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7BC78D31-5C13-486B-B1EC-F0809AB48A03}" xr6:coauthVersionLast="45" xr6:coauthVersionMax="45" xr10:uidLastSave="{00000000-0000-0000-0000-000000000000}"/>
  <bookViews>
    <workbookView xWindow="38280" yWindow="1425" windowWidth="29040" windowHeight="15840" tabRatio="735" firstSheet="1" activeTab="4"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Backing (Hide)" sheetId="10" state="hidden" r:id="rId14"/>
    <sheet name="Capacity Summary" sheetId="11" r:id="rId15"/>
    <sheet name="Summary" sheetId="8" r:id="rId16"/>
    <sheet name="Planning" sheetId="12" r:id="rId17"/>
    <sheet name="Waiting List Modelling" sheetId="19" r:id="rId18"/>
    <sheet name="WL Modelling (Hide)" sheetId="20" state="hidden" r:id="rId19"/>
    <sheet name="Planning Backing (Hide)" sheetId="13" state="hidden" r:id="rId20"/>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INDEX('Capacity Backing (Hide)'!$E$276:$G$276,1,MATCH(Summary!$B$5,'Capacity Backing (Hide)'!$E$260:$G$260,0))</definedName>
    <definedName name="Summary_AllCaseloadCore">INDEX('Capacity Backing (Hide)'!$B$276:$D$276,1,MATCH(Summary!$B$5,'Capacity Backing (Hide)'!$B$260:$D$260,0))</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4" i="15" l="1"/>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3" i="15"/>
  <c r="F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3"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3" i="15"/>
  <c r="A75" i="8" l="1"/>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3" i="20"/>
  <c r="H54" i="20"/>
  <c r="G54" i="20"/>
  <c r="H53" i="20"/>
  <c r="G53" i="20"/>
  <c r="H52" i="20"/>
  <c r="G52" i="20"/>
  <c r="H51" i="20"/>
  <c r="G51" i="20"/>
  <c r="H50" i="20"/>
  <c r="G50" i="20"/>
  <c r="H49" i="20"/>
  <c r="G49" i="20"/>
  <c r="H48" i="20"/>
  <c r="G48" i="20"/>
  <c r="H47" i="20"/>
  <c r="G47" i="20"/>
  <c r="H46" i="20"/>
  <c r="G46" i="20"/>
  <c r="H45" i="20"/>
  <c r="G45" i="20"/>
  <c r="H44" i="20"/>
  <c r="G44" i="20"/>
  <c r="H43" i="20"/>
  <c r="G43" i="20"/>
  <c r="H42" i="20"/>
  <c r="G42" i="20"/>
  <c r="H41" i="20"/>
  <c r="G41" i="20"/>
  <c r="H40" i="20"/>
  <c r="G40" i="20"/>
  <c r="H39" i="20"/>
  <c r="G39" i="20"/>
  <c r="H38" i="20"/>
  <c r="G38" i="20"/>
  <c r="H37" i="20"/>
  <c r="G37" i="20"/>
  <c r="H36" i="20"/>
  <c r="G36" i="20"/>
  <c r="H35" i="20"/>
  <c r="G35" i="20"/>
  <c r="H34" i="20"/>
  <c r="G34" i="20"/>
  <c r="H33" i="20"/>
  <c r="G33" i="20"/>
  <c r="H32" i="20"/>
  <c r="G32" i="20"/>
  <c r="H31" i="20"/>
  <c r="G31" i="20"/>
  <c r="H30" i="20"/>
  <c r="G30" i="20"/>
  <c r="H29" i="20"/>
  <c r="G29" i="20"/>
  <c r="H28" i="20"/>
  <c r="G28" i="20"/>
  <c r="H27" i="20"/>
  <c r="G27" i="20"/>
  <c r="H26" i="20"/>
  <c r="G26" i="20"/>
  <c r="H25" i="20"/>
  <c r="G25" i="20"/>
  <c r="H24" i="20"/>
  <c r="G24" i="20"/>
  <c r="H23" i="20"/>
  <c r="G23" i="20"/>
  <c r="H22" i="20"/>
  <c r="G22" i="20"/>
  <c r="H21" i="20"/>
  <c r="G21" i="20"/>
  <c r="H20" i="20"/>
  <c r="G20" i="20"/>
  <c r="H19" i="20"/>
  <c r="G19" i="20"/>
  <c r="H18" i="20"/>
  <c r="G18" i="20"/>
  <c r="H17" i="20"/>
  <c r="G17" i="20"/>
  <c r="H16" i="20"/>
  <c r="G16" i="20"/>
  <c r="H15" i="20"/>
  <c r="G15" i="20"/>
  <c r="H14" i="20"/>
  <c r="G14" i="20"/>
  <c r="H13" i="20"/>
  <c r="G13" i="20"/>
  <c r="H12" i="20"/>
  <c r="G12" i="20"/>
  <c r="H11" i="20"/>
  <c r="G11" i="20"/>
  <c r="H10" i="20"/>
  <c r="G10" i="20"/>
  <c r="H9" i="20"/>
  <c r="G9" i="20"/>
  <c r="H8" i="20"/>
  <c r="G8" i="20"/>
  <c r="H7" i="20"/>
  <c r="G7" i="20"/>
  <c r="H6" i="20"/>
  <c r="G6" i="20"/>
  <c r="H5" i="20"/>
  <c r="G5" i="20"/>
  <c r="H4" i="20"/>
  <c r="G4" i="20"/>
  <c r="H3" i="20"/>
  <c r="G3" i="20"/>
  <c r="H2" i="20"/>
  <c r="G2" i="20"/>
  <c r="D7" i="19" l="1"/>
  <c r="D6" i="19"/>
  <c r="C2" i="20" l="1"/>
  <c r="B2" i="20"/>
  <c r="G7" i="6" l="1"/>
  <c r="G8" i="6"/>
  <c r="G9" i="6"/>
  <c r="G10" i="6"/>
  <c r="G11" i="6"/>
  <c r="G12" i="6"/>
  <c r="G13" i="6"/>
  <c r="G14" i="6"/>
  <c r="G15" i="6"/>
  <c r="G16" i="6"/>
  <c r="G17" i="6"/>
  <c r="G18" i="6"/>
  <c r="G19" i="6"/>
  <c r="G20" i="6"/>
  <c r="G21" i="6"/>
  <c r="G22" i="6"/>
  <c r="G23" i="6"/>
  <c r="G24" i="6"/>
  <c r="G25" i="6"/>
  <c r="G26" i="6"/>
  <c r="G27" i="6"/>
  <c r="G28" i="6"/>
  <c r="G29" i="6"/>
  <c r="G30" i="6"/>
  <c r="G6" i="6" l="1"/>
  <c r="B2" i="18" l="1"/>
  <c r="E5" i="7" l="1"/>
  <c r="AT9" i="9" l="1"/>
  <c r="W9" i="9"/>
  <c r="E62" i="12" l="1"/>
  <c r="D62" i="12"/>
  <c r="C62" i="12"/>
  <c r="B62" i="12"/>
  <c r="D7" i="8" l="1"/>
  <c r="I137" i="11" l="1"/>
  <c r="I34" i="11"/>
  <c r="D44" i="8" l="1"/>
  <c r="D6" i="8"/>
  <c r="B36" i="8" a="1"/>
  <c r="B36" i="8" s="1"/>
  <c r="B31" i="8" a="1"/>
  <c r="B31" i="8" s="1"/>
  <c r="D8" i="8"/>
  <c r="E78" i="7"/>
  <c r="A74" i="8"/>
  <c r="A73" i="8"/>
  <c r="C140" i="11" l="1"/>
  <c r="D140" i="11" s="1"/>
  <c r="C141" i="11"/>
  <c r="D141" i="11" s="1"/>
  <c r="C142" i="11"/>
  <c r="D142" i="11" s="1"/>
  <c r="C143" i="11"/>
  <c r="D143" i="11" s="1"/>
  <c r="C144" i="11"/>
  <c r="D144" i="11" s="1"/>
  <c r="C145" i="11"/>
  <c r="D145" i="11" s="1"/>
  <c r="C146" i="11"/>
  <c r="D146" i="11" s="1"/>
  <c r="C147" i="11"/>
  <c r="D147" i="11" s="1"/>
  <c r="C148" i="11"/>
  <c r="D148" i="11" s="1"/>
  <c r="C149" i="11"/>
  <c r="D149" i="11" s="1"/>
  <c r="C150" i="11"/>
  <c r="D150" i="11" s="1"/>
  <c r="C151" i="11"/>
  <c r="D151" i="11" s="1"/>
  <c r="C152" i="11"/>
  <c r="D152" i="11" s="1"/>
  <c r="C153" i="11"/>
  <c r="D153" i="11" s="1"/>
  <c r="C154" i="11"/>
  <c r="D154" i="11" s="1"/>
  <c r="C155" i="11"/>
  <c r="D155" i="11" s="1"/>
  <c r="C156" i="11"/>
  <c r="D156" i="11" s="1"/>
  <c r="C157" i="11"/>
  <c r="D157" i="11" s="1"/>
  <c r="C158" i="11"/>
  <c r="D158" i="11" s="1"/>
  <c r="C159" i="11"/>
  <c r="D159" i="11" s="1"/>
  <c r="C160" i="11"/>
  <c r="D160" i="11" s="1"/>
  <c r="C161" i="11"/>
  <c r="D161" i="11" s="1"/>
  <c r="C162" i="11"/>
  <c r="D162" i="11" s="1"/>
  <c r="C163" i="11"/>
  <c r="D163" i="11" s="1"/>
  <c r="C164" i="11"/>
  <c r="D164" i="11" s="1"/>
  <c r="C165" i="11"/>
  <c r="D165" i="11" s="1"/>
  <c r="C166" i="11"/>
  <c r="D166" i="11" s="1"/>
  <c r="C167" i="11"/>
  <c r="D167" i="11" s="1"/>
  <c r="C168" i="11"/>
  <c r="D168" i="11" s="1"/>
  <c r="C169" i="11"/>
  <c r="D169" i="11" s="1"/>
  <c r="C170" i="11"/>
  <c r="D170" i="11" s="1"/>
  <c r="C171" i="11"/>
  <c r="D171" i="11" s="1"/>
  <c r="C172" i="11"/>
  <c r="D172" i="11" s="1"/>
  <c r="C173" i="11"/>
  <c r="D173" i="11" s="1"/>
  <c r="C174" i="11"/>
  <c r="D174" i="11" s="1"/>
  <c r="C175" i="11"/>
  <c r="D175" i="11" s="1"/>
  <c r="C176" i="11"/>
  <c r="D176" i="11" s="1"/>
  <c r="C177" i="11"/>
  <c r="D177" i="11" s="1"/>
  <c r="C178" i="11"/>
  <c r="D178" i="11" s="1"/>
  <c r="C179" i="11"/>
  <c r="D179" i="11" s="1"/>
  <c r="C180" i="11"/>
  <c r="D180" i="11" s="1"/>
  <c r="C181" i="11"/>
  <c r="D181" i="11" s="1"/>
  <c r="C182" i="11"/>
  <c r="D182" i="11" s="1"/>
  <c r="C183" i="11"/>
  <c r="D183" i="11" s="1"/>
  <c r="C184" i="11"/>
  <c r="D184" i="11" s="1"/>
  <c r="C185" i="11"/>
  <c r="D185" i="11" s="1"/>
  <c r="C186" i="11"/>
  <c r="D186" i="11" s="1"/>
  <c r="C187" i="11"/>
  <c r="D187" i="11" s="1"/>
  <c r="C188" i="11"/>
  <c r="D188" i="11" s="1"/>
  <c r="C189" i="11"/>
  <c r="D189" i="11" s="1"/>
  <c r="C190" i="11"/>
  <c r="D190" i="11" s="1"/>
  <c r="C191" i="11"/>
  <c r="D191" i="11" s="1"/>
  <c r="C192" i="11"/>
  <c r="D192" i="11" s="1"/>
  <c r="C193" i="11"/>
  <c r="D193" i="11" s="1"/>
  <c r="C194" i="11"/>
  <c r="D194" i="11" s="1"/>
  <c r="C195" i="11"/>
  <c r="D195" i="11" s="1"/>
  <c r="C196" i="11"/>
  <c r="D196" i="11" s="1"/>
  <c r="C197" i="11"/>
  <c r="D197" i="11" s="1"/>
  <c r="C198" i="11"/>
  <c r="D198" i="11" s="1"/>
  <c r="C199" i="11"/>
  <c r="D199" i="11" s="1"/>
  <c r="C200" i="11"/>
  <c r="D200" i="11" s="1"/>
  <c r="C201" i="11"/>
  <c r="D201" i="11" s="1"/>
  <c r="C202" i="11"/>
  <c r="D202" i="11" s="1"/>
  <c r="C203" i="11"/>
  <c r="D203" i="11" s="1"/>
  <c r="C204" i="11"/>
  <c r="D204" i="11" s="1"/>
  <c r="C205" i="11"/>
  <c r="D205" i="11" s="1"/>
  <c r="C206" i="11"/>
  <c r="D206" i="11" s="1"/>
  <c r="C207" i="11"/>
  <c r="D207" i="11" s="1"/>
  <c r="C208" i="11"/>
  <c r="D208" i="11" s="1"/>
  <c r="C209" i="11"/>
  <c r="D209" i="11" s="1"/>
  <c r="C210" i="11"/>
  <c r="D210" i="11" s="1"/>
  <c r="C211" i="11"/>
  <c r="D211" i="11" s="1"/>
  <c r="C212" i="11"/>
  <c r="D212" i="11" s="1"/>
  <c r="C213" i="11"/>
  <c r="D213" i="11" s="1"/>
  <c r="C214" i="11"/>
  <c r="D214" i="11" s="1"/>
  <c r="C215" i="11"/>
  <c r="D215" i="11" s="1"/>
  <c r="C216" i="11"/>
  <c r="D216" i="11" s="1"/>
  <c r="C217" i="11"/>
  <c r="D217" i="11" s="1"/>
  <c r="C218" i="11"/>
  <c r="D218" i="11" s="1"/>
  <c r="C219" i="11"/>
  <c r="D219" i="11" s="1"/>
  <c r="C220" i="11"/>
  <c r="D220" i="11" s="1"/>
  <c r="C221" i="11"/>
  <c r="D221" i="11" s="1"/>
  <c r="C222" i="11"/>
  <c r="D222" i="11" s="1"/>
  <c r="C223" i="11"/>
  <c r="D223" i="11" s="1"/>
  <c r="C224" i="11"/>
  <c r="D224" i="11" s="1"/>
  <c r="C225" i="11"/>
  <c r="D225" i="11" s="1"/>
  <c r="C226" i="11"/>
  <c r="D226" i="11" s="1"/>
  <c r="C227" i="11"/>
  <c r="D227" i="11" s="1"/>
  <c r="C228" i="11"/>
  <c r="D228" i="11" s="1"/>
  <c r="C229" i="11"/>
  <c r="D229" i="11" s="1"/>
  <c r="C230" i="11"/>
  <c r="D230" i="11" s="1"/>
  <c r="C231" i="11"/>
  <c r="D231" i="11" s="1"/>
  <c r="C232" i="11"/>
  <c r="D232" i="11" s="1"/>
  <c r="C233" i="11"/>
  <c r="D233" i="11" s="1"/>
  <c r="C234" i="11"/>
  <c r="D234" i="11" s="1"/>
  <c r="C235" i="11"/>
  <c r="D235" i="11" s="1"/>
  <c r="C236" i="11"/>
  <c r="D236" i="11" s="1"/>
  <c r="C237" i="11"/>
  <c r="D237" i="11" s="1"/>
  <c r="C238" i="11"/>
  <c r="D238" i="11" s="1"/>
  <c r="C139" i="11"/>
  <c r="D139" i="11" s="1"/>
  <c r="B140" i="11"/>
  <c r="E140" i="11" s="1"/>
  <c r="B141" i="11"/>
  <c r="B142" i="11"/>
  <c r="B143" i="11"/>
  <c r="E143" i="11" s="1"/>
  <c r="B144" i="11"/>
  <c r="E144" i="11" s="1"/>
  <c r="B145" i="11"/>
  <c r="B146" i="11"/>
  <c r="B147" i="11"/>
  <c r="B148" i="11"/>
  <c r="B149" i="11"/>
  <c r="B150" i="11"/>
  <c r="B151" i="11"/>
  <c r="B152" i="11"/>
  <c r="B153" i="11"/>
  <c r="B154" i="11"/>
  <c r="B155" i="11"/>
  <c r="E155" i="11" s="1"/>
  <c r="B156" i="11"/>
  <c r="B157" i="11"/>
  <c r="B158" i="11"/>
  <c r="B159" i="11"/>
  <c r="B160" i="11"/>
  <c r="B161" i="11"/>
  <c r="B162" i="11"/>
  <c r="B163" i="11"/>
  <c r="E163" i="11" s="1"/>
  <c r="B164" i="11"/>
  <c r="B165" i="11"/>
  <c r="B166" i="11"/>
  <c r="B167" i="11"/>
  <c r="B168" i="11"/>
  <c r="B169" i="11"/>
  <c r="B170" i="11"/>
  <c r="B171" i="11"/>
  <c r="B172" i="11"/>
  <c r="B173" i="11"/>
  <c r="B174" i="11"/>
  <c r="B175" i="11"/>
  <c r="B176" i="11"/>
  <c r="B177" i="11"/>
  <c r="B178" i="11"/>
  <c r="B179" i="11"/>
  <c r="B180" i="11"/>
  <c r="B181" i="11"/>
  <c r="B182" i="11"/>
  <c r="E182" i="1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B231" i="11"/>
  <c r="E231" i="11" s="1"/>
  <c r="B232" i="11"/>
  <c r="B233" i="11"/>
  <c r="B234" i="11"/>
  <c r="B235" i="11"/>
  <c r="B236" i="11"/>
  <c r="B237" i="11"/>
  <c r="B238" i="11"/>
  <c r="B139" i="11"/>
  <c r="E139" i="11" s="1"/>
  <c r="E238" i="11" l="1"/>
  <c r="F238" i="11" s="1"/>
  <c r="E234" i="11"/>
  <c r="F234" i="11" s="1"/>
  <c r="E226" i="11"/>
  <c r="F226" i="11" s="1"/>
  <c r="E214" i="11"/>
  <c r="F214" i="11" s="1"/>
  <c r="E206" i="11"/>
  <c r="F206" i="11" s="1"/>
  <c r="E198" i="11"/>
  <c r="F198" i="11" s="1"/>
  <c r="E194" i="11"/>
  <c r="F194" i="11" s="1"/>
  <c r="E174" i="11"/>
  <c r="F174" i="11" s="1"/>
  <c r="E166" i="11"/>
  <c r="F166" i="11" s="1"/>
  <c r="E158" i="11"/>
  <c r="F158" i="11" s="1"/>
  <c r="E150" i="11"/>
  <c r="F150" i="11" s="1"/>
  <c r="E197" i="11"/>
  <c r="F197" i="11" s="1"/>
  <c r="E193" i="11"/>
  <c r="F193" i="11" s="1"/>
  <c r="E189" i="11"/>
  <c r="F189" i="11" s="1"/>
  <c r="E185" i="11"/>
  <c r="F185" i="11" s="1"/>
  <c r="E181" i="11"/>
  <c r="F181" i="11" s="1"/>
  <c r="E177" i="11"/>
  <c r="F177" i="11" s="1"/>
  <c r="E173" i="11"/>
  <c r="F173" i="11" s="1"/>
  <c r="E169" i="11"/>
  <c r="F169" i="11" s="1"/>
  <c r="E165" i="11"/>
  <c r="F165" i="11" s="1"/>
  <c r="E161" i="11"/>
  <c r="F161" i="11" s="1"/>
  <c r="E157" i="11"/>
  <c r="F157" i="11" s="1"/>
  <c r="E153" i="11"/>
  <c r="F153" i="11" s="1"/>
  <c r="E149" i="11"/>
  <c r="F149" i="11" s="1"/>
  <c r="E145" i="11"/>
  <c r="F145" i="11" s="1"/>
  <c r="E141" i="11"/>
  <c r="G141" i="11"/>
  <c r="E235" i="11"/>
  <c r="F235" i="11" s="1"/>
  <c r="E227" i="11"/>
  <c r="F227" i="11" s="1"/>
  <c r="E223" i="11"/>
  <c r="F223" i="11" s="1"/>
  <c r="E219" i="11"/>
  <c r="F219" i="11" s="1"/>
  <c r="E215" i="11"/>
  <c r="F215" i="11" s="1"/>
  <c r="E211" i="11"/>
  <c r="F211" i="11" s="1"/>
  <c r="G211" i="11"/>
  <c r="F207" i="11"/>
  <c r="E207" i="11"/>
  <c r="F203" i="11"/>
  <c r="E203" i="11"/>
  <c r="F199" i="11"/>
  <c r="E199" i="11"/>
  <c r="F195" i="11"/>
  <c r="G195" i="11"/>
  <c r="E195" i="11"/>
  <c r="E191" i="11"/>
  <c r="F191" i="11" s="1"/>
  <c r="F187" i="11"/>
  <c r="E187" i="11"/>
  <c r="E183" i="11"/>
  <c r="F183" i="11" s="1"/>
  <c r="F179" i="11"/>
  <c r="E179" i="11"/>
  <c r="E175" i="11"/>
  <c r="F175" i="11" s="1"/>
  <c r="F171" i="11"/>
  <c r="E171" i="11"/>
  <c r="E167" i="11"/>
  <c r="F167" i="11" s="1"/>
  <c r="F159" i="11"/>
  <c r="E159" i="11"/>
  <c r="E151" i="11"/>
  <c r="F151" i="11" s="1"/>
  <c r="F147" i="11"/>
  <c r="E147" i="11"/>
  <c r="E222" i="11"/>
  <c r="F222" i="11" s="1"/>
  <c r="F218" i="11"/>
  <c r="E218" i="11"/>
  <c r="E210" i="11"/>
  <c r="F210" i="11" s="1"/>
  <c r="F202" i="11"/>
  <c r="E202" i="11"/>
  <c r="E190" i="11"/>
  <c r="F190" i="11" s="1"/>
  <c r="F186" i="11"/>
  <c r="E186" i="11"/>
  <c r="E178" i="11"/>
  <c r="F178" i="11" s="1"/>
  <c r="F170" i="11"/>
  <c r="E170" i="11"/>
  <c r="E162" i="11"/>
  <c r="F162" i="11" s="1"/>
  <c r="F154" i="11"/>
  <c r="E154" i="11"/>
  <c r="E146" i="11"/>
  <c r="F146" i="11" s="1"/>
  <c r="F142" i="11"/>
  <c r="E142" i="11"/>
  <c r="E237" i="11"/>
  <c r="F237" i="11" s="1"/>
  <c r="F233" i="11"/>
  <c r="E233" i="11"/>
  <c r="E229" i="11"/>
  <c r="F229" i="11" s="1"/>
  <c r="G229" i="11"/>
  <c r="F225" i="11"/>
  <c r="E225" i="11"/>
  <c r="F221" i="11"/>
  <c r="E221" i="11"/>
  <c r="F217" i="11"/>
  <c r="E217" i="11"/>
  <c r="F213" i="11"/>
  <c r="E213" i="11"/>
  <c r="F209" i="11"/>
  <c r="E209" i="11"/>
  <c r="F205" i="11"/>
  <c r="E205" i="11"/>
  <c r="F201" i="11"/>
  <c r="E201" i="11"/>
  <c r="F236" i="11"/>
  <c r="E236" i="11"/>
  <c r="F232" i="11"/>
  <c r="E232" i="11"/>
  <c r="F228" i="11"/>
  <c r="E228" i="11"/>
  <c r="F224" i="11"/>
  <c r="E224" i="11"/>
  <c r="F220" i="11"/>
  <c r="E220" i="11"/>
  <c r="F216" i="11"/>
  <c r="E216" i="11"/>
  <c r="F212" i="11"/>
  <c r="E212" i="11"/>
  <c r="F208" i="11"/>
  <c r="E208" i="11"/>
  <c r="F204" i="11"/>
  <c r="E204" i="11"/>
  <c r="F200" i="11"/>
  <c r="E200" i="11"/>
  <c r="F196" i="11"/>
  <c r="E196" i="11"/>
  <c r="F192" i="11"/>
  <c r="E192" i="11"/>
  <c r="F188" i="11"/>
  <c r="E188" i="11"/>
  <c r="F184" i="11"/>
  <c r="E184" i="11"/>
  <c r="F180" i="11"/>
  <c r="E180" i="11"/>
  <c r="F176" i="11"/>
  <c r="E176" i="11"/>
  <c r="F172" i="11"/>
  <c r="E172" i="11"/>
  <c r="F168" i="11"/>
  <c r="E168" i="11"/>
  <c r="F164" i="11"/>
  <c r="E164" i="11"/>
  <c r="F160" i="11"/>
  <c r="E160" i="11"/>
  <c r="F156" i="11"/>
  <c r="E156" i="11"/>
  <c r="F152" i="11"/>
  <c r="E152" i="11"/>
  <c r="F148" i="11"/>
  <c r="E148" i="11"/>
  <c r="F182" i="11"/>
  <c r="F155" i="11"/>
  <c r="F231" i="11"/>
  <c r="F143" i="11"/>
  <c r="F163" i="11"/>
  <c r="F144" i="11"/>
  <c r="F141" i="11"/>
  <c r="F230" i="1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D53" i="11" s="1"/>
  <c r="C54" i="11"/>
  <c r="D54" i="11" s="1"/>
  <c r="C55" i="11"/>
  <c r="D55" i="11" s="1"/>
  <c r="C56" i="11"/>
  <c r="D56" i="11" s="1"/>
  <c r="C57" i="11"/>
  <c r="D57" i="11" s="1"/>
  <c r="C58" i="11"/>
  <c r="D58" i="11" s="1"/>
  <c r="C59" i="11"/>
  <c r="D59" i="11" s="1"/>
  <c r="C60" i="11"/>
  <c r="D60" i="11" s="1"/>
  <c r="C61" i="11"/>
  <c r="D61" i="11" s="1"/>
  <c r="C62" i="11"/>
  <c r="D62" i="11" s="1"/>
  <c r="C63" i="11"/>
  <c r="D63" i="11" s="1"/>
  <c r="C64" i="11"/>
  <c r="D64" i="11" s="1"/>
  <c r="C65" i="11"/>
  <c r="D65" i="11" s="1"/>
  <c r="C66" i="11"/>
  <c r="D66" i="11" s="1"/>
  <c r="C67" i="11"/>
  <c r="D67" i="11" s="1"/>
  <c r="C68" i="11"/>
  <c r="D68" i="11" s="1"/>
  <c r="C69" i="11"/>
  <c r="D69" i="11" s="1"/>
  <c r="C70" i="11"/>
  <c r="D70" i="11" s="1"/>
  <c r="C71" i="11"/>
  <c r="D71" i="11" s="1"/>
  <c r="C72" i="11"/>
  <c r="D72" i="11" s="1"/>
  <c r="C73" i="11"/>
  <c r="D73" i="11" s="1"/>
  <c r="C74" i="11"/>
  <c r="D74" i="11" s="1"/>
  <c r="C75" i="11"/>
  <c r="D75" i="11" s="1"/>
  <c r="C76" i="11"/>
  <c r="D76" i="11" s="1"/>
  <c r="C77" i="11"/>
  <c r="D77" i="11" s="1"/>
  <c r="C78" i="11"/>
  <c r="D78" i="11" s="1"/>
  <c r="C79" i="11"/>
  <c r="D79" i="11" s="1"/>
  <c r="C80" i="11"/>
  <c r="D80" i="11" s="1"/>
  <c r="C81" i="11"/>
  <c r="D81" i="11" s="1"/>
  <c r="C82" i="11"/>
  <c r="D82" i="11" s="1"/>
  <c r="C83" i="11"/>
  <c r="D83" i="11" s="1"/>
  <c r="C84" i="11"/>
  <c r="D84" i="11" s="1"/>
  <c r="C85" i="11"/>
  <c r="D85" i="11" s="1"/>
  <c r="C86" i="11"/>
  <c r="D86" i="11" s="1"/>
  <c r="C87" i="11"/>
  <c r="D87" i="11" s="1"/>
  <c r="C88" i="11"/>
  <c r="D88" i="11" s="1"/>
  <c r="C89" i="11"/>
  <c r="D89" i="11" s="1"/>
  <c r="C90" i="11"/>
  <c r="D90" i="11" s="1"/>
  <c r="C91" i="11"/>
  <c r="D91" i="11" s="1"/>
  <c r="C92" i="11"/>
  <c r="D92" i="11" s="1"/>
  <c r="C93" i="11"/>
  <c r="D93" i="11" s="1"/>
  <c r="C94" i="11"/>
  <c r="D94" i="11" s="1"/>
  <c r="C95" i="11"/>
  <c r="D95" i="11" s="1"/>
  <c r="C96" i="11"/>
  <c r="D96" i="11" s="1"/>
  <c r="C97" i="11"/>
  <c r="D97" i="11" s="1"/>
  <c r="C98" i="11"/>
  <c r="D98" i="11" s="1"/>
  <c r="C99" i="11"/>
  <c r="D99" i="11" s="1"/>
  <c r="C100" i="11"/>
  <c r="D100" i="11" s="1"/>
  <c r="C101" i="11"/>
  <c r="D101" i="11" s="1"/>
  <c r="C102" i="11"/>
  <c r="D102" i="11" s="1"/>
  <c r="C103" i="11"/>
  <c r="D103" i="11" s="1"/>
  <c r="C104" i="11"/>
  <c r="D104" i="11" s="1"/>
  <c r="C105" i="11"/>
  <c r="D105" i="11" s="1"/>
  <c r="C106" i="11"/>
  <c r="D106" i="11" s="1"/>
  <c r="C107" i="11"/>
  <c r="D107" i="11" s="1"/>
  <c r="C108" i="11"/>
  <c r="D108" i="11" s="1"/>
  <c r="C109" i="11"/>
  <c r="D109" i="11" s="1"/>
  <c r="C110" i="11"/>
  <c r="D110" i="11" s="1"/>
  <c r="C111" i="11"/>
  <c r="D111" i="11" s="1"/>
  <c r="C112" i="11"/>
  <c r="D112" i="11" s="1"/>
  <c r="C113" i="11"/>
  <c r="D113" i="11" s="1"/>
  <c r="C114" i="11"/>
  <c r="D114" i="11" s="1"/>
  <c r="C115" i="11"/>
  <c r="D115" i="11" s="1"/>
  <c r="C116" i="11"/>
  <c r="D116" i="11" s="1"/>
  <c r="C117" i="11"/>
  <c r="D117" i="11" s="1"/>
  <c r="C118" i="11"/>
  <c r="D118" i="11" s="1"/>
  <c r="C119" i="11"/>
  <c r="D119" i="11" s="1"/>
  <c r="C120" i="11"/>
  <c r="D120" i="11" s="1"/>
  <c r="C121" i="11"/>
  <c r="D121" i="11" s="1"/>
  <c r="C122" i="11"/>
  <c r="D122" i="11" s="1"/>
  <c r="C123" i="11"/>
  <c r="D123" i="11" s="1"/>
  <c r="C124" i="11"/>
  <c r="D124" i="11" s="1"/>
  <c r="C125" i="11"/>
  <c r="D125" i="11" s="1"/>
  <c r="C126" i="11"/>
  <c r="D126" i="11" s="1"/>
  <c r="C127" i="11"/>
  <c r="D127" i="11" s="1"/>
  <c r="C128" i="11"/>
  <c r="D128" i="11" s="1"/>
  <c r="C129" i="11"/>
  <c r="D129" i="11" s="1"/>
  <c r="C130" i="11"/>
  <c r="D130" i="11" s="1"/>
  <c r="C131" i="11"/>
  <c r="D131" i="11" s="1"/>
  <c r="C132" i="11"/>
  <c r="D132" i="11" s="1"/>
  <c r="C133" i="11"/>
  <c r="D133" i="11" s="1"/>
  <c r="C134" i="11"/>
  <c r="D134" i="11" s="1"/>
  <c r="C135" i="11"/>
  <c r="D135" i="11" s="1"/>
  <c r="C36" i="11"/>
  <c r="D36" i="11" s="1"/>
  <c r="B37" i="11"/>
  <c r="E37" i="11" s="1"/>
  <c r="B38" i="11"/>
  <c r="E38" i="11" s="1"/>
  <c r="B39" i="11"/>
  <c r="B40" i="11"/>
  <c r="B41" i="11"/>
  <c r="E41" i="11" s="1"/>
  <c r="B42" i="11"/>
  <c r="B43" i="11"/>
  <c r="B44" i="11"/>
  <c r="B45" i="11"/>
  <c r="B46" i="11"/>
  <c r="B47" i="11"/>
  <c r="B48" i="11"/>
  <c r="B49" i="11"/>
  <c r="E49" i="11" s="1"/>
  <c r="B50" i="11"/>
  <c r="B51" i="11"/>
  <c r="B52" i="11"/>
  <c r="B53" i="11"/>
  <c r="B54" i="11"/>
  <c r="B55" i="11"/>
  <c r="B56" i="11"/>
  <c r="B57" i="11"/>
  <c r="B58" i="11"/>
  <c r="B59" i="11"/>
  <c r="B60" i="11"/>
  <c r="B61" i="11"/>
  <c r="B62" i="11"/>
  <c r="B63" i="11"/>
  <c r="B64" i="11"/>
  <c r="B65" i="11"/>
  <c r="B66" i="11"/>
  <c r="B67" i="11"/>
  <c r="B68" i="11"/>
  <c r="B69" i="11"/>
  <c r="B70" i="11"/>
  <c r="B71" i="11"/>
  <c r="E71" i="11" s="1"/>
  <c r="B72" i="11"/>
  <c r="B73" i="11"/>
  <c r="B74" i="11"/>
  <c r="B75" i="11"/>
  <c r="B76" i="11"/>
  <c r="B77" i="11"/>
  <c r="B78" i="11"/>
  <c r="E78" i="11" s="1"/>
  <c r="B79" i="11"/>
  <c r="B80" i="11"/>
  <c r="B81" i="11"/>
  <c r="B82" i="11"/>
  <c r="E82" i="11" s="1"/>
  <c r="B83" i="11"/>
  <c r="B84" i="11"/>
  <c r="B85" i="11"/>
  <c r="B86" i="11"/>
  <c r="B87" i="11"/>
  <c r="B88" i="11"/>
  <c r="B89" i="11"/>
  <c r="B90" i="11"/>
  <c r="B91" i="11"/>
  <c r="B92" i="11"/>
  <c r="E92" i="11" s="1"/>
  <c r="B93" i="11"/>
  <c r="B94" i="11"/>
  <c r="B95" i="11"/>
  <c r="B96" i="11"/>
  <c r="B97" i="11"/>
  <c r="B98" i="11"/>
  <c r="B99" i="11"/>
  <c r="B100" i="11"/>
  <c r="B101" i="11"/>
  <c r="B102" i="11"/>
  <c r="B103" i="11"/>
  <c r="B104" i="11"/>
  <c r="B105" i="11"/>
  <c r="E105" i="11" s="1"/>
  <c r="B106" i="11"/>
  <c r="B107" i="11"/>
  <c r="B108" i="11"/>
  <c r="B109" i="11"/>
  <c r="B110" i="11"/>
  <c r="E110" i="11" s="1"/>
  <c r="B111" i="11"/>
  <c r="B112" i="11"/>
  <c r="B113" i="11"/>
  <c r="B114" i="11"/>
  <c r="B115" i="11"/>
  <c r="B116" i="11"/>
  <c r="B117" i="11"/>
  <c r="E117" i="11" s="1"/>
  <c r="B118" i="11"/>
  <c r="B119" i="11"/>
  <c r="B120" i="11"/>
  <c r="B121" i="11"/>
  <c r="B122" i="11"/>
  <c r="B123" i="11"/>
  <c r="B124" i="11"/>
  <c r="B125" i="11"/>
  <c r="B126" i="11"/>
  <c r="B127" i="11"/>
  <c r="B128" i="11"/>
  <c r="E128" i="11" s="1"/>
  <c r="B129" i="11"/>
  <c r="B130" i="11"/>
  <c r="B131" i="11"/>
  <c r="B132" i="11"/>
  <c r="B133" i="11"/>
  <c r="B134" i="11"/>
  <c r="B135" i="11"/>
  <c r="E135" i="11" s="1"/>
  <c r="B36" i="11"/>
  <c r="E36" i="11" s="1"/>
  <c r="E131" i="11" l="1"/>
  <c r="F131" i="11" s="1"/>
  <c r="E115" i="11"/>
  <c r="F115" i="11" s="1"/>
  <c r="E99" i="11"/>
  <c r="F99" i="11" s="1"/>
  <c r="E83" i="11"/>
  <c r="F83" i="11" s="1"/>
  <c r="E75" i="11"/>
  <c r="F75" i="11" s="1"/>
  <c r="E63" i="11"/>
  <c r="F63" i="11" s="1"/>
  <c r="E55" i="11"/>
  <c r="F55" i="11" s="1"/>
  <c r="E51" i="11"/>
  <c r="F51" i="11" s="1"/>
  <c r="E47" i="11"/>
  <c r="F47" i="11" s="1"/>
  <c r="E39" i="11"/>
  <c r="F39" i="11" s="1"/>
  <c r="E123" i="11"/>
  <c r="F123" i="11" s="1"/>
  <c r="E111" i="11"/>
  <c r="F111" i="11" s="1"/>
  <c r="E103" i="11"/>
  <c r="F103" i="11" s="1"/>
  <c r="E91" i="11"/>
  <c r="F91" i="11" s="1"/>
  <c r="E79" i="11"/>
  <c r="F79" i="11" s="1"/>
  <c r="E67" i="11"/>
  <c r="F67" i="11" s="1"/>
  <c r="E134" i="11"/>
  <c r="F134" i="11" s="1"/>
  <c r="E126" i="11"/>
  <c r="F126" i="11" s="1"/>
  <c r="E122" i="11"/>
  <c r="F122" i="11" s="1"/>
  <c r="E118" i="11"/>
  <c r="F118" i="11" s="1"/>
  <c r="E114" i="11"/>
  <c r="F114" i="11" s="1"/>
  <c r="E106" i="11"/>
  <c r="F106" i="11" s="1"/>
  <c r="E102" i="11"/>
  <c r="F102" i="11" s="1"/>
  <c r="E98" i="11"/>
  <c r="F98" i="11" s="1"/>
  <c r="E94" i="11"/>
  <c r="F94" i="11" s="1"/>
  <c r="E90" i="11"/>
  <c r="F90" i="11" s="1"/>
  <c r="E86" i="11"/>
  <c r="F86" i="11" s="1"/>
  <c r="E74" i="11"/>
  <c r="F74" i="11" s="1"/>
  <c r="E70" i="11"/>
  <c r="F70" i="11" s="1"/>
  <c r="E66" i="11"/>
  <c r="F66" i="11" s="1"/>
  <c r="E62" i="11"/>
  <c r="F62" i="11" s="1"/>
  <c r="E58" i="11"/>
  <c r="F58" i="11" s="1"/>
  <c r="E54" i="11"/>
  <c r="F54" i="11" s="1"/>
  <c r="E50" i="11"/>
  <c r="F50" i="11" s="1"/>
  <c r="E46" i="11"/>
  <c r="F46" i="11" s="1"/>
  <c r="E42" i="11"/>
  <c r="F42" i="11" s="1"/>
  <c r="E127" i="11"/>
  <c r="F127" i="11" s="1"/>
  <c r="E119" i="11"/>
  <c r="F119" i="11" s="1"/>
  <c r="E107" i="11"/>
  <c r="F107" i="11" s="1"/>
  <c r="E95" i="11"/>
  <c r="F95" i="11" s="1"/>
  <c r="E87" i="11"/>
  <c r="F87" i="11" s="1"/>
  <c r="E59" i="11"/>
  <c r="F59" i="11" s="1"/>
  <c r="E43" i="11"/>
  <c r="F43" i="11" s="1"/>
  <c r="E130" i="11"/>
  <c r="F130" i="11" s="1"/>
  <c r="E133" i="11"/>
  <c r="F133" i="11" s="1"/>
  <c r="E129" i="11"/>
  <c r="F129" i="11" s="1"/>
  <c r="E125" i="11"/>
  <c r="F125" i="11" s="1"/>
  <c r="E121" i="11"/>
  <c r="F121" i="11" s="1"/>
  <c r="E113" i="11"/>
  <c r="F113" i="11" s="1"/>
  <c r="E109" i="11"/>
  <c r="F109" i="11" s="1"/>
  <c r="E101" i="11"/>
  <c r="F101" i="11" s="1"/>
  <c r="E97" i="11"/>
  <c r="F97" i="11" s="1"/>
  <c r="E93" i="11"/>
  <c r="F93" i="11" s="1"/>
  <c r="E89" i="11"/>
  <c r="F89" i="11" s="1"/>
  <c r="E85" i="11"/>
  <c r="F85" i="11" s="1"/>
  <c r="E81" i="11"/>
  <c r="F81" i="11" s="1"/>
  <c r="E77" i="11"/>
  <c r="F77" i="11" s="1"/>
  <c r="E73" i="11"/>
  <c r="F73" i="11" s="1"/>
  <c r="E69" i="11"/>
  <c r="F69" i="11" s="1"/>
  <c r="E65" i="11"/>
  <c r="F65" i="11" s="1"/>
  <c r="E61" i="11"/>
  <c r="F61" i="11" s="1"/>
  <c r="E57" i="11"/>
  <c r="F57" i="11" s="1"/>
  <c r="E53" i="11"/>
  <c r="F53" i="11" s="1"/>
  <c r="E45" i="11"/>
  <c r="F45" i="11" s="1"/>
  <c r="E132" i="11"/>
  <c r="F132" i="11" s="1"/>
  <c r="E124" i="11"/>
  <c r="F124" i="11" s="1"/>
  <c r="E120" i="11"/>
  <c r="F120" i="11" s="1"/>
  <c r="E116" i="11"/>
  <c r="F116" i="11" s="1"/>
  <c r="E112" i="11"/>
  <c r="F112" i="11" s="1"/>
  <c r="E108" i="11"/>
  <c r="F108" i="11" s="1"/>
  <c r="E104" i="11"/>
  <c r="F104" i="11" s="1"/>
  <c r="E100" i="11"/>
  <c r="F100" i="11" s="1"/>
  <c r="E96" i="11"/>
  <c r="F96" i="11" s="1"/>
  <c r="E88" i="11"/>
  <c r="F88" i="11" s="1"/>
  <c r="E84" i="11"/>
  <c r="F84" i="11" s="1"/>
  <c r="E80" i="11"/>
  <c r="F80" i="11" s="1"/>
  <c r="E76" i="11"/>
  <c r="F76" i="11" s="1"/>
  <c r="E72" i="11"/>
  <c r="F72" i="11" s="1"/>
  <c r="E68" i="11"/>
  <c r="F68" i="11" s="1"/>
  <c r="E64" i="11"/>
  <c r="F64" i="11" s="1"/>
  <c r="E60" i="11"/>
  <c r="F60" i="11" s="1"/>
  <c r="E56" i="11"/>
  <c r="F56" i="11" s="1"/>
  <c r="E52" i="11"/>
  <c r="F52" i="11" s="1"/>
  <c r="E48" i="11"/>
  <c r="F48" i="11" s="1"/>
  <c r="E44" i="11"/>
  <c r="F44" i="11" s="1"/>
  <c r="E40" i="11"/>
  <c r="F40" i="11" s="1"/>
  <c r="F135" i="11"/>
  <c r="F117" i="11"/>
  <c r="F49" i="11"/>
  <c r="F105" i="11"/>
  <c r="F71" i="11"/>
  <c r="F92" i="11"/>
  <c r="F110" i="11"/>
  <c r="F82" i="11"/>
  <c r="F78" i="11"/>
  <c r="F128" i="11"/>
  <c r="F41" i="1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I62" i="15" s="1"/>
  <c r="C63" i="15"/>
  <c r="D63" i="15"/>
  <c r="C64" i="15"/>
  <c r="D64" i="15"/>
  <c r="C65" i="15"/>
  <c r="D65" i="15"/>
  <c r="C66" i="15"/>
  <c r="D66" i="15"/>
  <c r="C67" i="15"/>
  <c r="D67" i="15"/>
  <c r="C68" i="15"/>
  <c r="D68" i="15"/>
  <c r="C69" i="15"/>
  <c r="D69" i="15"/>
  <c r="C70" i="15"/>
  <c r="D70" i="15"/>
  <c r="C71" i="15"/>
  <c r="D71" i="15"/>
  <c r="C72" i="15"/>
  <c r="D72" i="15"/>
  <c r="H72" i="15" s="1"/>
  <c r="C73" i="15"/>
  <c r="D73" i="15"/>
  <c r="C74" i="15"/>
  <c r="D74" i="15"/>
  <c r="C75" i="15"/>
  <c r="D75" i="15"/>
  <c r="C76" i="15"/>
  <c r="D76" i="15"/>
  <c r="C77" i="15"/>
  <c r="D77" i="15"/>
  <c r="I7" i="15" l="1"/>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D69" i="8" l="1"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Q70" i="8" l="1"/>
  <c r="P70" i="8"/>
  <c r="Q71" i="8"/>
  <c r="H70" i="8"/>
  <c r="M70" i="8"/>
  <c r="N70" i="8"/>
  <c r="G70" i="8"/>
  <c r="I70" i="8"/>
  <c r="L70" i="8"/>
  <c r="J70" i="8"/>
  <c r="O70" i="8"/>
  <c r="K70" i="8"/>
  <c r="C70" i="8"/>
  <c r="D70" i="8"/>
  <c r="F70" i="8"/>
  <c r="E70" i="8"/>
  <c r="B70" i="8"/>
  <c r="M20" i="14"/>
  <c r="O20" i="14" s="1"/>
  <c r="Q72" i="8" s="1"/>
  <c r="L20" i="14"/>
  <c r="I6" i="12"/>
  <c r="I4" i="11"/>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I3" i="11"/>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G140" i="11"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F139" i="11" s="1"/>
  <c r="U11" i="9"/>
  <c r="F37" i="11" s="1"/>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F36" i="11" s="1"/>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43" i="11" l="1"/>
  <c r="G47" i="11"/>
  <c r="G51" i="11"/>
  <c r="G55" i="11"/>
  <c r="G59" i="11"/>
  <c r="G63" i="11"/>
  <c r="G67" i="11"/>
  <c r="G71" i="11"/>
  <c r="G75" i="11"/>
  <c r="G79" i="11"/>
  <c r="G83" i="11"/>
  <c r="G87" i="11"/>
  <c r="G91" i="11"/>
  <c r="G95" i="11"/>
  <c r="G99" i="11"/>
  <c r="G103" i="11"/>
  <c r="G107" i="11"/>
  <c r="G111" i="11"/>
  <c r="G115" i="11"/>
  <c r="G119" i="11"/>
  <c r="G123" i="11"/>
  <c r="G127" i="11"/>
  <c r="G131" i="11"/>
  <c r="G135" i="11"/>
  <c r="G45" i="11"/>
  <c r="G57" i="11"/>
  <c r="G65" i="11"/>
  <c r="G73" i="11"/>
  <c r="G81" i="11"/>
  <c r="G85" i="11"/>
  <c r="G93" i="11"/>
  <c r="G101" i="11"/>
  <c r="G109" i="11"/>
  <c r="G117" i="11"/>
  <c r="G125" i="11"/>
  <c r="G133" i="11"/>
  <c r="G46" i="11"/>
  <c r="G54" i="11"/>
  <c r="G62" i="11"/>
  <c r="G70" i="11"/>
  <c r="G78" i="11"/>
  <c r="G86" i="11"/>
  <c r="G94" i="11"/>
  <c r="G102" i="11"/>
  <c r="G110" i="11"/>
  <c r="G118" i="11"/>
  <c r="G126" i="11"/>
  <c r="G134" i="11"/>
  <c r="G40" i="11"/>
  <c r="G44" i="11"/>
  <c r="G48" i="11"/>
  <c r="G52" i="11"/>
  <c r="G56" i="11"/>
  <c r="G60" i="11"/>
  <c r="G64" i="11"/>
  <c r="G68" i="11"/>
  <c r="G72" i="11"/>
  <c r="G76" i="11"/>
  <c r="G80" i="11"/>
  <c r="G84" i="11"/>
  <c r="G88" i="11"/>
  <c r="G92" i="11"/>
  <c r="G96" i="11"/>
  <c r="G100" i="11"/>
  <c r="G104" i="11"/>
  <c r="G108" i="11"/>
  <c r="G112" i="11"/>
  <c r="G116" i="11"/>
  <c r="G120" i="11"/>
  <c r="G124" i="11"/>
  <c r="G128" i="11"/>
  <c r="G132" i="11"/>
  <c r="G41" i="11"/>
  <c r="G49" i="11"/>
  <c r="G53" i="11"/>
  <c r="G61" i="11"/>
  <c r="G69" i="11"/>
  <c r="G77" i="11"/>
  <c r="G89" i="11"/>
  <c r="G97" i="11"/>
  <c r="G105" i="11"/>
  <c r="G113" i="11"/>
  <c r="G121" i="11"/>
  <c r="G129" i="11"/>
  <c r="G42" i="11"/>
  <c r="G50" i="11"/>
  <c r="G58" i="11"/>
  <c r="G66" i="11"/>
  <c r="G74" i="11"/>
  <c r="G82" i="11"/>
  <c r="G90" i="11"/>
  <c r="G98" i="11"/>
  <c r="G106" i="11"/>
  <c r="G114" i="11"/>
  <c r="G122" i="11"/>
  <c r="G130" i="11"/>
  <c r="V12" i="9"/>
  <c r="F38" i="11"/>
  <c r="AS11" i="9"/>
  <c r="F140" i="11"/>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G202" i="11" l="1"/>
  <c r="G208" i="11"/>
  <c r="G204" i="11"/>
  <c r="G200" i="11"/>
  <c r="G196" i="11"/>
  <c r="G207" i="11"/>
  <c r="G203" i="11"/>
  <c r="G199" i="11"/>
  <c r="G206" i="11"/>
  <c r="G205" i="11"/>
  <c r="G201" i="11"/>
  <c r="G197" i="11"/>
  <c r="G209" i="11"/>
  <c r="G210" i="11"/>
  <c r="G198" i="11"/>
  <c r="E11" i="2"/>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K4"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B13" i="5"/>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AK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0" i="5" l="1"/>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L6" i="5"/>
  <c r="A22" i="2"/>
  <c r="W14" i="5" l="1" a="1"/>
  <c r="W14"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K13" i="5"/>
  <c r="A23" i="2"/>
  <c r="W15" i="5" l="1" a="1"/>
  <c r="W15" i="5" s="1"/>
  <c r="Y15" i="5" a="1"/>
  <c r="Y15" i="5" s="1"/>
  <c r="H5" i="14"/>
  <c r="I5" i="14" s="1"/>
  <c r="B71" i="8" s="1"/>
  <c r="U16" i="5"/>
  <c r="D22" i="2"/>
  <c r="C17" i="5" s="1"/>
  <c r="E23" i="2"/>
  <c r="D23" i="2" s="1"/>
  <c r="C18" i="5" s="1"/>
  <c r="C23" i="2"/>
  <c r="B18" i="5" s="1"/>
  <c r="E71" i="8"/>
  <c r="F71" i="8"/>
  <c r="D71" i="8"/>
  <c r="C71" i="8"/>
  <c r="K5" i="14"/>
  <c r="N5" i="14" s="1"/>
  <c r="J5" i="14"/>
  <c r="M5" i="14" s="1"/>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K14" i="5"/>
  <c r="AL9" i="5" s="1"/>
  <c r="A24" i="2"/>
  <c r="Y16" i="5" l="1" a="1"/>
  <c r="Y16" i="5" s="1"/>
  <c r="W16" i="5" a="1"/>
  <c r="W16" i="5" s="1"/>
  <c r="AK15" i="5" s="1"/>
  <c r="U17" i="5"/>
  <c r="D18" i="5"/>
  <c r="E18" i="5" s="1"/>
  <c r="E24" i="2"/>
  <c r="D19" i="5" s="1"/>
  <c r="E19" i="5" s="1"/>
  <c r="C24" i="2"/>
  <c r="B19" i="5" s="1"/>
  <c r="S5" i="14"/>
  <c r="Q5" i="14"/>
  <c r="O5" i="14"/>
  <c r="B72" i="8" s="1"/>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A25" i="2"/>
  <c r="W17" i="5" l="1"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W18" i="5" l="1" a="1"/>
  <c r="W18" i="5" s="1"/>
  <c r="AK17" i="5" s="1"/>
  <c r="Y18" i="5" a="1"/>
  <c r="Y18" i="5" s="1"/>
  <c r="U19" i="5"/>
  <c r="D20" i="5"/>
  <c r="E20" i="5" s="1"/>
  <c r="B73" i="8"/>
  <c r="B74" i="8"/>
  <c r="E26" i="2"/>
  <c r="D26" i="2" s="1"/>
  <c r="C21" i="5" s="1"/>
  <c r="C26" i="2"/>
  <c r="B21" i="5" s="1"/>
  <c r="W13" i="14"/>
  <c r="W7" i="14"/>
  <c r="X16" i="14"/>
  <c r="M75" i="8" s="1"/>
  <c r="W16" i="14"/>
  <c r="T19" i="14"/>
  <c r="P73" i="8" s="1"/>
  <c r="W19" i="14"/>
  <c r="X15" i="14"/>
  <c r="L75" i="8" s="1"/>
  <c r="W15" i="14"/>
  <c r="T6" i="14"/>
  <c r="C73" i="8" s="1"/>
  <c r="W6" i="14"/>
  <c r="W11" i="14"/>
  <c r="T14" i="14"/>
  <c r="K73" i="8" s="1"/>
  <c r="W14" i="14"/>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Y21" i="5" a="1"/>
  <c r="Y21" i="5" s="1"/>
  <c r="U22" i="5"/>
  <c r="D28" i="2"/>
  <c r="C23" i="5" s="1"/>
  <c r="E29" i="2"/>
  <c r="D24" i="5" s="1"/>
  <c r="C29" i="2"/>
  <c r="H23" i="5"/>
  <c r="F23" i="5"/>
  <c r="P23" i="5"/>
  <c r="Q23" i="5"/>
  <c r="N23" i="5"/>
  <c r="I23" i="5"/>
  <c r="S23" i="5"/>
  <c r="J23" i="5"/>
  <c r="M23" i="5"/>
  <c r="K23" i="5"/>
  <c r="L23" i="5"/>
  <c r="T23" i="5"/>
  <c r="R23" i="5"/>
  <c r="O23" i="5"/>
  <c r="G23" i="5"/>
  <c r="AK20"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K22" i="5"/>
  <c r="AL17" i="5" s="1"/>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U36" i="5"/>
  <c r="D37" i="5"/>
  <c r="E37" i="5" s="1"/>
  <c r="E43" i="2"/>
  <c r="D43" i="2" s="1"/>
  <c r="C38" i="5" s="1"/>
  <c r="C43" i="2"/>
  <c r="B38" i="5" s="1"/>
  <c r="F37" i="5"/>
  <c r="H37" i="5"/>
  <c r="P37" i="5"/>
  <c r="Q37" i="5"/>
  <c r="I37" i="5"/>
  <c r="N37" i="5"/>
  <c r="S37" i="5"/>
  <c r="K37" i="5"/>
  <c r="M37" i="5"/>
  <c r="J37" i="5"/>
  <c r="L37" i="5"/>
  <c r="T37" i="5"/>
  <c r="R37" i="5"/>
  <c r="G37" i="5"/>
  <c r="O37" i="5"/>
  <c r="AK34" i="5"/>
  <c r="A44" i="2"/>
  <c r="W36" i="5" l="1" a="1"/>
  <c r="W36" i="5" s="1"/>
  <c r="Y36" i="5" a="1"/>
  <c r="Y36" i="5" s="1"/>
  <c r="U37" i="5"/>
  <c r="D38" i="5"/>
  <c r="E38" i="5" s="1"/>
  <c r="E44" i="2"/>
  <c r="D39" i="5" s="1"/>
  <c r="E39" i="5" s="1"/>
  <c r="C44" i="2"/>
  <c r="F38" i="5"/>
  <c r="H38" i="5"/>
  <c r="P38" i="5"/>
  <c r="I38" i="5"/>
  <c r="Q38" i="5"/>
  <c r="N38" i="5"/>
  <c r="S38" i="5"/>
  <c r="J38" i="5"/>
  <c r="K38" i="5"/>
  <c r="M38" i="5"/>
  <c r="L38" i="5"/>
  <c r="T38" i="5"/>
  <c r="R38" i="5"/>
  <c r="O38" i="5"/>
  <c r="G38" i="5"/>
  <c r="AK35"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K37" i="5"/>
  <c r="AL32" i="5" s="1"/>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Y40" i="5" a="1"/>
  <c r="Y40" i="5" s="1"/>
  <c r="U41" i="5"/>
  <c r="D42" i="5"/>
  <c r="E42" i="5" s="1"/>
  <c r="E48" i="2"/>
  <c r="D48" i="2" s="1"/>
  <c r="C43" i="5" s="1"/>
  <c r="C48" i="2"/>
  <c r="B43" i="5" s="1"/>
  <c r="H42" i="5"/>
  <c r="F42" i="5"/>
  <c r="P42" i="5"/>
  <c r="I42" i="5"/>
  <c r="Q42" i="5"/>
  <c r="S42" i="5"/>
  <c r="N42" i="5"/>
  <c r="K42" i="5"/>
  <c r="J42" i="5"/>
  <c r="M42" i="5"/>
  <c r="G42" i="5"/>
  <c r="L42" i="5"/>
  <c r="T42" i="5"/>
  <c r="R42" i="5"/>
  <c r="O42" i="5"/>
  <c r="AK39"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U43" i="5"/>
  <c r="D49" i="2"/>
  <c r="C44" i="5" s="1"/>
  <c r="E50" i="2"/>
  <c r="D50" i="2" s="1"/>
  <c r="C45" i="5" s="1"/>
  <c r="C50" i="2"/>
  <c r="B45" i="5" s="1"/>
  <c r="F44" i="5"/>
  <c r="H44" i="5"/>
  <c r="P44" i="5"/>
  <c r="Q44" i="5"/>
  <c r="I44" i="5"/>
  <c r="N44" i="5"/>
  <c r="S44" i="5"/>
  <c r="K44" i="5"/>
  <c r="M44" i="5"/>
  <c r="J44" i="5"/>
  <c r="T44" i="5"/>
  <c r="G44" i="5"/>
  <c r="O44" i="5"/>
  <c r="R44" i="5"/>
  <c r="L44" i="5"/>
  <c r="AK41"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U71" i="5"/>
  <c r="E72" i="5"/>
  <c r="D77" i="2"/>
  <c r="C72" i="5" s="1"/>
  <c r="E78" i="2"/>
  <c r="D73" i="5" s="1"/>
  <c r="C78" i="2"/>
  <c r="B73" i="5" s="1"/>
  <c r="F72" i="5"/>
  <c r="H72" i="5"/>
  <c r="P72" i="5"/>
  <c r="I72" i="5"/>
  <c r="Q72" i="5"/>
  <c r="S72" i="5"/>
  <c r="N72" i="5"/>
  <c r="M72" i="5"/>
  <c r="K72" i="5"/>
  <c r="J72" i="5"/>
  <c r="L72" i="5"/>
  <c r="T72" i="5"/>
  <c r="G72" i="5"/>
  <c r="O72" i="5"/>
  <c r="R72" i="5"/>
  <c r="AL63" i="5"/>
  <c r="AK69"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U177" i="5" s="1"/>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U148" i="5" s="1"/>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U135" i="5" s="1"/>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U145" i="5" s="1"/>
  <c r="J214" i="5"/>
  <c r="G204" i="5"/>
  <c r="K180" i="5"/>
  <c r="J100" i="5"/>
  <c r="M106" i="5"/>
  <c r="T180" i="5"/>
  <c r="Q149" i="5"/>
  <c r="H138" i="5"/>
  <c r="F171" i="5"/>
  <c r="N249" i="5"/>
  <c r="F108" i="5"/>
  <c r="N156" i="5"/>
  <c r="P246" i="5"/>
  <c r="P244" i="5"/>
  <c r="O154" i="5"/>
  <c r="I232" i="5"/>
  <c r="P156" i="5"/>
  <c r="F182" i="5"/>
  <c r="N250" i="5"/>
  <c r="F142" i="5"/>
  <c r="U142" i="5" s="1"/>
  <c r="S192" i="5"/>
  <c r="I224" i="5"/>
  <c r="Q97" i="5"/>
  <c r="G121" i="5"/>
  <c r="K138" i="5"/>
  <c r="K112" i="5"/>
  <c r="R245" i="5"/>
  <c r="R109" i="5"/>
  <c r="Q192" i="5"/>
  <c r="F188" i="5"/>
  <c r="O126" i="5"/>
  <c r="T222" i="5"/>
  <c r="L136" i="5"/>
  <c r="J126" i="5"/>
  <c r="M108" i="5"/>
  <c r="Q84" i="5"/>
  <c r="R104" i="5"/>
  <c r="M191" i="5"/>
  <c r="R171" i="5"/>
  <c r="J243" i="5"/>
  <c r="L206" i="5"/>
  <c r="N194" i="5"/>
  <c r="H239" i="5"/>
  <c r="F226" i="5"/>
  <c r="U226" i="5" s="1"/>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U103" i="5" s="1"/>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W226" i="5" l="1" a="1"/>
  <c r="W226" i="5" s="1"/>
  <c r="W142" i="5" a="1"/>
  <c r="W142" i="5" s="1"/>
  <c r="Y142" i="5" a="1"/>
  <c r="Y142" i="5" s="1"/>
  <c r="U90" i="5"/>
  <c r="W74" i="5" a="1"/>
  <c r="W74" i="5" s="1"/>
  <c r="Y74" i="5" a="1"/>
  <c r="Y74" i="5" s="1"/>
  <c r="W177" i="5" a="1"/>
  <c r="W177" i="5" s="1"/>
  <c r="U129" i="5"/>
  <c r="W103" i="5" a="1"/>
  <c r="W103" i="5" s="1"/>
  <c r="Y103" i="5" a="1"/>
  <c r="Y103" i="5" s="1"/>
  <c r="W145" i="5" a="1"/>
  <c r="W145" i="5" s="1"/>
  <c r="W135" i="5" a="1"/>
  <c r="W135" i="5" s="1"/>
  <c r="Y135" i="5" a="1"/>
  <c r="Y13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AK73" i="5"/>
  <c r="Y218" i="5" l="1"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Y104" i="5" a="1"/>
  <c r="Y104" i="5" s="1"/>
  <c r="W182" i="5" a="1"/>
  <c r="W182" i="5" s="1"/>
  <c r="Y182" i="5" a="1"/>
  <c r="Y182" i="5" s="1"/>
  <c r="W125" i="5" a="1"/>
  <c r="W125"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Y126" i="5" a="1"/>
  <c r="Y126" i="5" s="1"/>
  <c r="W126" i="5" a="1"/>
  <c r="W126" i="5" s="1"/>
  <c r="Y85" i="5" a="1"/>
  <c r="Y85" i="5" s="1"/>
  <c r="W85" i="5" a="1"/>
  <c r="W85" i="5" s="1"/>
  <c r="W249" i="5" a="1"/>
  <c r="W249" i="5" s="1"/>
  <c r="Y249" i="5" a="1"/>
  <c r="Y249" i="5" s="1"/>
  <c r="Y192" i="5" a="1"/>
  <c r="Y192" i="5" s="1"/>
  <c r="W192" i="5" a="1"/>
  <c r="W192" i="5" s="1"/>
  <c r="W141" i="5" a="1"/>
  <c r="W141" i="5" s="1"/>
  <c r="Y141" i="5" a="1"/>
  <c r="Y141" i="5" s="1"/>
  <c r="W225" i="5" a="1"/>
  <c r="W225" i="5" s="1"/>
  <c r="Y225" i="5" a="1"/>
  <c r="Y225" i="5" s="1"/>
  <c r="W262" i="5" a="1"/>
  <c r="W262" i="5" s="1"/>
  <c r="Y262" i="5" a="1"/>
  <c r="Y262" i="5" s="1"/>
  <c r="W217" i="5" a="1"/>
  <c r="W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Y119" i="5" a="1"/>
  <c r="Y119" i="5" s="1"/>
  <c r="W173" i="5" a="1"/>
  <c r="W173" i="5" s="1"/>
  <c r="Y173" i="5" a="1"/>
  <c r="Y173" i="5" s="1"/>
  <c r="Y109" i="5" a="1"/>
  <c r="Y109" i="5" s="1"/>
  <c r="W109" i="5" a="1"/>
  <c r="W109" i="5" s="1"/>
  <c r="W78" i="5" a="1"/>
  <c r="W78" i="5" s="1"/>
  <c r="Y78" i="5" a="1"/>
  <c r="Y78" i="5" s="1"/>
  <c r="W134" i="5" a="1"/>
  <c r="W134" i="5" s="1"/>
  <c r="Y134" i="5" a="1"/>
  <c r="Y134" i="5" s="1"/>
  <c r="Y144" i="5" a="1"/>
  <c r="Y144" i="5" s="1"/>
  <c r="W144" i="5" a="1"/>
  <c r="W144" i="5" s="1"/>
  <c r="AK144" i="5" s="1"/>
  <c r="W155" i="5" a="1"/>
  <c r="W155" i="5" s="1"/>
  <c r="Y155" i="5" a="1"/>
  <c r="Y155" i="5" s="1"/>
  <c r="W76" i="5" a="1"/>
  <c r="W76" i="5" s="1"/>
  <c r="Y76" i="5" a="1"/>
  <c r="Y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Y222" i="5" a="1"/>
  <c r="Y222" i="5" s="1"/>
  <c r="Y240" i="5" a="1"/>
  <c r="Y240" i="5" s="1"/>
  <c r="W240" i="5" a="1"/>
  <c r="W240" i="5" s="1"/>
  <c r="AK239" i="5" s="1"/>
  <c r="Y176" i="5" a="1"/>
  <c r="Y176" i="5" s="1"/>
  <c r="W176" i="5" a="1"/>
  <c r="W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AM227" i="5" s="1"/>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X232" i="5"/>
  <c r="AM232" i="5" s="1"/>
  <c r="X156" i="5"/>
  <c r="X69" i="5"/>
  <c r="X162" i="5"/>
  <c r="X140" i="5"/>
  <c r="X195" i="5"/>
  <c r="X215" i="5"/>
  <c r="X68" i="5"/>
  <c r="X253" i="5"/>
  <c r="X177" i="5"/>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X15" i="5"/>
  <c r="X53" i="5"/>
  <c r="X198" i="5"/>
  <c r="X52" i="5"/>
  <c r="X73" i="5"/>
  <c r="X235" i="5"/>
  <c r="X127" i="5"/>
  <c r="X239" i="5"/>
  <c r="X84" i="5"/>
  <c r="X7" i="5"/>
  <c r="X149" i="5"/>
  <c r="X34" i="5"/>
  <c r="X23" i="5"/>
  <c r="X6" i="5"/>
  <c r="X38" i="5"/>
  <c r="X224" i="5"/>
  <c r="X80" i="5"/>
  <c r="X212" i="5"/>
  <c r="X220" i="5"/>
  <c r="X181" i="5"/>
  <c r="X17" i="5"/>
  <c r="X42" i="5"/>
  <c r="X74" i="5"/>
  <c r="X192" i="5"/>
  <c r="X50" i="5"/>
  <c r="X252" i="5"/>
  <c r="AM252" i="5" s="1"/>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AM246" i="5" s="1"/>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X188" i="5"/>
  <c r="AM188" i="5" s="1"/>
  <c r="X119" i="5"/>
  <c r="X117" i="5"/>
  <c r="X200" i="5"/>
  <c r="X141" i="5"/>
  <c r="X24" i="5"/>
  <c r="X178" i="5"/>
  <c r="X256" i="5"/>
  <c r="X182" i="5"/>
  <c r="AM182" i="5" s="1"/>
  <c r="X241" i="5"/>
  <c r="X262" i="5"/>
  <c r="X35" i="5"/>
  <c r="X226" i="5"/>
  <c r="X66" i="5"/>
  <c r="X166" i="5"/>
  <c r="X259" i="5"/>
  <c r="W100" i="5" a="1"/>
  <c r="W100" i="5" s="1"/>
  <c r="Y100" i="5" a="1"/>
  <c r="Y100" i="5" s="1"/>
  <c r="Y191" i="5" a="1"/>
  <c r="Y191" i="5" s="1"/>
  <c r="W191" i="5" a="1"/>
  <c r="W191" i="5" s="1"/>
  <c r="W258" i="5" a="1"/>
  <c r="W258" i="5" s="1"/>
  <c r="AK257" i="5" s="1"/>
  <c r="Y258" i="5" a="1"/>
  <c r="Y258" i="5" s="1"/>
  <c r="W209" i="5" a="1"/>
  <c r="W209" i="5" s="1"/>
  <c r="Y209" i="5" a="1"/>
  <c r="Y209" i="5" s="1"/>
  <c r="W165" i="5" a="1"/>
  <c r="W165" i="5" s="1"/>
  <c r="AK165" i="5" s="1"/>
  <c r="Y165" i="5" a="1"/>
  <c r="Y165" i="5" s="1"/>
  <c r="W137" i="5" a="1"/>
  <c r="W137" i="5" s="1"/>
  <c r="Y137" i="5" a="1"/>
  <c r="Y137" i="5" s="1"/>
  <c r="W231" i="5" a="1"/>
  <c r="W231" i="5" s="1"/>
  <c r="AM231" i="5" s="1"/>
  <c r="Y231" i="5" a="1"/>
  <c r="Y231" i="5" s="1"/>
  <c r="W214" i="5" a="1"/>
  <c r="W214" i="5" s="1"/>
  <c r="Y214" i="5" a="1"/>
  <c r="Y214" i="5" s="1"/>
  <c r="W162" i="5" a="1"/>
  <c r="W162" i="5" s="1"/>
  <c r="AK162" i="5" s="1"/>
  <c r="Y162" i="5" a="1"/>
  <c r="Y162" i="5" s="1"/>
  <c r="W161" i="5" a="1"/>
  <c r="W161" i="5" s="1"/>
  <c r="Y161" i="5" a="1"/>
  <c r="Y161" i="5" s="1"/>
  <c r="Y235" i="5" a="1"/>
  <c r="Y235" i="5" s="1"/>
  <c r="W235" i="5" a="1"/>
  <c r="W235" i="5" s="1"/>
  <c r="AK234" i="5" s="1"/>
  <c r="Y93" i="5" a="1"/>
  <c r="Y93" i="5" s="1"/>
  <c r="W93" i="5" a="1"/>
  <c r="W93" i="5" s="1"/>
  <c r="W120" i="5" a="1"/>
  <c r="W120" i="5" s="1"/>
  <c r="AK119" i="5" s="1"/>
  <c r="Y120" i="5" a="1"/>
  <c r="Y120" i="5" s="1"/>
  <c r="W130" i="5" a="1"/>
  <c r="W130" i="5" s="1"/>
  <c r="Y130" i="5" a="1"/>
  <c r="Y130" i="5" s="1"/>
  <c r="W260" i="5" a="1"/>
  <c r="W260" i="5" s="1"/>
  <c r="AK260" i="5" s="1"/>
  <c r="Y260" i="5" a="1"/>
  <c r="Y260" i="5" s="1"/>
  <c r="W168" i="5" a="1"/>
  <c r="W168" i="5" s="1"/>
  <c r="Y168" i="5" a="1"/>
  <c r="Y168" i="5" s="1"/>
  <c r="W197" i="5" a="1"/>
  <c r="W197" i="5" s="1"/>
  <c r="AK197" i="5" s="1"/>
  <c r="Y197" i="5" a="1"/>
  <c r="Y197" i="5" s="1"/>
  <c r="Y228" i="5" a="1"/>
  <c r="Y228" i="5" s="1"/>
  <c r="W228" i="5" a="1"/>
  <c r="W228" i="5" s="1"/>
  <c r="Y257" i="5" a="1"/>
  <c r="Y257" i="5" s="1"/>
  <c r="W257" i="5" a="1"/>
  <c r="W257" i="5" s="1"/>
  <c r="Y154" i="5" a="1"/>
  <c r="Y154" i="5" s="1"/>
  <c r="W154" i="5" a="1"/>
  <c r="W154" i="5" s="1"/>
  <c r="Y254" i="5" a="1"/>
  <c r="Y254" i="5" s="1"/>
  <c r="W254" i="5" a="1"/>
  <c r="W254" i="5" s="1"/>
  <c r="W210" i="5" a="1"/>
  <c r="W210" i="5" s="1"/>
  <c r="Y210" i="5" a="1"/>
  <c r="Y210" i="5" s="1"/>
  <c r="W158" i="5" a="1"/>
  <c r="W158" i="5" s="1"/>
  <c r="AK157" i="5" s="1"/>
  <c r="Y158" i="5" a="1"/>
  <c r="Y158" i="5" s="1"/>
  <c r="W156" i="5" a="1"/>
  <c r="W156" i="5" s="1"/>
  <c r="Y156" i="5" a="1"/>
  <c r="Y156" i="5" s="1"/>
  <c r="Y81" i="5" a="1"/>
  <c r="Y81" i="5" s="1"/>
  <c r="W81" i="5" a="1"/>
  <c r="W81" i="5" s="1"/>
  <c r="AK80" i="5" s="1"/>
  <c r="Y206" i="5" a="1"/>
  <c r="Y206" i="5" s="1"/>
  <c r="W206" i="5" a="1"/>
  <c r="W206" i="5" s="1"/>
  <c r="W169" i="5" a="1"/>
  <c r="W169" i="5" s="1"/>
  <c r="AK169" i="5" s="1"/>
  <c r="Y169" i="5" a="1"/>
  <c r="Y169" i="5" s="1"/>
  <c r="Y110" i="5" a="1"/>
  <c r="Y110" i="5" s="1"/>
  <c r="W110" i="5" a="1"/>
  <c r="W110" i="5" s="1"/>
  <c r="AM110" i="5" s="1"/>
  <c r="W116" i="5" a="1"/>
  <c r="W116" i="5" s="1"/>
  <c r="Y116" i="5" a="1"/>
  <c r="Y116" i="5" s="1"/>
  <c r="Y243" i="5" a="1"/>
  <c r="Y243" i="5" s="1"/>
  <c r="W243" i="5" a="1"/>
  <c r="W243" i="5" s="1"/>
  <c r="AM243" i="5" s="1"/>
  <c r="Y99" i="5" a="1"/>
  <c r="Y99" i="5" s="1"/>
  <c r="W99" i="5" a="1"/>
  <c r="W99" i="5" s="1"/>
  <c r="W238" i="5" a="1"/>
  <c r="W238" i="5" s="1"/>
  <c r="Y238" i="5" a="1"/>
  <c r="Y238" i="5" s="1"/>
  <c r="W139" i="5" a="1"/>
  <c r="W139" i="5" s="1"/>
  <c r="AM139" i="5" s="1"/>
  <c r="Y139" i="5" a="1"/>
  <c r="Y139" i="5" s="1"/>
  <c r="Y204" i="5" a="1"/>
  <c r="Y204" i="5" s="1"/>
  <c r="W204" i="5" a="1"/>
  <c r="W204" i="5" s="1"/>
  <c r="W179" i="5" a="1"/>
  <c r="W179" i="5" s="1"/>
  <c r="AK178" i="5" s="1"/>
  <c r="Y179" i="5" a="1"/>
  <c r="Y179" i="5" s="1"/>
  <c r="Y131" i="5" a="1"/>
  <c r="Y131" i="5" s="1"/>
  <c r="W131" i="5" a="1"/>
  <c r="W131" i="5" s="1"/>
  <c r="AK131" i="5" s="1"/>
  <c r="W121" i="5" a="1"/>
  <c r="W121" i="5" s="1"/>
  <c r="AK120" i="5" s="1"/>
  <c r="Y121" i="5" a="1"/>
  <c r="Y121" i="5" s="1"/>
  <c r="W102" i="5" a="1"/>
  <c r="W102" i="5" s="1"/>
  <c r="Y102" i="5" a="1"/>
  <c r="Y102" i="5" s="1"/>
  <c r="W101" i="5" a="1"/>
  <c r="W101" i="5" s="1"/>
  <c r="AK101" i="5" s="1"/>
  <c r="Y101" i="5" a="1"/>
  <c r="Y101" i="5" s="1"/>
  <c r="Y140" i="5" a="1"/>
  <c r="Y140" i="5" s="1"/>
  <c r="W140" i="5" a="1"/>
  <c r="W140" i="5" s="1"/>
  <c r="W215" i="5" a="1"/>
  <c r="W215" i="5" s="1"/>
  <c r="AK214" i="5" s="1"/>
  <c r="Y215" i="5" a="1"/>
  <c r="Y215" i="5" s="1"/>
  <c r="W108" i="5" a="1"/>
  <c r="W108" i="5" s="1"/>
  <c r="Y108" i="5" a="1"/>
  <c r="Y108" i="5" s="1"/>
  <c r="W216" i="5" a="1"/>
  <c r="W216" i="5" s="1"/>
  <c r="AK216" i="5" s="1"/>
  <c r="Y216" i="5" a="1"/>
  <c r="Y216" i="5" s="1"/>
  <c r="Y212" i="5" a="1"/>
  <c r="Y212" i="5" s="1"/>
  <c r="W212" i="5" a="1"/>
  <c r="W212" i="5" s="1"/>
  <c r="W256" i="5" a="1"/>
  <c r="W256" i="5" s="1"/>
  <c r="AK255" i="5" s="1"/>
  <c r="Y256" i="5" a="1"/>
  <c r="Y256" i="5" s="1"/>
  <c r="W208" i="5" a="1"/>
  <c r="W208" i="5" s="1"/>
  <c r="Y208" i="5" a="1"/>
  <c r="Y208" i="5" s="1"/>
  <c r="Y145" i="5" a="1"/>
  <c r="Y145" i="5" s="1"/>
  <c r="Y177" i="5" a="1"/>
  <c r="Y177" i="5" s="1"/>
  <c r="W90" i="5" a="1"/>
  <c r="W90" i="5" s="1"/>
  <c r="Y90" i="5" a="1"/>
  <c r="Y90" i="5" s="1"/>
  <c r="U75" i="5"/>
  <c r="AK233" i="5"/>
  <c r="AM166" i="5"/>
  <c r="AM202" i="5"/>
  <c r="AM148" i="5"/>
  <c r="AM245" i="5"/>
  <c r="AM138" i="5"/>
  <c r="AM254" i="5"/>
  <c r="AM167" i="5"/>
  <c r="AM253" i="5"/>
  <c r="AM259" i="5"/>
  <c r="B14" i="7"/>
  <c r="B15" i="12" s="1"/>
  <c r="B11" i="7"/>
  <c r="B12" i="12" s="1"/>
  <c r="B15" i="7"/>
  <c r="B16" i="12" s="1"/>
  <c r="B8" i="7"/>
  <c r="B9" i="12" s="1"/>
  <c r="AM181" i="5"/>
  <c r="B7" i="7"/>
  <c r="AM199" i="5"/>
  <c r="B9" i="7"/>
  <c r="B10" i="12" s="1"/>
  <c r="AM122" i="5"/>
  <c r="AM150" i="5"/>
  <c r="AM212" i="5"/>
  <c r="AM237" i="5"/>
  <c r="AM224" i="5"/>
  <c r="AM200" i="5"/>
  <c r="AM82" i="5"/>
  <c r="AM190" i="5"/>
  <c r="AM177" i="5"/>
  <c r="AM153" i="5"/>
  <c r="AM222" i="5"/>
  <c r="AM152" i="5"/>
  <c r="AM129" i="5"/>
  <c r="B12" i="7"/>
  <c r="B13" i="12" s="1"/>
  <c r="AM127" i="5"/>
  <c r="AM263" i="5"/>
  <c r="AN263" i="5" s="1"/>
  <c r="AM248" i="5"/>
  <c r="AM94" i="5"/>
  <c r="B18" i="7"/>
  <c r="B19" i="12" s="1"/>
  <c r="R3" i="3" a="1"/>
  <c r="R3" i="3" s="1"/>
  <c r="AM236" i="5"/>
  <c r="AM118" i="5"/>
  <c r="AM169" i="5"/>
  <c r="B13" i="7"/>
  <c r="B14" i="12" s="1"/>
  <c r="B19" i="7"/>
  <c r="B20" i="12" s="1"/>
  <c r="V72" i="5"/>
  <c r="V192" i="5"/>
  <c r="B6" i="7"/>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6" i="12" s="1"/>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246" i="5"/>
  <c r="AK163" i="5"/>
  <c r="AK89" i="5"/>
  <c r="AK90" i="5"/>
  <c r="AK85" i="5"/>
  <c r="AK111" i="5"/>
  <c r="AK93" i="5"/>
  <c r="AK154" i="5"/>
  <c r="AK106" i="5"/>
  <c r="AK253" i="5"/>
  <c r="AK173" i="5"/>
  <c r="AK193" i="5"/>
  <c r="AK202" i="5"/>
  <c r="AK107" i="5"/>
  <c r="AK238" i="5"/>
  <c r="AK174" i="5"/>
  <c r="AK179" i="5"/>
  <c r="AK108" i="5"/>
  <c r="AK86" i="5"/>
  <c r="AK159" i="5"/>
  <c r="AK122" i="5"/>
  <c r="AK175" i="5"/>
  <c r="AK241" i="5"/>
  <c r="AK250" i="5"/>
  <c r="AK237" i="5"/>
  <c r="AL68" i="5"/>
  <c r="AK97" i="5"/>
  <c r="AK105" i="5"/>
  <c r="AK79" i="5"/>
  <c r="AK243" i="5"/>
  <c r="AK142" i="5"/>
  <c r="AK170" i="5"/>
  <c r="AK140" i="5"/>
  <c r="AK148" i="5"/>
  <c r="AK94" i="5"/>
  <c r="AK147" i="5"/>
  <c r="AK98" i="5"/>
  <c r="AK203" i="5"/>
  <c r="AK102" i="5"/>
  <c r="AK184" i="5"/>
  <c r="AK116" i="5"/>
  <c r="AK204" i="5"/>
  <c r="AK190" i="5"/>
  <c r="AK258" i="5"/>
  <c r="AK195" i="5"/>
  <c r="AK194" i="5"/>
  <c r="AK176" i="5"/>
  <c r="AK104" i="5"/>
  <c r="AK88" i="5"/>
  <c r="AK87" i="5"/>
  <c r="AK187" i="5"/>
  <c r="AK123" i="5"/>
  <c r="AK160" i="5"/>
  <c r="AK222" i="5"/>
  <c r="AK133" i="5"/>
  <c r="AK134" i="5"/>
  <c r="AK221" i="5"/>
  <c r="AK247" i="5"/>
  <c r="AK201" i="5"/>
  <c r="AK224" i="5"/>
  <c r="AK151" i="5"/>
  <c r="AK167" i="5"/>
  <c r="AK228" i="5"/>
  <c r="AK78" i="5"/>
  <c r="AK76" i="5"/>
  <c r="AK136" i="5"/>
  <c r="AK113" i="5"/>
  <c r="AK186" i="5"/>
  <c r="AK92" i="5"/>
  <c r="AK212" i="5"/>
  <c r="AK145" i="5"/>
  <c r="AK171" i="5"/>
  <c r="AK96" i="5"/>
  <c r="AK205" i="5"/>
  <c r="AK114" i="5"/>
  <c r="AK218" i="5"/>
  <c r="AK217" i="5"/>
  <c r="AK115" i="5"/>
  <c r="AK244" i="5"/>
  <c r="AK213" i="5"/>
  <c r="AK103" i="5"/>
  <c r="AK209" i="5"/>
  <c r="AK208" i="5"/>
  <c r="AK251" i="5"/>
  <c r="AK152" i="5"/>
  <c r="AK232" i="5"/>
  <c r="AK82" i="5"/>
  <c r="AK225" i="5"/>
  <c r="AK77" i="5"/>
  <c r="AK153" i="5"/>
  <c r="AK188" i="5"/>
  <c r="AK242" i="5"/>
  <c r="AK83" i="5"/>
  <c r="AK185" i="5"/>
  <c r="AK199" i="5"/>
  <c r="AK236" i="5"/>
  <c r="AK191" i="5"/>
  <c r="AK206" i="5"/>
  <c r="AK210" i="5"/>
  <c r="AK150" i="5"/>
  <c r="AK200" i="5"/>
  <c r="AK249" i="5"/>
  <c r="AK128" i="5"/>
  <c r="AK245" i="5"/>
  <c r="AK261" i="5"/>
  <c r="AK124" i="5"/>
  <c r="AK226" i="5"/>
  <c r="AK182" i="5"/>
  <c r="AK125" i="5"/>
  <c r="AK149" i="5"/>
  <c r="AK263" i="5"/>
  <c r="AL263" i="5" s="1"/>
  <c r="AK262" i="5"/>
  <c r="AK132" i="5"/>
  <c r="AK84" i="5"/>
  <c r="AK172" i="5"/>
  <c r="AK117" i="5"/>
  <c r="AK198" i="5"/>
  <c r="AK183" i="5"/>
  <c r="AK146" i="5"/>
  <c r="AK207" i="5"/>
  <c r="AK127" i="5"/>
  <c r="AK223" i="5"/>
  <c r="AK219" i="5"/>
  <c r="AK177" i="5"/>
  <c r="AK95" i="5"/>
  <c r="AK118" i="5"/>
  <c r="AK192" i="5"/>
  <c r="AK180" i="5"/>
  <c r="AK181" i="5"/>
  <c r="AK129" i="5"/>
  <c r="AK254" i="5"/>
  <c r="AK137" i="5"/>
  <c r="AK130" i="5"/>
  <c r="AK211" i="5"/>
  <c r="AK166" i="5"/>
  <c r="AK227" i="5"/>
  <c r="AK91" i="5"/>
  <c r="AK248" i="5"/>
  <c r="AK189" i="5"/>
  <c r="AK156" i="5"/>
  <c r="AK141" i="5"/>
  <c r="AK112" i="5"/>
  <c r="AK135" i="5"/>
  <c r="AK252" i="5"/>
  <c r="AK220" i="5"/>
  <c r="AK126" i="5"/>
  <c r="AK155" i="5"/>
  <c r="AK259" i="5" l="1"/>
  <c r="AK100" i="5"/>
  <c r="AM131" i="5"/>
  <c r="AM158" i="5"/>
  <c r="AK99" i="5"/>
  <c r="AK256" i="5"/>
  <c r="AK168" i="5"/>
  <c r="AK231" i="5"/>
  <c r="AK139" i="5"/>
  <c r="AK161" i="5"/>
  <c r="AK109" i="5"/>
  <c r="AK110" i="5"/>
  <c r="AK229" i="5"/>
  <c r="AK81" i="5"/>
  <c r="AK196" i="5"/>
  <c r="AK121" i="5"/>
  <c r="AL117" i="5" s="1"/>
  <c r="AK215" i="5"/>
  <c r="AK143" i="5"/>
  <c r="AK240" i="5"/>
  <c r="AK158" i="5"/>
  <c r="AL156" i="5" s="1"/>
  <c r="AK164" i="5"/>
  <c r="AM258" i="5"/>
  <c r="AM240" i="5"/>
  <c r="Y75" i="5" a="1"/>
  <c r="Y75" i="5" s="1"/>
  <c r="W75" i="5" a="1"/>
  <c r="W75" i="5" s="1"/>
  <c r="AK230" i="5"/>
  <c r="AK235" i="5"/>
  <c r="AK138" i="5"/>
  <c r="AL138" i="5" s="1"/>
  <c r="H8" i="15"/>
  <c r="N3" i="7" s="1"/>
  <c r="N55" i="7" s="1"/>
  <c r="B7" i="12"/>
  <c r="H13" i="15"/>
  <c r="T3" i="7" s="1"/>
  <c r="T27" i="7" s="1"/>
  <c r="B8" i="12"/>
  <c r="E6" i="7"/>
  <c r="E7" i="7" s="1"/>
  <c r="I5" i="13"/>
  <c r="A5" i="10"/>
  <c r="A3" i="20" s="1"/>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B6" i="13"/>
  <c r="D6" i="13" s="1"/>
  <c r="C14" i="7"/>
  <c r="C15" i="12" s="1"/>
  <c r="B13" i="13"/>
  <c r="D13" i="13" s="1"/>
  <c r="B16" i="13"/>
  <c r="D16" i="13" s="1"/>
  <c r="C6" i="7"/>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6" i="12" s="1"/>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5" i="5"/>
  <c r="AL236" i="5"/>
  <c r="AL120" i="5"/>
  <c r="AL230" i="5"/>
  <c r="AM140" i="5"/>
  <c r="AL91" i="5"/>
  <c r="AL255" i="5"/>
  <c r="AL220" i="5"/>
  <c r="AL112" i="5"/>
  <c r="AL165" i="5"/>
  <c r="AL168" i="5"/>
  <c r="AL162" i="5"/>
  <c r="AL128" i="5"/>
  <c r="AL199" i="5"/>
  <c r="AL77" i="5"/>
  <c r="AL214" i="5"/>
  <c r="AL244" i="5"/>
  <c r="AL155" i="5"/>
  <c r="AL177" i="5"/>
  <c r="AL127" i="5"/>
  <c r="AL146" i="5"/>
  <c r="AL185" i="5"/>
  <c r="AL152" i="5"/>
  <c r="AL208" i="5"/>
  <c r="AL126" i="5"/>
  <c r="AL135" i="5"/>
  <c r="AL254" i="5"/>
  <c r="AL100" i="5"/>
  <c r="AL83" i="5"/>
  <c r="AL104" i="5"/>
  <c r="AM113" i="5"/>
  <c r="AM93" i="5"/>
  <c r="AM27" i="5"/>
  <c r="AM107" i="5"/>
  <c r="AM114" i="5"/>
  <c r="AM128" i="5"/>
  <c r="AM126" i="5"/>
  <c r="AM144" i="5"/>
  <c r="AM60" i="5"/>
  <c r="AL181" i="5"/>
  <c r="AL262" i="5"/>
  <c r="AL226" i="5"/>
  <c r="AL24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5" i="5"/>
  <c r="AK74" i="5"/>
  <c r="AK75" i="5"/>
  <c r="AL75" i="5" s="1"/>
  <c r="AL186" i="5"/>
  <c r="AM79" i="5"/>
  <c r="AL167" i="5"/>
  <c r="AL80" i="5"/>
  <c r="AL224" i="5"/>
  <c r="AL133" i="5"/>
  <c r="AL169" i="5"/>
  <c r="AL87" i="5"/>
  <c r="AM260" i="5"/>
  <c r="AL184" i="5"/>
  <c r="AM103" i="5"/>
  <c r="AL94" i="5"/>
  <c r="AL140" i="5"/>
  <c r="AL170" i="5"/>
  <c r="AL234" i="5"/>
  <c r="AL105" i="5"/>
  <c r="AL256" i="5"/>
  <c r="AL86" i="5"/>
  <c r="AL173" i="5"/>
  <c r="AL93" i="5"/>
  <c r="AL161" i="5"/>
  <c r="AL192" i="5"/>
  <c r="AL196" i="5"/>
  <c r="AL232" i="5"/>
  <c r="AL251" i="5"/>
  <c r="AL144" i="5"/>
  <c r="AM9" i="5"/>
  <c r="AM99" i="5"/>
  <c r="AM175" i="5"/>
  <c r="AM130" i="5"/>
  <c r="AM71" i="5"/>
  <c r="AM147" i="5"/>
  <c r="AM133" i="5"/>
  <c r="AM187" i="5"/>
  <c r="AM136" i="5"/>
  <c r="AM196" i="5"/>
  <c r="AM226" i="5"/>
  <c r="AM6" i="5"/>
  <c r="AM111" i="5"/>
  <c r="AM132" i="5"/>
  <c r="AM255" i="5"/>
  <c r="AM192" i="5"/>
  <c r="AM76" i="5"/>
  <c r="AM189" i="5"/>
  <c r="AL252" i="5"/>
  <c r="AL248" i="5"/>
  <c r="AM228" i="5"/>
  <c r="AL180" i="5"/>
  <c r="AM142" i="5"/>
  <c r="AL189" i="5"/>
  <c r="AL223" i="5"/>
  <c r="AL182" i="5"/>
  <c r="AL261" i="5"/>
  <c r="AL245" i="5"/>
  <c r="AL249" i="5"/>
  <c r="AL206" i="5"/>
  <c r="AL188" i="5"/>
  <c r="AL103" i="5"/>
  <c r="AL215" i="5"/>
  <c r="AL217" i="5"/>
  <c r="AM88" i="5"/>
  <c r="AM221" i="5"/>
  <c r="AM174" i="5"/>
  <c r="AL131" i="5"/>
  <c r="AL141" i="5"/>
  <c r="AL229" i="5"/>
  <c r="AL166" i="5"/>
  <c r="AL211" i="5"/>
  <c r="AL130" i="5"/>
  <c r="AL129" i="5"/>
  <c r="AL219" i="5"/>
  <c r="AL172" i="5"/>
  <c r="AL132" i="5"/>
  <c r="AL149" i="5"/>
  <c r="AL125" i="5"/>
  <c r="AL139" i="5"/>
  <c r="AM163" i="5"/>
  <c r="AM262" i="5"/>
  <c r="AN262" i="5" s="1"/>
  <c r="AL210" i="5"/>
  <c r="AL216" i="5"/>
  <c r="AL225" i="5"/>
  <c r="AL209" i="5"/>
  <c r="AL213" i="5"/>
  <c r="AL257" i="5"/>
  <c r="AL115" i="5"/>
  <c r="AL218" i="5"/>
  <c r="AM115" i="5"/>
  <c r="AL20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171" i="5"/>
  <c r="AL143" i="5"/>
  <c r="AL92" i="5"/>
  <c r="AL110" i="5"/>
  <c r="AL76" i="5"/>
  <c r="AL78" i="5"/>
  <c r="AL228" i="5"/>
  <c r="AM168" i="5"/>
  <c r="AL233" i="5"/>
  <c r="AL151" i="5"/>
  <c r="AL201" i="5"/>
  <c r="AL221" i="5"/>
  <c r="AM134" i="5"/>
  <c r="AL123" i="5"/>
  <c r="AL187" i="5"/>
  <c r="AL88" i="5"/>
  <c r="AL176" i="5"/>
  <c r="AL194" i="5"/>
  <c r="AL258" i="5"/>
  <c r="AL98" i="5"/>
  <c r="AL147" i="5"/>
  <c r="AL148" i="5"/>
  <c r="AL99" i="5"/>
  <c r="AM141" i="5"/>
  <c r="AL79" i="5"/>
  <c r="AM235" i="5"/>
  <c r="AM251" i="5"/>
  <c r="AM242" i="5"/>
  <c r="AM176" i="5"/>
  <c r="AL122" i="5"/>
  <c r="AL159" i="5"/>
  <c r="AL174" i="5"/>
  <c r="AL193" i="5"/>
  <c r="AM155" i="5"/>
  <c r="AL111" i="5"/>
  <c r="AL85" i="5"/>
  <c r="AL89" i="5"/>
  <c r="AL163" i="5"/>
  <c r="AL246" i="5"/>
  <c r="AL227" i="5"/>
  <c r="AM121" i="5"/>
  <c r="AM137" i="5"/>
  <c r="AM47" i="5"/>
  <c r="AM116" i="5"/>
  <c r="AM241" i="5"/>
  <c r="AM84" i="5"/>
  <c r="AM215" i="5"/>
  <c r="AM69" i="5"/>
  <c r="AM39" i="5"/>
  <c r="AM194" i="5"/>
  <c r="AM49" i="5"/>
  <c r="AM54" i="5"/>
  <c r="AM44" i="5"/>
  <c r="AM87" i="5"/>
  <c r="AM171" i="5"/>
  <c r="AM19" i="5"/>
  <c r="AM230" i="5"/>
  <c r="AM78" i="5"/>
  <c r="AM157" i="5"/>
  <c r="AM160" i="5"/>
  <c r="AM256" i="5"/>
  <c r="AL96" i="5"/>
  <c r="AM172" i="5"/>
  <c r="AL145" i="5"/>
  <c r="AL212" i="5"/>
  <c r="AL247" i="5"/>
  <c r="AL160" i="5"/>
  <c r="AL178" i="5"/>
  <c r="AL195" i="5"/>
  <c r="AL190" i="5"/>
  <c r="AM205" i="5"/>
  <c r="AL203" i="5"/>
  <c r="AM149" i="5"/>
  <c r="AL243" i="5"/>
  <c r="AL250" i="5"/>
  <c r="AL241" i="5"/>
  <c r="AL175" i="5"/>
  <c r="AM123" i="5"/>
  <c r="AL179" i="5"/>
  <c r="AL107" i="5"/>
  <c r="AL202" i="5"/>
  <c r="AL164" i="5"/>
  <c r="AM112" i="5"/>
  <c r="AL90" i="5"/>
  <c r="AM90" i="5"/>
  <c r="AM164" i="5"/>
  <c r="AL95" i="5"/>
  <c r="AL207" i="5"/>
  <c r="AL81" i="5"/>
  <c r="AL183" i="5"/>
  <c r="AL198" i="5"/>
  <c r="AL231" i="5"/>
  <c r="AL82" i="5"/>
  <c r="AL84" i="5"/>
  <c r="AL124" i="5"/>
  <c r="AL200" i="5"/>
  <c r="AL150" i="5"/>
  <c r="AL191" i="5"/>
  <c r="AL121" i="5"/>
  <c r="AM186" i="5"/>
  <c r="AL109" i="5"/>
  <c r="AM233" i="5"/>
  <c r="AL197"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L222" i="5"/>
  <c r="AL240" i="5"/>
  <c r="AM179" i="5"/>
  <c r="AL259" i="5"/>
  <c r="AM191" i="5"/>
  <c r="AL204" i="5"/>
  <c r="AM185" i="5"/>
  <c r="AL102" i="5"/>
  <c r="AL101" i="5"/>
  <c r="AL142" i="5"/>
  <c r="AL97" i="5"/>
  <c r="AM257" i="5"/>
  <c r="AL237" i="5"/>
  <c r="AL108" i="5"/>
  <c r="AM159" i="5"/>
  <c r="AL238" i="5"/>
  <c r="AM108" i="5"/>
  <c r="AL253" i="5"/>
  <c r="AL106" i="5"/>
  <c r="AM219" i="5"/>
  <c r="AL118" i="5" l="1"/>
  <c r="AL136" i="5"/>
  <c r="AL153" i="5"/>
  <c r="AL116" i="5"/>
  <c r="AL137" i="5"/>
  <c r="AL154" i="5"/>
  <c r="AL157" i="5"/>
  <c r="AL134" i="5"/>
  <c r="AL119" i="5"/>
  <c r="AL158" i="5"/>
  <c r="C5" i="10"/>
  <c r="N28" i="7"/>
  <c r="P28" i="7" s="1"/>
  <c r="N47" i="7"/>
  <c r="P47" i="7" s="1"/>
  <c r="N29" i="7"/>
  <c r="P29" i="7" s="1"/>
  <c r="T23" i="7"/>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I35" i="11" a="1"/>
  <c r="I35" i="11" s="1"/>
  <c r="BC5" i="10" s="1"/>
  <c r="I138" i="11" a="1"/>
  <c r="I138" i="11" s="1"/>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I7" i="13"/>
  <c r="A137" i="10"/>
  <c r="AT53" i="7"/>
  <c r="B75" i="10" a="1"/>
  <c r="B75" i="10" s="1"/>
  <c r="B79" i="10" s="1"/>
  <c r="B223" i="10" a="1"/>
  <c r="B223" i="10" s="1"/>
  <c r="B205" i="10" a="1"/>
  <c r="B205" i="10" s="1"/>
  <c r="B93" i="10" a="1"/>
  <c r="B93" i="10" s="1"/>
  <c r="A136" i="10"/>
  <c r="A6" i="10"/>
  <c r="A4" i="20" s="1"/>
  <c r="E8" i="7"/>
  <c r="A7" i="10"/>
  <c r="A5"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O56"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V23"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H187" i="5" s="1"/>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4" i="5"/>
  <c r="AL72" i="5"/>
  <c r="AL69" i="5"/>
  <c r="AL73" i="5"/>
  <c r="AL71"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L52" i="13" l="1"/>
  <c r="AL56" i="13"/>
  <c r="AL53" i="13"/>
  <c r="J35" i="11" a="1"/>
  <c r="J35" i="11" s="1"/>
  <c r="BF6" i="10" s="1"/>
  <c r="K35" i="11" a="1"/>
  <c r="K35" i="11" s="1"/>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K138" i="11" a="1"/>
  <c r="K138" i="11" s="1"/>
  <c r="B106" i="10"/>
  <c r="B101" i="10"/>
  <c r="B108" i="10"/>
  <c r="B99" i="10"/>
  <c r="B100" i="10"/>
  <c r="B104" i="10"/>
  <c r="B107" i="10"/>
  <c r="B103" i="10"/>
  <c r="B105" i="10"/>
  <c r="B97" i="10"/>
  <c r="B102" i="10"/>
  <c r="B98" i="10"/>
  <c r="J138" i="11" a="1"/>
  <c r="J138" i="11" s="1"/>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D241" i="10" a="1"/>
  <c r="D241" i="10" s="1"/>
  <c r="D205" i="10" a="1"/>
  <c r="D205" i="10" s="1"/>
  <c r="D93" i="10" a="1"/>
  <c r="D93" i="10" s="1"/>
  <c r="D75" i="10" a="1"/>
  <c r="D75" i="10" s="1"/>
  <c r="D223" i="10" a="1"/>
  <c r="D223" i="10" s="1"/>
  <c r="D111" i="10" a="1"/>
  <c r="D111" i="10" s="1"/>
  <c r="A138" i="10"/>
  <c r="I8" i="13"/>
  <c r="E9" i="7"/>
  <c r="A8" i="10"/>
  <c r="A6" i="20" s="1"/>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7" i="10" l="1"/>
  <c r="B6" i="10"/>
  <c r="L35" i="11" a="1"/>
  <c r="L35" i="11" s="1"/>
  <c r="BC8" i="10" s="1"/>
  <c r="J33" i="8"/>
  <c r="F33" i="8"/>
  <c r="P33" i="8"/>
  <c r="D33" i="8"/>
  <c r="C33" i="8"/>
  <c r="O33" i="8"/>
  <c r="I33" i="8"/>
  <c r="G33" i="8"/>
  <c r="N33" i="8"/>
  <c r="K33" i="8"/>
  <c r="L33" i="8"/>
  <c r="H33" i="8"/>
  <c r="E33" i="8"/>
  <c r="G142" i="11"/>
  <c r="B209" i="10"/>
  <c r="B245" i="10" s="1"/>
  <c r="B225" i="10"/>
  <c r="B243" i="10" s="1"/>
  <c r="C7" i="10"/>
  <c r="C6" i="10"/>
  <c r="B226" i="10"/>
  <c r="B244" i="10" s="1"/>
  <c r="AJ230" i="5"/>
  <c r="CE7" i="10"/>
  <c r="BV7" i="10"/>
  <c r="AQ7" i="10"/>
  <c r="AB7" i="10"/>
  <c r="AY7" i="10"/>
  <c r="L7" i="10"/>
  <c r="BK7" i="10"/>
  <c r="T7" i="10"/>
  <c r="AF7" i="10"/>
  <c r="AD7" i="10"/>
  <c r="BR7" i="10"/>
  <c r="CG7" i="10"/>
  <c r="BI7" i="10"/>
  <c r="CB7" i="10"/>
  <c r="CR7" i="10"/>
  <c r="BT7" i="10"/>
  <c r="Y7" i="10"/>
  <c r="AI7" i="10"/>
  <c r="AK7" i="10"/>
  <c r="BB7" i="10"/>
  <c r="AH7" i="10"/>
  <c r="BY7" i="10"/>
  <c r="CD7" i="10"/>
  <c r="AX7" i="10"/>
  <c r="W7" i="10"/>
  <c r="O6" i="10"/>
  <c r="CE6" i="10"/>
  <c r="AA6" i="10"/>
  <c r="T6" i="10"/>
  <c r="BO6" i="10"/>
  <c r="BS6" i="10"/>
  <c r="BW6" i="10"/>
  <c r="AB6" i="10"/>
  <c r="I6" i="10"/>
  <c r="CF6" i="10"/>
  <c r="BP6" i="10"/>
  <c r="AO6" i="10"/>
  <c r="M6" i="10"/>
  <c r="AS6" i="10"/>
  <c r="AL6" i="10"/>
  <c r="BR6" i="10"/>
  <c r="AG6" i="10"/>
  <c r="AU6" i="10"/>
  <c r="BQ6" i="10"/>
  <c r="V6" i="10"/>
  <c r="CL6" i="10"/>
  <c r="F6" i="10"/>
  <c r="AX6" i="10"/>
  <c r="W6" i="10"/>
  <c r="CH7" i="10"/>
  <c r="CQ7" i="10"/>
  <c r="CA7" i="10"/>
  <c r="AR7" i="10"/>
  <c r="M7" i="10"/>
  <c r="X7" i="10"/>
  <c r="BO7" i="10"/>
  <c r="AJ7" i="10"/>
  <c r="BZ7" i="10"/>
  <c r="Z7" i="10"/>
  <c r="AS7" i="10"/>
  <c r="AV7" i="10"/>
  <c r="N7" i="10"/>
  <c r="CF7" i="10"/>
  <c r="CV7" i="10"/>
  <c r="BX7" i="10"/>
  <c r="AG7" i="10"/>
  <c r="E7" i="10"/>
  <c r="J7" i="10"/>
  <c r="BN7" i="10"/>
  <c r="AW7" i="10"/>
  <c r="CL7" i="10"/>
  <c r="AE7" i="10"/>
  <c r="BJ7" i="10"/>
  <c r="AM7" i="10"/>
  <c r="CA6" i="10"/>
  <c r="CH6" i="10"/>
  <c r="AQ6" i="10"/>
  <c r="AJ6" i="10"/>
  <c r="P6" i="10"/>
  <c r="BG6" i="10"/>
  <c r="D6" i="10"/>
  <c r="AN6" i="10"/>
  <c r="CB6" i="10"/>
  <c r="Y6" i="10"/>
  <c r="CJ6" i="10"/>
  <c r="BT6" i="10"/>
  <c r="CK6" i="10"/>
  <c r="U6" i="10"/>
  <c r="BI6" i="10"/>
  <c r="AT6" i="10"/>
  <c r="G6" i="10"/>
  <c r="AW6" i="10"/>
  <c r="BA6" i="10"/>
  <c r="BM6" i="10"/>
  <c r="AD6" i="10"/>
  <c r="BN6" i="10"/>
  <c r="R6" i="10"/>
  <c r="CD6" i="10"/>
  <c r="AM6" i="10"/>
  <c r="CI7" i="10"/>
  <c r="O7" i="10"/>
  <c r="CM7" i="10"/>
  <c r="CK7" i="10"/>
  <c r="D7" i="10"/>
  <c r="AN7" i="10"/>
  <c r="BW7" i="10"/>
  <c r="AT7" i="10"/>
  <c r="AC7" i="10"/>
  <c r="AL7" i="10"/>
  <c r="BA7" i="10"/>
  <c r="AZ7" i="10"/>
  <c r="CJ7" i="10"/>
  <c r="BL7" i="10"/>
  <c r="BH7" i="10"/>
  <c r="CW7" i="10"/>
  <c r="I7" i="10"/>
  <c r="V7" i="10"/>
  <c r="F7" i="10"/>
  <c r="CO7" i="10"/>
  <c r="CC7" i="10"/>
  <c r="AU7" i="10"/>
  <c r="BC7" i="10"/>
  <c r="K7"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T7" i="10"/>
  <c r="AA7" i="10"/>
  <c r="BS7" i="10"/>
  <c r="S7" i="10"/>
  <c r="H7" i="10"/>
  <c r="CU7" i="10"/>
  <c r="BG7" i="10"/>
  <c r="P7" i="10"/>
  <c r="AO7" i="10"/>
  <c r="CP7" i="10"/>
  <c r="BE7" i="10"/>
  <c r="BD7" i="10"/>
  <c r="G7" i="10"/>
  <c r="CN7" i="10"/>
  <c r="BP7" i="10"/>
  <c r="Q7" i="10"/>
  <c r="BU7" i="10"/>
  <c r="U7" i="10"/>
  <c r="AP7" i="10"/>
  <c r="R7" i="10"/>
  <c r="BM7" i="10"/>
  <c r="CS7" i="10"/>
  <c r="BQ7" i="10"/>
  <c r="BF7"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M137" i="10"/>
  <c r="AC137" i="10"/>
  <c r="AS137" i="10"/>
  <c r="BI137" i="10"/>
  <c r="BY137" i="10"/>
  <c r="CO137" i="10"/>
  <c r="E136" i="10"/>
  <c r="U136" i="10"/>
  <c r="AK136" i="10"/>
  <c r="BA136" i="10"/>
  <c r="BQ136" i="10"/>
  <c r="CG136" i="10"/>
  <c r="CW136" i="10"/>
  <c r="R137" i="10"/>
  <c r="AH137" i="10"/>
  <c r="AX137" i="10"/>
  <c r="BN137" i="10"/>
  <c r="CD137" i="10"/>
  <c r="CT137" i="10"/>
  <c r="R136" i="10"/>
  <c r="AH136" i="10"/>
  <c r="AX136" i="10"/>
  <c r="C136" i="10"/>
  <c r="C210" i="10" s="1"/>
  <c r="BN136" i="10"/>
  <c r="CT136" i="10"/>
  <c r="AE137" i="10"/>
  <c r="BK137" i="10"/>
  <c r="CQ137" i="10"/>
  <c r="BC136" i="10"/>
  <c r="CM136" i="10"/>
  <c r="X137" i="10"/>
  <c r="BD137" i="10"/>
  <c r="CJ137" i="10"/>
  <c r="AQ136" i="10"/>
  <c r="CH136" i="10"/>
  <c r="S137" i="10"/>
  <c r="AY137" i="10"/>
  <c r="CE137" i="10"/>
  <c r="AE136" i="10"/>
  <c r="CA136" i="10"/>
  <c r="L137" i="10"/>
  <c r="AR137" i="10"/>
  <c r="BX137" i="10"/>
  <c r="D136" i="10"/>
  <c r="T136" i="10"/>
  <c r="AJ136" i="10"/>
  <c r="AZ136" i="10"/>
  <c r="BP136" i="10"/>
  <c r="CF136" i="10"/>
  <c r="CV136" i="10"/>
  <c r="Q137" i="10"/>
  <c r="AG137" i="10"/>
  <c r="AW137" i="10"/>
  <c r="BM137" i="10"/>
  <c r="CC137" i="10"/>
  <c r="CS137" i="10"/>
  <c r="I136" i="10"/>
  <c r="Y136" i="10"/>
  <c r="AO136" i="10"/>
  <c r="BE136" i="10"/>
  <c r="BU136" i="10"/>
  <c r="CK136" i="10"/>
  <c r="F137" i="10"/>
  <c r="V137" i="10"/>
  <c r="AL137" i="10"/>
  <c r="BB137" i="10"/>
  <c r="BR137" i="10"/>
  <c r="CH137" i="10"/>
  <c r="F136" i="10"/>
  <c r="V136" i="10"/>
  <c r="AL136" i="10"/>
  <c r="BB136" i="10"/>
  <c r="S136" i="10"/>
  <c r="BV136" i="10"/>
  <c r="G137" i="10"/>
  <c r="AM137" i="10"/>
  <c r="BS137" i="10"/>
  <c r="G136" i="10"/>
  <c r="BO136" i="10"/>
  <c r="CU136" i="10"/>
  <c r="AF137" i="10"/>
  <c r="BL137" i="10"/>
  <c r="CR137" i="10"/>
  <c r="BG136" i="10"/>
  <c r="CP136" i="10"/>
  <c r="AA137" i="10"/>
  <c r="BG137" i="10"/>
  <c r="CM137" i="10"/>
  <c r="AU136" i="10"/>
  <c r="CI136" i="10"/>
  <c r="T137" i="10"/>
  <c r="AZ137" i="10"/>
  <c r="CF137" i="10"/>
  <c r="H136" i="10"/>
  <c r="X136" i="10"/>
  <c r="AN136" i="10"/>
  <c r="BD136" i="10"/>
  <c r="BT136" i="10"/>
  <c r="CJ136" i="10"/>
  <c r="E137" i="10"/>
  <c r="U137" i="10"/>
  <c r="AK137" i="10"/>
  <c r="BA137" i="10"/>
  <c r="BQ137" i="10"/>
  <c r="CG137" i="10"/>
  <c r="CW137" i="10"/>
  <c r="M136" i="10"/>
  <c r="AC136" i="10"/>
  <c r="AS136" i="10"/>
  <c r="BI136" i="10"/>
  <c r="BY136" i="10"/>
  <c r="CO136" i="10"/>
  <c r="J137" i="10"/>
  <c r="Z137" i="10"/>
  <c r="AP137" i="10"/>
  <c r="BF137" i="10"/>
  <c r="BV137" i="10"/>
  <c r="CL137" i="10"/>
  <c r="J136" i="10"/>
  <c r="Z136" i="10"/>
  <c r="AP136" i="10"/>
  <c r="BF136" i="10"/>
  <c r="AI136" i="10"/>
  <c r="CD136" i="10"/>
  <c r="O137" i="10"/>
  <c r="AU137" i="10"/>
  <c r="CA137" i="10"/>
  <c r="W136" i="10"/>
  <c r="BW136" i="10"/>
  <c r="H137" i="10"/>
  <c r="AN137" i="10"/>
  <c r="BT137" i="10"/>
  <c r="K136" i="10"/>
  <c r="BR136" i="10"/>
  <c r="C137" i="10"/>
  <c r="D210" i="10" s="1"/>
  <c r="AI137" i="10"/>
  <c r="BO137" i="10"/>
  <c r="CU137" i="10"/>
  <c r="BK136" i="10"/>
  <c r="CQ136" i="10"/>
  <c r="AB137" i="10"/>
  <c r="BH137" i="10"/>
  <c r="CN137" i="10"/>
  <c r="L136" i="10"/>
  <c r="AB136" i="10"/>
  <c r="AR136" i="10"/>
  <c r="BH136" i="10"/>
  <c r="BX136" i="10"/>
  <c r="CN136" i="10"/>
  <c r="I137" i="10"/>
  <c r="Y137" i="10"/>
  <c r="AO137" i="10"/>
  <c r="BE137" i="10"/>
  <c r="BU137" i="10"/>
  <c r="CK137" i="10"/>
  <c r="Q136" i="10"/>
  <c r="AG136" i="10"/>
  <c r="AW136" i="10"/>
  <c r="BM136" i="10"/>
  <c r="CC136" i="10"/>
  <c r="CS136" i="10"/>
  <c r="N137" i="10"/>
  <c r="AD137" i="10"/>
  <c r="AT137" i="10"/>
  <c r="BJ137" i="10"/>
  <c r="BZ137" i="10"/>
  <c r="CP137" i="10"/>
  <c r="N136" i="10"/>
  <c r="AD136" i="10"/>
  <c r="AT136" i="10"/>
  <c r="BJ136" i="10"/>
  <c r="AY136" i="10"/>
  <c r="CL136" i="10"/>
  <c r="W137" i="10"/>
  <c r="BC137" i="10"/>
  <c r="CI137" i="10"/>
  <c r="AM136" i="10"/>
  <c r="CE136" i="10"/>
  <c r="P137" i="10"/>
  <c r="AV137" i="10"/>
  <c r="CB137" i="10"/>
  <c r="AA136" i="10"/>
  <c r="BZ136" i="10"/>
  <c r="K137" i="10"/>
  <c r="AQ137" i="10"/>
  <c r="BW137" i="10"/>
  <c r="O136" i="10"/>
  <c r="BS136" i="10"/>
  <c r="D137" i="10"/>
  <c r="AJ137" i="10"/>
  <c r="BP137" i="10"/>
  <c r="CV137" i="10"/>
  <c r="B136" i="10"/>
  <c r="B137" i="10"/>
  <c r="B224" i="10"/>
  <c r="B95" i="10"/>
  <c r="B113" i="10" s="1"/>
  <c r="B210" i="10"/>
  <c r="U59" i="7"/>
  <c r="AJ159" i="5"/>
  <c r="AJ160" i="5"/>
  <c r="D206" i="10"/>
  <c r="D209" i="10"/>
  <c r="D207" i="10"/>
  <c r="D234" i="10"/>
  <c r="D233" i="10"/>
  <c r="D215" i="10"/>
  <c r="D238" i="10"/>
  <c r="D208" i="10"/>
  <c r="D227" i="10"/>
  <c r="D237" i="10"/>
  <c r="D218" i="10"/>
  <c r="D232" i="10"/>
  <c r="D214" i="10"/>
  <c r="D231" i="10"/>
  <c r="D230" i="10"/>
  <c r="D212" i="10"/>
  <c r="D219" i="10"/>
  <c r="D236" i="10"/>
  <c r="D216" i="10"/>
  <c r="D220" i="10"/>
  <c r="D213" i="10"/>
  <c r="D228" i="10"/>
  <c r="D211" i="10"/>
  <c r="D235" i="10"/>
  <c r="D217" i="10"/>
  <c r="D229" i="10"/>
  <c r="B253" i="10"/>
  <c r="B247" i="10"/>
  <c r="B250" i="10"/>
  <c r="B255" i="10"/>
  <c r="C76" i="10"/>
  <c r="C82" i="10"/>
  <c r="C86" i="10"/>
  <c r="C85" i="10"/>
  <c r="C89" i="10"/>
  <c r="C77" i="10"/>
  <c r="C84" i="10"/>
  <c r="C78" i="10"/>
  <c r="C88" i="10"/>
  <c r="C83" i="10"/>
  <c r="C87" i="10"/>
  <c r="C90" i="10"/>
  <c r="C81" i="10"/>
  <c r="B248" i="10"/>
  <c r="D76" i="10"/>
  <c r="D77" i="10"/>
  <c r="D87" i="10"/>
  <c r="D90" i="10"/>
  <c r="D78" i="10"/>
  <c r="D82" i="10"/>
  <c r="D83" i="10"/>
  <c r="D84" i="10"/>
  <c r="D85" i="10"/>
  <c r="D86" i="10"/>
  <c r="D81" i="10"/>
  <c r="D89" i="10"/>
  <c r="D8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L138" i="11" a="1"/>
  <c r="L138" i="11" s="1"/>
  <c r="B249" i="10"/>
  <c r="B252" i="10"/>
  <c r="B251" i="10"/>
  <c r="B254" i="10"/>
  <c r="C98" i="10"/>
  <c r="C97" i="10"/>
  <c r="C100" i="10"/>
  <c r="C104" i="10"/>
  <c r="C103" i="10"/>
  <c r="C99" i="10"/>
  <c r="C102" i="10"/>
  <c r="C108" i="10"/>
  <c r="C105" i="10"/>
  <c r="C106" i="10"/>
  <c r="C107" i="10"/>
  <c r="C101" i="10"/>
  <c r="C80" i="10"/>
  <c r="C79" i="10"/>
  <c r="D99" i="10"/>
  <c r="D98" i="10"/>
  <c r="D97" i="10"/>
  <c r="D101" i="10"/>
  <c r="D105" i="10"/>
  <c r="D100" i="10"/>
  <c r="D104" i="10"/>
  <c r="D103" i="10"/>
  <c r="D108" i="10"/>
  <c r="D106" i="10"/>
  <c r="D107" i="10"/>
  <c r="D102" i="10"/>
  <c r="D80" i="10"/>
  <c r="D79" i="10"/>
  <c r="B125" i="10"/>
  <c r="O59" i="7"/>
  <c r="CC51" i="13"/>
  <c r="B120" i="10"/>
  <c r="B122" i="10"/>
  <c r="B126" i="10"/>
  <c r="B123" i="10"/>
  <c r="B115" i="10"/>
  <c r="B118" i="10"/>
  <c r="CT37" i="7"/>
  <c r="CV37" i="7" s="1"/>
  <c r="J37" i="7"/>
  <c r="B121" i="10"/>
  <c r="B116" i="10"/>
  <c r="B124" i="10"/>
  <c r="B117" i="10"/>
  <c r="B119" i="10"/>
  <c r="B91" i="10"/>
  <c r="A139" i="10"/>
  <c r="I9" i="13"/>
  <c r="E10" i="7"/>
  <c r="A9" i="10"/>
  <c r="A7" i="20" s="1"/>
  <c r="E241" i="10" a="1"/>
  <c r="E241" i="10" s="1"/>
  <c r="E223" i="10" a="1"/>
  <c r="E223" i="10" s="1"/>
  <c r="E111" i="10" a="1"/>
  <c r="E111" i="10" s="1"/>
  <c r="E205" i="10" a="1"/>
  <c r="E205" i="10" s="1"/>
  <c r="E75" i="10" a="1"/>
  <c r="E75" i="10" s="1"/>
  <c r="E93" i="10" a="1"/>
  <c r="E93" i="1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B8" i="10" l="1"/>
  <c r="M35" i="11" a="1"/>
  <c r="M35" i="11" s="1"/>
  <c r="BJ9" i="10" s="1"/>
  <c r="B9" i="10"/>
  <c r="M33" i="8"/>
  <c r="D225" i="10"/>
  <c r="D243" i="10" s="1"/>
  <c r="G144" i="11"/>
  <c r="B246" i="10"/>
  <c r="C225" i="10"/>
  <c r="C243" i="10" s="1"/>
  <c r="G143" i="11"/>
  <c r="B239" i="10"/>
  <c r="C8" i="10"/>
  <c r="E95" i="10" s="1"/>
  <c r="C95" i="10"/>
  <c r="C113" i="10" s="1"/>
  <c r="C209" i="10"/>
  <c r="C221" i="10" s="1"/>
  <c r="C226" i="10"/>
  <c r="C244" i="10" s="1"/>
  <c r="C96" i="10"/>
  <c r="C114" i="10" s="1"/>
  <c r="D95" i="10"/>
  <c r="D113" i="10" s="1"/>
  <c r="D96" i="10"/>
  <c r="D114" i="10" s="1"/>
  <c r="AQ8" i="10"/>
  <c r="CI8" i="10"/>
  <c r="CU8" i="10"/>
  <c r="H8" i="10"/>
  <c r="BU8" i="10"/>
  <c r="BS8" i="10"/>
  <c r="AJ8" i="10"/>
  <c r="P8" i="10"/>
  <c r="U8" i="10"/>
  <c r="BZ8" i="10"/>
  <c r="CB8" i="10"/>
  <c r="N8" i="10"/>
  <c r="BR8" i="10"/>
  <c r="Q8" i="10"/>
  <c r="AW8" i="10"/>
  <c r="BI8" i="10"/>
  <c r="CG8" i="10"/>
  <c r="AE8" i="10"/>
  <c r="J8" i="10"/>
  <c r="BB8" i="10"/>
  <c r="AH8" i="10"/>
  <c r="BJ8" i="10"/>
  <c r="K8" i="10"/>
  <c r="BV8" i="10"/>
  <c r="CA8" i="10"/>
  <c r="CM8" i="10"/>
  <c r="BK8" i="10"/>
  <c r="X8" i="10"/>
  <c r="CF8" i="10"/>
  <c r="BW8" i="10"/>
  <c r="CJ8" i="10"/>
  <c r="AB8" i="10"/>
  <c r="CN8" i="10"/>
  <c r="AV8" i="10"/>
  <c r="CP8" i="10"/>
  <c r="CR8" i="10"/>
  <c r="Z8" i="10"/>
  <c r="S8" i="10"/>
  <c r="Y8" i="10"/>
  <c r="AR8" i="10"/>
  <c r="M8" i="10"/>
  <c r="CO8" i="10"/>
  <c r="AU8" i="10"/>
  <c r="V8" i="10"/>
  <c r="BN8" i="10"/>
  <c r="BY8" i="10"/>
  <c r="W8" i="10"/>
  <c r="AX8" i="10"/>
  <c r="O8" i="10"/>
  <c r="CE8" i="10"/>
  <c r="CT8" i="10"/>
  <c r="BO8" i="10"/>
  <c r="AN8" i="10"/>
  <c r="CV8" i="10"/>
  <c r="BG8" i="10"/>
  <c r="BH8" i="10"/>
  <c r="AF8" i="10"/>
  <c r="BP8" i="10"/>
  <c r="BT8" i="10"/>
  <c r="G8" i="10"/>
  <c r="BL8" i="10"/>
  <c r="AL8" i="10"/>
  <c r="AI8" i="10"/>
  <c r="AG8" i="10"/>
  <c r="CK8" i="10"/>
  <c r="AC8" i="10"/>
  <c r="CC8" i="10"/>
  <c r="BA8" i="10"/>
  <c r="AD8" i="10"/>
  <c r="F8" i="10"/>
  <c r="CS8" i="10"/>
  <c r="AM8" i="10"/>
  <c r="CD8" i="10"/>
  <c r="AA8" i="10"/>
  <c r="CH8" i="10"/>
  <c r="CQ8" i="10"/>
  <c r="D8" i="10"/>
  <c r="E96" i="10" s="1"/>
  <c r="AZ8" i="10"/>
  <c r="BX8" i="10"/>
  <c r="T8" i="10"/>
  <c r="L8" i="10"/>
  <c r="BD8" i="10"/>
  <c r="E8" i="10"/>
  <c r="AK8" i="10"/>
  <c r="AY8" i="10"/>
  <c r="BM8" i="10"/>
  <c r="AT8" i="10"/>
  <c r="I8" i="10"/>
  <c r="AO8" i="10"/>
  <c r="CW8" i="10"/>
  <c r="AS8" i="10"/>
  <c r="CL8" i="10"/>
  <c r="BE8" i="10"/>
  <c r="AP8" i="10"/>
  <c r="R8" i="10"/>
  <c r="BQ8" i="10"/>
  <c r="BF8" i="10"/>
  <c r="B138" i="10"/>
  <c r="AL138" i="10"/>
  <c r="V138" i="10"/>
  <c r="BG138" i="10"/>
  <c r="CG138" i="10"/>
  <c r="BZ138" i="10"/>
  <c r="J138" i="10"/>
  <c r="AE138" i="10"/>
  <c r="BN138" i="10"/>
  <c r="AU138" i="10"/>
  <c r="P138" i="10"/>
  <c r="CN138" i="10"/>
  <c r="BU138" i="10"/>
  <c r="C138" i="10"/>
  <c r="E210" i="10" s="1"/>
  <c r="D138" i="10"/>
  <c r="CH138" i="10"/>
  <c r="BO138" i="10"/>
  <c r="AV138" i="10"/>
  <c r="Q138" i="10"/>
  <c r="CO138" i="10"/>
  <c r="W138" i="10"/>
  <c r="AO138" i="10"/>
  <c r="E138" i="10"/>
  <c r="CI138" i="10"/>
  <c r="BP138" i="10"/>
  <c r="AW138" i="10"/>
  <c r="AA138" i="10"/>
  <c r="AT138" i="10"/>
  <c r="M138" i="10"/>
  <c r="CM138" i="10"/>
  <c r="BT138" i="10"/>
  <c r="BA138" i="10"/>
  <c r="Z138" i="10"/>
  <c r="CD138" i="10"/>
  <c r="BK138" i="10"/>
  <c r="AR138" i="10"/>
  <c r="I138" i="10"/>
  <c r="CK138" i="10"/>
  <c r="S138" i="10"/>
  <c r="AJ138" i="10"/>
  <c r="CE138" i="10"/>
  <c r="BL138" i="10"/>
  <c r="AS138" i="10"/>
  <c r="R138" i="10"/>
  <c r="AM138" i="10"/>
  <c r="BF138" i="10"/>
  <c r="AK138" i="10"/>
  <c r="CF138" i="10"/>
  <c r="BM138" i="10"/>
  <c r="F138" i="10"/>
  <c r="AQ138" i="10"/>
  <c r="BJ138" i="10"/>
  <c r="AP138" i="10"/>
  <c r="H138" i="10"/>
  <c r="CJ138" i="10"/>
  <c r="BQ138" i="10"/>
  <c r="AB138" i="10"/>
  <c r="CT138" i="10"/>
  <c r="CA138" i="10"/>
  <c r="BH138" i="10"/>
  <c r="AN138" i="10"/>
  <c r="N138" i="10"/>
  <c r="AI138" i="10"/>
  <c r="BB138" i="10"/>
  <c r="AC138" i="10"/>
  <c r="CU138" i="10"/>
  <c r="CB138" i="10"/>
  <c r="BI138" i="10"/>
  <c r="AH138" i="10"/>
  <c r="BV138" i="10"/>
  <c r="BC138" i="10"/>
  <c r="AF138" i="10"/>
  <c r="CV138" i="10"/>
  <c r="CC138" i="10"/>
  <c r="O138" i="10"/>
  <c r="AX138" i="10"/>
  <c r="U138" i="10"/>
  <c r="CQ138" i="10"/>
  <c r="BX138" i="10"/>
  <c r="BE138" i="10"/>
  <c r="AD138" i="10"/>
  <c r="BR138" i="10"/>
  <c r="AY138" i="10"/>
  <c r="X138" i="10"/>
  <c r="CR138" i="10"/>
  <c r="BY138" i="10"/>
  <c r="G138" i="10"/>
  <c r="L138" i="10"/>
  <c r="CL138" i="10"/>
  <c r="BS138" i="10"/>
  <c r="AZ138" i="10"/>
  <c r="Y138" i="10"/>
  <c r="CS138" i="10"/>
  <c r="K138" i="10"/>
  <c r="T138" i="10"/>
  <c r="CP138" i="10"/>
  <c r="BW138" i="10"/>
  <c r="BD138" i="10"/>
  <c r="AG138" i="10"/>
  <c r="CW138" i="10"/>
  <c r="B242" i="10"/>
  <c r="D226" i="10"/>
  <c r="D244" i="10" s="1"/>
  <c r="D224" i="10"/>
  <c r="D242" i="10" s="1"/>
  <c r="B221" i="10"/>
  <c r="C250" i="10"/>
  <c r="C254" i="10"/>
  <c r="C224" i="10"/>
  <c r="C242" i="10" s="1"/>
  <c r="C249" i="10"/>
  <c r="C251" i="10"/>
  <c r="D249" i="10"/>
  <c r="D255" i="10"/>
  <c r="D252" i="10"/>
  <c r="D250" i="10"/>
  <c r="D248" i="10"/>
  <c r="C246" i="10"/>
  <c r="C255" i="10"/>
  <c r="E78" i="10"/>
  <c r="E88" i="10"/>
  <c r="E86" i="10"/>
  <c r="E89" i="10"/>
  <c r="E84" i="10"/>
  <c r="E76" i="10"/>
  <c r="E77" i="10"/>
  <c r="E87" i="10"/>
  <c r="E90" i="10"/>
  <c r="E81" i="10"/>
  <c r="E82" i="10"/>
  <c r="E83" i="10"/>
  <c r="E85" i="10"/>
  <c r="E208" i="10"/>
  <c r="E230" i="10"/>
  <c r="E235" i="10"/>
  <c r="E206" i="10"/>
  <c r="E212" i="10"/>
  <c r="E218" i="10"/>
  <c r="E214" i="10"/>
  <c r="E213" i="10"/>
  <c r="E234" i="10"/>
  <c r="E216" i="10"/>
  <c r="E227" i="10"/>
  <c r="E207" i="10"/>
  <c r="E237" i="10"/>
  <c r="E232" i="10"/>
  <c r="E231" i="10"/>
  <c r="E233" i="10"/>
  <c r="E215" i="10"/>
  <c r="E228" i="10"/>
  <c r="E238" i="10"/>
  <c r="E217" i="10"/>
  <c r="E229" i="10"/>
  <c r="E209" i="10"/>
  <c r="E219" i="10"/>
  <c r="E236" i="10"/>
  <c r="E220" i="10"/>
  <c r="E211" i="10"/>
  <c r="C247" i="10"/>
  <c r="D247" i="10"/>
  <c r="D256" i="10"/>
  <c r="D251" i="10"/>
  <c r="C253" i="10"/>
  <c r="C256" i="10"/>
  <c r="C248" i="10"/>
  <c r="D246" i="10"/>
  <c r="D254" i="10"/>
  <c r="D245" i="10"/>
  <c r="M138" i="11" a="1"/>
  <c r="M138" i="11" s="1"/>
  <c r="O139" i="10" s="1"/>
  <c r="C252" i="10"/>
  <c r="D253" i="10"/>
  <c r="D221" i="10"/>
  <c r="E80" i="10"/>
  <c r="E79" i="10"/>
  <c r="E97" i="10"/>
  <c r="E100" i="10"/>
  <c r="E99" i="10"/>
  <c r="E98" i="10"/>
  <c r="E102" i="10"/>
  <c r="E106" i="10"/>
  <c r="E101" i="10"/>
  <c r="E105" i="10"/>
  <c r="E104" i="10"/>
  <c r="E103" i="10"/>
  <c r="E108" i="10"/>
  <c r="E107" i="10"/>
  <c r="C124" i="10"/>
  <c r="C122" i="10"/>
  <c r="D116" i="10"/>
  <c r="D117" i="10"/>
  <c r="C125" i="10"/>
  <c r="C126" i="10"/>
  <c r="D120" i="10"/>
  <c r="D126" i="10"/>
  <c r="D125" i="10"/>
  <c r="C123" i="10"/>
  <c r="C119" i="10"/>
  <c r="C121" i="10"/>
  <c r="C118" i="10"/>
  <c r="D123" i="10"/>
  <c r="D121" i="10"/>
  <c r="D119" i="10"/>
  <c r="D124" i="10"/>
  <c r="C117" i="10"/>
  <c r="C115" i="10"/>
  <c r="D122" i="10"/>
  <c r="D118" i="10"/>
  <c r="D115" i="10"/>
  <c r="C116" i="10"/>
  <c r="C120" i="10"/>
  <c r="C91" i="10"/>
  <c r="F241" i="10" a="1"/>
  <c r="F241" i="10" s="1"/>
  <c r="F75" i="10" a="1"/>
  <c r="F75" i="10" s="1"/>
  <c r="F93" i="10" a="1"/>
  <c r="F93" i="10" s="1"/>
  <c r="F223" i="10" a="1"/>
  <c r="F223" i="10" s="1"/>
  <c r="F111" i="10" a="1"/>
  <c r="F111" i="10" s="1"/>
  <c r="F205" i="10" a="1"/>
  <c r="F205" i="10" s="1"/>
  <c r="A140" i="10"/>
  <c r="E11" i="7"/>
  <c r="I10" i="13"/>
  <c r="A10" i="10"/>
  <c r="A8" i="20" s="1"/>
  <c r="D91" i="1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N35" i="11" l="1" a="1"/>
  <c r="N35" i="11" s="1"/>
  <c r="B10" i="10"/>
  <c r="C245" i="10"/>
  <c r="C257" i="10" s="1"/>
  <c r="B257" i="10"/>
  <c r="E226" i="10"/>
  <c r="E244" i="10" s="1"/>
  <c r="G145" i="11"/>
  <c r="C9" i="10"/>
  <c r="E224" i="10"/>
  <c r="E225" i="10"/>
  <c r="E94" i="10"/>
  <c r="E109" i="10" s="1"/>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E125" i="10"/>
  <c r="CY24" i="7"/>
  <c r="CZ40" i="7" a="1"/>
  <c r="CZ40" i="7" s="1"/>
  <c r="CZ35" i="7" a="1"/>
  <c r="CZ35" i="7" s="1"/>
  <c r="CZ16" i="7" a="1"/>
  <c r="CZ16" i="7" s="1"/>
  <c r="CZ29" i="7" a="1"/>
  <c r="CZ29" i="7" s="1"/>
  <c r="CZ25" i="7" a="1"/>
  <c r="CZ25" i="7" s="1"/>
  <c r="CZ34" i="7" a="1"/>
  <c r="CZ34" i="7" s="1"/>
  <c r="E120" i="10"/>
  <c r="E117" i="10"/>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E124" i="10"/>
  <c r="CY26" i="7"/>
  <c r="CY19" i="7"/>
  <c r="CY38" i="7"/>
  <c r="CY40" i="7"/>
  <c r="CY12" i="7"/>
  <c r="CY28" i="7"/>
  <c r="CY42" i="7"/>
  <c r="CY16" i="7"/>
  <c r="CY5" i="7"/>
  <c r="B33" i="8" s="1"/>
  <c r="CY55" i="7"/>
  <c r="CZ42" i="7" a="1"/>
  <c r="CZ42" i="7" s="1"/>
  <c r="DA42" i="7" s="1"/>
  <c r="CZ23" i="7" a="1"/>
  <c r="CZ23" i="7" s="1"/>
  <c r="DA23" i="7" s="1"/>
  <c r="CZ36" i="7" a="1"/>
  <c r="CZ36" i="7" s="1"/>
  <c r="CZ26" i="7" a="1"/>
  <c r="CZ26" i="7" s="1"/>
  <c r="E121" i="10"/>
  <c r="E116" i="10"/>
  <c r="E126" i="10"/>
  <c r="E114" i="10"/>
  <c r="CY29" i="7"/>
  <c r="CY10" i="7"/>
  <c r="CY15" i="7"/>
  <c r="CY52" i="7"/>
  <c r="CY50" i="7"/>
  <c r="CY34" i="7"/>
  <c r="CY48" i="7"/>
  <c r="CY35" i="7"/>
  <c r="CY6" i="7"/>
  <c r="CY45" i="7"/>
  <c r="CY18" i="7"/>
  <c r="CY11" i="7"/>
  <c r="CY21" i="7"/>
  <c r="E118" i="10"/>
  <c r="E122" i="10"/>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E253" i="10"/>
  <c r="E255" i="10"/>
  <c r="E247" i="10"/>
  <c r="CZ9" i="7" a="1"/>
  <c r="CZ9" i="7" s="1"/>
  <c r="CZ7" i="7" a="1"/>
  <c r="CZ7" i="7" s="1"/>
  <c r="D257" i="10"/>
  <c r="E246" i="10"/>
  <c r="E245" i="10"/>
  <c r="E249" i="10"/>
  <c r="E221" i="10"/>
  <c r="E256" i="10"/>
  <c r="E251" i="10"/>
  <c r="E250" i="10"/>
  <c r="N138" i="11" a="1"/>
  <c r="N138" i="11"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E252" i="10"/>
  <c r="E254" i="10"/>
  <c r="F77" i="10"/>
  <c r="F82" i="10"/>
  <c r="F88" i="10"/>
  <c r="F83" i="10"/>
  <c r="F76" i="10"/>
  <c r="F87" i="10"/>
  <c r="F89" i="10"/>
  <c r="F90" i="10"/>
  <c r="F86" i="10"/>
  <c r="F85" i="10"/>
  <c r="F84" i="10"/>
  <c r="F81" i="10"/>
  <c r="F78" i="10"/>
  <c r="E248" i="10"/>
  <c r="E115" i="10"/>
  <c r="F98" i="10"/>
  <c r="F97" i="10"/>
  <c r="F99" i="10"/>
  <c r="F103" i="10"/>
  <c r="F102" i="10"/>
  <c r="F106" i="10"/>
  <c r="F100" i="10"/>
  <c r="F101" i="10"/>
  <c r="F105" i="10"/>
  <c r="F107" i="10"/>
  <c r="F104" i="10"/>
  <c r="F108" i="10"/>
  <c r="F80" i="10"/>
  <c r="F79" i="10"/>
  <c r="E113" i="10"/>
  <c r="E119" i="10"/>
  <c r="E123" i="10"/>
  <c r="G205" i="10" a="1"/>
  <c r="G205" i="10" s="1"/>
  <c r="G93" i="10" a="1"/>
  <c r="G93" i="10" s="1"/>
  <c r="G223" i="10" a="1"/>
  <c r="G223" i="10" s="1"/>
  <c r="G75" i="10" a="1"/>
  <c r="G75" i="10" s="1"/>
  <c r="G241" i="10" a="1"/>
  <c r="G241" i="10" s="1"/>
  <c r="G111" i="10" a="1"/>
  <c r="G111" i="10" s="1"/>
  <c r="E91" i="10"/>
  <c r="A141" i="10"/>
  <c r="A11" i="10"/>
  <c r="A9" i="20" s="1"/>
  <c r="I11" i="13"/>
  <c r="E12" i="7"/>
  <c r="K59" i="7"/>
  <c r="G63" i="7" s="1" a="1"/>
  <c r="G63" i="7" s="1"/>
  <c r="B32" i="8" l="1"/>
  <c r="O35" i="11" a="1"/>
  <c r="O35" i="11" s="1"/>
  <c r="B11" i="10" s="1"/>
  <c r="DA47" i="7"/>
  <c r="F224" i="10"/>
  <c r="F242" i="10" s="1"/>
  <c r="G146" i="11"/>
  <c r="E243" i="10"/>
  <c r="F96" i="10"/>
  <c r="F114" i="10" s="1"/>
  <c r="E239" i="10"/>
  <c r="E242" i="10"/>
  <c r="F210" i="10"/>
  <c r="F226" i="10"/>
  <c r="F244" i="10" s="1"/>
  <c r="E112" i="10"/>
  <c r="E127" i="10" s="1"/>
  <c r="F118" i="10"/>
  <c r="F95" i="10"/>
  <c r="F113" i="10" s="1"/>
  <c r="F94" i="10"/>
  <c r="F112"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F116" i="10"/>
  <c r="G98" i="10"/>
  <c r="G97" i="10"/>
  <c r="G100" i="10"/>
  <c r="G104" i="10"/>
  <c r="G103" i="10"/>
  <c r="G102" i="10"/>
  <c r="G108" i="10"/>
  <c r="G99" i="10"/>
  <c r="G107" i="10"/>
  <c r="G105" i="10"/>
  <c r="G101" i="10"/>
  <c r="G106" i="10"/>
  <c r="G79" i="10"/>
  <c r="G80" i="10"/>
  <c r="F121" i="10"/>
  <c r="F120" i="10"/>
  <c r="F119" i="10"/>
  <c r="F123" i="10"/>
  <c r="F126" i="10"/>
  <c r="F124" i="10"/>
  <c r="F122" i="10"/>
  <c r="F117" i="10"/>
  <c r="F115" i="10"/>
  <c r="H205" i="10" a="1"/>
  <c r="H205" i="10" s="1"/>
  <c r="H75" i="10" a="1"/>
  <c r="H75" i="10" s="1"/>
  <c r="H223" i="10" a="1"/>
  <c r="H223" i="10" s="1"/>
  <c r="H93" i="10" a="1"/>
  <c r="H93" i="10" s="1"/>
  <c r="H111" i="10" a="1"/>
  <c r="H111" i="10" s="1"/>
  <c r="H241" i="10" a="1"/>
  <c r="H241" i="10" s="1"/>
  <c r="F91" i="10"/>
  <c r="A12" i="10"/>
  <c r="A10" i="20" s="1"/>
  <c r="A142" i="10"/>
  <c r="E13" i="7"/>
  <c r="I12" i="13"/>
  <c r="P35" i="11" l="1" a="1"/>
  <c r="P35" i="11" s="1"/>
  <c r="K12" i="10" s="1"/>
  <c r="O138" i="11" a="1"/>
  <c r="O138" i="11" s="1"/>
  <c r="E257" i="10"/>
  <c r="F221" i="10"/>
  <c r="F246" i="10"/>
  <c r="F257" i="10" s="1"/>
  <c r="F109" i="10"/>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98" i="10"/>
  <c r="H97" i="10"/>
  <c r="H101" i="10"/>
  <c r="H105" i="10"/>
  <c r="H104" i="10"/>
  <c r="H103" i="10"/>
  <c r="H102" i="10"/>
  <c r="H106" i="10"/>
  <c r="H108" i="10"/>
  <c r="H100" i="10"/>
  <c r="H107" i="10"/>
  <c r="H79" i="10"/>
  <c r="H80" i="10"/>
  <c r="F127" i="10"/>
  <c r="G116" i="10"/>
  <c r="G125" i="10"/>
  <c r="G118" i="10"/>
  <c r="G117" i="10"/>
  <c r="G126" i="10"/>
  <c r="G121" i="10"/>
  <c r="G122" i="10"/>
  <c r="G119" i="10"/>
  <c r="G123" i="10"/>
  <c r="G115" i="10"/>
  <c r="G124" i="10"/>
  <c r="G120" i="10"/>
  <c r="I205" i="10" a="1"/>
  <c r="I205" i="10" s="1"/>
  <c r="I93" i="10" a="1"/>
  <c r="I93" i="10" s="1"/>
  <c r="I223" i="10" a="1"/>
  <c r="I223" i="10" s="1"/>
  <c r="I241" i="10" a="1"/>
  <c r="I241" i="10" s="1"/>
  <c r="I111" i="10" a="1"/>
  <c r="I111" i="10" s="1"/>
  <c r="I75" i="10" a="1"/>
  <c r="I75" i="10" s="1"/>
  <c r="G91" i="10"/>
  <c r="I13" i="13"/>
  <c r="E14" i="7"/>
  <c r="A13" i="10"/>
  <c r="A11" i="20" s="1"/>
  <c r="A143" i="10"/>
  <c r="B12" i="10" l="1"/>
  <c r="Q35" i="11" a="1"/>
  <c r="Q35" i="11" s="1"/>
  <c r="B13" i="10"/>
  <c r="P138" i="11" a="1"/>
  <c r="P138" i="11" s="1"/>
  <c r="C12" i="10"/>
  <c r="I95" i="10" s="1"/>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K1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97" i="10"/>
  <c r="I100" i="10"/>
  <c r="I99" i="10"/>
  <c r="I98" i="10"/>
  <c r="I102" i="10"/>
  <c r="I106" i="10"/>
  <c r="I101" i="10"/>
  <c r="I105" i="10"/>
  <c r="I104" i="10"/>
  <c r="I103" i="10"/>
  <c r="I108" i="10"/>
  <c r="I107" i="10"/>
  <c r="H117" i="10"/>
  <c r="H124" i="10"/>
  <c r="H116" i="10"/>
  <c r="H115"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R35" i="11" l="1" a="1"/>
  <c r="R35" i="11" s="1"/>
  <c r="B14" i="10"/>
  <c r="Q138" i="11" a="1"/>
  <c r="Q138" i="11" s="1"/>
  <c r="C13" i="10"/>
  <c r="I96" i="10"/>
  <c r="I114" i="10" s="1"/>
  <c r="I94" i="10"/>
  <c r="I112" i="10" s="1"/>
  <c r="CH13" i="10"/>
  <c r="CA13" i="10"/>
  <c r="CM13" i="10"/>
  <c r="AB13" i="10"/>
  <c r="BK13" i="10"/>
  <c r="BD13" i="10"/>
  <c r="T13" i="10"/>
  <c r="P13" i="10"/>
  <c r="CV13" i="10"/>
  <c r="AS13" i="10"/>
  <c r="CJ13" i="10"/>
  <c r="BX13" i="10"/>
  <c r="U13" i="10"/>
  <c r="AV13" i="10"/>
  <c r="AL13" i="10"/>
  <c r="G13" i="10"/>
  <c r="BA13" i="10"/>
  <c r="B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J94"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BC14" i="10"/>
  <c r="I247" i="10"/>
  <c r="I255" i="10"/>
  <c r="J80" i="10"/>
  <c r="J79" i="10"/>
  <c r="J98" i="10"/>
  <c r="J97" i="10"/>
  <c r="J99" i="10"/>
  <c r="J100" i="10"/>
  <c r="J103" i="10"/>
  <c r="J102" i="10"/>
  <c r="J106" i="10"/>
  <c r="J101" i="10"/>
  <c r="J105" i="10"/>
  <c r="J107" i="10"/>
  <c r="J104" i="10"/>
  <c r="J108" i="10"/>
  <c r="I119" i="10"/>
  <c r="I118" i="10"/>
  <c r="I115" i="10"/>
  <c r="I116" i="10"/>
  <c r="I117" i="10"/>
  <c r="I113"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S35" i="11" l="1" a="1"/>
  <c r="S35" i="11" s="1"/>
  <c r="B15" i="10"/>
  <c r="R138" i="11" a="1"/>
  <c r="R138" i="11" s="1"/>
  <c r="C14" i="10"/>
  <c r="I109" i="10"/>
  <c r="J96" i="10"/>
  <c r="J114" i="10" s="1"/>
  <c r="J95" i="10"/>
  <c r="J113" i="10" s="1"/>
  <c r="BV14" i="10"/>
  <c r="CE14" i="10"/>
  <c r="CM14" i="10"/>
  <c r="BW14" i="10"/>
  <c r="L14" i="10"/>
  <c r="AB14" i="10"/>
  <c r="AT14" i="10"/>
  <c r="N14" i="10"/>
  <c r="T14" i="10"/>
  <c r="AO14" i="10"/>
  <c r="CB14" i="10"/>
  <c r="CR14" i="10"/>
  <c r="I14" i="10"/>
  <c r="BI14" i="10"/>
  <c r="BX14" i="10"/>
  <c r="Y14" i="10"/>
  <c r="AW14" i="10"/>
  <c r="S14" i="10"/>
  <c r="BB14" i="10"/>
  <c r="AU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K15" i="10"/>
  <c r="J253" i="10"/>
  <c r="K81" i="10"/>
  <c r="K84" i="10"/>
  <c r="K83" i="10"/>
  <c r="K77" i="10"/>
  <c r="K90" i="10"/>
  <c r="K76" i="10"/>
  <c r="K78" i="10"/>
  <c r="K82" i="10"/>
  <c r="K87" i="10"/>
  <c r="K86" i="10"/>
  <c r="K85" i="10"/>
  <c r="K89" i="10"/>
  <c r="K88" i="10"/>
  <c r="J256" i="10"/>
  <c r="J254" i="10"/>
  <c r="J249" i="10"/>
  <c r="J251" i="10"/>
  <c r="K98" i="10"/>
  <c r="K97" i="10"/>
  <c r="K100" i="10"/>
  <c r="K99" i="10"/>
  <c r="K104" i="10"/>
  <c r="K103" i="10"/>
  <c r="K102" i="10"/>
  <c r="K101" i="10"/>
  <c r="K108" i="10"/>
  <c r="K106" i="10"/>
  <c r="K107" i="10"/>
  <c r="K105" i="10"/>
  <c r="K80" i="10"/>
  <c r="K79" i="10"/>
  <c r="I127" i="10"/>
  <c r="J126" i="10"/>
  <c r="J120" i="10"/>
  <c r="J116" i="10"/>
  <c r="J117" i="10"/>
  <c r="J115" i="10"/>
  <c r="J123" i="10"/>
  <c r="J125" i="10"/>
  <c r="J121" i="10"/>
  <c r="J124" i="10"/>
  <c r="J119" i="10"/>
  <c r="J122" i="10"/>
  <c r="J118" i="10"/>
  <c r="L223" i="10" a="1"/>
  <c r="L223" i="10" s="1"/>
  <c r="L75" i="10" a="1"/>
  <c r="L75" i="10" s="1"/>
  <c r="L111" i="10" a="1"/>
  <c r="L111" i="10" s="1"/>
  <c r="L241" i="10" a="1"/>
  <c r="L241" i="10" s="1"/>
  <c r="L93" i="10" a="1"/>
  <c r="L93" i="10" s="1"/>
  <c r="L205" i="10" a="1"/>
  <c r="L205" i="10" s="1"/>
  <c r="J112" i="10"/>
  <c r="J91" i="10"/>
  <c r="A146" i="10"/>
  <c r="A16" i="10"/>
  <c r="A14" i="20" s="1"/>
  <c r="I16" i="13"/>
  <c r="E17" i="7"/>
  <c r="T35" i="11" l="1" a="1"/>
  <c r="T35" i="11" s="1"/>
  <c r="B16" i="10"/>
  <c r="S138" i="11" a="1"/>
  <c r="S138" i="11" s="1"/>
  <c r="K95" i="10"/>
  <c r="K113" i="10" s="1"/>
  <c r="C15" i="10"/>
  <c r="L95" i="10" s="1"/>
  <c r="J109" i="10"/>
  <c r="K94" i="10"/>
  <c r="K112" i="10" s="1"/>
  <c r="K96" i="10"/>
  <c r="K114" i="10" s="1"/>
  <c r="K118" i="10"/>
  <c r="K122" i="10"/>
  <c r="AQ15" i="10"/>
  <c r="E15" i="10"/>
  <c r="L15" i="10"/>
  <c r="BZ15" i="10"/>
  <c r="CV15" i="10"/>
  <c r="BJ15" i="10"/>
  <c r="AN15" i="10"/>
  <c r="BG15" i="10"/>
  <c r="BX15" i="10"/>
  <c r="I15" i="10"/>
  <c r="AS15" i="10"/>
  <c r="AX15" i="10"/>
  <c r="CA15" i="10"/>
  <c r="BH15" i="10"/>
  <c r="CK15" i="10"/>
  <c r="BE15" i="10"/>
  <c r="J15" i="10"/>
  <c r="F15" i="10"/>
  <c r="CD15" i="10"/>
  <c r="O15" i="10"/>
  <c r="AJ15" i="10"/>
  <c r="BK15" i="10"/>
  <c r="BI15" i="10"/>
  <c r="BL15" i="10"/>
  <c r="BB15" i="10"/>
  <c r="CM15" i="10"/>
  <c r="CT15" i="10"/>
  <c r="CE15" i="10"/>
  <c r="BD15" i="10"/>
  <c r="Q15" i="10"/>
  <c r="AV15" i="10"/>
  <c r="U15" i="10"/>
  <c r="P15" i="10"/>
  <c r="CR15" i="10"/>
  <c r="BS15" i="10"/>
  <c r="AB15" i="10"/>
  <c r="AG15" i="10"/>
  <c r="CO15" i="10"/>
  <c r="Z15" i="10"/>
  <c r="BR15" i="10"/>
  <c r="BA15" i="10"/>
  <c r="CP15" i="10"/>
  <c r="CW15" i="10"/>
  <c r="M15" i="10"/>
  <c r="AE15" i="10"/>
  <c r="V15" i="10"/>
  <c r="CL15" i="10"/>
  <c r="BN15" i="10"/>
  <c r="BC15" i="10"/>
  <c r="W15" i="10"/>
  <c r="K123" i="10"/>
  <c r="K117" i="10"/>
  <c r="CH15" i="10"/>
  <c r="AA15" i="10"/>
  <c r="CQ15" i="10"/>
  <c r="G15" i="10"/>
  <c r="BO15" i="10"/>
  <c r="N15" i="10"/>
  <c r="CU15" i="10"/>
  <c r="AF15" i="10"/>
  <c r="BT15" i="10"/>
  <c r="D15" i="10"/>
  <c r="AR15" i="10"/>
  <c r="AO15" i="10"/>
  <c r="BM15" i="10"/>
  <c r="AL15" i="10"/>
  <c r="S15" i="10"/>
  <c r="CG15" i="10"/>
  <c r="AI15" i="10"/>
  <c r="AC15" i="10"/>
  <c r="CC15" i="10"/>
  <c r="AD15" i="10"/>
  <c r="AU15" i="10"/>
  <c r="AH15" i="10"/>
  <c r="BF15" i="10"/>
  <c r="AM15" i="10"/>
  <c r="BV15" i="10"/>
  <c r="CI15" i="10"/>
  <c r="X15" i="10"/>
  <c r="CJ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AM1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98" i="10"/>
  <c r="L97" i="10"/>
  <c r="L101" i="10"/>
  <c r="L105" i="10"/>
  <c r="L100" i="10"/>
  <c r="L104" i="10"/>
  <c r="L103" i="10"/>
  <c r="L102" i="10"/>
  <c r="L108" i="10"/>
  <c r="L106" i="10"/>
  <c r="L107" i="10"/>
  <c r="L79" i="10"/>
  <c r="L80" i="10"/>
  <c r="J127" i="10"/>
  <c r="K126" i="10"/>
  <c r="K120" i="10"/>
  <c r="K125" i="10"/>
  <c r="K115" i="10"/>
  <c r="K124" i="10"/>
  <c r="K119" i="10"/>
  <c r="K116" i="10"/>
  <c r="A147" i="10"/>
  <c r="E18" i="7"/>
  <c r="I17" i="13"/>
  <c r="A17" i="10"/>
  <c r="A15" i="20" s="1"/>
  <c r="M241" i="10" a="1"/>
  <c r="M241" i="10" s="1"/>
  <c r="M93" i="10" a="1"/>
  <c r="M93" i="10" s="1"/>
  <c r="M111" i="10" a="1"/>
  <c r="M111" i="10" s="1"/>
  <c r="M205" i="10" a="1"/>
  <c r="M205" i="10" s="1"/>
  <c r="M75" i="10" a="1"/>
  <c r="M75" i="10" s="1"/>
  <c r="M223" i="10" a="1"/>
  <c r="M223" i="10" s="1"/>
  <c r="K91" i="10"/>
  <c r="U35" i="11" l="1" a="1"/>
  <c r="U35" i="11" s="1"/>
  <c r="BF17" i="10" s="1"/>
  <c r="B17" i="10"/>
  <c r="T138" i="11" a="1"/>
  <c r="T138" i="11" s="1"/>
  <c r="C16" i="10"/>
  <c r="L96" i="10"/>
  <c r="K109" i="10"/>
  <c r="L94" i="10"/>
  <c r="L112" i="10" s="1"/>
  <c r="BV16" i="10"/>
  <c r="CH16" i="10"/>
  <c r="CI16" i="10"/>
  <c r="BW16" i="10"/>
  <c r="AR16" i="10"/>
  <c r="CQ16" i="10"/>
  <c r="AN16" i="10"/>
  <c r="T16" i="10"/>
  <c r="Z16" i="10"/>
  <c r="BO16" i="10"/>
  <c r="CW16" i="10"/>
  <c r="AT16" i="10"/>
  <c r="AI16" i="10"/>
  <c r="BH16" i="10"/>
  <c r="BE16" i="10"/>
  <c r="Q16" i="10"/>
  <c r="BI16" i="10"/>
  <c r="U16" i="10"/>
  <c r="AP16" i="10"/>
  <c r="AW16" i="10"/>
  <c r="AE16" i="10"/>
  <c r="BA16" i="10"/>
  <c r="BQ16" i="10"/>
  <c r="BJ16" i="10"/>
  <c r="K16" i="10"/>
  <c r="AA16" i="10"/>
  <c r="CT16" i="10"/>
  <c r="CM16" i="10"/>
  <c r="P16" i="10"/>
  <c r="AZ16" i="10"/>
  <c r="BS16" i="10"/>
  <c r="CB16" i="10"/>
  <c r="AJ16" i="10"/>
  <c r="CF16" i="10"/>
  <c r="D16" i="10"/>
  <c r="CJ16" i="10"/>
  <c r="M95"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97" i="10"/>
  <c r="M100" i="10"/>
  <c r="M99" i="10"/>
  <c r="M98" i="10"/>
  <c r="M102" i="10"/>
  <c r="M106" i="10"/>
  <c r="M101" i="10"/>
  <c r="M105" i="10"/>
  <c r="M104" i="10"/>
  <c r="M103" i="10"/>
  <c r="M108" i="10"/>
  <c r="M107" i="10"/>
  <c r="K127" i="10"/>
  <c r="L120" i="10"/>
  <c r="L118" i="10"/>
  <c r="L117" i="10"/>
  <c r="L115" i="10"/>
  <c r="L119" i="10"/>
  <c r="L124" i="10"/>
  <c r="L122" i="10"/>
  <c r="L113" i="10"/>
  <c r="L126" i="10"/>
  <c r="L125" i="10"/>
  <c r="L121" i="10"/>
  <c r="L123" i="10"/>
  <c r="L116" i="10"/>
  <c r="L91" i="10"/>
  <c r="N75" i="10" a="1"/>
  <c r="N75" i="10" s="1"/>
  <c r="N241" i="10" a="1"/>
  <c r="N241" i="10" s="1"/>
  <c r="N93" i="10" a="1"/>
  <c r="N93" i="10" s="1"/>
  <c r="N223" i="10" a="1"/>
  <c r="N223" i="10" s="1"/>
  <c r="N111" i="10" a="1"/>
  <c r="N111" i="10" s="1"/>
  <c r="N205" i="10" a="1"/>
  <c r="N205" i="10" s="1"/>
  <c r="A18" i="10"/>
  <c r="A16" i="20" s="1"/>
  <c r="A148" i="10"/>
  <c r="E19" i="7"/>
  <c r="I18" i="13"/>
  <c r="V35" i="11" l="1" a="1"/>
  <c r="V35" i="11" s="1"/>
  <c r="AM18" i="10" s="1"/>
  <c r="B18" i="10"/>
  <c r="U138" i="11" a="1"/>
  <c r="U138" i="11" s="1"/>
  <c r="C17" i="10"/>
  <c r="L109" i="10"/>
  <c r="L114" i="10"/>
  <c r="L127" i="10" s="1"/>
  <c r="M96" i="10"/>
  <c r="M114" i="10" s="1"/>
  <c r="M94" i="10"/>
  <c r="M112" i="10" s="1"/>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N94"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8" i="10"/>
  <c r="N97" i="10"/>
  <c r="N99" i="10"/>
  <c r="N103" i="10"/>
  <c r="N102" i="10"/>
  <c r="N106" i="10"/>
  <c r="N100" i="10"/>
  <c r="N101" i="10"/>
  <c r="N105" i="10"/>
  <c r="N107" i="10"/>
  <c r="N104" i="10"/>
  <c r="N108" i="10"/>
  <c r="N80" i="10"/>
  <c r="N79" i="10"/>
  <c r="M118" i="10"/>
  <c r="M120" i="10"/>
  <c r="M116" i="10"/>
  <c r="M123" i="10"/>
  <c r="M119" i="10"/>
  <c r="M121" i="10"/>
  <c r="M115" i="10"/>
  <c r="M113" i="10"/>
  <c r="M117" i="10"/>
  <c r="O205" i="10" a="1"/>
  <c r="O205" i="10" s="1"/>
  <c r="O75" i="10" a="1"/>
  <c r="O75" i="10" s="1"/>
  <c r="O223" i="10" a="1"/>
  <c r="O223" i="10" s="1"/>
  <c r="O93" i="10" a="1"/>
  <c r="O93" i="10" s="1"/>
  <c r="O241" i="10" a="1"/>
  <c r="O241" i="10" s="1"/>
  <c r="O111" i="10" a="1"/>
  <c r="O111" i="10" s="1"/>
  <c r="M91" i="10"/>
  <c r="A149" i="10"/>
  <c r="E20" i="7"/>
  <c r="I19" i="13"/>
  <c r="A19" i="10"/>
  <c r="A17" i="20" s="1"/>
  <c r="W35" i="11" l="1" a="1"/>
  <c r="W35" i="11" s="1"/>
  <c r="B19" i="10"/>
  <c r="V138" i="11" a="1"/>
  <c r="V138" i="11" s="1"/>
  <c r="M109" i="10"/>
  <c r="C18" i="10"/>
  <c r="N96" i="10"/>
  <c r="N114" i="10" s="1"/>
  <c r="N95" i="10"/>
  <c r="N113" i="10" s="1"/>
  <c r="AA18" i="10"/>
  <c r="AQ18" i="10"/>
  <c r="CM18" i="10"/>
  <c r="BG18" i="10"/>
  <c r="S18" i="10"/>
  <c r="L18" i="10"/>
  <c r="M18" i="10"/>
  <c r="AY18" i="10"/>
  <c r="J18" i="10"/>
  <c r="AI18" i="10"/>
  <c r="U18" i="10"/>
  <c r="V18" i="10"/>
  <c r="T18" i="10"/>
  <c r="AJ18" i="10"/>
  <c r="AZ18" i="10"/>
  <c r="G18" i="10"/>
  <c r="CN18" i="10"/>
  <c r="BP18" i="10"/>
  <c r="AG18" i="10"/>
  <c r="BN18" i="10"/>
  <c r="F18" i="10"/>
  <c r="CO18" i="10"/>
  <c r="BY18" i="10"/>
  <c r="CD18" i="10"/>
  <c r="BC18" i="10"/>
  <c r="CQ18" i="10"/>
  <c r="CE18" i="10"/>
  <c r="CA18" i="10"/>
  <c r="N18" i="10"/>
  <c r="BK18" i="10"/>
  <c r="CW18" i="10"/>
  <c r="BS18" i="10"/>
  <c r="AK18" i="10"/>
  <c r="BI18" i="10"/>
  <c r="E18" i="10"/>
  <c r="AC18" i="10"/>
  <c r="BU18" i="10"/>
  <c r="X18" i="10"/>
  <c r="AN18" i="10"/>
  <c r="BD18" i="10"/>
  <c r="CB18" i="10"/>
  <c r="CR18" i="10"/>
  <c r="BT18" i="10"/>
  <c r="BE18" i="10"/>
  <c r="AE18" i="10"/>
  <c r="AH18" i="10"/>
  <c r="AD18" i="10"/>
  <c r="AU18" i="10"/>
  <c r="BF18" i="10"/>
  <c r="K18" i="10"/>
  <c r="CH18" i="10"/>
  <c r="O18" i="10"/>
  <c r="BO18" i="10"/>
  <c r="CU18" i="10"/>
  <c r="D18" i="10"/>
  <c r="AL18" i="10"/>
  <c r="P18" i="10"/>
  <c r="BA18" i="10"/>
  <c r="AT18" i="10"/>
  <c r="I18" i="10"/>
  <c r="AS18" i="10"/>
  <c r="O94"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AX19" i="10"/>
  <c r="N248" i="10"/>
  <c r="O98" i="10"/>
  <c r="O97" i="10"/>
  <c r="O100" i="10"/>
  <c r="O104" i="10"/>
  <c r="O99" i="10"/>
  <c r="O103" i="10"/>
  <c r="O102" i="10"/>
  <c r="O105" i="10"/>
  <c r="O108" i="10"/>
  <c r="O101" i="10"/>
  <c r="O107" i="10"/>
  <c r="O106" i="10"/>
  <c r="O80" i="10"/>
  <c r="O79" i="10"/>
  <c r="M127" i="10"/>
  <c r="N120" i="10"/>
  <c r="N118" i="10"/>
  <c r="N115" i="10"/>
  <c r="N117" i="10"/>
  <c r="N126" i="10"/>
  <c r="N119" i="10"/>
  <c r="N125" i="10"/>
  <c r="N122" i="10"/>
  <c r="N124" i="10"/>
  <c r="N123" i="10"/>
  <c r="N121" i="10"/>
  <c r="N116" i="10"/>
  <c r="A150" i="10"/>
  <c r="E21" i="7"/>
  <c r="I20" i="13"/>
  <c r="A20" i="10"/>
  <c r="A18" i="20" s="1"/>
  <c r="P223" i="10" a="1"/>
  <c r="P223" i="10" s="1"/>
  <c r="P93" i="10" a="1"/>
  <c r="P93" i="10" s="1"/>
  <c r="P75" i="10" a="1"/>
  <c r="P75" i="10" s="1"/>
  <c r="P205" i="10" a="1"/>
  <c r="P205" i="10" s="1"/>
  <c r="P241" i="10" a="1"/>
  <c r="P241" i="10" s="1"/>
  <c r="P111" i="10" a="1"/>
  <c r="P111" i="10" s="1"/>
  <c r="N112" i="10"/>
  <c r="N91" i="10"/>
  <c r="X35" i="11" l="1" a="1"/>
  <c r="X35" i="11" s="1"/>
  <c r="B20" i="10"/>
  <c r="W138" i="11" a="1"/>
  <c r="W138" i="11" s="1"/>
  <c r="C19" i="10"/>
  <c r="O95" i="10"/>
  <c r="O113" i="10" s="1"/>
  <c r="O248" i="10"/>
  <c r="N109" i="10"/>
  <c r="O96" i="10"/>
  <c r="O114" i="10" s="1"/>
  <c r="O120" i="10"/>
  <c r="O126" i="10"/>
  <c r="CT19" i="10"/>
  <c r="CM19" i="10"/>
  <c r="O19" i="10"/>
  <c r="AF19" i="10"/>
  <c r="CB19" i="10"/>
  <c r="BS19" i="10"/>
  <c r="CF19" i="10"/>
  <c r="BW19" i="10"/>
  <c r="CJ19" i="10"/>
  <c r="BO19" i="10"/>
  <c r="L19" i="10"/>
  <c r="AI19" i="10"/>
  <c r="BX19" i="10"/>
  <c r="BE19" i="10"/>
  <c r="AY19" i="10"/>
  <c r="CG19" i="10"/>
  <c r="AT19" i="10"/>
  <c r="S19" i="10"/>
  <c r="BN19" i="10"/>
  <c r="CC19" i="10"/>
  <c r="J19" i="10"/>
  <c r="F19" i="10"/>
  <c r="AU19" i="10"/>
  <c r="BF19" i="10"/>
  <c r="CD19" i="10"/>
  <c r="CQ19" i="10"/>
  <c r="BV19" i="10"/>
  <c r="AA19" i="10"/>
  <c r="AV19" i="10"/>
  <c r="CR19" i="10"/>
  <c r="AB19" i="10"/>
  <c r="CV19" i="10"/>
  <c r="X19" i="10"/>
  <c r="BL19" i="10"/>
  <c r="BG19" i="10"/>
  <c r="T19" i="10"/>
  <c r="CN19" i="10"/>
  <c r="Q19" i="10"/>
  <c r="BU19" i="10"/>
  <c r="I19" i="10"/>
  <c r="CK19" i="10"/>
  <c r="P94"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BC20" i="10"/>
  <c r="O255" i="10"/>
  <c r="O254" i="10"/>
  <c r="O115" i="10"/>
  <c r="O116" i="10"/>
  <c r="P80" i="10"/>
  <c r="P79" i="10"/>
  <c r="P99" i="10"/>
  <c r="P98" i="10"/>
  <c r="P97" i="10"/>
  <c r="P101" i="10"/>
  <c r="P105" i="10"/>
  <c r="P104" i="10"/>
  <c r="P103" i="10"/>
  <c r="P106" i="10"/>
  <c r="P108" i="10"/>
  <c r="P102" i="10"/>
  <c r="P107" i="10"/>
  <c r="P100" i="10"/>
  <c r="N127" i="10"/>
  <c r="O124" i="10"/>
  <c r="Q205" i="10" a="1"/>
  <c r="Q205" i="10" s="1"/>
  <c r="Q75" i="10" a="1"/>
  <c r="Q75" i="10" s="1"/>
  <c r="Q93" i="10" a="1"/>
  <c r="Q93" i="10" s="1"/>
  <c r="Q111" i="10" a="1"/>
  <c r="Q111" i="10" s="1"/>
  <c r="Q223" i="10" a="1"/>
  <c r="Q223" i="10" s="1"/>
  <c r="Q241" i="10" a="1"/>
  <c r="Q241" i="10" s="1"/>
  <c r="O112" i="10"/>
  <c r="O91" i="10"/>
  <c r="A151" i="10"/>
  <c r="E22" i="7"/>
  <c r="I21" i="13"/>
  <c r="A21" i="10"/>
  <c r="A19" i="20" s="1"/>
  <c r="Y35" i="11" l="1" a="1"/>
  <c r="Y35" i="11" s="1"/>
  <c r="B21" i="10"/>
  <c r="X138" i="11" a="1"/>
  <c r="X138" i="11" s="1"/>
  <c r="C20" i="10"/>
  <c r="O109" i="10"/>
  <c r="P95" i="10"/>
  <c r="P113" i="10" s="1"/>
  <c r="P96"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O127"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K21" i="10"/>
  <c r="P253" i="10"/>
  <c r="Q97" i="10"/>
  <c r="Q100" i="10"/>
  <c r="Q99" i="10"/>
  <c r="Q98" i="10"/>
  <c r="Q102" i="10"/>
  <c r="Q106" i="10"/>
  <c r="Q101" i="10"/>
  <c r="Q105" i="10"/>
  <c r="Q104" i="10"/>
  <c r="Q108" i="10"/>
  <c r="Q103" i="10"/>
  <c r="Q107" i="10"/>
  <c r="Q79" i="10"/>
  <c r="Q80" i="10"/>
  <c r="P122" i="10"/>
  <c r="P121" i="10"/>
  <c r="P126" i="10"/>
  <c r="P125" i="10"/>
  <c r="P118" i="10"/>
  <c r="P115" i="10"/>
  <c r="P116"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P112" i="10"/>
  <c r="Q247" i="10" l="1"/>
  <c r="Z35" i="11" a="1"/>
  <c r="Z35" i="11" s="1"/>
  <c r="B22" i="10" s="1"/>
  <c r="Y138" i="11" a="1"/>
  <c r="Y138" i="11" s="1"/>
  <c r="C21" i="10"/>
  <c r="Q96" i="10"/>
  <c r="Q114" i="10" s="1"/>
  <c r="P109" i="10"/>
  <c r="P114" i="10"/>
  <c r="P127" i="10" s="1"/>
  <c r="Q95" i="10"/>
  <c r="Q113" i="10" s="1"/>
  <c r="Q94" i="10"/>
  <c r="Q112" i="10" s="1"/>
  <c r="CQ21" i="10"/>
  <c r="O21" i="10"/>
  <c r="BK21" i="10"/>
  <c r="CP21" i="10"/>
  <c r="D21" i="10"/>
  <c r="R96" i="10" s="1"/>
  <c r="CU21" i="10"/>
  <c r="AW21" i="10"/>
  <c r="AY21" i="10"/>
  <c r="AS21" i="10"/>
  <c r="BZ21" i="10"/>
  <c r="U21" i="10"/>
  <c r="AB21" i="10"/>
  <c r="AR21" i="10"/>
  <c r="G21" i="10"/>
  <c r="CJ21" i="10"/>
  <c r="BL21" i="10"/>
  <c r="Y21" i="10"/>
  <c r="BY21" i="10"/>
  <c r="BQ21" i="10"/>
  <c r="AD21" i="10"/>
  <c r="R21" i="10"/>
  <c r="CD21" i="10"/>
  <c r="BC21" i="10"/>
  <c r="CH21" i="10"/>
  <c r="BV21" i="10"/>
  <c r="AA21" i="10"/>
  <c r="BS21" i="10"/>
  <c r="BX21" i="10"/>
  <c r="H21" i="10"/>
  <c r="P21" i="10"/>
  <c r="I21" i="10"/>
  <c r="BE21" i="10"/>
  <c r="M21" i="10"/>
  <c r="BU21" i="10"/>
  <c r="BR21" i="10"/>
  <c r="BM21" i="10"/>
  <c r="AF21" i="10"/>
  <c r="AV21" i="10"/>
  <c r="AI21" i="10"/>
  <c r="CN21" i="10"/>
  <c r="BP21" i="10"/>
  <c r="CO21" i="10"/>
  <c r="J21" i="10"/>
  <c r="F21" i="10"/>
  <c r="BB21" i="10"/>
  <c r="BN21" i="10"/>
  <c r="AM21" i="10"/>
  <c r="AX21" i="10"/>
  <c r="CT21" i="10"/>
  <c r="CI21" i="10"/>
  <c r="AQ21" i="10"/>
  <c r="Q21" i="10"/>
  <c r="BO21" i="10"/>
  <c r="L21" i="10"/>
  <c r="CW21" i="10"/>
  <c r="AC21" i="10"/>
  <c r="N21" i="10"/>
  <c r="AK21" i="10"/>
  <c r="AL21" i="10"/>
  <c r="S21" i="10"/>
  <c r="T21" i="10"/>
  <c r="AJ21" i="10"/>
  <c r="AZ21" i="10"/>
  <c r="CB21" i="10"/>
  <c r="CR21" i="10"/>
  <c r="BT21" i="10"/>
  <c r="CL21" i="10"/>
  <c r="AP21" i="10"/>
  <c r="CG21" i="10"/>
  <c r="AU21" i="10"/>
  <c r="CS21" i="10"/>
  <c r="BF21" i="10"/>
  <c r="BJ21" i="10"/>
  <c r="CE21" i="10"/>
  <c r="CM21" i="10"/>
  <c r="CA21" i="10"/>
  <c r="BW21" i="10"/>
  <c r="BG21" i="10"/>
  <c r="CK21" i="10"/>
  <c r="BI21" i="10"/>
  <c r="AG21" i="10"/>
  <c r="Z21" i="10"/>
  <c r="AO21" i="10"/>
  <c r="AT21" i="10"/>
  <c r="E21" i="10"/>
  <c r="X21" i="10"/>
  <c r="AN21" i="10"/>
  <c r="BD21" i="10"/>
  <c r="CF21" i="10"/>
  <c r="CV21" i="10"/>
  <c r="BH21" i="10"/>
  <c r="BA21" i="10"/>
  <c r="AE21" i="10"/>
  <c r="V21" i="10"/>
  <c r="CC21" i="10"/>
  <c r="AH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4" i="10"/>
  <c r="R98" i="10"/>
  <c r="R97" i="10"/>
  <c r="R95" i="10"/>
  <c r="R99" i="10"/>
  <c r="R100" i="10"/>
  <c r="R103" i="10"/>
  <c r="R102" i="10"/>
  <c r="R106" i="10"/>
  <c r="R101" i="10"/>
  <c r="R105" i="10"/>
  <c r="R104" i="10"/>
  <c r="R107" i="10"/>
  <c r="R108" i="10"/>
  <c r="R79" i="10"/>
  <c r="R80" i="10"/>
  <c r="Q115" i="10"/>
  <c r="Q121" i="10"/>
  <c r="Q124" i="10"/>
  <c r="Q122" i="10"/>
  <c r="Q119" i="10"/>
  <c r="Q117" i="10"/>
  <c r="Q118" i="10"/>
  <c r="Q125" i="10"/>
  <c r="Q126" i="10"/>
  <c r="Q120" i="10"/>
  <c r="Q116" i="10"/>
  <c r="Q123" i="10"/>
  <c r="S93" i="10" a="1"/>
  <c r="S93" i="10" s="1"/>
  <c r="S241" i="10" a="1"/>
  <c r="S241" i="10" s="1"/>
  <c r="S111" i="10" a="1"/>
  <c r="S111" i="10" s="1"/>
  <c r="S205" i="10" a="1"/>
  <c r="S205" i="10" s="1"/>
  <c r="S75" i="10" a="1"/>
  <c r="S75" i="10" s="1"/>
  <c r="S223" i="10" a="1"/>
  <c r="S223" i="10" s="1"/>
  <c r="I23" i="13"/>
  <c r="A23" i="10"/>
  <c r="A21" i="20" s="1"/>
  <c r="A153" i="10"/>
  <c r="E24" i="7"/>
  <c r="Q91" i="10"/>
  <c r="BJ22" i="10" l="1"/>
  <c r="AA35" i="11" a="1"/>
  <c r="AA35" i="11" s="1"/>
  <c r="BC23" i="10" s="1"/>
  <c r="B23" i="10"/>
  <c r="Z138" i="11" a="1"/>
  <c r="Z138" i="11" s="1"/>
  <c r="C22" i="10"/>
  <c r="S95" i="10" s="1"/>
  <c r="Q109" i="10"/>
  <c r="CM22" i="10"/>
  <c r="CU22" i="10"/>
  <c r="Q22" i="10"/>
  <c r="BX22" i="10"/>
  <c r="BZ22" i="10"/>
  <c r="CL22" i="10"/>
  <c r="CQ22" i="10"/>
  <c r="CJ22" i="10"/>
  <c r="H22" i="10"/>
  <c r="BM22" i="10"/>
  <c r="CC22" i="10"/>
  <c r="R22" i="10"/>
  <c r="T22" i="10"/>
  <c r="AB22" i="10"/>
  <c r="CK22" i="10"/>
  <c r="Z22" i="10"/>
  <c r="J22" i="10"/>
  <c r="BF22" i="10"/>
  <c r="AQ22" i="10"/>
  <c r="CF22" i="10"/>
  <c r="BU22" i="10"/>
  <c r="AO22" i="10"/>
  <c r="AC22" i="10"/>
  <c r="BB22" i="10"/>
  <c r="BC22" i="10"/>
  <c r="BV22" i="10"/>
  <c r="CH22" i="10"/>
  <c r="BS22" i="10"/>
  <c r="AJ22" i="10"/>
  <c r="CV22" i="10"/>
  <c r="BK22" i="10"/>
  <c r="BL22" i="10"/>
  <c r="AR22" i="10"/>
  <c r="CP22" i="10"/>
  <c r="BO22" i="10"/>
  <c r="L22" i="10"/>
  <c r="CB22" i="10"/>
  <c r="AS22" i="10"/>
  <c r="BY22" i="10"/>
  <c r="AL22" i="10"/>
  <c r="AW22" i="10"/>
  <c r="U22" i="10"/>
  <c r="CS22" i="10"/>
  <c r="V22" i="10"/>
  <c r="BN22" i="10"/>
  <c r="AE22" i="10"/>
  <c r="AM22" i="10"/>
  <c r="W22" i="10"/>
  <c r="O22" i="10"/>
  <c r="CA22" i="10"/>
  <c r="CT22" i="10"/>
  <c r="BG22" i="10"/>
  <c r="AZ22" i="10"/>
  <c r="I22" i="10"/>
  <c r="AF22" i="10"/>
  <c r="BH22" i="10"/>
  <c r="AV22" i="10"/>
  <c r="CN22" i="10"/>
  <c r="BW22" i="10"/>
  <c r="X22" i="10"/>
  <c r="CR22" i="10"/>
  <c r="S22" i="10"/>
  <c r="BA22" i="10"/>
  <c r="BI22" i="10"/>
  <c r="BR22" i="10"/>
  <c r="CW22" i="10"/>
  <c r="AG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98" i="10"/>
  <c r="S97" i="10"/>
  <c r="S100" i="10"/>
  <c r="S104" i="10"/>
  <c r="S103" i="10"/>
  <c r="S99" i="10"/>
  <c r="S102" i="10"/>
  <c r="S108" i="10"/>
  <c r="S105" i="10"/>
  <c r="S106" i="10"/>
  <c r="S107" i="10"/>
  <c r="S101" i="10"/>
  <c r="S79" i="10"/>
  <c r="S80" i="10"/>
  <c r="Q127" i="10"/>
  <c r="R125" i="10"/>
  <c r="R122" i="10"/>
  <c r="R126" i="10"/>
  <c r="R119" i="10"/>
  <c r="R109" i="10"/>
  <c r="R118" i="10"/>
  <c r="R123" i="10"/>
  <c r="R121" i="10"/>
  <c r="R124" i="10"/>
  <c r="R120" i="10"/>
  <c r="R116" i="10"/>
  <c r="R117" i="10"/>
  <c r="R113" i="10"/>
  <c r="R114" i="10"/>
  <c r="R115" i="10"/>
  <c r="T111" i="10" a="1"/>
  <c r="T111" i="10" s="1"/>
  <c r="T241" i="10" a="1"/>
  <c r="T241" i="10" s="1"/>
  <c r="T205" i="10" a="1"/>
  <c r="T205" i="10" s="1"/>
  <c r="T223" i="10" a="1"/>
  <c r="T223" i="10" s="1"/>
  <c r="T93" i="10" a="1"/>
  <c r="T93" i="10" s="1"/>
  <c r="T75" i="10" a="1"/>
  <c r="T75" i="10" s="1"/>
  <c r="R112" i="10"/>
  <c r="R91" i="10"/>
  <c r="E25" i="7"/>
  <c r="A24" i="10"/>
  <c r="A22" i="20" s="1"/>
  <c r="A154" i="10"/>
  <c r="I24" i="13"/>
  <c r="AB35" i="11" l="1" a="1"/>
  <c r="AB35" i="11" s="1"/>
  <c r="K24" i="10" s="1"/>
  <c r="B24" i="10"/>
  <c r="AA138" i="11" a="1"/>
  <c r="AA138" i="11" s="1"/>
  <c r="C23" i="10"/>
  <c r="S94" i="10"/>
  <c r="S112" i="10" s="1"/>
  <c r="S96" i="10"/>
  <c r="S114" i="10" s="1"/>
  <c r="S249" i="10"/>
  <c r="CM23" i="10"/>
  <c r="O23" i="10"/>
  <c r="CU23" i="10"/>
  <c r="BO23" i="10"/>
  <c r="X23" i="10"/>
  <c r="BW23" i="10"/>
  <c r="AJ23" i="10"/>
  <c r="E23" i="10"/>
  <c r="AS23" i="10"/>
  <c r="BD23" i="10"/>
  <c r="AY23" i="10"/>
  <c r="CN23" i="10"/>
  <c r="BP23" i="10"/>
  <c r="CW23" i="10"/>
  <c r="AL23" i="10"/>
  <c r="I23" i="10"/>
  <c r="CG23" i="10"/>
  <c r="BE23" i="10"/>
  <c r="V23" i="10"/>
  <c r="CL23" i="10"/>
  <c r="BQ23" i="10"/>
  <c r="W23" i="10"/>
  <c r="BJ23" i="10"/>
  <c r="CA23" i="10"/>
  <c r="CH23" i="10"/>
  <c r="AA23" i="10"/>
  <c r="AB23" i="10"/>
  <c r="D23" i="10"/>
  <c r="AN23" i="10"/>
  <c r="BG23" i="10"/>
  <c r="AT23" i="10"/>
  <c r="AK23" i="10"/>
  <c r="Q23" i="10"/>
  <c r="BA23" i="10"/>
  <c r="G23" i="10"/>
  <c r="CB23" i="10"/>
  <c r="CR23" i="10"/>
  <c r="BT23" i="10"/>
  <c r="BI23" i="10"/>
  <c r="CP23" i="10"/>
  <c r="U23" i="10"/>
  <c r="CO23" i="10"/>
  <c r="BY23" i="10"/>
  <c r="AD23" i="10"/>
  <c r="BN23" i="10"/>
  <c r="F23" i="10"/>
  <c r="K23" i="10"/>
  <c r="BF23" i="10"/>
  <c r="CE23" i="10"/>
  <c r="CT23" i="10"/>
  <c r="AQ23" i="10"/>
  <c r="AR23" i="10"/>
  <c r="H23" i="10"/>
  <c r="BK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98" i="10"/>
  <c r="T97" i="10"/>
  <c r="T101" i="10"/>
  <c r="T105" i="10"/>
  <c r="T100" i="10"/>
  <c r="T104" i="10"/>
  <c r="T103" i="10"/>
  <c r="T108" i="10"/>
  <c r="T106" i="10"/>
  <c r="T107" i="10"/>
  <c r="T102" i="10"/>
  <c r="T80" i="10"/>
  <c r="T79" i="10"/>
  <c r="R127" i="10"/>
  <c r="S123" i="10"/>
  <c r="S119" i="10"/>
  <c r="S115" i="10"/>
  <c r="S117" i="10"/>
  <c r="S113" i="10"/>
  <c r="S125" i="10"/>
  <c r="S121" i="10"/>
  <c r="S116"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AC35" i="11" l="1" a="1"/>
  <c r="AC35" i="11" s="1"/>
  <c r="W25" i="10" s="1"/>
  <c r="B25" i="10"/>
  <c r="AB138" i="11" a="1"/>
  <c r="AB138" i="11" s="1"/>
  <c r="S109" i="10"/>
  <c r="C24" i="10"/>
  <c r="T96" i="10"/>
  <c r="T114" i="10" s="1"/>
  <c r="T95" i="10"/>
  <c r="T94" i="10"/>
  <c r="T112" i="10" s="1"/>
  <c r="BV24" i="10"/>
  <c r="CH24" i="10"/>
  <c r="CQ24" i="10"/>
  <c r="BU24" i="10"/>
  <c r="BS24" i="10"/>
  <c r="L24" i="10"/>
  <c r="CU24" i="10"/>
  <c r="CO24" i="10"/>
  <c r="BR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U96" i="10" s="1"/>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116"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97" i="10"/>
  <c r="U100" i="10"/>
  <c r="U99" i="10"/>
  <c r="U98" i="10"/>
  <c r="U102" i="10"/>
  <c r="U106" i="10"/>
  <c r="U101" i="10"/>
  <c r="U105" i="10"/>
  <c r="U104" i="10"/>
  <c r="U103" i="10"/>
  <c r="U108" i="10"/>
  <c r="U107" i="10"/>
  <c r="T123" i="10"/>
  <c r="T126" i="10"/>
  <c r="T121" i="10"/>
  <c r="T115" i="10"/>
  <c r="S127" i="10"/>
  <c r="T118" i="10"/>
  <c r="T91" i="10"/>
  <c r="V241" i="10" a="1"/>
  <c r="V241" i="10" s="1"/>
  <c r="V205" i="10" a="1"/>
  <c r="V205" i="10" s="1"/>
  <c r="V223" i="10" a="1"/>
  <c r="V223" i="10" s="1"/>
  <c r="V111" i="10" a="1"/>
  <c r="V111" i="10" s="1"/>
  <c r="V93" i="10" a="1"/>
  <c r="V93" i="10" s="1"/>
  <c r="V75" i="10" a="1"/>
  <c r="V75" i="10" s="1"/>
  <c r="I26" i="13"/>
  <c r="A26" i="10"/>
  <c r="A24" i="20" s="1"/>
  <c r="E27" i="7"/>
  <c r="A156" i="10"/>
  <c r="AD35" i="11" l="1" a="1"/>
  <c r="AD35" i="11" s="1"/>
  <c r="K26" i="10" s="1"/>
  <c r="B26" i="10"/>
  <c r="AC138" i="11" a="1"/>
  <c r="AC138" i="11" s="1"/>
  <c r="U95" i="10"/>
  <c r="U113" i="10" s="1"/>
  <c r="C25" i="10"/>
  <c r="T109" i="10"/>
  <c r="T113" i="10"/>
  <c r="T127" i="10" s="1"/>
  <c r="U94" i="10"/>
  <c r="CI25" i="10"/>
  <c r="CT25" i="10"/>
  <c r="CE25" i="10"/>
  <c r="X25" i="10"/>
  <c r="P25" i="10"/>
  <c r="Q25" i="10"/>
  <c r="BG25" i="10"/>
  <c r="BK25" i="10"/>
  <c r="BD25" i="10"/>
  <c r="CF25" i="10"/>
  <c r="CV25" i="10"/>
  <c r="BH25" i="10"/>
  <c r="AS25" i="10"/>
  <c r="Z25" i="10"/>
  <c r="BR25" i="10"/>
  <c r="AC25" i="10"/>
  <c r="BZ25" i="10"/>
  <c r="AY25" i="10"/>
  <c r="BA25" i="10"/>
  <c r="BM25" i="10"/>
  <c r="AP25" i="10"/>
  <c r="CC25" i="10"/>
  <c r="AU25" i="10"/>
  <c r="CD25" i="10"/>
  <c r="AM25" i="10"/>
  <c r="CM25" i="10"/>
  <c r="BV25" i="10"/>
  <c r="D25" i="10"/>
  <c r="AN25" i="10"/>
  <c r="T25" i="10"/>
  <c r="CU25" i="10"/>
  <c r="AF25" i="10"/>
  <c r="AB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V96"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8" i="10"/>
  <c r="V97" i="10"/>
  <c r="V99" i="10"/>
  <c r="V103" i="10"/>
  <c r="V102" i="10"/>
  <c r="V106" i="10"/>
  <c r="V100" i="10"/>
  <c r="V101" i="10"/>
  <c r="V105" i="10"/>
  <c r="V107" i="10"/>
  <c r="V104" i="10"/>
  <c r="V108" i="10"/>
  <c r="V79" i="10"/>
  <c r="V80" i="10"/>
  <c r="U117" i="10"/>
  <c r="U123" i="10"/>
  <c r="U122" i="10"/>
  <c r="U121" i="10"/>
  <c r="U126" i="10"/>
  <c r="U125" i="10"/>
  <c r="U115" i="10"/>
  <c r="U116" i="10"/>
  <c r="U120" i="10"/>
  <c r="U124" i="10"/>
  <c r="U114" i="10"/>
  <c r="U119" i="10"/>
  <c r="U118" i="10"/>
  <c r="U91" i="10"/>
  <c r="W111" i="10" a="1"/>
  <c r="W111" i="10" s="1"/>
  <c r="W223" i="10" a="1"/>
  <c r="W223" i="10" s="1"/>
  <c r="W93" i="10" a="1"/>
  <c r="W93" i="10" s="1"/>
  <c r="W205" i="10" a="1"/>
  <c r="W205" i="10" s="1"/>
  <c r="W241" i="10" a="1"/>
  <c r="W241" i="10" s="1"/>
  <c r="W75" i="10" a="1"/>
  <c r="W75" i="10" s="1"/>
  <c r="I27" i="13"/>
  <c r="A27" i="10"/>
  <c r="A25" i="20" s="1"/>
  <c r="A157" i="10"/>
  <c r="E28" i="7"/>
  <c r="U109" i="10" l="1"/>
  <c r="AE35" i="11" a="1"/>
  <c r="AE35" i="11" s="1"/>
  <c r="BF27" i="10" s="1"/>
  <c r="B27" i="10"/>
  <c r="AD138" i="11" a="1"/>
  <c r="AD138" i="11" s="1"/>
  <c r="C26" i="10"/>
  <c r="W95" i="10" s="1"/>
  <c r="U112" i="10"/>
  <c r="U127" i="10" s="1"/>
  <c r="V95" i="10"/>
  <c r="V113" i="10" s="1"/>
  <c r="V94" i="10"/>
  <c r="S26" i="10"/>
  <c r="BR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4"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V116" i="10"/>
  <c r="V115" i="10"/>
  <c r="W98" i="10"/>
  <c r="W97"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AF35" i="11" l="1" a="1"/>
  <c r="AF35" i="11" s="1"/>
  <c r="AM28" i="10" s="1"/>
  <c r="B28" i="10"/>
  <c r="AE138" i="11" a="1"/>
  <c r="AE138" i="11" s="1"/>
  <c r="C27" i="10"/>
  <c r="W94" i="10"/>
  <c r="W112" i="10" s="1"/>
  <c r="W96" i="10"/>
  <c r="W114" i="10" s="1"/>
  <c r="V109" i="10"/>
  <c r="V112" i="10"/>
  <c r="V127"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X94"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115"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98" i="10"/>
  <c r="X97" i="10"/>
  <c r="X101" i="10"/>
  <c r="X105" i="10"/>
  <c r="X104" i="10"/>
  <c r="X103" i="10"/>
  <c r="X100" i="10"/>
  <c r="X102" i="10"/>
  <c r="X106" i="10"/>
  <c r="X108" i="10"/>
  <c r="X107" i="10"/>
  <c r="X79" i="10"/>
  <c r="X80" i="10"/>
  <c r="W117" i="10"/>
  <c r="W120" i="10"/>
  <c r="W125" i="10"/>
  <c r="W116" i="10"/>
  <c r="W122" i="10"/>
  <c r="W119" i="10"/>
  <c r="W123" i="10"/>
  <c r="W124" i="10"/>
  <c r="W121" i="10"/>
  <c r="W113" i="10"/>
  <c r="W118" i="10"/>
  <c r="W91" i="10"/>
  <c r="Y93" i="10" a="1"/>
  <c r="Y93" i="10" s="1"/>
  <c r="Y205" i="10" a="1"/>
  <c r="Y205" i="10" s="1"/>
  <c r="Y223" i="10" a="1"/>
  <c r="Y223" i="10" s="1"/>
  <c r="Y75" i="10" a="1"/>
  <c r="Y75" i="10" s="1"/>
  <c r="Y241" i="10" a="1"/>
  <c r="Y241" i="10" s="1"/>
  <c r="Y111" i="10" a="1"/>
  <c r="Y111" i="10" s="1"/>
  <c r="I29" i="13"/>
  <c r="A29" i="10"/>
  <c r="A27" i="20" s="1"/>
  <c r="A159" i="10"/>
  <c r="E30" i="7"/>
  <c r="AG35" i="11" l="1" a="1"/>
  <c r="AG35" i="11" s="1"/>
  <c r="AM29" i="10" s="1"/>
  <c r="B29" i="10"/>
  <c r="AF138" i="11" a="1"/>
  <c r="AF138" i="11" s="1"/>
  <c r="C28" i="10"/>
  <c r="W109" i="10"/>
  <c r="X95" i="10"/>
  <c r="X113" i="10" s="1"/>
  <c r="X96" i="10"/>
  <c r="X114" i="10" s="1"/>
  <c r="CI28" i="10"/>
  <c r="AA28" i="10"/>
  <c r="BK28" i="10"/>
  <c r="L28" i="10"/>
  <c r="P28" i="10"/>
  <c r="BD28" i="10"/>
  <c r="T28" i="10"/>
  <c r="CR28" i="10"/>
  <c r="AF28" i="10"/>
  <c r="AD28" i="10"/>
  <c r="AT28" i="10"/>
  <c r="CN28" i="10"/>
  <c r="BT28" i="10"/>
  <c r="CK28" i="10"/>
  <c r="S28" i="10"/>
  <c r="I28" i="10"/>
  <c r="AO28" i="10"/>
  <c r="CW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X115" i="10"/>
  <c r="Y80" i="10"/>
  <c r="Y79" i="10"/>
  <c r="Y97" i="10"/>
  <c r="Y100" i="10"/>
  <c r="Y99" i="10"/>
  <c r="Y98" i="10"/>
  <c r="Y102" i="10"/>
  <c r="Y106" i="10"/>
  <c r="Y101" i="10"/>
  <c r="Y105" i="10"/>
  <c r="Y104" i="10"/>
  <c r="Y103" i="10"/>
  <c r="Y108" i="10"/>
  <c r="Y107" i="10"/>
  <c r="X123" i="10"/>
  <c r="X126" i="10"/>
  <c r="W127" i="10"/>
  <c r="X116" i="10"/>
  <c r="X122" i="10"/>
  <c r="I30" i="13"/>
  <c r="E31" i="7"/>
  <c r="A30" i="10"/>
  <c r="A28" i="20" s="1"/>
  <c r="A160" i="10"/>
  <c r="Z205" i="10" a="1"/>
  <c r="Z205" i="10" s="1"/>
  <c r="Z111" i="10" a="1"/>
  <c r="Z111" i="10" s="1"/>
  <c r="Z241" i="10" a="1"/>
  <c r="Z241" i="10" s="1"/>
  <c r="Z93" i="10" a="1"/>
  <c r="Z93" i="10" s="1"/>
  <c r="Z223" i="10" a="1"/>
  <c r="Z223" i="10" s="1"/>
  <c r="Z75" i="10" a="1"/>
  <c r="Z75" i="10" s="1"/>
  <c r="X112" i="10"/>
  <c r="X91" i="10"/>
  <c r="AH35" i="11" l="1" a="1"/>
  <c r="AH35" i="11" s="1"/>
  <c r="B30" i="10"/>
  <c r="AG138" i="11" a="1"/>
  <c r="AG138" i="11" s="1"/>
  <c r="X109" i="10"/>
  <c r="C29" i="10"/>
  <c r="Y96" i="10"/>
  <c r="Y114" i="10" s="1"/>
  <c r="Y248" i="10"/>
  <c r="Y95" i="10"/>
  <c r="Y113" i="10" s="1"/>
  <c r="Y94" i="10"/>
  <c r="Y112" i="10" s="1"/>
  <c r="CE29" i="10"/>
  <c r="O29" i="10"/>
  <c r="L29" i="10"/>
  <c r="AJ29" i="10"/>
  <c r="BO29" i="10"/>
  <c r="AR29" i="10"/>
  <c r="M29" i="10"/>
  <c r="BU29" i="10"/>
  <c r="BS29" i="10"/>
  <c r="U29" i="10"/>
  <c r="CN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BC30" i="10"/>
  <c r="Y247" i="10"/>
  <c r="Y250" i="10"/>
  <c r="Z76" i="10"/>
  <c r="Z77" i="10"/>
  <c r="Z78" i="10"/>
  <c r="Z83" i="10"/>
  <c r="Z87" i="10"/>
  <c r="Z90" i="10"/>
  <c r="Z89" i="10"/>
  <c r="Z82" i="10"/>
  <c r="Z85" i="10"/>
  <c r="Z88" i="10"/>
  <c r="Z86" i="10"/>
  <c r="Z84" i="10"/>
  <c r="Z81" i="10"/>
  <c r="Y249" i="10"/>
  <c r="Y251" i="10"/>
  <c r="Z98" i="10"/>
  <c r="Z97" i="10"/>
  <c r="Z99" i="10"/>
  <c r="Z100" i="10"/>
  <c r="Z103" i="10"/>
  <c r="Z102" i="10"/>
  <c r="Z106" i="10"/>
  <c r="Z101" i="10"/>
  <c r="Z107" i="10"/>
  <c r="Z104" i="10"/>
  <c r="Z105" i="10"/>
  <c r="Z108" i="10"/>
  <c r="Z79" i="10"/>
  <c r="Z80" i="10"/>
  <c r="X127" i="10"/>
  <c r="Y121" i="10"/>
  <c r="Y115" i="10"/>
  <c r="Y119" i="10"/>
  <c r="Y118" i="10"/>
  <c r="Y126" i="10"/>
  <c r="Y124" i="10"/>
  <c r="Y117" i="10"/>
  <c r="Y123" i="10"/>
  <c r="Y120" i="10"/>
  <c r="Y122" i="10"/>
  <c r="Y116" i="10"/>
  <c r="Y125" i="10"/>
  <c r="Y91" i="10"/>
  <c r="AA223" i="10" a="1"/>
  <c r="AA223" i="10" s="1"/>
  <c r="AA93" i="10" a="1"/>
  <c r="AA93" i="10" s="1"/>
  <c r="AA241" i="10" a="1"/>
  <c r="AA241" i="10" s="1"/>
  <c r="AA205" i="10" a="1"/>
  <c r="AA205" i="10" s="1"/>
  <c r="AA111" i="10" a="1"/>
  <c r="AA111" i="10" s="1"/>
  <c r="AA75" i="10" a="1"/>
  <c r="AA75" i="10" s="1"/>
  <c r="I31" i="13"/>
  <c r="A31" i="10"/>
  <c r="A29" i="20" s="1"/>
  <c r="E32" i="7"/>
  <c r="A161" i="10"/>
  <c r="AI35" i="11" l="1" a="1"/>
  <c r="AI35" i="11" s="1"/>
  <c r="B31" i="10"/>
  <c r="AH138" i="11" a="1"/>
  <c r="AH138" i="11" s="1"/>
  <c r="C30" i="10"/>
  <c r="Z96" i="10"/>
  <c r="Z114" i="10" s="1"/>
  <c r="Z95" i="10"/>
  <c r="Z94" i="10"/>
  <c r="Z112" i="10" s="1"/>
  <c r="Y109"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AA95"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BC31" i="10"/>
  <c r="AA78" i="10"/>
  <c r="AA87" i="10"/>
  <c r="AA81" i="10"/>
  <c r="AA84" i="10"/>
  <c r="AA88" i="10"/>
  <c r="AA77" i="10"/>
  <c r="AA83" i="10"/>
  <c r="AA90" i="10"/>
  <c r="AA86" i="10"/>
  <c r="AA89" i="10"/>
  <c r="AA76" i="10"/>
  <c r="AA82" i="10"/>
  <c r="AA85" i="10"/>
  <c r="Z247" i="10"/>
  <c r="AA80" i="10"/>
  <c r="AA79" i="10"/>
  <c r="AA98" i="10"/>
  <c r="AA97" i="10"/>
  <c r="AA100" i="10"/>
  <c r="AA99" i="10"/>
  <c r="AA104" i="10"/>
  <c r="AA103" i="10"/>
  <c r="AA102" i="10"/>
  <c r="AA101" i="10"/>
  <c r="AA105" i="10"/>
  <c r="AA108" i="10"/>
  <c r="AA106" i="10"/>
  <c r="AA107" i="10"/>
  <c r="Y127" i="10"/>
  <c r="Z115" i="10"/>
  <c r="Z121" i="10"/>
  <c r="Z126" i="10"/>
  <c r="Z125" i="10"/>
  <c r="Z123" i="10"/>
  <c r="Z119" i="10"/>
  <c r="Z118" i="10"/>
  <c r="Z122" i="10"/>
  <c r="Z124" i="10"/>
  <c r="Z120" i="10"/>
  <c r="Z117" i="10"/>
  <c r="Z116" i="10"/>
  <c r="AB223" i="10" a="1"/>
  <c r="AB223" i="10" s="1"/>
  <c r="AB93" i="10" a="1"/>
  <c r="AB93" i="10" s="1"/>
  <c r="AB241" i="10" a="1"/>
  <c r="AB241" i="10" s="1"/>
  <c r="AB205" i="10" a="1"/>
  <c r="AB205" i="10" s="1"/>
  <c r="AB75" i="10" a="1"/>
  <c r="AB75" i="10" s="1"/>
  <c r="AB111" i="10" a="1"/>
  <c r="AB111" i="10" s="1"/>
  <c r="Z91" i="10"/>
  <c r="I32" i="13"/>
  <c r="E33" i="7"/>
  <c r="A32" i="10"/>
  <c r="A30" i="20" s="1"/>
  <c r="A162" i="10"/>
  <c r="AJ35" i="11" l="1" a="1"/>
  <c r="AJ35" i="11" s="1"/>
  <c r="B32" i="10"/>
  <c r="AI138" i="11" a="1"/>
  <c r="AI138" i="11" s="1"/>
  <c r="C31" i="10"/>
  <c r="AB95" i="10" s="1"/>
  <c r="Z109" i="10"/>
  <c r="Z113" i="10"/>
  <c r="Z127" i="10" s="1"/>
  <c r="AA119" i="10"/>
  <c r="AA117" i="10"/>
  <c r="AA94" i="10"/>
  <c r="AA112" i="10" s="1"/>
  <c r="AA96" i="10"/>
  <c r="AA114" i="10" s="1"/>
  <c r="AA31" i="10"/>
  <c r="BV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AB96" i="10" s="1"/>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116" i="10"/>
  <c r="AA253" i="10"/>
  <c r="AA254" i="10"/>
  <c r="AA122" i="10"/>
  <c r="AA121" i="10"/>
  <c r="AA113" i="10"/>
  <c r="AA247" i="10"/>
  <c r="AM32"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94" i="10"/>
  <c r="AB98" i="10"/>
  <c r="AB97" i="10"/>
  <c r="AB101" i="10"/>
  <c r="AB105" i="10"/>
  <c r="AB100" i="10"/>
  <c r="AB104" i="10"/>
  <c r="AB103" i="10"/>
  <c r="AB102" i="10"/>
  <c r="AB108" i="10"/>
  <c r="AB106" i="10"/>
  <c r="AB107" i="10"/>
  <c r="AA115"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K35" i="11" l="1" a="1"/>
  <c r="AK35" i="11" s="1"/>
  <c r="B33" i="10"/>
  <c r="AJ138" i="11" a="1"/>
  <c r="AJ138" i="11" s="1"/>
  <c r="C32" i="10"/>
  <c r="AA109" i="10"/>
  <c r="CT32" i="10"/>
  <c r="CU32" i="10"/>
  <c r="CI32" i="10"/>
  <c r="CK32" i="10"/>
  <c r="AF32" i="10"/>
  <c r="H32" i="10"/>
  <c r="BZ32" i="10"/>
  <c r="BX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113"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BF33" i="10"/>
  <c r="AB250" i="10"/>
  <c r="AB115" i="10"/>
  <c r="AB116" i="10"/>
  <c r="AC97" i="10"/>
  <c r="AC100" i="10"/>
  <c r="AC99" i="10"/>
  <c r="AC98" i="10"/>
  <c r="AC102" i="10"/>
  <c r="AC106" i="10"/>
  <c r="AC101" i="10"/>
  <c r="AC105" i="10"/>
  <c r="AC104" i="10"/>
  <c r="AC103" i="10"/>
  <c r="AC108" i="10"/>
  <c r="AC107" i="10"/>
  <c r="AC79" i="10"/>
  <c r="AC80" i="10"/>
  <c r="AB114" i="10"/>
  <c r="AA127" i="10"/>
  <c r="AB109" i="10"/>
  <c r="AD111" i="10" a="1"/>
  <c r="AD111" i="10" s="1"/>
  <c r="AD241" i="10" a="1"/>
  <c r="AD241" i="10" s="1"/>
  <c r="AD205" i="10" a="1"/>
  <c r="AD205" i="10" s="1"/>
  <c r="AD223" i="10" a="1"/>
  <c r="AD223" i="10" s="1"/>
  <c r="AD75" i="10" a="1"/>
  <c r="AD75" i="10" s="1"/>
  <c r="AD93" i="10" a="1"/>
  <c r="AD93" i="10" s="1"/>
  <c r="I34" i="13"/>
  <c r="E35" i="7"/>
  <c r="A34" i="10"/>
  <c r="A32" i="20" s="1"/>
  <c r="A164" i="10"/>
  <c r="AB91" i="10"/>
  <c r="AB112" i="10"/>
  <c r="AL35" i="11" l="1" a="1"/>
  <c r="AL35" i="11" s="1"/>
  <c r="AX34" i="10" s="1"/>
  <c r="B34" i="10"/>
  <c r="AK138" i="11" a="1"/>
  <c r="AK138" i="11" s="1"/>
  <c r="C33" i="10"/>
  <c r="AC96" i="10"/>
  <c r="AC114" i="10" s="1"/>
  <c r="AC95" i="10"/>
  <c r="AC94" i="10"/>
  <c r="AC251" i="10"/>
  <c r="AC254" i="10"/>
  <c r="CH33" i="10"/>
  <c r="CQ33" i="10"/>
  <c r="CA33" i="10"/>
  <c r="AI33" i="10"/>
  <c r="BS33" i="10"/>
  <c r="L33" i="10"/>
  <c r="CP33" i="10"/>
  <c r="BW33" i="10"/>
  <c r="BY33" i="10"/>
  <c r="G33" i="10"/>
  <c r="Y33" i="10"/>
  <c r="Z33" i="10"/>
  <c r="E33" i="10"/>
  <c r="AK33" i="10"/>
  <c r="AF33" i="10"/>
  <c r="BD33" i="10"/>
  <c r="CN33" i="10"/>
  <c r="BX33" i="10"/>
  <c r="BN33" i="10"/>
  <c r="BQ33" i="10"/>
  <c r="BE33" i="10"/>
  <c r="BB33" i="10"/>
  <c r="F33" i="10"/>
  <c r="K33" i="10"/>
  <c r="W33" i="10"/>
  <c r="O33" i="10"/>
  <c r="BV33" i="10"/>
  <c r="CI33" i="10"/>
  <c r="BP33" i="10"/>
  <c r="BZ33" i="10"/>
  <c r="P33" i="10"/>
  <c r="CF33" i="10"/>
  <c r="D33" i="10"/>
  <c r="BI33" i="10"/>
  <c r="S33" i="10"/>
  <c r="CO33" i="10"/>
  <c r="AL33" i="10"/>
  <c r="I33" i="10"/>
  <c r="AO33" i="10"/>
  <c r="AN33" i="10"/>
  <c r="BU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D94"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B127" i="10"/>
  <c r="AD80" i="10"/>
  <c r="AD79" i="10"/>
  <c r="AD98" i="10"/>
  <c r="AD97" i="10"/>
  <c r="AD99" i="10"/>
  <c r="AD103" i="10"/>
  <c r="AD102" i="10"/>
  <c r="AD106" i="10"/>
  <c r="AD100" i="10"/>
  <c r="AD101" i="10"/>
  <c r="AD107" i="10"/>
  <c r="AD105" i="10"/>
  <c r="AD104" i="10"/>
  <c r="AD108" i="10"/>
  <c r="AC122" i="10"/>
  <c r="AC123" i="10"/>
  <c r="AC120" i="10"/>
  <c r="AC118" i="10"/>
  <c r="AC124" i="10"/>
  <c r="AC126" i="10"/>
  <c r="AC119" i="10"/>
  <c r="AC125" i="10"/>
  <c r="AC121" i="10"/>
  <c r="AC117" i="10"/>
  <c r="AC115" i="10"/>
  <c r="AC116" i="10"/>
  <c r="AE241" i="10" a="1"/>
  <c r="AE241" i="10" s="1"/>
  <c r="AE75" i="10" a="1"/>
  <c r="AE75" i="10" s="1"/>
  <c r="AE111" i="10" a="1"/>
  <c r="AE111" i="10" s="1"/>
  <c r="AE93" i="10" a="1"/>
  <c r="AE93" i="10" s="1"/>
  <c r="AE205" i="10" a="1"/>
  <c r="AE205" i="10" s="1"/>
  <c r="AE223" i="10" a="1"/>
  <c r="AE223" i="10" s="1"/>
  <c r="AC91" i="10"/>
  <c r="AC112" i="10"/>
  <c r="A165" i="10"/>
  <c r="E36" i="7"/>
  <c r="I35" i="13"/>
  <c r="A35" i="10"/>
  <c r="A33" i="20" s="1"/>
  <c r="AM35" i="11" l="1" a="1"/>
  <c r="AM35" i="11" s="1"/>
  <c r="B35" i="10"/>
  <c r="AL138" i="11" a="1"/>
  <c r="AL138" i="11" s="1"/>
  <c r="C34" i="10"/>
  <c r="AC109" i="10"/>
  <c r="AC113" i="10"/>
  <c r="AD96" i="10"/>
  <c r="AD114" i="10" s="1"/>
  <c r="AD95" i="10"/>
  <c r="AD113" i="10" s="1"/>
  <c r="O34" i="10"/>
  <c r="CQ34" i="10"/>
  <c r="AA34" i="10"/>
  <c r="D34" i="10"/>
  <c r="CU34" i="10"/>
  <c r="L34" i="10"/>
  <c r="S34" i="10"/>
  <c r="AJ34" i="10"/>
  <c r="AI34" i="10"/>
  <c r="BU34" i="10"/>
  <c r="BT34" i="10"/>
  <c r="AG34" i="10"/>
  <c r="Z34" i="10"/>
  <c r="CJ34" i="10"/>
  <c r="AF34" i="10"/>
  <c r="BI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E9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BF35" i="10"/>
  <c r="AE80" i="10"/>
  <c r="AE79" i="10"/>
  <c r="AE98" i="10"/>
  <c r="AE97" i="10"/>
  <c r="AE100" i="10"/>
  <c r="AE104" i="10"/>
  <c r="AE99" i="10"/>
  <c r="AE103" i="10"/>
  <c r="AE102" i="10"/>
  <c r="AE108" i="10"/>
  <c r="AE101" i="10"/>
  <c r="AE107" i="10"/>
  <c r="AE105" i="10"/>
  <c r="AE106" i="10"/>
  <c r="AC127" i="10"/>
  <c r="AD122" i="10"/>
  <c r="AD121" i="10"/>
  <c r="AD115" i="10"/>
  <c r="AD124" i="10"/>
  <c r="AD126" i="10"/>
  <c r="AD125" i="10"/>
  <c r="AD119" i="10"/>
  <c r="AD117" i="10"/>
  <c r="AD120" i="10"/>
  <c r="AD118" i="10"/>
  <c r="AD116" i="10"/>
  <c r="AD123" i="10"/>
  <c r="AF241" i="10" a="1"/>
  <c r="AF241" i="10" s="1"/>
  <c r="AF223" i="10" a="1"/>
  <c r="AF223" i="10" s="1"/>
  <c r="AF75" i="10" a="1"/>
  <c r="AF75" i="10" s="1"/>
  <c r="AF205" i="10" a="1"/>
  <c r="AF205" i="10" s="1"/>
  <c r="AF111" i="10" a="1"/>
  <c r="AF111" i="10" s="1"/>
  <c r="AF93" i="10" a="1"/>
  <c r="AF93" i="10" s="1"/>
  <c r="AD91" i="10"/>
  <c r="AD112" i="10"/>
  <c r="A36" i="10"/>
  <c r="A34" i="20" s="1"/>
  <c r="I36" i="13"/>
  <c r="A166" i="10"/>
  <c r="E37" i="7"/>
  <c r="AN35" i="11" l="1" a="1"/>
  <c r="AN35" i="11" s="1"/>
  <c r="B36" i="10"/>
  <c r="AM138" i="11" a="1"/>
  <c r="AM138" i="11" s="1"/>
  <c r="C35" i="10"/>
  <c r="AE95" i="10"/>
  <c r="AE113" i="10" s="1"/>
  <c r="AD109" i="10"/>
  <c r="AE96" i="10"/>
  <c r="AE114" i="10" s="1"/>
  <c r="AA35" i="10"/>
  <c r="CI35" i="10"/>
  <c r="CU35" i="10"/>
  <c r="AN35" i="10"/>
  <c r="P35" i="10"/>
  <c r="D35" i="10"/>
  <c r="AF96" i="10" s="1"/>
  <c r="U35" i="10"/>
  <c r="CW35" i="10"/>
  <c r="AC35" i="10"/>
  <c r="BZ35" i="10"/>
  <c r="AK35" i="10"/>
  <c r="AV35" i="10"/>
  <c r="AF9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16" i="10"/>
  <c r="AE115"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X36"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98" i="10"/>
  <c r="AF97" i="10"/>
  <c r="AF101" i="10"/>
  <c r="AF105" i="10"/>
  <c r="AF104" i="10"/>
  <c r="AF103" i="10"/>
  <c r="AF106" i="10"/>
  <c r="AF100" i="10"/>
  <c r="AF108" i="10"/>
  <c r="AF102" i="10"/>
  <c r="AF107" i="10"/>
  <c r="AD12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112" i="10"/>
  <c r="AE91" i="10"/>
  <c r="AO35" i="11" l="1" a="1"/>
  <c r="AO35" i="11" s="1"/>
  <c r="BJ37" i="10" s="1"/>
  <c r="B37" i="10"/>
  <c r="AN138" i="11" a="1"/>
  <c r="AN138" i="11" s="1"/>
  <c r="C36" i="10"/>
  <c r="AG95" i="10" s="1"/>
  <c r="AF94" i="10"/>
  <c r="AF109" i="10" s="1"/>
  <c r="AE109"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14" i="10"/>
  <c r="AF126" i="10"/>
  <c r="AF125" i="10"/>
  <c r="AF119" i="10"/>
  <c r="AF116" i="10"/>
  <c r="AF113"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F115" i="10"/>
  <c r="AG79" i="10"/>
  <c r="AG80" i="10"/>
  <c r="AG97" i="10"/>
  <c r="AG100" i="10"/>
  <c r="AG98" i="10"/>
  <c r="AG102" i="10"/>
  <c r="AG106" i="10"/>
  <c r="AG101" i="10"/>
  <c r="AG105" i="10"/>
  <c r="AG99" i="10"/>
  <c r="AG104" i="10"/>
  <c r="AG108" i="10"/>
  <c r="AG103" i="10"/>
  <c r="AG107" i="10"/>
  <c r="AE12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AP35" i="11" l="1" a="1"/>
  <c r="AP35" i="11" s="1"/>
  <c r="W38" i="10" s="1"/>
  <c r="B38" i="10"/>
  <c r="AF112" i="10"/>
  <c r="AF127" i="10" s="1"/>
  <c r="AO138" i="11" a="1"/>
  <c r="AO138" i="11" s="1"/>
  <c r="AG250" i="10"/>
  <c r="C37" i="10"/>
  <c r="AG94" i="10"/>
  <c r="AG112" i="10" s="1"/>
  <c r="AG96" i="10"/>
  <c r="AG114" i="10" s="1"/>
  <c r="AA37" i="10"/>
  <c r="CI37" i="10"/>
  <c r="BG37" i="10"/>
  <c r="S37" i="10"/>
  <c r="BO37" i="10"/>
  <c r="AJ37" i="10"/>
  <c r="Z37" i="10"/>
  <c r="CW37" i="10"/>
  <c r="BK37" i="10"/>
  <c r="BR37" i="10"/>
  <c r="CG37" i="10"/>
  <c r="AT37" i="10"/>
  <c r="CR37" i="10"/>
  <c r="BH37" i="10"/>
  <c r="AK37" i="10"/>
  <c r="BZ37" i="10"/>
  <c r="E37" i="10"/>
  <c r="BY37" i="10"/>
  <c r="CN37" i="10"/>
  <c r="BN37" i="10"/>
  <c r="AW37" i="10"/>
  <c r="AH37" i="10"/>
  <c r="CC37" i="10"/>
  <c r="K37" i="10"/>
  <c r="BC37" i="10"/>
  <c r="CT37" i="10"/>
  <c r="CM37" i="10"/>
  <c r="H37" i="10"/>
  <c r="CV37" i="10"/>
  <c r="D37" i="10"/>
  <c r="AV37" i="10"/>
  <c r="BS37" i="10"/>
  <c r="BU37" i="10"/>
  <c r="BW37" i="10"/>
  <c r="AG37" i="10"/>
  <c r="BM37" i="10"/>
  <c r="G37" i="10"/>
  <c r="BL37" i="10"/>
  <c r="M37" i="10"/>
  <c r="V37" i="10"/>
  <c r="AI37" i="10"/>
  <c r="I37" i="10"/>
  <c r="BI37" i="10"/>
  <c r="AP37" i="10"/>
  <c r="CS37" i="10"/>
  <c r="BA37" i="10"/>
  <c r="CO37" i="10"/>
  <c r="R37" i="10"/>
  <c r="AM37" i="10"/>
  <c r="CH37" i="10"/>
  <c r="BV37" i="10"/>
  <c r="AQ37" i="10"/>
  <c r="L37" i="10"/>
  <c r="CQ37" i="10"/>
  <c r="T37" i="10"/>
  <c r="BD37" i="10"/>
  <c r="AB37" i="10"/>
  <c r="AL37" i="10"/>
  <c r="X37" i="10"/>
  <c r="AS37" i="10"/>
  <c r="J37" i="10"/>
  <c r="CB37" i="10"/>
  <c r="BT37" i="10"/>
  <c r="Q37" i="10"/>
  <c r="AZ37" i="10"/>
  <c r="CF37" i="10"/>
  <c r="Y37" i="10"/>
  <c r="CP37" i="10"/>
  <c r="BB37" i="10"/>
  <c r="BQ37" i="10"/>
  <c r="AE37" i="10"/>
  <c r="AX37" i="10"/>
  <c r="BF37" i="10"/>
  <c r="CD37" i="10"/>
  <c r="O37" i="10"/>
  <c r="CE37" i="10"/>
  <c r="CA37" i="10"/>
  <c r="P37" i="10"/>
  <c r="CU37" i="10"/>
  <c r="AF37" i="10"/>
  <c r="CK37" i="10"/>
  <c r="AR37" i="10"/>
  <c r="AC37" i="10"/>
  <c r="AN37" i="10"/>
  <c r="BE37" i="10"/>
  <c r="N37" i="10"/>
  <c r="CJ37" i="10"/>
  <c r="BX37" i="10"/>
  <c r="U37" i="10"/>
  <c r="AH96" i="10"/>
  <c r="BP37" i="10"/>
  <c r="AO37" i="10"/>
  <c r="AY37" i="10"/>
  <c r="CL37" i="10"/>
  <c r="F37" i="10"/>
  <c r="AU37" i="10"/>
  <c r="AD37" i="10"/>
  <c r="W37" i="10"/>
  <c r="AG125" i="10"/>
  <c r="AG117" i="10"/>
  <c r="AG121" i="10"/>
  <c r="AG119" i="10"/>
  <c r="AG126" i="10"/>
  <c r="AG115"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G116" i="10"/>
  <c r="AH80" i="10"/>
  <c r="AH79" i="10"/>
  <c r="AH98" i="10"/>
  <c r="AH97" i="10"/>
  <c r="AH99" i="10"/>
  <c r="AH100" i="10"/>
  <c r="AH103" i="10"/>
  <c r="AH102" i="10"/>
  <c r="AH101" i="10"/>
  <c r="AH104" i="10"/>
  <c r="AH107" i="10"/>
  <c r="AH106" i="10"/>
  <c r="AH105" i="10"/>
  <c r="AH108" i="10"/>
  <c r="AG113"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Q35" i="11" l="1" a="1"/>
  <c r="AQ35" i="11" s="1"/>
  <c r="AM39" i="10" s="1"/>
  <c r="B39" i="10"/>
  <c r="AP138" i="11" a="1"/>
  <c r="AP138" i="11" s="1"/>
  <c r="C38" i="10"/>
  <c r="AG109" i="10"/>
  <c r="AH94" i="10"/>
  <c r="AH112" i="10" s="1"/>
  <c r="AH95" i="10"/>
  <c r="AH113" i="10" s="1"/>
  <c r="CH38" i="10"/>
  <c r="BV38" i="10"/>
  <c r="BS38" i="10"/>
  <c r="AV38" i="10"/>
  <c r="M38" i="10"/>
  <c r="N38" i="10"/>
  <c r="H38" i="10"/>
  <c r="BL38" i="10"/>
  <c r="D38" i="10"/>
  <c r="AK38" i="10"/>
  <c r="BZ38" i="10"/>
  <c r="CR38" i="10"/>
  <c r="BM38" i="10"/>
  <c r="BH38" i="10"/>
  <c r="V38" i="10"/>
  <c r="AN38" i="10"/>
  <c r="AY38" i="10"/>
  <c r="U38" i="10"/>
  <c r="BB38" i="10"/>
  <c r="F38" i="10"/>
  <c r="BE38" i="10"/>
  <c r="AP38" i="10"/>
  <c r="BN38" i="10"/>
  <c r="BF38" i="10"/>
  <c r="CA38" i="10"/>
  <c r="CT38" i="10"/>
  <c r="O38" i="10"/>
  <c r="AB38" i="10"/>
  <c r="CK38" i="10"/>
  <c r="BG38" i="10"/>
  <c r="CV38" i="10"/>
  <c r="AZ38" i="10"/>
  <c r="E38" i="10"/>
  <c r="P38" i="10"/>
  <c r="AW38" i="10"/>
  <c r="CP38" i="10"/>
  <c r="I38" i="10"/>
  <c r="BI38" i="10"/>
  <c r="Y38" i="10"/>
  <c r="T38" i="10"/>
  <c r="BD38" i="10"/>
  <c r="CF38" i="10"/>
  <c r="AG38" i="10"/>
  <c r="AE38" i="10"/>
  <c r="R38" i="10"/>
  <c r="CC38" i="10"/>
  <c r="CS38" i="10"/>
  <c r="BJ38" i="10"/>
  <c r="K38" i="10"/>
  <c r="CI38" i="10"/>
  <c r="AA38" i="10"/>
  <c r="AQ38" i="10"/>
  <c r="AF38" i="10"/>
  <c r="AT38" i="10"/>
  <c r="L38" i="10"/>
  <c r="BK38" i="10"/>
  <c r="CW38" i="10"/>
  <c r="CU38" i="10"/>
  <c r="AL38" i="10"/>
  <c r="BA38" i="10"/>
  <c r="BR38" i="10"/>
  <c r="Q38" i="10"/>
  <c r="Z38" i="10"/>
  <c r="AC38" i="10"/>
  <c r="X38" i="10"/>
  <c r="S38" i="10"/>
  <c r="CN38" i="10"/>
  <c r="AS38" i="10"/>
  <c r="AU38" i="10"/>
  <c r="AH38" i="10"/>
  <c r="CG38" i="10"/>
  <c r="BY38" i="10"/>
  <c r="BC38" i="10"/>
  <c r="AX38" i="10"/>
  <c r="CM38" i="10"/>
  <c r="CQ38" i="10"/>
  <c r="CE38" i="10"/>
  <c r="AR38" i="10"/>
  <c r="CB38" i="10"/>
  <c r="BU38" i="10"/>
  <c r="BO38" i="10"/>
  <c r="CJ38" i="10"/>
  <c r="BW38" i="10"/>
  <c r="BP38" i="10"/>
  <c r="AI95" i="10"/>
  <c r="G38" i="10"/>
  <c r="AO38" i="10"/>
  <c r="BX38" i="10"/>
  <c r="CO38" i="10"/>
  <c r="AJ38" i="10"/>
  <c r="AI38" i="10"/>
  <c r="BT38" i="10"/>
  <c r="AD38" i="10"/>
  <c r="BQ38" i="10"/>
  <c r="CD38" i="10"/>
  <c r="J38" i="10"/>
  <c r="CL38" i="10"/>
  <c r="AM38" i="10"/>
  <c r="AH122" i="10"/>
  <c r="AH114"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5" i="10"/>
  <c r="AH116" i="10"/>
  <c r="AI80" i="10"/>
  <c r="AI79" i="10"/>
  <c r="AI98" i="10"/>
  <c r="AI97" i="10"/>
  <c r="AI100" i="10"/>
  <c r="AI104" i="10"/>
  <c r="AI103" i="10"/>
  <c r="AI102" i="10"/>
  <c r="AI105" i="10"/>
  <c r="AI108" i="10"/>
  <c r="AI107" i="10"/>
  <c r="AI101" i="10"/>
  <c r="AI106" i="10"/>
  <c r="AI99" i="10"/>
  <c r="AH119" i="10"/>
  <c r="AH118" i="10"/>
  <c r="AG127"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R35" i="11" l="1" a="1"/>
  <c r="AR35" i="11" s="1"/>
  <c r="BJ40" i="10" s="1"/>
  <c r="B40" i="10"/>
  <c r="AQ138" i="11" a="1"/>
  <c r="AQ138" i="11" s="1"/>
  <c r="C39" i="10"/>
  <c r="AH109" i="10"/>
  <c r="AI94" i="10"/>
  <c r="AI96" i="10"/>
  <c r="AI114" i="10" s="1"/>
  <c r="CA39" i="10"/>
  <c r="BV39" i="10"/>
  <c r="CI39" i="10"/>
  <c r="AB39" i="10"/>
  <c r="CN39" i="10"/>
  <c r="H39" i="10"/>
  <c r="CJ39" i="10"/>
  <c r="X39" i="10"/>
  <c r="BX39" i="10"/>
  <c r="T39" i="10"/>
  <c r="AK39" i="10"/>
  <c r="BU39" i="10"/>
  <c r="CF39" i="10"/>
  <c r="AV39" i="10"/>
  <c r="S39" i="10"/>
  <c r="BE39" i="10"/>
  <c r="BZ39" i="10"/>
  <c r="CR39" i="10"/>
  <c r="CG39" i="10"/>
  <c r="R39" i="10"/>
  <c r="AU39" i="10"/>
  <c r="V39" i="10"/>
  <c r="BQ39" i="10"/>
  <c r="K39" i="10"/>
  <c r="AX39" i="10"/>
  <c r="O39" i="10"/>
  <c r="AA39" i="10"/>
  <c r="CQ39" i="10"/>
  <c r="AR39" i="10"/>
  <c r="BP39" i="10"/>
  <c r="P39" i="10"/>
  <c r="I39" i="10"/>
  <c r="AJ39" i="10"/>
  <c r="CU39" i="10"/>
  <c r="AF39" i="10"/>
  <c r="AO39" i="10"/>
  <c r="BI39" i="10"/>
  <c r="BL39" i="10"/>
  <c r="BD39" i="10"/>
  <c r="M39" i="10"/>
  <c r="AD39" i="10"/>
  <c r="BR39" i="10"/>
  <c r="BT39" i="10"/>
  <c r="BM39" i="10"/>
  <c r="AH39" i="10"/>
  <c r="J39" i="10"/>
  <c r="BB39" i="10"/>
  <c r="F39" i="10"/>
  <c r="BC39" i="10"/>
  <c r="W39" i="10"/>
  <c r="CM39" i="10"/>
  <c r="AQ39" i="10"/>
  <c r="BK39" i="10"/>
  <c r="CK39" i="10"/>
  <c r="U39" i="10"/>
  <c r="AZ39" i="10"/>
  <c r="BO39" i="10"/>
  <c r="AN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98" i="10"/>
  <c r="AJ97" i="10"/>
  <c r="AJ101" i="10"/>
  <c r="AJ105" i="10"/>
  <c r="AJ100" i="10"/>
  <c r="AJ104" i="10"/>
  <c r="AJ103" i="10"/>
  <c r="AJ108" i="10"/>
  <c r="AJ107" i="10"/>
  <c r="AJ102" i="10"/>
  <c r="AJ106" i="10"/>
  <c r="AJ80" i="10"/>
  <c r="AJ79" i="10"/>
  <c r="AH127" i="10"/>
  <c r="AI119" i="10"/>
  <c r="AI122" i="10"/>
  <c r="AI117" i="10"/>
  <c r="AI118" i="10"/>
  <c r="AI113" i="10"/>
  <c r="AI121" i="10"/>
  <c r="AI116" i="10"/>
  <c r="AI115"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S35" i="11" l="1" a="1"/>
  <c r="AS35" i="11" s="1"/>
  <c r="B41" i="10"/>
  <c r="AR138" i="11" a="1"/>
  <c r="AR138" i="11" s="1"/>
  <c r="C40" i="10"/>
  <c r="AK95" i="10" s="1"/>
  <c r="AI109" i="10"/>
  <c r="AI112" i="10"/>
  <c r="AI127" i="10" s="1"/>
  <c r="AJ96" i="10"/>
  <c r="AJ114" i="10" s="1"/>
  <c r="AJ95" i="10"/>
  <c r="AJ113" i="10" s="1"/>
  <c r="AJ94" i="10"/>
  <c r="AJ112" i="10" s="1"/>
  <c r="CA40" i="10"/>
  <c r="BV40" i="10"/>
  <c r="CE40" i="10"/>
  <c r="L40" i="10"/>
  <c r="BK40" i="10"/>
  <c r="AN40" i="10"/>
  <c r="P40" i="10"/>
  <c r="AB40" i="10"/>
  <c r="BX40" i="10"/>
  <c r="AS40" i="10"/>
  <c r="BI40" i="10"/>
  <c r="AI40" i="10"/>
  <c r="BT40" i="10"/>
  <c r="AF40" i="10"/>
  <c r="Z40" i="10"/>
  <c r="BR40" i="10"/>
  <c r="BL40" i="10"/>
  <c r="AC40" i="10"/>
  <c r="CS40" i="10"/>
  <c r="CO40" i="10"/>
  <c r="CG40" i="10"/>
  <c r="V40" i="10"/>
  <c r="AE40" i="10"/>
  <c r="AM40" i="10"/>
  <c r="W40" i="10"/>
  <c r="CI40" i="10"/>
  <c r="AA40" i="10"/>
  <c r="CH40" i="10"/>
  <c r="CK40" i="10"/>
  <c r="BO40" i="10"/>
  <c r="G40" i="10"/>
  <c r="T40" i="10"/>
  <c r="AR40" i="10"/>
  <c r="BH40" i="10"/>
  <c r="BD40" i="10"/>
  <c r="AY40" i="10"/>
  <c r="Q40" i="10"/>
  <c r="AV40" i="10"/>
  <c r="AL40" i="10"/>
  <c r="CB40" i="10"/>
  <c r="BP40" i="10"/>
  <c r="AG40" i="10"/>
  <c r="R40" i="10"/>
  <c r="BY40" i="10"/>
  <c r="AD40" i="10"/>
  <c r="AP40" i="10"/>
  <c r="AU40" i="10"/>
  <c r="K40" i="10"/>
  <c r="BF40" i="10"/>
  <c r="CM40" i="10"/>
  <c r="O40" i="10"/>
  <c r="CU40" i="10"/>
  <c r="CR40" i="10"/>
  <c r="H40" i="10"/>
  <c r="BW40" i="10"/>
  <c r="AJ40" i="10"/>
  <c r="Y40" i="10"/>
  <c r="I40" i="10"/>
  <c r="CW40" i="10"/>
  <c r="CP40" i="10"/>
  <c r="CF40" i="10"/>
  <c r="AK40" i="10"/>
  <c r="AZ40" i="10"/>
  <c r="AT40" i="10"/>
  <c r="CJ40" i="10"/>
  <c r="E40" i="10"/>
  <c r="BM40" i="10"/>
  <c r="AH40" i="10"/>
  <c r="CL40" i="10"/>
  <c r="AX40" i="10"/>
  <c r="BB40" i="10"/>
  <c r="BQ40" i="10"/>
  <c r="CD40" i="10"/>
  <c r="BC40" i="10"/>
  <c r="CT40" i="10"/>
  <c r="AQ40" i="10"/>
  <c r="BG40" i="10"/>
  <c r="CQ40" i="10"/>
  <c r="X40" i="10"/>
  <c r="D40" i="10"/>
  <c r="BS40" i="10"/>
  <c r="AO40" i="10"/>
  <c r="U40" i="10"/>
  <c r="BU40" i="10"/>
  <c r="S40" i="10"/>
  <c r="CN40" i="10"/>
  <c r="AW40" i="10"/>
  <c r="N40" i="10"/>
  <c r="BZ40" i="10"/>
  <c r="CV40" i="10"/>
  <c r="M40" i="10"/>
  <c r="CC40" i="10"/>
  <c r="BE40" i="10"/>
  <c r="BA40" i="10"/>
  <c r="J40" i="10"/>
  <c r="BN40" i="10"/>
  <c r="F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W41" i="10"/>
  <c r="AJ253" i="10"/>
  <c r="AJ250" i="10"/>
  <c r="AK97" i="10"/>
  <c r="AK98"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5"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AT35" i="11" l="1" a="1"/>
  <c r="AT35" i="11" s="1"/>
  <c r="B42" i="10" s="1"/>
  <c r="AS138" i="11" a="1"/>
  <c r="AS138" i="11" s="1"/>
  <c r="AJ109" i="10"/>
  <c r="C41" i="10"/>
  <c r="AK96" i="10"/>
  <c r="AK114" i="10" s="1"/>
  <c r="AK118" i="10"/>
  <c r="AK115" i="10"/>
  <c r="AK94" i="10"/>
  <c r="CI41" i="10"/>
  <c r="CM41" i="10"/>
  <c r="BW41" i="10"/>
  <c r="BI41" i="10"/>
  <c r="X41" i="10"/>
  <c r="BT41" i="10"/>
  <c r="BD41" i="10"/>
  <c r="H41" i="10"/>
  <c r="AJ41" i="10"/>
  <c r="CO41" i="10"/>
  <c r="AY41" i="10"/>
  <c r="AG41" i="10"/>
  <c r="AL41" i="10"/>
  <c r="CN41" i="10"/>
  <c r="N41" i="10"/>
  <c r="CF41" i="10"/>
  <c r="U41" i="10"/>
  <c r="BA41" i="10"/>
  <c r="AP41" i="10"/>
  <c r="BY41" i="10"/>
  <c r="CS41" i="10"/>
  <c r="AD41" i="10"/>
  <c r="AH41" i="10"/>
  <c r="AX41" i="10"/>
  <c r="AA41" i="10"/>
  <c r="CQ41" i="10"/>
  <c r="CT41" i="10"/>
  <c r="L41" i="10"/>
  <c r="E41" i="10"/>
  <c r="AN41" i="10"/>
  <c r="BK41" i="10"/>
  <c r="AC41" i="10"/>
  <c r="P41" i="10"/>
  <c r="BU41" i="10"/>
  <c r="Z41" i="10"/>
  <c r="BH41" i="10"/>
  <c r="BE41" i="10"/>
  <c r="BZ41" i="10"/>
  <c r="BX41" i="10"/>
  <c r="AT41" i="10"/>
  <c r="CV41" i="10"/>
  <c r="AK41" i="10"/>
  <c r="AU41" i="10"/>
  <c r="AE41" i="10"/>
  <c r="V41" i="10"/>
  <c r="BQ41" i="10"/>
  <c r="BN41" i="10"/>
  <c r="K41" i="10"/>
  <c r="BC41" i="10"/>
  <c r="CA41" i="10"/>
  <c r="CH41" i="10"/>
  <c r="O41" i="10"/>
  <c r="AB41" i="10"/>
  <c r="CU41" i="10"/>
  <c r="CB41" i="10"/>
  <c r="D41" i="10"/>
  <c r="AL96" i="10" s="1"/>
  <c r="BS41" i="10"/>
  <c r="T41" i="10"/>
  <c r="CJ41" i="10"/>
  <c r="M41" i="10"/>
  <c r="AZ41" i="10"/>
  <c r="BR41" i="10"/>
  <c r="Y41" i="10"/>
  <c r="G41" i="10"/>
  <c r="BP41" i="10"/>
  <c r="AO41" i="10"/>
  <c r="AW41" i="10"/>
  <c r="CG41" i="10"/>
  <c r="BB41" i="10"/>
  <c r="F41" i="10"/>
  <c r="CC41" i="10"/>
  <c r="AM41" i="10"/>
  <c r="BJ41" i="10"/>
  <c r="CE41" i="10"/>
  <c r="BV41" i="10"/>
  <c r="AQ41" i="10"/>
  <c r="AR41" i="10"/>
  <c r="BO41" i="10"/>
  <c r="CR41" i="10"/>
  <c r="AV41" i="10"/>
  <c r="BG41" i="10"/>
  <c r="AF41" i="10"/>
  <c r="BL41" i="10"/>
  <c r="CP41" i="10"/>
  <c r="Q41" i="10"/>
  <c r="CW41" i="10"/>
  <c r="S41" i="10"/>
  <c r="CK41" i="10"/>
  <c r="AI41" i="10"/>
  <c r="I41" i="10"/>
  <c r="AS41" i="10"/>
  <c r="J41" i="10"/>
  <c r="BM41" i="10"/>
  <c r="CL41" i="10"/>
  <c r="CD41" i="10"/>
  <c r="R41" i="10"/>
  <c r="BF41" i="10"/>
  <c r="AK123" i="10"/>
  <c r="AK122" i="10"/>
  <c r="AK121" i="10"/>
  <c r="AK126" i="10"/>
  <c r="AK124" i="10"/>
  <c r="AK119" i="10"/>
  <c r="AK253" i="10"/>
  <c r="AK117" i="10"/>
  <c r="AK125" i="10"/>
  <c r="AK120" i="10"/>
  <c r="AK11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54" i="10" s="1"/>
  <c r="AL211" i="10"/>
  <c r="AL234" i="10"/>
  <c r="AM42" i="10"/>
  <c r="AL82" i="10"/>
  <c r="AL88" i="10"/>
  <c r="AL89" i="10"/>
  <c r="AL83" i="10"/>
  <c r="AL77" i="10"/>
  <c r="AL90" i="10"/>
  <c r="AL86" i="10"/>
  <c r="AL84" i="10"/>
  <c r="AL76" i="10"/>
  <c r="AL78" i="10"/>
  <c r="AL85" i="10"/>
  <c r="AL81" i="10"/>
  <c r="AL87" i="10"/>
  <c r="AK250" i="10"/>
  <c r="AK249" i="10"/>
  <c r="AK254" i="10"/>
  <c r="AK116" i="10"/>
  <c r="AL80" i="10"/>
  <c r="AL79" i="10"/>
  <c r="AL98" i="10"/>
  <c r="AL97"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U35" i="11" l="1" a="1"/>
  <c r="AU35" i="11" s="1"/>
  <c r="CD43" i="10" s="1"/>
  <c r="B43" i="10"/>
  <c r="AT138" i="11" a="1"/>
  <c r="AT138" i="11" s="1"/>
  <c r="C42" i="10"/>
  <c r="AK109" i="10"/>
  <c r="AK112" i="10"/>
  <c r="AK127" i="10" s="1"/>
  <c r="AL125" i="10"/>
  <c r="AL95" i="10"/>
  <c r="AL113" i="10" s="1"/>
  <c r="AL94" i="10"/>
  <c r="AL112" i="10" s="1"/>
  <c r="AL123" i="10"/>
  <c r="O42" i="10"/>
  <c r="CA42" i="10"/>
  <c r="BK42" i="10"/>
  <c r="AN42" i="10"/>
  <c r="BW42" i="10"/>
  <c r="AJ42" i="10"/>
  <c r="AR42" i="10"/>
  <c r="AF42" i="10"/>
  <c r="BI42" i="10"/>
  <c r="AY42" i="10"/>
  <c r="Y42" i="10"/>
  <c r="CO42" i="10"/>
  <c r="CB42" i="10"/>
  <c r="BP42" i="10"/>
  <c r="AS42" i="10"/>
  <c r="AL42" i="10"/>
  <c r="E42" i="10"/>
  <c r="BA42" i="10"/>
  <c r="J42" i="10"/>
  <c r="CL42" i="10"/>
  <c r="CS42" i="10"/>
  <c r="BQ42" i="10"/>
  <c r="BF42" i="10"/>
  <c r="BC42" i="10"/>
  <c r="AA42" i="10"/>
  <c r="AQ42" i="10"/>
  <c r="CI42" i="10"/>
  <c r="BO42" i="10"/>
  <c r="BR42" i="10"/>
  <c r="D42" i="10"/>
  <c r="BH42" i="10"/>
  <c r="BZ42" i="10"/>
  <c r="BD42" i="10"/>
  <c r="Z42" i="10"/>
  <c r="CF42" i="10"/>
  <c r="AC42" i="10"/>
  <c r="AV42" i="10"/>
  <c r="CJ42" i="10"/>
  <c r="I42" i="10"/>
  <c r="CW42" i="10"/>
  <c r="AT42" i="10"/>
  <c r="M42" i="10"/>
  <c r="BE42" i="10"/>
  <c r="AP42" i="10"/>
  <c r="BN42" i="10"/>
  <c r="V42" i="10"/>
  <c r="F42" i="10"/>
  <c r="K42" i="10"/>
  <c r="CD42" i="10"/>
  <c r="CH42" i="10"/>
  <c r="CE42" i="10"/>
  <c r="CM42" i="10"/>
  <c r="H42" i="10"/>
  <c r="BX42" i="10"/>
  <c r="P42" i="10"/>
  <c r="BS42" i="10"/>
  <c r="BG42" i="10"/>
  <c r="AM94" i="10"/>
  <c r="S42" i="10"/>
  <c r="CN42" i="10"/>
  <c r="AG42" i="10"/>
  <c r="AZ42" i="10"/>
  <c r="CV42" i="10"/>
  <c r="Q42" i="10"/>
  <c r="BU42" i="10"/>
  <c r="G42" i="10"/>
  <c r="AK42" i="10"/>
  <c r="BM42" i="10"/>
  <c r="CC42" i="10"/>
  <c r="AE42" i="10"/>
  <c r="AD42" i="10"/>
  <c r="R42" i="10"/>
  <c r="W42" i="10"/>
  <c r="BJ42" i="10"/>
  <c r="CT42" i="10"/>
  <c r="BV42" i="10"/>
  <c r="CQ42" i="10"/>
  <c r="X42" i="10"/>
  <c r="CU42" i="10"/>
  <c r="T42" i="10"/>
  <c r="AB42" i="10"/>
  <c r="L42" i="10"/>
  <c r="CP42" i="10"/>
  <c r="AI42" i="10"/>
  <c r="BT42" i="10"/>
  <c r="AW42" i="10"/>
  <c r="CK42" i="10"/>
  <c r="BL42" i="10"/>
  <c r="U42" i="10"/>
  <c r="N42" i="10"/>
  <c r="CR42" i="10"/>
  <c r="AO42" i="10"/>
  <c r="CG42" i="10"/>
  <c r="BY42" i="10"/>
  <c r="AU42" i="10"/>
  <c r="BB42" i="10"/>
  <c r="AH42" i="10"/>
  <c r="AX42" i="10"/>
  <c r="AL124" i="10"/>
  <c r="AL255" i="10"/>
  <c r="AL247" i="10"/>
  <c r="AL126" i="10"/>
  <c r="AL117" i="10"/>
  <c r="AL114" i="10"/>
  <c r="AL120" i="10"/>
  <c r="AL119" i="10"/>
  <c r="AL122" i="10"/>
  <c r="AL118" i="10"/>
  <c r="AL116" i="10"/>
  <c r="AL121" i="10"/>
  <c r="AL256" i="10"/>
  <c r="AL115"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98" i="10"/>
  <c r="AM97"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V35" i="11" l="1" a="1"/>
  <c r="AV35" i="11" s="1"/>
  <c r="BF44" i="10" s="1"/>
  <c r="B44" i="10"/>
  <c r="AU138" i="11" a="1"/>
  <c r="AU138" i="11" s="1"/>
  <c r="C43" i="10"/>
  <c r="AN95" i="10" s="1"/>
  <c r="AM96" i="10"/>
  <c r="AM114" i="10" s="1"/>
  <c r="AM95" i="10"/>
  <c r="AM113" i="10" s="1"/>
  <c r="AL109" i="10"/>
  <c r="AM117" i="10"/>
  <c r="AM250" i="10"/>
  <c r="BV43" i="10"/>
  <c r="CT43" i="10"/>
  <c r="CE43" i="10"/>
  <c r="Z43" i="10"/>
  <c r="BG43" i="10"/>
  <c r="BD43" i="10"/>
  <c r="BW43" i="10"/>
  <c r="CF43" i="10"/>
  <c r="D43" i="10"/>
  <c r="BZ43" i="10"/>
  <c r="Y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L127" i="10"/>
  <c r="AM118" i="10"/>
  <c r="AM126" i="10"/>
  <c r="AM119" i="10"/>
  <c r="AM254" i="10"/>
  <c r="AM123" i="10"/>
  <c r="AM115"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98" i="10"/>
  <c r="AN97" i="10"/>
  <c r="AN101" i="10"/>
  <c r="AN105" i="10"/>
  <c r="AN100" i="10"/>
  <c r="AN104" i="10"/>
  <c r="AN103" i="10"/>
  <c r="AN102" i="10"/>
  <c r="AN108" i="10"/>
  <c r="AN107" i="10"/>
  <c r="AN106" i="10"/>
  <c r="AN79" i="10"/>
  <c r="AN80" i="10"/>
  <c r="AM120" i="10"/>
  <c r="AM121" i="10"/>
  <c r="AM116" i="10"/>
  <c r="AM125" i="10"/>
  <c r="AM122" i="10"/>
  <c r="I45" i="13"/>
  <c r="E46" i="7"/>
  <c r="A45" i="10"/>
  <c r="A43" i="20" s="1"/>
  <c r="A175" i="10"/>
  <c r="AM112" i="10"/>
  <c r="AM91" i="10"/>
  <c r="AO93" i="10" a="1"/>
  <c r="AO93" i="10" s="1"/>
  <c r="AO111" i="10" a="1"/>
  <c r="AO111" i="10" s="1"/>
  <c r="AO205" i="10" a="1"/>
  <c r="AO205" i="10" s="1"/>
  <c r="AO223" i="10" a="1"/>
  <c r="AO223" i="10" s="1"/>
  <c r="AO241" i="10" a="1"/>
  <c r="AO241" i="10" s="1"/>
  <c r="AO75" i="10" a="1"/>
  <c r="AO75" i="10" s="1"/>
  <c r="AW35" i="11" l="1" a="1"/>
  <c r="AW35" i="11" s="1"/>
  <c r="K45" i="10" s="1"/>
  <c r="B45" i="10"/>
  <c r="AV138" i="11" a="1"/>
  <c r="AV138" i="11" s="1"/>
  <c r="C44" i="10"/>
  <c r="AM109" i="10"/>
  <c r="AN96" i="10"/>
  <c r="AN114" i="10" s="1"/>
  <c r="AN117" i="10"/>
  <c r="AN126" i="10"/>
  <c r="AN94" i="10"/>
  <c r="AN112" i="10" s="1"/>
  <c r="CI44" i="10"/>
  <c r="BG44" i="10"/>
  <c r="AO95"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113" i="10"/>
  <c r="AN116"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N115" i="10"/>
  <c r="AO97" i="10"/>
  <c r="AO98" i="10"/>
  <c r="AO102" i="10"/>
  <c r="AO101" i="10"/>
  <c r="AO105" i="10"/>
  <c r="AO99" i="10"/>
  <c r="AO100" i="10"/>
  <c r="AO104" i="10"/>
  <c r="AO106" i="10"/>
  <c r="AO103" i="10"/>
  <c r="AO108" i="10"/>
  <c r="AO107" i="10"/>
  <c r="AO80" i="10"/>
  <c r="AO79" i="10"/>
  <c r="AM127" i="10"/>
  <c r="AP205" i="10" a="1"/>
  <c r="AP205" i="10" s="1"/>
  <c r="AP241" i="10" a="1"/>
  <c r="AP241" i="10" s="1"/>
  <c r="AP75" i="10" a="1"/>
  <c r="AP75" i="10" s="1"/>
  <c r="AP93" i="10" a="1"/>
  <c r="AP93" i="10" s="1"/>
  <c r="AP111" i="10" a="1"/>
  <c r="AP111" i="10" s="1"/>
  <c r="AP223" i="10" a="1"/>
  <c r="AP223" i="10" s="1"/>
  <c r="AN91" i="10"/>
  <c r="A176" i="10"/>
  <c r="E47" i="7"/>
  <c r="I46" i="13"/>
  <c r="A46" i="10"/>
  <c r="A44" i="20" s="1"/>
  <c r="AX35" i="11" l="1" a="1"/>
  <c r="AX35" i="11" s="1"/>
  <c r="BJ46" i="10" s="1"/>
  <c r="B46" i="10"/>
  <c r="AW138" i="11" a="1"/>
  <c r="AW138" i="11" s="1"/>
  <c r="C45" i="10"/>
  <c r="AO96" i="10"/>
  <c r="AO114" i="10" s="1"/>
  <c r="AN109"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AP96" i="10"/>
  <c r="CR45" i="10"/>
  <c r="Q45" i="10"/>
  <c r="CL45" i="10"/>
  <c r="F45" i="10"/>
  <c r="BN45" i="10"/>
  <c r="CO45" i="10"/>
  <c r="AU45" i="10"/>
  <c r="AO256" i="10"/>
  <c r="AO248" i="10"/>
  <c r="AN127"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4" i="10"/>
  <c r="AP98" i="10"/>
  <c r="AP97" i="10"/>
  <c r="AP99" i="10"/>
  <c r="AP103" i="10"/>
  <c r="AP102" i="10"/>
  <c r="AP101" i="10"/>
  <c r="AP107" i="10"/>
  <c r="AP106" i="10"/>
  <c r="AP104" i="10"/>
  <c r="AP100" i="10"/>
  <c r="AP105" i="10"/>
  <c r="AP108" i="10"/>
  <c r="AP80" i="10"/>
  <c r="AP79" i="10"/>
  <c r="AO113" i="10"/>
  <c r="AO120" i="10"/>
  <c r="AO126" i="10"/>
  <c r="AO119" i="10"/>
  <c r="AO122" i="10"/>
  <c r="AO121" i="10"/>
  <c r="AO118" i="10"/>
  <c r="AO125" i="10"/>
  <c r="AO116"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Y35" i="11" l="1" a="1"/>
  <c r="AY35" i="11" s="1"/>
  <c r="CD47" i="10" s="1"/>
  <c r="B47" i="10"/>
  <c r="AX138" i="11" a="1"/>
  <c r="AX138" i="11" s="1"/>
  <c r="C46" i="10"/>
  <c r="AQ95" i="10" s="1"/>
  <c r="AO109" i="10"/>
  <c r="AO112" i="10"/>
  <c r="AO127" i="10" s="1"/>
  <c r="AP95" i="10"/>
  <c r="AP113" i="10" s="1"/>
  <c r="CA46" i="10"/>
  <c r="AC46" i="10"/>
  <c r="BP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98" i="10"/>
  <c r="AQ97" i="10"/>
  <c r="AQ100" i="10"/>
  <c r="AQ104" i="10"/>
  <c r="AQ103" i="10"/>
  <c r="AQ102" i="10"/>
  <c r="AQ99" i="10"/>
  <c r="AQ101" i="10"/>
  <c r="AQ105" i="10"/>
  <c r="AQ108" i="10"/>
  <c r="AQ107" i="10"/>
  <c r="AQ106" i="10"/>
  <c r="AP121" i="10"/>
  <c r="AP122" i="10"/>
  <c r="AP124" i="10"/>
  <c r="AP117" i="10"/>
  <c r="AP126" i="10"/>
  <c r="AP125" i="10"/>
  <c r="AP119" i="10"/>
  <c r="AP118" i="10"/>
  <c r="AP116" i="10"/>
  <c r="AP120" i="10"/>
  <c r="AP123" i="10"/>
  <c r="AP115" i="10"/>
  <c r="AP114" i="10"/>
  <c r="AR223" i="10" a="1"/>
  <c r="AR223" i="10" s="1"/>
  <c r="AR75" i="10" a="1"/>
  <c r="AR75" i="10" s="1"/>
  <c r="AR93" i="10" a="1"/>
  <c r="AR93" i="10" s="1"/>
  <c r="AR241" i="10" a="1"/>
  <c r="AR241" i="10" s="1"/>
  <c r="AR205" i="10" a="1"/>
  <c r="AR205" i="10" s="1"/>
  <c r="AR111" i="10" a="1"/>
  <c r="AR111" i="10" s="1"/>
  <c r="AP112" i="10"/>
  <c r="AP91" i="10"/>
  <c r="I48" i="13"/>
  <c r="A48" i="10"/>
  <c r="A46" i="20" s="1"/>
  <c r="A178" i="10"/>
  <c r="E49" i="7"/>
  <c r="AZ35" i="11" l="1" a="1"/>
  <c r="AZ35" i="11" s="1"/>
  <c r="B48" i="10" s="1"/>
  <c r="AP109" i="10"/>
  <c r="AY138" i="11" a="1"/>
  <c r="AY138" i="11" s="1"/>
  <c r="C47" i="10"/>
  <c r="AQ94" i="10"/>
  <c r="AQ112" i="10" s="1"/>
  <c r="AQ96" i="10"/>
  <c r="AQ114" i="10" s="1"/>
  <c r="AQ124" i="10"/>
  <c r="BO47" i="10"/>
  <c r="S47" i="10"/>
  <c r="BM47" i="10"/>
  <c r="AM47" i="10"/>
  <c r="CI47" i="10"/>
  <c r="BG47" i="10"/>
  <c r="E47" i="10"/>
  <c r="H47" i="10"/>
  <c r="CK47" i="10"/>
  <c r="AF47" i="10"/>
  <c r="AK47" i="10"/>
  <c r="AL47" i="10"/>
  <c r="G47" i="10"/>
  <c r="BD47" i="10"/>
  <c r="CN47" i="10"/>
  <c r="BP47" i="10"/>
  <c r="I47" i="10"/>
  <c r="AZ47" i="10"/>
  <c r="AS47" i="10"/>
  <c r="AX47" i="10"/>
  <c r="V47" i="10"/>
  <c r="R47" i="10"/>
  <c r="BY47" i="10"/>
  <c r="AE47" i="10"/>
  <c r="BC47" i="10"/>
  <c r="BF47" i="10"/>
  <c r="O47" i="10"/>
  <c r="CP47" i="10"/>
  <c r="D47" i="10"/>
  <c r="BR47" i="10"/>
  <c r="AV47" i="10"/>
  <c r="BL47" i="10"/>
  <c r="T47" i="10"/>
  <c r="M47" i="10"/>
  <c r="F47" i="10"/>
  <c r="AP47" i="10"/>
  <c r="CM47" i="10"/>
  <c r="CH47" i="10"/>
  <c r="AQ47" i="10"/>
  <c r="CQ47" i="10"/>
  <c r="X47" i="10"/>
  <c r="CU47" i="10"/>
  <c r="L47" i="10"/>
  <c r="Q47" i="10"/>
  <c r="AB47" i="10"/>
  <c r="AO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115"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98" i="10"/>
  <c r="AR97" i="10"/>
  <c r="AR101" i="10"/>
  <c r="AR105" i="10"/>
  <c r="AR100" i="10"/>
  <c r="AR104" i="10"/>
  <c r="AR103" i="10"/>
  <c r="AR102" i="10"/>
  <c r="AR108" i="10"/>
  <c r="AR107" i="10"/>
  <c r="AR106" i="10"/>
  <c r="AR80" i="10"/>
  <c r="AR79" i="10"/>
  <c r="AQ125" i="10"/>
  <c r="AQ120" i="10"/>
  <c r="AP127" i="10"/>
  <c r="AQ116" i="10"/>
  <c r="AQ113"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W48" i="10" l="1"/>
  <c r="BA35" i="11" a="1"/>
  <c r="BA35" i="11" s="1"/>
  <c r="BC49" i="10" s="1"/>
  <c r="B49" i="10"/>
  <c r="AQ109" i="10"/>
  <c r="AZ138" i="11" a="1"/>
  <c r="AZ138" i="11" s="1"/>
  <c r="C48" i="10"/>
  <c r="AR96" i="10"/>
  <c r="AR114" i="10" s="1"/>
  <c r="AR95" i="10"/>
  <c r="AR94" i="10"/>
  <c r="AR112" i="10" s="1"/>
  <c r="CI48" i="10"/>
  <c r="CM48" i="10"/>
  <c r="Q48" i="10"/>
  <c r="L48" i="10"/>
  <c r="P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R115" i="10"/>
  <c r="AS97" i="10"/>
  <c r="AS98" i="10"/>
  <c r="AS99" i="10"/>
  <c r="AS102" i="10"/>
  <c r="AS101" i="10"/>
  <c r="AS105" i="10"/>
  <c r="AS100" i="10"/>
  <c r="AS104" i="10"/>
  <c r="AS106" i="10"/>
  <c r="AS103" i="10"/>
  <c r="AS108" i="10"/>
  <c r="AS107" i="10"/>
  <c r="AS80" i="10"/>
  <c r="AS79" i="10"/>
  <c r="AR116" i="10"/>
  <c r="AQ127"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BB35" i="11" l="1" a="1"/>
  <c r="BB35" i="11" s="1"/>
  <c r="B50" i="10"/>
  <c r="BA138" i="11" a="1"/>
  <c r="BA138" i="11" s="1"/>
  <c r="C49" i="10"/>
  <c r="AR109" i="10"/>
  <c r="AR113" i="10"/>
  <c r="AR127" i="10" s="1"/>
  <c r="AS96" i="10"/>
  <c r="AS114" i="10" s="1"/>
  <c r="AS94" i="10"/>
  <c r="AS112" i="10" s="1"/>
  <c r="AS95" i="10"/>
  <c r="AS113" i="10" s="1"/>
  <c r="BS49" i="10"/>
  <c r="AT49" i="10"/>
  <c r="BA49" i="10"/>
  <c r="AZ49" i="10"/>
  <c r="V49" i="10"/>
  <c r="CD49" i="10"/>
  <c r="CH49" i="10"/>
  <c r="P49" i="10"/>
  <c r="AR49" i="10"/>
  <c r="CJ49" i="10"/>
  <c r="Z49" i="10"/>
  <c r="CS49" i="10"/>
  <c r="K49" i="10"/>
  <c r="AA49" i="10"/>
  <c r="AI49" i="10"/>
  <c r="BO49" i="10"/>
  <c r="BL49" i="10"/>
  <c r="AK49" i="10"/>
  <c r="BE49" i="10"/>
  <c r="CI49" i="10"/>
  <c r="T49" i="10"/>
  <c r="BZ49" i="10"/>
  <c r="BH49" i="10"/>
  <c r="CP49" i="10"/>
  <c r="AP49" i="10"/>
  <c r="AQ49" i="10"/>
  <c r="CT49" i="10"/>
  <c r="BW49" i="10"/>
  <c r="AJ49" i="10"/>
  <c r="AC49" i="10"/>
  <c r="AF49" i="10"/>
  <c r="BR49" i="10"/>
  <c r="N49" i="10"/>
  <c r="BG49" i="10"/>
  <c r="AG49" i="10"/>
  <c r="CG49" i="10"/>
  <c r="CN49" i="10"/>
  <c r="BP49" i="10"/>
  <c r="E49" i="10"/>
  <c r="CK49" i="10"/>
  <c r="AY49" i="10"/>
  <c r="CO49" i="10"/>
  <c r="S49" i="10"/>
  <c r="BB49" i="10"/>
  <c r="F49" i="10"/>
  <c r="AU49" i="10"/>
  <c r="AE49" i="10"/>
  <c r="W49" i="10"/>
  <c r="AX49" i="10"/>
  <c r="BV49" i="10"/>
  <c r="CE49" i="10"/>
  <c r="CM49" i="10"/>
  <c r="H49" i="10"/>
  <c r="BU49" i="10"/>
  <c r="CQ49" i="10"/>
  <c r="AV49" i="10"/>
  <c r="I49" i="10"/>
  <c r="G49" i="10"/>
  <c r="X49" i="10"/>
  <c r="AO49" i="10"/>
  <c r="CR49" i="10"/>
  <c r="BT49" i="10"/>
  <c r="Y49" i="10"/>
  <c r="CW49" i="10"/>
  <c r="CF49" i="10"/>
  <c r="BM49" i="10"/>
  <c r="Q49" i="10"/>
  <c r="CL49" i="10"/>
  <c r="R49" i="10"/>
  <c r="BQ49" i="10"/>
  <c r="AD49" i="10"/>
  <c r="AM49" i="10"/>
  <c r="BJ49" i="10"/>
  <c r="O49" i="10"/>
  <c r="CA49" i="10"/>
  <c r="CU49" i="10"/>
  <c r="L49" i="10"/>
  <c r="AL49" i="10"/>
  <c r="D49" i="10"/>
  <c r="BD49" i="10"/>
  <c r="AB49" i="10"/>
  <c r="BK49" i="10"/>
  <c r="AN49" i="10"/>
  <c r="AS49" i="10"/>
  <c r="CB49" i="10"/>
  <c r="CV49" i="10"/>
  <c r="BX49" i="10"/>
  <c r="AW49" i="10"/>
  <c r="BI49" i="10"/>
  <c r="M49" i="10"/>
  <c r="BY49" i="10"/>
  <c r="U49" i="10"/>
  <c r="CC49" i="10"/>
  <c r="AH49" i="10"/>
  <c r="J49" i="10"/>
  <c r="BN49" i="10"/>
  <c r="BF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BC50" i="10"/>
  <c r="AT81" i="10"/>
  <c r="AT77" i="10"/>
  <c r="AT76" i="10"/>
  <c r="AT78" i="10"/>
  <c r="AT87" i="10"/>
  <c r="AT89" i="10"/>
  <c r="AT82" i="10"/>
  <c r="AT90" i="10"/>
  <c r="AT86" i="10"/>
  <c r="AT88" i="10"/>
  <c r="AT83" i="10"/>
  <c r="AT85" i="10"/>
  <c r="AT84" i="10"/>
  <c r="AS247" i="10"/>
  <c r="AT94" i="10"/>
  <c r="AT98" i="10"/>
  <c r="AT97" i="10"/>
  <c r="AT99" i="10"/>
  <c r="AT103" i="10"/>
  <c r="AT102" i="10"/>
  <c r="AT101" i="10"/>
  <c r="AT100" i="10"/>
  <c r="AT107" i="10"/>
  <c r="AT105" i="10"/>
  <c r="AT106" i="10"/>
  <c r="AT104" i="10"/>
  <c r="AT108" i="10"/>
  <c r="AT80" i="10"/>
  <c r="AT79" i="10"/>
  <c r="AS123" i="10"/>
  <c r="AS120" i="10"/>
  <c r="AS124" i="10"/>
  <c r="AS126" i="10"/>
  <c r="AS125" i="10"/>
  <c r="AS121" i="10"/>
  <c r="AS115" i="10"/>
  <c r="AS118" i="10"/>
  <c r="AS119" i="10"/>
  <c r="AS116"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BC35" i="11" l="1" a="1"/>
  <c r="BC35" i="11" s="1"/>
  <c r="W51" i="10" s="1"/>
  <c r="B51" i="10"/>
  <c r="BB138" i="11" a="1"/>
  <c r="BB138" i="11" s="1"/>
  <c r="C50" i="10"/>
  <c r="AT96" i="10"/>
  <c r="AT114" i="10" s="1"/>
  <c r="AS109" i="10"/>
  <c r="AT95" i="10"/>
  <c r="AT113" i="10" s="1"/>
  <c r="AT117" i="10"/>
  <c r="CM50" i="10"/>
  <c r="BK50" i="10"/>
  <c r="BZ50" i="10"/>
  <c r="BA50" i="10"/>
  <c r="CV50" i="10"/>
  <c r="AH50" i="10"/>
  <c r="CU50" i="10"/>
  <c r="AR50" i="10"/>
  <c r="Y50" i="10"/>
  <c r="X50" i="10"/>
  <c r="AS50" i="10"/>
  <c r="BY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AU94"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98" i="10"/>
  <c r="AU97" i="10"/>
  <c r="AU100" i="10"/>
  <c r="AU104" i="10"/>
  <c r="AU99" i="10"/>
  <c r="AU103" i="10"/>
  <c r="AU102" i="10"/>
  <c r="AU108" i="10"/>
  <c r="AU101" i="10"/>
  <c r="AU107" i="10"/>
  <c r="AU105" i="10"/>
  <c r="AU106" i="10"/>
  <c r="AU79" i="10"/>
  <c r="AU80" i="10"/>
  <c r="AT126" i="10"/>
  <c r="AT115" i="10"/>
  <c r="AT116" i="10"/>
  <c r="AT119" i="10"/>
  <c r="AT124" i="10"/>
  <c r="AT125" i="10"/>
  <c r="AT118" i="10"/>
  <c r="AS127" i="10"/>
  <c r="A182" i="10"/>
  <c r="E53" i="7"/>
  <c r="A52" i="10"/>
  <c r="A50" i="20" s="1"/>
  <c r="I52" i="13"/>
  <c r="AT112" i="10"/>
  <c r="AT91" i="10"/>
  <c r="AV223" i="10" a="1"/>
  <c r="AV223" i="10" s="1"/>
  <c r="AV75" i="10" a="1"/>
  <c r="AV75" i="10" s="1"/>
  <c r="AV241" i="10" a="1"/>
  <c r="AV241" i="10" s="1"/>
  <c r="AV93" i="10" a="1"/>
  <c r="AV93" i="10" s="1"/>
  <c r="AV111" i="10" a="1"/>
  <c r="AV111" i="10" s="1"/>
  <c r="AV205" i="10" a="1"/>
  <c r="AV205" i="10" s="1"/>
  <c r="BD35" i="11" l="1" a="1"/>
  <c r="BD35" i="11" s="1"/>
  <c r="BF52" i="10" s="1"/>
  <c r="B52" i="10"/>
  <c r="BC138" i="11" a="1"/>
  <c r="BC138" i="11" s="1"/>
  <c r="AT109" i="10"/>
  <c r="C51" i="10"/>
  <c r="AU115" i="10"/>
  <c r="AU96" i="10"/>
  <c r="AU114" i="10" s="1"/>
  <c r="AU95" i="10"/>
  <c r="AU113" i="10" s="1"/>
  <c r="CM51" i="10"/>
  <c r="T51" i="10"/>
  <c r="AB51" i="10"/>
  <c r="X51" i="10"/>
  <c r="H51" i="10"/>
  <c r="BY51" i="10"/>
  <c r="AC51" i="10"/>
  <c r="E51" i="10"/>
  <c r="BR51" i="10"/>
  <c r="AE51" i="10"/>
  <c r="CD51" i="10"/>
  <c r="AH51" i="10"/>
  <c r="O51" i="10"/>
  <c r="BD51" i="10"/>
  <c r="CV51" i="10"/>
  <c r="BL51" i="10"/>
  <c r="AJ51" i="10"/>
  <c r="AY51" i="10"/>
  <c r="CK51" i="10"/>
  <c r="AS51" i="10"/>
  <c r="AU51" i="10"/>
  <c r="CO51" i="10"/>
  <c r="BB51" i="10"/>
  <c r="AX51" i="10"/>
  <c r="CA51" i="10"/>
  <c r="AA51" i="10"/>
  <c r="CB51" i="10"/>
  <c r="BX51" i="10"/>
  <c r="BH51" i="10"/>
  <c r="AZ51" i="10"/>
  <c r="CF51" i="10"/>
  <c r="BU51" i="10"/>
  <c r="N51" i="10"/>
  <c r="BA51" i="10"/>
  <c r="BM51" i="10"/>
  <c r="CL51" i="10"/>
  <c r="BJ51" i="10"/>
  <c r="CT51" i="10"/>
  <c r="D51" i="10"/>
  <c r="AV96" i="10" s="1"/>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U116" i="10"/>
  <c r="AV99" i="10"/>
  <c r="AV98" i="10"/>
  <c r="AV97" i="10"/>
  <c r="AV101" i="10"/>
  <c r="AV105" i="10"/>
  <c r="AV100" i="10"/>
  <c r="AV104" i="10"/>
  <c r="AV103" i="10"/>
  <c r="AV108" i="10"/>
  <c r="AV102" i="10"/>
  <c r="AV107" i="10"/>
  <c r="AV106" i="10"/>
  <c r="AV79" i="10"/>
  <c r="AV80" i="10"/>
  <c r="AT127" i="10"/>
  <c r="AU125" i="10"/>
  <c r="AU126" i="10"/>
  <c r="AU112" i="10"/>
  <c r="AU91" i="10"/>
  <c r="AW111" i="10" a="1"/>
  <c r="AW111" i="10" s="1"/>
  <c r="AW223" i="10" a="1"/>
  <c r="AW223" i="10" s="1"/>
  <c r="AW241" i="10" a="1"/>
  <c r="AW241" i="10" s="1"/>
  <c r="AW75" i="10" a="1"/>
  <c r="AW75" i="10" s="1"/>
  <c r="AW205" i="10" a="1"/>
  <c r="AW205" i="10" s="1"/>
  <c r="AW93" i="10" a="1"/>
  <c r="AW93" i="10" s="1"/>
  <c r="A53" i="10"/>
  <c r="A51" i="20" s="1"/>
  <c r="I53" i="13"/>
  <c r="E54" i="7"/>
  <c r="A183" i="10"/>
  <c r="BE35" i="11" l="1" a="1"/>
  <c r="BE35" i="11" s="1"/>
  <c r="B53" i="10"/>
  <c r="BD138" i="11" a="1"/>
  <c r="BD138" i="11" s="1"/>
  <c r="C52" i="10"/>
  <c r="AU109" i="10"/>
  <c r="AV94" i="10"/>
  <c r="AV112" i="10" s="1"/>
  <c r="AV95" i="10"/>
  <c r="AV113" i="10" s="1"/>
  <c r="CE52" i="10"/>
  <c r="CK52" i="10"/>
  <c r="BM52" i="10"/>
  <c r="CR52" i="10"/>
  <c r="M52" i="10"/>
  <c r="CU52" i="10"/>
  <c r="D52" i="10"/>
  <c r="BL52" i="10"/>
  <c r="U52" i="10"/>
  <c r="BQ52" i="10"/>
  <c r="T52" i="10"/>
  <c r="BO52" i="10"/>
  <c r="AK52" i="10"/>
  <c r="CO52" i="10"/>
  <c r="CM52" i="10"/>
  <c r="H52" i="10"/>
  <c r="AN52" i="10"/>
  <c r="BD52" i="10"/>
  <c r="AT52" i="10"/>
  <c r="BE52" i="10"/>
  <c r="CS52" i="10"/>
  <c r="AP52" i="10"/>
  <c r="F52" i="10"/>
  <c r="W52" i="10"/>
  <c r="CT52" i="10"/>
  <c r="CH52" i="10"/>
  <c r="CI52" i="10"/>
  <c r="BK52" i="10"/>
  <c r="AF52" i="10"/>
  <c r="P52" i="10"/>
  <c r="BU52" i="10"/>
  <c r="CP52" i="10"/>
  <c r="BS52" i="10"/>
  <c r="CW52" i="10"/>
  <c r="BI52" i="10"/>
  <c r="BX52" i="10"/>
  <c r="AO52" i="10"/>
  <c r="AY52" i="10"/>
  <c r="CV52" i="10"/>
  <c r="AC52" i="10"/>
  <c r="N52" i="10"/>
  <c r="CJ52" i="10"/>
  <c r="BA52" i="10"/>
  <c r="R52" i="10"/>
  <c r="AU52" i="10"/>
  <c r="J52" i="10"/>
  <c r="BB52" i="10"/>
  <c r="CD52" i="10"/>
  <c r="BC52" i="10"/>
  <c r="BV52" i="10"/>
  <c r="O52" i="10"/>
  <c r="CQ52" i="10"/>
  <c r="BW52" i="10"/>
  <c r="AJ52" i="10"/>
  <c r="AB52" i="10"/>
  <c r="AI52" i="10"/>
  <c r="BG52" i="10"/>
  <c r="BR52" i="10"/>
  <c r="S52" i="10"/>
  <c r="BH52" i="10"/>
  <c r="AV52" i="10"/>
  <c r="CB52" i="10"/>
  <c r="BT52" i="10"/>
  <c r="AS52" i="10"/>
  <c r="Z52" i="10"/>
  <c r="BP52" i="10"/>
  <c r="CG52" i="10"/>
  <c r="AH52" i="10"/>
  <c r="BY52" i="10"/>
  <c r="V52" i="10"/>
  <c r="BN52" i="10"/>
  <c r="AM52" i="10"/>
  <c r="BJ52" i="10"/>
  <c r="AQ52" i="10"/>
  <c r="CA52" i="10"/>
  <c r="AA52" i="10"/>
  <c r="L52" i="10"/>
  <c r="G52" i="10"/>
  <c r="AR52" i="10"/>
  <c r="BZ52" i="10"/>
  <c r="Y52" i="10"/>
  <c r="X52" i="10"/>
  <c r="AG52" i="10"/>
  <c r="CN52" i="10"/>
  <c r="I52" i="10"/>
  <c r="AZ52" i="10"/>
  <c r="CF52" i="10"/>
  <c r="Q52" i="10"/>
  <c r="AW52" i="10"/>
  <c r="AL52" i="10"/>
  <c r="E52" i="10"/>
  <c r="CL52" i="10"/>
  <c r="AX52" i="10"/>
  <c r="AE52" i="10"/>
  <c r="AD52" i="10"/>
  <c r="CC52" i="10"/>
  <c r="K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K53" i="10"/>
  <c r="AW97" i="10"/>
  <c r="AW98" i="10"/>
  <c r="AW102" i="10"/>
  <c r="AW101" i="10"/>
  <c r="AW105" i="10"/>
  <c r="AW99" i="10"/>
  <c r="AW100" i="10"/>
  <c r="AW104" i="10"/>
  <c r="AW106" i="10"/>
  <c r="AW108" i="10"/>
  <c r="AW103" i="10"/>
  <c r="AW107" i="10"/>
  <c r="AW79" i="10"/>
  <c r="AW80" i="10"/>
  <c r="AU127" i="10"/>
  <c r="AV123" i="10"/>
  <c r="AV119" i="10"/>
  <c r="AV120" i="10"/>
  <c r="AV124" i="10"/>
  <c r="AV122" i="10"/>
  <c r="AV118" i="10"/>
  <c r="AV114" i="10"/>
  <c r="AV117" i="10"/>
  <c r="AV115" i="10"/>
  <c r="AV116"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BF35" i="11" l="1" a="1"/>
  <c r="BF35" i="11" s="1"/>
  <c r="B54" i="10"/>
  <c r="BE138" i="11" a="1"/>
  <c r="BE138" i="11" s="1"/>
  <c r="AW95" i="10"/>
  <c r="AW113" i="10" s="1"/>
  <c r="C53" i="10"/>
  <c r="AX95" i="10" s="1"/>
  <c r="AW94" i="10"/>
  <c r="AW112" i="10" s="1"/>
  <c r="AV109" i="10"/>
  <c r="AW96" i="10"/>
  <c r="AW114" i="10" s="1"/>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M54" i="10"/>
  <c r="AW248" i="10"/>
  <c r="AV127" i="10"/>
  <c r="AX97" i="10"/>
  <c r="AX99" i="10"/>
  <c r="AX103" i="10"/>
  <c r="AX98" i="10"/>
  <c r="AX102" i="10"/>
  <c r="AX101" i="10"/>
  <c r="AX104" i="10"/>
  <c r="AX107" i="10"/>
  <c r="AX100" i="10"/>
  <c r="AX106" i="10"/>
  <c r="AX105" i="10"/>
  <c r="AX108" i="10"/>
  <c r="AX79" i="10"/>
  <c r="AX80" i="10"/>
  <c r="AW124" i="10"/>
  <c r="AW119" i="10"/>
  <c r="AW117" i="10"/>
  <c r="AW121" i="10"/>
  <c r="AW126" i="10"/>
  <c r="AW125" i="10"/>
  <c r="AW120" i="10"/>
  <c r="AW118" i="10"/>
  <c r="AW122" i="10"/>
  <c r="AW123" i="10"/>
  <c r="AW115" i="10"/>
  <c r="AW116" i="10"/>
  <c r="AW91" i="10"/>
  <c r="A185" i="10"/>
  <c r="I55" i="13"/>
  <c r="E56" i="7"/>
  <c r="A55" i="10"/>
  <c r="A53" i="20" s="1"/>
  <c r="AY223" i="10" a="1"/>
  <c r="AY223" i="10" s="1"/>
  <c r="AY93" i="10" a="1"/>
  <c r="AY93" i="10" s="1"/>
  <c r="AY75" i="10" a="1"/>
  <c r="AY75" i="10" s="1"/>
  <c r="AY205" i="10" a="1"/>
  <c r="AY205" i="10" s="1"/>
  <c r="AY111" i="10" a="1"/>
  <c r="AY111" i="10" s="1"/>
  <c r="AY241" i="10" a="1"/>
  <c r="AY241" i="10" s="1"/>
  <c r="BG35" i="11" l="1" a="1"/>
  <c r="BG35" i="11" s="1"/>
  <c r="B55" i="10"/>
  <c r="BF138" i="11" a="1"/>
  <c r="BF138" i="11" s="1"/>
  <c r="C54" i="10"/>
  <c r="AW109" i="10"/>
  <c r="AX96" i="10"/>
  <c r="AX114" i="10" s="1"/>
  <c r="AX94" i="10"/>
  <c r="AX112" i="10" s="1"/>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Y9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M55" i="10"/>
  <c r="AX254" i="10"/>
  <c r="AX252" i="10"/>
  <c r="AX249" i="10"/>
  <c r="AY76" i="10"/>
  <c r="AY82" i="10"/>
  <c r="AY83" i="10"/>
  <c r="AY90" i="10"/>
  <c r="AY85" i="10"/>
  <c r="AY77" i="10"/>
  <c r="AY87" i="10"/>
  <c r="AY86" i="10"/>
  <c r="AY88" i="10"/>
  <c r="AY89" i="10"/>
  <c r="AY81" i="10"/>
  <c r="AY84" i="10"/>
  <c r="AY78" i="10"/>
  <c r="AX255" i="10"/>
  <c r="AY98" i="10"/>
  <c r="AY97" i="10"/>
  <c r="AY100" i="10"/>
  <c r="AY104" i="10"/>
  <c r="AY103" i="10"/>
  <c r="AY102" i="10"/>
  <c r="AY105" i="10"/>
  <c r="AY108" i="10"/>
  <c r="AY99" i="10"/>
  <c r="AY107" i="10"/>
  <c r="AY101" i="10"/>
  <c r="AY106" i="10"/>
  <c r="AY80" i="10"/>
  <c r="AY79" i="10"/>
  <c r="AW127" i="10"/>
  <c r="AX119" i="10"/>
  <c r="AX124" i="10"/>
  <c r="AX118" i="10"/>
  <c r="AX123" i="10"/>
  <c r="AX120" i="10"/>
  <c r="AX121" i="10"/>
  <c r="AX116" i="10"/>
  <c r="AX113" i="10"/>
  <c r="AX115"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BH35" i="11" l="1" a="1"/>
  <c r="BH35" i="11" s="1"/>
  <c r="B56" i="10"/>
  <c r="BG138" i="11" a="1"/>
  <c r="BG138" i="11" s="1"/>
  <c r="C55" i="10"/>
  <c r="AX109" i="10"/>
  <c r="AY96" i="10"/>
  <c r="AY114" i="10" s="1"/>
  <c r="AY95" i="10"/>
  <c r="AY113" i="10" s="1"/>
  <c r="AY118" i="10"/>
  <c r="AY254" i="10"/>
  <c r="CE55" i="10"/>
  <c r="CT55" i="10"/>
  <c r="CA55" i="10"/>
  <c r="AJ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AZ9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116" i="10"/>
  <c r="AY251" i="10"/>
  <c r="AZ76" i="10"/>
  <c r="AZ77" i="10"/>
  <c r="AZ87" i="10"/>
  <c r="AZ85" i="10"/>
  <c r="AZ78" i="10"/>
  <c r="AZ81" i="10"/>
  <c r="AZ82" i="10"/>
  <c r="AZ83" i="10"/>
  <c r="AZ86" i="10"/>
  <c r="AZ84" i="10"/>
  <c r="AZ89" i="10"/>
  <c r="AZ88" i="10"/>
  <c r="AZ90" i="10"/>
  <c r="AY252" i="10"/>
  <c r="BH138" i="11" a="1"/>
  <c r="BH138" i="11" s="1"/>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Y115" i="10"/>
  <c r="AZ99" i="10"/>
  <c r="AZ98" i="10"/>
  <c r="AZ97" i="10"/>
  <c r="AZ101" i="10"/>
  <c r="AZ105" i="10"/>
  <c r="AZ100" i="10"/>
  <c r="AZ104" i="10"/>
  <c r="AZ103" i="10"/>
  <c r="AZ108" i="10"/>
  <c r="AZ107" i="10"/>
  <c r="AZ102" i="10"/>
  <c r="AZ106" i="10"/>
  <c r="AZ80" i="10"/>
  <c r="AZ79" i="10"/>
  <c r="AX127" i="10"/>
  <c r="AY124" i="10"/>
  <c r="AY126" i="10"/>
  <c r="AY119" i="10"/>
  <c r="AY117" i="10"/>
  <c r="BA93" i="10" a="1"/>
  <c r="BA93" i="10" s="1"/>
  <c r="BA75" i="10" a="1"/>
  <c r="BA75" i="10" s="1"/>
  <c r="BA223" i="10" a="1"/>
  <c r="BA223" i="10" s="1"/>
  <c r="G230" i="11" s="1"/>
  <c r="BA111" i="10" a="1"/>
  <c r="BA111" i="10" s="1"/>
  <c r="BA205" i="10" a="1"/>
  <c r="BA205" i="10" s="1"/>
  <c r="G212" i="11" s="1"/>
  <c r="BA241" i="10" a="1"/>
  <c r="BA241" i="10" s="1"/>
  <c r="AY112" i="10"/>
  <c r="AY91" i="10"/>
  <c r="K11" i="10" l="1"/>
  <c r="AC11" i="10"/>
  <c r="CT11" i="10"/>
  <c r="BL11" i="10"/>
  <c r="BO11" i="10"/>
  <c r="CK11" i="10"/>
  <c r="BK11" i="10"/>
  <c r="BA11" i="10"/>
  <c r="N11" i="10"/>
  <c r="CD11" i="10"/>
  <c r="BJ11" i="10"/>
  <c r="AY11" i="10"/>
  <c r="J11" i="10"/>
  <c r="AT11" i="10"/>
  <c r="O11" i="10"/>
  <c r="BI11" i="10"/>
  <c r="X11" i="10"/>
  <c r="BE11" i="10"/>
  <c r="CR11" i="10"/>
  <c r="BP11" i="10"/>
  <c r="U11" i="10"/>
  <c r="R11" i="10"/>
  <c r="AS11" i="10"/>
  <c r="CP11" i="10"/>
  <c r="H94"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H96" i="10" s="1"/>
  <c r="H114" i="10" s="1"/>
  <c r="AD11" i="10"/>
  <c r="P11" i="10"/>
  <c r="T11" i="10"/>
  <c r="CL11" i="10"/>
  <c r="F11" i="10"/>
  <c r="AG11" i="10"/>
  <c r="AR11" i="10"/>
  <c r="BC11" i="10"/>
  <c r="Y11" i="10"/>
  <c r="CG11" i="10"/>
  <c r="AQ11" i="10"/>
  <c r="CF11" i="10"/>
  <c r="CW11" i="10"/>
  <c r="C11" i="10"/>
  <c r="H95" i="10" s="1"/>
  <c r="H113" i="10" s="1"/>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G96" i="10" s="1"/>
  <c r="G114" i="10" s="1"/>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AZ94" i="10"/>
  <c r="AZ112" i="10" s="1"/>
  <c r="CA56" i="10"/>
  <c r="CE56" i="10"/>
  <c r="CE57" i="10" s="1"/>
  <c r="CU56" i="10"/>
  <c r="Z56" i="10"/>
  <c r="P56" i="10"/>
  <c r="CP56" i="10"/>
  <c r="AJ56" i="10"/>
  <c r="AY56" i="10"/>
  <c r="AB56" i="10"/>
  <c r="BI56" i="10"/>
  <c r="G56" i="10"/>
  <c r="CG56" i="10"/>
  <c r="CG57" i="10" s="1"/>
  <c r="CB56" i="10"/>
  <c r="CV56" i="10"/>
  <c r="BX56" i="10"/>
  <c r="AP56" i="10"/>
  <c r="Y56" i="10"/>
  <c r="BE56" i="10"/>
  <c r="BB56" i="10"/>
  <c r="BQ56" i="10"/>
  <c r="AX56" i="10"/>
  <c r="AE56" i="10"/>
  <c r="K56" i="10"/>
  <c r="CH56" i="10"/>
  <c r="CI56" i="10"/>
  <c r="CQ56" i="10"/>
  <c r="BS56" i="10"/>
  <c r="BZ56" i="10"/>
  <c r="X56" i="10"/>
  <c r="AI56" i="10"/>
  <c r="CK56" i="10"/>
  <c r="Q56" i="10"/>
  <c r="Q57" i="10" s="1"/>
  <c r="AF56" i="10"/>
  <c r="N56" i="10"/>
  <c r="S56" i="10"/>
  <c r="AD56" i="10"/>
  <c r="CJ56" i="10"/>
  <c r="BL56" i="10"/>
  <c r="I56" i="10"/>
  <c r="T56" i="10"/>
  <c r="CF56" i="10"/>
  <c r="AC56" i="10"/>
  <c r="CO56" i="10"/>
  <c r="CL56" i="10"/>
  <c r="F56" i="10"/>
  <c r="CD56" i="10"/>
  <c r="CC56" i="10"/>
  <c r="W56" i="10"/>
  <c r="CT56" i="10"/>
  <c r="AA56" i="10"/>
  <c r="O56" i="10"/>
  <c r="H56" i="10"/>
  <c r="BG56" i="10"/>
  <c r="AN56" i="10"/>
  <c r="AN57" i="10" s="1"/>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C97" i="10" s="1"/>
  <c r="C264" i="10" s="1"/>
  <c r="BA98" i="10"/>
  <c r="BC98" i="10" s="1"/>
  <c r="C265" i="10" s="1"/>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5" i="10"/>
  <c r="AZ116" i="10"/>
  <c r="AZ113" i="10"/>
  <c r="AZ118" i="10"/>
  <c r="AZ126" i="10"/>
  <c r="AZ91" i="10"/>
  <c r="D57" i="10" l="1"/>
  <c r="G38" i="11" s="1"/>
  <c r="CR57" i="10"/>
  <c r="AL57" i="10"/>
  <c r="I57" i="10"/>
  <c r="BS57" i="10"/>
  <c r="G57" i="10"/>
  <c r="AW57" i="10"/>
  <c r="BC57" i="10"/>
  <c r="CF57" i="10"/>
  <c r="CJ57" i="10"/>
  <c r="BJ57" i="10"/>
  <c r="AZ109" i="10"/>
  <c r="AZ114" i="10"/>
  <c r="U57" i="10"/>
  <c r="BM57" i="10"/>
  <c r="K57" i="10"/>
  <c r="CS57" i="10"/>
  <c r="AS57" i="10"/>
  <c r="O57" i="10"/>
  <c r="CC57" i="10"/>
  <c r="S57" i="10"/>
  <c r="E57" i="10"/>
  <c r="G39" i="11" s="1"/>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G37" i="11" s="1"/>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192" i="11"/>
  <c r="G242" i="10"/>
  <c r="G239" i="10"/>
  <c r="F266" i="10"/>
  <c r="I266" i="10" s="1"/>
  <c r="G236" i="11"/>
  <c r="F268" i="10"/>
  <c r="I268" i="10" s="1"/>
  <c r="G238" i="11"/>
  <c r="G182" i="11"/>
  <c r="G176" i="11"/>
  <c r="G165" i="11"/>
  <c r="G185" i="11"/>
  <c r="G162" i="11"/>
  <c r="G188" i="11"/>
  <c r="G183" i="11"/>
  <c r="G148" i="11"/>
  <c r="G187" i="11"/>
  <c r="G164" i="11"/>
  <c r="G159" i="11"/>
  <c r="G179" i="11"/>
  <c r="G172" i="11"/>
  <c r="G168" i="11"/>
  <c r="BA224" i="10"/>
  <c r="BA242" i="10" s="1"/>
  <c r="G193" i="11"/>
  <c r="F265" i="10"/>
  <c r="I265" i="10" s="1"/>
  <c r="G235" i="11"/>
  <c r="F264" i="10"/>
  <c r="I264" i="10" s="1"/>
  <c r="G234" i="11"/>
  <c r="F267" i="10"/>
  <c r="I267" i="10" s="1"/>
  <c r="G237" i="11"/>
  <c r="G154" i="11"/>
  <c r="G169" i="11"/>
  <c r="G150" i="11"/>
  <c r="G184" i="11"/>
  <c r="G167" i="11"/>
  <c r="G186" i="11"/>
  <c r="G158" i="11"/>
  <c r="G161" i="11"/>
  <c r="G153" i="11"/>
  <c r="G189" i="11"/>
  <c r="G177" i="11"/>
  <c r="G180" i="11"/>
  <c r="G190" i="11"/>
  <c r="G156" i="11"/>
  <c r="G173" i="11"/>
  <c r="G181" i="11"/>
  <c r="G155" i="11"/>
  <c r="G149" i="11"/>
  <c r="G178" i="11"/>
  <c r="G152" i="11"/>
  <c r="G166" i="11"/>
  <c r="G147" i="11"/>
  <c r="G151" i="11"/>
  <c r="G170" i="11"/>
  <c r="G163" i="11"/>
  <c r="G191" i="11"/>
  <c r="G171" i="11"/>
  <c r="G160" i="11"/>
  <c r="G175" i="11"/>
  <c r="G174" i="11"/>
  <c r="G157" i="1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H109" i="10"/>
  <c r="H112" i="10"/>
  <c r="H127" i="10" s="1"/>
  <c r="G95" i="10"/>
  <c r="G113" i="10" s="1"/>
  <c r="G94"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G38" i="8" s="1" a="1"/>
  <c r="G38" i="8" s="1"/>
  <c r="BC211" i="10"/>
  <c r="BA246" i="10"/>
  <c r="BA248" i="10"/>
  <c r="BC248" i="10" s="1"/>
  <c r="G267" i="10" s="1"/>
  <c r="H38" i="8" s="1" a="1"/>
  <c r="H38" i="8" s="1"/>
  <c r="BC212" i="10"/>
  <c r="BC208" i="10"/>
  <c r="BA253" i="10"/>
  <c r="BC253" i="10" s="1"/>
  <c r="G272" i="10" s="1"/>
  <c r="M38" i="8" s="1" a="1"/>
  <c r="M38" i="8" s="1"/>
  <c r="BC217" i="10"/>
  <c r="BA249" i="10"/>
  <c r="BC249" i="10" s="1"/>
  <c r="G268" i="10" s="1"/>
  <c r="I38" i="8" s="1" a="1"/>
  <c r="I38" i="8" s="1"/>
  <c r="BC213" i="10"/>
  <c r="BA250" i="10"/>
  <c r="BC250" i="10" s="1"/>
  <c r="G269" i="10" s="1"/>
  <c r="J38" i="8" s="1" a="1"/>
  <c r="J38" i="8" s="1"/>
  <c r="BC214" i="10"/>
  <c r="BA256" i="10"/>
  <c r="BC256" i="10" s="1"/>
  <c r="G275" i="10" s="1"/>
  <c r="P38" i="8" s="1" a="1"/>
  <c r="P38" i="8" s="1"/>
  <c r="BC220" i="10"/>
  <c r="BA252" i="10"/>
  <c r="BC252" i="10" s="1"/>
  <c r="G271" i="10" s="1"/>
  <c r="L38" i="8" s="1" a="1"/>
  <c r="L38" i="8" s="1"/>
  <c r="BC216" i="10"/>
  <c r="BA255" i="10"/>
  <c r="BC255" i="10" s="1"/>
  <c r="G274" i="10" s="1"/>
  <c r="O38" i="8" s="1" a="1"/>
  <c r="O38" i="8" s="1"/>
  <c r="BC219" i="10"/>
  <c r="BC207" i="10"/>
  <c r="BA254" i="10"/>
  <c r="BC254" i="10" s="1"/>
  <c r="G273" i="10" s="1"/>
  <c r="N38" i="8" s="1" a="1"/>
  <c r="N38" i="8" s="1"/>
  <c r="BC218" i="10"/>
  <c r="BA251" i="10"/>
  <c r="BC251" i="10" s="1"/>
  <c r="G270" i="10" s="1"/>
  <c r="K38" i="8" s="1" a="1"/>
  <c r="K38" i="8" s="1"/>
  <c r="BC215" i="10"/>
  <c r="BA221" i="10"/>
  <c r="BC206" i="10"/>
  <c r="BA245" i="10"/>
  <c r="BA125" i="10"/>
  <c r="BC125" i="10" s="1"/>
  <c r="D274" i="10" s="1"/>
  <c r="O37" i="8" s="1" a="1"/>
  <c r="O37" i="8" s="1"/>
  <c r="BA120" i="10"/>
  <c r="BC120" i="10" s="1"/>
  <c r="D269" i="10" s="1"/>
  <c r="J37" i="8" s="1" a="1"/>
  <c r="J37" i="8" s="1"/>
  <c r="BA118" i="10"/>
  <c r="BC118" i="10" s="1"/>
  <c r="D267" i="10" s="1"/>
  <c r="H37" i="8" s="1" a="1"/>
  <c r="H37" i="8" s="1"/>
  <c r="BA122" i="10"/>
  <c r="BC122" i="10" s="1"/>
  <c r="D271" i="10" s="1"/>
  <c r="L37" i="8" s="1" a="1"/>
  <c r="L37" i="8" s="1"/>
  <c r="BA121" i="10"/>
  <c r="BC121" i="10" s="1"/>
  <c r="D270" i="10" s="1"/>
  <c r="K37" i="8" s="1" a="1"/>
  <c r="K37" i="8" s="1"/>
  <c r="BA126" i="10"/>
  <c r="BC126" i="10" s="1"/>
  <c r="D275" i="10" s="1"/>
  <c r="P37" i="8" s="1" a="1"/>
  <c r="P37" i="8" s="1"/>
  <c r="BA123" i="10"/>
  <c r="BC123" i="10" s="1"/>
  <c r="D272" i="10" s="1"/>
  <c r="M37" i="8" s="1" a="1"/>
  <c r="M37" i="8" s="1"/>
  <c r="BA119" i="10"/>
  <c r="BC119" i="10" s="1"/>
  <c r="D268" i="10" s="1"/>
  <c r="I37" i="8" s="1" a="1"/>
  <c r="I37" i="8" s="1"/>
  <c r="BC90" i="10"/>
  <c r="B275" i="10" s="1"/>
  <c r="BC85" i="10"/>
  <c r="B270" i="10" s="1"/>
  <c r="BA117" i="10"/>
  <c r="BC117" i="10" s="1"/>
  <c r="D266" i="10" s="1"/>
  <c r="G37" i="8" s="1" a="1"/>
  <c r="G37" i="8" s="1"/>
  <c r="BA115" i="10"/>
  <c r="BC115" i="10" s="1"/>
  <c r="D264" i="10" s="1"/>
  <c r="E37" i="8" s="1" a="1"/>
  <c r="E37" i="8" s="1"/>
  <c r="AZ127" i="10"/>
  <c r="BA116" i="10"/>
  <c r="BC116" i="10" s="1"/>
  <c r="D265" i="10" s="1"/>
  <c r="F37" i="8" s="1" a="1"/>
  <c r="F37" i="8" s="1"/>
  <c r="BA124" i="10"/>
  <c r="BC124" i="10" s="1"/>
  <c r="D273" i="10" s="1"/>
  <c r="N37" i="8" s="1" a="1"/>
  <c r="N37" i="8" s="1"/>
  <c r="BC82" i="10"/>
  <c r="B267" i="10" s="1"/>
  <c r="BC83" i="10"/>
  <c r="B268" i="10" s="1"/>
  <c r="BC79" i="10"/>
  <c r="B264" i="10" s="1"/>
  <c r="BC78" i="10"/>
  <c r="B263" i="10" s="1"/>
  <c r="BC84" i="10"/>
  <c r="B269" i="10" s="1"/>
  <c r="BC86" i="10"/>
  <c r="B271" i="10" s="1"/>
  <c r="BC89" i="10"/>
  <c r="B274" i="10" s="1"/>
  <c r="BA91" i="10"/>
  <c r="BC91" i="10" s="1"/>
  <c r="BC113" i="10" l="1"/>
  <c r="D262" i="10" s="1"/>
  <c r="C37" i="8" s="1" a="1"/>
  <c r="C37" i="8" s="1"/>
  <c r="G257" i="10"/>
  <c r="E271" i="10"/>
  <c r="G223" i="11"/>
  <c r="E269" i="10"/>
  <c r="H269" i="10" s="1"/>
  <c r="B90" i="13" s="1"/>
  <c r="B71" i="12" s="1"/>
  <c r="G221" i="11"/>
  <c r="E272" i="10"/>
  <c r="H272" i="10" s="1"/>
  <c r="B93" i="13" s="1"/>
  <c r="B74" i="12" s="1"/>
  <c r="G224" i="11"/>
  <c r="G194" i="11"/>
  <c r="G139" i="11"/>
  <c r="E270" i="10"/>
  <c r="H270" i="10" s="1"/>
  <c r="B91" i="13" s="1"/>
  <c r="B72" i="12" s="1"/>
  <c r="G222" i="11"/>
  <c r="E262" i="10"/>
  <c r="H262" i="10" s="1"/>
  <c r="B83" i="13" s="1"/>
  <c r="B64" i="12" s="1"/>
  <c r="G214" i="11"/>
  <c r="E273" i="10"/>
  <c r="H273" i="10" s="1"/>
  <c r="B94" i="13" s="1"/>
  <c r="B75" i="12" s="1"/>
  <c r="G225" i="11"/>
  <c r="E267" i="10"/>
  <c r="H267" i="10" s="1"/>
  <c r="B88" i="13" s="1"/>
  <c r="B69" i="12" s="1"/>
  <c r="G219" i="11"/>
  <c r="E261" i="10"/>
  <c r="H261" i="10" s="1"/>
  <c r="B82" i="13" s="1"/>
  <c r="B63" i="12" s="1"/>
  <c r="G213" i="11"/>
  <c r="E274" i="10"/>
  <c r="H274" i="10" s="1"/>
  <c r="B95" i="13" s="1"/>
  <c r="B76" i="12" s="1"/>
  <c r="G226" i="11"/>
  <c r="E275" i="10"/>
  <c r="H275" i="10" s="1"/>
  <c r="B96" i="13" s="1"/>
  <c r="B77" i="12" s="1"/>
  <c r="G227" i="11"/>
  <c r="E268" i="10"/>
  <c r="H268" i="10" s="1"/>
  <c r="B89" i="13" s="1"/>
  <c r="B70" i="12" s="1"/>
  <c r="G220" i="11"/>
  <c r="E263" i="10"/>
  <c r="H263" i="10" s="1"/>
  <c r="B84" i="13" s="1"/>
  <c r="B65" i="12" s="1"/>
  <c r="G215" i="11"/>
  <c r="E266" i="10"/>
  <c r="H266" i="10" s="1"/>
  <c r="B87" i="13" s="1"/>
  <c r="B68" i="12" s="1"/>
  <c r="G218" i="11"/>
  <c r="G221" i="10"/>
  <c r="BC95" i="10"/>
  <c r="C262" i="10" s="1"/>
  <c r="G112" i="10"/>
  <c r="G127" i="10" s="1"/>
  <c r="G109"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F38" i="8" s="1" a="1"/>
  <c r="F38" i="8"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88" i="13"/>
  <c r="C69" i="12" s="1"/>
  <c r="C91" i="13"/>
  <c r="C93" i="13"/>
  <c r="C74" i="12" s="1"/>
  <c r="C95" i="13"/>
  <c r="C76" i="12" s="1"/>
  <c r="C86" i="13"/>
  <c r="C67" i="12" s="1"/>
  <c r="C87" i="13"/>
  <c r="C68" i="12" s="1"/>
  <c r="C92" i="13"/>
  <c r="C73" i="12" s="1"/>
  <c r="C90" i="13"/>
  <c r="C71" i="12" s="1"/>
  <c r="C85" i="13"/>
  <c r="C94" i="13"/>
  <c r="C75" i="12" s="1"/>
  <c r="C96" i="13"/>
  <c r="C77" i="12" s="1"/>
  <c r="C89" i="13"/>
  <c r="BC244" i="10"/>
  <c r="G263" i="10" s="1"/>
  <c r="D38" i="8" s="1" a="1"/>
  <c r="D38" i="8" s="1"/>
  <c r="BC225" i="10"/>
  <c r="BC224" i="10"/>
  <c r="AW242" i="10"/>
  <c r="AW239" i="10"/>
  <c r="Y239" i="10"/>
  <c r="Y242" i="10"/>
  <c r="AH239" i="10"/>
  <c r="AH242" i="10"/>
  <c r="AH257" i="10" s="1"/>
  <c r="AI242" i="10"/>
  <c r="AI239" i="10"/>
  <c r="BC226" i="10"/>
  <c r="O242" i="10"/>
  <c r="O257" i="10" s="1"/>
  <c r="O239" i="10"/>
  <c r="M242" i="10"/>
  <c r="M239" i="10"/>
  <c r="U242" i="10"/>
  <c r="U239" i="10"/>
  <c r="AR239" i="10"/>
  <c r="AR242" i="10"/>
  <c r="J242" i="10"/>
  <c r="J239" i="10"/>
  <c r="AZ242" i="10"/>
  <c r="AZ257" i="10" s="1"/>
  <c r="AZ239" i="10"/>
  <c r="AB242" i="10"/>
  <c r="AB257" i="10" s="1"/>
  <c r="AB239" i="10"/>
  <c r="S242" i="10"/>
  <c r="S239" i="10"/>
  <c r="H242" i="10"/>
  <c r="H257" i="10" s="1"/>
  <c r="H239" i="10"/>
  <c r="AS242" i="10"/>
  <c r="AS239" i="10"/>
  <c r="AE239" i="10"/>
  <c r="AE242" i="10"/>
  <c r="AY239" i="10"/>
  <c r="AY242" i="10"/>
  <c r="W242" i="10"/>
  <c r="W239" i="10"/>
  <c r="AX242" i="10"/>
  <c r="AX239" i="10"/>
  <c r="P239" i="10"/>
  <c r="P242" i="10"/>
  <c r="AN239" i="10"/>
  <c r="AN242" i="10"/>
  <c r="AT242" i="10"/>
  <c r="AT257" i="10" s="1"/>
  <c r="AT239" i="10"/>
  <c r="N239" i="10"/>
  <c r="N242" i="10"/>
  <c r="AU239" i="10"/>
  <c r="AU242" i="10"/>
  <c r="AQ239" i="10"/>
  <c r="AQ242" i="10"/>
  <c r="V239" i="10"/>
  <c r="V242" i="10"/>
  <c r="AP239" i="10"/>
  <c r="AP242" i="10"/>
  <c r="T239" i="10"/>
  <c r="T242" i="10"/>
  <c r="AD242" i="10"/>
  <c r="AD239" i="10"/>
  <c r="Z239" i="10"/>
  <c r="Z242" i="10"/>
  <c r="AL242" i="10"/>
  <c r="AL239" i="10"/>
  <c r="I242" i="10"/>
  <c r="I257" i="10" s="1"/>
  <c r="I239" i="10"/>
  <c r="AG242" i="10"/>
  <c r="AG239" i="10"/>
  <c r="AK239" i="10"/>
  <c r="AK242" i="10"/>
  <c r="AK257" i="10" s="1"/>
  <c r="R239" i="10"/>
  <c r="R242" i="10"/>
  <c r="R257" i="10" s="1"/>
  <c r="AA242" i="10"/>
  <c r="AA239" i="10"/>
  <c r="AC242" i="10"/>
  <c r="AC239" i="10"/>
  <c r="AF242" i="10"/>
  <c r="AF239" i="10"/>
  <c r="AM239" i="10"/>
  <c r="AM242" i="10"/>
  <c r="X242" i="10"/>
  <c r="X239" i="10"/>
  <c r="AV242" i="10"/>
  <c r="AV257" i="10" s="1"/>
  <c r="AV239" i="10"/>
  <c r="AJ239" i="10"/>
  <c r="AJ242" i="10"/>
  <c r="Q239" i="10"/>
  <c r="Q242" i="10"/>
  <c r="K239" i="10"/>
  <c r="K242" i="10"/>
  <c r="K257" i="10" s="1"/>
  <c r="L239" i="10"/>
  <c r="L242" i="10"/>
  <c r="AO239" i="10"/>
  <c r="AO242" i="10"/>
  <c r="BA243" i="10"/>
  <c r="BC243" i="10" s="1"/>
  <c r="G262" i="10" s="1"/>
  <c r="C38" i="8" s="1" a="1"/>
  <c r="C38" i="8" s="1"/>
  <c r="BA239" i="10"/>
  <c r="H271" i="10"/>
  <c r="B92" i="13" s="1"/>
  <c r="B73" i="12" s="1"/>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B281" i="10" a="1"/>
  <c r="B281" i="10" s="1"/>
  <c r="J274" i="10"/>
  <c r="B291" i="10" a="1"/>
  <c r="B291" i="10" s="1"/>
  <c r="J273" i="10"/>
  <c r="B290" i="10" a="1"/>
  <c r="B290" i="10" s="1"/>
  <c r="J271" i="10"/>
  <c r="B288" i="10" a="1"/>
  <c r="B288" i="10" s="1"/>
  <c r="B292" i="10" a="1"/>
  <c r="B292" i="10" s="1"/>
  <c r="J275" i="10"/>
  <c r="J267" i="10"/>
  <c r="B284" i="10" a="1"/>
  <c r="B284" i="10" s="1"/>
  <c r="B282" i="10" a="1"/>
  <c r="B282" i="10" s="1"/>
  <c r="B283" i="10" a="1"/>
  <c r="B283" i="10" s="1"/>
  <c r="J266" i="10"/>
  <c r="J270" i="10"/>
  <c r="B287" i="10" a="1"/>
  <c r="B287" i="10" s="1"/>
  <c r="B285" i="10" a="1"/>
  <c r="B285" i="10" s="1"/>
  <c r="J268" i="10"/>
  <c r="B289" i="10" a="1"/>
  <c r="B289" i="10" s="1"/>
  <c r="J272" i="10"/>
  <c r="B286" i="10" a="1"/>
  <c r="B286" i="10" s="1"/>
  <c r="J269" i="10"/>
  <c r="B276" i="10"/>
  <c r="B279" i="10" l="1" a="1"/>
  <c r="B279" i="10" s="1"/>
  <c r="D94" i="13"/>
  <c r="D93" i="13"/>
  <c r="D82" i="13"/>
  <c r="D87" i="13"/>
  <c r="D83" i="13"/>
  <c r="F263" i="10"/>
  <c r="G233" i="11"/>
  <c r="E265" i="10"/>
  <c r="H265" i="10" s="1"/>
  <c r="B86" i="13" s="1"/>
  <c r="B67" i="12" s="1"/>
  <c r="G217" i="11"/>
  <c r="F261" i="10"/>
  <c r="G231" i="11"/>
  <c r="E264" i="10"/>
  <c r="H264" i="10" s="1"/>
  <c r="B85" i="13" s="1"/>
  <c r="B66" i="12" s="1"/>
  <c r="G216" i="11"/>
  <c r="F262" i="10"/>
  <c r="I262" i="10" s="1"/>
  <c r="C83" i="13" s="1"/>
  <c r="G232" i="11"/>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E86" i="13"/>
  <c r="W257" i="10"/>
  <c r="E87" i="13"/>
  <c r="N257" i="10"/>
  <c r="AY257" i="10"/>
  <c r="E94" i="13"/>
  <c r="S257" i="10"/>
  <c r="BC221" i="10"/>
  <c r="G228" i="11" s="1"/>
  <c r="BC245" i="10"/>
  <c r="G264" i="10" s="1"/>
  <c r="E38" i="8" s="1" a="1"/>
  <c r="E38" i="8" s="1"/>
  <c r="C282" i="10" a="1"/>
  <c r="C282" i="10" s="1"/>
  <c r="J265" i="10"/>
  <c r="E89" i="13"/>
  <c r="C70" i="12"/>
  <c r="E91" i="13"/>
  <c r="C72" i="12"/>
  <c r="E85" i="13"/>
  <c r="C66" i="12"/>
  <c r="D90" i="13"/>
  <c r="D84" i="13"/>
  <c r="C279" i="10" a="1"/>
  <c r="C279" i="10" s="1"/>
  <c r="J262" i="10"/>
  <c r="C280" i="10" a="1"/>
  <c r="C280" i="10" s="1"/>
  <c r="BA257" i="10"/>
  <c r="BC242" i="10"/>
  <c r="G261" i="10" s="1"/>
  <c r="BC239" i="10"/>
  <c r="D89" i="13"/>
  <c r="D92" i="13"/>
  <c r="D88" i="13"/>
  <c r="D95" i="13"/>
  <c r="D91" i="13"/>
  <c r="D96" i="13"/>
  <c r="F94" i="13" l="1"/>
  <c r="F93" i="13"/>
  <c r="H276" i="10"/>
  <c r="F87" i="13"/>
  <c r="F276" i="10"/>
  <c r="D86" i="13"/>
  <c r="F86" i="13" s="1"/>
  <c r="D85" i="13"/>
  <c r="F85" i="13" s="1"/>
  <c r="E276" i="10"/>
  <c r="F95" i="13"/>
  <c r="F96" i="13"/>
  <c r="F92" i="13"/>
  <c r="F90" i="13"/>
  <c r="F88" i="13"/>
  <c r="F89" i="13"/>
  <c r="J264" i="10"/>
  <c r="BC257" i="10"/>
  <c r="C281" i="10" a="1"/>
  <c r="C281" i="10" s="1"/>
  <c r="F91" i="13"/>
  <c r="E83" i="13"/>
  <c r="F83" i="13" s="1"/>
  <c r="C64" i="12"/>
  <c r="G276" i="10"/>
  <c r="B38" i="8" s="1" a="1"/>
  <c r="B38" i="8" s="1"/>
  <c r="C278" i="10" a="1"/>
  <c r="C278" i="10" s="1"/>
  <c r="B96" i="10" l="1"/>
  <c r="BC96" i="10" s="1"/>
  <c r="C263" i="10" s="1"/>
  <c r="I263" i="10" s="1"/>
  <c r="C84" i="13" s="1"/>
  <c r="D94" i="10"/>
  <c r="C94" i="10"/>
  <c r="B5" i="10"/>
  <c r="B57" i="10" s="1"/>
  <c r="G36" i="11" l="1"/>
  <c r="B114" i="10"/>
  <c r="BC114" i="10" s="1"/>
  <c r="D263" i="10" s="1"/>
  <c r="D37" i="8" s="1" a="1"/>
  <c r="D37" i="8" s="1"/>
  <c r="D109" i="10"/>
  <c r="D112" i="10"/>
  <c r="D127" i="10" s="1"/>
  <c r="E84" i="13"/>
  <c r="F84" i="13" s="1"/>
  <c r="C65" i="12"/>
  <c r="C112" i="10"/>
  <c r="C127" i="10" s="1"/>
  <c r="C109" i="10"/>
  <c r="B94" i="10"/>
  <c r="B280" i="10" l="1" a="1"/>
  <c r="B280" i="10" s="1"/>
  <c r="J263" i="10"/>
  <c r="B112" i="10"/>
  <c r="B109" i="10"/>
  <c r="BC109" i="10" s="1"/>
  <c r="BC94" i="10"/>
  <c r="C261" i="10" s="1"/>
  <c r="C276" i="10" l="1"/>
  <c r="I261" i="10"/>
  <c r="BC112" i="10"/>
  <c r="D261" i="10" s="1"/>
  <c r="B127" i="10"/>
  <c r="BC127" i="10" s="1"/>
  <c r="D276" i="10" l="1"/>
  <c r="B37" i="8" s="1" a="1"/>
  <c r="B37" i="8" s="1"/>
  <c r="B278" i="10" a="1"/>
  <c r="B278" i="10" s="1"/>
  <c r="J261" i="10"/>
  <c r="E2" i="20" s="1"/>
  <c r="I276" i="10"/>
  <c r="C82" i="13"/>
  <c r="B3" i="20" l="1"/>
  <c r="F2" i="20"/>
  <c r="J276" i="10"/>
  <c r="C63" i="12"/>
  <c r="E82" i="13"/>
  <c r="F82" i="13" s="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K2" i="20" l="1"/>
  <c r="J2" i="20"/>
  <c r="A10"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<sst xmlns="http://schemas.openxmlformats.org/spreadsheetml/2006/main" count="903" uniqueCount="267">
  <si>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</si>
  <si>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</si>
  <si>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</si>
  <si>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</si>
  <si>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</si>
  <si>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</si>
  <si>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</si>
  <si>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</si>
  <si>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</si>
  <si>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</si>
  <si>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</si>
  <si>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</si>
  <si>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</si>
  <si>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</si>
  <si>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</si>
  <si>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</si>
  <si>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</si>
  <si>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</si>
  <si>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</si>
  <si>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</si>
  <si>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</si>
  <si>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</si>
  <si>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</si>
  <si>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</si>
  <si>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</si>
  <si>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</si>
  <si>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</si>
  <si>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</si>
  <si>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</si>
  <si>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</si>
  <si>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</si>
  <si>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</si>
  <si>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</si>
  <si>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</si>
  <si>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</si>
  <si>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</si>
  <si>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</si>
  <si>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</si>
  <si>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</si>
  <si>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</si>
  <si>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</si>
  <si>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</si>
  <si>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</si>
  <si>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</si>
  <si>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</si>
  <si>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</si>
  <si>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</si>
  <si>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</si>
  <si>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</si>
  <si>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</si>
  <si>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</si>
  <si>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</si>
  <si>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</si>
  <si>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</si>
  <si>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</si>
  <si>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</si>
  <si>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</si>
  <si>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</si>
  <si>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</si>
  <si>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</si>
  <si>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</si>
  <si>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</si>
  <si>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</si>
  <si>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</si>
  <si>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</si>
  <si>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</si>
  <si>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</si>
  <si>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</si>
  <si>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</si>
  <si>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</si>
  <si>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</si>
  <si>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</si>
  <si>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</si>
  <si>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</si>
  <si>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</si>
  <si>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</si>
  <si>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</si>
  <si>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</si>
  <si>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</si>
  <si>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</si>
  <si>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</si>
  <si>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</si>
  <si>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</si>
  <si>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</si>
  <si>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</si>
  <si>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</si>
  <si>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</si>
  <si>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</si>
  <si>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</si>
  <si>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</si>
  <si>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</si>
  <si>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</si>
  <si>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</si>
  <si>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</si>
  <si>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</si>
  <si>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</si>
  <si>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</si>
  <si>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</si>
  <si>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</si>
  <si>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</si>
  <si>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</si>
  <si>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</si>
  <si>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</si>
  <si>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</si>
  <si>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</si>
  <si>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</si>
  <si>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</si>
  <si>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</si>
  <si>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</si>
  <si>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</si>
  <si>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</si>
  <si>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</si>
  <si>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</si>
  <si>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</si>
  <si>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</si>
  <si>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</si>
  <si>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</si>
  <si>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</si>
  <si>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</si>
  <si>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</si>
  <si>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</si>
  <si>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</si>
  <si>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</si>
  <si>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</si>
  <si>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</si>
  <si>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</si>
  <si>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</si>
  <si>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</si>
  <si>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</si>
  <si>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</si>
  <si>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</si>
  <si>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</si>
  <si>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</si>
  <si>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</si>
  <si>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</si>
  <si>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</si>
  <si>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</si>
  <si>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</si>
  <si>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</si>
  <si>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</si>
  <si>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</si>
  <si>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</si>
  <si>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</si>
  <si>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</si>
  <si>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</si>
  <si>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</si>
  <si>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</si>
  <si>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</si>
  <si>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</si>
  <si>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</si>
  <si>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</si>
  <si>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</si>
  <si>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</si>
  <si>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</si>
  <si>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</si>
  <si>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</si>
  <si>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</si>
  <si>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</si>
  <si>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</si>
  <si>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</si>
  <si>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</si>
  <si>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</si>
  <si>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Ideal Waiting List Size:</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</si>
  <si>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</si>
  <si>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</si>
  <si>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</si>
  <si>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</si>
  <si>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</si>
  <si>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</si>
  <si>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</si>
  <si>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</si>
  <si>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</si>
  <si>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</si>
  <si>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</si>
  <si>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</si>
  <si>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</si>
  <si>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</si>
  <si>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</si>
  <si>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</si>
  <si>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</si>
  <si>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</si>
  <si>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</si>
  <si>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</si>
  <si>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</si>
  <si>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</si>
  <si>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</si>
  <si>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</si>
  <si>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</si>
  <si>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</si>
  <si>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</si>
  <si>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</si>
  <si>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</si>
  <si>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</si>
  <si>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</si>
  <si>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</si>
  <si>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</si>
  <si>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</si>
  <si>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</si>
  <si>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</si>
  <si>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</si>
  <si>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</si>
  <si>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</si>
  <si>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40 Group Session</t>
  </si>
  <si>
    <t>8 Group Session</t>
  </si>
  <si>
    <t>20 Individual</t>
  </si>
  <si>
    <t>40 Individual</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</si>
  <si>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</si>
  <si>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</si>
  <si>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</si>
  <si>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</si>
  <si>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</si>
  <si>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</si>
  <si>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</si>
  <si>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</si>
  <si>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</si>
  <si>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All Caseloads</t>
  </si>
  <si>
    <t>v0.9.8</t>
  </si>
  <si>
    <t>Apr-2019</t>
  </si>
  <si>
    <t>Mar-2020</t>
  </si>
  <si>
    <t>days</t>
  </si>
  <si>
    <t>GS</t>
  </si>
  <si>
    <t>Ind</t>
  </si>
  <si>
    <t>gs</t>
  </si>
  <si>
    <t>ind</t>
  </si>
  <si>
    <t>Mrs Smith</t>
  </si>
  <si>
    <t>X</t>
  </si>
  <si>
    <t>Y</t>
  </si>
  <si>
    <t>Mrs Smith (2)</t>
  </si>
  <si>
    <t>x</t>
  </si>
  <si>
    <t>Mrs Smith (3)</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</si>
  <si>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</si>
  <si>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</si>
  <si>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</si>
  <si>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</si>
  <si>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</si>
  <si>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</si>
  <si>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</si>
  <si>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</si>
  <si>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</si>
  <si>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</si>
  <si>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</si>
  <si>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Test Organisation</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</si>
  <si>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</si>
  <si>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</si>
  <si>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</si>
  <si>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</si>
  <si>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</si>
  <si>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</si>
  <si>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</si>
  <si>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</si>
  <si>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</si>
  <si>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Overview</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</si>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</sst>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7">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11" fillId="0" borderId="0" xfId="0" applyNumberFormat="1" applyFont="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0" fontId="1" fillId="7" borderId="14" xfId="0" applyFont="1" applyFill="1" applyBorder="1" applyAlignment="1">
      <alignment horizontal="center"/>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Cache>
                <c:formatCode>General</c:formatCode>
                <c:ptCount val="13"/>
                <c:pt idx="0">
                  <c:v>136.10000000000002</c:v>
                </c:pt>
                <c:pt idx="1">
                  <c:v>136.10000000000002</c:v>
                </c:pt>
                <c:pt idx="2">
                  <c:v>136.10000000000002</c:v>
                </c:pt>
                <c:pt idx="3">
                  <c:v>136.10000000000002</c:v>
                </c:pt>
                <c:pt idx="4">
                  <c:v>136.10000000000002</c:v>
                </c:pt>
                <c:pt idx="5">
                  <c:v>136.10000000000002</c:v>
                </c:pt>
                <c:pt idx="6">
                  <c:v>136.10000000000002</c:v>
                </c:pt>
                <c:pt idx="7">
                  <c:v>136.10000000000002</c:v>
                </c:pt>
                <c:pt idx="8">
                  <c:v>136.10000000000002</c:v>
                </c:pt>
                <c:pt idx="9">
                  <c:v>136.10000000000002</c:v>
                </c:pt>
                <c:pt idx="10">
                  <c:v>136.10000000000002</c:v>
                </c:pt>
                <c:pt idx="11">
                  <c:v>136.10000000000002</c:v>
                </c:pt>
                <c:pt idx="12">
                  <c:v>136.10000000000002</c:v>
                </c:pt>
              </c:numCache>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13"/>
                <c:pt idx="0">
                  <c:v>33.44999999999996</c:v>
                </c:pt>
                <c:pt idx="1">
                  <c:v>33.44999999999996</c:v>
                </c:pt>
                <c:pt idx="2">
                  <c:v>33.44999999999996</c:v>
                </c:pt>
                <c:pt idx="3">
                  <c:v>33.44999999999996</c:v>
                </c:pt>
                <c:pt idx="4">
                  <c:v>33.44999999999996</c:v>
                </c:pt>
                <c:pt idx="5">
                  <c:v>33.44999999999996</c:v>
                </c:pt>
                <c:pt idx="6">
                  <c:v>33.44999999999996</c:v>
                </c:pt>
                <c:pt idx="7">
                  <c:v>33.44999999999996</c:v>
                </c:pt>
                <c:pt idx="8">
                  <c:v>33.44999999999996</c:v>
                </c:pt>
                <c:pt idx="9">
                  <c:v>33.44999999999996</c:v>
                </c:pt>
                <c:pt idx="10">
                  <c:v>33.44999999999996</c:v>
                </c:pt>
                <c:pt idx="11">
                  <c:v>33.44999999999996</c:v>
                </c:pt>
                <c:pt idx="12">
                  <c:v>33.44999999999996</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[0]!SPC_Baseline</c:f>
              <c:numCache>
                <c:formatCode>General</c:formatCode>
                <c:ptCount val="13"/>
                <c:pt idx="0">
                  <c:v>0</c:v>
                </c:pt>
                <c:pt idx="1">
                  <c:v>1</c:v>
                </c:pt>
                <c:pt idx="2">
                  <c:v>1</c:v>
                </c:pt>
                <c:pt idx="3">
                  <c:v>1</c:v>
                </c:pt>
                <c:pt idx="4">
                  <c:v>1</c:v>
                </c:pt>
                <c:pt idx="5">
                  <c:v>1</c:v>
                </c:pt>
                <c:pt idx="6">
                  <c:v>1</c:v>
                </c:pt>
                <c:pt idx="7">
                  <c:v>1</c:v>
                </c:pt>
                <c:pt idx="8">
                  <c:v>1</c:v>
                </c:pt>
                <c:pt idx="9">
                  <c:v>1</c:v>
                </c:pt>
                <c:pt idx="10">
                  <c:v>1</c:v>
                </c:pt>
                <c:pt idx="11">
                  <c:v>1</c:v>
                </c:pt>
                <c:pt idx="12">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[0]!SPC_Mean</c:f>
              <c:numCache>
                <c:formatCode>General</c:formatCode>
                <c:ptCount val="13"/>
                <c:pt idx="0">
                  <c:v>137.58333333333334</c:v>
                </c:pt>
                <c:pt idx="1">
                  <c:v>137.58333333333334</c:v>
                </c:pt>
                <c:pt idx="2">
                  <c:v>137.58333333333334</c:v>
                </c:pt>
                <c:pt idx="3">
                  <c:v>137.58333333333334</c:v>
                </c:pt>
                <c:pt idx="4">
                  <c:v>137.58333333333334</c:v>
                </c:pt>
                <c:pt idx="5">
                  <c:v>137.58333333333334</c:v>
                </c:pt>
                <c:pt idx="6">
                  <c:v>137.58333333333334</c:v>
                </c:pt>
                <c:pt idx="7">
                  <c:v>137.58333333333334</c:v>
                </c:pt>
                <c:pt idx="8">
                  <c:v>137.58333333333334</c:v>
                </c:pt>
                <c:pt idx="9">
                  <c:v>137.58333333333334</c:v>
                </c:pt>
                <c:pt idx="10">
                  <c:v>137.58333333333334</c:v>
                </c:pt>
                <c:pt idx="11">
                  <c:v>137.58333333333334</c:v>
                </c:pt>
                <c:pt idx="12">
                  <c:v>137.58333333333334</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[0]!SPC_Values</c:f>
              <c:numCache>
                <c:formatCode>General</c:formatCode>
                <c:ptCount val="13"/>
                <c:pt idx="0">
                  <c:v>130</c:v>
                </c:pt>
                <c:pt idx="1">
                  <c:v>109</c:v>
                </c:pt>
                <c:pt idx="2">
                  <c:v>117</c:v>
                </c:pt>
                <c:pt idx="3">
                  <c:v>123</c:v>
                </c:pt>
                <c:pt idx="4">
                  <c:v>129</c:v>
                </c:pt>
                <c:pt idx="5">
                  <c:v>131</c:v>
                </c:pt>
                <c:pt idx="6">
                  <c:v>126</c:v>
                </c:pt>
                <c:pt idx="7">
                  <c:v>121</c:v>
                </c:pt>
                <c:pt idx="8">
                  <c:v>165</c:v>
                </c:pt>
                <c:pt idx="9">
                  <c:v>165</c:v>
                </c:pt>
                <c:pt idx="10">
                  <c:v>178</c:v>
                </c:pt>
                <c:pt idx="11">
                  <c:v>192</c:v>
                </c:pt>
                <c:pt idx="12">
                  <c:v>95</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[0]!SPC_UCL</c:f>
              <c:numCache>
                <c:formatCode>General</c:formatCode>
                <c:ptCount val="13"/>
                <c:pt idx="0">
                  <c:v>186.56382978723406</c:v>
                </c:pt>
                <c:pt idx="1">
                  <c:v>186.56382978723406</c:v>
                </c:pt>
                <c:pt idx="2">
                  <c:v>186.56382978723406</c:v>
                </c:pt>
                <c:pt idx="3">
                  <c:v>186.56382978723406</c:v>
                </c:pt>
                <c:pt idx="4">
                  <c:v>186.56382978723406</c:v>
                </c:pt>
                <c:pt idx="5">
                  <c:v>186.56382978723406</c:v>
                </c:pt>
                <c:pt idx="6">
                  <c:v>186.56382978723406</c:v>
                </c:pt>
                <c:pt idx="7">
                  <c:v>186.56382978723406</c:v>
                </c:pt>
                <c:pt idx="8">
                  <c:v>186.56382978723406</c:v>
                </c:pt>
                <c:pt idx="9">
                  <c:v>186.56382978723406</c:v>
                </c:pt>
                <c:pt idx="10">
                  <c:v>186.56382978723406</c:v>
                </c:pt>
                <c:pt idx="11">
                  <c:v>186.56382978723406</c:v>
                </c:pt>
                <c:pt idx="12">
                  <c:v>186.56382978723406</c:v>
                </c:pt>
              </c:numCache>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[0]!SPC_LCL</c:f>
              <c:numCache>
                <c:formatCode>General</c:formatCode>
                <c:ptCount val="13"/>
                <c:pt idx="0">
                  <c:v>88.60283687943263</c:v>
                </c:pt>
                <c:pt idx="1">
                  <c:v>88.60283687943263</c:v>
                </c:pt>
                <c:pt idx="2">
                  <c:v>88.60283687943263</c:v>
                </c:pt>
                <c:pt idx="3">
                  <c:v>88.60283687943263</c:v>
                </c:pt>
                <c:pt idx="4">
                  <c:v>88.60283687943263</c:v>
                </c:pt>
                <c:pt idx="5">
                  <c:v>88.60283687943263</c:v>
                </c:pt>
                <c:pt idx="6">
                  <c:v>88.60283687943263</c:v>
                </c:pt>
                <c:pt idx="7">
                  <c:v>88.60283687943263</c:v>
                </c:pt>
                <c:pt idx="8">
                  <c:v>88.60283687943263</c:v>
                </c:pt>
                <c:pt idx="9">
                  <c:v>88.60283687943263</c:v>
                </c:pt>
                <c:pt idx="10">
                  <c:v>88.60283687943263</c:v>
                </c:pt>
                <c:pt idx="11">
                  <c:v>88.60283687943263</c:v>
                </c:pt>
                <c:pt idx="12">
                  <c:v>88.60283687943263</c:v>
                </c:pt>
              </c:numCache>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192</c:v>
                </c:pt>
                <c:pt idx="12">
                  <c:v>#N/A</c:v>
                </c:pt>
              </c:numCache>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Cache>
                <c:formatCode>General</c:formatCode>
                <c:ptCount val="13"/>
                <c:pt idx="0">
                  <c:v>#N/A</c:v>
                </c:pt>
                <c:pt idx="1">
                  <c:v>#N/A</c:v>
                </c:pt>
                <c:pt idx="2">
                  <c:v>#N/A</c:v>
                </c:pt>
                <c:pt idx="3">
                  <c:v>#N/A</c:v>
                </c:pt>
                <c:pt idx="4">
                  <c:v>#N/A</c:v>
                </c:pt>
                <c:pt idx="5">
                  <c:v>#N/A</c:v>
                </c:pt>
                <c:pt idx="6">
                  <c:v>#N/A</c:v>
                </c:pt>
                <c:pt idx="7">
                  <c:v>#N/A</c:v>
                </c:pt>
                <c:pt idx="8">
                  <c:v>#N/A</c:v>
                </c:pt>
                <c:pt idx="9">
                  <c:v>165</c:v>
                </c:pt>
                <c:pt idx="10">
                  <c:v>#N/A</c:v>
                </c:pt>
                <c:pt idx="11">
                  <c:v>#N/A</c:v>
                </c:pt>
                <c:pt idx="12">
                  <c:v>95</c:v>
                </c:pt>
              </c:numCache>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95</c:v>
                </c:pt>
              </c:numCache>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Cache>
                <c:formatCode>General</c:formatCode>
                <c:ptCount val="13"/>
                <c:pt idx="0">
                  <c:v>104.92966903073287</c:v>
                </c:pt>
                <c:pt idx="1">
                  <c:v>104.92966903073287</c:v>
                </c:pt>
                <c:pt idx="2">
                  <c:v>104.92966903073287</c:v>
                </c:pt>
                <c:pt idx="3">
                  <c:v>104.92966903073287</c:v>
                </c:pt>
                <c:pt idx="4">
                  <c:v>104.92966903073287</c:v>
                </c:pt>
                <c:pt idx="5">
                  <c:v>104.92966903073287</c:v>
                </c:pt>
                <c:pt idx="6">
                  <c:v>104.92966903073287</c:v>
                </c:pt>
                <c:pt idx="7">
                  <c:v>104.92966903073287</c:v>
                </c:pt>
                <c:pt idx="8">
                  <c:v>104.92966903073287</c:v>
                </c:pt>
                <c:pt idx="9">
                  <c:v>104.92966903073287</c:v>
                </c:pt>
                <c:pt idx="10">
                  <c:v>104.92966903073287</c:v>
                </c:pt>
                <c:pt idx="11">
                  <c:v>104.92966903073287</c:v>
                </c:pt>
                <c:pt idx="12">
                  <c:v>104.92966903073287</c:v>
                </c:pt>
              </c:numCache>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Cache>
                <c:formatCode>General</c:formatCode>
                <c:ptCount val="13"/>
                <c:pt idx="0">
                  <c:v>121.25650118203311</c:v>
                </c:pt>
                <c:pt idx="1">
                  <c:v>121.25650118203311</c:v>
                </c:pt>
                <c:pt idx="2">
                  <c:v>121.25650118203311</c:v>
                </c:pt>
                <c:pt idx="3">
                  <c:v>121.25650118203311</c:v>
                </c:pt>
                <c:pt idx="4">
                  <c:v>121.25650118203311</c:v>
                </c:pt>
                <c:pt idx="5">
                  <c:v>121.25650118203311</c:v>
                </c:pt>
                <c:pt idx="6">
                  <c:v>121.25650118203311</c:v>
                </c:pt>
                <c:pt idx="7">
                  <c:v>121.25650118203311</c:v>
                </c:pt>
                <c:pt idx="8">
                  <c:v>121.25650118203311</c:v>
                </c:pt>
                <c:pt idx="9">
                  <c:v>121.25650118203311</c:v>
                </c:pt>
                <c:pt idx="10">
                  <c:v>121.25650118203311</c:v>
                </c:pt>
                <c:pt idx="11">
                  <c:v>121.25650118203311</c:v>
                </c:pt>
                <c:pt idx="12">
                  <c:v>121.25650118203311</c:v>
                </c:pt>
              </c:numCache>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Cache>
                <c:formatCode>General</c:formatCode>
                <c:ptCount val="13"/>
                <c:pt idx="0">
                  <c:v>153.91016548463358</c:v>
                </c:pt>
                <c:pt idx="1">
                  <c:v>153.91016548463358</c:v>
                </c:pt>
                <c:pt idx="2">
                  <c:v>153.91016548463358</c:v>
                </c:pt>
                <c:pt idx="3">
                  <c:v>153.91016548463358</c:v>
                </c:pt>
                <c:pt idx="4">
                  <c:v>153.91016548463358</c:v>
                </c:pt>
                <c:pt idx="5">
                  <c:v>153.91016548463358</c:v>
                </c:pt>
                <c:pt idx="6">
                  <c:v>153.91016548463358</c:v>
                </c:pt>
                <c:pt idx="7">
                  <c:v>153.91016548463358</c:v>
                </c:pt>
                <c:pt idx="8">
                  <c:v>153.91016548463358</c:v>
                </c:pt>
                <c:pt idx="9">
                  <c:v>153.91016548463358</c:v>
                </c:pt>
                <c:pt idx="10">
                  <c:v>153.91016548463358</c:v>
                </c:pt>
                <c:pt idx="11">
                  <c:v>153.91016548463358</c:v>
                </c:pt>
                <c:pt idx="12">
                  <c:v>153.91016548463358</c:v>
                </c:pt>
              </c:numCache>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Cache>
                <c:formatCode>General</c:formatCode>
                <c:ptCount val="13"/>
                <c:pt idx="0">
                  <c:v>170.23699763593382</c:v>
                </c:pt>
                <c:pt idx="1">
                  <c:v>170.23699763593382</c:v>
                </c:pt>
                <c:pt idx="2">
                  <c:v>170.23699763593382</c:v>
                </c:pt>
                <c:pt idx="3">
                  <c:v>170.23699763593382</c:v>
                </c:pt>
                <c:pt idx="4">
                  <c:v>170.23699763593382</c:v>
                </c:pt>
                <c:pt idx="5">
                  <c:v>170.23699763593382</c:v>
                </c:pt>
                <c:pt idx="6">
                  <c:v>170.23699763593382</c:v>
                </c:pt>
                <c:pt idx="7">
                  <c:v>170.23699763593382</c:v>
                </c:pt>
                <c:pt idx="8">
                  <c:v>170.23699763593382</c:v>
                </c:pt>
                <c:pt idx="9">
                  <c:v>170.23699763593382</c:v>
                </c:pt>
                <c:pt idx="10">
                  <c:v>170.23699763593382</c:v>
                </c:pt>
                <c:pt idx="11">
                  <c:v>170.23699763593382</c:v>
                </c:pt>
                <c:pt idx="12">
                  <c:v>170.23699763593382</c:v>
                </c:pt>
              </c:numCache>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Summary'!$I$3</c:f>
          <c:strCache>
            <c:ptCount val="1"/>
            <c:pt idx="0">
              <c:v>Capacity summary (minutes) for 40 Group Session,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Core Capacity</c:v>
          </c:tx>
          <c:spPr>
            <a:solidFill>
              <a:schemeClr val="accent1"/>
            </a:solidFill>
            <a:ln>
              <a:noFill/>
            </a:ln>
            <a:effectLst/>
          </c:spPr>
          <c:invertIfNegative val="0"/>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[0]!CapacitySummary_AvailableCapacityCore</c:f>
              <c:numCache>
                <c:formatCode>General</c:formatCode>
                <c:ptCount val="52"/>
                <c:pt idx="0">
                  <c:v>3600</c:v>
                </c:pt>
                <c:pt idx="1">
                  <c:v>3600</c:v>
                </c:pt>
                <c:pt idx="2">
                  <c:v>3600</c:v>
                </c:pt>
                <c:pt idx="3">
                  <c:v>3600</c:v>
                </c:pt>
                <c:pt idx="4">
                  <c:v>3600</c:v>
                </c:pt>
                <c:pt idx="5">
                  <c:v>3600</c:v>
                </c:pt>
                <c:pt idx="6">
                  <c:v>3600</c:v>
                </c:pt>
                <c:pt idx="7">
                  <c:v>3600</c:v>
                </c:pt>
                <c:pt idx="8">
                  <c:v>3600</c:v>
                </c:pt>
                <c:pt idx="9">
                  <c:v>3600</c:v>
                </c:pt>
                <c:pt idx="10">
                  <c:v>3600</c:v>
                </c:pt>
                <c:pt idx="11">
                  <c:v>3600</c:v>
                </c:pt>
                <c:pt idx="12">
                  <c:v>3600</c:v>
                </c:pt>
                <c:pt idx="13">
                  <c:v>3600</c:v>
                </c:pt>
                <c:pt idx="14">
                  <c:v>3600</c:v>
                </c:pt>
                <c:pt idx="15">
                  <c:v>3600</c:v>
                </c:pt>
                <c:pt idx="16">
                  <c:v>3600</c:v>
                </c:pt>
                <c:pt idx="17">
                  <c:v>3600</c:v>
                </c:pt>
                <c:pt idx="18">
                  <c:v>3600</c:v>
                </c:pt>
                <c:pt idx="19">
                  <c:v>3600</c:v>
                </c:pt>
                <c:pt idx="20">
                  <c:v>3600</c:v>
                </c:pt>
                <c:pt idx="21">
                  <c:v>3600</c:v>
                </c:pt>
                <c:pt idx="22">
                  <c:v>3600</c:v>
                </c:pt>
                <c:pt idx="23">
                  <c:v>3600</c:v>
                </c:pt>
                <c:pt idx="24">
                  <c:v>3600</c:v>
                </c:pt>
                <c:pt idx="25">
                  <c:v>3600</c:v>
                </c:pt>
                <c:pt idx="26">
                  <c:v>3600</c:v>
                </c:pt>
                <c:pt idx="27">
                  <c:v>3600</c:v>
                </c:pt>
                <c:pt idx="28">
                  <c:v>3600</c:v>
                </c:pt>
                <c:pt idx="29">
                  <c:v>3600</c:v>
                </c:pt>
                <c:pt idx="30">
                  <c:v>3600</c:v>
                </c:pt>
                <c:pt idx="31">
                  <c:v>3600</c:v>
                </c:pt>
                <c:pt idx="32">
                  <c:v>3600</c:v>
                </c:pt>
                <c:pt idx="33">
                  <c:v>3600</c:v>
                </c:pt>
                <c:pt idx="34">
                  <c:v>3600</c:v>
                </c:pt>
                <c:pt idx="35">
                  <c:v>3600</c:v>
                </c:pt>
                <c:pt idx="36">
                  <c:v>3600</c:v>
                </c:pt>
                <c:pt idx="37">
                  <c:v>3600</c:v>
                </c:pt>
                <c:pt idx="38">
                  <c:v>3600</c:v>
                </c:pt>
                <c:pt idx="39">
                  <c:v>3600</c:v>
                </c:pt>
                <c:pt idx="40">
                  <c:v>3600</c:v>
                </c:pt>
                <c:pt idx="41">
                  <c:v>3600</c:v>
                </c:pt>
                <c:pt idx="42">
                  <c:v>3600</c:v>
                </c:pt>
                <c:pt idx="43">
                  <c:v>3600</c:v>
                </c:pt>
                <c:pt idx="44">
                  <c:v>3600</c:v>
                </c:pt>
                <c:pt idx="45">
                  <c:v>3600</c:v>
                </c:pt>
                <c:pt idx="46">
                  <c:v>3600</c:v>
                </c:pt>
                <c:pt idx="47">
                  <c:v>3600</c:v>
                </c:pt>
                <c:pt idx="48">
                  <c:v>3600</c:v>
                </c:pt>
                <c:pt idx="49">
                  <c:v>3600</c:v>
                </c:pt>
                <c:pt idx="50">
                  <c:v>3600</c:v>
                </c:pt>
                <c:pt idx="51">
                  <c:v>3600</c:v>
                </c:pt>
              </c:numCache>
            </c:numRef>
          </c:val>
          <c:extLst>
            <c:ext xmlns:c16="http://schemas.microsoft.com/office/drawing/2014/chart" uri="{C3380CC4-5D6E-409C-BE32-E72D297353CC}">
              <c16:uniqueId val="{00000002-9D20-4FA5-9A78-4583E0C0AA5D}"/>
            </c:ext>
          </c:extLst>
        </c:ser>
        <c:ser>
          <c:idx val="1"/>
          <c:order val="1"/>
          <c:tx>
            <c:v>Ad-Hoc Capacity</c:v>
          </c:tx>
          <c:spPr>
            <a:solidFill>
              <a:schemeClr val="accent2"/>
            </a:solidFill>
            <a:ln>
              <a:noFill/>
            </a:ln>
            <a:effectLst/>
          </c:spPr>
          <c:invertIfNegative val="0"/>
          <c:val>
            <c:numRef>
              <c:f>[0]!CapacitySummary_AvailableCapacityAdHoc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C5C9-4708-A12D-0501D3725301}"/>
            </c:ext>
          </c:extLst>
        </c:ser>
        <c:dLbls>
          <c:showLegendKey val="0"/>
          <c:showVal val="0"/>
          <c:showCatName val="0"/>
          <c:showSerName val="0"/>
          <c:showPercent val="0"/>
          <c:showBubbleSize val="0"/>
        </c:dLbls>
        <c:gapWidth val="0"/>
        <c:overlap val="100"/>
        <c:axId val="1475530760"/>
        <c:axId val="1475533056"/>
      </c:barChart>
      <c:catAx>
        <c:axId val="1475530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3056"/>
        <c:crosses val="autoZero"/>
        <c:auto val="0"/>
        <c:lblAlgn val="ctr"/>
        <c:lblOffset val="100"/>
        <c:noMultiLvlLbl val="0"/>
      </c:catAx>
      <c:valAx>
        <c:axId val="147553305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Summary'!$I$4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0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(minutes)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9452.4000000000015</c:v>
                </c:pt>
                <c:pt idx="1">
                  <c:v>9452.4000000000015</c:v>
                </c:pt>
                <c:pt idx="2">
                  <c:v>9452.4000000000015</c:v>
                </c:pt>
                <c:pt idx="3">
                  <c:v>9452.4000000000015</c:v>
                </c:pt>
                <c:pt idx="4">
                  <c:v>9452.4000000000015</c:v>
                </c:pt>
                <c:pt idx="5">
                  <c:v>9452.4000000000015</c:v>
                </c:pt>
                <c:pt idx="6">
                  <c:v>9452.4000000000015</c:v>
                </c:pt>
                <c:pt idx="7">
                  <c:v>9452.4000000000015</c:v>
                </c:pt>
                <c:pt idx="8">
                  <c:v>9452.4000000000015</c:v>
                </c:pt>
                <c:pt idx="9">
                  <c:v>9452.4000000000015</c:v>
                </c:pt>
                <c:pt idx="10">
                  <c:v>9452.4000000000015</c:v>
                </c:pt>
                <c:pt idx="11">
                  <c:v>9452.4000000000015</c:v>
                </c:pt>
                <c:pt idx="12">
                  <c:v>9452.4000000000015</c:v>
                </c:pt>
                <c:pt idx="13">
                  <c:v>9452.4000000000015</c:v>
                </c:pt>
                <c:pt idx="14">
                  <c:v>9452.4000000000015</c:v>
                </c:pt>
                <c:pt idx="15">
                  <c:v>9452.4000000000015</c:v>
                </c:pt>
                <c:pt idx="16">
                  <c:v>9452.4000000000015</c:v>
                </c:pt>
                <c:pt idx="17">
                  <c:v>9452.4000000000015</c:v>
                </c:pt>
                <c:pt idx="18">
                  <c:v>9452.4000000000015</c:v>
                </c:pt>
                <c:pt idx="19">
                  <c:v>9452.4000000000015</c:v>
                </c:pt>
                <c:pt idx="20">
                  <c:v>9452.4000000000015</c:v>
                </c:pt>
                <c:pt idx="21">
                  <c:v>9452.4000000000015</c:v>
                </c:pt>
                <c:pt idx="22">
                  <c:v>9452.4000000000015</c:v>
                </c:pt>
                <c:pt idx="23">
                  <c:v>9452.4000000000015</c:v>
                </c:pt>
                <c:pt idx="24">
                  <c:v>9452.4000000000015</c:v>
                </c:pt>
                <c:pt idx="25">
                  <c:v>9452.4000000000015</c:v>
                </c:pt>
                <c:pt idx="26">
                  <c:v>9452.4000000000015</c:v>
                </c:pt>
                <c:pt idx="27">
                  <c:v>9452.4000000000015</c:v>
                </c:pt>
                <c:pt idx="28">
                  <c:v>9452.4000000000015</c:v>
                </c:pt>
                <c:pt idx="29">
                  <c:v>9452.4000000000015</c:v>
                </c:pt>
                <c:pt idx="30">
                  <c:v>9452.4000000000015</c:v>
                </c:pt>
                <c:pt idx="31">
                  <c:v>9452.4000000000015</c:v>
                </c:pt>
                <c:pt idx="32">
                  <c:v>9452.4000000000015</c:v>
                </c:pt>
                <c:pt idx="33">
                  <c:v>9452.4000000000015</c:v>
                </c:pt>
                <c:pt idx="34">
                  <c:v>9452.4000000000015</c:v>
                </c:pt>
                <c:pt idx="35">
                  <c:v>9452.4000000000015</c:v>
                </c:pt>
                <c:pt idx="36">
                  <c:v>9452.4000000000015</c:v>
                </c:pt>
                <c:pt idx="37">
                  <c:v>9452.4000000000015</c:v>
                </c:pt>
                <c:pt idx="38">
                  <c:v>9452.4000000000015</c:v>
                </c:pt>
                <c:pt idx="39">
                  <c:v>9452.4000000000015</c:v>
                </c:pt>
                <c:pt idx="40">
                  <c:v>9452.4000000000015</c:v>
                </c:pt>
                <c:pt idx="41">
                  <c:v>9452.4000000000015</c:v>
                </c:pt>
                <c:pt idx="42">
                  <c:v>9452.4000000000015</c:v>
                </c:pt>
                <c:pt idx="43">
                  <c:v>9452.4000000000015</c:v>
                </c:pt>
                <c:pt idx="44">
                  <c:v>9452.4000000000015</c:v>
                </c:pt>
                <c:pt idx="45">
                  <c:v>9452.4000000000015</c:v>
                </c:pt>
                <c:pt idx="46">
                  <c:v>9452.4000000000015</c:v>
                </c:pt>
                <c:pt idx="47">
                  <c:v>9452.4000000000015</c:v>
                </c:pt>
                <c:pt idx="48">
                  <c:v>9452.4000000000015</c:v>
                </c:pt>
                <c:pt idx="49">
                  <c:v>9452.4000000000015</c:v>
                </c:pt>
                <c:pt idx="50">
                  <c:v>9452.4000000000015</c:v>
                </c:pt>
                <c:pt idx="51">
                  <c:v>9452.4000000000015</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2249.9999999999982</c:v>
                </c:pt>
                <c:pt idx="1">
                  <c:v>2249.9999999999982</c:v>
                </c:pt>
                <c:pt idx="2">
                  <c:v>2249.9999999999982</c:v>
                </c:pt>
                <c:pt idx="3">
                  <c:v>2249.9999999999982</c:v>
                </c:pt>
                <c:pt idx="4">
                  <c:v>2249.9999999999982</c:v>
                </c:pt>
                <c:pt idx="5">
                  <c:v>2249.9999999999982</c:v>
                </c:pt>
                <c:pt idx="6">
                  <c:v>2249.9999999999982</c:v>
                </c:pt>
                <c:pt idx="7">
                  <c:v>2249.9999999999982</c:v>
                </c:pt>
                <c:pt idx="8">
                  <c:v>2249.9999999999982</c:v>
                </c:pt>
                <c:pt idx="9">
                  <c:v>2249.9999999999982</c:v>
                </c:pt>
                <c:pt idx="10">
                  <c:v>2249.9999999999982</c:v>
                </c:pt>
                <c:pt idx="11">
                  <c:v>2249.9999999999982</c:v>
                </c:pt>
                <c:pt idx="12">
                  <c:v>2249.9999999999982</c:v>
                </c:pt>
                <c:pt idx="13">
                  <c:v>2249.9999999999982</c:v>
                </c:pt>
                <c:pt idx="14">
                  <c:v>2249.9999999999982</c:v>
                </c:pt>
                <c:pt idx="15">
                  <c:v>2249.9999999999982</c:v>
                </c:pt>
                <c:pt idx="16">
                  <c:v>2249.9999999999982</c:v>
                </c:pt>
                <c:pt idx="17">
                  <c:v>2249.9999999999982</c:v>
                </c:pt>
                <c:pt idx="18">
                  <c:v>2249.9999999999982</c:v>
                </c:pt>
                <c:pt idx="19">
                  <c:v>2249.9999999999982</c:v>
                </c:pt>
                <c:pt idx="20">
                  <c:v>2249.9999999999982</c:v>
                </c:pt>
                <c:pt idx="21">
                  <c:v>2249.9999999999982</c:v>
                </c:pt>
                <c:pt idx="22">
                  <c:v>2249.9999999999982</c:v>
                </c:pt>
                <c:pt idx="23">
                  <c:v>2249.9999999999982</c:v>
                </c:pt>
                <c:pt idx="24">
                  <c:v>2249.9999999999982</c:v>
                </c:pt>
                <c:pt idx="25">
                  <c:v>2249.9999999999982</c:v>
                </c:pt>
                <c:pt idx="26">
                  <c:v>2249.9999999999982</c:v>
                </c:pt>
                <c:pt idx="27">
                  <c:v>2249.9999999999982</c:v>
                </c:pt>
                <c:pt idx="28">
                  <c:v>2249.9999999999982</c:v>
                </c:pt>
                <c:pt idx="29">
                  <c:v>2249.9999999999982</c:v>
                </c:pt>
                <c:pt idx="30">
                  <c:v>2249.9999999999982</c:v>
                </c:pt>
                <c:pt idx="31">
                  <c:v>2249.9999999999982</c:v>
                </c:pt>
                <c:pt idx="32">
                  <c:v>2249.9999999999982</c:v>
                </c:pt>
                <c:pt idx="33">
                  <c:v>2249.9999999999982</c:v>
                </c:pt>
                <c:pt idx="34">
                  <c:v>2249.9999999999982</c:v>
                </c:pt>
                <c:pt idx="35">
                  <c:v>2249.9999999999982</c:v>
                </c:pt>
                <c:pt idx="36">
                  <c:v>2249.9999999999982</c:v>
                </c:pt>
                <c:pt idx="37">
                  <c:v>2249.9999999999982</c:v>
                </c:pt>
                <c:pt idx="38">
                  <c:v>2249.9999999999982</c:v>
                </c:pt>
                <c:pt idx="39">
                  <c:v>2249.9999999999982</c:v>
                </c:pt>
                <c:pt idx="40">
                  <c:v>2249.9999999999982</c:v>
                </c:pt>
                <c:pt idx="41">
                  <c:v>2249.9999999999982</c:v>
                </c:pt>
                <c:pt idx="42">
                  <c:v>2249.9999999999982</c:v>
                </c:pt>
                <c:pt idx="43">
                  <c:v>2249.9999999999982</c:v>
                </c:pt>
                <c:pt idx="44">
                  <c:v>2249.9999999999982</c:v>
                </c:pt>
                <c:pt idx="45">
                  <c:v>2249.9999999999982</c:v>
                </c:pt>
                <c:pt idx="46">
                  <c:v>2249.9999999999982</c:v>
                </c:pt>
                <c:pt idx="47">
                  <c:v>2249.9999999999982</c:v>
                </c:pt>
                <c:pt idx="48">
                  <c:v>2249.9999999999982</c:v>
                </c:pt>
                <c:pt idx="49">
                  <c:v>2249.9999999999982</c:v>
                </c:pt>
                <c:pt idx="50">
                  <c:v>2249.9999999999982</c:v>
                </c:pt>
                <c:pt idx="51">
                  <c:v>2249.9999999999982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val>
            <c:numRef>
              <c:f>[0]!Summary_AvailableCapacity</c:f>
              <c:numCache>
                <c:formatCode>General</c:formatCode>
                <c:ptCount val="52"/>
                <c:pt idx="0">
                  <c:v>10800</c:v>
                </c:pt>
                <c:pt idx="1">
                  <c:v>10800</c:v>
                </c:pt>
                <c:pt idx="2">
                  <c:v>10800</c:v>
                </c:pt>
                <c:pt idx="3">
                  <c:v>10800</c:v>
                </c:pt>
                <c:pt idx="4">
                  <c:v>10800</c:v>
                </c:pt>
                <c:pt idx="5">
                  <c:v>10800</c:v>
                </c:pt>
                <c:pt idx="6">
                  <c:v>10800</c:v>
                </c:pt>
                <c:pt idx="7">
                  <c:v>10800</c:v>
                </c:pt>
                <c:pt idx="8">
                  <c:v>10800</c:v>
                </c:pt>
                <c:pt idx="9">
                  <c:v>10800</c:v>
                </c:pt>
                <c:pt idx="10">
                  <c:v>10800</c:v>
                </c:pt>
                <c:pt idx="11">
                  <c:v>10800</c:v>
                </c:pt>
                <c:pt idx="12">
                  <c:v>10800</c:v>
                </c:pt>
                <c:pt idx="13">
                  <c:v>10800</c:v>
                </c:pt>
                <c:pt idx="14">
                  <c:v>10800</c:v>
                </c:pt>
                <c:pt idx="15">
                  <c:v>10800</c:v>
                </c:pt>
                <c:pt idx="16">
                  <c:v>10800</c:v>
                </c:pt>
                <c:pt idx="17">
                  <c:v>10800</c:v>
                </c:pt>
                <c:pt idx="18">
                  <c:v>10800</c:v>
                </c:pt>
                <c:pt idx="19">
                  <c:v>10800</c:v>
                </c:pt>
                <c:pt idx="20">
                  <c:v>10800</c:v>
                </c:pt>
                <c:pt idx="21">
                  <c:v>10800</c:v>
                </c:pt>
                <c:pt idx="22">
                  <c:v>10800</c:v>
                </c:pt>
                <c:pt idx="23">
                  <c:v>10800</c:v>
                </c:pt>
                <c:pt idx="24">
                  <c:v>10800</c:v>
                </c:pt>
                <c:pt idx="25">
                  <c:v>10800</c:v>
                </c:pt>
                <c:pt idx="26">
                  <c:v>10800</c:v>
                </c:pt>
                <c:pt idx="27">
                  <c:v>10800</c:v>
                </c:pt>
                <c:pt idx="28">
                  <c:v>10800</c:v>
                </c:pt>
                <c:pt idx="29">
                  <c:v>10800</c:v>
                </c:pt>
                <c:pt idx="30">
                  <c:v>10800</c:v>
                </c:pt>
                <c:pt idx="31">
                  <c:v>10800</c:v>
                </c:pt>
                <c:pt idx="32">
                  <c:v>10800</c:v>
                </c:pt>
                <c:pt idx="33">
                  <c:v>10800</c:v>
                </c:pt>
                <c:pt idx="34">
                  <c:v>10800</c:v>
                </c:pt>
                <c:pt idx="35">
                  <c:v>10800</c:v>
                </c:pt>
                <c:pt idx="36">
                  <c:v>10800</c:v>
                </c:pt>
                <c:pt idx="37">
                  <c:v>10800</c:v>
                </c:pt>
                <c:pt idx="38">
                  <c:v>10800</c:v>
                </c:pt>
                <c:pt idx="39">
                  <c:v>10800</c:v>
                </c:pt>
                <c:pt idx="40">
                  <c:v>10800</c:v>
                </c:pt>
                <c:pt idx="41">
                  <c:v>10800</c:v>
                </c:pt>
                <c:pt idx="42">
                  <c:v>10800</c:v>
                </c:pt>
                <c:pt idx="43">
                  <c:v>10800</c:v>
                </c:pt>
                <c:pt idx="44">
                  <c:v>10800</c:v>
                </c:pt>
                <c:pt idx="45">
                  <c:v>10800</c:v>
                </c:pt>
                <c:pt idx="46">
                  <c:v>10800</c:v>
                </c:pt>
                <c:pt idx="47">
                  <c:v>10800</c:v>
                </c:pt>
                <c:pt idx="48">
                  <c:v>10800</c:v>
                </c:pt>
                <c:pt idx="49">
                  <c:v>10800</c:v>
                </c:pt>
                <c:pt idx="50">
                  <c:v>10800</c:v>
                </c:pt>
                <c:pt idx="51">
                  <c:v>10800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val>
            <c:numRef>
              <c:f>[0]!Summary_AvailableCapacityAdHoc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(minutes)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(Hide)'!$E$63:$E$77</c:f>
              <c:strCache>
                <c:ptCount val="5"/>
                <c:pt idx="0">
                  <c:v>20 Group Sessions</c:v>
                </c:pt>
                <c:pt idx="1">
                  <c:v>40 Group Session</c:v>
                </c:pt>
                <c:pt idx="2">
                  <c:v>8 Group Session</c:v>
                </c:pt>
                <c:pt idx="3">
                  <c:v>20 Individual</c:v>
                </c:pt>
                <c:pt idx="4">
                  <c:v>40 Individual</c:v>
                </c:pt>
              </c:strCache>
            </c:strRef>
          </c:cat>
          <c:val>
            <c:numRef>
              <c:f>'Required Capacity (Hide)'!$F$63:$F$77</c:f>
              <c:numCache>
                <c:formatCode>General</c:formatCode>
                <c:ptCount val="5"/>
                <c:pt idx="0">
                  <c:v>2790.1499999999974</c:v>
                </c:pt>
                <c:pt idx="1">
                  <c:v>1260.0000000000002</c:v>
                </c:pt>
                <c:pt idx="2">
                  <c:v>720</c:v>
                </c:pt>
                <c:pt idx="3">
                  <c:v>2882.25</c:v>
                </c:pt>
                <c:pt idx="4">
                  <c:v>1800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'Required Capacity (Hide)'!$E$63:$E$77</c:f>
              <c:strCache>
                <c:ptCount val="5"/>
                <c:pt idx="0">
                  <c:v>20 Group Sessions</c:v>
                </c:pt>
                <c:pt idx="1">
                  <c:v>40 Group Session</c:v>
                </c:pt>
                <c:pt idx="2">
                  <c:v>8 Group Session</c:v>
                </c:pt>
                <c:pt idx="3">
                  <c:v>20 Individual</c:v>
                </c:pt>
                <c:pt idx="4">
                  <c:v>40 Individual</c:v>
                </c:pt>
              </c:strCache>
            </c:strRef>
          </c:cat>
          <c:val>
            <c:numRef>
              <c:f>'Required Capacity (Hide)'!$G$63:$G$77</c:f>
              <c:numCache>
                <c:formatCode>General</c:formatCode>
                <c:ptCount val="5"/>
                <c:pt idx="0">
                  <c:v>446.24999999999955</c:v>
                </c:pt>
                <c:pt idx="1">
                  <c:v>1475.9999999999993</c:v>
                </c:pt>
                <c:pt idx="2">
                  <c:v>1</c:v>
                </c:pt>
                <c:pt idx="3">
                  <c:v>267.75</c:v>
                </c:pt>
                <c:pt idx="4">
                  <c:v>60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'Capacity Backing (Hide)'!$B$278:$B$292</c:f>
              <c:numCache>
                <c:formatCode>General</c:formatCode>
                <c:ptCount val="5"/>
                <c:pt idx="0">
                  <c:v>3600</c:v>
                </c:pt>
                <c:pt idx="1">
                  <c:v>3600</c:v>
                </c:pt>
                <c:pt idx="2">
                  <c:v>3600</c:v>
                </c:pt>
                <c:pt idx="3">
                  <c:v>0</c:v>
                </c:pt>
                <c:pt idx="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'Capacity Backing (Hide)'!$C$278:$C$292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Ideal</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Lower Bound</c:v>
          </c:tx>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Config'!$J$5:$J$20</c:f>
              <c:numCache>
                <c:formatCode>General</c:formatCode>
                <c:ptCount val="6"/>
                <c:pt idx="0">
                  <c:v>99.75</c:v>
                </c:pt>
                <c:pt idx="1">
                  <c:v>299.25</c:v>
                </c:pt>
                <c:pt idx="2">
                  <c:v>66.5</c:v>
                </c:pt>
                <c:pt idx="3">
                  <c:v>69.825000000000003</c:v>
                </c:pt>
                <c:pt idx="4">
                  <c:v>49.875</c:v>
                </c:pt>
                <c:pt idx="5">
                  <c:v>199.5</c:v>
                </c:pt>
              </c:numCache>
            </c:numRef>
          </c:val>
          <c:extLst>
            <c:ext xmlns:c16="http://schemas.microsoft.com/office/drawing/2014/chart" uri="{C3380CC4-5D6E-409C-BE32-E72D297353CC}">
              <c16:uniqueId val="{00000000-CE64-4F53-B564-350C8D338C71}"/>
            </c:ext>
          </c:extLst>
        </c:ser>
        <c:ser>
          <c:idx val="1"/>
          <c:order val="1"/>
          <c:tx>
            <c:v>Ideal Waiting List Size</c:v>
          </c:tx>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Config'!$L$5:$L$20</c:f>
              <c:numCache>
                <c:formatCode>General</c:formatCode>
                <c:ptCount val="6"/>
                <c:pt idx="0">
                  <c:v>10.5</c:v>
                </c:pt>
                <c:pt idx="1">
                  <c:v>31.5</c:v>
                </c:pt>
                <c:pt idx="2">
                  <c:v>7</c:v>
                </c:pt>
                <c:pt idx="3">
                  <c:v>7.3499999999999943</c:v>
                </c:pt>
                <c:pt idx="4">
                  <c:v>5.25</c:v>
                </c:pt>
                <c:pt idx="5">
                  <c:v>21</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6"/>
                <c:pt idx="0">
                  <c:v>110</c:v>
                </c:pt>
                <c:pt idx="1">
                  <c:v>210</c:v>
                </c:pt>
                <c:pt idx="2">
                  <c:v>10</c:v>
                </c:pt>
                <c:pt idx="3">
                  <c:v>256</c:v>
                </c:pt>
                <c:pt idx="4">
                  <c:v>55</c:v>
                </c:pt>
                <c:pt idx="5" formatCode="General">
                  <c:v>195</c:v>
                </c:pt>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(minutes)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[0]!Summary_WaitingListLower</c:f>
              <c:numCache>
                <c:formatCode>General</c:formatCode>
                <c:ptCount val="5"/>
                <c:pt idx="0">
                  <c:v>0</c:v>
                </c:pt>
                <c:pt idx="1">
                  <c:v>0</c:v>
                </c:pt>
                <c:pt idx="2">
                  <c:v>0</c:v>
                </c:pt>
                <c:pt idx="3">
                  <c:v>8047.1249999999991</c:v>
                </c:pt>
                <c:pt idx="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[0]!Summary_WaitingListUpper</c:f>
              <c:numCache>
                <c:formatCode>General</c:formatCode>
                <c:ptCount val="5"/>
                <c:pt idx="0">
                  <c:v>947.80285714285719</c:v>
                </c:pt>
                <c:pt idx="1">
                  <c:v>0</c:v>
                </c:pt>
                <c:pt idx="2">
                  <c:v>0</c:v>
                </c:pt>
                <c:pt idx="3">
                  <c:v>8377.875</c:v>
                </c:pt>
                <c:pt idx="4">
                  <c:v>307.5</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Minutes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(minutes)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9452.3999999999978</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2250.9999999999991</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10800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caseloads,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(Hide)'!$J$63:$J$77</c:f>
              <c:numCache>
                <c:formatCode>General</c:formatCode>
                <c:ptCount val="5"/>
                <c:pt idx="0">
                  <c:v>2686.212</c:v>
                </c:pt>
                <c:pt idx="1">
                  <c:v>1165.7142857142878</c:v>
                </c:pt>
                <c:pt idx="2">
                  <c:v>617.14285714285779</c:v>
                </c:pt>
                <c:pt idx="3">
                  <c:v>2882.25</c:v>
                </c:pt>
                <c:pt idx="4">
                  <c:v>1800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(Hide)'!$K$63:$K$77</c:f>
              <c:numCache>
                <c:formatCode>General</c:formatCode>
                <c:ptCount val="5"/>
                <c:pt idx="0">
                  <c:v>550.18799999999692</c:v>
                </c:pt>
                <c:pt idx="1">
                  <c:v>1549.7142857142815</c:v>
                </c:pt>
                <c:pt idx="2">
                  <c:v>46.285714285713993</c:v>
                </c:pt>
                <c:pt idx="3">
                  <c:v>267.75</c:v>
                </c:pt>
                <c:pt idx="4">
                  <c:v>60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5"/>
                <c:pt idx="0">
                  <c:v>3600</c:v>
                </c:pt>
                <c:pt idx="1">
                  <c:v>3600</c:v>
                </c:pt>
                <c:pt idx="2">
                  <c:v>3600</c:v>
                </c:pt>
                <c:pt idx="3">
                  <c:v>0</c:v>
                </c:pt>
                <c:pt idx="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99.75</c:v>
                </c:pt>
                <c:pt idx="1">
                  <c:v>99.75</c:v>
                </c:pt>
                <c:pt idx="2">
                  <c:v>99.75</c:v>
                </c:pt>
                <c:pt idx="3">
                  <c:v>99.75</c:v>
                </c:pt>
                <c:pt idx="4">
                  <c:v>99.75</c:v>
                </c:pt>
                <c:pt idx="5">
                  <c:v>99.75</c:v>
                </c:pt>
                <c:pt idx="6">
                  <c:v>99.75</c:v>
                </c:pt>
                <c:pt idx="7">
                  <c:v>99.75</c:v>
                </c:pt>
                <c:pt idx="8">
                  <c:v>99.75</c:v>
                </c:pt>
                <c:pt idx="9">
                  <c:v>99.75</c:v>
                </c:pt>
                <c:pt idx="10">
                  <c:v>99.75</c:v>
                </c:pt>
                <c:pt idx="11">
                  <c:v>99.75</c:v>
                </c:pt>
                <c:pt idx="12">
                  <c:v>99.75</c:v>
                </c:pt>
                <c:pt idx="13">
                  <c:v>99.75</c:v>
                </c:pt>
                <c:pt idx="14">
                  <c:v>99.75</c:v>
                </c:pt>
                <c:pt idx="15">
                  <c:v>99.75</c:v>
                </c:pt>
                <c:pt idx="16">
                  <c:v>99.75</c:v>
                </c:pt>
                <c:pt idx="17">
                  <c:v>99.75</c:v>
                </c:pt>
                <c:pt idx="18">
                  <c:v>99.75</c:v>
                </c:pt>
                <c:pt idx="19">
                  <c:v>99.75</c:v>
                </c:pt>
                <c:pt idx="20">
                  <c:v>99.75</c:v>
                </c:pt>
                <c:pt idx="21">
                  <c:v>99.75</c:v>
                </c:pt>
                <c:pt idx="22">
                  <c:v>99.75</c:v>
                </c:pt>
                <c:pt idx="23">
                  <c:v>99.75</c:v>
                </c:pt>
                <c:pt idx="24">
                  <c:v>99.75</c:v>
                </c:pt>
                <c:pt idx="25">
                  <c:v>99.75</c:v>
                </c:pt>
                <c:pt idx="26">
                  <c:v>99.75</c:v>
                </c:pt>
                <c:pt idx="27">
                  <c:v>99.75</c:v>
                </c:pt>
                <c:pt idx="28">
                  <c:v>99.75</c:v>
                </c:pt>
                <c:pt idx="29">
                  <c:v>99.75</c:v>
                </c:pt>
                <c:pt idx="30">
                  <c:v>99.75</c:v>
                </c:pt>
                <c:pt idx="31">
                  <c:v>99.75</c:v>
                </c:pt>
                <c:pt idx="32">
                  <c:v>99.75</c:v>
                </c:pt>
                <c:pt idx="33">
                  <c:v>99.75</c:v>
                </c:pt>
                <c:pt idx="34">
                  <c:v>99.75</c:v>
                </c:pt>
                <c:pt idx="35">
                  <c:v>99.75</c:v>
                </c:pt>
                <c:pt idx="36">
                  <c:v>99.75</c:v>
                </c:pt>
                <c:pt idx="37">
                  <c:v>99.75</c:v>
                </c:pt>
                <c:pt idx="38">
                  <c:v>99.75</c:v>
                </c:pt>
                <c:pt idx="39">
                  <c:v>99.75</c:v>
                </c:pt>
                <c:pt idx="40">
                  <c:v>99.75</c:v>
                </c:pt>
                <c:pt idx="41">
                  <c:v>99.75</c:v>
                </c:pt>
                <c:pt idx="42">
                  <c:v>99.75</c:v>
                </c:pt>
                <c:pt idx="43">
                  <c:v>99.75</c:v>
                </c:pt>
                <c:pt idx="44">
                  <c:v>99.75</c:v>
                </c:pt>
                <c:pt idx="45">
                  <c:v>99.75</c:v>
                </c:pt>
                <c:pt idx="46">
                  <c:v>99.75</c:v>
                </c:pt>
                <c:pt idx="47">
                  <c:v>99.75</c:v>
                </c:pt>
                <c:pt idx="48">
                  <c:v>99.75</c:v>
                </c:pt>
                <c:pt idx="49">
                  <c:v>99.75</c:v>
                </c:pt>
                <c:pt idx="50">
                  <c:v>99.75</c:v>
                </c:pt>
                <c:pt idx="51">
                  <c:v>99.75</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10.5</c:v>
                </c:pt>
                <c:pt idx="1">
                  <c:v>10.5</c:v>
                </c:pt>
                <c:pt idx="2">
                  <c:v>10.5</c:v>
                </c:pt>
                <c:pt idx="3">
                  <c:v>10.5</c:v>
                </c:pt>
                <c:pt idx="4">
                  <c:v>10.5</c:v>
                </c:pt>
                <c:pt idx="5">
                  <c:v>10.5</c:v>
                </c:pt>
                <c:pt idx="6">
                  <c:v>10.5</c:v>
                </c:pt>
                <c:pt idx="7">
                  <c:v>10.5</c:v>
                </c:pt>
                <c:pt idx="8">
                  <c:v>10.5</c:v>
                </c:pt>
                <c:pt idx="9">
                  <c:v>10.5</c:v>
                </c:pt>
                <c:pt idx="10">
                  <c:v>10.5</c:v>
                </c:pt>
                <c:pt idx="11">
                  <c:v>10.5</c:v>
                </c:pt>
                <c:pt idx="12">
                  <c:v>10.5</c:v>
                </c:pt>
                <c:pt idx="13">
                  <c:v>10.5</c:v>
                </c:pt>
                <c:pt idx="14">
                  <c:v>10.5</c:v>
                </c:pt>
                <c:pt idx="15">
                  <c:v>10.5</c:v>
                </c:pt>
                <c:pt idx="16">
                  <c:v>10.5</c:v>
                </c:pt>
                <c:pt idx="17">
                  <c:v>10.5</c:v>
                </c:pt>
                <c:pt idx="18">
                  <c:v>10.5</c:v>
                </c:pt>
                <c:pt idx="19">
                  <c:v>10.5</c:v>
                </c:pt>
                <c:pt idx="20">
                  <c:v>10.5</c:v>
                </c:pt>
                <c:pt idx="21">
                  <c:v>10.5</c:v>
                </c:pt>
                <c:pt idx="22">
                  <c:v>10.5</c:v>
                </c:pt>
                <c:pt idx="23">
                  <c:v>10.5</c:v>
                </c:pt>
                <c:pt idx="24">
                  <c:v>10.5</c:v>
                </c:pt>
                <c:pt idx="25">
                  <c:v>10.5</c:v>
                </c:pt>
                <c:pt idx="26">
                  <c:v>10.5</c:v>
                </c:pt>
                <c:pt idx="27">
                  <c:v>10.5</c:v>
                </c:pt>
                <c:pt idx="28">
                  <c:v>10.5</c:v>
                </c:pt>
                <c:pt idx="29">
                  <c:v>10.5</c:v>
                </c:pt>
                <c:pt idx="30">
                  <c:v>10.5</c:v>
                </c:pt>
                <c:pt idx="31">
                  <c:v>10.5</c:v>
                </c:pt>
                <c:pt idx="32">
                  <c:v>10.5</c:v>
                </c:pt>
                <c:pt idx="33">
                  <c:v>10.5</c:v>
                </c:pt>
                <c:pt idx="34">
                  <c:v>10.5</c:v>
                </c:pt>
                <c:pt idx="35">
                  <c:v>10.5</c:v>
                </c:pt>
                <c:pt idx="36">
                  <c:v>10.5</c:v>
                </c:pt>
                <c:pt idx="37">
                  <c:v>10.5</c:v>
                </c:pt>
                <c:pt idx="38">
                  <c:v>10.5</c:v>
                </c:pt>
                <c:pt idx="39">
                  <c:v>10.5</c:v>
                </c:pt>
                <c:pt idx="40">
                  <c:v>10.5</c:v>
                </c:pt>
                <c:pt idx="41">
                  <c:v>10.5</c:v>
                </c:pt>
                <c:pt idx="42">
                  <c:v>10.5</c:v>
                </c:pt>
                <c:pt idx="43">
                  <c:v>10.5</c:v>
                </c:pt>
                <c:pt idx="44">
                  <c:v>10.5</c:v>
                </c:pt>
                <c:pt idx="45">
                  <c:v>10.5</c:v>
                </c:pt>
                <c:pt idx="46">
                  <c:v>10.5</c:v>
                </c:pt>
                <c:pt idx="47">
                  <c:v>10.5</c:v>
                </c:pt>
                <c:pt idx="48">
                  <c:v>10.5</c:v>
                </c:pt>
                <c:pt idx="49">
                  <c:v>10.5</c:v>
                </c:pt>
                <c:pt idx="50">
                  <c:v>10.5</c:v>
                </c:pt>
                <c:pt idx="51">
                  <c:v>10.5</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137.60999876405884</c:v>
                </c:pt>
                <c:pt idx="1">
                  <c:v>165.21999752811769</c:v>
                </c:pt>
                <c:pt idx="2">
                  <c:v>192.82999629217653</c:v>
                </c:pt>
                <c:pt idx="3">
                  <c:v>220.43999505623538</c:v>
                </c:pt>
                <c:pt idx="4">
                  <c:v>248.04999382029422</c:v>
                </c:pt>
                <c:pt idx="5">
                  <c:v>275.65999258435306</c:v>
                </c:pt>
                <c:pt idx="6">
                  <c:v>303.26999134841191</c:v>
                </c:pt>
                <c:pt idx="7">
                  <c:v>330.87999011247075</c:v>
                </c:pt>
                <c:pt idx="8">
                  <c:v>358.48998887652959</c:v>
                </c:pt>
                <c:pt idx="9">
                  <c:v>386.09998764058844</c:v>
                </c:pt>
                <c:pt idx="10">
                  <c:v>413.70998640464728</c:v>
                </c:pt>
                <c:pt idx="11">
                  <c:v>441.31998516870613</c:v>
                </c:pt>
                <c:pt idx="12">
                  <c:v>468.92998393276497</c:v>
                </c:pt>
                <c:pt idx="13">
                  <c:v>496.53998269682381</c:v>
                </c:pt>
                <c:pt idx="14">
                  <c:v>524.1499814608826</c:v>
                </c:pt>
                <c:pt idx="15">
                  <c:v>551.75998022494139</c:v>
                </c:pt>
                <c:pt idx="16">
                  <c:v>579.36997898900017</c:v>
                </c:pt>
                <c:pt idx="17">
                  <c:v>606.97997775305896</c:v>
                </c:pt>
                <c:pt idx="18">
                  <c:v>634.58997651711775</c:v>
                </c:pt>
                <c:pt idx="19">
                  <c:v>662.19997528117653</c:v>
                </c:pt>
                <c:pt idx="20">
                  <c:v>689.80997404523532</c:v>
                </c:pt>
                <c:pt idx="21">
                  <c:v>717.41997280929411</c:v>
                </c:pt>
                <c:pt idx="22">
                  <c:v>745.0299715733529</c:v>
                </c:pt>
                <c:pt idx="23">
                  <c:v>772.63997033741168</c:v>
                </c:pt>
                <c:pt idx="24">
                  <c:v>800.24996910147047</c:v>
                </c:pt>
                <c:pt idx="25">
                  <c:v>827.85996786552926</c:v>
                </c:pt>
                <c:pt idx="26">
                  <c:v>855.46996662958804</c:v>
                </c:pt>
                <c:pt idx="27">
                  <c:v>883.07996539364683</c:v>
                </c:pt>
                <c:pt idx="28">
                  <c:v>910.68996415770562</c:v>
                </c:pt>
                <c:pt idx="29">
                  <c:v>938.2999629217644</c:v>
                </c:pt>
                <c:pt idx="30">
                  <c:v>965.90996168582319</c:v>
                </c:pt>
                <c:pt idx="31">
                  <c:v>993.51996044988198</c:v>
                </c:pt>
                <c:pt idx="32">
                  <c:v>1021.1299592139408</c:v>
                </c:pt>
                <c:pt idx="33">
                  <c:v>1048.7399579779997</c:v>
                </c:pt>
                <c:pt idx="34">
                  <c:v>1076.3499567420586</c:v>
                </c:pt>
                <c:pt idx="35">
                  <c:v>1103.9599555061175</c:v>
                </c:pt>
                <c:pt idx="36">
                  <c:v>1131.5699542701764</c:v>
                </c:pt>
                <c:pt idx="37">
                  <c:v>1159.1799530342353</c:v>
                </c:pt>
                <c:pt idx="38">
                  <c:v>1186.7899517982942</c:v>
                </c:pt>
                <c:pt idx="39">
                  <c:v>1214.3999505623531</c:v>
                </c:pt>
                <c:pt idx="40">
                  <c:v>1242.009949326412</c:v>
                </c:pt>
                <c:pt idx="41">
                  <c:v>1269.6199480904709</c:v>
                </c:pt>
                <c:pt idx="42">
                  <c:v>1297.2299468545298</c:v>
                </c:pt>
                <c:pt idx="43">
                  <c:v>1324.8399456185887</c:v>
                </c:pt>
                <c:pt idx="44">
                  <c:v>1352.4499443826476</c:v>
                </c:pt>
                <c:pt idx="45">
                  <c:v>1380.0599431467065</c:v>
                </c:pt>
                <c:pt idx="46">
                  <c:v>1407.6699419107654</c:v>
                </c:pt>
                <c:pt idx="47">
                  <c:v>1435.2799406748243</c:v>
                </c:pt>
                <c:pt idx="48">
                  <c:v>1462.8899394388832</c:v>
                </c:pt>
                <c:pt idx="49">
                  <c:v>1490.4999382029421</c:v>
                </c:pt>
                <c:pt idx="50">
                  <c:v>1518.109936967001</c:v>
                </c:pt>
                <c:pt idx="51">
                  <c:v>1545.7199357310599</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317499</xdr:colOff>
      <xdr:row>1</xdr:row>
      <xdr:rowOff>125412</xdr:rowOff>
    </xdr:from>
    <xdr:to>
      <xdr:col>66</xdr:col>
      <xdr:colOff>120650</xdr:colOff>
      <xdr:row>29</xdr:row>
      <xdr:rowOff>85725</xdr:rowOff>
    </xdr:to>
    <xdr:graphicFrame macro="">
      <xdr:nvGraphicFramePr>
        <xdr:cNvPr id="2" name="Chart 1">
          <a:extLst>
            <a:ext uri="{FF2B5EF4-FFF2-40B4-BE49-F238E27FC236}">
              <a16:creationId xmlns:a16="http://schemas.microsoft.com/office/drawing/2014/main" id="{0390F83D-7EAD-4126-BBD8-3A12AE7ED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163511</xdr:rowOff>
    </xdr:from>
    <xdr:to>
      <xdr:col>25</xdr:col>
      <xdr:colOff>450850</xdr:colOff>
      <xdr:row>24</xdr:row>
      <xdr:rowOff>126999</xdr:rowOff>
    </xdr:to>
    <xdr:graphicFrame macro="">
      <xdr:nvGraphicFramePr>
        <xdr:cNvPr id="2" name="TimeChart" hidden="1">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161925</xdr:rowOff>
    </xdr:from>
    <xdr:to>
      <xdr:col>25</xdr:col>
      <xdr:colOff>450850</xdr:colOff>
      <xdr:row>24</xdr:row>
      <xdr:rowOff>123825</xdr:rowOff>
    </xdr:to>
    <xdr:graphicFrame macro="">
      <xdr:nvGraphicFramePr>
        <xdr:cNvPr id="4" name="OverviewChart">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260349</xdr:rowOff>
    </xdr:from>
    <xdr:to>
      <xdr:col>26</xdr:col>
      <xdr:colOff>523876</xdr:colOff>
      <xdr:row>64</xdr:row>
      <xdr:rowOff>171449</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800100</xdr:colOff>
      <xdr:row>41</xdr:row>
      <xdr:rowOff>193674</xdr:rowOff>
    </xdr:from>
    <xdr:to>
      <xdr:col>23</xdr:col>
      <xdr:colOff>365125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457200</xdr:colOff>
      <xdr:row>1</xdr:row>
      <xdr:rowOff>161925</xdr:rowOff>
    </xdr:from>
    <xdr:to>
      <xdr:col>25</xdr:col>
      <xdr:colOff>488950</xdr:colOff>
      <xdr:row>24</xdr:row>
      <xdr:rowOff>123825</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333375</xdr:colOff>
      <xdr:row>46</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17"/>
  <sheetViews>
    <sheetView topLeftCell="C1" workbookViewId="0">
      <selection activeCell="K9" sqref="K9"/>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164</v>
      </c>
      <c r="Z1" t="s">
        <v>183</v>
      </c>
      <c r="AB1" t="s">
        <v>190</v>
      </c>
      <c r="AD1" t="s">
        <v>197</v>
      </c>
    </row>
    <row r="2" spans="1:30" x14ac:dyDescent="0.35">
      <c r="B2" t="str">
        <f>Setup!A20</f>
        <v>20 Group Sessions</v>
      </c>
      <c r="D2">
        <v>1</v>
      </c>
      <c r="F2" t="s">
        <v>55</v>
      </c>
      <c r="H2" t="s">
        <v>73</v>
      </c>
      <c r="I2">
        <v>0.65</v>
      </c>
      <c r="K2" t="s">
        <v>113</v>
      </c>
      <c r="L2">
        <v>7</v>
      </c>
      <c r="N2" t="s">
        <v>86</v>
      </c>
      <c r="P2" t="s">
        <v>106</v>
      </c>
      <c r="R2" t="str" cm="1">
        <f t="array" ref="R2">IF(Setup!B11="Weekly",INDEX('SPC Backing (Hide)'!$B$4:$B$263,IF(Demand!$A$8&lt;51, 1, Demand!$A$8-51),1),INDEX('SPC Backing (Hide)'!E4:E263,Demand!A8-11,1))</f>
        <v>Apr-2019</v>
      </c>
      <c r="T2" t="str">
        <f>"All "&amp;Setup!$B$15</f>
        <v>All Clusters</v>
      </c>
      <c r="V2" t="s">
        <v>159</v>
      </c>
      <c r="X2" s="76" t="s">
        <v>11</v>
      </c>
      <c r="Z2" t="s">
        <v>184</v>
      </c>
      <c r="AB2" t="s">
        <v>91</v>
      </c>
      <c r="AD2" t="s">
        <v>198</v>
      </c>
    </row>
    <row r="3" spans="1:30" x14ac:dyDescent="0.35">
      <c r="B3" t="str">
        <f>Setup!A21</f>
        <v>40 Group Session</v>
      </c>
      <c r="D3">
        <v>2</v>
      </c>
      <c r="F3" t="s">
        <v>47</v>
      </c>
      <c r="H3" t="s">
        <v>74</v>
      </c>
      <c r="I3">
        <v>0.7</v>
      </c>
      <c r="K3" t="s">
        <v>112</v>
      </c>
      <c r="L3">
        <v>5</v>
      </c>
      <c r="N3" t="s">
        <v>87</v>
      </c>
      <c r="P3" t="s">
        <v>107</v>
      </c>
      <c r="R3" t="str" cm="1">
        <f t="array" ref="R3">IF(Setup!B11="Weekly",INDEX('SPC Backing (Hide)'!$B$4:$B$263,Demand!A8,1),INDEX('SPC Backing (Hide)'!E4:E263,Demand!A8,1))</f>
        <v>Mar-2020</v>
      </c>
      <c r="T3" t="str">
        <f>Setup!A20</f>
        <v>20 Group Sessions</v>
      </c>
      <c r="V3" t="s">
        <v>160</v>
      </c>
      <c r="X3" s="76" t="s">
        <v>179</v>
      </c>
      <c r="Z3" t="s">
        <v>100</v>
      </c>
      <c r="AB3" t="s">
        <v>134</v>
      </c>
      <c r="AD3" t="s">
        <v>199</v>
      </c>
    </row>
    <row r="4" spans="1:30" x14ac:dyDescent="0.35">
      <c r="B4" t="str">
        <f>Setup!A22</f>
        <v>8 Group Session</v>
      </c>
      <c r="D4">
        <v>3</v>
      </c>
      <c r="F4" t="s">
        <v>60</v>
      </c>
      <c r="H4" t="s">
        <v>75</v>
      </c>
      <c r="I4">
        <v>0.75</v>
      </c>
      <c r="K4" t="s">
        <v>78</v>
      </c>
      <c r="L4">
        <v>2</v>
      </c>
      <c r="T4" t="str">
        <f>Setup!A21</f>
        <v>40 Group Session</v>
      </c>
      <c r="X4" s="76" t="s">
        <v>165</v>
      </c>
    </row>
    <row r="5" spans="1:30" x14ac:dyDescent="0.35">
      <c r="B5" t="str">
        <f>Setup!A23</f>
        <v>20 Individual</v>
      </c>
      <c r="D5">
        <v>4</v>
      </c>
      <c r="H5" t="s">
        <v>76</v>
      </c>
      <c r="I5">
        <v>0.8</v>
      </c>
      <c r="K5" t="s">
        <v>79</v>
      </c>
      <c r="L5">
        <v>1</v>
      </c>
      <c r="T5" t="str">
        <f>Setup!A22</f>
        <v>8 Group Session</v>
      </c>
      <c r="X5" s="76" t="s">
        <v>166</v>
      </c>
    </row>
    <row r="6" spans="1:30" x14ac:dyDescent="0.35">
      <c r="B6" t="str">
        <f>Setup!A24</f>
        <v>40 Individual</v>
      </c>
      <c r="D6">
        <v>5</v>
      </c>
      <c r="K6" t="s">
        <v>80</v>
      </c>
      <c r="L6">
        <v>0.5</v>
      </c>
      <c r="T6" t="str">
        <f>Setup!A23</f>
        <v>20 Individual</v>
      </c>
      <c r="X6" s="76" t="s">
        <v>167</v>
      </c>
    </row>
    <row r="7" spans="1:30" x14ac:dyDescent="0.35">
      <c r="B7" t="str">
        <f>Setup!A25</f>
        <v>Caseload 6</v>
      </c>
      <c r="D7">
        <v>6</v>
      </c>
      <c r="K7" t="s">
        <v>81</v>
      </c>
      <c r="L7">
        <v>0.25</v>
      </c>
      <c r="T7" t="str">
        <f>Setup!A24</f>
        <v>40 Individual</v>
      </c>
      <c r="X7" s="76" t="s">
        <v>168</v>
      </c>
    </row>
    <row r="8" spans="1:30" x14ac:dyDescent="0.35">
      <c r="B8" t="str">
        <f>Setup!A26</f>
        <v>Caseload 7</v>
      </c>
      <c r="D8">
        <v>7</v>
      </c>
      <c r="K8" t="s">
        <v>82</v>
      </c>
      <c r="L8">
        <v>3.7999999999999999E-2</v>
      </c>
      <c r="T8" t="str">
        <f>Setup!A25</f>
        <v>Caseload 6</v>
      </c>
      <c r="X8" s="76" t="s">
        <v>169</v>
      </c>
    </row>
    <row r="9" spans="1:30" x14ac:dyDescent="0.35">
      <c r="B9" t="str">
        <f>Setup!A27</f>
        <v>Caseload 8</v>
      </c>
      <c r="D9">
        <v>8</v>
      </c>
      <c r="K9" t="s">
        <v>83</v>
      </c>
      <c r="L9">
        <v>1.9E-2</v>
      </c>
      <c r="T9" t="str">
        <f>Setup!A26</f>
        <v>Caseload 7</v>
      </c>
    </row>
    <row r="10" spans="1:30" x14ac:dyDescent="0.35">
      <c r="B10" t="str">
        <f>Setup!A28</f>
        <v>Caseload 9</v>
      </c>
      <c r="D10">
        <v>9</v>
      </c>
      <c r="T10" t="str">
        <f>Setup!A27</f>
        <v>Caseload 8</v>
      </c>
    </row>
    <row r="11" spans="1:30" x14ac:dyDescent="0.35">
      <c r="B11" t="str">
        <f>Setup!A29</f>
        <v>Caseload 10</v>
      </c>
      <c r="D11">
        <v>10</v>
      </c>
      <c r="T11" t="str">
        <f>Setup!A28</f>
        <v>Caseload 9</v>
      </c>
    </row>
    <row r="12" spans="1:30" x14ac:dyDescent="0.35">
      <c r="B12" t="str">
        <f>Setup!A30</f>
        <v>Caseload 11</v>
      </c>
      <c r="D12">
        <v>11</v>
      </c>
      <c r="T12" t="str">
        <f>Setup!A29</f>
        <v>Caseload 10</v>
      </c>
    </row>
    <row r="13" spans="1:30" x14ac:dyDescent="0.35">
      <c r="B13" t="str">
        <f>Setup!A31</f>
        <v>Caseload 12</v>
      </c>
      <c r="D13">
        <v>12</v>
      </c>
      <c r="T13" t="str">
        <f>Setup!A30</f>
        <v>Caseload 11</v>
      </c>
    </row>
    <row r="14" spans="1:30" x14ac:dyDescent="0.35">
      <c r="B14" t="str">
        <f>Setup!A32</f>
        <v>Caseload 13</v>
      </c>
      <c r="D14">
        <v>13</v>
      </c>
      <c r="T14" t="str">
        <f>Setup!A31</f>
        <v>Caseload 12</v>
      </c>
    </row>
    <row r="15" spans="1:30" x14ac:dyDescent="0.35">
      <c r="B15" t="str">
        <f>Setup!A33</f>
        <v>Caseload 14</v>
      </c>
      <c r="D15">
        <v>14</v>
      </c>
      <c r="T15" t="str">
        <f>Setup!A32</f>
        <v>Caseload 13</v>
      </c>
    </row>
    <row r="16" spans="1:30" x14ac:dyDescent="0.35">
      <c r="B16" t="str">
        <f>Setup!A34</f>
        <v>Caseload 15</v>
      </c>
      <c r="D16">
        <v>15</v>
      </c>
      <c r="T16" t="str">
        <f>Setup!A33</f>
        <v>Caseload 14</v>
      </c>
    </row>
    <row r="17" spans="20:20" x14ac:dyDescent="0.35">
      <c r="T17" t="str">
        <f>Setup!A34</f>
        <v>Caseload 15</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A8" sqref="A8"/>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230</v>
      </c>
      <c r="B1" s="172" t="s">
        <v>231</v>
      </c>
      <c r="C1" s="172" t="s">
        <v>232</v>
      </c>
    </row>
    <row r="2" spans="1:3" ht="58" x14ac:dyDescent="0.35">
      <c r="A2" s="170" t="s">
        <v>216</v>
      </c>
      <c r="B2" s="170" t="s">
        <v>233</v>
      </c>
      <c r="C2" s="171" t="s">
        <v>234</v>
      </c>
    </row>
    <row r="3" spans="1:3" ht="43.5" x14ac:dyDescent="0.35">
      <c r="A3" s="170" t="s">
        <v>235</v>
      </c>
      <c r="B3" s="170" t="s">
        <v>236</v>
      </c>
      <c r="C3" s="171" t="s">
        <v>237</v>
      </c>
    </row>
    <row r="4" spans="1:3" x14ac:dyDescent="0.35">
      <c r="A4" s="170" t="s">
        <v>238</v>
      </c>
      <c r="B4" s="170" t="s">
        <v>236</v>
      </c>
      <c r="C4" s="170" t="s">
        <v>239</v>
      </c>
    </row>
    <row r="5" spans="1:3" ht="29" x14ac:dyDescent="0.35">
      <c r="A5" s="170" t="s">
        <v>240</v>
      </c>
      <c r="B5" s="170" t="s">
        <v>233</v>
      </c>
      <c r="C5" s="171" t="s">
        <v>244</v>
      </c>
    </row>
    <row r="6" spans="1:3" ht="29" x14ac:dyDescent="0.35">
      <c r="A6" s="170" t="s">
        <v>247</v>
      </c>
      <c r="B6" s="170" t="s">
        <v>233</v>
      </c>
      <c r="C6" s="171" t="s">
        <v>248</v>
      </c>
    </row>
    <row r="7" spans="1:3" ht="43.5" x14ac:dyDescent="0.35">
      <c r="A7" s="170" t="s">
        <v>261</v>
      </c>
      <c r="B7" s="170" t="s">
        <v>233</v>
      </c>
      <c r="C7" s="171" t="s">
        <v>266</v>
      </c>
    </row>
    <row r="8" spans="1:3" x14ac:dyDescent="0.35">
      <c r="A8" s="170"/>
      <c r="B8" s="170"/>
      <c r="C8" s="170"/>
    </row>
    <row r="9" spans="1:3" x14ac:dyDescent="0.35">
      <c r="A9" s="170"/>
      <c r="B9" s="170"/>
      <c r="C9" s="170"/>
    </row>
    <row r="10" spans="1:3" x14ac:dyDescent="0.35">
      <c r="A10" s="170"/>
      <c r="B10" s="170"/>
      <c r="C10" s="170"/>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V14" sqref="V14"/>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9" sqref="B9:U9"/>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80" t="str">
        <f>"Demand and capacity analysis notes for "&amp;Setup!B5</f>
        <v>Demand and capacity analysis notes for Test Organisation</v>
      </c>
      <c r="C2" s="180"/>
      <c r="D2" s="180"/>
      <c r="E2" s="180"/>
      <c r="F2" s="180"/>
      <c r="G2" s="180"/>
      <c r="H2" s="180"/>
      <c r="I2" s="180"/>
      <c r="J2" s="180"/>
      <c r="K2" s="180"/>
      <c r="L2" s="180"/>
      <c r="M2" s="180"/>
      <c r="N2" s="180"/>
      <c r="O2" s="180"/>
      <c r="P2" s="180"/>
      <c r="Q2" s="180"/>
      <c r="R2" s="180"/>
      <c r="S2" s="180"/>
      <c r="T2" s="180"/>
      <c r="U2" s="180"/>
    </row>
    <row r="3" spans="2:21" ht="15" thickBot="1" x14ac:dyDescent="0.4">
      <c r="B3" s="173" t="s">
        <v>242</v>
      </c>
    </row>
    <row r="4" spans="2:21" ht="15" thickBot="1" x14ac:dyDescent="0.4">
      <c r="B4" s="177"/>
      <c r="C4" s="178"/>
      <c r="D4" s="178"/>
      <c r="E4" s="178"/>
      <c r="F4" s="178"/>
      <c r="G4" s="178"/>
      <c r="H4" s="178"/>
      <c r="I4" s="178"/>
      <c r="J4" s="178"/>
      <c r="K4" s="178"/>
      <c r="L4" s="178"/>
      <c r="M4" s="178"/>
      <c r="N4" s="178"/>
      <c r="O4" s="178"/>
      <c r="P4" s="178"/>
      <c r="Q4" s="178"/>
      <c r="R4" s="178"/>
      <c r="S4" s="178"/>
      <c r="T4" s="178"/>
      <c r="U4" s="179"/>
    </row>
    <row r="5" spans="2:21" x14ac:dyDescent="0.35">
      <c r="B5" s="181"/>
      <c r="C5" s="181"/>
      <c r="D5" s="181"/>
      <c r="E5" s="181"/>
      <c r="F5" s="181"/>
      <c r="G5" s="181"/>
      <c r="H5" s="181"/>
      <c r="I5" s="181"/>
      <c r="J5" s="181"/>
      <c r="K5" s="181"/>
      <c r="L5" s="181"/>
      <c r="M5" s="181"/>
      <c r="N5" s="181"/>
      <c r="O5" s="181"/>
      <c r="P5" s="181"/>
      <c r="Q5" s="181"/>
      <c r="R5" s="181"/>
      <c r="S5" s="181"/>
      <c r="T5" s="181"/>
      <c r="U5" s="181"/>
    </row>
    <row r="6" spans="2:21" x14ac:dyDescent="0.35">
      <c r="B6" s="176"/>
      <c r="C6" s="176"/>
      <c r="D6" s="176"/>
      <c r="E6" s="176"/>
      <c r="F6" s="176"/>
      <c r="G6" s="176"/>
      <c r="H6" s="176"/>
      <c r="I6" s="176"/>
      <c r="J6" s="176"/>
      <c r="K6" s="176"/>
      <c r="L6" s="176"/>
      <c r="M6" s="176"/>
      <c r="N6" s="176"/>
      <c r="O6" s="176"/>
      <c r="P6" s="176"/>
      <c r="Q6" s="176"/>
      <c r="R6" s="176"/>
      <c r="S6" s="176"/>
      <c r="T6" s="176"/>
      <c r="U6" s="176"/>
    </row>
    <row r="7" spans="2:21" x14ac:dyDescent="0.35">
      <c r="B7" s="176"/>
      <c r="C7" s="176"/>
      <c r="D7" s="176"/>
      <c r="E7" s="176"/>
      <c r="F7" s="176"/>
      <c r="G7" s="176"/>
      <c r="H7" s="176"/>
      <c r="I7" s="176"/>
      <c r="J7" s="176"/>
      <c r="K7" s="176"/>
      <c r="L7" s="176"/>
      <c r="M7" s="176"/>
      <c r="N7" s="176"/>
      <c r="O7" s="176"/>
      <c r="P7" s="176"/>
      <c r="Q7" s="176"/>
      <c r="R7" s="176"/>
      <c r="S7" s="176"/>
      <c r="T7" s="176"/>
      <c r="U7" s="176"/>
    </row>
    <row r="8" spans="2:21" x14ac:dyDescent="0.35">
      <c r="B8" s="176"/>
      <c r="C8" s="176"/>
      <c r="D8" s="176"/>
      <c r="E8" s="176"/>
      <c r="F8" s="176"/>
      <c r="G8" s="176"/>
      <c r="H8" s="176"/>
      <c r="I8" s="176"/>
      <c r="J8" s="176"/>
      <c r="K8" s="176"/>
      <c r="L8" s="176"/>
      <c r="M8" s="176"/>
      <c r="N8" s="176"/>
      <c r="O8" s="176"/>
      <c r="P8" s="176"/>
      <c r="Q8" s="176"/>
      <c r="R8" s="176"/>
      <c r="S8" s="176"/>
      <c r="T8" s="176"/>
      <c r="U8" s="176"/>
    </row>
    <row r="9" spans="2:21" x14ac:dyDescent="0.35">
      <c r="B9" s="176"/>
      <c r="C9" s="176"/>
      <c r="D9" s="176"/>
      <c r="E9" s="176"/>
      <c r="F9" s="176"/>
      <c r="G9" s="176"/>
      <c r="H9" s="176"/>
      <c r="I9" s="176"/>
      <c r="J9" s="176"/>
      <c r="K9" s="176"/>
      <c r="L9" s="176"/>
      <c r="M9" s="176"/>
      <c r="N9" s="176"/>
      <c r="O9" s="176"/>
      <c r="P9" s="176"/>
      <c r="Q9" s="176"/>
      <c r="R9" s="176"/>
      <c r="S9" s="176"/>
      <c r="T9" s="176"/>
      <c r="U9" s="176"/>
    </row>
    <row r="10" spans="2:21" x14ac:dyDescent="0.35">
      <c r="B10" s="176"/>
      <c r="C10" s="176"/>
      <c r="D10" s="176"/>
      <c r="E10" s="176"/>
      <c r="F10" s="176"/>
      <c r="G10" s="176"/>
      <c r="H10" s="176"/>
      <c r="I10" s="176"/>
      <c r="J10" s="176"/>
      <c r="K10" s="176"/>
      <c r="L10" s="176"/>
      <c r="M10" s="176"/>
      <c r="N10" s="176"/>
      <c r="O10" s="176"/>
      <c r="P10" s="176"/>
      <c r="Q10" s="176"/>
      <c r="R10" s="176"/>
      <c r="S10" s="176"/>
      <c r="T10" s="176"/>
      <c r="U10" s="176"/>
    </row>
    <row r="11" spans="2:21" x14ac:dyDescent="0.35">
      <c r="B11" s="176"/>
      <c r="C11" s="176"/>
      <c r="D11" s="176"/>
      <c r="E11" s="176"/>
      <c r="F11" s="176"/>
      <c r="G11" s="176"/>
      <c r="H11" s="176"/>
      <c r="I11" s="176"/>
      <c r="J11" s="176"/>
      <c r="K11" s="176"/>
      <c r="L11" s="176"/>
      <c r="M11" s="176"/>
      <c r="N11" s="176"/>
      <c r="O11" s="176"/>
      <c r="P11" s="176"/>
      <c r="Q11" s="176"/>
      <c r="R11" s="176"/>
      <c r="S11" s="176"/>
      <c r="T11" s="176"/>
      <c r="U11" s="176"/>
    </row>
    <row r="12" spans="2:21" x14ac:dyDescent="0.35">
      <c r="B12" s="176"/>
      <c r="C12" s="176"/>
      <c r="D12" s="176"/>
      <c r="E12" s="176"/>
      <c r="F12" s="176"/>
      <c r="G12" s="176"/>
      <c r="H12" s="176"/>
      <c r="I12" s="176"/>
      <c r="J12" s="176"/>
      <c r="K12" s="176"/>
      <c r="L12" s="176"/>
      <c r="M12" s="176"/>
      <c r="N12" s="176"/>
      <c r="O12" s="176"/>
      <c r="P12" s="176"/>
      <c r="Q12" s="176"/>
      <c r="R12" s="176"/>
      <c r="S12" s="176"/>
      <c r="T12" s="176"/>
      <c r="U12" s="176"/>
    </row>
    <row r="13" spans="2:21" x14ac:dyDescent="0.35">
      <c r="B13" s="176"/>
      <c r="C13" s="176"/>
      <c r="D13" s="176"/>
      <c r="E13" s="176"/>
      <c r="F13" s="176"/>
      <c r="G13" s="176"/>
      <c r="H13" s="176"/>
      <c r="I13" s="176"/>
      <c r="J13" s="176"/>
      <c r="K13" s="176"/>
      <c r="L13" s="176"/>
      <c r="M13" s="176"/>
      <c r="N13" s="176"/>
      <c r="O13" s="176"/>
      <c r="P13" s="176"/>
      <c r="Q13" s="176"/>
      <c r="R13" s="176"/>
      <c r="S13" s="176"/>
      <c r="T13" s="176"/>
      <c r="U13" s="176"/>
    </row>
    <row r="14" spans="2:21" x14ac:dyDescent="0.35">
      <c r="B14" s="176"/>
      <c r="C14" s="176"/>
      <c r="D14" s="176"/>
      <c r="E14" s="176"/>
      <c r="F14" s="176"/>
      <c r="G14" s="176"/>
      <c r="H14" s="176"/>
      <c r="I14" s="176"/>
      <c r="J14" s="176"/>
      <c r="K14" s="176"/>
      <c r="L14" s="176"/>
      <c r="M14" s="176"/>
      <c r="N14" s="176"/>
      <c r="O14" s="176"/>
      <c r="P14" s="176"/>
      <c r="Q14" s="176"/>
      <c r="R14" s="176"/>
      <c r="S14" s="176"/>
      <c r="T14" s="176"/>
      <c r="U14" s="176"/>
    </row>
    <row r="15" spans="2:21" x14ac:dyDescent="0.35">
      <c r="B15" s="176"/>
      <c r="C15" s="176"/>
      <c r="D15" s="176"/>
      <c r="E15" s="176"/>
      <c r="F15" s="176"/>
      <c r="G15" s="176"/>
      <c r="H15" s="176"/>
      <c r="I15" s="176"/>
      <c r="J15" s="176"/>
      <c r="K15" s="176"/>
      <c r="L15" s="176"/>
      <c r="M15" s="176"/>
      <c r="N15" s="176"/>
      <c r="O15" s="176"/>
      <c r="P15" s="176"/>
      <c r="Q15" s="176"/>
      <c r="R15" s="176"/>
      <c r="S15" s="176"/>
      <c r="T15" s="176"/>
      <c r="U15" s="176"/>
    </row>
    <row r="16" spans="2:21" x14ac:dyDescent="0.35">
      <c r="B16" s="176"/>
      <c r="C16" s="176"/>
      <c r="D16" s="176"/>
      <c r="E16" s="176"/>
      <c r="F16" s="176"/>
      <c r="G16" s="176"/>
      <c r="H16" s="176"/>
      <c r="I16" s="176"/>
      <c r="J16" s="176"/>
      <c r="K16" s="176"/>
      <c r="L16" s="176"/>
      <c r="M16" s="176"/>
      <c r="N16" s="176"/>
      <c r="O16" s="176"/>
      <c r="P16" s="176"/>
      <c r="Q16" s="176"/>
      <c r="R16" s="176"/>
      <c r="S16" s="176"/>
      <c r="T16" s="176"/>
      <c r="U16" s="176"/>
    </row>
    <row r="17" spans="2:21" x14ac:dyDescent="0.35">
      <c r="B17" s="176"/>
      <c r="C17" s="176"/>
      <c r="D17" s="176"/>
      <c r="E17" s="176"/>
      <c r="F17" s="176"/>
      <c r="G17" s="176"/>
      <c r="H17" s="176"/>
      <c r="I17" s="176"/>
      <c r="J17" s="176"/>
      <c r="K17" s="176"/>
      <c r="L17" s="176"/>
      <c r="M17" s="176"/>
      <c r="N17" s="176"/>
      <c r="O17" s="176"/>
      <c r="P17" s="176"/>
      <c r="Q17" s="176"/>
      <c r="R17" s="176"/>
      <c r="S17" s="176"/>
      <c r="T17" s="176"/>
      <c r="U17" s="176"/>
    </row>
    <row r="18" spans="2:21" x14ac:dyDescent="0.35">
      <c r="B18" s="176"/>
      <c r="C18" s="176"/>
      <c r="D18" s="176"/>
      <c r="E18" s="176"/>
      <c r="F18" s="176"/>
      <c r="G18" s="176"/>
      <c r="H18" s="176"/>
      <c r="I18" s="176"/>
      <c r="J18" s="176"/>
      <c r="K18" s="176"/>
      <c r="L18" s="176"/>
      <c r="M18" s="176"/>
      <c r="N18" s="176"/>
      <c r="O18" s="176"/>
      <c r="P18" s="176"/>
      <c r="Q18" s="176"/>
      <c r="R18" s="176"/>
      <c r="S18" s="176"/>
      <c r="T18" s="176"/>
      <c r="U18" s="176"/>
    </row>
    <row r="19" spans="2:21" x14ac:dyDescent="0.35">
      <c r="B19" s="176"/>
      <c r="C19" s="176"/>
      <c r="D19" s="176"/>
      <c r="E19" s="176"/>
      <c r="F19" s="176"/>
      <c r="G19" s="176"/>
      <c r="H19" s="176"/>
      <c r="I19" s="176"/>
      <c r="J19" s="176"/>
      <c r="K19" s="176"/>
      <c r="L19" s="176"/>
      <c r="M19" s="176"/>
      <c r="N19" s="176"/>
      <c r="O19" s="176"/>
      <c r="P19" s="176"/>
      <c r="Q19" s="176"/>
      <c r="R19" s="176"/>
      <c r="S19" s="176"/>
      <c r="T19" s="176"/>
      <c r="U19" s="176"/>
    </row>
    <row r="20" spans="2:21" x14ac:dyDescent="0.35">
      <c r="B20" s="176"/>
      <c r="C20" s="176"/>
      <c r="D20" s="176"/>
      <c r="E20" s="176"/>
      <c r="F20" s="176"/>
      <c r="G20" s="176"/>
      <c r="H20" s="176"/>
      <c r="I20" s="176"/>
      <c r="J20" s="176"/>
      <c r="K20" s="176"/>
      <c r="L20" s="176"/>
      <c r="M20" s="176"/>
      <c r="N20" s="176"/>
      <c r="O20" s="176"/>
      <c r="P20" s="176"/>
      <c r="Q20" s="176"/>
      <c r="R20" s="176"/>
      <c r="S20" s="176"/>
      <c r="T20" s="176"/>
      <c r="U20" s="176"/>
    </row>
    <row r="21" spans="2:21" x14ac:dyDescent="0.35">
      <c r="B21" s="176"/>
      <c r="C21" s="176"/>
      <c r="D21" s="176"/>
      <c r="E21" s="176"/>
      <c r="F21" s="176"/>
      <c r="G21" s="176"/>
      <c r="H21" s="176"/>
      <c r="I21" s="176"/>
      <c r="J21" s="176"/>
      <c r="K21" s="176"/>
      <c r="L21" s="176"/>
      <c r="M21" s="176"/>
      <c r="N21" s="176"/>
      <c r="O21" s="176"/>
      <c r="P21" s="176"/>
      <c r="Q21" s="176"/>
      <c r="R21" s="176"/>
      <c r="S21" s="176"/>
      <c r="T21" s="176"/>
      <c r="U21" s="176"/>
    </row>
    <row r="22" spans="2:21" x14ac:dyDescent="0.35">
      <c r="B22" s="176"/>
      <c r="C22" s="176"/>
      <c r="D22" s="176"/>
      <c r="E22" s="176"/>
      <c r="F22" s="176"/>
      <c r="G22" s="176"/>
      <c r="H22" s="176"/>
      <c r="I22" s="176"/>
      <c r="J22" s="176"/>
      <c r="K22" s="176"/>
      <c r="L22" s="176"/>
      <c r="M22" s="176"/>
      <c r="N22" s="176"/>
      <c r="O22" s="176"/>
      <c r="P22" s="176"/>
      <c r="Q22" s="176"/>
      <c r="R22" s="176"/>
      <c r="S22" s="176"/>
      <c r="T22" s="176"/>
      <c r="U22" s="176"/>
    </row>
    <row r="23" spans="2:21" x14ac:dyDescent="0.35">
      <c r="B23" s="176"/>
      <c r="C23" s="176"/>
      <c r="D23" s="176"/>
      <c r="E23" s="176"/>
      <c r="F23" s="176"/>
      <c r="G23" s="176"/>
      <c r="H23" s="176"/>
      <c r="I23" s="176"/>
      <c r="J23" s="176"/>
      <c r="K23" s="176"/>
      <c r="L23" s="176"/>
      <c r="M23" s="176"/>
      <c r="N23" s="176"/>
      <c r="O23" s="176"/>
      <c r="P23" s="176"/>
      <c r="Q23" s="176"/>
      <c r="R23" s="176"/>
      <c r="S23" s="176"/>
      <c r="T23" s="176"/>
      <c r="U23" s="176"/>
    </row>
    <row r="24" spans="2:21" x14ac:dyDescent="0.35">
      <c r="B24" s="176"/>
      <c r="C24" s="176"/>
      <c r="D24" s="176"/>
      <c r="E24" s="176"/>
      <c r="F24" s="176"/>
      <c r="G24" s="176"/>
      <c r="H24" s="176"/>
      <c r="I24" s="176"/>
      <c r="J24" s="176"/>
      <c r="K24" s="176"/>
      <c r="L24" s="176"/>
      <c r="M24" s="176"/>
      <c r="N24" s="176"/>
      <c r="O24" s="176"/>
      <c r="P24" s="176"/>
      <c r="Q24" s="176"/>
      <c r="R24" s="176"/>
      <c r="S24" s="176"/>
      <c r="T24" s="176"/>
      <c r="U24" s="176"/>
    </row>
    <row r="25" spans="2:21" x14ac:dyDescent="0.35">
      <c r="B25" s="176"/>
      <c r="C25" s="176"/>
      <c r="D25" s="176"/>
      <c r="E25" s="176"/>
      <c r="F25" s="176"/>
      <c r="G25" s="176"/>
      <c r="H25" s="176"/>
      <c r="I25" s="176"/>
      <c r="J25" s="176"/>
      <c r="K25" s="176"/>
      <c r="L25" s="176"/>
      <c r="M25" s="176"/>
      <c r="N25" s="176"/>
      <c r="O25" s="176"/>
      <c r="P25" s="176"/>
      <c r="Q25" s="176"/>
      <c r="R25" s="176"/>
      <c r="S25" s="176"/>
      <c r="T25" s="176"/>
      <c r="U25" s="176"/>
    </row>
    <row r="26" spans="2:21" x14ac:dyDescent="0.35">
      <c r="B26" s="176"/>
      <c r="C26" s="176"/>
      <c r="D26" s="176"/>
      <c r="E26" s="176"/>
      <c r="F26" s="176"/>
      <c r="G26" s="176"/>
      <c r="H26" s="176"/>
      <c r="I26" s="176"/>
      <c r="J26" s="176"/>
      <c r="K26" s="176"/>
      <c r="L26" s="176"/>
      <c r="M26" s="176"/>
      <c r="N26" s="176"/>
      <c r="O26" s="176"/>
      <c r="P26" s="176"/>
      <c r="Q26" s="176"/>
      <c r="R26" s="176"/>
      <c r="S26" s="176"/>
      <c r="T26" s="176"/>
      <c r="U26" s="176"/>
    </row>
    <row r="27" spans="2:21" x14ac:dyDescent="0.35">
      <c r="B27" s="176"/>
      <c r="C27" s="176"/>
      <c r="D27" s="176"/>
      <c r="E27" s="176"/>
      <c r="F27" s="176"/>
      <c r="G27" s="176"/>
      <c r="H27" s="176"/>
      <c r="I27" s="176"/>
      <c r="J27" s="176"/>
      <c r="K27" s="176"/>
      <c r="L27" s="176"/>
      <c r="M27" s="176"/>
      <c r="N27" s="176"/>
      <c r="O27" s="176"/>
      <c r="P27" s="176"/>
      <c r="Q27" s="176"/>
      <c r="R27" s="176"/>
      <c r="S27" s="176"/>
      <c r="T27" s="176"/>
      <c r="U27" s="176"/>
    </row>
    <row r="28" spans="2:21" x14ac:dyDescent="0.35">
      <c r="B28" s="176"/>
      <c r="C28" s="176"/>
      <c r="D28" s="176"/>
      <c r="E28" s="176"/>
      <c r="F28" s="176"/>
      <c r="G28" s="176"/>
      <c r="H28" s="176"/>
      <c r="I28" s="176"/>
      <c r="J28" s="176"/>
      <c r="K28" s="176"/>
      <c r="L28" s="176"/>
      <c r="M28" s="176"/>
      <c r="N28" s="176"/>
      <c r="O28" s="176"/>
      <c r="P28" s="176"/>
      <c r="Q28" s="176"/>
      <c r="R28" s="176"/>
      <c r="S28" s="176"/>
      <c r="T28" s="176"/>
      <c r="U28" s="176"/>
    </row>
    <row r="29" spans="2:21" x14ac:dyDescent="0.35">
      <c r="B29" s="176"/>
      <c r="C29" s="176"/>
      <c r="D29" s="176"/>
      <c r="E29" s="176"/>
      <c r="F29" s="176"/>
      <c r="G29" s="176"/>
      <c r="H29" s="176"/>
      <c r="I29" s="176"/>
      <c r="J29" s="176"/>
      <c r="K29" s="176"/>
      <c r="L29" s="176"/>
      <c r="M29" s="176"/>
      <c r="N29" s="176"/>
      <c r="O29" s="176"/>
      <c r="P29" s="176"/>
      <c r="Q29" s="176"/>
      <c r="R29" s="176"/>
      <c r="S29" s="176"/>
      <c r="T29" s="176"/>
      <c r="U29" s="176"/>
    </row>
    <row r="30" spans="2:21" x14ac:dyDescent="0.35">
      <c r="B30" s="176"/>
      <c r="C30" s="176"/>
      <c r="D30" s="176"/>
      <c r="E30" s="176"/>
      <c r="F30" s="176"/>
      <c r="G30" s="176"/>
      <c r="H30" s="176"/>
      <c r="I30" s="176"/>
      <c r="J30" s="176"/>
      <c r="K30" s="176"/>
      <c r="L30" s="176"/>
      <c r="M30" s="176"/>
      <c r="N30" s="176"/>
      <c r="O30" s="176"/>
      <c r="P30" s="176"/>
      <c r="Q30" s="176"/>
      <c r="R30" s="176"/>
      <c r="S30" s="176"/>
      <c r="T30" s="176"/>
      <c r="U30" s="176"/>
    </row>
    <row r="31" spans="2:21" x14ac:dyDescent="0.35">
      <c r="B31" s="176"/>
      <c r="C31" s="176"/>
      <c r="D31" s="176"/>
      <c r="E31" s="176"/>
      <c r="F31" s="176"/>
      <c r="G31" s="176"/>
      <c r="H31" s="176"/>
      <c r="I31" s="176"/>
      <c r="J31" s="176"/>
      <c r="K31" s="176"/>
      <c r="L31" s="176"/>
      <c r="M31" s="176"/>
      <c r="N31" s="176"/>
      <c r="O31" s="176"/>
      <c r="P31" s="176"/>
      <c r="Q31" s="176"/>
      <c r="R31" s="176"/>
      <c r="S31" s="176"/>
      <c r="T31" s="176"/>
      <c r="U31" s="176"/>
    </row>
    <row r="32" spans="2:21" x14ac:dyDescent="0.35">
      <c r="B32" s="176"/>
      <c r="C32" s="176"/>
      <c r="D32" s="176"/>
      <c r="E32" s="176"/>
      <c r="F32" s="176"/>
      <c r="G32" s="176"/>
      <c r="H32" s="176"/>
      <c r="I32" s="176"/>
      <c r="J32" s="176"/>
      <c r="K32" s="176"/>
      <c r="L32" s="176"/>
      <c r="M32" s="176"/>
      <c r="N32" s="176"/>
      <c r="O32" s="176"/>
      <c r="P32" s="176"/>
      <c r="Q32" s="176"/>
      <c r="R32" s="176"/>
      <c r="S32" s="176"/>
      <c r="T32" s="176"/>
      <c r="U32" s="176"/>
    </row>
    <row r="33" spans="2:21" x14ac:dyDescent="0.35">
      <c r="B33" s="176"/>
      <c r="C33" s="176"/>
      <c r="D33" s="176"/>
      <c r="E33" s="176"/>
      <c r="F33" s="176"/>
      <c r="G33" s="176"/>
      <c r="H33" s="176"/>
      <c r="I33" s="176"/>
      <c r="J33" s="176"/>
      <c r="K33" s="176"/>
      <c r="L33" s="176"/>
      <c r="M33" s="176"/>
      <c r="N33" s="176"/>
      <c r="O33" s="176"/>
      <c r="P33" s="176"/>
      <c r="Q33" s="176"/>
      <c r="R33" s="176"/>
      <c r="S33" s="176"/>
      <c r="T33" s="176"/>
      <c r="U33" s="176"/>
    </row>
    <row r="34" spans="2:21" x14ac:dyDescent="0.35">
      <c r="B34" s="176"/>
      <c r="C34" s="176"/>
      <c r="D34" s="176"/>
      <c r="E34" s="176"/>
      <c r="F34" s="176"/>
      <c r="G34" s="176"/>
      <c r="H34" s="176"/>
      <c r="I34" s="176"/>
      <c r="J34" s="176"/>
      <c r="K34" s="176"/>
      <c r="L34" s="176"/>
      <c r="M34" s="176"/>
      <c r="N34" s="176"/>
      <c r="O34" s="176"/>
      <c r="P34" s="176"/>
      <c r="Q34" s="176"/>
      <c r="R34" s="176"/>
      <c r="S34" s="176"/>
      <c r="T34" s="176"/>
      <c r="U34" s="176"/>
    </row>
    <row r="35" spans="2:21" x14ac:dyDescent="0.35">
      <c r="B35" s="176"/>
      <c r="C35" s="176"/>
      <c r="D35" s="176"/>
      <c r="E35" s="176"/>
      <c r="F35" s="176"/>
      <c r="G35" s="176"/>
      <c r="H35" s="176"/>
      <c r="I35" s="176"/>
      <c r="J35" s="176"/>
      <c r="K35" s="176"/>
      <c r="L35" s="176"/>
      <c r="M35" s="176"/>
      <c r="N35" s="176"/>
      <c r="O35" s="176"/>
      <c r="P35" s="176"/>
      <c r="Q35" s="176"/>
      <c r="R35" s="176"/>
      <c r="S35" s="176"/>
      <c r="T35" s="176"/>
      <c r="U35" s="176"/>
    </row>
    <row r="36" spans="2:21" x14ac:dyDescent="0.35">
      <c r="B36" s="176"/>
      <c r="C36" s="176"/>
      <c r="D36" s="176"/>
      <c r="E36" s="176"/>
      <c r="F36" s="176"/>
      <c r="G36" s="176"/>
      <c r="H36" s="176"/>
      <c r="I36" s="176"/>
      <c r="J36" s="176"/>
      <c r="K36" s="176"/>
      <c r="L36" s="176"/>
      <c r="M36" s="176"/>
      <c r="N36" s="176"/>
      <c r="O36" s="176"/>
      <c r="P36" s="176"/>
      <c r="Q36" s="176"/>
      <c r="R36" s="176"/>
      <c r="S36" s="176"/>
      <c r="T36" s="176"/>
      <c r="U36" s="176"/>
    </row>
    <row r="37" spans="2:21" x14ac:dyDescent="0.35">
      <c r="B37" s="176"/>
      <c r="C37" s="176"/>
      <c r="D37" s="176"/>
      <c r="E37" s="176"/>
      <c r="F37" s="176"/>
      <c r="G37" s="176"/>
      <c r="H37" s="176"/>
      <c r="I37" s="176"/>
      <c r="J37" s="176"/>
      <c r="K37" s="176"/>
      <c r="L37" s="176"/>
      <c r="M37" s="176"/>
      <c r="N37" s="176"/>
      <c r="O37" s="176"/>
      <c r="P37" s="176"/>
      <c r="Q37" s="176"/>
      <c r="R37" s="176"/>
      <c r="S37" s="176"/>
      <c r="T37" s="176"/>
      <c r="U37" s="176"/>
    </row>
    <row r="38" spans="2:21" x14ac:dyDescent="0.35">
      <c r="B38" s="176"/>
      <c r="C38" s="176"/>
      <c r="D38" s="176"/>
      <c r="E38" s="176"/>
      <c r="F38" s="176"/>
      <c r="G38" s="176"/>
      <c r="H38" s="176"/>
      <c r="I38" s="176"/>
      <c r="J38" s="176"/>
      <c r="K38" s="176"/>
      <c r="L38" s="176"/>
      <c r="M38" s="176"/>
      <c r="N38" s="176"/>
      <c r="O38" s="176"/>
      <c r="P38" s="176"/>
      <c r="Q38" s="176"/>
      <c r="R38" s="176"/>
      <c r="S38" s="176"/>
      <c r="T38" s="176"/>
      <c r="U38" s="176"/>
    </row>
    <row r="39" spans="2:21" x14ac:dyDescent="0.35">
      <c r="B39" s="176"/>
      <c r="C39" s="176"/>
      <c r="D39" s="176"/>
      <c r="E39" s="176"/>
      <c r="F39" s="176"/>
      <c r="G39" s="176"/>
      <c r="H39" s="176"/>
      <c r="I39" s="176"/>
      <c r="J39" s="176"/>
      <c r="K39" s="176"/>
      <c r="L39" s="176"/>
      <c r="M39" s="176"/>
      <c r="N39" s="176"/>
      <c r="O39" s="176"/>
      <c r="P39" s="176"/>
      <c r="Q39" s="176"/>
      <c r="R39" s="176"/>
      <c r="S39" s="176"/>
      <c r="T39" s="176"/>
      <c r="U39" s="176"/>
    </row>
    <row r="40" spans="2:21" x14ac:dyDescent="0.35">
      <c r="B40" s="176"/>
      <c r="C40" s="176"/>
      <c r="D40" s="176"/>
      <c r="E40" s="176"/>
      <c r="F40" s="176"/>
      <c r="G40" s="176"/>
      <c r="H40" s="176"/>
      <c r="I40" s="176"/>
      <c r="J40" s="176"/>
      <c r="K40" s="176"/>
      <c r="L40" s="176"/>
      <c r="M40" s="176"/>
      <c r="N40" s="176"/>
      <c r="O40" s="176"/>
      <c r="P40" s="176"/>
      <c r="Q40" s="176"/>
      <c r="R40" s="176"/>
      <c r="S40" s="176"/>
      <c r="T40" s="176"/>
      <c r="U40" s="176"/>
    </row>
    <row r="41" spans="2:21" x14ac:dyDescent="0.35">
      <c r="B41" s="176"/>
      <c r="C41" s="176"/>
      <c r="D41" s="176"/>
      <c r="E41" s="176"/>
      <c r="F41" s="176"/>
      <c r="G41" s="176"/>
      <c r="H41" s="176"/>
      <c r="I41" s="176"/>
      <c r="J41" s="176"/>
      <c r="K41" s="176"/>
      <c r="L41" s="176"/>
      <c r="M41" s="176"/>
      <c r="N41" s="176"/>
      <c r="O41" s="176"/>
      <c r="P41" s="176"/>
      <c r="Q41" s="176"/>
      <c r="R41" s="176"/>
      <c r="S41" s="176"/>
      <c r="T41" s="176"/>
      <c r="U41" s="176"/>
    </row>
    <row r="42" spans="2:21" x14ac:dyDescent="0.35">
      <c r="B42" s="176"/>
      <c r="C42" s="176"/>
      <c r="D42" s="176"/>
      <c r="E42" s="176"/>
      <c r="F42" s="176"/>
      <c r="G42" s="176"/>
      <c r="H42" s="176"/>
      <c r="I42" s="176"/>
      <c r="J42" s="176"/>
      <c r="K42" s="176"/>
      <c r="L42" s="176"/>
      <c r="M42" s="176"/>
      <c r="N42" s="176"/>
      <c r="O42" s="176"/>
      <c r="P42" s="176"/>
      <c r="Q42" s="176"/>
      <c r="R42" s="176"/>
      <c r="S42" s="176"/>
      <c r="T42" s="176"/>
      <c r="U42" s="176"/>
    </row>
    <row r="43" spans="2:21" x14ac:dyDescent="0.35">
      <c r="B43" s="176"/>
      <c r="C43" s="176"/>
      <c r="D43" s="176"/>
      <c r="E43" s="176"/>
      <c r="F43" s="176"/>
      <c r="G43" s="176"/>
      <c r="H43" s="176"/>
      <c r="I43" s="176"/>
      <c r="J43" s="176"/>
      <c r="K43" s="176"/>
      <c r="L43" s="176"/>
      <c r="M43" s="176"/>
      <c r="N43" s="176"/>
      <c r="O43" s="176"/>
      <c r="P43" s="176"/>
      <c r="Q43" s="176"/>
      <c r="R43" s="176"/>
      <c r="S43" s="176"/>
      <c r="T43" s="176"/>
      <c r="U43" s="176"/>
    </row>
    <row r="44" spans="2:21" x14ac:dyDescent="0.35">
      <c r="B44" s="176"/>
      <c r="C44" s="176"/>
      <c r="D44" s="176"/>
      <c r="E44" s="176"/>
      <c r="F44" s="176"/>
      <c r="G44" s="176"/>
      <c r="H44" s="176"/>
      <c r="I44" s="176"/>
      <c r="J44" s="176"/>
      <c r="K44" s="176"/>
      <c r="L44" s="176"/>
      <c r="M44" s="176"/>
      <c r="N44" s="176"/>
      <c r="O44" s="176"/>
      <c r="P44" s="176"/>
      <c r="Q44" s="176"/>
      <c r="R44" s="176"/>
      <c r="S44" s="176"/>
      <c r="T44" s="176"/>
      <c r="U44" s="176"/>
    </row>
    <row r="45" spans="2:21" x14ac:dyDescent="0.35">
      <c r="B45" s="176"/>
      <c r="C45" s="176"/>
      <c r="D45" s="176"/>
      <c r="E45" s="176"/>
      <c r="F45" s="176"/>
      <c r="G45" s="176"/>
      <c r="H45" s="176"/>
      <c r="I45" s="176"/>
      <c r="J45" s="176"/>
      <c r="K45" s="176"/>
      <c r="L45" s="176"/>
      <c r="M45" s="176"/>
      <c r="N45" s="176"/>
      <c r="O45" s="176"/>
      <c r="P45" s="176"/>
      <c r="Q45" s="176"/>
      <c r="R45" s="176"/>
      <c r="S45" s="176"/>
      <c r="T45" s="176"/>
      <c r="U45" s="176"/>
    </row>
    <row r="46" spans="2:21" x14ac:dyDescent="0.35">
      <c r="B46" s="176"/>
      <c r="C46" s="176"/>
      <c r="D46" s="176"/>
      <c r="E46" s="176"/>
      <c r="F46" s="176"/>
      <c r="G46" s="176"/>
      <c r="H46" s="176"/>
      <c r="I46" s="176"/>
      <c r="J46" s="176"/>
      <c r="K46" s="176"/>
      <c r="L46" s="176"/>
      <c r="M46" s="176"/>
      <c r="N46" s="176"/>
      <c r="O46" s="176"/>
      <c r="P46" s="176"/>
      <c r="Q46" s="176"/>
      <c r="R46" s="176"/>
      <c r="S46" s="176"/>
      <c r="T46" s="176"/>
      <c r="U46" s="176"/>
    </row>
    <row r="47" spans="2:21" x14ac:dyDescent="0.35">
      <c r="B47" s="176"/>
      <c r="C47" s="176"/>
      <c r="D47" s="176"/>
      <c r="E47" s="176"/>
      <c r="F47" s="176"/>
      <c r="G47" s="176"/>
      <c r="H47" s="176"/>
      <c r="I47" s="176"/>
      <c r="J47" s="176"/>
      <c r="K47" s="176"/>
      <c r="L47" s="176"/>
      <c r="M47" s="176"/>
      <c r="N47" s="176"/>
      <c r="O47" s="176"/>
      <c r="P47" s="176"/>
      <c r="Q47" s="176"/>
      <c r="R47" s="176"/>
      <c r="S47" s="176"/>
      <c r="T47" s="176"/>
      <c r="U47" s="176"/>
    </row>
    <row r="48" spans="2:21" x14ac:dyDescent="0.35">
      <c r="B48" s="176"/>
      <c r="C48" s="176"/>
      <c r="D48" s="176"/>
      <c r="E48" s="176"/>
      <c r="F48" s="176"/>
      <c r="G48" s="176"/>
      <c r="H48" s="176"/>
      <c r="I48" s="176"/>
      <c r="J48" s="176"/>
      <c r="K48" s="176"/>
      <c r="L48" s="176"/>
      <c r="M48" s="176"/>
      <c r="N48" s="176"/>
      <c r="O48" s="176"/>
      <c r="P48" s="176"/>
      <c r="Q48" s="176"/>
      <c r="R48" s="176"/>
      <c r="S48" s="176"/>
      <c r="T48" s="176"/>
      <c r="U48" s="176"/>
    </row>
    <row r="49" spans="2:21" x14ac:dyDescent="0.35">
      <c r="B49" s="176"/>
      <c r="C49" s="176"/>
      <c r="D49" s="176"/>
      <c r="E49" s="176"/>
      <c r="F49" s="176"/>
      <c r="G49" s="176"/>
      <c r="H49" s="176"/>
      <c r="I49" s="176"/>
      <c r="J49" s="176"/>
      <c r="K49" s="176"/>
      <c r="L49" s="176"/>
      <c r="M49" s="176"/>
      <c r="N49" s="176"/>
      <c r="O49" s="176"/>
      <c r="P49" s="176"/>
      <c r="Q49" s="176"/>
      <c r="R49" s="176"/>
      <c r="S49" s="176"/>
      <c r="T49" s="176"/>
      <c r="U49" s="176"/>
    </row>
    <row r="50" spans="2:21" x14ac:dyDescent="0.35">
      <c r="B50" s="176"/>
      <c r="C50" s="176"/>
      <c r="D50" s="176"/>
      <c r="E50" s="176"/>
      <c r="F50" s="176"/>
      <c r="G50" s="176"/>
      <c r="H50" s="176"/>
      <c r="I50" s="176"/>
      <c r="J50" s="176"/>
      <c r="K50" s="176"/>
      <c r="L50" s="176"/>
      <c r="M50" s="176"/>
      <c r="N50" s="176"/>
      <c r="O50" s="176"/>
      <c r="P50" s="176"/>
      <c r="Q50" s="176"/>
      <c r="R50" s="176"/>
      <c r="S50" s="176"/>
      <c r="T50" s="176"/>
      <c r="U50" s="176"/>
    </row>
    <row r="51" spans="2:21" x14ac:dyDescent="0.35">
      <c r="B51" s="176"/>
      <c r="C51" s="176"/>
      <c r="D51" s="176"/>
      <c r="E51" s="176"/>
      <c r="F51" s="176"/>
      <c r="G51" s="176"/>
      <c r="H51" s="176"/>
      <c r="I51" s="176"/>
      <c r="J51" s="176"/>
      <c r="K51" s="176"/>
      <c r="L51" s="176"/>
      <c r="M51" s="176"/>
      <c r="N51" s="176"/>
      <c r="O51" s="176"/>
      <c r="P51" s="176"/>
      <c r="Q51" s="176"/>
      <c r="R51" s="176"/>
      <c r="S51" s="176"/>
      <c r="T51" s="176"/>
      <c r="U51" s="176"/>
    </row>
    <row r="52" spans="2:21" x14ac:dyDescent="0.35">
      <c r="B52" s="176"/>
      <c r="C52" s="176"/>
      <c r="D52" s="176"/>
      <c r="E52" s="176"/>
      <c r="F52" s="176"/>
      <c r="G52" s="176"/>
      <c r="H52" s="176"/>
      <c r="I52" s="176"/>
      <c r="J52" s="176"/>
      <c r="K52" s="176"/>
      <c r="L52" s="176"/>
      <c r="M52" s="176"/>
      <c r="N52" s="176"/>
      <c r="O52" s="176"/>
      <c r="P52" s="176"/>
      <c r="Q52" s="176"/>
      <c r="R52" s="176"/>
      <c r="S52" s="176"/>
      <c r="T52" s="176"/>
      <c r="U52" s="176"/>
    </row>
    <row r="53" spans="2:21" x14ac:dyDescent="0.35">
      <c r="B53" s="176"/>
      <c r="C53" s="176"/>
      <c r="D53" s="176"/>
      <c r="E53" s="176"/>
      <c r="F53" s="176"/>
      <c r="G53" s="176"/>
      <c r="H53" s="176"/>
      <c r="I53" s="176"/>
      <c r="J53" s="176"/>
      <c r="K53" s="176"/>
      <c r="L53" s="176"/>
      <c r="M53" s="176"/>
      <c r="N53" s="176"/>
      <c r="O53" s="176"/>
      <c r="P53" s="176"/>
      <c r="Q53" s="176"/>
      <c r="R53" s="176"/>
      <c r="S53" s="176"/>
      <c r="T53" s="176"/>
      <c r="U53" s="176"/>
    </row>
    <row r="54" spans="2:21" x14ac:dyDescent="0.35">
      <c r="B54" s="176"/>
      <c r="C54" s="176"/>
      <c r="D54" s="176"/>
      <c r="E54" s="176"/>
      <c r="F54" s="176"/>
      <c r="G54" s="176"/>
      <c r="H54" s="176"/>
      <c r="I54" s="176"/>
      <c r="J54" s="176"/>
      <c r="K54" s="176"/>
      <c r="L54" s="176"/>
      <c r="M54" s="176"/>
      <c r="N54" s="176"/>
      <c r="O54" s="176"/>
      <c r="P54" s="176"/>
      <c r="Q54" s="176"/>
      <c r="R54" s="176"/>
      <c r="S54" s="176"/>
      <c r="T54" s="176"/>
      <c r="U54" s="176"/>
    </row>
    <row r="55" spans="2:21" x14ac:dyDescent="0.35">
      <c r="B55" s="176"/>
      <c r="C55" s="176"/>
      <c r="D55" s="176"/>
      <c r="E55" s="176"/>
      <c r="F55" s="176"/>
      <c r="G55" s="176"/>
      <c r="H55" s="176"/>
      <c r="I55" s="176"/>
      <c r="J55" s="176"/>
      <c r="K55" s="176"/>
      <c r="L55" s="176"/>
      <c r="M55" s="176"/>
      <c r="N55" s="176"/>
      <c r="O55" s="176"/>
      <c r="P55" s="176"/>
      <c r="Q55" s="176"/>
      <c r="R55" s="176"/>
      <c r="S55" s="176"/>
      <c r="T55" s="176"/>
      <c r="U55" s="176"/>
    </row>
    <row r="56" spans="2:21" x14ac:dyDescent="0.35">
      <c r="B56" s="176"/>
      <c r="C56" s="176"/>
      <c r="D56" s="176"/>
      <c r="E56" s="176"/>
      <c r="F56" s="176"/>
      <c r="G56" s="176"/>
      <c r="H56" s="176"/>
      <c r="I56" s="176"/>
      <c r="J56" s="176"/>
      <c r="K56" s="176"/>
      <c r="L56" s="176"/>
      <c r="M56" s="176"/>
      <c r="N56" s="176"/>
      <c r="O56" s="176"/>
      <c r="P56" s="176"/>
      <c r="Q56" s="176"/>
      <c r="R56" s="176"/>
      <c r="S56" s="176"/>
      <c r="T56" s="176"/>
      <c r="U56" s="176"/>
    </row>
    <row r="57" spans="2:21" x14ac:dyDescent="0.35">
      <c r="B57" s="176"/>
      <c r="C57" s="176"/>
      <c r="D57" s="176"/>
      <c r="E57" s="176"/>
      <c r="F57" s="176"/>
      <c r="G57" s="176"/>
      <c r="H57" s="176"/>
      <c r="I57" s="176"/>
      <c r="J57" s="176"/>
      <c r="K57" s="176"/>
      <c r="L57" s="176"/>
      <c r="M57" s="176"/>
      <c r="N57" s="176"/>
      <c r="O57" s="176"/>
      <c r="P57" s="176"/>
      <c r="Q57" s="176"/>
      <c r="R57" s="176"/>
      <c r="S57" s="176"/>
      <c r="T57" s="176"/>
      <c r="U57" s="176"/>
    </row>
    <row r="58" spans="2:21" x14ac:dyDescent="0.35">
      <c r="B58" s="176"/>
      <c r="C58" s="176"/>
      <c r="D58" s="176"/>
      <c r="E58" s="176"/>
      <c r="F58" s="176"/>
      <c r="G58" s="176"/>
      <c r="H58" s="176"/>
      <c r="I58" s="176"/>
      <c r="J58" s="176"/>
      <c r="K58" s="176"/>
      <c r="L58" s="176"/>
      <c r="M58" s="176"/>
      <c r="N58" s="176"/>
      <c r="O58" s="176"/>
      <c r="P58" s="176"/>
      <c r="Q58" s="176"/>
      <c r="R58" s="176"/>
      <c r="S58" s="176"/>
      <c r="T58" s="176"/>
      <c r="U58" s="176"/>
    </row>
    <row r="59" spans="2:21" x14ac:dyDescent="0.35">
      <c r="B59" s="176"/>
      <c r="C59" s="176"/>
      <c r="D59" s="176"/>
      <c r="E59" s="176"/>
      <c r="F59" s="176"/>
      <c r="G59" s="176"/>
      <c r="H59" s="176"/>
      <c r="I59" s="176"/>
      <c r="J59" s="176"/>
      <c r="K59" s="176"/>
      <c r="L59" s="176"/>
      <c r="M59" s="176"/>
      <c r="N59" s="176"/>
      <c r="O59" s="176"/>
      <c r="P59" s="176"/>
      <c r="Q59" s="176"/>
      <c r="R59" s="176"/>
      <c r="S59" s="176"/>
      <c r="T59" s="176"/>
      <c r="U59" s="176"/>
    </row>
    <row r="60" spans="2:21" x14ac:dyDescent="0.35">
      <c r="B60" s="176"/>
      <c r="C60" s="176"/>
      <c r="D60" s="176"/>
      <c r="E60" s="176"/>
      <c r="F60" s="176"/>
      <c r="G60" s="176"/>
      <c r="H60" s="176"/>
      <c r="I60" s="176"/>
      <c r="J60" s="176"/>
      <c r="K60" s="176"/>
      <c r="L60" s="176"/>
      <c r="M60" s="176"/>
      <c r="N60" s="176"/>
      <c r="O60" s="176"/>
      <c r="P60" s="176"/>
      <c r="Q60" s="176"/>
      <c r="R60" s="176"/>
      <c r="S60" s="176"/>
      <c r="T60" s="176"/>
      <c r="U60" s="176"/>
    </row>
    <row r="61" spans="2:21" x14ac:dyDescent="0.35">
      <c r="B61" s="176"/>
      <c r="C61" s="176"/>
      <c r="D61" s="176"/>
      <c r="E61" s="176"/>
      <c r="F61" s="176"/>
      <c r="G61" s="176"/>
      <c r="H61" s="176"/>
      <c r="I61" s="176"/>
      <c r="J61" s="176"/>
      <c r="K61" s="176"/>
      <c r="L61" s="176"/>
      <c r="M61" s="176"/>
      <c r="N61" s="176"/>
      <c r="O61" s="176"/>
      <c r="P61" s="176"/>
      <c r="Q61" s="176"/>
      <c r="R61" s="176"/>
      <c r="S61" s="176"/>
      <c r="T61" s="176"/>
      <c r="U61" s="176"/>
    </row>
    <row r="62" spans="2:21" x14ac:dyDescent="0.35">
      <c r="B62" s="176"/>
      <c r="C62" s="176"/>
      <c r="D62" s="176"/>
      <c r="E62" s="176"/>
      <c r="F62" s="176"/>
      <c r="G62" s="176"/>
      <c r="H62" s="176"/>
      <c r="I62" s="176"/>
      <c r="J62" s="176"/>
      <c r="K62" s="176"/>
      <c r="L62" s="176"/>
      <c r="M62" s="176"/>
      <c r="N62" s="176"/>
      <c r="O62" s="176"/>
      <c r="P62" s="176"/>
      <c r="Q62" s="176"/>
      <c r="R62" s="176"/>
      <c r="S62" s="176"/>
      <c r="T62" s="176"/>
      <c r="U62" s="176"/>
    </row>
    <row r="63" spans="2:21" x14ac:dyDescent="0.35">
      <c r="B63" s="176"/>
      <c r="C63" s="176"/>
      <c r="D63" s="176"/>
      <c r="E63" s="176"/>
      <c r="F63" s="176"/>
      <c r="G63" s="176"/>
      <c r="H63" s="176"/>
      <c r="I63" s="176"/>
      <c r="J63" s="176"/>
      <c r="K63" s="176"/>
      <c r="L63" s="176"/>
      <c r="M63" s="176"/>
      <c r="N63" s="176"/>
      <c r="O63" s="176"/>
      <c r="P63" s="176"/>
      <c r="Q63" s="176"/>
      <c r="R63" s="176"/>
      <c r="S63" s="176"/>
      <c r="T63" s="176"/>
      <c r="U63" s="176"/>
    </row>
    <row r="64" spans="2:21" x14ac:dyDescent="0.35">
      <c r="B64" s="176"/>
      <c r="C64" s="176"/>
      <c r="D64" s="176"/>
      <c r="E64" s="176"/>
      <c r="F64" s="176"/>
      <c r="G64" s="176"/>
      <c r="H64" s="176"/>
      <c r="I64" s="176"/>
      <c r="J64" s="176"/>
      <c r="K64" s="176"/>
      <c r="L64" s="176"/>
      <c r="M64" s="176"/>
      <c r="N64" s="176"/>
      <c r="O64" s="176"/>
      <c r="P64" s="176"/>
      <c r="Q64" s="176"/>
      <c r="R64" s="176"/>
      <c r="S64" s="176"/>
      <c r="T64" s="176"/>
      <c r="U64" s="176"/>
    </row>
    <row r="65" spans="2:21" x14ac:dyDescent="0.35">
      <c r="B65" s="176"/>
      <c r="C65" s="176"/>
      <c r="D65" s="176"/>
      <c r="E65" s="176"/>
      <c r="F65" s="176"/>
      <c r="G65" s="176"/>
      <c r="H65" s="176"/>
      <c r="I65" s="176"/>
      <c r="J65" s="176"/>
      <c r="K65" s="176"/>
      <c r="L65" s="176"/>
      <c r="M65" s="176"/>
      <c r="N65" s="176"/>
      <c r="O65" s="176"/>
      <c r="P65" s="176"/>
      <c r="Q65" s="176"/>
      <c r="R65" s="176"/>
      <c r="S65" s="176"/>
      <c r="T65" s="176"/>
      <c r="U65" s="176"/>
    </row>
    <row r="66" spans="2:21" x14ac:dyDescent="0.35">
      <c r="B66" s="176"/>
      <c r="C66" s="176"/>
      <c r="D66" s="176"/>
      <c r="E66" s="176"/>
      <c r="F66" s="176"/>
      <c r="G66" s="176"/>
      <c r="H66" s="176"/>
      <c r="I66" s="176"/>
      <c r="J66" s="176"/>
      <c r="K66" s="176"/>
      <c r="L66" s="176"/>
      <c r="M66" s="176"/>
      <c r="N66" s="176"/>
      <c r="O66" s="176"/>
      <c r="P66" s="176"/>
      <c r="Q66" s="176"/>
      <c r="R66" s="176"/>
      <c r="S66" s="176"/>
      <c r="T66" s="176"/>
      <c r="U66" s="176"/>
    </row>
    <row r="67" spans="2:21" x14ac:dyDescent="0.35">
      <c r="B67" s="176"/>
      <c r="C67" s="176"/>
      <c r="D67" s="176"/>
      <c r="E67" s="176"/>
      <c r="F67" s="176"/>
      <c r="G67" s="176"/>
      <c r="H67" s="176"/>
      <c r="I67" s="176"/>
      <c r="J67" s="176"/>
      <c r="K67" s="176"/>
      <c r="L67" s="176"/>
      <c r="M67" s="176"/>
      <c r="N67" s="176"/>
      <c r="O67" s="176"/>
      <c r="P67" s="176"/>
      <c r="Q67" s="176"/>
      <c r="R67" s="176"/>
      <c r="S67" s="176"/>
      <c r="T67" s="176"/>
      <c r="U67" s="176"/>
    </row>
    <row r="68" spans="2:21" x14ac:dyDescent="0.35">
      <c r="B68" s="176"/>
      <c r="C68" s="176"/>
      <c r="D68" s="176"/>
      <c r="E68" s="176"/>
      <c r="F68" s="176"/>
      <c r="G68" s="176"/>
      <c r="H68" s="176"/>
      <c r="I68" s="176"/>
      <c r="J68" s="176"/>
      <c r="K68" s="176"/>
      <c r="L68" s="176"/>
      <c r="M68" s="176"/>
      <c r="N68" s="176"/>
      <c r="O68" s="176"/>
      <c r="P68" s="176"/>
      <c r="Q68" s="176"/>
      <c r="R68" s="176"/>
      <c r="S68" s="176"/>
      <c r="T68" s="176"/>
      <c r="U68" s="176"/>
    </row>
    <row r="69" spans="2:21" x14ac:dyDescent="0.35">
      <c r="B69" s="176"/>
      <c r="C69" s="176"/>
      <c r="D69" s="176"/>
      <c r="E69" s="176"/>
      <c r="F69" s="176"/>
      <c r="G69" s="176"/>
      <c r="H69" s="176"/>
      <c r="I69" s="176"/>
      <c r="J69" s="176"/>
      <c r="K69" s="176"/>
      <c r="L69" s="176"/>
      <c r="M69" s="176"/>
      <c r="N69" s="176"/>
      <c r="O69" s="176"/>
      <c r="P69" s="176"/>
      <c r="Q69" s="176"/>
      <c r="R69" s="176"/>
      <c r="S69" s="176"/>
      <c r="T69" s="176"/>
      <c r="U69" s="176"/>
    </row>
    <row r="70" spans="2:21" x14ac:dyDescent="0.35">
      <c r="B70" s="176"/>
      <c r="C70" s="176"/>
      <c r="D70" s="176"/>
      <c r="E70" s="176"/>
      <c r="F70" s="176"/>
      <c r="G70" s="176"/>
      <c r="H70" s="176"/>
      <c r="I70" s="176"/>
      <c r="J70" s="176"/>
      <c r="K70" s="176"/>
      <c r="L70" s="176"/>
      <c r="M70" s="176"/>
      <c r="N70" s="176"/>
      <c r="O70" s="176"/>
      <c r="P70" s="176"/>
      <c r="Q70" s="176"/>
      <c r="R70" s="176"/>
      <c r="S70" s="176"/>
      <c r="T70" s="176"/>
      <c r="U70" s="176"/>
    </row>
    <row r="71" spans="2:21" x14ac:dyDescent="0.35">
      <c r="B71" s="176"/>
      <c r="C71" s="176"/>
      <c r="D71" s="176"/>
      <c r="E71" s="176"/>
      <c r="F71" s="176"/>
      <c r="G71" s="176"/>
      <c r="H71" s="176"/>
      <c r="I71" s="176"/>
      <c r="J71" s="176"/>
      <c r="K71" s="176"/>
      <c r="L71" s="176"/>
      <c r="M71" s="176"/>
      <c r="N71" s="176"/>
      <c r="O71" s="176"/>
      <c r="P71" s="176"/>
      <c r="Q71" s="176"/>
      <c r="R71" s="176"/>
      <c r="S71" s="176"/>
      <c r="T71" s="176"/>
      <c r="U71" s="176"/>
    </row>
    <row r="72" spans="2:21" x14ac:dyDescent="0.35">
      <c r="B72" s="176"/>
      <c r="C72" s="176"/>
      <c r="D72" s="176"/>
      <c r="E72" s="176"/>
      <c r="F72" s="176"/>
      <c r="G72" s="176"/>
      <c r="H72" s="176"/>
      <c r="I72" s="176"/>
      <c r="J72" s="176"/>
      <c r="K72" s="176"/>
      <c r="L72" s="176"/>
      <c r="M72" s="176"/>
      <c r="N72" s="176"/>
      <c r="O72" s="176"/>
      <c r="P72" s="176"/>
      <c r="Q72" s="176"/>
      <c r="R72" s="176"/>
      <c r="S72" s="176"/>
      <c r="T72" s="176"/>
      <c r="U72" s="176"/>
    </row>
    <row r="73" spans="2:21" x14ac:dyDescent="0.35">
      <c r="B73" s="176"/>
      <c r="C73" s="176"/>
      <c r="D73" s="176"/>
      <c r="E73" s="176"/>
      <c r="F73" s="176"/>
      <c r="G73" s="176"/>
      <c r="H73" s="176"/>
      <c r="I73" s="176"/>
      <c r="J73" s="176"/>
      <c r="K73" s="176"/>
      <c r="L73" s="176"/>
      <c r="M73" s="176"/>
      <c r="N73" s="176"/>
      <c r="O73" s="176"/>
      <c r="P73" s="176"/>
      <c r="Q73" s="176"/>
      <c r="R73" s="176"/>
      <c r="S73" s="176"/>
      <c r="T73" s="176"/>
      <c r="U73" s="176"/>
    </row>
    <row r="74" spans="2:21" x14ac:dyDescent="0.35">
      <c r="B74" s="176"/>
      <c r="C74" s="176"/>
      <c r="D74" s="176"/>
      <c r="E74" s="176"/>
      <c r="F74" s="176"/>
      <c r="G74" s="176"/>
      <c r="H74" s="176"/>
      <c r="I74" s="176"/>
      <c r="J74" s="176"/>
      <c r="K74" s="176"/>
      <c r="L74" s="176"/>
      <c r="M74" s="176"/>
      <c r="N74" s="176"/>
      <c r="O74" s="176"/>
      <c r="P74" s="176"/>
      <c r="Q74" s="176"/>
      <c r="R74" s="176"/>
      <c r="S74" s="176"/>
      <c r="T74" s="176"/>
      <c r="U74" s="176"/>
    </row>
    <row r="75" spans="2:21" x14ac:dyDescent="0.35">
      <c r="B75" s="176"/>
      <c r="C75" s="176"/>
      <c r="D75" s="176"/>
      <c r="E75" s="176"/>
      <c r="F75" s="176"/>
      <c r="G75" s="176"/>
      <c r="H75" s="176"/>
      <c r="I75" s="176"/>
      <c r="J75" s="176"/>
      <c r="K75" s="176"/>
      <c r="L75" s="176"/>
      <c r="M75" s="176"/>
      <c r="N75" s="176"/>
      <c r="O75" s="176"/>
      <c r="P75" s="176"/>
      <c r="Q75" s="176"/>
      <c r="R75" s="176"/>
      <c r="S75" s="176"/>
      <c r="T75" s="176"/>
      <c r="U75" s="176"/>
    </row>
    <row r="76" spans="2:21" x14ac:dyDescent="0.35">
      <c r="B76" s="176"/>
      <c r="C76" s="176"/>
      <c r="D76" s="176"/>
      <c r="E76" s="176"/>
      <c r="F76" s="176"/>
      <c r="G76" s="176"/>
      <c r="H76" s="176"/>
      <c r="I76" s="176"/>
      <c r="J76" s="176"/>
      <c r="K76" s="176"/>
      <c r="L76" s="176"/>
      <c r="M76" s="176"/>
      <c r="N76" s="176"/>
      <c r="O76" s="176"/>
      <c r="P76" s="176"/>
      <c r="Q76" s="176"/>
      <c r="R76" s="176"/>
      <c r="S76" s="176"/>
      <c r="T76" s="176"/>
      <c r="U76" s="176"/>
    </row>
    <row r="77" spans="2:21" x14ac:dyDescent="0.35">
      <c r="B77" s="176"/>
      <c r="C77" s="176"/>
      <c r="D77" s="176"/>
      <c r="E77" s="176"/>
      <c r="F77" s="176"/>
      <c r="G77" s="176"/>
      <c r="H77" s="176"/>
      <c r="I77" s="176"/>
      <c r="J77" s="176"/>
      <c r="K77" s="176"/>
      <c r="L77" s="176"/>
      <c r="M77" s="176"/>
      <c r="N77" s="176"/>
      <c r="O77" s="176"/>
      <c r="P77" s="176"/>
      <c r="Q77" s="176"/>
      <c r="R77" s="176"/>
      <c r="S77" s="176"/>
      <c r="T77" s="176"/>
      <c r="U77" s="176"/>
    </row>
    <row r="78" spans="2:21" x14ac:dyDescent="0.35">
      <c r="B78" s="176"/>
      <c r="C78" s="176"/>
      <c r="D78" s="176"/>
      <c r="E78" s="176"/>
      <c r="F78" s="176"/>
      <c r="G78" s="176"/>
      <c r="H78" s="176"/>
      <c r="I78" s="176"/>
      <c r="J78" s="176"/>
      <c r="K78" s="176"/>
      <c r="L78" s="176"/>
      <c r="M78" s="176"/>
      <c r="N78" s="176"/>
      <c r="O78" s="176"/>
      <c r="P78" s="176"/>
      <c r="Q78" s="176"/>
      <c r="R78" s="176"/>
      <c r="S78" s="176"/>
      <c r="T78" s="176"/>
      <c r="U78" s="176"/>
    </row>
    <row r="79" spans="2:21" x14ac:dyDescent="0.35">
      <c r="B79" s="176"/>
      <c r="C79" s="176"/>
      <c r="D79" s="176"/>
      <c r="E79" s="176"/>
      <c r="F79" s="176"/>
      <c r="G79" s="176"/>
      <c r="H79" s="176"/>
      <c r="I79" s="176"/>
      <c r="J79" s="176"/>
      <c r="K79" s="176"/>
      <c r="L79" s="176"/>
      <c r="M79" s="176"/>
      <c r="N79" s="176"/>
      <c r="O79" s="176"/>
      <c r="P79" s="176"/>
      <c r="Q79" s="176"/>
      <c r="R79" s="176"/>
      <c r="S79" s="176"/>
      <c r="T79" s="176"/>
      <c r="U79" s="176"/>
    </row>
    <row r="80" spans="2:21" x14ac:dyDescent="0.35">
      <c r="B80" s="176"/>
      <c r="C80" s="176"/>
      <c r="D80" s="176"/>
      <c r="E80" s="176"/>
      <c r="F80" s="176"/>
      <c r="G80" s="176"/>
      <c r="H80" s="176"/>
      <c r="I80" s="176"/>
      <c r="J80" s="176"/>
      <c r="K80" s="176"/>
      <c r="L80" s="176"/>
      <c r="M80" s="176"/>
      <c r="N80" s="176"/>
      <c r="O80" s="176"/>
      <c r="P80" s="176"/>
      <c r="Q80" s="176"/>
      <c r="R80" s="176"/>
      <c r="S80" s="176"/>
      <c r="T80" s="176"/>
      <c r="U80" s="176"/>
    </row>
    <row r="81" spans="2:21" x14ac:dyDescent="0.35">
      <c r="B81" s="176"/>
      <c r="C81" s="176"/>
      <c r="D81" s="176"/>
      <c r="E81" s="176"/>
      <c r="F81" s="176"/>
      <c r="G81" s="176"/>
      <c r="H81" s="176"/>
      <c r="I81" s="176"/>
      <c r="J81" s="176"/>
      <c r="K81" s="176"/>
      <c r="L81" s="176"/>
      <c r="M81" s="176"/>
      <c r="N81" s="176"/>
      <c r="O81" s="176"/>
      <c r="P81" s="176"/>
      <c r="Q81" s="176"/>
      <c r="R81" s="176"/>
      <c r="S81" s="176"/>
      <c r="T81" s="176"/>
      <c r="U81" s="176"/>
    </row>
    <row r="82" spans="2:21" x14ac:dyDescent="0.35">
      <c r="B82" s="176"/>
      <c r="C82" s="176"/>
      <c r="D82" s="176"/>
      <c r="E82" s="176"/>
      <c r="F82" s="176"/>
      <c r="G82" s="176"/>
      <c r="H82" s="176"/>
      <c r="I82" s="176"/>
      <c r="J82" s="176"/>
      <c r="K82" s="176"/>
      <c r="L82" s="176"/>
      <c r="M82" s="176"/>
      <c r="N82" s="176"/>
      <c r="O82" s="176"/>
      <c r="P82" s="176"/>
      <c r="Q82" s="176"/>
      <c r="R82" s="176"/>
      <c r="S82" s="176"/>
      <c r="T82" s="176"/>
      <c r="U82" s="176"/>
    </row>
    <row r="83" spans="2:21" x14ac:dyDescent="0.35">
      <c r="B83" s="176"/>
      <c r="C83" s="176"/>
      <c r="D83" s="176"/>
      <c r="E83" s="176"/>
      <c r="F83" s="176"/>
      <c r="G83" s="176"/>
      <c r="H83" s="176"/>
      <c r="I83" s="176"/>
      <c r="J83" s="176"/>
      <c r="K83" s="176"/>
      <c r="L83" s="176"/>
      <c r="M83" s="176"/>
      <c r="N83" s="176"/>
      <c r="O83" s="176"/>
      <c r="P83" s="176"/>
      <c r="Q83" s="176"/>
      <c r="R83" s="176"/>
      <c r="S83" s="176"/>
      <c r="T83" s="176"/>
      <c r="U83" s="176"/>
    </row>
    <row r="84" spans="2:21" x14ac:dyDescent="0.35">
      <c r="B84" s="176"/>
      <c r="C84" s="176"/>
      <c r="D84" s="176"/>
      <c r="E84" s="176"/>
      <c r="F84" s="176"/>
      <c r="G84" s="176"/>
      <c r="H84" s="176"/>
      <c r="I84" s="176"/>
      <c r="J84" s="176"/>
      <c r="K84" s="176"/>
      <c r="L84" s="176"/>
      <c r="M84" s="176"/>
      <c r="N84" s="176"/>
      <c r="O84" s="176"/>
      <c r="P84" s="176"/>
      <c r="Q84" s="176"/>
      <c r="R84" s="176"/>
      <c r="S84" s="176"/>
      <c r="T84" s="176"/>
      <c r="U84" s="176"/>
    </row>
    <row r="85" spans="2:21" x14ac:dyDescent="0.35">
      <c r="B85" s="176"/>
      <c r="C85" s="176"/>
      <c r="D85" s="176"/>
      <c r="E85" s="176"/>
      <c r="F85" s="176"/>
      <c r="G85" s="176"/>
      <c r="H85" s="176"/>
      <c r="I85" s="176"/>
      <c r="J85" s="176"/>
      <c r="K85" s="176"/>
      <c r="L85" s="176"/>
      <c r="M85" s="176"/>
      <c r="N85" s="176"/>
      <c r="O85" s="176"/>
      <c r="P85" s="176"/>
      <c r="Q85" s="176"/>
      <c r="R85" s="176"/>
      <c r="S85" s="176"/>
      <c r="T85" s="176"/>
      <c r="U85" s="176"/>
    </row>
    <row r="86" spans="2:21" x14ac:dyDescent="0.35">
      <c r="B86" s="176"/>
      <c r="C86" s="176"/>
      <c r="D86" s="176"/>
      <c r="E86" s="176"/>
      <c r="F86" s="176"/>
      <c r="G86" s="176"/>
      <c r="H86" s="176"/>
      <c r="I86" s="176"/>
      <c r="J86" s="176"/>
      <c r="K86" s="176"/>
      <c r="L86" s="176"/>
      <c r="M86" s="176"/>
      <c r="N86" s="176"/>
      <c r="O86" s="176"/>
      <c r="P86" s="176"/>
      <c r="Q86" s="176"/>
      <c r="R86" s="176"/>
      <c r="S86" s="176"/>
      <c r="T86" s="176"/>
      <c r="U86" s="176"/>
    </row>
    <row r="87" spans="2:21" x14ac:dyDescent="0.35">
      <c r="B87" s="176"/>
      <c r="C87" s="176"/>
      <c r="D87" s="176"/>
      <c r="E87" s="176"/>
      <c r="F87" s="176"/>
      <c r="G87" s="176"/>
      <c r="H87" s="176"/>
      <c r="I87" s="176"/>
      <c r="J87" s="176"/>
      <c r="K87" s="176"/>
      <c r="L87" s="176"/>
      <c r="M87" s="176"/>
      <c r="N87" s="176"/>
      <c r="O87" s="176"/>
      <c r="P87" s="176"/>
      <c r="Q87" s="176"/>
      <c r="R87" s="176"/>
      <c r="S87" s="176"/>
      <c r="T87" s="176"/>
      <c r="U87" s="176"/>
    </row>
    <row r="88" spans="2:21" x14ac:dyDescent="0.35">
      <c r="B88" s="176"/>
      <c r="C88" s="176"/>
      <c r="D88" s="176"/>
      <c r="E88" s="176"/>
      <c r="F88" s="176"/>
      <c r="G88" s="176"/>
      <c r="H88" s="176"/>
      <c r="I88" s="176"/>
      <c r="J88" s="176"/>
      <c r="K88" s="176"/>
      <c r="L88" s="176"/>
      <c r="M88" s="176"/>
      <c r="N88" s="176"/>
      <c r="O88" s="176"/>
      <c r="P88" s="176"/>
      <c r="Q88" s="176"/>
      <c r="R88" s="176"/>
      <c r="S88" s="176"/>
      <c r="T88" s="176"/>
      <c r="U88" s="176"/>
    </row>
    <row r="89" spans="2:21" x14ac:dyDescent="0.35">
      <c r="B89" s="176"/>
      <c r="C89" s="176"/>
      <c r="D89" s="176"/>
      <c r="E89" s="176"/>
      <c r="F89" s="176"/>
      <c r="G89" s="176"/>
      <c r="H89" s="176"/>
      <c r="I89" s="176"/>
      <c r="J89" s="176"/>
      <c r="K89" s="176"/>
      <c r="L89" s="176"/>
      <c r="M89" s="176"/>
      <c r="N89" s="176"/>
      <c r="O89" s="176"/>
      <c r="P89" s="176"/>
      <c r="Q89" s="176"/>
      <c r="R89" s="176"/>
      <c r="S89" s="176"/>
      <c r="T89" s="176"/>
      <c r="U89" s="176"/>
    </row>
    <row r="90" spans="2:21" x14ac:dyDescent="0.35">
      <c r="B90" s="176"/>
      <c r="C90" s="176"/>
      <c r="D90" s="176"/>
      <c r="E90" s="176"/>
      <c r="F90" s="176"/>
      <c r="G90" s="176"/>
      <c r="H90" s="176"/>
      <c r="I90" s="176"/>
      <c r="J90" s="176"/>
      <c r="K90" s="176"/>
      <c r="L90" s="176"/>
      <c r="M90" s="176"/>
      <c r="N90" s="176"/>
      <c r="O90" s="176"/>
      <c r="P90" s="176"/>
      <c r="Q90" s="176"/>
      <c r="R90" s="176"/>
      <c r="S90" s="176"/>
      <c r="T90" s="176"/>
      <c r="U90" s="176"/>
    </row>
    <row r="91" spans="2:21" x14ac:dyDescent="0.35">
      <c r="B91" s="176"/>
      <c r="C91" s="176"/>
      <c r="D91" s="176"/>
      <c r="E91" s="176"/>
      <c r="F91" s="176"/>
      <c r="G91" s="176"/>
      <c r="H91" s="176"/>
      <c r="I91" s="176"/>
      <c r="J91" s="176"/>
      <c r="K91" s="176"/>
      <c r="L91" s="176"/>
      <c r="M91" s="176"/>
      <c r="N91" s="176"/>
      <c r="O91" s="176"/>
      <c r="P91" s="176"/>
      <c r="Q91" s="176"/>
      <c r="R91" s="176"/>
      <c r="S91" s="176"/>
      <c r="T91" s="176"/>
      <c r="U91" s="176"/>
    </row>
    <row r="92" spans="2:21" x14ac:dyDescent="0.35">
      <c r="B92" s="176"/>
      <c r="C92" s="176"/>
      <c r="D92" s="176"/>
      <c r="E92" s="176"/>
      <c r="F92" s="176"/>
      <c r="G92" s="176"/>
      <c r="H92" s="176"/>
      <c r="I92" s="176"/>
      <c r="J92" s="176"/>
      <c r="K92" s="176"/>
      <c r="L92" s="176"/>
      <c r="M92" s="176"/>
      <c r="N92" s="176"/>
      <c r="O92" s="176"/>
      <c r="P92" s="176"/>
      <c r="Q92" s="176"/>
      <c r="R92" s="176"/>
      <c r="S92" s="176"/>
      <c r="T92" s="176"/>
      <c r="U92" s="176"/>
    </row>
    <row r="93" spans="2:21" x14ac:dyDescent="0.35">
      <c r="B93" s="176"/>
      <c r="C93" s="176"/>
      <c r="D93" s="176"/>
      <c r="E93" s="176"/>
      <c r="F93" s="176"/>
      <c r="G93" s="176"/>
      <c r="H93" s="176"/>
      <c r="I93" s="176"/>
      <c r="J93" s="176"/>
      <c r="K93" s="176"/>
      <c r="L93" s="176"/>
      <c r="M93" s="176"/>
      <c r="N93" s="176"/>
      <c r="O93" s="176"/>
      <c r="P93" s="176"/>
      <c r="Q93" s="176"/>
      <c r="R93" s="176"/>
      <c r="S93" s="176"/>
      <c r="T93" s="176"/>
      <c r="U93" s="176"/>
    </row>
    <row r="94" spans="2:21" x14ac:dyDescent="0.35">
      <c r="B94" s="176"/>
      <c r="C94" s="176"/>
      <c r="D94" s="176"/>
      <c r="E94" s="176"/>
      <c r="F94" s="176"/>
      <c r="G94" s="176"/>
      <c r="H94" s="176"/>
      <c r="I94" s="176"/>
      <c r="J94" s="176"/>
      <c r="K94" s="176"/>
      <c r="L94" s="176"/>
      <c r="M94" s="176"/>
      <c r="N94" s="176"/>
      <c r="O94" s="176"/>
      <c r="P94" s="176"/>
      <c r="Q94" s="176"/>
      <c r="R94" s="176"/>
      <c r="S94" s="176"/>
      <c r="T94" s="176"/>
      <c r="U94" s="176"/>
    </row>
    <row r="95" spans="2:21" x14ac:dyDescent="0.35">
      <c r="B95" s="176"/>
      <c r="C95" s="176"/>
      <c r="D95" s="176"/>
      <c r="E95" s="176"/>
      <c r="F95" s="176"/>
      <c r="G95" s="176"/>
      <c r="H95" s="176"/>
      <c r="I95" s="176"/>
      <c r="J95" s="176"/>
      <c r="K95" s="176"/>
      <c r="L95" s="176"/>
      <c r="M95" s="176"/>
      <c r="N95" s="176"/>
      <c r="O95" s="176"/>
      <c r="P95" s="176"/>
      <c r="Q95" s="176"/>
      <c r="R95" s="176"/>
      <c r="S95" s="176"/>
      <c r="T95" s="176"/>
      <c r="U95" s="176"/>
    </row>
    <row r="96" spans="2:21" x14ac:dyDescent="0.35">
      <c r="B96" s="176"/>
      <c r="C96" s="176"/>
      <c r="D96" s="176"/>
      <c r="E96" s="176"/>
      <c r="F96" s="176"/>
      <c r="G96" s="176"/>
      <c r="H96" s="176"/>
      <c r="I96" s="176"/>
      <c r="J96" s="176"/>
      <c r="K96" s="176"/>
      <c r="L96" s="176"/>
      <c r="M96" s="176"/>
      <c r="N96" s="176"/>
      <c r="O96" s="176"/>
      <c r="P96" s="176"/>
      <c r="Q96" s="176"/>
      <c r="R96" s="176"/>
      <c r="S96" s="176"/>
      <c r="T96" s="176"/>
      <c r="U96" s="176"/>
    </row>
    <row r="97" spans="2:21" x14ac:dyDescent="0.35">
      <c r="B97" s="176"/>
      <c r="C97" s="176"/>
      <c r="D97" s="176"/>
      <c r="E97" s="176"/>
      <c r="F97" s="176"/>
      <c r="G97" s="176"/>
      <c r="H97" s="176"/>
      <c r="I97" s="176"/>
      <c r="J97" s="176"/>
      <c r="K97" s="176"/>
      <c r="L97" s="176"/>
      <c r="M97" s="176"/>
      <c r="N97" s="176"/>
      <c r="O97" s="176"/>
      <c r="P97" s="176"/>
      <c r="Q97" s="176"/>
      <c r="R97" s="176"/>
      <c r="S97" s="176"/>
      <c r="T97" s="176"/>
      <c r="U97" s="176"/>
    </row>
    <row r="98" spans="2:21" x14ac:dyDescent="0.35">
      <c r="B98" s="176"/>
      <c r="C98" s="176"/>
      <c r="D98" s="176"/>
      <c r="E98" s="176"/>
      <c r="F98" s="176"/>
      <c r="G98" s="176"/>
      <c r="H98" s="176"/>
      <c r="I98" s="176"/>
      <c r="J98" s="176"/>
      <c r="K98" s="176"/>
      <c r="L98" s="176"/>
      <c r="M98" s="176"/>
      <c r="N98" s="176"/>
      <c r="O98" s="176"/>
      <c r="P98" s="176"/>
      <c r="Q98" s="176"/>
      <c r="R98" s="176"/>
      <c r="S98" s="176"/>
      <c r="T98" s="176"/>
      <c r="U98" s="176"/>
    </row>
    <row r="99" spans="2:21" x14ac:dyDescent="0.35">
      <c r="B99" s="176"/>
      <c r="C99" s="176"/>
      <c r="D99" s="176"/>
      <c r="E99" s="176"/>
      <c r="F99" s="176"/>
      <c r="G99" s="176"/>
      <c r="H99" s="176"/>
      <c r="I99" s="176"/>
      <c r="J99" s="176"/>
      <c r="K99" s="176"/>
      <c r="L99" s="176"/>
      <c r="M99" s="176"/>
      <c r="N99" s="176"/>
      <c r="O99" s="176"/>
      <c r="P99" s="176"/>
      <c r="Q99" s="176"/>
      <c r="R99" s="176"/>
      <c r="S99" s="176"/>
      <c r="T99" s="176"/>
      <c r="U99" s="176"/>
    </row>
    <row r="100" spans="2:21" x14ac:dyDescent="0.35">
      <c r="B100" s="176"/>
      <c r="C100" s="176"/>
      <c r="D100" s="176"/>
      <c r="E100" s="176"/>
      <c r="F100" s="176"/>
      <c r="G100" s="176"/>
      <c r="H100" s="176"/>
      <c r="I100" s="176"/>
      <c r="J100" s="176"/>
      <c r="K100" s="176"/>
      <c r="L100" s="176"/>
      <c r="M100" s="176"/>
      <c r="N100" s="176"/>
      <c r="O100" s="176"/>
      <c r="P100" s="176"/>
      <c r="Q100" s="176"/>
      <c r="R100" s="176"/>
      <c r="S100" s="176"/>
      <c r="T100" s="176"/>
      <c r="U100" s="176"/>
    </row>
    <row r="101" spans="2:21" x14ac:dyDescent="0.35">
      <c r="B101" s="176"/>
      <c r="C101" s="176"/>
      <c r="D101" s="176"/>
      <c r="E101" s="176"/>
      <c r="F101" s="176"/>
      <c r="G101" s="176"/>
      <c r="H101" s="176"/>
      <c r="I101" s="176"/>
      <c r="J101" s="176"/>
      <c r="K101" s="176"/>
      <c r="L101" s="176"/>
      <c r="M101" s="176"/>
      <c r="N101" s="176"/>
      <c r="O101" s="176"/>
      <c r="P101" s="176"/>
      <c r="Q101" s="176"/>
      <c r="R101" s="176"/>
      <c r="S101" s="176"/>
      <c r="T101" s="176"/>
      <c r="U101" s="176"/>
    </row>
    <row r="102" spans="2:21" x14ac:dyDescent="0.35">
      <c r="B102" s="176"/>
      <c r="C102" s="176"/>
      <c r="D102" s="176"/>
      <c r="E102" s="176"/>
      <c r="F102" s="176"/>
      <c r="G102" s="176"/>
      <c r="H102" s="176"/>
      <c r="I102" s="176"/>
      <c r="J102" s="176"/>
      <c r="K102" s="176"/>
      <c r="L102" s="176"/>
      <c r="M102" s="176"/>
      <c r="N102" s="176"/>
      <c r="O102" s="176"/>
      <c r="P102" s="176"/>
      <c r="Q102" s="176"/>
      <c r="R102" s="176"/>
      <c r="S102" s="176"/>
      <c r="T102" s="176"/>
      <c r="U102" s="176"/>
    </row>
    <row r="103" spans="2:21" x14ac:dyDescent="0.35">
      <c r="B103" s="176"/>
      <c r="C103" s="176"/>
      <c r="D103" s="176"/>
      <c r="E103" s="176"/>
      <c r="F103" s="176"/>
      <c r="G103" s="176"/>
      <c r="H103" s="176"/>
      <c r="I103" s="176"/>
      <c r="J103" s="176"/>
      <c r="K103" s="176"/>
      <c r="L103" s="176"/>
      <c r="M103" s="176"/>
      <c r="N103" s="176"/>
      <c r="O103" s="176"/>
      <c r="P103" s="176"/>
      <c r="Q103" s="176"/>
      <c r="R103" s="176"/>
      <c r="S103" s="176"/>
      <c r="T103" s="176"/>
      <c r="U103" s="176"/>
    </row>
    <row r="104" spans="2:21" x14ac:dyDescent="0.35">
      <c r="B104" s="176"/>
      <c r="C104" s="176"/>
      <c r="D104" s="176"/>
      <c r="E104" s="176"/>
      <c r="F104" s="176"/>
      <c r="G104" s="176"/>
      <c r="H104" s="176"/>
      <c r="I104" s="176"/>
      <c r="J104" s="176"/>
      <c r="K104" s="176"/>
      <c r="L104" s="176"/>
      <c r="M104" s="176"/>
      <c r="N104" s="176"/>
      <c r="O104" s="176"/>
      <c r="P104" s="176"/>
      <c r="Q104" s="176"/>
      <c r="R104" s="176"/>
      <c r="S104" s="176"/>
      <c r="T104" s="176"/>
      <c r="U104" s="176"/>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F18" sqref="F18"/>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200</v>
      </c>
    </row>
    <row r="2" spans="1:19" x14ac:dyDescent="0.35">
      <c r="A2" s="148" t="s">
        <v>261</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2" t="s">
        <v>241</v>
      </c>
      <c r="C5" s="183"/>
      <c r="D5" s="183"/>
      <c r="E5" s="183"/>
      <c r="F5" s="183"/>
      <c r="G5" s="184"/>
    </row>
    <row r="6" spans="1:19" ht="15" thickBot="1" x14ac:dyDescent="0.4"/>
    <row r="7" spans="1:19" ht="15" thickBot="1" x14ac:dyDescent="0.4">
      <c r="A7" s="56" t="s">
        <v>1</v>
      </c>
      <c r="B7" s="182"/>
      <c r="C7" s="183"/>
      <c r="D7" s="183"/>
      <c r="E7" s="183"/>
      <c r="F7" s="183"/>
      <c r="G7" s="184"/>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107</v>
      </c>
    </row>
    <row r="12" spans="1:19" ht="15" thickBot="1" x14ac:dyDescent="0.4"/>
    <row r="13" spans="1:19" ht="15" thickBot="1" x14ac:dyDescent="0.4">
      <c r="A13" s="56" t="s">
        <v>71</v>
      </c>
      <c r="B13" s="120" t="s">
        <v>73</v>
      </c>
    </row>
    <row r="14" spans="1:19" ht="15" thickBot="1" x14ac:dyDescent="0.4"/>
    <row r="15" spans="1:19" ht="15" thickBot="1" x14ac:dyDescent="0.4">
      <c r="A15" s="56" t="s">
        <v>163</v>
      </c>
      <c r="B15" s="120" t="s">
        <v>179</v>
      </c>
    </row>
    <row r="16" spans="1:19" ht="15" thickBot="1" x14ac:dyDescent="0.4"/>
    <row r="17" spans="1:2" ht="15" thickBot="1" x14ac:dyDescent="0.4">
      <c r="A17" s="56" t="str">
        <f>"Number of "&amp;B15&amp;":"</f>
        <v>Number of Clusters:</v>
      </c>
      <c r="B17" s="120">
        <v>5</v>
      </c>
    </row>
    <row r="18" spans="1:2" ht="15" thickBot="1" x14ac:dyDescent="0.4"/>
    <row r="19" spans="1:2" ht="15" thickBot="1" x14ac:dyDescent="0.4">
      <c r="A19" s="56" t="str">
        <f>B15&amp;" Names:"</f>
        <v>Clusters Names:</v>
      </c>
      <c r="B19" s="56" t="str">
        <f>B15&amp;" Description:"</f>
        <v>Clusters Description:</v>
      </c>
    </row>
    <row r="20" spans="1:2" x14ac:dyDescent="0.35">
      <c r="A20" s="121" t="s">
        <v>201</v>
      </c>
      <c r="B20" s="121"/>
    </row>
    <row r="21" spans="1:2" x14ac:dyDescent="0.35">
      <c r="A21" s="122" t="s">
        <v>202</v>
      </c>
      <c r="B21" s="122"/>
    </row>
    <row r="22" spans="1:2" x14ac:dyDescent="0.35">
      <c r="A22" s="122" t="s">
        <v>203</v>
      </c>
      <c r="B22" s="122"/>
    </row>
    <row r="23" spans="1:2" x14ac:dyDescent="0.35">
      <c r="A23" s="122" t="s">
        <v>204</v>
      </c>
      <c r="B23" s="122"/>
    </row>
    <row r="24" spans="1:2" ht="15" thickBot="1" x14ac:dyDescent="0.4">
      <c r="A24" s="122" t="s">
        <v>205</v>
      </c>
      <c r="B24" s="122"/>
    </row>
    <row r="25" spans="1:2" hidden="1" x14ac:dyDescent="0.35">
      <c r="A25" s="122" t="s">
        <v>196</v>
      </c>
      <c r="B25" s="122"/>
    </row>
    <row r="26" spans="1:2" hidden="1" x14ac:dyDescent="0.35">
      <c r="A26" s="122" t="s">
        <v>2</v>
      </c>
      <c r="B26" s="122"/>
    </row>
    <row r="27" spans="1:2" hidden="1" x14ac:dyDescent="0.35">
      <c r="A27" s="122" t="s">
        <v>3</v>
      </c>
      <c r="B27" s="122"/>
    </row>
    <row r="28" spans="1:2" hidden="1" x14ac:dyDescent="0.35">
      <c r="A28" s="122" t="s">
        <v>4</v>
      </c>
      <c r="B28" s="122"/>
    </row>
    <row r="29" spans="1:2" hidden="1" x14ac:dyDescent="0.35">
      <c r="A29" s="122" t="s">
        <v>5</v>
      </c>
      <c r="B29" s="122"/>
    </row>
    <row r="30" spans="1:2" hidden="1" x14ac:dyDescent="0.35">
      <c r="A30" s="122" t="s">
        <v>6</v>
      </c>
      <c r="B30" s="122"/>
    </row>
    <row r="31" spans="1:2" hidden="1" x14ac:dyDescent="0.35">
      <c r="A31" s="122" t="s">
        <v>7</v>
      </c>
      <c r="B31" s="122"/>
    </row>
    <row r="32" spans="1:2" hidden="1" x14ac:dyDescent="0.35">
      <c r="A32" s="122" t="s">
        <v>8</v>
      </c>
      <c r="B32" s="122"/>
    </row>
    <row r="33" spans="1:19" hidden="1" x14ac:dyDescent="0.35">
      <c r="A33" s="122" t="s">
        <v>9</v>
      </c>
      <c r="B33" s="122"/>
    </row>
    <row r="34" spans="1:19" ht="15" hidden="1"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T28" sqref="T28"/>
    </sheetView>
  </sheetViews>
  <sheetFormatPr defaultColWidth="0" defaultRowHeight="14.5" zeroHeight="1" x14ac:dyDescent="0.35"/>
  <cols>
    <col min="1" max="1" width="11.6328125" bestFit="1" customWidth="1"/>
    <col min="2" max="2" width="11.7265625" customWidth="1"/>
    <col min="3" max="3" width="13.6328125" hidden="1" customWidth="1"/>
    <col min="4" max="5" width="10.453125" customWidth="1"/>
    <col min="6" max="10" width="8.7265625" customWidth="1"/>
    <col min="11" max="20" width="8.7265625" hidden="1" customWidth="1"/>
    <col min="21" max="21" width="8.7265625" customWidth="1"/>
    <col min="22" max="16384" width="8.7265625" hidden="1"/>
  </cols>
  <sheetData>
    <row r="1" spans="1:21" ht="23.5" x14ac:dyDescent="0.55000000000000004">
      <c r="A1" s="25" t="s">
        <v>128</v>
      </c>
    </row>
    <row r="2" spans="1:21" ht="15" thickBot="1" x14ac:dyDescent="0.4"/>
    <row r="3" spans="1:21" ht="15" hidden="1" thickBot="1" x14ac:dyDescent="0.4">
      <c r="A3" s="56" t="s">
        <v>14</v>
      </c>
      <c r="B3" s="123">
        <v>43525</v>
      </c>
    </row>
    <row r="4" spans="1:21" ht="15" hidden="1" thickBot="1" x14ac:dyDescent="0.4"/>
    <row r="5" spans="1:21" ht="15" thickBot="1" x14ac:dyDescent="0.4">
      <c r="A5" s="56" t="s">
        <v>102</v>
      </c>
      <c r="B5" s="169" t="s">
        <v>135</v>
      </c>
    </row>
    <row r="6" spans="1:21" ht="15" thickBot="1" x14ac:dyDescent="0.4">
      <c r="A6" s="56" t="s">
        <v>103</v>
      </c>
      <c r="B6" s="126">
        <v>2019</v>
      </c>
    </row>
    <row r="7" spans="1:21" ht="15" thickBot="1" x14ac:dyDescent="0.4"/>
    <row r="8" spans="1:21" ht="28.5" customHeight="1" thickBot="1" x14ac:dyDescent="0.4">
      <c r="A8" s="24">
        <f>MAX(A9:A268)</f>
        <v>13</v>
      </c>
      <c r="C8" s="62" t="s">
        <v>15</v>
      </c>
      <c r="D8" s="50" t="s">
        <v>108</v>
      </c>
      <c r="E8" s="50" t="s">
        <v>109</v>
      </c>
      <c r="F8" s="40" t="str" cm="1">
        <f t="array" ref="F8">INDEX('Data Validation (Hide)'!$B$2:$B$16,COLUMN(A1),1)</f>
        <v>20 Group Sessions</v>
      </c>
      <c r="G8" s="40" t="str" cm="1">
        <f t="array" ref="G8">INDEX('Data Validation (Hide)'!$B$2:$B$16,COLUMN(B1),1)</f>
        <v>40 Group Session</v>
      </c>
      <c r="H8" s="40" t="str" cm="1">
        <f t="array" ref="H8">INDEX('Data Validation (Hide)'!$B$2:$B$16,COLUMN(C1),1)</f>
        <v>8 Group Session</v>
      </c>
      <c r="I8" s="40" t="str" cm="1">
        <f t="array" ref="I8">INDEX('Data Validation (Hide)'!$B$2:$B$16,COLUMN(D1),1)</f>
        <v>20 Individual</v>
      </c>
      <c r="J8" s="41" t="str" cm="1">
        <f t="array" ref="J8">INDEX('Data Validation (Hide)'!$B$2:$B$16,COLUMN(E1),1)</f>
        <v>40 Individual</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f>IF(COUNTBLANK(F9:T9)=15,"",1)</f>
        <v>1</v>
      </c>
      <c r="C9" s="38">
        <f>IF(A9="","",B3)</f>
        <v>43525</v>
      </c>
      <c r="D9" s="59">
        <f>IF(A9="","",B6)</f>
        <v>2019</v>
      </c>
      <c r="E9" s="59">
        <f>IF(A9="","",MONTH(DATEVALUE(B5&amp;" 1")))</f>
        <v>3</v>
      </c>
      <c r="F9" s="124">
        <v>14</v>
      </c>
      <c r="G9" s="124"/>
      <c r="H9" s="124">
        <v>29</v>
      </c>
      <c r="I9" s="124">
        <v>57</v>
      </c>
      <c r="J9" s="124">
        <v>30</v>
      </c>
      <c r="K9" s="124"/>
      <c r="L9" s="124"/>
      <c r="M9" s="124"/>
      <c r="N9" s="124"/>
      <c r="O9" s="124"/>
      <c r="P9" s="124"/>
      <c r="Q9" s="124"/>
      <c r="R9" s="124"/>
      <c r="S9" s="124"/>
      <c r="T9" s="124"/>
      <c r="U9" s="7"/>
    </row>
    <row r="10" spans="1:21" x14ac:dyDescent="0.35">
      <c r="A10" s="24">
        <f t="shared" ref="A10:A73" si="0">IF(COUNTBLANK(F10:T10)=15,"",A9+1)</f>
        <v>2</v>
      </c>
      <c r="C10" s="38">
        <f t="shared" ref="C10:C73" si="1">IF(A10="","",C9+7)</f>
        <v>43532</v>
      </c>
      <c r="D10" s="60" t="str">
        <f>IF(E10=1,MAX($D$9:D9)+1,"")</f>
        <v/>
      </c>
      <c r="E10" s="60">
        <f>IF(A10="","",IF(E9=12,1,E9+1))</f>
        <v>4</v>
      </c>
      <c r="F10" s="124">
        <v>14</v>
      </c>
      <c r="G10" s="124"/>
      <c r="H10" s="124">
        <v>8</v>
      </c>
      <c r="I10" s="124">
        <v>57</v>
      </c>
      <c r="J10" s="124">
        <v>30</v>
      </c>
      <c r="K10" s="124"/>
      <c r="L10" s="124"/>
      <c r="M10" s="124"/>
      <c r="N10" s="124"/>
      <c r="O10" s="124"/>
      <c r="P10" s="124"/>
      <c r="Q10" s="124"/>
      <c r="R10" s="124"/>
      <c r="S10" s="124"/>
      <c r="T10" s="124"/>
      <c r="U10" s="7"/>
    </row>
    <row r="11" spans="1:21" x14ac:dyDescent="0.35">
      <c r="A11" s="24">
        <f t="shared" si="0"/>
        <v>3</v>
      </c>
      <c r="C11" s="38">
        <f t="shared" si="1"/>
        <v>43539</v>
      </c>
      <c r="D11" s="60" t="str">
        <f>IF(E11=1,MAX($D$9:D10)+1,"")</f>
        <v/>
      </c>
      <c r="E11" s="60">
        <f t="shared" ref="E11:E74" si="2">IF(A11="","",IF(E10=12,1,E10+1))</f>
        <v>5</v>
      </c>
      <c r="F11" s="124">
        <v>14</v>
      </c>
      <c r="G11" s="124"/>
      <c r="H11" s="124">
        <v>13</v>
      </c>
      <c r="I11" s="124">
        <v>60</v>
      </c>
      <c r="J11" s="124">
        <v>30</v>
      </c>
      <c r="K11" s="124"/>
      <c r="L11" s="124"/>
      <c r="M11" s="124"/>
      <c r="N11" s="124"/>
      <c r="O11" s="124"/>
      <c r="P11" s="124"/>
      <c r="Q11" s="124"/>
      <c r="R11" s="124"/>
      <c r="S11" s="124"/>
      <c r="T11" s="124"/>
      <c r="U11" s="7"/>
    </row>
    <row r="12" spans="1:21" x14ac:dyDescent="0.35">
      <c r="A12" s="24">
        <f t="shared" si="0"/>
        <v>4</v>
      </c>
      <c r="C12" s="38">
        <f t="shared" si="1"/>
        <v>43546</v>
      </c>
      <c r="D12" s="60" t="str">
        <f>IF(E12=1,MAX($D$9:D11)+1,"")</f>
        <v/>
      </c>
      <c r="E12" s="60">
        <f t="shared" si="2"/>
        <v>6</v>
      </c>
      <c r="F12" s="124">
        <v>10</v>
      </c>
      <c r="G12" s="124"/>
      <c r="H12" s="124">
        <v>20</v>
      </c>
      <c r="I12" s="124">
        <v>63</v>
      </c>
      <c r="J12" s="124">
        <v>30</v>
      </c>
      <c r="K12" s="124"/>
      <c r="L12" s="124"/>
      <c r="M12" s="124"/>
      <c r="N12" s="124"/>
      <c r="O12" s="124"/>
      <c r="P12" s="124"/>
      <c r="Q12" s="124"/>
      <c r="R12" s="124"/>
      <c r="S12" s="124"/>
      <c r="T12" s="124"/>
      <c r="U12" s="7"/>
    </row>
    <row r="13" spans="1:21" x14ac:dyDescent="0.35">
      <c r="A13" s="24">
        <f t="shared" si="0"/>
        <v>5</v>
      </c>
      <c r="C13" s="38">
        <f t="shared" si="1"/>
        <v>43553</v>
      </c>
      <c r="D13" s="60" t="str">
        <f>IF(E13=1,MAX($D$9:D12)+1,"")</f>
        <v/>
      </c>
      <c r="E13" s="60">
        <f t="shared" si="2"/>
        <v>7</v>
      </c>
      <c r="F13" s="124">
        <v>10</v>
      </c>
      <c r="G13" s="124">
        <v>7</v>
      </c>
      <c r="H13" s="124">
        <v>19</v>
      </c>
      <c r="I13" s="124">
        <v>63</v>
      </c>
      <c r="J13" s="124">
        <v>30</v>
      </c>
      <c r="K13" s="124"/>
      <c r="L13" s="124"/>
      <c r="M13" s="124"/>
      <c r="N13" s="124"/>
      <c r="O13" s="124"/>
      <c r="P13" s="124"/>
      <c r="Q13" s="124"/>
      <c r="R13" s="124"/>
      <c r="S13" s="124"/>
      <c r="T13" s="124"/>
      <c r="U13" s="7"/>
    </row>
    <row r="14" spans="1:21" x14ac:dyDescent="0.35">
      <c r="A14" s="24">
        <f t="shared" si="0"/>
        <v>6</v>
      </c>
      <c r="C14" s="38">
        <f t="shared" si="1"/>
        <v>43560</v>
      </c>
      <c r="D14" s="60" t="str">
        <f>IF(E14=1,MAX($D$9:D13)+1,"")</f>
        <v/>
      </c>
      <c r="E14" s="60">
        <f t="shared" si="2"/>
        <v>8</v>
      </c>
      <c r="F14" s="124">
        <v>10</v>
      </c>
      <c r="G14" s="124">
        <v>7</v>
      </c>
      <c r="H14" s="124">
        <v>21</v>
      </c>
      <c r="I14" s="124">
        <v>63</v>
      </c>
      <c r="J14" s="124">
        <v>30</v>
      </c>
      <c r="K14" s="124"/>
      <c r="L14" s="124"/>
      <c r="M14" s="124"/>
      <c r="N14" s="124"/>
      <c r="O14" s="124"/>
      <c r="P14" s="124"/>
      <c r="Q14" s="124"/>
      <c r="R14" s="124"/>
      <c r="S14" s="124"/>
      <c r="T14" s="124"/>
      <c r="U14" s="7"/>
    </row>
    <row r="15" spans="1:21" x14ac:dyDescent="0.35">
      <c r="A15" s="24">
        <f t="shared" si="0"/>
        <v>7</v>
      </c>
      <c r="C15" s="38">
        <f t="shared" si="1"/>
        <v>43567</v>
      </c>
      <c r="D15" s="60" t="str">
        <f>IF(E15=1,MAX($D$9:D14)+1,"")</f>
        <v/>
      </c>
      <c r="E15" s="60">
        <f t="shared" si="2"/>
        <v>9</v>
      </c>
      <c r="F15" s="124">
        <v>12</v>
      </c>
      <c r="G15" s="124">
        <v>7</v>
      </c>
      <c r="H15" s="124">
        <v>14</v>
      </c>
      <c r="I15" s="124">
        <v>63</v>
      </c>
      <c r="J15" s="124">
        <v>30</v>
      </c>
      <c r="K15" s="124"/>
      <c r="L15" s="124"/>
      <c r="M15" s="124"/>
      <c r="N15" s="124"/>
      <c r="O15" s="124"/>
      <c r="P15" s="124"/>
      <c r="Q15" s="124"/>
      <c r="R15" s="124"/>
      <c r="S15" s="124"/>
      <c r="T15" s="124"/>
      <c r="U15" s="7"/>
    </row>
    <row r="16" spans="1:21" x14ac:dyDescent="0.35">
      <c r="A16" s="24">
        <f t="shared" si="0"/>
        <v>8</v>
      </c>
      <c r="C16" s="38">
        <f t="shared" si="1"/>
        <v>43574</v>
      </c>
      <c r="D16" s="60" t="str">
        <f>IF(E16=1,MAX($D$9:D15)+1,"")</f>
        <v/>
      </c>
      <c r="E16" s="60">
        <f t="shared" si="2"/>
        <v>10</v>
      </c>
      <c r="F16" s="124">
        <v>14</v>
      </c>
      <c r="G16" s="124">
        <v>7</v>
      </c>
      <c r="H16" s="124">
        <v>7</v>
      </c>
      <c r="I16" s="124">
        <v>63</v>
      </c>
      <c r="J16" s="124">
        <v>30</v>
      </c>
      <c r="K16" s="124"/>
      <c r="L16" s="124"/>
      <c r="M16" s="124"/>
      <c r="N16" s="124"/>
      <c r="O16" s="124"/>
      <c r="P16" s="124"/>
      <c r="Q16" s="124"/>
      <c r="R16" s="124"/>
      <c r="S16" s="124"/>
      <c r="T16" s="124"/>
      <c r="U16" s="7"/>
    </row>
    <row r="17" spans="1:21" x14ac:dyDescent="0.35">
      <c r="A17" s="24">
        <f t="shared" si="0"/>
        <v>9</v>
      </c>
      <c r="C17" s="38">
        <f t="shared" si="1"/>
        <v>43581</v>
      </c>
      <c r="D17" s="60" t="str">
        <f>IF(E17=1,MAX($D$9:D16)+1,"")</f>
        <v/>
      </c>
      <c r="E17" s="60">
        <f t="shared" si="2"/>
        <v>11</v>
      </c>
      <c r="F17" s="124">
        <v>35</v>
      </c>
      <c r="G17" s="124">
        <v>17</v>
      </c>
      <c r="H17" s="124">
        <v>13</v>
      </c>
      <c r="I17" s="124">
        <v>70</v>
      </c>
      <c r="J17" s="124">
        <v>30</v>
      </c>
      <c r="K17" s="124"/>
      <c r="L17" s="124"/>
      <c r="M17" s="124"/>
      <c r="N17" s="124"/>
      <c r="O17" s="124"/>
      <c r="P17" s="124"/>
      <c r="Q17" s="124"/>
      <c r="R17" s="124"/>
      <c r="S17" s="124"/>
      <c r="T17" s="124"/>
      <c r="U17" s="7"/>
    </row>
    <row r="18" spans="1:21" x14ac:dyDescent="0.35">
      <c r="A18" s="24">
        <f t="shared" si="0"/>
        <v>10</v>
      </c>
      <c r="C18" s="38">
        <f t="shared" si="1"/>
        <v>43588</v>
      </c>
      <c r="D18" s="60" t="str">
        <f>IF(E18=1,MAX($D$9:D17)+1,"")</f>
        <v/>
      </c>
      <c r="E18" s="60">
        <f t="shared" si="2"/>
        <v>12</v>
      </c>
      <c r="F18" s="124">
        <v>35</v>
      </c>
      <c r="G18" s="124">
        <v>17</v>
      </c>
      <c r="H18" s="124">
        <v>13</v>
      </c>
      <c r="I18" s="124">
        <v>70</v>
      </c>
      <c r="J18" s="124">
        <v>30</v>
      </c>
      <c r="K18" s="124"/>
      <c r="L18" s="124"/>
      <c r="M18" s="124"/>
      <c r="N18" s="124"/>
      <c r="O18" s="124"/>
      <c r="P18" s="124"/>
      <c r="Q18" s="124"/>
      <c r="R18" s="124"/>
      <c r="S18" s="124"/>
      <c r="T18" s="124"/>
      <c r="U18" s="7"/>
    </row>
    <row r="19" spans="1:21" x14ac:dyDescent="0.35">
      <c r="A19" s="24">
        <f t="shared" si="0"/>
        <v>11</v>
      </c>
      <c r="C19" s="38">
        <f t="shared" si="1"/>
        <v>43595</v>
      </c>
      <c r="D19" s="60">
        <f>IF(E19=1,MAX($D$9:D18)+1,"")</f>
        <v>2020</v>
      </c>
      <c r="E19" s="60">
        <f t="shared" si="2"/>
        <v>1</v>
      </c>
      <c r="F19" s="124">
        <v>35</v>
      </c>
      <c r="G19" s="124">
        <v>25</v>
      </c>
      <c r="H19" s="124">
        <v>18</v>
      </c>
      <c r="I19" s="124">
        <v>70</v>
      </c>
      <c r="J19" s="124">
        <v>30</v>
      </c>
      <c r="K19" s="124"/>
      <c r="L19" s="124"/>
      <c r="M19" s="124"/>
      <c r="N19" s="124"/>
      <c r="O19" s="124"/>
      <c r="P19" s="124"/>
      <c r="Q19" s="124"/>
      <c r="R19" s="124"/>
      <c r="S19" s="124"/>
      <c r="T19" s="124"/>
      <c r="U19" s="7"/>
    </row>
    <row r="20" spans="1:21" x14ac:dyDescent="0.35">
      <c r="A20" s="24">
        <f t="shared" si="0"/>
        <v>12</v>
      </c>
      <c r="C20" s="38">
        <f t="shared" si="1"/>
        <v>43602</v>
      </c>
      <c r="D20" s="60" t="str">
        <f>IF(E20=1,MAX($D$9:D19)+1,"")</f>
        <v/>
      </c>
      <c r="E20" s="60">
        <f t="shared" si="2"/>
        <v>2</v>
      </c>
      <c r="F20" s="124">
        <v>42</v>
      </c>
      <c r="G20" s="124">
        <v>25</v>
      </c>
      <c r="H20" s="124">
        <v>18</v>
      </c>
      <c r="I20" s="124">
        <v>70</v>
      </c>
      <c r="J20" s="124">
        <v>37</v>
      </c>
      <c r="K20" s="124"/>
      <c r="L20" s="124"/>
      <c r="M20" s="124"/>
      <c r="N20" s="124"/>
      <c r="O20" s="124"/>
      <c r="P20" s="124"/>
      <c r="Q20" s="124"/>
      <c r="R20" s="124"/>
      <c r="S20" s="124"/>
      <c r="T20" s="124"/>
      <c r="U20" s="7"/>
    </row>
    <row r="21" spans="1:21" x14ac:dyDescent="0.35">
      <c r="A21" s="24">
        <f t="shared" si="0"/>
        <v>13</v>
      </c>
      <c r="C21" s="38">
        <f t="shared" si="1"/>
        <v>43609</v>
      </c>
      <c r="D21" s="60" t="str">
        <f>IF(E21=1,MAX($D$9:D20)+1,"")</f>
        <v/>
      </c>
      <c r="E21" s="60">
        <f t="shared" si="2"/>
        <v>3</v>
      </c>
      <c r="F21" s="124">
        <v>28</v>
      </c>
      <c r="G21" s="124"/>
      <c r="H21" s="124">
        <v>5</v>
      </c>
      <c r="I21" s="124">
        <v>62</v>
      </c>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243</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91</v>
      </c>
    </row>
    <row r="7" spans="1:4" ht="15" thickBot="1" x14ac:dyDescent="0.4">
      <c r="A7" s="47" t="s">
        <v>89</v>
      </c>
      <c r="B7" s="126" t="s">
        <v>91</v>
      </c>
    </row>
    <row r="8" spans="1:4" ht="15" thickBot="1" x14ac:dyDescent="0.4">
      <c r="A8" s="47" t="s">
        <v>90</v>
      </c>
      <c r="B8" s="126" t="s">
        <v>91</v>
      </c>
    </row>
    <row r="9" spans="1:4" ht="15" thickBot="1" x14ac:dyDescent="0.4">
      <c r="A9" s="48" t="s">
        <v>29</v>
      </c>
      <c r="B9" s="127" t="s">
        <v>91</v>
      </c>
    </row>
    <row r="10" spans="1:4" ht="15" thickBot="1" x14ac:dyDescent="0.4"/>
    <row r="11" spans="1:4" ht="15" thickBot="1" x14ac:dyDescent="0.4">
      <c r="A11" s="34" t="s">
        <v>92</v>
      </c>
    </row>
    <row r="12" spans="1:4" ht="15" thickBot="1" x14ac:dyDescent="0.4">
      <c r="A12" s="34" t="s">
        <v>95</v>
      </c>
      <c r="B12" s="126" t="s">
        <v>91</v>
      </c>
    </row>
    <row r="13" spans="1:4" ht="15" thickBot="1" x14ac:dyDescent="0.4">
      <c r="A13" s="34" t="s">
        <v>93</v>
      </c>
      <c r="B13" s="123" t="s">
        <v>217</v>
      </c>
    </row>
    <row r="14" spans="1:4" ht="15" thickBot="1" x14ac:dyDescent="0.4">
      <c r="A14" s="48" t="s">
        <v>94</v>
      </c>
      <c r="B14" s="123" t="s">
        <v>218</v>
      </c>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245</v>
      </c>
    </row>
    <row r="29" spans="1:2" ht="15" thickBot="1" x14ac:dyDescent="0.4">
      <c r="A29" s="44"/>
      <c r="B29" t="s">
        <v>246</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8" max="28" width="6.81640625" customWidth="1"/>
    <col min="29" max="30" width="8" customWidth="1"/>
    <col min="31" max="32" width="8.26953125" customWidth="1"/>
    <col min="33" max="33" width="7.08984375" customWidth="1"/>
    <col min="34" max="34" width="8.7265625" customWidth="1"/>
    <col min="35" max="35" width="13.6328125" customWidth="1"/>
    <col min="36" max="43" width="8.7265625" customWidth="1"/>
  </cols>
  <sheetData>
    <row r="1" spans="1:43" x14ac:dyDescent="0.35">
      <c r="A1" t="s">
        <v>16</v>
      </c>
      <c r="B1"/>
      <c r="C1"/>
      <c r="D1"/>
      <c r="E1"/>
      <c r="W1" t="s">
        <v>17</v>
      </c>
      <c r="AO1" t="s">
        <v>40</v>
      </c>
    </row>
    <row r="2" spans="1:43" ht="15" thickBot="1" x14ac:dyDescent="0.4">
      <c r="B2"/>
      <c r="C2"/>
      <c r="D2"/>
      <c r="E2"/>
      <c r="W2" t="s">
        <v>18</v>
      </c>
      <c r="X2" t="str">
        <f>SPC!B3</f>
        <v>All Clusters</v>
      </c>
      <c r="AH2" t="s">
        <v>29</v>
      </c>
    </row>
    <row r="3" spans="1:43" x14ac:dyDescent="0.35">
      <c r="B3" s="11" t="s">
        <v>15</v>
      </c>
      <c r="C3" s="3" t="s">
        <v>108</v>
      </c>
      <c r="D3" s="3" t="s">
        <v>109</v>
      </c>
      <c r="E3" s="3" t="s">
        <v>110</v>
      </c>
      <c r="F3" s="3" t="str" cm="1">
        <f t="array" ref="F3">INDEX('Data Validation (Hide)'!$B$2:$B$16,COLUMN(A1),1)</f>
        <v>20 Group Sessions</v>
      </c>
      <c r="G3" s="4" t="str" cm="1">
        <f t="array" ref="G3">INDEX('Data Validation (Hide)'!$B$2:$B$16,COLUMN(B1),1)</f>
        <v>40 Group Session</v>
      </c>
      <c r="H3" s="4" t="str" cm="1">
        <f t="array" ref="H3">INDEX('Data Validation (Hide)'!$B$2:$B$16,COLUMN(C1),1)</f>
        <v>8 Group Session</v>
      </c>
      <c r="I3" s="4" t="str" cm="1">
        <f t="array" ref="I3">INDEX('Data Validation (Hide)'!$B$2:$B$16,COLUMN(D1),1)</f>
        <v>20 Individual</v>
      </c>
      <c r="J3" s="4" t="str" cm="1">
        <f t="array" ref="J3">INDEX('Data Validation (Hide)'!$B$2:$B$16,COLUMN(E1),1)</f>
        <v>40 Individual</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f>Demand!C9</f>
        <v>43525</v>
      </c>
      <c r="C4" s="57">
        <f>Demand!D9</f>
        <v>2019</v>
      </c>
      <c r="D4" s="57">
        <f>Demand!E9</f>
        <v>3</v>
      </c>
      <c r="E4" s="57" t="str">
        <f>TEXT(D4*29,"mmm")&amp;"-"&amp;C4</f>
        <v>Mar-2019</v>
      </c>
      <c r="F4" s="7">
        <f>INDEX(Demand!$F$9:$T$268,MATCH('SPC Backing (Hide)'!$B4,Demand!$C$9:$C$268,0),MATCH('SPC Backing (Hide)'!F$3,Demand!$F$8:$T$8,0))</f>
        <v>14</v>
      </c>
      <c r="G4" s="5">
        <f>INDEX(Demand!$F$9:$T$268,MATCH('SPC Backing (Hide)'!$B4,Demand!$C$9:$C$268,0),MATCH('SPC Backing (Hide)'!G$3,Demand!$F$8:$T$8,0))</f>
        <v>0</v>
      </c>
      <c r="H4" s="5">
        <f>INDEX(Demand!$F$9:$T$268,MATCH('SPC Backing (Hide)'!$B4,Demand!$C$9:$C$268,0),MATCH('SPC Backing (Hide)'!H$3,Demand!$F$8:$T$8,0))</f>
        <v>29</v>
      </c>
      <c r="I4" s="5">
        <f>INDEX(Demand!$F$9:$T$268,MATCH('SPC Backing (Hide)'!$B4,Demand!$C$9:$C$268,0),MATCH('SPC Backing (Hide)'!I$3,Demand!$F$8:$T$8,0))</f>
        <v>57</v>
      </c>
      <c r="J4" s="5">
        <f>INDEX(Demand!$F$9:$T$268,MATCH('SPC Backing (Hide)'!$B4,Demand!$C$9:$C$268,0),MATCH('SPC Backing (Hide)'!J$3,Demand!$F$8:$T$8,0))</f>
        <v>30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130</v>
      </c>
      <c r="V4">
        <f>IF(SPC!$B$13="",1,IF(SPC!$B$12="Yes",IF(Setup!$B$11="Weekly",IF(ROW(A1)&gt;=Demand!$A$8-51,1,0),IF(ROW(A1)&gt;=Demand!$A$8-11,1,0)),IF(Setup!$B$11="Weekly",IF(AND(B4&gt;=SPC!$B$13,B4&lt;SPC!$B$14),1,0),IF(AND(MATCH(E4,$E$4:$E$263,0)&gt;=MATCH(SPC!$B$13,$E$4:$E$263,0),MATCH(E4,$E$4:$E$263,0)&lt;=MATCH(SPC!$B$14,$E$4:$E$263,0)),1,0))))</f>
        <v>0</v>
      </c>
      <c r="W4" cm="1">
        <f t="array" ref="W4">INDEX($F$4:$U$263,ROW(A1),MATCH($X$2,$F$3:$U$3,0))</f>
        <v>130</v>
      </c>
      <c r="X4">
        <f>AVERAGE(INDEX($F$4:$U$263,MATCH(SPC!$B$13,IF(Setup!$B$11="Weekly",'SPC Backing (Hide)'!$B$4:$B$263,'SPC Backing (Hide)'!$E$4:$E$263),0),MATCH($X$2,$F$3:$U$3,0)):INDEX($F$4:$U$263,MATCH(SPC!$B$14,IF(Setup!$B$11="Weekly",'SPC Backing (Hide)'!$B$4:$B$263,'SPC Backing (Hide)'!$E$4:$E$263),0),MATCH('SPC Backing (Hide)'!$X$2,'SPC Backing (Hide)'!$F$3:$U$3,0)))</f>
        <v>137.58333333333334</v>
      </c>
      <c r="Z4">
        <f>AVERAGE(INDEX($Y$4:$Y$263,MATCH(SPC!$B$13,IF(Setup!$B$11="Weekly",'SPC Backing (Hide)'!$B$4:$B$263,'SPC Backing (Hide)'!$E$4:$E$263),0)):INDEX($Y$4:$Y$263,MATCH(SPC!$B$14,IF(Setup!$B$11="Weekly",'SPC Backing (Hide)'!$B$4:$B$263,'SPC Backing (Hide)'!$E$4:$E$263),0),1))</f>
        <v>18.416666666666668</v>
      </c>
      <c r="AA4">
        <f>Z4/1.128</f>
        <v>16.326832151300238</v>
      </c>
      <c r="AB4">
        <f>MAX(0,X4-(3*AA4))</f>
        <v>88.60283687943263</v>
      </c>
      <c r="AC4">
        <f>MAX(0,X4-(2*AA4))</f>
        <v>104.92966903073287</v>
      </c>
      <c r="AD4">
        <f>MAX(0,X4-AA4)</f>
        <v>121.25650118203311</v>
      </c>
      <c r="AE4">
        <f>X4+AA4</f>
        <v>153.91016548463358</v>
      </c>
      <c r="AF4">
        <f>X4+(2*AA4)</f>
        <v>170.23699763593382</v>
      </c>
      <c r="AG4">
        <f>X4+(3*AA4)</f>
        <v>186.56382978723406</v>
      </c>
      <c r="AH4" t="e">
        <f>IF(OR(W4&gt;AG4,W4&lt;AB4),W4,NA())</f>
        <v>#N/A</v>
      </c>
      <c r="AI4">
        <f>IF(W4&gt;AF4,2,IF(W4&lt;AC4,-2,IF(W4&gt;X4,1,IF(W4&lt;X4,-1,0))))</f>
        <v>-1</v>
      </c>
      <c r="AJ4" t="e">
        <f>IF(ABS(SUM(AI4:AI6))&gt;=5,W4,NA())</f>
        <v>#N/A</v>
      </c>
      <c r="AK4">
        <f>IF(W5&gt;W4,1,IF(W5&lt;W4,-1,0))</f>
        <v>-1</v>
      </c>
      <c r="AL4" t="e">
        <f>IF(ABS(SUM(AK4:AK9))=6,W4,NA())</f>
        <v>#N/A</v>
      </c>
      <c r="AM4">
        <f>IF(W4&lt;X4,-1,IF(W4&gt;X4,1,0))</f>
        <v>-1</v>
      </c>
      <c r="AN4" t="e">
        <f>IF(ABS(SUM(AM4:AM12))=9,W4,NA())</f>
        <v>#N/A</v>
      </c>
      <c r="AO4">
        <f>_xlfn.PERCENTILE.INC(INDEX($W$4:$W$263,MATCH(SPC!$B$13,IF(Setup!$B$11="Weekly",'SPC Backing (Hide)'!$B$4:$B$263,'SPC Backing (Hide)'!$E$4:$E$263),0),1):INDEX($W$4:$W$263,MATCH(SPC!$B$14,IF(Setup!$B$11="Weekly",'SPC Backing (Hide)'!$B$4:$B$263,'SPC Backing (Hide)'!$E$4:$E$263),0),1),'SPC Backing (Hide)'!$AO$3)</f>
        <v>136.10000000000002</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
        <f>AP4-AO4</f>
        <v>33.44999999999996</v>
      </c>
    </row>
    <row r="5" spans="1:43" x14ac:dyDescent="0.35">
      <c r="B5" s="12">
        <f>Demand!C10</f>
        <v>43532</v>
      </c>
      <c r="C5" s="57" t="str">
        <f>Demand!D10</f>
        <v/>
      </c>
      <c r="D5" s="57">
        <f>Demand!E10</f>
        <v>4</v>
      </c>
      <c r="E5" s="57" t="str">
        <f>TEXT(D5*29,"mmm")&amp;"-"&amp;IF(D5=1,MAX($C$4:C4)+1,MAX($C$4:C4))</f>
        <v>Apr-2019</v>
      </c>
      <c r="F5" s="7">
        <f>INDEX(Demand!$F$9:$T$268,MATCH('SPC Backing (Hide)'!$B5,Demand!$C$9:$C$268,0),MATCH('SPC Backing (Hide)'!F$3,Demand!$F$8:$T$8,0))</f>
        <v>14</v>
      </c>
      <c r="G5" s="5">
        <f>INDEX(Demand!$F$9:$T$268,MATCH('SPC Backing (Hide)'!$B5,Demand!$C$9:$C$268,0),MATCH('SPC Backing (Hide)'!G$3,Demand!$F$8:$T$8,0))</f>
        <v>0</v>
      </c>
      <c r="H5" s="5">
        <f>INDEX(Demand!$F$9:$T$268,MATCH('SPC Backing (Hide)'!$B5,Demand!$C$9:$C$268,0),MATCH('SPC Backing (Hide)'!H$3,Demand!$F$8:$T$8,0))</f>
        <v>8</v>
      </c>
      <c r="I5" s="5">
        <f>INDEX(Demand!$F$9:$T$268,MATCH('SPC Backing (Hide)'!$B5,Demand!$C$9:$C$268,0),MATCH('SPC Backing (Hide)'!I$3,Demand!$F$8:$T$8,0))</f>
        <v>57</v>
      </c>
      <c r="J5" s="5">
        <f>INDEX(Demand!$F$9:$T$268,MATCH('SPC Backing (Hide)'!$B5,Demand!$C$9:$C$268,0),MATCH('SPC Backing (Hide)'!J$3,Demand!$F$8:$T$8,0))</f>
        <v>30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109</v>
      </c>
      <c r="V5">
        <f>IF(SPC!$B$13="",1,IF(SPC!$B$12="Yes",IF(Setup!$B$11="Weekly",IF(ROW(A2)&gt;=Demand!$A$8-51,1,0),IF(ROW(A2)&gt;=Demand!$A$8-11,1,0)),IF(Setup!$B$11="Weekly",IF(AND(B5&gt;=SPC!$B$13,B5&lt;SPC!$B$14),1,0),IF(AND(MATCH(E5,$E$4:$E$263,0)&gt;=MATCH(SPC!$B$13,$E$4:$E$263,0),MATCH(E5,$E$4:$E$263,0)&lt;=MATCH(SPC!$B$14,$E$4:$E$263,0)),1,0))))</f>
        <v>1</v>
      </c>
      <c r="W5" cm="1">
        <f t="array" ref="W5">INDEX($F$4:$U$263,ROW(A2),MATCH($X$2,$F$3:$U$3,0))</f>
        <v>109</v>
      </c>
      <c r="X5">
        <f>AVERAGE(INDEX($F$4:$U$263,MATCH(SPC!$B$13,IF(Setup!$B$11="Weekly",'SPC Backing (Hide)'!$B$4:$B$263,'SPC Backing (Hide)'!$E$4:$E$263),0),MATCH($X$2,$F$3:$U$3,0)):INDEX($F$4:$U$263,MATCH(SPC!$B$14,IF(Setup!$B$11="Weekly",'SPC Backing (Hide)'!$B$4:$B$263,'SPC Backing (Hide)'!$E$4:$E$263),0),MATCH('SPC Backing (Hide)'!$X$2,'SPC Backing (Hide)'!$F$3:$U$3,0)))</f>
        <v>137.58333333333334</v>
      </c>
      <c r="Y5" cm="1">
        <f t="array" ref="Y5">ABS(INDEX($F$4:$U$263,ROW(A2),MATCH($X$2,$F$3:$U$3,0))-INDEX($F$4:$U$263,ROW(A1),MATCH($X$2,$F$3:$U$3,0)))</f>
        <v>21</v>
      </c>
      <c r="Z5">
        <f>AVERAGE(INDEX($Y$4:$Y$263,MATCH(SPC!$B$13,IF(Setup!$B$11="Weekly",'SPC Backing (Hide)'!$B$4:$B$263,'SPC Backing (Hide)'!$E$4:$E$263),0)):INDEX($Y$4:$Y$263,MATCH(SPC!$B$14,IF(Setup!$B$11="Weekly",'SPC Backing (Hide)'!$B$4:$B$263,'SPC Backing (Hide)'!$E$4:$E$263),0),1))</f>
        <v>18.416666666666668</v>
      </c>
      <c r="AA5">
        <f t="shared" ref="AA5:AA68" si="1">Z5/1.128</f>
        <v>16.326832151300238</v>
      </c>
      <c r="AB5">
        <f t="shared" ref="AB5:AB68" si="2">MAX(0,X5-(3*AA5))</f>
        <v>88.60283687943263</v>
      </c>
      <c r="AC5">
        <f t="shared" ref="AC5:AC68" si="3">MAX(0,X5-(2*AA5))</f>
        <v>104.92966903073287</v>
      </c>
      <c r="AD5">
        <f t="shared" ref="AD5:AD68" si="4">MAX(0,X5-AA5)</f>
        <v>121.25650118203311</v>
      </c>
      <c r="AE5">
        <f t="shared" ref="AE5:AE68" si="5">X5+AA5</f>
        <v>153.91016548463358</v>
      </c>
      <c r="AF5">
        <f t="shared" ref="AF5:AF68" si="6">X5+(2*AA5)</f>
        <v>170.23699763593382</v>
      </c>
      <c r="AG5">
        <f t="shared" ref="AG5:AG68" si="7">X5+(3*AA5)</f>
        <v>186.56382978723406</v>
      </c>
      <c r="AH5" t="e">
        <f t="shared" ref="AH5:AH68" si="8">IF(OR(W5&gt;AG5,W5&lt;AB5),W5,NA())</f>
        <v>#N/A</v>
      </c>
      <c r="AI5">
        <f>IF(W5&gt;AF5,2,IF(W5&lt;AC5,-2,IF(W5&gt;X5,1,IF(W5&lt;X5,-1,0))))</f>
        <v>-1</v>
      </c>
      <c r="AJ5" t="e">
        <f t="shared" ref="AJ5:AJ68" si="9">IF(ABS(SUM(AI5:AI7))&gt;=5,W5,NA())</f>
        <v>#N/A</v>
      </c>
      <c r="AK5">
        <f t="shared" ref="AK5:AK68" si="10">IF(W6&gt;W5,1,IF(W6&lt;W5,-1,0))</f>
        <v>1</v>
      </c>
      <c r="AL5" t="e">
        <f t="shared" ref="AL5:AL68" si="11">IF(ABS(SUM(AK5:AK10))=6,W5,NA())</f>
        <v>#N/A</v>
      </c>
      <c r="AM5">
        <f t="shared" ref="AM5:AM68" si="12">IF(W5&lt;X5,-1,IF(W5&gt;X5,1,0))</f>
        <v>-1</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136.10000000000002</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
        <f t="shared" ref="AQ5:AQ68" si="14">AP5-AO5</f>
        <v>33.44999999999996</v>
      </c>
    </row>
    <row r="6" spans="1:43" x14ac:dyDescent="0.35">
      <c r="B6" s="12">
        <f>Demand!C11</f>
        <v>43539</v>
      </c>
      <c r="C6" s="57" t="str">
        <f>Demand!D11</f>
        <v/>
      </c>
      <c r="D6" s="57">
        <f>Demand!E11</f>
        <v>5</v>
      </c>
      <c r="E6" s="57" t="str">
        <f>TEXT(D6*29,"mmm")&amp;"-"&amp;IF(D6=1,MAX($C$4:C5)+1,MAX($C$4:C5))</f>
        <v>May-2019</v>
      </c>
      <c r="F6" s="7">
        <f>INDEX(Demand!$F$9:$T$268,MATCH('SPC Backing (Hide)'!$B6,Demand!$C$9:$C$268,0),MATCH('SPC Backing (Hide)'!F$3,Demand!$F$8:$T$8,0))</f>
        <v>14</v>
      </c>
      <c r="G6" s="5">
        <f>INDEX(Demand!$F$9:$T$268,MATCH('SPC Backing (Hide)'!$B6,Demand!$C$9:$C$268,0),MATCH('SPC Backing (Hide)'!G$3,Demand!$F$8:$T$8,0))</f>
        <v>0</v>
      </c>
      <c r="H6" s="5">
        <f>INDEX(Demand!$F$9:$T$268,MATCH('SPC Backing (Hide)'!$B6,Demand!$C$9:$C$268,0),MATCH('SPC Backing (Hide)'!H$3,Demand!$F$8:$T$8,0))</f>
        <v>13</v>
      </c>
      <c r="I6" s="5">
        <f>INDEX(Demand!$F$9:$T$268,MATCH('SPC Backing (Hide)'!$B6,Demand!$C$9:$C$268,0),MATCH('SPC Backing (Hide)'!I$3,Demand!$F$8:$T$8,0))</f>
        <v>60</v>
      </c>
      <c r="J6" s="5">
        <f>INDEX(Demand!$F$9:$T$268,MATCH('SPC Backing (Hide)'!$B6,Demand!$C$9:$C$268,0),MATCH('SPC Backing (Hide)'!J$3,Demand!$F$8:$T$8,0))</f>
        <v>30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117</v>
      </c>
      <c r="V6">
        <f>IF(SPC!$B$13="",1,IF(SPC!$B$12="Yes",IF(Setup!$B$11="Weekly",IF(ROW(A3)&gt;=Demand!$A$8-51,1,0),IF(ROW(A3)&gt;=Demand!$A$8-11,1,0)),IF(Setup!$B$11="Weekly",IF(AND(B6&gt;=SPC!$B$13,B6&lt;SPC!$B$14),1,0),IF(AND(MATCH(E6,$E$4:$E$263,0)&gt;=MATCH(SPC!$B$13,$E$4:$E$263,0),MATCH(E6,$E$4:$E$263,0)&lt;=MATCH(SPC!$B$14,$E$4:$E$263,0)),1,0))))</f>
        <v>1</v>
      </c>
      <c r="W6" cm="1">
        <f t="array" ref="W6">INDEX($F$4:$U$263,ROW(A3),MATCH($X$2,$F$3:$U$3,0))</f>
        <v>117</v>
      </c>
      <c r="X6">
        <f>AVERAGE(INDEX($F$4:$U$263,MATCH(SPC!$B$13,IF(Setup!$B$11="Weekly",'SPC Backing (Hide)'!$B$4:$B$263,'SPC Backing (Hide)'!$E$4:$E$263),0),MATCH($X$2,$F$3:$U$3,0)):INDEX($F$4:$U$263,MATCH(SPC!$B$14,IF(Setup!$B$11="Weekly",'SPC Backing (Hide)'!$B$4:$B$263,'SPC Backing (Hide)'!$E$4:$E$263),0),MATCH('SPC Backing (Hide)'!$X$2,'SPC Backing (Hide)'!$F$3:$U$3,0)))</f>
        <v>137.58333333333334</v>
      </c>
      <c r="Y6" cm="1">
        <f t="array" ref="Y6">ABS(INDEX($F$4:$U$263,ROW(A3),MATCH($X$2,$F$3:$U$3,0))-INDEX($F$4:$U$263,ROW(A2),MATCH($X$2,$F$3:$U$3,0)))</f>
        <v>8</v>
      </c>
      <c r="Z6">
        <f>AVERAGE(INDEX($Y$4:$Y$263,MATCH(SPC!$B$13,IF(Setup!$B$11="Weekly",'SPC Backing (Hide)'!$B$4:$B$263,'SPC Backing (Hide)'!$E$4:$E$263),0)):INDEX($Y$4:$Y$263,MATCH(SPC!$B$14,IF(Setup!$B$11="Weekly",'SPC Backing (Hide)'!$B$4:$B$263,'SPC Backing (Hide)'!$E$4:$E$263),0),1))</f>
        <v>18.416666666666668</v>
      </c>
      <c r="AA6">
        <f t="shared" si="1"/>
        <v>16.326832151300238</v>
      </c>
      <c r="AB6">
        <f t="shared" si="2"/>
        <v>88.60283687943263</v>
      </c>
      <c r="AC6">
        <f t="shared" si="3"/>
        <v>104.92966903073287</v>
      </c>
      <c r="AD6">
        <f t="shared" si="4"/>
        <v>121.25650118203311</v>
      </c>
      <c r="AE6">
        <f t="shared" si="5"/>
        <v>153.91016548463358</v>
      </c>
      <c r="AF6">
        <f t="shared" si="6"/>
        <v>170.23699763593382</v>
      </c>
      <c r="AG6">
        <f t="shared" si="7"/>
        <v>186.56382978723406</v>
      </c>
      <c r="AH6" t="e">
        <f t="shared" si="8"/>
        <v>#N/A</v>
      </c>
      <c r="AI6">
        <f t="shared" ref="AI6:AI69" si="15">IF(W6&gt;AF6,2,IF(W6&lt;AC6,-2,IF(W6&gt;X6,1,IF(W6&lt;X6,-1,0))))</f>
        <v>-1</v>
      </c>
      <c r="AJ6" t="e">
        <f t="shared" si="9"/>
        <v>#N/A</v>
      </c>
      <c r="AK6">
        <f t="shared" si="10"/>
        <v>1</v>
      </c>
      <c r="AL6" t="e">
        <f t="shared" si="11"/>
        <v>#N/A</v>
      </c>
      <c r="AM6">
        <f t="shared" si="12"/>
        <v>-1</v>
      </c>
      <c r="AN6" t="e">
        <f t="shared" si="13"/>
        <v>#N/A</v>
      </c>
      <c r="AO6">
        <f>_xlfn.PERCENTILE.INC(INDEX($W$4:$W$263,MATCH(SPC!$B$13,IF(Setup!$B$11="Weekly",'SPC Backing (Hide)'!$B$4:$B$263,'SPC Backing (Hide)'!$E$4:$E$263),0),1):INDEX($W$4:$W$263,MATCH(SPC!$B$14,IF(Setup!$B$11="Weekly",'SPC Backing (Hide)'!$B$4:$B$263,'SPC Backing (Hide)'!$E$4:$E$263),0),1),'SPC Backing (Hide)'!$AO$3)</f>
        <v>136.10000000000002</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
        <f t="shared" si="14"/>
        <v>33.44999999999996</v>
      </c>
    </row>
    <row r="7" spans="1:43" x14ac:dyDescent="0.35">
      <c r="B7" s="12">
        <f>Demand!C12</f>
        <v>43546</v>
      </c>
      <c r="C7" s="57" t="str">
        <f>Demand!D12</f>
        <v/>
      </c>
      <c r="D7" s="57">
        <f>Demand!E12</f>
        <v>6</v>
      </c>
      <c r="E7" s="57" t="str">
        <f>TEXT(D7*29,"mmm")&amp;"-"&amp;IF(D7=1,MAX($C$4:C6)+1,MAX($C$4:C6))</f>
        <v>Jun-2019</v>
      </c>
      <c r="F7" s="7">
        <f>INDEX(Demand!$F$9:$T$268,MATCH('SPC Backing (Hide)'!$B7,Demand!$C$9:$C$268,0),MATCH('SPC Backing (Hide)'!F$3,Demand!$F$8:$T$8,0))</f>
        <v>10</v>
      </c>
      <c r="G7" s="5">
        <f>INDEX(Demand!$F$9:$T$268,MATCH('SPC Backing (Hide)'!$B7,Demand!$C$9:$C$268,0),MATCH('SPC Backing (Hide)'!G$3,Demand!$F$8:$T$8,0))</f>
        <v>0</v>
      </c>
      <c r="H7" s="5">
        <f>INDEX(Demand!$F$9:$T$268,MATCH('SPC Backing (Hide)'!$B7,Demand!$C$9:$C$268,0),MATCH('SPC Backing (Hide)'!H$3,Demand!$F$8:$T$8,0))</f>
        <v>20</v>
      </c>
      <c r="I7" s="5">
        <f>INDEX(Demand!$F$9:$T$268,MATCH('SPC Backing (Hide)'!$B7,Demand!$C$9:$C$268,0),MATCH('SPC Backing (Hide)'!I$3,Demand!$F$8:$T$8,0))</f>
        <v>63</v>
      </c>
      <c r="J7" s="5">
        <f>INDEX(Demand!$F$9:$T$268,MATCH('SPC Backing (Hide)'!$B7,Demand!$C$9:$C$268,0),MATCH('SPC Backing (Hide)'!J$3,Demand!$F$8:$T$8,0))</f>
        <v>30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123</v>
      </c>
      <c r="V7">
        <f>IF(SPC!$B$13="",1,IF(SPC!$B$12="Yes",IF(Setup!$B$11="Weekly",IF(ROW(A4)&gt;=Demand!$A$8-51,1,0),IF(ROW(A4)&gt;=Demand!$A$8-11,1,0)),IF(Setup!$B$11="Weekly",IF(AND(B7&gt;=SPC!$B$13,B7&lt;SPC!$B$14),1,0),IF(AND(MATCH(E7,$E$4:$E$263,0)&gt;=MATCH(SPC!$B$13,$E$4:$E$263,0),MATCH(E7,$E$4:$E$263,0)&lt;=MATCH(SPC!$B$14,$E$4:$E$263,0)),1,0))))</f>
        <v>1</v>
      </c>
      <c r="W7" cm="1">
        <f t="array" ref="W7">INDEX($F$4:$U$263,ROW(A4),MATCH($X$2,$F$3:$U$3,0))</f>
        <v>123</v>
      </c>
      <c r="X7">
        <f>AVERAGE(INDEX($F$4:$U$263,MATCH(SPC!$B$13,IF(Setup!$B$11="Weekly",'SPC Backing (Hide)'!$B$4:$B$263,'SPC Backing (Hide)'!$E$4:$E$263),0),MATCH($X$2,$F$3:$U$3,0)):INDEX($F$4:$U$263,MATCH(SPC!$B$14,IF(Setup!$B$11="Weekly",'SPC Backing (Hide)'!$B$4:$B$263,'SPC Backing (Hide)'!$E$4:$E$263),0),MATCH('SPC Backing (Hide)'!$X$2,'SPC Backing (Hide)'!$F$3:$U$3,0)))</f>
        <v>137.58333333333334</v>
      </c>
      <c r="Y7" cm="1">
        <f t="array" ref="Y7">ABS(INDEX($F$4:$U$263,ROW(A4),MATCH($X$2,$F$3:$U$3,0))-INDEX($F$4:$U$263,ROW(A3),MATCH($X$2,$F$3:$U$3,0)))</f>
        <v>6</v>
      </c>
      <c r="Z7">
        <f>AVERAGE(INDEX($Y$4:$Y$263,MATCH(SPC!$B$13,IF(Setup!$B$11="Weekly",'SPC Backing (Hide)'!$B$4:$B$263,'SPC Backing (Hide)'!$E$4:$E$263),0)):INDEX($Y$4:$Y$263,MATCH(SPC!$B$14,IF(Setup!$B$11="Weekly",'SPC Backing (Hide)'!$B$4:$B$263,'SPC Backing (Hide)'!$E$4:$E$263),0),1))</f>
        <v>18.416666666666668</v>
      </c>
      <c r="AA7">
        <f t="shared" si="1"/>
        <v>16.326832151300238</v>
      </c>
      <c r="AB7">
        <f t="shared" si="2"/>
        <v>88.60283687943263</v>
      </c>
      <c r="AC7">
        <f t="shared" si="3"/>
        <v>104.92966903073287</v>
      </c>
      <c r="AD7">
        <f t="shared" si="4"/>
        <v>121.25650118203311</v>
      </c>
      <c r="AE7">
        <f t="shared" si="5"/>
        <v>153.91016548463358</v>
      </c>
      <c r="AF7">
        <f t="shared" si="6"/>
        <v>170.23699763593382</v>
      </c>
      <c r="AG7">
        <f t="shared" si="7"/>
        <v>186.56382978723406</v>
      </c>
      <c r="AH7" t="e">
        <f t="shared" si="8"/>
        <v>#N/A</v>
      </c>
      <c r="AI7">
        <f t="shared" si="15"/>
        <v>-1</v>
      </c>
      <c r="AJ7" t="e">
        <f t="shared" si="9"/>
        <v>#N/A</v>
      </c>
      <c r="AK7">
        <f t="shared" si="10"/>
        <v>1</v>
      </c>
      <c r="AL7" t="e">
        <f t="shared" si="11"/>
        <v>#N/A</v>
      </c>
      <c r="AM7">
        <f t="shared" si="12"/>
        <v>-1</v>
      </c>
      <c r="AN7" t="e">
        <f t="shared" si="13"/>
        <v>#N/A</v>
      </c>
      <c r="AO7">
        <f>_xlfn.PERCENTILE.INC(INDEX($W$4:$W$263,MATCH(SPC!$B$13,IF(Setup!$B$11="Weekly",'SPC Backing (Hide)'!$B$4:$B$263,'SPC Backing (Hide)'!$E$4:$E$263),0),1):INDEX($W$4:$W$263,MATCH(SPC!$B$14,IF(Setup!$B$11="Weekly",'SPC Backing (Hide)'!$B$4:$B$263,'SPC Backing (Hide)'!$E$4:$E$263),0),1),'SPC Backing (Hide)'!$AO$3)</f>
        <v>136.10000000000002</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
        <f t="shared" si="14"/>
        <v>33.44999999999996</v>
      </c>
    </row>
    <row r="8" spans="1:43" x14ac:dyDescent="0.35">
      <c r="B8" s="12">
        <f>Demand!C13</f>
        <v>43553</v>
      </c>
      <c r="C8" s="57" t="str">
        <f>Demand!D13</f>
        <v/>
      </c>
      <c r="D8" s="57">
        <f>Demand!E13</f>
        <v>7</v>
      </c>
      <c r="E8" s="57" t="str">
        <f>TEXT(D8*29,"mmm")&amp;"-"&amp;IF(D8=1,MAX($C$4:C7)+1,MAX($C$4:C7))</f>
        <v>Jul-2019</v>
      </c>
      <c r="F8" s="7">
        <f>INDEX(Demand!$F$9:$T$268,MATCH('SPC Backing (Hide)'!$B8,Demand!$C$9:$C$268,0),MATCH('SPC Backing (Hide)'!F$3,Demand!$F$8:$T$8,0))</f>
        <v>10</v>
      </c>
      <c r="G8" s="5">
        <f>INDEX(Demand!$F$9:$T$268,MATCH('SPC Backing (Hide)'!$B8,Demand!$C$9:$C$268,0),MATCH('SPC Backing (Hide)'!G$3,Demand!$F$8:$T$8,0))</f>
        <v>7</v>
      </c>
      <c r="H8" s="5">
        <f>INDEX(Demand!$F$9:$T$268,MATCH('SPC Backing (Hide)'!$B8,Demand!$C$9:$C$268,0),MATCH('SPC Backing (Hide)'!H$3,Demand!$F$8:$T$8,0))</f>
        <v>19</v>
      </c>
      <c r="I8" s="5">
        <f>INDEX(Demand!$F$9:$T$268,MATCH('SPC Backing (Hide)'!$B8,Demand!$C$9:$C$268,0),MATCH('SPC Backing (Hide)'!I$3,Demand!$F$8:$T$8,0))</f>
        <v>63</v>
      </c>
      <c r="J8" s="5">
        <f>INDEX(Demand!$F$9:$T$268,MATCH('SPC Backing (Hide)'!$B8,Demand!$C$9:$C$268,0),MATCH('SPC Backing (Hide)'!J$3,Demand!$F$8:$T$8,0))</f>
        <v>30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129</v>
      </c>
      <c r="V8">
        <f>IF(SPC!$B$13="",1,IF(SPC!$B$12="Yes",IF(Setup!$B$11="Weekly",IF(ROW(A5)&gt;=Demand!$A$8-51,1,0),IF(ROW(A5)&gt;=Demand!$A$8-11,1,0)),IF(Setup!$B$11="Weekly",IF(AND(B8&gt;=SPC!$B$13,B8&lt;SPC!$B$14),1,0),IF(AND(MATCH(E8,$E$4:$E$263,0)&gt;=MATCH(SPC!$B$13,$E$4:$E$263,0),MATCH(E8,$E$4:$E$263,0)&lt;=MATCH(SPC!$B$14,$E$4:$E$263,0)),1,0))))</f>
        <v>1</v>
      </c>
      <c r="W8" cm="1">
        <f t="array" ref="W8">INDEX($F$4:$U$263,ROW(A5),MATCH($X$2,$F$3:$U$3,0))</f>
        <v>129</v>
      </c>
      <c r="X8">
        <f>AVERAGE(INDEX($F$4:$U$263,MATCH(SPC!$B$13,IF(Setup!$B$11="Weekly",'SPC Backing (Hide)'!$B$4:$B$263,'SPC Backing (Hide)'!$E$4:$E$263),0),MATCH($X$2,$F$3:$U$3,0)):INDEX($F$4:$U$263,MATCH(SPC!$B$14,IF(Setup!$B$11="Weekly",'SPC Backing (Hide)'!$B$4:$B$263,'SPC Backing (Hide)'!$E$4:$E$263),0),MATCH('SPC Backing (Hide)'!$X$2,'SPC Backing (Hide)'!$F$3:$U$3,0)))</f>
        <v>137.58333333333334</v>
      </c>
      <c r="Y8" cm="1">
        <f t="array" ref="Y8">ABS(INDEX($F$4:$U$263,ROW(A5),MATCH($X$2,$F$3:$U$3,0))-INDEX($F$4:$U$263,ROW(A4),MATCH($X$2,$F$3:$U$3,0)))</f>
        <v>6</v>
      </c>
      <c r="Z8">
        <f>AVERAGE(INDEX($Y$4:$Y$263,MATCH(SPC!$B$13,IF(Setup!$B$11="Weekly",'SPC Backing (Hide)'!$B$4:$B$263,'SPC Backing (Hide)'!$E$4:$E$263),0)):INDEX($Y$4:$Y$263,MATCH(SPC!$B$14,IF(Setup!$B$11="Weekly",'SPC Backing (Hide)'!$B$4:$B$263,'SPC Backing (Hide)'!$E$4:$E$263),0),1))</f>
        <v>18.416666666666668</v>
      </c>
      <c r="AA8">
        <f t="shared" si="1"/>
        <v>16.326832151300238</v>
      </c>
      <c r="AB8">
        <f t="shared" si="2"/>
        <v>88.60283687943263</v>
      </c>
      <c r="AC8">
        <f t="shared" si="3"/>
        <v>104.92966903073287</v>
      </c>
      <c r="AD8">
        <f t="shared" si="4"/>
        <v>121.25650118203311</v>
      </c>
      <c r="AE8">
        <f t="shared" si="5"/>
        <v>153.91016548463358</v>
      </c>
      <c r="AF8">
        <f t="shared" si="6"/>
        <v>170.23699763593382</v>
      </c>
      <c r="AG8">
        <f t="shared" si="7"/>
        <v>186.56382978723406</v>
      </c>
      <c r="AH8" t="e">
        <f t="shared" si="8"/>
        <v>#N/A</v>
      </c>
      <c r="AI8">
        <f t="shared" si="15"/>
        <v>-1</v>
      </c>
      <c r="AJ8" t="e">
        <f t="shared" si="9"/>
        <v>#N/A</v>
      </c>
      <c r="AK8">
        <f t="shared" si="10"/>
        <v>1</v>
      </c>
      <c r="AL8" t="e">
        <f t="shared" si="11"/>
        <v>#N/A</v>
      </c>
      <c r="AM8">
        <f t="shared" si="12"/>
        <v>-1</v>
      </c>
      <c r="AN8" t="e">
        <f t="shared" si="13"/>
        <v>#N/A</v>
      </c>
      <c r="AO8">
        <f>_xlfn.PERCENTILE.INC(INDEX($W$4:$W$263,MATCH(SPC!$B$13,IF(Setup!$B$11="Weekly",'SPC Backing (Hide)'!$B$4:$B$263,'SPC Backing (Hide)'!$E$4:$E$263),0),1):INDEX($W$4:$W$263,MATCH(SPC!$B$14,IF(Setup!$B$11="Weekly",'SPC Backing (Hide)'!$B$4:$B$263,'SPC Backing (Hide)'!$E$4:$E$263),0),1),'SPC Backing (Hide)'!$AO$3)</f>
        <v>136.10000000000002</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
        <f t="shared" si="14"/>
        <v>33.44999999999996</v>
      </c>
    </row>
    <row r="9" spans="1:43" x14ac:dyDescent="0.35">
      <c r="B9" s="12">
        <f>Demand!C14</f>
        <v>43560</v>
      </c>
      <c r="C9" s="57" t="str">
        <f>Demand!D14</f>
        <v/>
      </c>
      <c r="D9" s="57">
        <f>Demand!E14</f>
        <v>8</v>
      </c>
      <c r="E9" s="57" t="str">
        <f>TEXT(D9*29,"mmm")&amp;"-"&amp;IF(D9=1,MAX($C$4:C8)+1,MAX($C$4:C8))</f>
        <v>Aug-2019</v>
      </c>
      <c r="F9" s="7">
        <f>INDEX(Demand!$F$9:$T$268,MATCH('SPC Backing (Hide)'!$B9,Demand!$C$9:$C$268,0),MATCH('SPC Backing (Hide)'!F$3,Demand!$F$8:$T$8,0))</f>
        <v>10</v>
      </c>
      <c r="G9" s="5">
        <f>INDEX(Demand!$F$9:$T$268,MATCH('SPC Backing (Hide)'!$B9,Demand!$C$9:$C$268,0),MATCH('SPC Backing (Hide)'!G$3,Demand!$F$8:$T$8,0))</f>
        <v>7</v>
      </c>
      <c r="H9" s="5">
        <f>INDEX(Demand!$F$9:$T$268,MATCH('SPC Backing (Hide)'!$B9,Demand!$C$9:$C$268,0),MATCH('SPC Backing (Hide)'!H$3,Demand!$F$8:$T$8,0))</f>
        <v>21</v>
      </c>
      <c r="I9" s="5">
        <f>INDEX(Demand!$F$9:$T$268,MATCH('SPC Backing (Hide)'!$B9,Demand!$C$9:$C$268,0),MATCH('SPC Backing (Hide)'!I$3,Demand!$F$8:$T$8,0))</f>
        <v>63</v>
      </c>
      <c r="J9" s="5">
        <f>INDEX(Demand!$F$9:$T$268,MATCH('SPC Backing (Hide)'!$B9,Demand!$C$9:$C$268,0),MATCH('SPC Backing (Hide)'!J$3,Demand!$F$8:$T$8,0))</f>
        <v>30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131</v>
      </c>
      <c r="V9">
        <f>IF(SPC!$B$13="",1,IF(SPC!$B$12="Yes",IF(Setup!$B$11="Weekly",IF(ROW(A6)&gt;=Demand!$A$8-51,1,0),IF(ROW(A6)&gt;=Demand!$A$8-11,1,0)),IF(Setup!$B$11="Weekly",IF(AND(B9&gt;=SPC!$B$13,B9&lt;SPC!$B$14),1,0),IF(AND(MATCH(E9,$E$4:$E$263,0)&gt;=MATCH(SPC!$B$13,$E$4:$E$263,0),MATCH(E9,$E$4:$E$263,0)&lt;=MATCH(SPC!$B$14,$E$4:$E$263,0)),1,0))))</f>
        <v>1</v>
      </c>
      <c r="W9" cm="1">
        <f t="array" ref="W9">INDEX($F$4:$U$263,ROW(A6),MATCH($X$2,$F$3:$U$3,0))</f>
        <v>131</v>
      </c>
      <c r="X9">
        <f>AVERAGE(INDEX($F$4:$U$263,MATCH(SPC!$B$13,IF(Setup!$B$11="Weekly",'SPC Backing (Hide)'!$B$4:$B$263,'SPC Backing (Hide)'!$E$4:$E$263),0),MATCH($X$2,$F$3:$U$3,0)):INDEX($F$4:$U$263,MATCH(SPC!$B$14,IF(Setup!$B$11="Weekly",'SPC Backing (Hide)'!$B$4:$B$263,'SPC Backing (Hide)'!$E$4:$E$263),0),MATCH('SPC Backing (Hide)'!$X$2,'SPC Backing (Hide)'!$F$3:$U$3,0)))</f>
        <v>137.58333333333334</v>
      </c>
      <c r="Y9" cm="1">
        <f t="array" ref="Y9">ABS(INDEX($F$4:$U$263,ROW(A6),MATCH($X$2,$F$3:$U$3,0))-INDEX($F$4:$U$263,ROW(A5),MATCH($X$2,$F$3:$U$3,0)))</f>
        <v>2</v>
      </c>
      <c r="Z9">
        <f>AVERAGE(INDEX($Y$4:$Y$263,MATCH(SPC!$B$13,IF(Setup!$B$11="Weekly",'SPC Backing (Hide)'!$B$4:$B$263,'SPC Backing (Hide)'!$E$4:$E$263),0)):INDEX($Y$4:$Y$263,MATCH(SPC!$B$14,IF(Setup!$B$11="Weekly",'SPC Backing (Hide)'!$B$4:$B$263,'SPC Backing (Hide)'!$E$4:$E$263),0),1))</f>
        <v>18.416666666666668</v>
      </c>
      <c r="AA9">
        <f t="shared" si="1"/>
        <v>16.326832151300238</v>
      </c>
      <c r="AB9">
        <f t="shared" si="2"/>
        <v>88.60283687943263</v>
      </c>
      <c r="AC9">
        <f t="shared" si="3"/>
        <v>104.92966903073287</v>
      </c>
      <c r="AD9">
        <f t="shared" si="4"/>
        <v>121.25650118203311</v>
      </c>
      <c r="AE9">
        <f t="shared" si="5"/>
        <v>153.91016548463358</v>
      </c>
      <c r="AF9">
        <f t="shared" si="6"/>
        <v>170.23699763593382</v>
      </c>
      <c r="AG9">
        <f t="shared" si="7"/>
        <v>186.56382978723406</v>
      </c>
      <c r="AH9" t="e">
        <f t="shared" si="8"/>
        <v>#N/A</v>
      </c>
      <c r="AI9">
        <f t="shared" si="15"/>
        <v>-1</v>
      </c>
      <c r="AJ9" t="e">
        <f t="shared" si="9"/>
        <v>#N/A</v>
      </c>
      <c r="AK9">
        <f t="shared" si="10"/>
        <v>-1</v>
      </c>
      <c r="AL9" t="e">
        <f t="shared" si="11"/>
        <v>#N/A</v>
      </c>
      <c r="AM9">
        <f t="shared" si="12"/>
        <v>-1</v>
      </c>
      <c r="AN9" t="e">
        <f t="shared" si="13"/>
        <v>#N/A</v>
      </c>
      <c r="AO9">
        <f>_xlfn.PERCENTILE.INC(INDEX($W$4:$W$263,MATCH(SPC!$B$13,IF(Setup!$B$11="Weekly",'SPC Backing (Hide)'!$B$4:$B$263,'SPC Backing (Hide)'!$E$4:$E$263),0),1):INDEX($W$4:$W$263,MATCH(SPC!$B$14,IF(Setup!$B$11="Weekly",'SPC Backing (Hide)'!$B$4:$B$263,'SPC Backing (Hide)'!$E$4:$E$263),0),1),'SPC Backing (Hide)'!$AO$3)</f>
        <v>136.10000000000002</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
        <f t="shared" si="14"/>
        <v>33.44999999999996</v>
      </c>
    </row>
    <row r="10" spans="1:43" x14ac:dyDescent="0.35">
      <c r="B10" s="12">
        <f>Demand!C15</f>
        <v>43567</v>
      </c>
      <c r="C10" s="57" t="str">
        <f>Demand!D15</f>
        <v/>
      </c>
      <c r="D10" s="57">
        <f>Demand!E15</f>
        <v>9</v>
      </c>
      <c r="E10" s="57" t="str">
        <f>TEXT(D10*29,"mmm")&amp;"-"&amp;IF(D10=1,MAX($C$4:C9)+1,MAX($C$4:C9))</f>
        <v>Sep-2019</v>
      </c>
      <c r="F10" s="7">
        <f>INDEX(Demand!$F$9:$T$268,MATCH('SPC Backing (Hide)'!$B10,Demand!$C$9:$C$268,0),MATCH('SPC Backing (Hide)'!F$3,Demand!$F$8:$T$8,0))</f>
        <v>12</v>
      </c>
      <c r="G10" s="5">
        <f>INDEX(Demand!$F$9:$T$268,MATCH('SPC Backing (Hide)'!$B10,Demand!$C$9:$C$268,0),MATCH('SPC Backing (Hide)'!G$3,Demand!$F$8:$T$8,0))</f>
        <v>7</v>
      </c>
      <c r="H10" s="5">
        <f>INDEX(Demand!$F$9:$T$268,MATCH('SPC Backing (Hide)'!$B10,Demand!$C$9:$C$268,0),MATCH('SPC Backing (Hide)'!H$3,Demand!$F$8:$T$8,0))</f>
        <v>14</v>
      </c>
      <c r="I10" s="5">
        <f>INDEX(Demand!$F$9:$T$268,MATCH('SPC Backing (Hide)'!$B10,Demand!$C$9:$C$268,0),MATCH('SPC Backing (Hide)'!I$3,Demand!$F$8:$T$8,0))</f>
        <v>63</v>
      </c>
      <c r="J10" s="5">
        <f>INDEX(Demand!$F$9:$T$268,MATCH('SPC Backing (Hide)'!$B10,Demand!$C$9:$C$268,0),MATCH('SPC Backing (Hide)'!J$3,Demand!$F$8:$T$8,0))</f>
        <v>30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126</v>
      </c>
      <c r="V10">
        <f>IF(SPC!$B$13="",1,IF(SPC!$B$12="Yes",IF(Setup!$B$11="Weekly",IF(ROW(A7)&gt;=Demand!$A$8-51,1,0),IF(ROW(A7)&gt;=Demand!$A$8-11,1,0)),IF(Setup!$B$11="Weekly",IF(AND(B10&gt;=SPC!$B$13,B10&lt;SPC!$B$14),1,0),IF(AND(MATCH(E10,$E$4:$E$263,0)&gt;=MATCH(SPC!$B$13,$E$4:$E$263,0),MATCH(E10,$E$4:$E$263,0)&lt;=MATCH(SPC!$B$14,$E$4:$E$263,0)),1,0))))</f>
        <v>1</v>
      </c>
      <c r="W10" cm="1">
        <f t="array" ref="W10">INDEX($F$4:$U$263,ROW(A7),MATCH($X$2,$F$3:$U$3,0))</f>
        <v>126</v>
      </c>
      <c r="X10">
        <f>AVERAGE(INDEX($F$4:$U$263,MATCH(SPC!$B$13,IF(Setup!$B$11="Weekly",'SPC Backing (Hide)'!$B$4:$B$263,'SPC Backing (Hide)'!$E$4:$E$263),0),MATCH($X$2,$F$3:$U$3,0)):INDEX($F$4:$U$263,MATCH(SPC!$B$14,IF(Setup!$B$11="Weekly",'SPC Backing (Hide)'!$B$4:$B$263,'SPC Backing (Hide)'!$E$4:$E$263),0),MATCH('SPC Backing (Hide)'!$X$2,'SPC Backing (Hide)'!$F$3:$U$3,0)))</f>
        <v>137.58333333333334</v>
      </c>
      <c r="Y10" cm="1">
        <f t="array" ref="Y10">ABS(INDEX($F$4:$U$263,ROW(A7),MATCH($X$2,$F$3:$U$3,0))-INDEX($F$4:$U$263,ROW(A6),MATCH($X$2,$F$3:$U$3,0)))</f>
        <v>5</v>
      </c>
      <c r="Z10">
        <f>AVERAGE(INDEX($Y$4:$Y$263,MATCH(SPC!$B$13,IF(Setup!$B$11="Weekly",'SPC Backing (Hide)'!$B$4:$B$263,'SPC Backing (Hide)'!$E$4:$E$263),0)):INDEX($Y$4:$Y$263,MATCH(SPC!$B$14,IF(Setup!$B$11="Weekly",'SPC Backing (Hide)'!$B$4:$B$263,'SPC Backing (Hide)'!$E$4:$E$263),0),1))</f>
        <v>18.416666666666668</v>
      </c>
      <c r="AA10">
        <f t="shared" si="1"/>
        <v>16.326832151300238</v>
      </c>
      <c r="AB10">
        <f t="shared" si="2"/>
        <v>88.60283687943263</v>
      </c>
      <c r="AC10">
        <f t="shared" si="3"/>
        <v>104.92966903073287</v>
      </c>
      <c r="AD10">
        <f t="shared" si="4"/>
        <v>121.25650118203311</v>
      </c>
      <c r="AE10">
        <f t="shared" si="5"/>
        <v>153.91016548463358</v>
      </c>
      <c r="AF10">
        <f t="shared" si="6"/>
        <v>170.23699763593382</v>
      </c>
      <c r="AG10">
        <f t="shared" si="7"/>
        <v>186.56382978723406</v>
      </c>
      <c r="AH10" t="e">
        <f t="shared" si="8"/>
        <v>#N/A</v>
      </c>
      <c r="AI10">
        <f t="shared" si="15"/>
        <v>-1</v>
      </c>
      <c r="AJ10" t="e">
        <f t="shared" si="9"/>
        <v>#N/A</v>
      </c>
      <c r="AK10">
        <f t="shared" si="10"/>
        <v>-1</v>
      </c>
      <c r="AL10" t="e">
        <f t="shared" si="11"/>
        <v>#N/A</v>
      </c>
      <c r="AM10">
        <f t="shared" si="12"/>
        <v>-1</v>
      </c>
      <c r="AN10" t="e">
        <f t="shared" si="13"/>
        <v>#N/A</v>
      </c>
      <c r="AO10">
        <f>_xlfn.PERCENTILE.INC(INDEX($W$4:$W$263,MATCH(SPC!$B$13,IF(Setup!$B$11="Weekly",'SPC Backing (Hide)'!$B$4:$B$263,'SPC Backing (Hide)'!$E$4:$E$263),0),1):INDEX($W$4:$W$263,MATCH(SPC!$B$14,IF(Setup!$B$11="Weekly",'SPC Backing (Hide)'!$B$4:$B$263,'SPC Backing (Hide)'!$E$4:$E$263),0),1),'SPC Backing (Hide)'!$AO$3)</f>
        <v>136.10000000000002</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
        <f t="shared" si="14"/>
        <v>33.44999999999996</v>
      </c>
    </row>
    <row r="11" spans="1:43" x14ac:dyDescent="0.35">
      <c r="B11" s="12">
        <f>Demand!C16</f>
        <v>43574</v>
      </c>
      <c r="C11" s="57" t="str">
        <f>Demand!D16</f>
        <v/>
      </c>
      <c r="D11" s="57">
        <f>Demand!E16</f>
        <v>10</v>
      </c>
      <c r="E11" s="57" t="str">
        <f>TEXT(D11*29,"mmm")&amp;"-"&amp;IF(D11=1,MAX($C$4:C10)+1,MAX($C$4:C10))</f>
        <v>Oct-2019</v>
      </c>
      <c r="F11" s="7">
        <f>INDEX(Demand!$F$9:$T$268,MATCH('SPC Backing (Hide)'!$B11,Demand!$C$9:$C$268,0),MATCH('SPC Backing (Hide)'!F$3,Demand!$F$8:$T$8,0))</f>
        <v>14</v>
      </c>
      <c r="G11" s="5">
        <f>INDEX(Demand!$F$9:$T$268,MATCH('SPC Backing (Hide)'!$B11,Demand!$C$9:$C$268,0),MATCH('SPC Backing (Hide)'!G$3,Demand!$F$8:$T$8,0))</f>
        <v>7</v>
      </c>
      <c r="H11" s="5">
        <f>INDEX(Demand!$F$9:$T$268,MATCH('SPC Backing (Hide)'!$B11,Demand!$C$9:$C$268,0),MATCH('SPC Backing (Hide)'!H$3,Demand!$F$8:$T$8,0))</f>
        <v>7</v>
      </c>
      <c r="I11" s="5">
        <f>INDEX(Demand!$F$9:$T$268,MATCH('SPC Backing (Hide)'!$B11,Demand!$C$9:$C$268,0),MATCH('SPC Backing (Hide)'!I$3,Demand!$F$8:$T$8,0))</f>
        <v>63</v>
      </c>
      <c r="J11" s="5">
        <f>INDEX(Demand!$F$9:$T$268,MATCH('SPC Backing (Hide)'!$B11,Demand!$C$9:$C$268,0),MATCH('SPC Backing (Hide)'!J$3,Demand!$F$8:$T$8,0))</f>
        <v>30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121</v>
      </c>
      <c r="V11">
        <f>IF(SPC!$B$13="",1,IF(SPC!$B$12="Yes",IF(Setup!$B$11="Weekly",IF(ROW(A8)&gt;=Demand!$A$8-51,1,0),IF(ROW(A8)&gt;=Demand!$A$8-11,1,0)),IF(Setup!$B$11="Weekly",IF(AND(B11&gt;=SPC!$B$13,B11&lt;SPC!$B$14),1,0),IF(AND(MATCH(E11,$E$4:$E$263,0)&gt;=MATCH(SPC!$B$13,$E$4:$E$263,0),MATCH(E11,$E$4:$E$263,0)&lt;=MATCH(SPC!$B$14,$E$4:$E$263,0)),1,0))))</f>
        <v>1</v>
      </c>
      <c r="W11" cm="1">
        <f t="array" ref="W11">INDEX($F$4:$U$263,ROW(A8),MATCH($X$2,$F$3:$U$3,0))</f>
        <v>121</v>
      </c>
      <c r="X11">
        <f>AVERAGE(INDEX($F$4:$U$263,MATCH(SPC!$B$13,IF(Setup!$B$11="Weekly",'SPC Backing (Hide)'!$B$4:$B$263,'SPC Backing (Hide)'!$E$4:$E$263),0),MATCH($X$2,$F$3:$U$3,0)):INDEX($F$4:$U$263,MATCH(SPC!$B$14,IF(Setup!$B$11="Weekly",'SPC Backing (Hide)'!$B$4:$B$263,'SPC Backing (Hide)'!$E$4:$E$263),0),MATCH('SPC Backing (Hide)'!$X$2,'SPC Backing (Hide)'!$F$3:$U$3,0)))</f>
        <v>137.58333333333334</v>
      </c>
      <c r="Y11" cm="1">
        <f t="array" ref="Y11">ABS(INDEX($F$4:$U$263,ROW(A8),MATCH($X$2,$F$3:$U$3,0))-INDEX($F$4:$U$263,ROW(A7),MATCH($X$2,$F$3:$U$3,0)))</f>
        <v>5</v>
      </c>
      <c r="Z11">
        <f>AVERAGE(INDEX($Y$4:$Y$263,MATCH(SPC!$B$13,IF(Setup!$B$11="Weekly",'SPC Backing (Hide)'!$B$4:$B$263,'SPC Backing (Hide)'!$E$4:$E$263),0)):INDEX($Y$4:$Y$263,MATCH(SPC!$B$14,IF(Setup!$B$11="Weekly",'SPC Backing (Hide)'!$B$4:$B$263,'SPC Backing (Hide)'!$E$4:$E$263),0),1))</f>
        <v>18.416666666666668</v>
      </c>
      <c r="AA11">
        <f t="shared" si="1"/>
        <v>16.326832151300238</v>
      </c>
      <c r="AB11">
        <f t="shared" si="2"/>
        <v>88.60283687943263</v>
      </c>
      <c r="AC11">
        <f t="shared" si="3"/>
        <v>104.92966903073287</v>
      </c>
      <c r="AD11">
        <f t="shared" si="4"/>
        <v>121.25650118203311</v>
      </c>
      <c r="AE11">
        <f t="shared" si="5"/>
        <v>153.91016548463358</v>
      </c>
      <c r="AF11">
        <f t="shared" si="6"/>
        <v>170.23699763593382</v>
      </c>
      <c r="AG11">
        <f t="shared" si="7"/>
        <v>186.56382978723406</v>
      </c>
      <c r="AH11" t="e">
        <f t="shared" si="8"/>
        <v>#N/A</v>
      </c>
      <c r="AI11">
        <f t="shared" si="15"/>
        <v>-1</v>
      </c>
      <c r="AJ11" t="e">
        <f t="shared" si="9"/>
        <v>#N/A</v>
      </c>
      <c r="AK11">
        <f t="shared" si="10"/>
        <v>1</v>
      </c>
      <c r="AL11" t="e">
        <f t="shared" si="11"/>
        <v>#N/A</v>
      </c>
      <c r="AM11">
        <f t="shared" si="12"/>
        <v>-1</v>
      </c>
      <c r="AN11" t="e">
        <f t="shared" si="13"/>
        <v>#N/A</v>
      </c>
      <c r="AO11">
        <f>_xlfn.PERCENTILE.INC(INDEX($W$4:$W$263,MATCH(SPC!$B$13,IF(Setup!$B$11="Weekly",'SPC Backing (Hide)'!$B$4:$B$263,'SPC Backing (Hide)'!$E$4:$E$263),0),1):INDEX($W$4:$W$263,MATCH(SPC!$B$14,IF(Setup!$B$11="Weekly",'SPC Backing (Hide)'!$B$4:$B$263,'SPC Backing (Hide)'!$E$4:$E$263),0),1),'SPC Backing (Hide)'!$AO$3)</f>
        <v>136.10000000000002</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
        <f t="shared" si="14"/>
        <v>33.44999999999996</v>
      </c>
    </row>
    <row r="12" spans="1:43" x14ac:dyDescent="0.35">
      <c r="B12" s="12">
        <f>Demand!C17</f>
        <v>43581</v>
      </c>
      <c r="C12" s="57" t="str">
        <f>Demand!D17</f>
        <v/>
      </c>
      <c r="D12" s="57">
        <f>Demand!E17</f>
        <v>11</v>
      </c>
      <c r="E12" s="57" t="str">
        <f>TEXT(D12*29,"mmm")&amp;"-"&amp;IF(D12=1,MAX($C$4:C11)+1,MAX($C$4:C11))</f>
        <v>Nov-2019</v>
      </c>
      <c r="F12" s="7">
        <f>INDEX(Demand!$F$9:$T$268,MATCH('SPC Backing (Hide)'!$B12,Demand!$C$9:$C$268,0),MATCH('SPC Backing (Hide)'!F$3,Demand!$F$8:$T$8,0))</f>
        <v>35</v>
      </c>
      <c r="G12" s="5">
        <f>INDEX(Demand!$F$9:$T$268,MATCH('SPC Backing (Hide)'!$B12,Demand!$C$9:$C$268,0),MATCH('SPC Backing (Hide)'!G$3,Demand!$F$8:$T$8,0))</f>
        <v>17</v>
      </c>
      <c r="H12" s="5">
        <f>INDEX(Demand!$F$9:$T$268,MATCH('SPC Backing (Hide)'!$B12,Demand!$C$9:$C$268,0),MATCH('SPC Backing (Hide)'!H$3,Demand!$F$8:$T$8,0))</f>
        <v>13</v>
      </c>
      <c r="I12" s="5">
        <f>INDEX(Demand!$F$9:$T$268,MATCH('SPC Backing (Hide)'!$B12,Demand!$C$9:$C$268,0),MATCH('SPC Backing (Hide)'!I$3,Demand!$F$8:$T$8,0))</f>
        <v>70</v>
      </c>
      <c r="J12" s="5">
        <f>INDEX(Demand!$F$9:$T$268,MATCH('SPC Backing (Hide)'!$B12,Demand!$C$9:$C$268,0),MATCH('SPC Backing (Hide)'!J$3,Demand!$F$8:$T$8,0))</f>
        <v>30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165</v>
      </c>
      <c r="V12">
        <f>IF(SPC!$B$13="",1,IF(SPC!$B$12="Yes",IF(Setup!$B$11="Weekly",IF(ROW(A9)&gt;=Demand!$A$8-51,1,0),IF(ROW(A9)&gt;=Demand!$A$8-11,1,0)),IF(Setup!$B$11="Weekly",IF(AND(B12&gt;=SPC!$B$13,B12&lt;SPC!$B$14),1,0),IF(AND(MATCH(E12,$E$4:$E$263,0)&gt;=MATCH(SPC!$B$13,$E$4:$E$263,0),MATCH(E12,$E$4:$E$263,0)&lt;=MATCH(SPC!$B$14,$E$4:$E$263,0)),1,0))))</f>
        <v>1</v>
      </c>
      <c r="W12" cm="1">
        <f t="array" ref="W12">INDEX($F$4:$U$263,ROW(A9),MATCH($X$2,$F$3:$U$3,0))</f>
        <v>165</v>
      </c>
      <c r="X12">
        <f>AVERAGE(INDEX($F$4:$U$263,MATCH(SPC!$B$13,IF(Setup!$B$11="Weekly",'SPC Backing (Hide)'!$B$4:$B$263,'SPC Backing (Hide)'!$E$4:$E$263),0),MATCH($X$2,$F$3:$U$3,0)):INDEX($F$4:$U$263,MATCH(SPC!$B$14,IF(Setup!$B$11="Weekly",'SPC Backing (Hide)'!$B$4:$B$263,'SPC Backing (Hide)'!$E$4:$E$263),0),MATCH('SPC Backing (Hide)'!$X$2,'SPC Backing (Hide)'!$F$3:$U$3,0)))</f>
        <v>137.58333333333334</v>
      </c>
      <c r="Y12" cm="1">
        <f t="array" ref="Y12">ABS(INDEX($F$4:$U$263,ROW(A9),MATCH($X$2,$F$3:$U$3,0))-INDEX($F$4:$U$263,ROW(A8),MATCH($X$2,$F$3:$U$3,0)))</f>
        <v>44</v>
      </c>
      <c r="Z12">
        <f>AVERAGE(INDEX($Y$4:$Y$263,MATCH(SPC!$B$13,IF(Setup!$B$11="Weekly",'SPC Backing (Hide)'!$B$4:$B$263,'SPC Backing (Hide)'!$E$4:$E$263),0)):INDEX($Y$4:$Y$263,MATCH(SPC!$B$14,IF(Setup!$B$11="Weekly",'SPC Backing (Hide)'!$B$4:$B$263,'SPC Backing (Hide)'!$E$4:$E$263),0),1))</f>
        <v>18.416666666666668</v>
      </c>
      <c r="AA12">
        <f t="shared" si="1"/>
        <v>16.326832151300238</v>
      </c>
      <c r="AB12">
        <f t="shared" si="2"/>
        <v>88.60283687943263</v>
      </c>
      <c r="AC12">
        <f t="shared" si="3"/>
        <v>104.92966903073287</v>
      </c>
      <c r="AD12">
        <f t="shared" si="4"/>
        <v>121.25650118203311</v>
      </c>
      <c r="AE12">
        <f t="shared" si="5"/>
        <v>153.91016548463358</v>
      </c>
      <c r="AF12">
        <f t="shared" si="6"/>
        <v>170.23699763593382</v>
      </c>
      <c r="AG12">
        <f t="shared" si="7"/>
        <v>186.56382978723406</v>
      </c>
      <c r="AH12" t="e">
        <f t="shared" si="8"/>
        <v>#N/A</v>
      </c>
      <c r="AI12">
        <f t="shared" si="15"/>
        <v>1</v>
      </c>
      <c r="AJ12" t="e">
        <f t="shared" si="9"/>
        <v>#N/A</v>
      </c>
      <c r="AK12">
        <f t="shared" si="10"/>
        <v>0</v>
      </c>
      <c r="AL12" t="e">
        <f t="shared" si="11"/>
        <v>#N/A</v>
      </c>
      <c r="AM12">
        <f t="shared" si="12"/>
        <v>1</v>
      </c>
      <c r="AN12" t="e">
        <f t="shared" si="13"/>
        <v>#N/A</v>
      </c>
      <c r="AO12">
        <f>_xlfn.PERCENTILE.INC(INDEX($W$4:$W$263,MATCH(SPC!$B$13,IF(Setup!$B$11="Weekly",'SPC Backing (Hide)'!$B$4:$B$263,'SPC Backing (Hide)'!$E$4:$E$263),0),1):INDEX($W$4:$W$263,MATCH(SPC!$B$14,IF(Setup!$B$11="Weekly",'SPC Backing (Hide)'!$B$4:$B$263,'SPC Backing (Hide)'!$E$4:$E$263),0),1),'SPC Backing (Hide)'!$AO$3)</f>
        <v>136.10000000000002</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
        <f t="shared" si="14"/>
        <v>33.44999999999996</v>
      </c>
    </row>
    <row r="13" spans="1:43" x14ac:dyDescent="0.35">
      <c r="B13" s="12">
        <f>Demand!C18</f>
        <v>43588</v>
      </c>
      <c r="C13" s="57" t="str">
        <f>Demand!D18</f>
        <v/>
      </c>
      <c r="D13" s="57">
        <f>Demand!E18</f>
        <v>12</v>
      </c>
      <c r="E13" s="57" t="str">
        <f>TEXT(D13*29,"mmm")&amp;"-"&amp;IF(D13=1,MAX($C$4:C12)+1,MAX($C$4:C12))</f>
        <v>Dec-2019</v>
      </c>
      <c r="F13" s="7">
        <f>INDEX(Demand!$F$9:$T$268,MATCH('SPC Backing (Hide)'!$B13,Demand!$C$9:$C$268,0),MATCH('SPC Backing (Hide)'!F$3,Demand!$F$8:$T$8,0))</f>
        <v>35</v>
      </c>
      <c r="G13" s="5">
        <f>INDEX(Demand!$F$9:$T$268,MATCH('SPC Backing (Hide)'!$B13,Demand!$C$9:$C$268,0),MATCH('SPC Backing (Hide)'!G$3,Demand!$F$8:$T$8,0))</f>
        <v>17</v>
      </c>
      <c r="H13" s="5">
        <f>INDEX(Demand!$F$9:$T$268,MATCH('SPC Backing (Hide)'!$B13,Demand!$C$9:$C$268,0),MATCH('SPC Backing (Hide)'!H$3,Demand!$F$8:$T$8,0))</f>
        <v>13</v>
      </c>
      <c r="I13" s="5">
        <f>INDEX(Demand!$F$9:$T$268,MATCH('SPC Backing (Hide)'!$B13,Demand!$C$9:$C$268,0),MATCH('SPC Backing (Hide)'!I$3,Demand!$F$8:$T$8,0))</f>
        <v>70</v>
      </c>
      <c r="J13" s="5">
        <f>INDEX(Demand!$F$9:$T$268,MATCH('SPC Backing (Hide)'!$B13,Demand!$C$9:$C$268,0),MATCH('SPC Backing (Hide)'!J$3,Demand!$F$8:$T$8,0))</f>
        <v>30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165</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165</v>
      </c>
      <c r="X13">
        <f>AVERAGE(INDEX($F$4:$U$263,MATCH(SPC!$B$13,IF(Setup!$B$11="Weekly",'SPC Backing (Hide)'!$B$4:$B$263,'SPC Backing (Hide)'!$E$4:$E$263),0),MATCH($X$2,$F$3:$U$3,0)):INDEX($F$4:$U$263,MATCH(SPC!$B$14,IF(Setup!$B$11="Weekly",'SPC Backing (Hide)'!$B$4:$B$263,'SPC Backing (Hide)'!$E$4:$E$263),0),MATCH('SPC Backing (Hide)'!$X$2,'SPC Backing (Hide)'!$F$3:$U$3,0)))</f>
        <v>137.58333333333334</v>
      </c>
      <c r="Y13" cm="1">
        <f t="array" ref="Y13">ABS(INDEX($F$4:$U$263,ROW(A10),MATCH($X$2,$F$3:$U$3,0))-INDEX($F$4:$U$263,ROW(A9),MATCH($X$2,$F$3:$U$3,0)))</f>
        <v>0</v>
      </c>
      <c r="Z13">
        <f>AVERAGE(INDEX($Y$4:$Y$263,MATCH(SPC!$B$13,IF(Setup!$B$11="Weekly",'SPC Backing (Hide)'!$B$4:$B$263,'SPC Backing (Hide)'!$E$4:$E$263),0)):INDEX($Y$4:$Y$263,MATCH(SPC!$B$14,IF(Setup!$B$11="Weekly",'SPC Backing (Hide)'!$B$4:$B$263,'SPC Backing (Hide)'!$E$4:$E$263),0),1))</f>
        <v>18.416666666666668</v>
      </c>
      <c r="AA13">
        <f t="shared" si="1"/>
        <v>16.326832151300238</v>
      </c>
      <c r="AB13">
        <f t="shared" si="2"/>
        <v>88.60283687943263</v>
      </c>
      <c r="AC13">
        <f t="shared" si="3"/>
        <v>104.92966903073287</v>
      </c>
      <c r="AD13">
        <f t="shared" si="4"/>
        <v>121.25650118203311</v>
      </c>
      <c r="AE13">
        <f t="shared" si="5"/>
        <v>153.91016548463358</v>
      </c>
      <c r="AF13">
        <f t="shared" si="6"/>
        <v>170.23699763593382</v>
      </c>
      <c r="AG13">
        <f t="shared" si="7"/>
        <v>186.56382978723406</v>
      </c>
      <c r="AH13" t="e">
        <f t="shared" si="8"/>
        <v>#N/A</v>
      </c>
      <c r="AI13">
        <f t="shared" si="15"/>
        <v>1</v>
      </c>
      <c r="AJ13">
        <f t="shared" si="9"/>
        <v>165</v>
      </c>
      <c r="AK13">
        <f t="shared" si="10"/>
        <v>1</v>
      </c>
      <c r="AL13" t="e">
        <f t="shared" si="11"/>
        <v>#N/A</v>
      </c>
      <c r="AM13">
        <f t="shared" si="12"/>
        <v>1</v>
      </c>
      <c r="AN13" t="e">
        <f t="shared" si="13"/>
        <v>#N/A</v>
      </c>
      <c r="AO13">
        <f>_xlfn.PERCENTILE.INC(INDEX($W$4:$W$263,MATCH(SPC!$B$13,IF(Setup!$B$11="Weekly",'SPC Backing (Hide)'!$B$4:$B$263,'SPC Backing (Hide)'!$E$4:$E$263),0),1):INDEX($W$4:$W$263,MATCH(SPC!$B$14,IF(Setup!$B$11="Weekly",'SPC Backing (Hide)'!$B$4:$B$263,'SPC Backing (Hide)'!$E$4:$E$263),0),1),'SPC Backing (Hide)'!$AO$3)</f>
        <v>136.10000000000002</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
        <f t="shared" si="14"/>
        <v>33.44999999999996</v>
      </c>
    </row>
    <row r="14" spans="1:43" x14ac:dyDescent="0.35">
      <c r="B14" s="12">
        <f>Demand!C19</f>
        <v>43595</v>
      </c>
      <c r="C14" s="57">
        <f>Demand!D19</f>
        <v>2020</v>
      </c>
      <c r="D14" s="57">
        <f>Demand!E19</f>
        <v>1</v>
      </c>
      <c r="E14" s="57" t="str">
        <f>TEXT(D14*29,"mmm")&amp;"-"&amp;IF(D14=1,MAX($C$4:C13)+1,MAX($C$4:C13))</f>
        <v>Jan-2020</v>
      </c>
      <c r="F14" s="7">
        <f>INDEX(Demand!$F$9:$T$268,MATCH('SPC Backing (Hide)'!$B14,Demand!$C$9:$C$268,0),MATCH('SPC Backing (Hide)'!F$3,Demand!$F$8:$T$8,0))</f>
        <v>35</v>
      </c>
      <c r="G14" s="5">
        <f>INDEX(Demand!$F$9:$T$268,MATCH('SPC Backing (Hide)'!$B14,Demand!$C$9:$C$268,0),MATCH('SPC Backing (Hide)'!G$3,Demand!$F$8:$T$8,0))</f>
        <v>25</v>
      </c>
      <c r="H14" s="5">
        <f>INDEX(Demand!$F$9:$T$268,MATCH('SPC Backing (Hide)'!$B14,Demand!$C$9:$C$268,0),MATCH('SPC Backing (Hide)'!H$3,Demand!$F$8:$T$8,0))</f>
        <v>18</v>
      </c>
      <c r="I14" s="5">
        <f>INDEX(Demand!$F$9:$T$268,MATCH('SPC Backing (Hide)'!$B14,Demand!$C$9:$C$268,0),MATCH('SPC Backing (Hide)'!I$3,Demand!$F$8:$T$8,0))</f>
        <v>70</v>
      </c>
      <c r="J14" s="5">
        <f>INDEX(Demand!$F$9:$T$268,MATCH('SPC Backing (Hide)'!$B14,Demand!$C$9:$C$268,0),MATCH('SPC Backing (Hide)'!J$3,Demand!$F$8:$T$8,0))</f>
        <v>30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178</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178</v>
      </c>
      <c r="X14">
        <f>AVERAGE(INDEX($F$4:$U$263,MATCH(SPC!$B$13,IF(Setup!$B$11="Weekly",'SPC Backing (Hide)'!$B$4:$B$263,'SPC Backing (Hide)'!$E$4:$E$263),0),MATCH($X$2,$F$3:$U$3,0)):INDEX($F$4:$U$263,MATCH(SPC!$B$14,IF(Setup!$B$11="Weekly",'SPC Backing (Hide)'!$B$4:$B$263,'SPC Backing (Hide)'!$E$4:$E$263),0),MATCH('SPC Backing (Hide)'!$X$2,'SPC Backing (Hide)'!$F$3:$U$3,0)))</f>
        <v>137.58333333333334</v>
      </c>
      <c r="Y14" cm="1">
        <f t="array" ref="Y14">ABS(INDEX($F$4:$U$263,ROW(A11),MATCH($X$2,$F$3:$U$3,0))-INDEX($F$4:$U$263,ROW(A10),MATCH($X$2,$F$3:$U$3,0)))</f>
        <v>13</v>
      </c>
      <c r="Z14">
        <f>AVERAGE(INDEX($Y$4:$Y$263,MATCH(SPC!$B$13,IF(Setup!$B$11="Weekly",'SPC Backing (Hide)'!$B$4:$B$263,'SPC Backing (Hide)'!$E$4:$E$263),0)):INDEX($Y$4:$Y$263,MATCH(SPC!$B$14,IF(Setup!$B$11="Weekly",'SPC Backing (Hide)'!$B$4:$B$263,'SPC Backing (Hide)'!$E$4:$E$263),0),1))</f>
        <v>18.416666666666668</v>
      </c>
      <c r="AA14">
        <f t="shared" si="1"/>
        <v>16.326832151300238</v>
      </c>
      <c r="AB14">
        <f t="shared" si="2"/>
        <v>88.60283687943263</v>
      </c>
      <c r="AC14">
        <f t="shared" si="3"/>
        <v>104.92966903073287</v>
      </c>
      <c r="AD14">
        <f t="shared" si="4"/>
        <v>121.25650118203311</v>
      </c>
      <c r="AE14">
        <f t="shared" si="5"/>
        <v>153.91016548463358</v>
      </c>
      <c r="AF14">
        <f t="shared" si="6"/>
        <v>170.23699763593382</v>
      </c>
      <c r="AG14">
        <f t="shared" si="7"/>
        <v>186.56382978723406</v>
      </c>
      <c r="AH14" t="e">
        <f t="shared" si="8"/>
        <v>#N/A</v>
      </c>
      <c r="AI14">
        <f t="shared" si="15"/>
        <v>2</v>
      </c>
      <c r="AJ14" t="e">
        <f t="shared" si="9"/>
        <v>#N/A</v>
      </c>
      <c r="AK14">
        <f t="shared" si="10"/>
        <v>1</v>
      </c>
      <c r="AL14" t="e">
        <f t="shared" si="11"/>
        <v>#N/A</v>
      </c>
      <c r="AM14">
        <f t="shared" si="12"/>
        <v>1</v>
      </c>
      <c r="AN14" t="e">
        <f t="shared" si="13"/>
        <v>#N/A</v>
      </c>
      <c r="AO14">
        <f>_xlfn.PERCENTILE.INC(INDEX($W$4:$W$263,MATCH(SPC!$B$13,IF(Setup!$B$11="Weekly",'SPC Backing (Hide)'!$B$4:$B$263,'SPC Backing (Hide)'!$E$4:$E$263),0),1):INDEX($W$4:$W$263,MATCH(SPC!$B$14,IF(Setup!$B$11="Weekly",'SPC Backing (Hide)'!$B$4:$B$263,'SPC Backing (Hide)'!$E$4:$E$263),0),1),'SPC Backing (Hide)'!$AO$3)</f>
        <v>136.10000000000002</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
        <f t="shared" si="14"/>
        <v>33.44999999999996</v>
      </c>
    </row>
    <row r="15" spans="1:43" x14ac:dyDescent="0.35">
      <c r="B15" s="12">
        <f>Demand!C20</f>
        <v>43602</v>
      </c>
      <c r="C15" s="57" t="str">
        <f>Demand!D20</f>
        <v/>
      </c>
      <c r="D15" s="57">
        <f>Demand!E20</f>
        <v>2</v>
      </c>
      <c r="E15" s="57" t="str">
        <f>TEXT(D15*29,"mmm")&amp;"-"&amp;IF(D15=1,MAX($C$4:C14)+1,MAX($C$4:C14))</f>
        <v>Feb-2020</v>
      </c>
      <c r="F15" s="7">
        <f>INDEX(Demand!$F$9:$T$268,MATCH('SPC Backing (Hide)'!$B15,Demand!$C$9:$C$268,0),MATCH('SPC Backing (Hide)'!F$3,Demand!$F$8:$T$8,0))</f>
        <v>42</v>
      </c>
      <c r="G15" s="5">
        <f>INDEX(Demand!$F$9:$T$268,MATCH('SPC Backing (Hide)'!$B15,Demand!$C$9:$C$268,0),MATCH('SPC Backing (Hide)'!G$3,Demand!$F$8:$T$8,0))</f>
        <v>25</v>
      </c>
      <c r="H15" s="5">
        <f>INDEX(Demand!$F$9:$T$268,MATCH('SPC Backing (Hide)'!$B15,Demand!$C$9:$C$268,0),MATCH('SPC Backing (Hide)'!H$3,Demand!$F$8:$T$8,0))</f>
        <v>18</v>
      </c>
      <c r="I15" s="5">
        <f>INDEX(Demand!$F$9:$T$268,MATCH('SPC Backing (Hide)'!$B15,Demand!$C$9:$C$268,0),MATCH('SPC Backing (Hide)'!I$3,Demand!$F$8:$T$8,0))</f>
        <v>70</v>
      </c>
      <c r="J15" s="5">
        <f>INDEX(Demand!$F$9:$T$268,MATCH('SPC Backing (Hide)'!$B15,Demand!$C$9:$C$268,0),MATCH('SPC Backing (Hide)'!J$3,Demand!$F$8:$T$8,0))</f>
        <v>37</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192</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192</v>
      </c>
      <c r="X15">
        <f>AVERAGE(INDEX($F$4:$U$263,MATCH(SPC!$B$13,IF(Setup!$B$11="Weekly",'SPC Backing (Hide)'!$B$4:$B$263,'SPC Backing (Hide)'!$E$4:$E$263),0),MATCH($X$2,$F$3:$U$3,0)):INDEX($F$4:$U$263,MATCH(SPC!$B$14,IF(Setup!$B$11="Weekly",'SPC Backing (Hide)'!$B$4:$B$263,'SPC Backing (Hide)'!$E$4:$E$263),0),MATCH('SPC Backing (Hide)'!$X$2,'SPC Backing (Hide)'!$F$3:$U$3,0)))</f>
        <v>137.58333333333334</v>
      </c>
      <c r="Y15" cm="1">
        <f t="array" ref="Y15">ABS(INDEX($F$4:$U$263,ROW(A12),MATCH($X$2,$F$3:$U$3,0))-INDEX($F$4:$U$263,ROW(A11),MATCH($X$2,$F$3:$U$3,0)))</f>
        <v>14</v>
      </c>
      <c r="Z15">
        <f>AVERAGE(INDEX($Y$4:$Y$263,MATCH(SPC!$B$13,IF(Setup!$B$11="Weekly",'SPC Backing (Hide)'!$B$4:$B$263,'SPC Backing (Hide)'!$E$4:$E$263),0)):INDEX($Y$4:$Y$263,MATCH(SPC!$B$14,IF(Setup!$B$11="Weekly",'SPC Backing (Hide)'!$B$4:$B$263,'SPC Backing (Hide)'!$E$4:$E$263),0),1))</f>
        <v>18.416666666666668</v>
      </c>
      <c r="AA15">
        <f t="shared" si="1"/>
        <v>16.326832151300238</v>
      </c>
      <c r="AB15">
        <f t="shared" si="2"/>
        <v>88.60283687943263</v>
      </c>
      <c r="AC15">
        <f t="shared" si="3"/>
        <v>104.92966903073287</v>
      </c>
      <c r="AD15">
        <f t="shared" si="4"/>
        <v>121.25650118203311</v>
      </c>
      <c r="AE15">
        <f t="shared" si="5"/>
        <v>153.91016548463358</v>
      </c>
      <c r="AF15">
        <f t="shared" si="6"/>
        <v>170.23699763593382</v>
      </c>
      <c r="AG15">
        <f t="shared" si="7"/>
        <v>186.56382978723406</v>
      </c>
      <c r="AH15">
        <f t="shared" si="8"/>
        <v>192</v>
      </c>
      <c r="AI15">
        <f t="shared" si="15"/>
        <v>2</v>
      </c>
      <c r="AJ15" t="e">
        <f t="shared" si="9"/>
        <v>#N/A</v>
      </c>
      <c r="AK15">
        <f t="shared" si="10"/>
        <v>-1</v>
      </c>
      <c r="AL15" t="e">
        <f t="shared" si="11"/>
        <v>#N/A</v>
      </c>
      <c r="AM15">
        <f t="shared" si="12"/>
        <v>1</v>
      </c>
      <c r="AN15" t="e">
        <f t="shared" si="13"/>
        <v>#N/A</v>
      </c>
      <c r="AO15">
        <f>_xlfn.PERCENTILE.INC(INDEX($W$4:$W$263,MATCH(SPC!$B$13,IF(Setup!$B$11="Weekly",'SPC Backing (Hide)'!$B$4:$B$263,'SPC Backing (Hide)'!$E$4:$E$263),0),1):INDEX($W$4:$W$263,MATCH(SPC!$B$14,IF(Setup!$B$11="Weekly",'SPC Backing (Hide)'!$B$4:$B$263,'SPC Backing (Hide)'!$E$4:$E$263),0),1),'SPC Backing (Hide)'!$AO$3)</f>
        <v>136.10000000000002</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
        <f t="shared" si="14"/>
        <v>33.44999999999996</v>
      </c>
    </row>
    <row r="16" spans="1:43" x14ac:dyDescent="0.35">
      <c r="B16" s="12">
        <f>Demand!C21</f>
        <v>43609</v>
      </c>
      <c r="C16" s="57" t="str">
        <f>Demand!D21</f>
        <v/>
      </c>
      <c r="D16" s="57">
        <f>Demand!E21</f>
        <v>3</v>
      </c>
      <c r="E16" s="57" t="str">
        <f>TEXT(D16*29,"mmm")&amp;"-"&amp;IF(D16=1,MAX($C$4:C15)+1,MAX($C$4:C15))</f>
        <v>Mar-2020</v>
      </c>
      <c r="F16" s="7">
        <f>INDEX(Demand!$F$9:$T$268,MATCH('SPC Backing (Hide)'!$B16,Demand!$C$9:$C$268,0),MATCH('SPC Backing (Hide)'!F$3,Demand!$F$8:$T$8,0))</f>
        <v>28</v>
      </c>
      <c r="G16" s="5">
        <f>INDEX(Demand!$F$9:$T$268,MATCH('SPC Backing (Hide)'!$B16,Demand!$C$9:$C$268,0),MATCH('SPC Backing (Hide)'!G$3,Demand!$F$8:$T$8,0))</f>
        <v>0</v>
      </c>
      <c r="H16" s="5">
        <f>INDEX(Demand!$F$9:$T$268,MATCH('SPC Backing (Hide)'!$B16,Demand!$C$9:$C$268,0),MATCH('SPC Backing (Hide)'!H$3,Demand!$F$8:$T$8,0))</f>
        <v>5</v>
      </c>
      <c r="I16" s="5">
        <f>INDEX(Demand!$F$9:$T$268,MATCH('SPC Backing (Hide)'!$B16,Demand!$C$9:$C$268,0),MATCH('SPC Backing (Hide)'!I$3,Demand!$F$8:$T$8,0))</f>
        <v>62</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95</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95</v>
      </c>
      <c r="X16">
        <f>AVERAGE(INDEX($F$4:$U$263,MATCH(SPC!$B$13,IF(Setup!$B$11="Weekly",'SPC Backing (Hide)'!$B$4:$B$263,'SPC Backing (Hide)'!$E$4:$E$263),0),MATCH($X$2,$F$3:$U$3,0)):INDEX($F$4:$U$263,MATCH(SPC!$B$14,IF(Setup!$B$11="Weekly",'SPC Backing (Hide)'!$B$4:$B$263,'SPC Backing (Hide)'!$E$4:$E$263),0),MATCH('SPC Backing (Hide)'!$X$2,'SPC Backing (Hide)'!$F$3:$U$3,0)))</f>
        <v>137.58333333333334</v>
      </c>
      <c r="Y16" cm="1">
        <f t="array" ref="Y16">ABS(INDEX($F$4:$U$263,ROW(A13),MATCH($X$2,$F$3:$U$3,0))-INDEX($F$4:$U$263,ROW(A12),MATCH($X$2,$F$3:$U$3,0)))</f>
        <v>97</v>
      </c>
      <c r="Z16">
        <f>AVERAGE(INDEX($Y$4:$Y$263,MATCH(SPC!$B$13,IF(Setup!$B$11="Weekly",'SPC Backing (Hide)'!$B$4:$B$263,'SPC Backing (Hide)'!$E$4:$E$263),0)):INDEX($Y$4:$Y$263,MATCH(SPC!$B$14,IF(Setup!$B$11="Weekly",'SPC Backing (Hide)'!$B$4:$B$263,'SPC Backing (Hide)'!$E$4:$E$263),0),1))</f>
        <v>18.416666666666668</v>
      </c>
      <c r="AA16">
        <f t="shared" si="1"/>
        <v>16.326832151300238</v>
      </c>
      <c r="AB16">
        <f t="shared" si="2"/>
        <v>88.60283687943263</v>
      </c>
      <c r="AC16">
        <f t="shared" si="3"/>
        <v>104.92966903073287</v>
      </c>
      <c r="AD16">
        <f t="shared" si="4"/>
        <v>121.25650118203311</v>
      </c>
      <c r="AE16">
        <f t="shared" si="5"/>
        <v>153.91016548463358</v>
      </c>
      <c r="AF16">
        <f t="shared" si="6"/>
        <v>170.23699763593382</v>
      </c>
      <c r="AG16">
        <f t="shared" si="7"/>
        <v>186.56382978723406</v>
      </c>
      <c r="AH16" t="e">
        <f t="shared" si="8"/>
        <v>#N/A</v>
      </c>
      <c r="AI16">
        <f t="shared" si="15"/>
        <v>-2</v>
      </c>
      <c r="AJ16">
        <f t="shared" si="9"/>
        <v>95</v>
      </c>
      <c r="AK16">
        <f t="shared" si="10"/>
        <v>-1</v>
      </c>
      <c r="AL16" t="e">
        <f t="shared" si="11"/>
        <v>#N/A</v>
      </c>
      <c r="AM16">
        <f t="shared" si="12"/>
        <v>-1</v>
      </c>
      <c r="AN16">
        <f t="shared" si="13"/>
        <v>95</v>
      </c>
      <c r="AO16">
        <f>_xlfn.PERCENTILE.INC(INDEX($W$4:$W$263,MATCH(SPC!$B$13,IF(Setup!$B$11="Weekly",'SPC Backing (Hide)'!$B$4:$B$263,'SPC Backing (Hide)'!$E$4:$E$263),0),1):INDEX($W$4:$W$263,MATCH(SPC!$B$14,IF(Setup!$B$11="Weekly",'SPC Backing (Hide)'!$B$4:$B$263,'SPC Backing (Hide)'!$E$4:$E$263),0),1),'SPC Backing (Hide)'!$AO$3)</f>
        <v>136.10000000000002</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
        <f t="shared" si="14"/>
        <v>33.44999999999996</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137.58333333333334</v>
      </c>
      <c r="Y17" cm="1">
        <f t="array" ref="Y17">ABS(INDEX($F$4:$U$263,ROW(A14),MATCH($X$2,$F$3:$U$3,0))-INDEX($F$4:$U$263,ROW(A13),MATCH($X$2,$F$3:$U$3,0)))</f>
        <v>95</v>
      </c>
      <c r="Z17">
        <f>AVERAGE(INDEX($Y$4:$Y$263,MATCH(SPC!$B$13,IF(Setup!$B$11="Weekly",'SPC Backing (Hide)'!$B$4:$B$263,'SPC Backing (Hide)'!$E$4:$E$263),0)):INDEX($Y$4:$Y$263,MATCH(SPC!$B$14,IF(Setup!$B$11="Weekly",'SPC Backing (Hide)'!$B$4:$B$263,'SPC Backing (Hide)'!$E$4:$E$263),0),1))</f>
        <v>18.416666666666668</v>
      </c>
      <c r="AA17">
        <f t="shared" si="1"/>
        <v>16.326832151300238</v>
      </c>
      <c r="AB17">
        <f t="shared" si="2"/>
        <v>88.60283687943263</v>
      </c>
      <c r="AC17">
        <f t="shared" si="3"/>
        <v>104.92966903073287</v>
      </c>
      <c r="AD17">
        <f t="shared" si="4"/>
        <v>121.25650118203311</v>
      </c>
      <c r="AE17">
        <f t="shared" si="5"/>
        <v>153.91016548463358</v>
      </c>
      <c r="AF17">
        <f t="shared" si="6"/>
        <v>170.23699763593382</v>
      </c>
      <c r="AG17">
        <f t="shared" si="7"/>
        <v>186.56382978723406</v>
      </c>
      <c r="AH17">
        <f t="shared" si="8"/>
        <v>0</v>
      </c>
      <c r="AI17">
        <f t="shared" si="15"/>
        <v>-2</v>
      </c>
      <c r="AJ17">
        <f t="shared" si="9"/>
        <v>0</v>
      </c>
      <c r="AK17">
        <f t="shared" si="10"/>
        <v>0</v>
      </c>
      <c r="AL17" t="e">
        <f t="shared" si="11"/>
        <v>#N/A</v>
      </c>
      <c r="AM17">
        <f t="shared" si="12"/>
        <v>-1</v>
      </c>
      <c r="AN17">
        <f t="shared" si="13"/>
        <v>0</v>
      </c>
      <c r="AO17">
        <f>_xlfn.PERCENTILE.INC(INDEX($W$4:$W$263,MATCH(SPC!$B$13,IF(Setup!$B$11="Weekly",'SPC Backing (Hide)'!$B$4:$B$263,'SPC Backing (Hide)'!$E$4:$E$263),0),1):INDEX($W$4:$W$263,MATCH(SPC!$B$14,IF(Setup!$B$11="Weekly",'SPC Backing (Hide)'!$B$4:$B$263,'SPC Backing (Hide)'!$E$4:$E$263),0),1),'SPC Backing (Hide)'!$AO$3)</f>
        <v>136.10000000000002</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
        <f t="shared" si="14"/>
        <v>33.44999999999996</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137.58333333333334</v>
      </c>
      <c r="Y18" cm="1">
        <f t="array" ref="Y18">ABS(INDEX($F$4:$U$263,ROW(A15),MATCH($X$2,$F$3:$U$3,0))-INDEX($F$4:$U$263,ROW(A14),MATCH($X$2,$F$3:$U$3,0)))</f>
        <v>0</v>
      </c>
      <c r="Z18">
        <f>AVERAGE(INDEX($Y$4:$Y$263,MATCH(SPC!$B$13,IF(Setup!$B$11="Weekly",'SPC Backing (Hide)'!$B$4:$B$263,'SPC Backing (Hide)'!$E$4:$E$263),0)):INDEX($Y$4:$Y$263,MATCH(SPC!$B$14,IF(Setup!$B$11="Weekly",'SPC Backing (Hide)'!$B$4:$B$263,'SPC Backing (Hide)'!$E$4:$E$263),0),1))</f>
        <v>18.416666666666668</v>
      </c>
      <c r="AA18">
        <f t="shared" si="1"/>
        <v>16.326832151300238</v>
      </c>
      <c r="AB18">
        <f t="shared" si="2"/>
        <v>88.60283687943263</v>
      </c>
      <c r="AC18">
        <f t="shared" si="3"/>
        <v>104.92966903073287</v>
      </c>
      <c r="AD18">
        <f t="shared" si="4"/>
        <v>121.25650118203311</v>
      </c>
      <c r="AE18">
        <f t="shared" si="5"/>
        <v>153.91016548463358</v>
      </c>
      <c r="AF18">
        <f t="shared" si="6"/>
        <v>170.23699763593382</v>
      </c>
      <c r="AG18">
        <f t="shared" si="7"/>
        <v>186.56382978723406</v>
      </c>
      <c r="AH18">
        <f t="shared" si="8"/>
        <v>0</v>
      </c>
      <c r="AI18">
        <f t="shared" si="15"/>
        <v>-2</v>
      </c>
      <c r="AJ18">
        <f t="shared" si="9"/>
        <v>0</v>
      </c>
      <c r="AK18">
        <f t="shared" si="10"/>
        <v>0</v>
      </c>
      <c r="AL18" t="e">
        <f t="shared" si="11"/>
        <v>#N/A</v>
      </c>
      <c r="AM18">
        <f t="shared" si="12"/>
        <v>-1</v>
      </c>
      <c r="AN18">
        <f t="shared" si="13"/>
        <v>0</v>
      </c>
      <c r="AO18">
        <f>_xlfn.PERCENTILE.INC(INDEX($W$4:$W$263,MATCH(SPC!$B$13,IF(Setup!$B$11="Weekly",'SPC Backing (Hide)'!$B$4:$B$263,'SPC Backing (Hide)'!$E$4:$E$263),0),1):INDEX($W$4:$W$263,MATCH(SPC!$B$14,IF(Setup!$B$11="Weekly",'SPC Backing (Hide)'!$B$4:$B$263,'SPC Backing (Hide)'!$E$4:$E$263),0),1),'SPC Backing (Hide)'!$AO$3)</f>
        <v>136.10000000000002</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
        <f t="shared" si="14"/>
        <v>33.44999999999996</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137.58333333333334</v>
      </c>
      <c r="Y19" cm="1">
        <f t="array" ref="Y19">ABS(INDEX($F$4:$U$263,ROW(A16),MATCH($X$2,$F$3:$U$3,0))-INDEX($F$4:$U$263,ROW(A15),MATCH($X$2,$F$3:$U$3,0)))</f>
        <v>0</v>
      </c>
      <c r="Z19">
        <f>AVERAGE(INDEX($Y$4:$Y$263,MATCH(SPC!$B$13,IF(Setup!$B$11="Weekly",'SPC Backing (Hide)'!$B$4:$B$263,'SPC Backing (Hide)'!$E$4:$E$263),0)):INDEX($Y$4:$Y$263,MATCH(SPC!$B$14,IF(Setup!$B$11="Weekly",'SPC Backing (Hide)'!$B$4:$B$263,'SPC Backing (Hide)'!$E$4:$E$263),0),1))</f>
        <v>18.416666666666668</v>
      </c>
      <c r="AA19">
        <f t="shared" si="1"/>
        <v>16.326832151300238</v>
      </c>
      <c r="AB19">
        <f t="shared" si="2"/>
        <v>88.60283687943263</v>
      </c>
      <c r="AC19">
        <f t="shared" si="3"/>
        <v>104.92966903073287</v>
      </c>
      <c r="AD19">
        <f t="shared" si="4"/>
        <v>121.25650118203311</v>
      </c>
      <c r="AE19">
        <f t="shared" si="5"/>
        <v>153.91016548463358</v>
      </c>
      <c r="AF19">
        <f t="shared" si="6"/>
        <v>170.23699763593382</v>
      </c>
      <c r="AG19">
        <f t="shared" si="7"/>
        <v>186.56382978723406</v>
      </c>
      <c r="AH19">
        <f t="shared" si="8"/>
        <v>0</v>
      </c>
      <c r="AI19">
        <f t="shared" si="15"/>
        <v>-2</v>
      </c>
      <c r="AJ19">
        <f t="shared" si="9"/>
        <v>0</v>
      </c>
      <c r="AK19">
        <f t="shared" si="10"/>
        <v>0</v>
      </c>
      <c r="AL19" t="e">
        <f t="shared" si="11"/>
        <v>#N/A</v>
      </c>
      <c r="AM19">
        <f t="shared" si="12"/>
        <v>-1</v>
      </c>
      <c r="AN19">
        <f t="shared" si="13"/>
        <v>0</v>
      </c>
      <c r="AO19">
        <f>_xlfn.PERCENTILE.INC(INDEX($W$4:$W$263,MATCH(SPC!$B$13,IF(Setup!$B$11="Weekly",'SPC Backing (Hide)'!$B$4:$B$263,'SPC Backing (Hide)'!$E$4:$E$263),0),1):INDEX($W$4:$W$263,MATCH(SPC!$B$14,IF(Setup!$B$11="Weekly",'SPC Backing (Hide)'!$B$4:$B$263,'SPC Backing (Hide)'!$E$4:$E$263),0),1),'SPC Backing (Hide)'!$AO$3)</f>
        <v>136.10000000000002</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
        <f t="shared" si="14"/>
        <v>33.44999999999996</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137.58333333333334</v>
      </c>
      <c r="Y20" cm="1">
        <f t="array" ref="Y20">ABS(INDEX($F$4:$U$263,ROW(A17),MATCH($X$2,$F$3:$U$3,0))-INDEX($F$4:$U$263,ROW(A16),MATCH($X$2,$F$3:$U$3,0)))</f>
        <v>0</v>
      </c>
      <c r="Z20">
        <f>AVERAGE(INDEX($Y$4:$Y$263,MATCH(SPC!$B$13,IF(Setup!$B$11="Weekly",'SPC Backing (Hide)'!$B$4:$B$263,'SPC Backing (Hide)'!$E$4:$E$263),0)):INDEX($Y$4:$Y$263,MATCH(SPC!$B$14,IF(Setup!$B$11="Weekly",'SPC Backing (Hide)'!$B$4:$B$263,'SPC Backing (Hide)'!$E$4:$E$263),0),1))</f>
        <v>18.416666666666668</v>
      </c>
      <c r="AA20">
        <f t="shared" si="1"/>
        <v>16.326832151300238</v>
      </c>
      <c r="AB20">
        <f t="shared" si="2"/>
        <v>88.60283687943263</v>
      </c>
      <c r="AC20">
        <f t="shared" si="3"/>
        <v>104.92966903073287</v>
      </c>
      <c r="AD20">
        <f t="shared" si="4"/>
        <v>121.25650118203311</v>
      </c>
      <c r="AE20">
        <f t="shared" si="5"/>
        <v>153.91016548463358</v>
      </c>
      <c r="AF20">
        <f t="shared" si="6"/>
        <v>170.23699763593382</v>
      </c>
      <c r="AG20">
        <f t="shared" si="7"/>
        <v>186.56382978723406</v>
      </c>
      <c r="AH20">
        <f t="shared" si="8"/>
        <v>0</v>
      </c>
      <c r="AI20">
        <f t="shared" si="15"/>
        <v>-2</v>
      </c>
      <c r="AJ20">
        <f t="shared" si="9"/>
        <v>0</v>
      </c>
      <c r="AK20">
        <f t="shared" si="10"/>
        <v>0</v>
      </c>
      <c r="AL20" t="e">
        <f t="shared" si="11"/>
        <v>#N/A</v>
      </c>
      <c r="AM20">
        <f t="shared" si="12"/>
        <v>-1</v>
      </c>
      <c r="AN20">
        <f t="shared" si="13"/>
        <v>0</v>
      </c>
      <c r="AO20">
        <f>_xlfn.PERCENTILE.INC(INDEX($W$4:$W$263,MATCH(SPC!$B$13,IF(Setup!$B$11="Weekly",'SPC Backing (Hide)'!$B$4:$B$263,'SPC Backing (Hide)'!$E$4:$E$263),0),1):INDEX($W$4:$W$263,MATCH(SPC!$B$14,IF(Setup!$B$11="Weekly",'SPC Backing (Hide)'!$B$4:$B$263,'SPC Backing (Hide)'!$E$4:$E$263),0),1),'SPC Backing (Hide)'!$AO$3)</f>
        <v>136.10000000000002</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
        <f t="shared" si="14"/>
        <v>33.44999999999996</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137.58333333333334</v>
      </c>
      <c r="Y21" cm="1">
        <f t="array" ref="Y21">ABS(INDEX($F$4:$U$263,ROW(A18),MATCH($X$2,$F$3:$U$3,0))-INDEX($F$4:$U$263,ROW(A17),MATCH($X$2,$F$3:$U$3,0)))</f>
        <v>0</v>
      </c>
      <c r="Z21">
        <f>AVERAGE(INDEX($Y$4:$Y$263,MATCH(SPC!$B$13,IF(Setup!$B$11="Weekly",'SPC Backing (Hide)'!$B$4:$B$263,'SPC Backing (Hide)'!$E$4:$E$263),0)):INDEX($Y$4:$Y$263,MATCH(SPC!$B$14,IF(Setup!$B$11="Weekly",'SPC Backing (Hide)'!$B$4:$B$263,'SPC Backing (Hide)'!$E$4:$E$263),0),1))</f>
        <v>18.416666666666668</v>
      </c>
      <c r="AA21">
        <f t="shared" si="1"/>
        <v>16.326832151300238</v>
      </c>
      <c r="AB21">
        <f t="shared" si="2"/>
        <v>88.60283687943263</v>
      </c>
      <c r="AC21">
        <f t="shared" si="3"/>
        <v>104.92966903073287</v>
      </c>
      <c r="AD21">
        <f t="shared" si="4"/>
        <v>121.25650118203311</v>
      </c>
      <c r="AE21">
        <f t="shared" si="5"/>
        <v>153.91016548463358</v>
      </c>
      <c r="AF21">
        <f t="shared" si="6"/>
        <v>170.23699763593382</v>
      </c>
      <c r="AG21">
        <f t="shared" si="7"/>
        <v>186.56382978723406</v>
      </c>
      <c r="AH21">
        <f t="shared" si="8"/>
        <v>0</v>
      </c>
      <c r="AI21">
        <f t="shared" si="15"/>
        <v>-2</v>
      </c>
      <c r="AJ21">
        <f t="shared" si="9"/>
        <v>0</v>
      </c>
      <c r="AK21">
        <f t="shared" si="10"/>
        <v>0</v>
      </c>
      <c r="AL21" t="e">
        <f t="shared" si="11"/>
        <v>#N/A</v>
      </c>
      <c r="AM21">
        <f t="shared" si="12"/>
        <v>-1</v>
      </c>
      <c r="AN21">
        <f t="shared" si="13"/>
        <v>0</v>
      </c>
      <c r="AO21">
        <f>_xlfn.PERCENTILE.INC(INDEX($W$4:$W$263,MATCH(SPC!$B$13,IF(Setup!$B$11="Weekly",'SPC Backing (Hide)'!$B$4:$B$263,'SPC Backing (Hide)'!$E$4:$E$263),0),1):INDEX($W$4:$W$263,MATCH(SPC!$B$14,IF(Setup!$B$11="Weekly",'SPC Backing (Hide)'!$B$4:$B$263,'SPC Backing (Hide)'!$E$4:$E$263),0),1),'SPC Backing (Hide)'!$AO$3)</f>
        <v>136.10000000000002</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
        <f t="shared" si="14"/>
        <v>33.44999999999996</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137.58333333333334</v>
      </c>
      <c r="Y22" cm="1">
        <f t="array" ref="Y22">ABS(INDEX($F$4:$U$263,ROW(A19),MATCH($X$2,$F$3:$U$3,0))-INDEX($F$4:$U$263,ROW(A18),MATCH($X$2,$F$3:$U$3,0)))</f>
        <v>0</v>
      </c>
      <c r="Z22">
        <f>AVERAGE(INDEX($Y$4:$Y$263,MATCH(SPC!$B$13,IF(Setup!$B$11="Weekly",'SPC Backing (Hide)'!$B$4:$B$263,'SPC Backing (Hide)'!$E$4:$E$263),0)):INDEX($Y$4:$Y$263,MATCH(SPC!$B$14,IF(Setup!$B$11="Weekly",'SPC Backing (Hide)'!$B$4:$B$263,'SPC Backing (Hide)'!$E$4:$E$263),0),1))</f>
        <v>18.416666666666668</v>
      </c>
      <c r="AA22">
        <f t="shared" si="1"/>
        <v>16.326832151300238</v>
      </c>
      <c r="AB22">
        <f t="shared" si="2"/>
        <v>88.60283687943263</v>
      </c>
      <c r="AC22">
        <f t="shared" si="3"/>
        <v>104.92966903073287</v>
      </c>
      <c r="AD22">
        <f t="shared" si="4"/>
        <v>121.25650118203311</v>
      </c>
      <c r="AE22">
        <f t="shared" si="5"/>
        <v>153.91016548463358</v>
      </c>
      <c r="AF22">
        <f t="shared" si="6"/>
        <v>170.23699763593382</v>
      </c>
      <c r="AG22">
        <f t="shared" si="7"/>
        <v>186.56382978723406</v>
      </c>
      <c r="AH22">
        <f t="shared" si="8"/>
        <v>0</v>
      </c>
      <c r="AI22">
        <f t="shared" si="15"/>
        <v>-2</v>
      </c>
      <c r="AJ22">
        <f t="shared" si="9"/>
        <v>0</v>
      </c>
      <c r="AK22">
        <f t="shared" si="10"/>
        <v>0</v>
      </c>
      <c r="AL22" t="e">
        <f t="shared" si="11"/>
        <v>#N/A</v>
      </c>
      <c r="AM22">
        <f t="shared" si="12"/>
        <v>-1</v>
      </c>
      <c r="AN22">
        <f t="shared" si="13"/>
        <v>0</v>
      </c>
      <c r="AO22">
        <f>_xlfn.PERCENTILE.INC(INDEX($W$4:$W$263,MATCH(SPC!$B$13,IF(Setup!$B$11="Weekly",'SPC Backing (Hide)'!$B$4:$B$263,'SPC Backing (Hide)'!$E$4:$E$263),0),1):INDEX($W$4:$W$263,MATCH(SPC!$B$14,IF(Setup!$B$11="Weekly",'SPC Backing (Hide)'!$B$4:$B$263,'SPC Backing (Hide)'!$E$4:$E$263),0),1),'SPC Backing (Hide)'!$AO$3)</f>
        <v>136.10000000000002</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
        <f t="shared" si="14"/>
        <v>33.44999999999996</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137.58333333333334</v>
      </c>
      <c r="Y23" cm="1">
        <f t="array" ref="Y23">ABS(INDEX($F$4:$U$263,ROW(A20),MATCH($X$2,$F$3:$U$3,0))-INDEX($F$4:$U$263,ROW(A19),MATCH($X$2,$F$3:$U$3,0)))</f>
        <v>0</v>
      </c>
      <c r="Z23">
        <f>AVERAGE(INDEX($Y$4:$Y$263,MATCH(SPC!$B$13,IF(Setup!$B$11="Weekly",'SPC Backing (Hide)'!$B$4:$B$263,'SPC Backing (Hide)'!$E$4:$E$263),0)):INDEX($Y$4:$Y$263,MATCH(SPC!$B$14,IF(Setup!$B$11="Weekly",'SPC Backing (Hide)'!$B$4:$B$263,'SPC Backing (Hide)'!$E$4:$E$263),0),1))</f>
        <v>18.416666666666668</v>
      </c>
      <c r="AA23">
        <f t="shared" si="1"/>
        <v>16.326832151300238</v>
      </c>
      <c r="AB23">
        <f t="shared" si="2"/>
        <v>88.60283687943263</v>
      </c>
      <c r="AC23">
        <f t="shared" si="3"/>
        <v>104.92966903073287</v>
      </c>
      <c r="AD23">
        <f t="shared" si="4"/>
        <v>121.25650118203311</v>
      </c>
      <c r="AE23">
        <f t="shared" si="5"/>
        <v>153.91016548463358</v>
      </c>
      <c r="AF23">
        <f t="shared" si="6"/>
        <v>170.23699763593382</v>
      </c>
      <c r="AG23">
        <f t="shared" si="7"/>
        <v>186.56382978723406</v>
      </c>
      <c r="AH23">
        <f t="shared" si="8"/>
        <v>0</v>
      </c>
      <c r="AI23">
        <f t="shared" si="15"/>
        <v>-2</v>
      </c>
      <c r="AJ23">
        <f t="shared" si="9"/>
        <v>0</v>
      </c>
      <c r="AK23">
        <f t="shared" si="10"/>
        <v>0</v>
      </c>
      <c r="AL23" t="e">
        <f t="shared" si="11"/>
        <v>#N/A</v>
      </c>
      <c r="AM23">
        <f t="shared" si="12"/>
        <v>-1</v>
      </c>
      <c r="AN23">
        <f t="shared" si="13"/>
        <v>0</v>
      </c>
      <c r="AO23">
        <f>_xlfn.PERCENTILE.INC(INDEX($W$4:$W$263,MATCH(SPC!$B$13,IF(Setup!$B$11="Weekly",'SPC Backing (Hide)'!$B$4:$B$263,'SPC Backing (Hide)'!$E$4:$E$263),0),1):INDEX($W$4:$W$263,MATCH(SPC!$B$14,IF(Setup!$B$11="Weekly",'SPC Backing (Hide)'!$B$4:$B$263,'SPC Backing (Hide)'!$E$4:$E$263),0),1),'SPC Backing (Hide)'!$AO$3)</f>
        <v>136.10000000000002</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
        <f t="shared" si="14"/>
        <v>33.44999999999996</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137.58333333333334</v>
      </c>
      <c r="Y24" cm="1">
        <f t="array" ref="Y24">ABS(INDEX($F$4:$U$263,ROW(A21),MATCH($X$2,$F$3:$U$3,0))-INDEX($F$4:$U$263,ROW(A20),MATCH($X$2,$F$3:$U$3,0)))</f>
        <v>0</v>
      </c>
      <c r="Z24">
        <f>AVERAGE(INDEX($Y$4:$Y$263,MATCH(SPC!$B$13,IF(Setup!$B$11="Weekly",'SPC Backing (Hide)'!$B$4:$B$263,'SPC Backing (Hide)'!$E$4:$E$263),0)):INDEX($Y$4:$Y$263,MATCH(SPC!$B$14,IF(Setup!$B$11="Weekly",'SPC Backing (Hide)'!$B$4:$B$263,'SPC Backing (Hide)'!$E$4:$E$263),0),1))</f>
        <v>18.416666666666668</v>
      </c>
      <c r="AA24">
        <f t="shared" si="1"/>
        <v>16.326832151300238</v>
      </c>
      <c r="AB24">
        <f t="shared" si="2"/>
        <v>88.60283687943263</v>
      </c>
      <c r="AC24">
        <f t="shared" si="3"/>
        <v>104.92966903073287</v>
      </c>
      <c r="AD24">
        <f t="shared" si="4"/>
        <v>121.25650118203311</v>
      </c>
      <c r="AE24">
        <f t="shared" si="5"/>
        <v>153.91016548463358</v>
      </c>
      <c r="AF24">
        <f t="shared" si="6"/>
        <v>170.23699763593382</v>
      </c>
      <c r="AG24">
        <f t="shared" si="7"/>
        <v>186.56382978723406</v>
      </c>
      <c r="AH24">
        <f t="shared" si="8"/>
        <v>0</v>
      </c>
      <c r="AI24">
        <f t="shared" si="15"/>
        <v>-2</v>
      </c>
      <c r="AJ24">
        <f t="shared" si="9"/>
        <v>0</v>
      </c>
      <c r="AK24">
        <f t="shared" si="10"/>
        <v>0</v>
      </c>
      <c r="AL24" t="e">
        <f t="shared" si="11"/>
        <v>#N/A</v>
      </c>
      <c r="AM24">
        <f t="shared" si="12"/>
        <v>-1</v>
      </c>
      <c r="AN24">
        <f t="shared" si="13"/>
        <v>0</v>
      </c>
      <c r="AO24">
        <f>_xlfn.PERCENTILE.INC(INDEX($W$4:$W$263,MATCH(SPC!$B$13,IF(Setup!$B$11="Weekly",'SPC Backing (Hide)'!$B$4:$B$263,'SPC Backing (Hide)'!$E$4:$E$263),0),1):INDEX($W$4:$W$263,MATCH(SPC!$B$14,IF(Setup!$B$11="Weekly",'SPC Backing (Hide)'!$B$4:$B$263,'SPC Backing (Hide)'!$E$4:$E$263),0),1),'SPC Backing (Hide)'!$AO$3)</f>
        <v>136.10000000000002</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
        <f t="shared" si="14"/>
        <v>33.44999999999996</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137.58333333333334</v>
      </c>
      <c r="Y25" cm="1">
        <f t="array" ref="Y25">ABS(INDEX($F$4:$U$263,ROW(A22),MATCH($X$2,$F$3:$U$3,0))-INDEX($F$4:$U$263,ROW(A21),MATCH($X$2,$F$3:$U$3,0)))</f>
        <v>0</v>
      </c>
      <c r="Z25">
        <f>AVERAGE(INDEX($Y$4:$Y$263,MATCH(SPC!$B$13,IF(Setup!$B$11="Weekly",'SPC Backing (Hide)'!$B$4:$B$263,'SPC Backing (Hide)'!$E$4:$E$263),0)):INDEX($Y$4:$Y$263,MATCH(SPC!$B$14,IF(Setup!$B$11="Weekly",'SPC Backing (Hide)'!$B$4:$B$263,'SPC Backing (Hide)'!$E$4:$E$263),0),1))</f>
        <v>18.416666666666668</v>
      </c>
      <c r="AA25">
        <f t="shared" si="1"/>
        <v>16.326832151300238</v>
      </c>
      <c r="AB25">
        <f t="shared" si="2"/>
        <v>88.60283687943263</v>
      </c>
      <c r="AC25">
        <f t="shared" si="3"/>
        <v>104.92966903073287</v>
      </c>
      <c r="AD25">
        <f t="shared" si="4"/>
        <v>121.25650118203311</v>
      </c>
      <c r="AE25">
        <f t="shared" si="5"/>
        <v>153.91016548463358</v>
      </c>
      <c r="AF25">
        <f t="shared" si="6"/>
        <v>170.23699763593382</v>
      </c>
      <c r="AG25">
        <f t="shared" si="7"/>
        <v>186.56382978723406</v>
      </c>
      <c r="AH25">
        <f t="shared" si="8"/>
        <v>0</v>
      </c>
      <c r="AI25">
        <f t="shared" si="15"/>
        <v>-2</v>
      </c>
      <c r="AJ25">
        <f t="shared" si="9"/>
        <v>0</v>
      </c>
      <c r="AK25">
        <f t="shared" si="10"/>
        <v>0</v>
      </c>
      <c r="AL25" t="e">
        <f t="shared" si="11"/>
        <v>#N/A</v>
      </c>
      <c r="AM25">
        <f t="shared" si="12"/>
        <v>-1</v>
      </c>
      <c r="AN25">
        <f t="shared" si="13"/>
        <v>0</v>
      </c>
      <c r="AO25">
        <f>_xlfn.PERCENTILE.INC(INDEX($W$4:$W$263,MATCH(SPC!$B$13,IF(Setup!$B$11="Weekly",'SPC Backing (Hide)'!$B$4:$B$263,'SPC Backing (Hide)'!$E$4:$E$263),0),1):INDEX($W$4:$W$263,MATCH(SPC!$B$14,IF(Setup!$B$11="Weekly",'SPC Backing (Hide)'!$B$4:$B$263,'SPC Backing (Hide)'!$E$4:$E$263),0),1),'SPC Backing (Hide)'!$AO$3)</f>
        <v>136.10000000000002</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
        <f t="shared" si="14"/>
        <v>33.44999999999996</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137.58333333333334</v>
      </c>
      <c r="Y26" cm="1">
        <f t="array" ref="Y26">ABS(INDEX($F$4:$U$263,ROW(A23),MATCH($X$2,$F$3:$U$3,0))-INDEX($F$4:$U$263,ROW(A22),MATCH($X$2,$F$3:$U$3,0)))</f>
        <v>0</v>
      </c>
      <c r="Z26">
        <f>AVERAGE(INDEX($Y$4:$Y$263,MATCH(SPC!$B$13,IF(Setup!$B$11="Weekly",'SPC Backing (Hide)'!$B$4:$B$263,'SPC Backing (Hide)'!$E$4:$E$263),0)):INDEX($Y$4:$Y$263,MATCH(SPC!$B$14,IF(Setup!$B$11="Weekly",'SPC Backing (Hide)'!$B$4:$B$263,'SPC Backing (Hide)'!$E$4:$E$263),0),1))</f>
        <v>18.416666666666668</v>
      </c>
      <c r="AA26">
        <f t="shared" si="1"/>
        <v>16.326832151300238</v>
      </c>
      <c r="AB26">
        <f t="shared" si="2"/>
        <v>88.60283687943263</v>
      </c>
      <c r="AC26">
        <f t="shared" si="3"/>
        <v>104.92966903073287</v>
      </c>
      <c r="AD26">
        <f t="shared" si="4"/>
        <v>121.25650118203311</v>
      </c>
      <c r="AE26">
        <f t="shared" si="5"/>
        <v>153.91016548463358</v>
      </c>
      <c r="AF26">
        <f t="shared" si="6"/>
        <v>170.23699763593382</v>
      </c>
      <c r="AG26">
        <f t="shared" si="7"/>
        <v>186.56382978723406</v>
      </c>
      <c r="AH26">
        <f t="shared" si="8"/>
        <v>0</v>
      </c>
      <c r="AI26">
        <f t="shared" si="15"/>
        <v>-2</v>
      </c>
      <c r="AJ26">
        <f t="shared" si="9"/>
        <v>0</v>
      </c>
      <c r="AK26">
        <f t="shared" si="10"/>
        <v>0</v>
      </c>
      <c r="AL26" t="e">
        <f t="shared" si="11"/>
        <v>#N/A</v>
      </c>
      <c r="AM26">
        <f t="shared" si="12"/>
        <v>-1</v>
      </c>
      <c r="AN26">
        <f t="shared" si="13"/>
        <v>0</v>
      </c>
      <c r="AO26">
        <f>_xlfn.PERCENTILE.INC(INDEX($W$4:$W$263,MATCH(SPC!$B$13,IF(Setup!$B$11="Weekly",'SPC Backing (Hide)'!$B$4:$B$263,'SPC Backing (Hide)'!$E$4:$E$263),0),1):INDEX($W$4:$W$263,MATCH(SPC!$B$14,IF(Setup!$B$11="Weekly",'SPC Backing (Hide)'!$B$4:$B$263,'SPC Backing (Hide)'!$E$4:$E$263),0),1),'SPC Backing (Hide)'!$AO$3)</f>
        <v>136.10000000000002</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
        <f t="shared" si="14"/>
        <v>33.44999999999996</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137.58333333333334</v>
      </c>
      <c r="Y27" cm="1">
        <f t="array" ref="Y27">ABS(INDEX($F$4:$U$263,ROW(A24),MATCH($X$2,$F$3:$U$3,0))-INDEX($F$4:$U$263,ROW(A23),MATCH($X$2,$F$3:$U$3,0)))</f>
        <v>0</v>
      </c>
      <c r="Z27">
        <f>AVERAGE(INDEX($Y$4:$Y$263,MATCH(SPC!$B$13,IF(Setup!$B$11="Weekly",'SPC Backing (Hide)'!$B$4:$B$263,'SPC Backing (Hide)'!$E$4:$E$263),0)):INDEX($Y$4:$Y$263,MATCH(SPC!$B$14,IF(Setup!$B$11="Weekly",'SPC Backing (Hide)'!$B$4:$B$263,'SPC Backing (Hide)'!$E$4:$E$263),0),1))</f>
        <v>18.416666666666668</v>
      </c>
      <c r="AA27">
        <f t="shared" si="1"/>
        <v>16.326832151300238</v>
      </c>
      <c r="AB27">
        <f t="shared" si="2"/>
        <v>88.60283687943263</v>
      </c>
      <c r="AC27">
        <f t="shared" si="3"/>
        <v>104.92966903073287</v>
      </c>
      <c r="AD27">
        <f t="shared" si="4"/>
        <v>121.25650118203311</v>
      </c>
      <c r="AE27">
        <f t="shared" si="5"/>
        <v>153.91016548463358</v>
      </c>
      <c r="AF27">
        <f t="shared" si="6"/>
        <v>170.23699763593382</v>
      </c>
      <c r="AG27">
        <f t="shared" si="7"/>
        <v>186.56382978723406</v>
      </c>
      <c r="AH27">
        <f t="shared" si="8"/>
        <v>0</v>
      </c>
      <c r="AI27">
        <f t="shared" si="15"/>
        <v>-2</v>
      </c>
      <c r="AJ27">
        <f t="shared" si="9"/>
        <v>0</v>
      </c>
      <c r="AK27">
        <f t="shared" si="10"/>
        <v>0</v>
      </c>
      <c r="AL27" t="e">
        <f t="shared" si="11"/>
        <v>#N/A</v>
      </c>
      <c r="AM27">
        <f t="shared" si="12"/>
        <v>-1</v>
      </c>
      <c r="AN27">
        <f t="shared" si="13"/>
        <v>0</v>
      </c>
      <c r="AO27">
        <f>_xlfn.PERCENTILE.INC(INDEX($W$4:$W$263,MATCH(SPC!$B$13,IF(Setup!$B$11="Weekly",'SPC Backing (Hide)'!$B$4:$B$263,'SPC Backing (Hide)'!$E$4:$E$263),0),1):INDEX($W$4:$W$263,MATCH(SPC!$B$14,IF(Setup!$B$11="Weekly",'SPC Backing (Hide)'!$B$4:$B$263,'SPC Backing (Hide)'!$E$4:$E$263),0),1),'SPC Backing (Hide)'!$AO$3)</f>
        <v>136.10000000000002</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7">
        <f t="shared" si="14"/>
        <v>33.44999999999996</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137.58333333333334</v>
      </c>
      <c r="Y28" cm="1">
        <f t="array" ref="Y28">ABS(INDEX($F$4:$U$263,ROW(A25),MATCH($X$2,$F$3:$U$3,0))-INDEX($F$4:$U$263,ROW(A24),MATCH($X$2,$F$3:$U$3,0)))</f>
        <v>0</v>
      </c>
      <c r="Z28">
        <f>AVERAGE(INDEX($Y$4:$Y$263,MATCH(SPC!$B$13,IF(Setup!$B$11="Weekly",'SPC Backing (Hide)'!$B$4:$B$263,'SPC Backing (Hide)'!$E$4:$E$263),0)):INDEX($Y$4:$Y$263,MATCH(SPC!$B$14,IF(Setup!$B$11="Weekly",'SPC Backing (Hide)'!$B$4:$B$263,'SPC Backing (Hide)'!$E$4:$E$263),0),1))</f>
        <v>18.416666666666668</v>
      </c>
      <c r="AA28">
        <f t="shared" si="1"/>
        <v>16.326832151300238</v>
      </c>
      <c r="AB28">
        <f t="shared" si="2"/>
        <v>88.60283687943263</v>
      </c>
      <c r="AC28">
        <f t="shared" si="3"/>
        <v>104.92966903073287</v>
      </c>
      <c r="AD28">
        <f t="shared" si="4"/>
        <v>121.25650118203311</v>
      </c>
      <c r="AE28">
        <f t="shared" si="5"/>
        <v>153.91016548463358</v>
      </c>
      <c r="AF28">
        <f t="shared" si="6"/>
        <v>170.23699763593382</v>
      </c>
      <c r="AG28">
        <f t="shared" si="7"/>
        <v>186.56382978723406</v>
      </c>
      <c r="AH28">
        <f t="shared" si="8"/>
        <v>0</v>
      </c>
      <c r="AI28">
        <f t="shared" si="15"/>
        <v>-2</v>
      </c>
      <c r="AJ28">
        <f t="shared" si="9"/>
        <v>0</v>
      </c>
      <c r="AK28">
        <f t="shared" si="10"/>
        <v>0</v>
      </c>
      <c r="AL28" t="e">
        <f t="shared" si="11"/>
        <v>#N/A</v>
      </c>
      <c r="AM28">
        <f t="shared" si="12"/>
        <v>-1</v>
      </c>
      <c r="AN28">
        <f t="shared" si="13"/>
        <v>0</v>
      </c>
      <c r="AO28">
        <f>_xlfn.PERCENTILE.INC(INDEX($W$4:$W$263,MATCH(SPC!$B$13,IF(Setup!$B$11="Weekly",'SPC Backing (Hide)'!$B$4:$B$263,'SPC Backing (Hide)'!$E$4:$E$263),0),1):INDEX($W$4:$W$263,MATCH(SPC!$B$14,IF(Setup!$B$11="Weekly",'SPC Backing (Hide)'!$B$4:$B$263,'SPC Backing (Hide)'!$E$4:$E$263),0),1),'SPC Backing (Hide)'!$AO$3)</f>
        <v>136.10000000000002</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8">
        <f t="shared" si="14"/>
        <v>33.44999999999996</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137.58333333333334</v>
      </c>
      <c r="Y29" cm="1">
        <f t="array" ref="Y29">ABS(INDEX($F$4:$U$263,ROW(A26),MATCH($X$2,$F$3:$U$3,0))-INDEX($F$4:$U$263,ROW(A25),MATCH($X$2,$F$3:$U$3,0)))</f>
        <v>0</v>
      </c>
      <c r="Z29">
        <f>AVERAGE(INDEX($Y$4:$Y$263,MATCH(SPC!$B$13,IF(Setup!$B$11="Weekly",'SPC Backing (Hide)'!$B$4:$B$263,'SPC Backing (Hide)'!$E$4:$E$263),0)):INDEX($Y$4:$Y$263,MATCH(SPC!$B$14,IF(Setup!$B$11="Weekly",'SPC Backing (Hide)'!$B$4:$B$263,'SPC Backing (Hide)'!$E$4:$E$263),0),1))</f>
        <v>18.416666666666668</v>
      </c>
      <c r="AA29">
        <f t="shared" si="1"/>
        <v>16.326832151300238</v>
      </c>
      <c r="AB29">
        <f t="shared" si="2"/>
        <v>88.60283687943263</v>
      </c>
      <c r="AC29">
        <f t="shared" si="3"/>
        <v>104.92966903073287</v>
      </c>
      <c r="AD29">
        <f t="shared" si="4"/>
        <v>121.25650118203311</v>
      </c>
      <c r="AE29">
        <f t="shared" si="5"/>
        <v>153.91016548463358</v>
      </c>
      <c r="AF29">
        <f t="shared" si="6"/>
        <v>170.23699763593382</v>
      </c>
      <c r="AG29">
        <f t="shared" si="7"/>
        <v>186.56382978723406</v>
      </c>
      <c r="AH29">
        <f t="shared" si="8"/>
        <v>0</v>
      </c>
      <c r="AI29">
        <f t="shared" si="15"/>
        <v>-2</v>
      </c>
      <c r="AJ29">
        <f t="shared" si="9"/>
        <v>0</v>
      </c>
      <c r="AK29">
        <f t="shared" si="10"/>
        <v>0</v>
      </c>
      <c r="AL29" t="e">
        <f t="shared" si="11"/>
        <v>#N/A</v>
      </c>
      <c r="AM29">
        <f t="shared" si="12"/>
        <v>-1</v>
      </c>
      <c r="AN29">
        <f t="shared" si="13"/>
        <v>0</v>
      </c>
      <c r="AO29">
        <f>_xlfn.PERCENTILE.INC(INDEX($W$4:$W$263,MATCH(SPC!$B$13,IF(Setup!$B$11="Weekly",'SPC Backing (Hide)'!$B$4:$B$263,'SPC Backing (Hide)'!$E$4:$E$263),0),1):INDEX($W$4:$W$263,MATCH(SPC!$B$14,IF(Setup!$B$11="Weekly",'SPC Backing (Hide)'!$B$4:$B$263,'SPC Backing (Hide)'!$E$4:$E$263),0),1),'SPC Backing (Hide)'!$AO$3)</f>
        <v>136.10000000000002</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9">
        <f t="shared" si="14"/>
        <v>33.44999999999996</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137.58333333333334</v>
      </c>
      <c r="Y30" cm="1">
        <f t="array" ref="Y30">ABS(INDEX($F$4:$U$263,ROW(A27),MATCH($X$2,$F$3:$U$3,0))-INDEX($F$4:$U$263,ROW(A26),MATCH($X$2,$F$3:$U$3,0)))</f>
        <v>0</v>
      </c>
      <c r="Z30">
        <f>AVERAGE(INDEX($Y$4:$Y$263,MATCH(SPC!$B$13,IF(Setup!$B$11="Weekly",'SPC Backing (Hide)'!$B$4:$B$263,'SPC Backing (Hide)'!$E$4:$E$263),0)):INDEX($Y$4:$Y$263,MATCH(SPC!$B$14,IF(Setup!$B$11="Weekly",'SPC Backing (Hide)'!$B$4:$B$263,'SPC Backing (Hide)'!$E$4:$E$263),0),1))</f>
        <v>18.416666666666668</v>
      </c>
      <c r="AA30">
        <f t="shared" si="1"/>
        <v>16.326832151300238</v>
      </c>
      <c r="AB30">
        <f t="shared" si="2"/>
        <v>88.60283687943263</v>
      </c>
      <c r="AC30">
        <f t="shared" si="3"/>
        <v>104.92966903073287</v>
      </c>
      <c r="AD30">
        <f t="shared" si="4"/>
        <v>121.25650118203311</v>
      </c>
      <c r="AE30">
        <f t="shared" si="5"/>
        <v>153.91016548463358</v>
      </c>
      <c r="AF30">
        <f t="shared" si="6"/>
        <v>170.23699763593382</v>
      </c>
      <c r="AG30">
        <f t="shared" si="7"/>
        <v>186.56382978723406</v>
      </c>
      <c r="AH30">
        <f t="shared" si="8"/>
        <v>0</v>
      </c>
      <c r="AI30">
        <f t="shared" si="15"/>
        <v>-2</v>
      </c>
      <c r="AJ30">
        <f t="shared" si="9"/>
        <v>0</v>
      </c>
      <c r="AK30">
        <f t="shared" si="10"/>
        <v>0</v>
      </c>
      <c r="AL30" t="e">
        <f t="shared" si="11"/>
        <v>#N/A</v>
      </c>
      <c r="AM30">
        <f t="shared" si="12"/>
        <v>-1</v>
      </c>
      <c r="AN30">
        <f t="shared" si="13"/>
        <v>0</v>
      </c>
      <c r="AO30">
        <f>_xlfn.PERCENTILE.INC(INDEX($W$4:$W$263,MATCH(SPC!$B$13,IF(Setup!$B$11="Weekly",'SPC Backing (Hide)'!$B$4:$B$263,'SPC Backing (Hide)'!$E$4:$E$263),0),1):INDEX($W$4:$W$263,MATCH(SPC!$B$14,IF(Setup!$B$11="Weekly",'SPC Backing (Hide)'!$B$4:$B$263,'SPC Backing (Hide)'!$E$4:$E$263),0),1),'SPC Backing (Hide)'!$AO$3)</f>
        <v>136.10000000000002</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0">
        <f t="shared" si="14"/>
        <v>33.44999999999996</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137.58333333333334</v>
      </c>
      <c r="Y31" cm="1">
        <f t="array" ref="Y31">ABS(INDEX($F$4:$U$263,ROW(A28),MATCH($X$2,$F$3:$U$3,0))-INDEX($F$4:$U$263,ROW(A27),MATCH($X$2,$F$3:$U$3,0)))</f>
        <v>0</v>
      </c>
      <c r="Z31">
        <f>AVERAGE(INDEX($Y$4:$Y$263,MATCH(SPC!$B$13,IF(Setup!$B$11="Weekly",'SPC Backing (Hide)'!$B$4:$B$263,'SPC Backing (Hide)'!$E$4:$E$263),0)):INDEX($Y$4:$Y$263,MATCH(SPC!$B$14,IF(Setup!$B$11="Weekly",'SPC Backing (Hide)'!$B$4:$B$263,'SPC Backing (Hide)'!$E$4:$E$263),0),1))</f>
        <v>18.416666666666668</v>
      </c>
      <c r="AA31">
        <f t="shared" si="1"/>
        <v>16.326832151300238</v>
      </c>
      <c r="AB31">
        <f t="shared" si="2"/>
        <v>88.60283687943263</v>
      </c>
      <c r="AC31">
        <f t="shared" si="3"/>
        <v>104.92966903073287</v>
      </c>
      <c r="AD31">
        <f t="shared" si="4"/>
        <v>121.25650118203311</v>
      </c>
      <c r="AE31">
        <f t="shared" si="5"/>
        <v>153.91016548463358</v>
      </c>
      <c r="AF31">
        <f t="shared" si="6"/>
        <v>170.23699763593382</v>
      </c>
      <c r="AG31">
        <f t="shared" si="7"/>
        <v>186.56382978723406</v>
      </c>
      <c r="AH31">
        <f t="shared" si="8"/>
        <v>0</v>
      </c>
      <c r="AI31">
        <f t="shared" si="15"/>
        <v>-2</v>
      </c>
      <c r="AJ31">
        <f t="shared" si="9"/>
        <v>0</v>
      </c>
      <c r="AK31">
        <f t="shared" si="10"/>
        <v>0</v>
      </c>
      <c r="AL31" t="e">
        <f t="shared" si="11"/>
        <v>#N/A</v>
      </c>
      <c r="AM31">
        <f t="shared" si="12"/>
        <v>-1</v>
      </c>
      <c r="AN31">
        <f t="shared" si="13"/>
        <v>0</v>
      </c>
      <c r="AO31">
        <f>_xlfn.PERCENTILE.INC(INDEX($W$4:$W$263,MATCH(SPC!$B$13,IF(Setup!$B$11="Weekly",'SPC Backing (Hide)'!$B$4:$B$263,'SPC Backing (Hide)'!$E$4:$E$263),0),1):INDEX($W$4:$W$263,MATCH(SPC!$B$14,IF(Setup!$B$11="Weekly",'SPC Backing (Hide)'!$B$4:$B$263,'SPC Backing (Hide)'!$E$4:$E$263),0),1),'SPC Backing (Hide)'!$AO$3)</f>
        <v>136.10000000000002</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1">
        <f t="shared" si="14"/>
        <v>33.44999999999996</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137.58333333333334</v>
      </c>
      <c r="Y32" cm="1">
        <f t="array" ref="Y32">ABS(INDEX($F$4:$U$263,ROW(A29),MATCH($X$2,$F$3:$U$3,0))-INDEX($F$4:$U$263,ROW(A28),MATCH($X$2,$F$3:$U$3,0)))</f>
        <v>0</v>
      </c>
      <c r="Z32">
        <f>AVERAGE(INDEX($Y$4:$Y$263,MATCH(SPC!$B$13,IF(Setup!$B$11="Weekly",'SPC Backing (Hide)'!$B$4:$B$263,'SPC Backing (Hide)'!$E$4:$E$263),0)):INDEX($Y$4:$Y$263,MATCH(SPC!$B$14,IF(Setup!$B$11="Weekly",'SPC Backing (Hide)'!$B$4:$B$263,'SPC Backing (Hide)'!$E$4:$E$263),0),1))</f>
        <v>18.416666666666668</v>
      </c>
      <c r="AA32">
        <f t="shared" si="1"/>
        <v>16.326832151300238</v>
      </c>
      <c r="AB32">
        <f t="shared" si="2"/>
        <v>88.60283687943263</v>
      </c>
      <c r="AC32">
        <f t="shared" si="3"/>
        <v>104.92966903073287</v>
      </c>
      <c r="AD32">
        <f t="shared" si="4"/>
        <v>121.25650118203311</v>
      </c>
      <c r="AE32">
        <f t="shared" si="5"/>
        <v>153.91016548463358</v>
      </c>
      <c r="AF32">
        <f t="shared" si="6"/>
        <v>170.23699763593382</v>
      </c>
      <c r="AG32">
        <f t="shared" si="7"/>
        <v>186.56382978723406</v>
      </c>
      <c r="AH32">
        <f t="shared" si="8"/>
        <v>0</v>
      </c>
      <c r="AI32">
        <f t="shared" si="15"/>
        <v>-2</v>
      </c>
      <c r="AJ32">
        <f t="shared" si="9"/>
        <v>0</v>
      </c>
      <c r="AK32">
        <f t="shared" si="10"/>
        <v>0</v>
      </c>
      <c r="AL32" t="e">
        <f t="shared" si="11"/>
        <v>#N/A</v>
      </c>
      <c r="AM32">
        <f t="shared" si="12"/>
        <v>-1</v>
      </c>
      <c r="AN32">
        <f t="shared" si="13"/>
        <v>0</v>
      </c>
      <c r="AO32">
        <f>_xlfn.PERCENTILE.INC(INDEX($W$4:$W$263,MATCH(SPC!$B$13,IF(Setup!$B$11="Weekly",'SPC Backing (Hide)'!$B$4:$B$263,'SPC Backing (Hide)'!$E$4:$E$263),0),1):INDEX($W$4:$W$263,MATCH(SPC!$B$14,IF(Setup!$B$11="Weekly",'SPC Backing (Hide)'!$B$4:$B$263,'SPC Backing (Hide)'!$E$4:$E$263),0),1),'SPC Backing (Hide)'!$AO$3)</f>
        <v>136.10000000000002</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2">
        <f t="shared" si="14"/>
        <v>33.44999999999996</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137.58333333333334</v>
      </c>
      <c r="Y33" cm="1">
        <f t="array" ref="Y33">ABS(INDEX($F$4:$U$263,ROW(A30),MATCH($X$2,$F$3:$U$3,0))-INDEX($F$4:$U$263,ROW(A29),MATCH($X$2,$F$3:$U$3,0)))</f>
        <v>0</v>
      </c>
      <c r="Z33">
        <f>AVERAGE(INDEX($Y$4:$Y$263,MATCH(SPC!$B$13,IF(Setup!$B$11="Weekly",'SPC Backing (Hide)'!$B$4:$B$263,'SPC Backing (Hide)'!$E$4:$E$263),0)):INDEX($Y$4:$Y$263,MATCH(SPC!$B$14,IF(Setup!$B$11="Weekly",'SPC Backing (Hide)'!$B$4:$B$263,'SPC Backing (Hide)'!$E$4:$E$263),0),1))</f>
        <v>18.416666666666668</v>
      </c>
      <c r="AA33">
        <f t="shared" si="1"/>
        <v>16.326832151300238</v>
      </c>
      <c r="AB33">
        <f t="shared" si="2"/>
        <v>88.60283687943263</v>
      </c>
      <c r="AC33">
        <f t="shared" si="3"/>
        <v>104.92966903073287</v>
      </c>
      <c r="AD33">
        <f t="shared" si="4"/>
        <v>121.25650118203311</v>
      </c>
      <c r="AE33">
        <f t="shared" si="5"/>
        <v>153.91016548463358</v>
      </c>
      <c r="AF33">
        <f t="shared" si="6"/>
        <v>170.23699763593382</v>
      </c>
      <c r="AG33">
        <f t="shared" si="7"/>
        <v>186.56382978723406</v>
      </c>
      <c r="AH33">
        <f t="shared" si="8"/>
        <v>0</v>
      </c>
      <c r="AI33">
        <f t="shared" si="15"/>
        <v>-2</v>
      </c>
      <c r="AJ33">
        <f t="shared" si="9"/>
        <v>0</v>
      </c>
      <c r="AK33">
        <f t="shared" si="10"/>
        <v>0</v>
      </c>
      <c r="AL33" t="e">
        <f t="shared" si="11"/>
        <v>#N/A</v>
      </c>
      <c r="AM33">
        <f t="shared" si="12"/>
        <v>-1</v>
      </c>
      <c r="AN33">
        <f t="shared" si="13"/>
        <v>0</v>
      </c>
      <c r="AO33">
        <f>_xlfn.PERCENTILE.INC(INDEX($W$4:$W$263,MATCH(SPC!$B$13,IF(Setup!$B$11="Weekly",'SPC Backing (Hide)'!$B$4:$B$263,'SPC Backing (Hide)'!$E$4:$E$263),0),1):INDEX($W$4:$W$263,MATCH(SPC!$B$14,IF(Setup!$B$11="Weekly",'SPC Backing (Hide)'!$B$4:$B$263,'SPC Backing (Hide)'!$E$4:$E$263),0),1),'SPC Backing (Hide)'!$AO$3)</f>
        <v>136.10000000000002</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3">
        <f t="shared" si="14"/>
        <v>33.44999999999996</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137.58333333333334</v>
      </c>
      <c r="Y34" cm="1">
        <f t="array" ref="Y34">ABS(INDEX($F$4:$U$263,ROW(A31),MATCH($X$2,$F$3:$U$3,0))-INDEX($F$4:$U$263,ROW(A30),MATCH($X$2,$F$3:$U$3,0)))</f>
        <v>0</v>
      </c>
      <c r="Z34">
        <f>AVERAGE(INDEX($Y$4:$Y$263,MATCH(SPC!$B$13,IF(Setup!$B$11="Weekly",'SPC Backing (Hide)'!$B$4:$B$263,'SPC Backing (Hide)'!$E$4:$E$263),0)):INDEX($Y$4:$Y$263,MATCH(SPC!$B$14,IF(Setup!$B$11="Weekly",'SPC Backing (Hide)'!$B$4:$B$263,'SPC Backing (Hide)'!$E$4:$E$263),0),1))</f>
        <v>18.416666666666668</v>
      </c>
      <c r="AA34">
        <f t="shared" si="1"/>
        <v>16.326832151300238</v>
      </c>
      <c r="AB34">
        <f t="shared" si="2"/>
        <v>88.60283687943263</v>
      </c>
      <c r="AC34">
        <f t="shared" si="3"/>
        <v>104.92966903073287</v>
      </c>
      <c r="AD34">
        <f t="shared" si="4"/>
        <v>121.25650118203311</v>
      </c>
      <c r="AE34">
        <f t="shared" si="5"/>
        <v>153.91016548463358</v>
      </c>
      <c r="AF34">
        <f t="shared" si="6"/>
        <v>170.23699763593382</v>
      </c>
      <c r="AG34">
        <f t="shared" si="7"/>
        <v>186.56382978723406</v>
      </c>
      <c r="AH34">
        <f t="shared" si="8"/>
        <v>0</v>
      </c>
      <c r="AI34">
        <f t="shared" si="15"/>
        <v>-2</v>
      </c>
      <c r="AJ34">
        <f t="shared" si="9"/>
        <v>0</v>
      </c>
      <c r="AK34">
        <f t="shared" si="10"/>
        <v>0</v>
      </c>
      <c r="AL34" t="e">
        <f t="shared" si="11"/>
        <v>#N/A</v>
      </c>
      <c r="AM34">
        <f t="shared" si="12"/>
        <v>-1</v>
      </c>
      <c r="AN34">
        <f t="shared" si="13"/>
        <v>0</v>
      </c>
      <c r="AO34">
        <f>_xlfn.PERCENTILE.INC(INDEX($W$4:$W$263,MATCH(SPC!$B$13,IF(Setup!$B$11="Weekly",'SPC Backing (Hide)'!$B$4:$B$263,'SPC Backing (Hide)'!$E$4:$E$263),0),1):INDEX($W$4:$W$263,MATCH(SPC!$B$14,IF(Setup!$B$11="Weekly",'SPC Backing (Hide)'!$B$4:$B$263,'SPC Backing (Hide)'!$E$4:$E$263),0),1),'SPC Backing (Hide)'!$AO$3)</f>
        <v>136.10000000000002</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4">
        <f t="shared" si="14"/>
        <v>33.44999999999996</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137.58333333333334</v>
      </c>
      <c r="Y35" cm="1">
        <f t="array" ref="Y35">ABS(INDEX($F$4:$U$263,ROW(A32),MATCH($X$2,$F$3:$U$3,0))-INDEX($F$4:$U$263,ROW(A31),MATCH($X$2,$F$3:$U$3,0)))</f>
        <v>0</v>
      </c>
      <c r="Z35">
        <f>AVERAGE(INDEX($Y$4:$Y$263,MATCH(SPC!$B$13,IF(Setup!$B$11="Weekly",'SPC Backing (Hide)'!$B$4:$B$263,'SPC Backing (Hide)'!$E$4:$E$263),0)):INDEX($Y$4:$Y$263,MATCH(SPC!$B$14,IF(Setup!$B$11="Weekly",'SPC Backing (Hide)'!$B$4:$B$263,'SPC Backing (Hide)'!$E$4:$E$263),0),1))</f>
        <v>18.416666666666668</v>
      </c>
      <c r="AA35">
        <f t="shared" si="1"/>
        <v>16.326832151300238</v>
      </c>
      <c r="AB35">
        <f t="shared" si="2"/>
        <v>88.60283687943263</v>
      </c>
      <c r="AC35">
        <f t="shared" si="3"/>
        <v>104.92966903073287</v>
      </c>
      <c r="AD35">
        <f t="shared" si="4"/>
        <v>121.25650118203311</v>
      </c>
      <c r="AE35">
        <f t="shared" si="5"/>
        <v>153.91016548463358</v>
      </c>
      <c r="AF35">
        <f t="shared" si="6"/>
        <v>170.23699763593382</v>
      </c>
      <c r="AG35">
        <f t="shared" si="7"/>
        <v>186.56382978723406</v>
      </c>
      <c r="AH35">
        <f t="shared" si="8"/>
        <v>0</v>
      </c>
      <c r="AI35">
        <f t="shared" si="15"/>
        <v>-2</v>
      </c>
      <c r="AJ35">
        <f t="shared" si="9"/>
        <v>0</v>
      </c>
      <c r="AK35">
        <f t="shared" si="10"/>
        <v>0</v>
      </c>
      <c r="AL35" t="e">
        <f t="shared" si="11"/>
        <v>#N/A</v>
      </c>
      <c r="AM35">
        <f t="shared" si="12"/>
        <v>-1</v>
      </c>
      <c r="AN35">
        <f t="shared" si="13"/>
        <v>0</v>
      </c>
      <c r="AO35">
        <f>_xlfn.PERCENTILE.INC(INDEX($W$4:$W$263,MATCH(SPC!$B$13,IF(Setup!$B$11="Weekly",'SPC Backing (Hide)'!$B$4:$B$263,'SPC Backing (Hide)'!$E$4:$E$263),0),1):INDEX($W$4:$W$263,MATCH(SPC!$B$14,IF(Setup!$B$11="Weekly",'SPC Backing (Hide)'!$B$4:$B$263,'SPC Backing (Hide)'!$E$4:$E$263),0),1),'SPC Backing (Hide)'!$AO$3)</f>
        <v>136.10000000000002</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5">
        <f t="shared" si="14"/>
        <v>33.44999999999996</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137.58333333333334</v>
      </c>
      <c r="Y36" cm="1">
        <f t="array" ref="Y36">ABS(INDEX($F$4:$U$263,ROW(A33),MATCH($X$2,$F$3:$U$3,0))-INDEX($F$4:$U$263,ROW(A32),MATCH($X$2,$F$3:$U$3,0)))</f>
        <v>0</v>
      </c>
      <c r="Z36">
        <f>AVERAGE(INDEX($Y$4:$Y$263,MATCH(SPC!$B$13,IF(Setup!$B$11="Weekly",'SPC Backing (Hide)'!$B$4:$B$263,'SPC Backing (Hide)'!$E$4:$E$263),0)):INDEX($Y$4:$Y$263,MATCH(SPC!$B$14,IF(Setup!$B$11="Weekly",'SPC Backing (Hide)'!$B$4:$B$263,'SPC Backing (Hide)'!$E$4:$E$263),0),1))</f>
        <v>18.416666666666668</v>
      </c>
      <c r="AA36">
        <f t="shared" si="1"/>
        <v>16.326832151300238</v>
      </c>
      <c r="AB36">
        <f t="shared" si="2"/>
        <v>88.60283687943263</v>
      </c>
      <c r="AC36">
        <f t="shared" si="3"/>
        <v>104.92966903073287</v>
      </c>
      <c r="AD36">
        <f t="shared" si="4"/>
        <v>121.25650118203311</v>
      </c>
      <c r="AE36">
        <f t="shared" si="5"/>
        <v>153.91016548463358</v>
      </c>
      <c r="AF36">
        <f t="shared" si="6"/>
        <v>170.23699763593382</v>
      </c>
      <c r="AG36">
        <f t="shared" si="7"/>
        <v>186.56382978723406</v>
      </c>
      <c r="AH36">
        <f t="shared" si="8"/>
        <v>0</v>
      </c>
      <c r="AI36">
        <f t="shared" si="15"/>
        <v>-2</v>
      </c>
      <c r="AJ36">
        <f t="shared" si="9"/>
        <v>0</v>
      </c>
      <c r="AK36">
        <f t="shared" si="10"/>
        <v>0</v>
      </c>
      <c r="AL36" t="e">
        <f t="shared" si="11"/>
        <v>#N/A</v>
      </c>
      <c r="AM36">
        <f t="shared" si="12"/>
        <v>-1</v>
      </c>
      <c r="AN36">
        <f t="shared" si="13"/>
        <v>0</v>
      </c>
      <c r="AO36">
        <f>_xlfn.PERCENTILE.INC(INDEX($W$4:$W$263,MATCH(SPC!$B$13,IF(Setup!$B$11="Weekly",'SPC Backing (Hide)'!$B$4:$B$263,'SPC Backing (Hide)'!$E$4:$E$263),0),1):INDEX($W$4:$W$263,MATCH(SPC!$B$14,IF(Setup!$B$11="Weekly",'SPC Backing (Hide)'!$B$4:$B$263,'SPC Backing (Hide)'!$E$4:$E$263),0),1),'SPC Backing (Hide)'!$AO$3)</f>
        <v>136.10000000000002</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6">
        <f t="shared" si="14"/>
        <v>33.44999999999996</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137.58333333333334</v>
      </c>
      <c r="Y37" cm="1">
        <f t="array" ref="Y37">ABS(INDEX($F$4:$U$263,ROW(A34),MATCH($X$2,$F$3:$U$3,0))-INDEX($F$4:$U$263,ROW(A33),MATCH($X$2,$F$3:$U$3,0)))</f>
        <v>0</v>
      </c>
      <c r="Z37">
        <f>AVERAGE(INDEX($Y$4:$Y$263,MATCH(SPC!$B$13,IF(Setup!$B$11="Weekly",'SPC Backing (Hide)'!$B$4:$B$263,'SPC Backing (Hide)'!$E$4:$E$263),0)):INDEX($Y$4:$Y$263,MATCH(SPC!$B$14,IF(Setup!$B$11="Weekly",'SPC Backing (Hide)'!$B$4:$B$263,'SPC Backing (Hide)'!$E$4:$E$263),0),1))</f>
        <v>18.416666666666668</v>
      </c>
      <c r="AA37">
        <f t="shared" si="1"/>
        <v>16.326832151300238</v>
      </c>
      <c r="AB37">
        <f t="shared" si="2"/>
        <v>88.60283687943263</v>
      </c>
      <c r="AC37">
        <f t="shared" si="3"/>
        <v>104.92966903073287</v>
      </c>
      <c r="AD37">
        <f t="shared" si="4"/>
        <v>121.25650118203311</v>
      </c>
      <c r="AE37">
        <f t="shared" si="5"/>
        <v>153.91016548463358</v>
      </c>
      <c r="AF37">
        <f t="shared" si="6"/>
        <v>170.23699763593382</v>
      </c>
      <c r="AG37">
        <f t="shared" si="7"/>
        <v>186.56382978723406</v>
      </c>
      <c r="AH37">
        <f t="shared" si="8"/>
        <v>0</v>
      </c>
      <c r="AI37">
        <f t="shared" si="15"/>
        <v>-2</v>
      </c>
      <c r="AJ37">
        <f t="shared" si="9"/>
        <v>0</v>
      </c>
      <c r="AK37">
        <f t="shared" si="10"/>
        <v>0</v>
      </c>
      <c r="AL37" t="e">
        <f t="shared" si="11"/>
        <v>#N/A</v>
      </c>
      <c r="AM37">
        <f t="shared" si="12"/>
        <v>-1</v>
      </c>
      <c r="AN37">
        <f t="shared" si="13"/>
        <v>0</v>
      </c>
      <c r="AO37">
        <f>_xlfn.PERCENTILE.INC(INDEX($W$4:$W$263,MATCH(SPC!$B$13,IF(Setup!$B$11="Weekly",'SPC Backing (Hide)'!$B$4:$B$263,'SPC Backing (Hide)'!$E$4:$E$263),0),1):INDEX($W$4:$W$263,MATCH(SPC!$B$14,IF(Setup!$B$11="Weekly",'SPC Backing (Hide)'!$B$4:$B$263,'SPC Backing (Hide)'!$E$4:$E$263),0),1),'SPC Backing (Hide)'!$AO$3)</f>
        <v>136.10000000000002</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7">
        <f t="shared" si="14"/>
        <v>33.44999999999996</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137.58333333333334</v>
      </c>
      <c r="Y38" cm="1">
        <f t="array" ref="Y38">ABS(INDEX($F$4:$U$263,ROW(A35),MATCH($X$2,$F$3:$U$3,0))-INDEX($F$4:$U$263,ROW(A34),MATCH($X$2,$F$3:$U$3,0)))</f>
        <v>0</v>
      </c>
      <c r="Z38">
        <f>AVERAGE(INDEX($Y$4:$Y$263,MATCH(SPC!$B$13,IF(Setup!$B$11="Weekly",'SPC Backing (Hide)'!$B$4:$B$263,'SPC Backing (Hide)'!$E$4:$E$263),0)):INDEX($Y$4:$Y$263,MATCH(SPC!$B$14,IF(Setup!$B$11="Weekly",'SPC Backing (Hide)'!$B$4:$B$263,'SPC Backing (Hide)'!$E$4:$E$263),0),1))</f>
        <v>18.416666666666668</v>
      </c>
      <c r="AA38">
        <f t="shared" si="1"/>
        <v>16.326832151300238</v>
      </c>
      <c r="AB38">
        <f t="shared" si="2"/>
        <v>88.60283687943263</v>
      </c>
      <c r="AC38">
        <f t="shared" si="3"/>
        <v>104.92966903073287</v>
      </c>
      <c r="AD38">
        <f t="shared" si="4"/>
        <v>121.25650118203311</v>
      </c>
      <c r="AE38">
        <f t="shared" si="5"/>
        <v>153.91016548463358</v>
      </c>
      <c r="AF38">
        <f t="shared" si="6"/>
        <v>170.23699763593382</v>
      </c>
      <c r="AG38">
        <f t="shared" si="7"/>
        <v>186.56382978723406</v>
      </c>
      <c r="AH38">
        <f t="shared" si="8"/>
        <v>0</v>
      </c>
      <c r="AI38">
        <f t="shared" si="15"/>
        <v>-2</v>
      </c>
      <c r="AJ38">
        <f t="shared" si="9"/>
        <v>0</v>
      </c>
      <c r="AK38">
        <f t="shared" si="10"/>
        <v>0</v>
      </c>
      <c r="AL38" t="e">
        <f t="shared" si="11"/>
        <v>#N/A</v>
      </c>
      <c r="AM38">
        <f t="shared" si="12"/>
        <v>-1</v>
      </c>
      <c r="AN38">
        <f t="shared" si="13"/>
        <v>0</v>
      </c>
      <c r="AO38">
        <f>_xlfn.PERCENTILE.INC(INDEX($W$4:$W$263,MATCH(SPC!$B$13,IF(Setup!$B$11="Weekly",'SPC Backing (Hide)'!$B$4:$B$263,'SPC Backing (Hide)'!$E$4:$E$263),0),1):INDEX($W$4:$W$263,MATCH(SPC!$B$14,IF(Setup!$B$11="Weekly",'SPC Backing (Hide)'!$B$4:$B$263,'SPC Backing (Hide)'!$E$4:$E$263),0),1),'SPC Backing (Hide)'!$AO$3)</f>
        <v>136.10000000000002</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8">
        <f t="shared" si="14"/>
        <v>33.44999999999996</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137.58333333333334</v>
      </c>
      <c r="Y39" cm="1">
        <f t="array" ref="Y39">ABS(INDEX($F$4:$U$263,ROW(A36),MATCH($X$2,$F$3:$U$3,0))-INDEX($F$4:$U$263,ROW(A35),MATCH($X$2,$F$3:$U$3,0)))</f>
        <v>0</v>
      </c>
      <c r="Z39">
        <f>AVERAGE(INDEX($Y$4:$Y$263,MATCH(SPC!$B$13,IF(Setup!$B$11="Weekly",'SPC Backing (Hide)'!$B$4:$B$263,'SPC Backing (Hide)'!$E$4:$E$263),0)):INDEX($Y$4:$Y$263,MATCH(SPC!$B$14,IF(Setup!$B$11="Weekly",'SPC Backing (Hide)'!$B$4:$B$263,'SPC Backing (Hide)'!$E$4:$E$263),0),1))</f>
        <v>18.416666666666668</v>
      </c>
      <c r="AA39">
        <f t="shared" si="1"/>
        <v>16.326832151300238</v>
      </c>
      <c r="AB39">
        <f t="shared" si="2"/>
        <v>88.60283687943263</v>
      </c>
      <c r="AC39">
        <f t="shared" si="3"/>
        <v>104.92966903073287</v>
      </c>
      <c r="AD39">
        <f t="shared" si="4"/>
        <v>121.25650118203311</v>
      </c>
      <c r="AE39">
        <f t="shared" si="5"/>
        <v>153.91016548463358</v>
      </c>
      <c r="AF39">
        <f t="shared" si="6"/>
        <v>170.23699763593382</v>
      </c>
      <c r="AG39">
        <f t="shared" si="7"/>
        <v>186.56382978723406</v>
      </c>
      <c r="AH39">
        <f t="shared" si="8"/>
        <v>0</v>
      </c>
      <c r="AI39">
        <f t="shared" si="15"/>
        <v>-2</v>
      </c>
      <c r="AJ39">
        <f t="shared" si="9"/>
        <v>0</v>
      </c>
      <c r="AK39">
        <f t="shared" si="10"/>
        <v>0</v>
      </c>
      <c r="AL39" t="e">
        <f t="shared" si="11"/>
        <v>#N/A</v>
      </c>
      <c r="AM39">
        <f t="shared" si="12"/>
        <v>-1</v>
      </c>
      <c r="AN39">
        <f t="shared" si="13"/>
        <v>0</v>
      </c>
      <c r="AO39">
        <f>_xlfn.PERCENTILE.INC(INDEX($W$4:$W$263,MATCH(SPC!$B$13,IF(Setup!$B$11="Weekly",'SPC Backing (Hide)'!$B$4:$B$263,'SPC Backing (Hide)'!$E$4:$E$263),0),1):INDEX($W$4:$W$263,MATCH(SPC!$B$14,IF(Setup!$B$11="Weekly",'SPC Backing (Hide)'!$B$4:$B$263,'SPC Backing (Hide)'!$E$4:$E$263),0),1),'SPC Backing (Hide)'!$AO$3)</f>
        <v>136.10000000000002</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9">
        <f t="shared" si="14"/>
        <v>33.44999999999996</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137.58333333333334</v>
      </c>
      <c r="Y40" cm="1">
        <f t="array" ref="Y40">ABS(INDEX($F$4:$U$263,ROW(A37),MATCH($X$2,$F$3:$U$3,0))-INDEX($F$4:$U$263,ROW(A36),MATCH($X$2,$F$3:$U$3,0)))</f>
        <v>0</v>
      </c>
      <c r="Z40">
        <f>AVERAGE(INDEX($Y$4:$Y$263,MATCH(SPC!$B$13,IF(Setup!$B$11="Weekly",'SPC Backing (Hide)'!$B$4:$B$263,'SPC Backing (Hide)'!$E$4:$E$263),0)):INDEX($Y$4:$Y$263,MATCH(SPC!$B$14,IF(Setup!$B$11="Weekly",'SPC Backing (Hide)'!$B$4:$B$263,'SPC Backing (Hide)'!$E$4:$E$263),0),1))</f>
        <v>18.416666666666668</v>
      </c>
      <c r="AA40">
        <f t="shared" si="1"/>
        <v>16.326832151300238</v>
      </c>
      <c r="AB40">
        <f t="shared" si="2"/>
        <v>88.60283687943263</v>
      </c>
      <c r="AC40">
        <f t="shared" si="3"/>
        <v>104.92966903073287</v>
      </c>
      <c r="AD40">
        <f t="shared" si="4"/>
        <v>121.25650118203311</v>
      </c>
      <c r="AE40">
        <f t="shared" si="5"/>
        <v>153.91016548463358</v>
      </c>
      <c r="AF40">
        <f t="shared" si="6"/>
        <v>170.23699763593382</v>
      </c>
      <c r="AG40">
        <f t="shared" si="7"/>
        <v>186.56382978723406</v>
      </c>
      <c r="AH40">
        <f t="shared" si="8"/>
        <v>0</v>
      </c>
      <c r="AI40">
        <f t="shared" si="15"/>
        <v>-2</v>
      </c>
      <c r="AJ40">
        <f t="shared" si="9"/>
        <v>0</v>
      </c>
      <c r="AK40">
        <f t="shared" si="10"/>
        <v>0</v>
      </c>
      <c r="AL40" t="e">
        <f t="shared" si="11"/>
        <v>#N/A</v>
      </c>
      <c r="AM40">
        <f t="shared" si="12"/>
        <v>-1</v>
      </c>
      <c r="AN40">
        <f t="shared" si="13"/>
        <v>0</v>
      </c>
      <c r="AO40">
        <f>_xlfn.PERCENTILE.INC(INDEX($W$4:$W$263,MATCH(SPC!$B$13,IF(Setup!$B$11="Weekly",'SPC Backing (Hide)'!$B$4:$B$263,'SPC Backing (Hide)'!$E$4:$E$263),0),1):INDEX($W$4:$W$263,MATCH(SPC!$B$14,IF(Setup!$B$11="Weekly",'SPC Backing (Hide)'!$B$4:$B$263,'SPC Backing (Hide)'!$E$4:$E$263),0),1),'SPC Backing (Hide)'!$AO$3)</f>
        <v>136.10000000000002</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0">
        <f t="shared" si="14"/>
        <v>33.44999999999996</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137.58333333333334</v>
      </c>
      <c r="Y41" cm="1">
        <f t="array" ref="Y41">ABS(INDEX($F$4:$U$263,ROW(A38),MATCH($X$2,$F$3:$U$3,0))-INDEX($F$4:$U$263,ROW(A37),MATCH($X$2,$F$3:$U$3,0)))</f>
        <v>0</v>
      </c>
      <c r="Z41">
        <f>AVERAGE(INDEX($Y$4:$Y$263,MATCH(SPC!$B$13,IF(Setup!$B$11="Weekly",'SPC Backing (Hide)'!$B$4:$B$263,'SPC Backing (Hide)'!$E$4:$E$263),0)):INDEX($Y$4:$Y$263,MATCH(SPC!$B$14,IF(Setup!$B$11="Weekly",'SPC Backing (Hide)'!$B$4:$B$263,'SPC Backing (Hide)'!$E$4:$E$263),0),1))</f>
        <v>18.416666666666668</v>
      </c>
      <c r="AA41">
        <f t="shared" si="1"/>
        <v>16.326832151300238</v>
      </c>
      <c r="AB41">
        <f t="shared" si="2"/>
        <v>88.60283687943263</v>
      </c>
      <c r="AC41">
        <f t="shared" si="3"/>
        <v>104.92966903073287</v>
      </c>
      <c r="AD41">
        <f t="shared" si="4"/>
        <v>121.25650118203311</v>
      </c>
      <c r="AE41">
        <f t="shared" si="5"/>
        <v>153.91016548463358</v>
      </c>
      <c r="AF41">
        <f t="shared" si="6"/>
        <v>170.23699763593382</v>
      </c>
      <c r="AG41">
        <f t="shared" si="7"/>
        <v>186.56382978723406</v>
      </c>
      <c r="AH41">
        <f t="shared" si="8"/>
        <v>0</v>
      </c>
      <c r="AI41">
        <f t="shared" si="15"/>
        <v>-2</v>
      </c>
      <c r="AJ41">
        <f t="shared" si="9"/>
        <v>0</v>
      </c>
      <c r="AK41">
        <f t="shared" si="10"/>
        <v>0</v>
      </c>
      <c r="AL41" t="e">
        <f t="shared" si="11"/>
        <v>#N/A</v>
      </c>
      <c r="AM41">
        <f t="shared" si="12"/>
        <v>-1</v>
      </c>
      <c r="AN41">
        <f t="shared" si="13"/>
        <v>0</v>
      </c>
      <c r="AO41">
        <f>_xlfn.PERCENTILE.INC(INDEX($W$4:$W$263,MATCH(SPC!$B$13,IF(Setup!$B$11="Weekly",'SPC Backing (Hide)'!$B$4:$B$263,'SPC Backing (Hide)'!$E$4:$E$263),0),1):INDEX($W$4:$W$263,MATCH(SPC!$B$14,IF(Setup!$B$11="Weekly",'SPC Backing (Hide)'!$B$4:$B$263,'SPC Backing (Hide)'!$E$4:$E$263),0),1),'SPC Backing (Hide)'!$AO$3)</f>
        <v>136.10000000000002</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1">
        <f t="shared" si="14"/>
        <v>33.44999999999996</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137.58333333333334</v>
      </c>
      <c r="Y42" cm="1">
        <f t="array" ref="Y42">ABS(INDEX($F$4:$U$263,ROW(A39),MATCH($X$2,$F$3:$U$3,0))-INDEX($F$4:$U$263,ROW(A38),MATCH($X$2,$F$3:$U$3,0)))</f>
        <v>0</v>
      </c>
      <c r="Z42">
        <f>AVERAGE(INDEX($Y$4:$Y$263,MATCH(SPC!$B$13,IF(Setup!$B$11="Weekly",'SPC Backing (Hide)'!$B$4:$B$263,'SPC Backing (Hide)'!$E$4:$E$263),0)):INDEX($Y$4:$Y$263,MATCH(SPC!$B$14,IF(Setup!$B$11="Weekly",'SPC Backing (Hide)'!$B$4:$B$263,'SPC Backing (Hide)'!$E$4:$E$263),0),1))</f>
        <v>18.416666666666668</v>
      </c>
      <c r="AA42">
        <f t="shared" si="1"/>
        <v>16.326832151300238</v>
      </c>
      <c r="AB42">
        <f t="shared" si="2"/>
        <v>88.60283687943263</v>
      </c>
      <c r="AC42">
        <f t="shared" si="3"/>
        <v>104.92966903073287</v>
      </c>
      <c r="AD42">
        <f t="shared" si="4"/>
        <v>121.25650118203311</v>
      </c>
      <c r="AE42">
        <f t="shared" si="5"/>
        <v>153.91016548463358</v>
      </c>
      <c r="AF42">
        <f t="shared" si="6"/>
        <v>170.23699763593382</v>
      </c>
      <c r="AG42">
        <f t="shared" si="7"/>
        <v>186.56382978723406</v>
      </c>
      <c r="AH42">
        <f t="shared" si="8"/>
        <v>0</v>
      </c>
      <c r="AI42">
        <f t="shared" si="15"/>
        <v>-2</v>
      </c>
      <c r="AJ42">
        <f t="shared" si="9"/>
        <v>0</v>
      </c>
      <c r="AK42">
        <f t="shared" si="10"/>
        <v>0</v>
      </c>
      <c r="AL42" t="e">
        <f t="shared" si="11"/>
        <v>#N/A</v>
      </c>
      <c r="AM42">
        <f t="shared" si="12"/>
        <v>-1</v>
      </c>
      <c r="AN42">
        <f t="shared" si="13"/>
        <v>0</v>
      </c>
      <c r="AO42">
        <f>_xlfn.PERCENTILE.INC(INDEX($W$4:$W$263,MATCH(SPC!$B$13,IF(Setup!$B$11="Weekly",'SPC Backing (Hide)'!$B$4:$B$263,'SPC Backing (Hide)'!$E$4:$E$263),0),1):INDEX($W$4:$W$263,MATCH(SPC!$B$14,IF(Setup!$B$11="Weekly",'SPC Backing (Hide)'!$B$4:$B$263,'SPC Backing (Hide)'!$E$4:$E$263),0),1),'SPC Backing (Hide)'!$AO$3)</f>
        <v>136.10000000000002</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2">
        <f t="shared" si="14"/>
        <v>33.44999999999996</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137.58333333333334</v>
      </c>
      <c r="Y43" cm="1">
        <f t="array" ref="Y43">ABS(INDEX($F$4:$U$263,ROW(A40),MATCH($X$2,$F$3:$U$3,0))-INDEX($F$4:$U$263,ROW(A39),MATCH($X$2,$F$3:$U$3,0)))</f>
        <v>0</v>
      </c>
      <c r="Z43">
        <f>AVERAGE(INDEX($Y$4:$Y$263,MATCH(SPC!$B$13,IF(Setup!$B$11="Weekly",'SPC Backing (Hide)'!$B$4:$B$263,'SPC Backing (Hide)'!$E$4:$E$263),0)):INDEX($Y$4:$Y$263,MATCH(SPC!$B$14,IF(Setup!$B$11="Weekly",'SPC Backing (Hide)'!$B$4:$B$263,'SPC Backing (Hide)'!$E$4:$E$263),0),1))</f>
        <v>18.416666666666668</v>
      </c>
      <c r="AA43">
        <f t="shared" si="1"/>
        <v>16.326832151300238</v>
      </c>
      <c r="AB43">
        <f t="shared" si="2"/>
        <v>88.60283687943263</v>
      </c>
      <c r="AC43">
        <f t="shared" si="3"/>
        <v>104.92966903073287</v>
      </c>
      <c r="AD43">
        <f t="shared" si="4"/>
        <v>121.25650118203311</v>
      </c>
      <c r="AE43">
        <f t="shared" si="5"/>
        <v>153.91016548463358</v>
      </c>
      <c r="AF43">
        <f t="shared" si="6"/>
        <v>170.23699763593382</v>
      </c>
      <c r="AG43">
        <f t="shared" si="7"/>
        <v>186.56382978723406</v>
      </c>
      <c r="AH43">
        <f t="shared" si="8"/>
        <v>0</v>
      </c>
      <c r="AI43">
        <f t="shared" si="15"/>
        <v>-2</v>
      </c>
      <c r="AJ43">
        <f t="shared" si="9"/>
        <v>0</v>
      </c>
      <c r="AK43">
        <f t="shared" si="10"/>
        <v>0</v>
      </c>
      <c r="AL43" t="e">
        <f t="shared" si="11"/>
        <v>#N/A</v>
      </c>
      <c r="AM43">
        <f t="shared" si="12"/>
        <v>-1</v>
      </c>
      <c r="AN43">
        <f t="shared" si="13"/>
        <v>0</v>
      </c>
      <c r="AO43">
        <f>_xlfn.PERCENTILE.INC(INDEX($W$4:$W$263,MATCH(SPC!$B$13,IF(Setup!$B$11="Weekly",'SPC Backing (Hide)'!$B$4:$B$263,'SPC Backing (Hide)'!$E$4:$E$263),0),1):INDEX($W$4:$W$263,MATCH(SPC!$B$14,IF(Setup!$B$11="Weekly",'SPC Backing (Hide)'!$B$4:$B$263,'SPC Backing (Hide)'!$E$4:$E$263),0),1),'SPC Backing (Hide)'!$AO$3)</f>
        <v>136.10000000000002</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3">
        <f t="shared" si="14"/>
        <v>33.44999999999996</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137.58333333333334</v>
      </c>
      <c r="Y44" cm="1">
        <f t="array" ref="Y44">ABS(INDEX($F$4:$U$263,ROW(A41),MATCH($X$2,$F$3:$U$3,0))-INDEX($F$4:$U$263,ROW(A40),MATCH($X$2,$F$3:$U$3,0)))</f>
        <v>0</v>
      </c>
      <c r="Z44">
        <f>AVERAGE(INDEX($Y$4:$Y$263,MATCH(SPC!$B$13,IF(Setup!$B$11="Weekly",'SPC Backing (Hide)'!$B$4:$B$263,'SPC Backing (Hide)'!$E$4:$E$263),0)):INDEX($Y$4:$Y$263,MATCH(SPC!$B$14,IF(Setup!$B$11="Weekly",'SPC Backing (Hide)'!$B$4:$B$263,'SPC Backing (Hide)'!$E$4:$E$263),0),1))</f>
        <v>18.416666666666668</v>
      </c>
      <c r="AA44">
        <f t="shared" si="1"/>
        <v>16.326832151300238</v>
      </c>
      <c r="AB44">
        <f t="shared" si="2"/>
        <v>88.60283687943263</v>
      </c>
      <c r="AC44">
        <f t="shared" si="3"/>
        <v>104.92966903073287</v>
      </c>
      <c r="AD44">
        <f t="shared" si="4"/>
        <v>121.25650118203311</v>
      </c>
      <c r="AE44">
        <f t="shared" si="5"/>
        <v>153.91016548463358</v>
      </c>
      <c r="AF44">
        <f t="shared" si="6"/>
        <v>170.23699763593382</v>
      </c>
      <c r="AG44">
        <f t="shared" si="7"/>
        <v>186.56382978723406</v>
      </c>
      <c r="AH44">
        <f t="shared" si="8"/>
        <v>0</v>
      </c>
      <c r="AI44">
        <f t="shared" si="15"/>
        <v>-2</v>
      </c>
      <c r="AJ44">
        <f t="shared" si="9"/>
        <v>0</v>
      </c>
      <c r="AK44">
        <f t="shared" si="10"/>
        <v>0</v>
      </c>
      <c r="AL44" t="e">
        <f t="shared" si="11"/>
        <v>#N/A</v>
      </c>
      <c r="AM44">
        <f t="shared" si="12"/>
        <v>-1</v>
      </c>
      <c r="AN44">
        <f t="shared" si="13"/>
        <v>0</v>
      </c>
      <c r="AO44">
        <f>_xlfn.PERCENTILE.INC(INDEX($W$4:$W$263,MATCH(SPC!$B$13,IF(Setup!$B$11="Weekly",'SPC Backing (Hide)'!$B$4:$B$263,'SPC Backing (Hide)'!$E$4:$E$263),0),1):INDEX($W$4:$W$263,MATCH(SPC!$B$14,IF(Setup!$B$11="Weekly",'SPC Backing (Hide)'!$B$4:$B$263,'SPC Backing (Hide)'!$E$4:$E$263),0),1),'SPC Backing (Hide)'!$AO$3)</f>
        <v>136.10000000000002</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4">
        <f t="shared" si="14"/>
        <v>33.44999999999996</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137.58333333333334</v>
      </c>
      <c r="Y45" cm="1">
        <f t="array" ref="Y45">ABS(INDEX($F$4:$U$263,ROW(A42),MATCH($X$2,$F$3:$U$3,0))-INDEX($F$4:$U$263,ROW(A41),MATCH($X$2,$F$3:$U$3,0)))</f>
        <v>0</v>
      </c>
      <c r="Z45">
        <f>AVERAGE(INDEX($Y$4:$Y$263,MATCH(SPC!$B$13,IF(Setup!$B$11="Weekly",'SPC Backing (Hide)'!$B$4:$B$263,'SPC Backing (Hide)'!$E$4:$E$263),0)):INDEX($Y$4:$Y$263,MATCH(SPC!$B$14,IF(Setup!$B$11="Weekly",'SPC Backing (Hide)'!$B$4:$B$263,'SPC Backing (Hide)'!$E$4:$E$263),0),1))</f>
        <v>18.416666666666668</v>
      </c>
      <c r="AA45">
        <f t="shared" si="1"/>
        <v>16.326832151300238</v>
      </c>
      <c r="AB45">
        <f t="shared" si="2"/>
        <v>88.60283687943263</v>
      </c>
      <c r="AC45">
        <f t="shared" si="3"/>
        <v>104.92966903073287</v>
      </c>
      <c r="AD45">
        <f t="shared" si="4"/>
        <v>121.25650118203311</v>
      </c>
      <c r="AE45">
        <f t="shared" si="5"/>
        <v>153.91016548463358</v>
      </c>
      <c r="AF45">
        <f t="shared" si="6"/>
        <v>170.23699763593382</v>
      </c>
      <c r="AG45">
        <f t="shared" si="7"/>
        <v>186.56382978723406</v>
      </c>
      <c r="AH45">
        <f t="shared" si="8"/>
        <v>0</v>
      </c>
      <c r="AI45">
        <f t="shared" si="15"/>
        <v>-2</v>
      </c>
      <c r="AJ45">
        <f t="shared" si="9"/>
        <v>0</v>
      </c>
      <c r="AK45">
        <f t="shared" si="10"/>
        <v>0</v>
      </c>
      <c r="AL45" t="e">
        <f t="shared" si="11"/>
        <v>#N/A</v>
      </c>
      <c r="AM45">
        <f t="shared" si="12"/>
        <v>-1</v>
      </c>
      <c r="AN45">
        <f t="shared" si="13"/>
        <v>0</v>
      </c>
      <c r="AO45">
        <f>_xlfn.PERCENTILE.INC(INDEX($W$4:$W$263,MATCH(SPC!$B$13,IF(Setup!$B$11="Weekly",'SPC Backing (Hide)'!$B$4:$B$263,'SPC Backing (Hide)'!$E$4:$E$263),0),1):INDEX($W$4:$W$263,MATCH(SPC!$B$14,IF(Setup!$B$11="Weekly",'SPC Backing (Hide)'!$B$4:$B$263,'SPC Backing (Hide)'!$E$4:$E$263),0),1),'SPC Backing (Hide)'!$AO$3)</f>
        <v>136.10000000000002</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5">
        <f t="shared" si="14"/>
        <v>33.44999999999996</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137.58333333333334</v>
      </c>
      <c r="Y46" cm="1">
        <f t="array" ref="Y46">ABS(INDEX($F$4:$U$263,ROW(A43),MATCH($X$2,$F$3:$U$3,0))-INDEX($F$4:$U$263,ROW(A42),MATCH($X$2,$F$3:$U$3,0)))</f>
        <v>0</v>
      </c>
      <c r="Z46">
        <f>AVERAGE(INDEX($Y$4:$Y$263,MATCH(SPC!$B$13,IF(Setup!$B$11="Weekly",'SPC Backing (Hide)'!$B$4:$B$263,'SPC Backing (Hide)'!$E$4:$E$263),0)):INDEX($Y$4:$Y$263,MATCH(SPC!$B$14,IF(Setup!$B$11="Weekly",'SPC Backing (Hide)'!$B$4:$B$263,'SPC Backing (Hide)'!$E$4:$E$263),0),1))</f>
        <v>18.416666666666668</v>
      </c>
      <c r="AA46">
        <f t="shared" si="1"/>
        <v>16.326832151300238</v>
      </c>
      <c r="AB46">
        <f t="shared" si="2"/>
        <v>88.60283687943263</v>
      </c>
      <c r="AC46">
        <f t="shared" si="3"/>
        <v>104.92966903073287</v>
      </c>
      <c r="AD46">
        <f t="shared" si="4"/>
        <v>121.25650118203311</v>
      </c>
      <c r="AE46">
        <f t="shared" si="5"/>
        <v>153.91016548463358</v>
      </c>
      <c r="AF46">
        <f t="shared" si="6"/>
        <v>170.23699763593382</v>
      </c>
      <c r="AG46">
        <f t="shared" si="7"/>
        <v>186.56382978723406</v>
      </c>
      <c r="AH46">
        <f t="shared" si="8"/>
        <v>0</v>
      </c>
      <c r="AI46">
        <f t="shared" si="15"/>
        <v>-2</v>
      </c>
      <c r="AJ46">
        <f t="shared" si="9"/>
        <v>0</v>
      </c>
      <c r="AK46">
        <f t="shared" si="10"/>
        <v>0</v>
      </c>
      <c r="AL46" t="e">
        <f t="shared" si="11"/>
        <v>#N/A</v>
      </c>
      <c r="AM46">
        <f t="shared" si="12"/>
        <v>-1</v>
      </c>
      <c r="AN46">
        <f t="shared" si="13"/>
        <v>0</v>
      </c>
      <c r="AO46">
        <f>_xlfn.PERCENTILE.INC(INDEX($W$4:$W$263,MATCH(SPC!$B$13,IF(Setup!$B$11="Weekly",'SPC Backing (Hide)'!$B$4:$B$263,'SPC Backing (Hide)'!$E$4:$E$263),0),1):INDEX($W$4:$W$263,MATCH(SPC!$B$14,IF(Setup!$B$11="Weekly",'SPC Backing (Hide)'!$B$4:$B$263,'SPC Backing (Hide)'!$E$4:$E$263),0),1),'SPC Backing (Hide)'!$AO$3)</f>
        <v>136.10000000000002</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6">
        <f t="shared" si="14"/>
        <v>33.44999999999996</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137.58333333333334</v>
      </c>
      <c r="Y47" cm="1">
        <f t="array" ref="Y47">ABS(INDEX($F$4:$U$263,ROW(A44),MATCH($X$2,$F$3:$U$3,0))-INDEX($F$4:$U$263,ROW(A43),MATCH($X$2,$F$3:$U$3,0)))</f>
        <v>0</v>
      </c>
      <c r="Z47">
        <f>AVERAGE(INDEX($Y$4:$Y$263,MATCH(SPC!$B$13,IF(Setup!$B$11="Weekly",'SPC Backing (Hide)'!$B$4:$B$263,'SPC Backing (Hide)'!$E$4:$E$263),0)):INDEX($Y$4:$Y$263,MATCH(SPC!$B$14,IF(Setup!$B$11="Weekly",'SPC Backing (Hide)'!$B$4:$B$263,'SPC Backing (Hide)'!$E$4:$E$263),0),1))</f>
        <v>18.416666666666668</v>
      </c>
      <c r="AA47">
        <f t="shared" si="1"/>
        <v>16.326832151300238</v>
      </c>
      <c r="AB47">
        <f t="shared" si="2"/>
        <v>88.60283687943263</v>
      </c>
      <c r="AC47">
        <f t="shared" si="3"/>
        <v>104.92966903073287</v>
      </c>
      <c r="AD47">
        <f t="shared" si="4"/>
        <v>121.25650118203311</v>
      </c>
      <c r="AE47">
        <f t="shared" si="5"/>
        <v>153.91016548463358</v>
      </c>
      <c r="AF47">
        <f t="shared" si="6"/>
        <v>170.23699763593382</v>
      </c>
      <c r="AG47">
        <f t="shared" si="7"/>
        <v>186.56382978723406</v>
      </c>
      <c r="AH47">
        <f t="shared" si="8"/>
        <v>0</v>
      </c>
      <c r="AI47">
        <f t="shared" si="15"/>
        <v>-2</v>
      </c>
      <c r="AJ47">
        <f t="shared" si="9"/>
        <v>0</v>
      </c>
      <c r="AK47">
        <f t="shared" si="10"/>
        <v>0</v>
      </c>
      <c r="AL47" t="e">
        <f t="shared" si="11"/>
        <v>#N/A</v>
      </c>
      <c r="AM47">
        <f t="shared" si="12"/>
        <v>-1</v>
      </c>
      <c r="AN47">
        <f t="shared" si="13"/>
        <v>0</v>
      </c>
      <c r="AO47">
        <f>_xlfn.PERCENTILE.INC(INDEX($W$4:$W$263,MATCH(SPC!$B$13,IF(Setup!$B$11="Weekly",'SPC Backing (Hide)'!$B$4:$B$263,'SPC Backing (Hide)'!$E$4:$E$263),0),1):INDEX($W$4:$W$263,MATCH(SPC!$B$14,IF(Setup!$B$11="Weekly",'SPC Backing (Hide)'!$B$4:$B$263,'SPC Backing (Hide)'!$E$4:$E$263),0),1),'SPC Backing (Hide)'!$AO$3)</f>
        <v>136.10000000000002</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7">
        <f t="shared" si="14"/>
        <v>33.44999999999996</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137.58333333333334</v>
      </c>
      <c r="Y48" cm="1">
        <f t="array" ref="Y48">ABS(INDEX($F$4:$U$263,ROW(A45),MATCH($X$2,$F$3:$U$3,0))-INDEX($F$4:$U$263,ROW(A44),MATCH($X$2,$F$3:$U$3,0)))</f>
        <v>0</v>
      </c>
      <c r="Z48">
        <f>AVERAGE(INDEX($Y$4:$Y$263,MATCH(SPC!$B$13,IF(Setup!$B$11="Weekly",'SPC Backing (Hide)'!$B$4:$B$263,'SPC Backing (Hide)'!$E$4:$E$263),0)):INDEX($Y$4:$Y$263,MATCH(SPC!$B$14,IF(Setup!$B$11="Weekly",'SPC Backing (Hide)'!$B$4:$B$263,'SPC Backing (Hide)'!$E$4:$E$263),0),1))</f>
        <v>18.416666666666668</v>
      </c>
      <c r="AA48">
        <f t="shared" si="1"/>
        <v>16.326832151300238</v>
      </c>
      <c r="AB48">
        <f t="shared" si="2"/>
        <v>88.60283687943263</v>
      </c>
      <c r="AC48">
        <f t="shared" si="3"/>
        <v>104.92966903073287</v>
      </c>
      <c r="AD48">
        <f t="shared" si="4"/>
        <v>121.25650118203311</v>
      </c>
      <c r="AE48">
        <f t="shared" si="5"/>
        <v>153.91016548463358</v>
      </c>
      <c r="AF48">
        <f t="shared" si="6"/>
        <v>170.23699763593382</v>
      </c>
      <c r="AG48">
        <f t="shared" si="7"/>
        <v>186.56382978723406</v>
      </c>
      <c r="AH48">
        <f t="shared" si="8"/>
        <v>0</v>
      </c>
      <c r="AI48">
        <f t="shared" si="15"/>
        <v>-2</v>
      </c>
      <c r="AJ48">
        <f t="shared" si="9"/>
        <v>0</v>
      </c>
      <c r="AK48">
        <f t="shared" si="10"/>
        <v>0</v>
      </c>
      <c r="AL48" t="e">
        <f t="shared" si="11"/>
        <v>#N/A</v>
      </c>
      <c r="AM48">
        <f t="shared" si="12"/>
        <v>-1</v>
      </c>
      <c r="AN48">
        <f t="shared" si="13"/>
        <v>0</v>
      </c>
      <c r="AO48">
        <f>_xlfn.PERCENTILE.INC(INDEX($W$4:$W$263,MATCH(SPC!$B$13,IF(Setup!$B$11="Weekly",'SPC Backing (Hide)'!$B$4:$B$263,'SPC Backing (Hide)'!$E$4:$E$263),0),1):INDEX($W$4:$W$263,MATCH(SPC!$B$14,IF(Setup!$B$11="Weekly",'SPC Backing (Hide)'!$B$4:$B$263,'SPC Backing (Hide)'!$E$4:$E$263),0),1),'SPC Backing (Hide)'!$AO$3)</f>
        <v>136.10000000000002</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8">
        <f t="shared" si="14"/>
        <v>33.44999999999996</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137.58333333333334</v>
      </c>
      <c r="Y49" cm="1">
        <f t="array" ref="Y49">ABS(INDEX($F$4:$U$263,ROW(A46),MATCH($X$2,$F$3:$U$3,0))-INDEX($F$4:$U$263,ROW(A45),MATCH($X$2,$F$3:$U$3,0)))</f>
        <v>0</v>
      </c>
      <c r="Z49">
        <f>AVERAGE(INDEX($Y$4:$Y$263,MATCH(SPC!$B$13,IF(Setup!$B$11="Weekly",'SPC Backing (Hide)'!$B$4:$B$263,'SPC Backing (Hide)'!$E$4:$E$263),0)):INDEX($Y$4:$Y$263,MATCH(SPC!$B$14,IF(Setup!$B$11="Weekly",'SPC Backing (Hide)'!$B$4:$B$263,'SPC Backing (Hide)'!$E$4:$E$263),0),1))</f>
        <v>18.416666666666668</v>
      </c>
      <c r="AA49">
        <f t="shared" si="1"/>
        <v>16.326832151300238</v>
      </c>
      <c r="AB49">
        <f t="shared" si="2"/>
        <v>88.60283687943263</v>
      </c>
      <c r="AC49">
        <f t="shared" si="3"/>
        <v>104.92966903073287</v>
      </c>
      <c r="AD49">
        <f t="shared" si="4"/>
        <v>121.25650118203311</v>
      </c>
      <c r="AE49">
        <f t="shared" si="5"/>
        <v>153.91016548463358</v>
      </c>
      <c r="AF49">
        <f t="shared" si="6"/>
        <v>170.23699763593382</v>
      </c>
      <c r="AG49">
        <f t="shared" si="7"/>
        <v>186.56382978723406</v>
      </c>
      <c r="AH49">
        <f t="shared" si="8"/>
        <v>0</v>
      </c>
      <c r="AI49">
        <f t="shared" si="15"/>
        <v>-2</v>
      </c>
      <c r="AJ49">
        <f t="shared" si="9"/>
        <v>0</v>
      </c>
      <c r="AK49">
        <f t="shared" si="10"/>
        <v>0</v>
      </c>
      <c r="AL49" t="e">
        <f t="shared" si="11"/>
        <v>#N/A</v>
      </c>
      <c r="AM49">
        <f t="shared" si="12"/>
        <v>-1</v>
      </c>
      <c r="AN49">
        <f t="shared" si="13"/>
        <v>0</v>
      </c>
      <c r="AO49">
        <f>_xlfn.PERCENTILE.INC(INDEX($W$4:$W$263,MATCH(SPC!$B$13,IF(Setup!$B$11="Weekly",'SPC Backing (Hide)'!$B$4:$B$263,'SPC Backing (Hide)'!$E$4:$E$263),0),1):INDEX($W$4:$W$263,MATCH(SPC!$B$14,IF(Setup!$B$11="Weekly",'SPC Backing (Hide)'!$B$4:$B$263,'SPC Backing (Hide)'!$E$4:$E$263),0),1),'SPC Backing (Hide)'!$AO$3)</f>
        <v>136.10000000000002</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9">
        <f t="shared" si="14"/>
        <v>33.44999999999996</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137.58333333333334</v>
      </c>
      <c r="Y50" cm="1">
        <f t="array" ref="Y50">ABS(INDEX($F$4:$U$263,ROW(A47),MATCH($X$2,$F$3:$U$3,0))-INDEX($F$4:$U$263,ROW(A46),MATCH($X$2,$F$3:$U$3,0)))</f>
        <v>0</v>
      </c>
      <c r="Z50">
        <f>AVERAGE(INDEX($Y$4:$Y$263,MATCH(SPC!$B$13,IF(Setup!$B$11="Weekly",'SPC Backing (Hide)'!$B$4:$B$263,'SPC Backing (Hide)'!$E$4:$E$263),0)):INDEX($Y$4:$Y$263,MATCH(SPC!$B$14,IF(Setup!$B$11="Weekly",'SPC Backing (Hide)'!$B$4:$B$263,'SPC Backing (Hide)'!$E$4:$E$263),0),1))</f>
        <v>18.416666666666668</v>
      </c>
      <c r="AA50">
        <f t="shared" si="1"/>
        <v>16.326832151300238</v>
      </c>
      <c r="AB50">
        <f t="shared" si="2"/>
        <v>88.60283687943263</v>
      </c>
      <c r="AC50">
        <f t="shared" si="3"/>
        <v>104.92966903073287</v>
      </c>
      <c r="AD50">
        <f t="shared" si="4"/>
        <v>121.25650118203311</v>
      </c>
      <c r="AE50">
        <f t="shared" si="5"/>
        <v>153.91016548463358</v>
      </c>
      <c r="AF50">
        <f t="shared" si="6"/>
        <v>170.23699763593382</v>
      </c>
      <c r="AG50">
        <f t="shared" si="7"/>
        <v>186.56382978723406</v>
      </c>
      <c r="AH50">
        <f t="shared" si="8"/>
        <v>0</v>
      </c>
      <c r="AI50">
        <f t="shared" si="15"/>
        <v>-2</v>
      </c>
      <c r="AJ50">
        <f t="shared" si="9"/>
        <v>0</v>
      </c>
      <c r="AK50">
        <f t="shared" si="10"/>
        <v>0</v>
      </c>
      <c r="AL50" t="e">
        <f t="shared" si="11"/>
        <v>#N/A</v>
      </c>
      <c r="AM50">
        <f t="shared" si="12"/>
        <v>-1</v>
      </c>
      <c r="AN50">
        <f t="shared" si="13"/>
        <v>0</v>
      </c>
      <c r="AO50">
        <f>_xlfn.PERCENTILE.INC(INDEX($W$4:$W$263,MATCH(SPC!$B$13,IF(Setup!$B$11="Weekly",'SPC Backing (Hide)'!$B$4:$B$263,'SPC Backing (Hide)'!$E$4:$E$263),0),1):INDEX($W$4:$W$263,MATCH(SPC!$B$14,IF(Setup!$B$11="Weekly",'SPC Backing (Hide)'!$B$4:$B$263,'SPC Backing (Hide)'!$E$4:$E$263),0),1),'SPC Backing (Hide)'!$AO$3)</f>
        <v>136.10000000000002</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0">
        <f t="shared" si="14"/>
        <v>33.44999999999996</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137.58333333333334</v>
      </c>
      <c r="Y51" cm="1">
        <f t="array" ref="Y51">ABS(INDEX($F$4:$U$263,ROW(A48),MATCH($X$2,$F$3:$U$3,0))-INDEX($F$4:$U$263,ROW(A47),MATCH($X$2,$F$3:$U$3,0)))</f>
        <v>0</v>
      </c>
      <c r="Z51">
        <f>AVERAGE(INDEX($Y$4:$Y$263,MATCH(SPC!$B$13,IF(Setup!$B$11="Weekly",'SPC Backing (Hide)'!$B$4:$B$263,'SPC Backing (Hide)'!$E$4:$E$263),0)):INDEX($Y$4:$Y$263,MATCH(SPC!$B$14,IF(Setup!$B$11="Weekly",'SPC Backing (Hide)'!$B$4:$B$263,'SPC Backing (Hide)'!$E$4:$E$263),0),1))</f>
        <v>18.416666666666668</v>
      </c>
      <c r="AA51">
        <f t="shared" si="1"/>
        <v>16.326832151300238</v>
      </c>
      <c r="AB51">
        <f t="shared" si="2"/>
        <v>88.60283687943263</v>
      </c>
      <c r="AC51">
        <f t="shared" si="3"/>
        <v>104.92966903073287</v>
      </c>
      <c r="AD51">
        <f t="shared" si="4"/>
        <v>121.25650118203311</v>
      </c>
      <c r="AE51">
        <f t="shared" si="5"/>
        <v>153.91016548463358</v>
      </c>
      <c r="AF51">
        <f t="shared" si="6"/>
        <v>170.23699763593382</v>
      </c>
      <c r="AG51">
        <f t="shared" si="7"/>
        <v>186.56382978723406</v>
      </c>
      <c r="AH51">
        <f t="shared" si="8"/>
        <v>0</v>
      </c>
      <c r="AI51">
        <f t="shared" si="15"/>
        <v>-2</v>
      </c>
      <c r="AJ51">
        <f t="shared" si="9"/>
        <v>0</v>
      </c>
      <c r="AK51">
        <f t="shared" si="10"/>
        <v>0</v>
      </c>
      <c r="AL51" t="e">
        <f t="shared" si="11"/>
        <v>#N/A</v>
      </c>
      <c r="AM51">
        <f t="shared" si="12"/>
        <v>-1</v>
      </c>
      <c r="AN51">
        <f t="shared" si="13"/>
        <v>0</v>
      </c>
      <c r="AO51">
        <f>_xlfn.PERCENTILE.INC(INDEX($W$4:$W$263,MATCH(SPC!$B$13,IF(Setup!$B$11="Weekly",'SPC Backing (Hide)'!$B$4:$B$263,'SPC Backing (Hide)'!$E$4:$E$263),0),1):INDEX($W$4:$W$263,MATCH(SPC!$B$14,IF(Setup!$B$11="Weekly",'SPC Backing (Hide)'!$B$4:$B$263,'SPC Backing (Hide)'!$E$4:$E$263),0),1),'SPC Backing (Hide)'!$AO$3)</f>
        <v>136.10000000000002</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1">
        <f t="shared" si="14"/>
        <v>33.44999999999996</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137.58333333333334</v>
      </c>
      <c r="Y52" cm="1">
        <f t="array" ref="Y52">ABS(INDEX($F$4:$U$263,ROW(A49),MATCH($X$2,$F$3:$U$3,0))-INDEX($F$4:$U$263,ROW(A48),MATCH($X$2,$F$3:$U$3,0)))</f>
        <v>0</v>
      </c>
      <c r="Z52">
        <f>AVERAGE(INDEX($Y$4:$Y$263,MATCH(SPC!$B$13,IF(Setup!$B$11="Weekly",'SPC Backing (Hide)'!$B$4:$B$263,'SPC Backing (Hide)'!$E$4:$E$263),0)):INDEX($Y$4:$Y$263,MATCH(SPC!$B$14,IF(Setup!$B$11="Weekly",'SPC Backing (Hide)'!$B$4:$B$263,'SPC Backing (Hide)'!$E$4:$E$263),0),1))</f>
        <v>18.416666666666668</v>
      </c>
      <c r="AA52">
        <f t="shared" si="1"/>
        <v>16.326832151300238</v>
      </c>
      <c r="AB52">
        <f t="shared" si="2"/>
        <v>88.60283687943263</v>
      </c>
      <c r="AC52">
        <f t="shared" si="3"/>
        <v>104.92966903073287</v>
      </c>
      <c r="AD52">
        <f t="shared" si="4"/>
        <v>121.25650118203311</v>
      </c>
      <c r="AE52">
        <f t="shared" si="5"/>
        <v>153.91016548463358</v>
      </c>
      <c r="AF52">
        <f t="shared" si="6"/>
        <v>170.23699763593382</v>
      </c>
      <c r="AG52">
        <f t="shared" si="7"/>
        <v>186.56382978723406</v>
      </c>
      <c r="AH52">
        <f t="shared" si="8"/>
        <v>0</v>
      </c>
      <c r="AI52">
        <f t="shared" si="15"/>
        <v>-2</v>
      </c>
      <c r="AJ52">
        <f t="shared" si="9"/>
        <v>0</v>
      </c>
      <c r="AK52">
        <f t="shared" si="10"/>
        <v>0</v>
      </c>
      <c r="AL52" t="e">
        <f t="shared" si="11"/>
        <v>#N/A</v>
      </c>
      <c r="AM52">
        <f t="shared" si="12"/>
        <v>-1</v>
      </c>
      <c r="AN52">
        <f t="shared" si="13"/>
        <v>0</v>
      </c>
      <c r="AO52">
        <f>_xlfn.PERCENTILE.INC(INDEX($W$4:$W$263,MATCH(SPC!$B$13,IF(Setup!$B$11="Weekly",'SPC Backing (Hide)'!$B$4:$B$263,'SPC Backing (Hide)'!$E$4:$E$263),0),1):INDEX($W$4:$W$263,MATCH(SPC!$B$14,IF(Setup!$B$11="Weekly",'SPC Backing (Hide)'!$B$4:$B$263,'SPC Backing (Hide)'!$E$4:$E$263),0),1),'SPC Backing (Hide)'!$AO$3)</f>
        <v>136.10000000000002</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2">
        <f t="shared" si="14"/>
        <v>33.44999999999996</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137.58333333333334</v>
      </c>
      <c r="Y53" cm="1">
        <f t="array" ref="Y53">ABS(INDEX($F$4:$U$263,ROW(A50),MATCH($X$2,$F$3:$U$3,0))-INDEX($F$4:$U$263,ROW(A49),MATCH($X$2,$F$3:$U$3,0)))</f>
        <v>0</v>
      </c>
      <c r="Z53">
        <f>AVERAGE(INDEX($Y$4:$Y$263,MATCH(SPC!$B$13,IF(Setup!$B$11="Weekly",'SPC Backing (Hide)'!$B$4:$B$263,'SPC Backing (Hide)'!$E$4:$E$263),0)):INDEX($Y$4:$Y$263,MATCH(SPC!$B$14,IF(Setup!$B$11="Weekly",'SPC Backing (Hide)'!$B$4:$B$263,'SPC Backing (Hide)'!$E$4:$E$263),0),1))</f>
        <v>18.416666666666668</v>
      </c>
      <c r="AA53">
        <f t="shared" si="1"/>
        <v>16.326832151300238</v>
      </c>
      <c r="AB53">
        <f t="shared" si="2"/>
        <v>88.60283687943263</v>
      </c>
      <c r="AC53">
        <f t="shared" si="3"/>
        <v>104.92966903073287</v>
      </c>
      <c r="AD53">
        <f t="shared" si="4"/>
        <v>121.25650118203311</v>
      </c>
      <c r="AE53">
        <f t="shared" si="5"/>
        <v>153.91016548463358</v>
      </c>
      <c r="AF53">
        <f t="shared" si="6"/>
        <v>170.23699763593382</v>
      </c>
      <c r="AG53">
        <f t="shared" si="7"/>
        <v>186.56382978723406</v>
      </c>
      <c r="AH53">
        <f t="shared" si="8"/>
        <v>0</v>
      </c>
      <c r="AI53">
        <f t="shared" si="15"/>
        <v>-2</v>
      </c>
      <c r="AJ53">
        <f t="shared" si="9"/>
        <v>0</v>
      </c>
      <c r="AK53">
        <f t="shared" si="10"/>
        <v>0</v>
      </c>
      <c r="AL53" t="e">
        <f t="shared" si="11"/>
        <v>#N/A</v>
      </c>
      <c r="AM53">
        <f t="shared" si="12"/>
        <v>-1</v>
      </c>
      <c r="AN53">
        <f t="shared" si="13"/>
        <v>0</v>
      </c>
      <c r="AO53">
        <f>_xlfn.PERCENTILE.INC(INDEX($W$4:$W$263,MATCH(SPC!$B$13,IF(Setup!$B$11="Weekly",'SPC Backing (Hide)'!$B$4:$B$263,'SPC Backing (Hide)'!$E$4:$E$263),0),1):INDEX($W$4:$W$263,MATCH(SPC!$B$14,IF(Setup!$B$11="Weekly",'SPC Backing (Hide)'!$B$4:$B$263,'SPC Backing (Hide)'!$E$4:$E$263),0),1),'SPC Backing (Hide)'!$AO$3)</f>
        <v>136.10000000000002</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3">
        <f t="shared" si="14"/>
        <v>33.44999999999996</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137.58333333333334</v>
      </c>
      <c r="Y54" cm="1">
        <f t="array" ref="Y54">ABS(INDEX($F$4:$U$263,ROW(A51),MATCH($X$2,$F$3:$U$3,0))-INDEX($F$4:$U$263,ROW(A50),MATCH($X$2,$F$3:$U$3,0)))</f>
        <v>0</v>
      </c>
      <c r="Z54">
        <f>AVERAGE(INDEX($Y$4:$Y$263,MATCH(SPC!$B$13,IF(Setup!$B$11="Weekly",'SPC Backing (Hide)'!$B$4:$B$263,'SPC Backing (Hide)'!$E$4:$E$263),0)):INDEX($Y$4:$Y$263,MATCH(SPC!$B$14,IF(Setup!$B$11="Weekly",'SPC Backing (Hide)'!$B$4:$B$263,'SPC Backing (Hide)'!$E$4:$E$263),0),1))</f>
        <v>18.416666666666668</v>
      </c>
      <c r="AA54">
        <f t="shared" si="1"/>
        <v>16.326832151300238</v>
      </c>
      <c r="AB54">
        <f t="shared" si="2"/>
        <v>88.60283687943263</v>
      </c>
      <c r="AC54">
        <f t="shared" si="3"/>
        <v>104.92966903073287</v>
      </c>
      <c r="AD54">
        <f t="shared" si="4"/>
        <v>121.25650118203311</v>
      </c>
      <c r="AE54">
        <f t="shared" si="5"/>
        <v>153.91016548463358</v>
      </c>
      <c r="AF54">
        <f t="shared" si="6"/>
        <v>170.23699763593382</v>
      </c>
      <c r="AG54">
        <f t="shared" si="7"/>
        <v>186.56382978723406</v>
      </c>
      <c r="AH54">
        <f t="shared" si="8"/>
        <v>0</v>
      </c>
      <c r="AI54">
        <f t="shared" si="15"/>
        <v>-2</v>
      </c>
      <c r="AJ54">
        <f t="shared" si="9"/>
        <v>0</v>
      </c>
      <c r="AK54">
        <f t="shared" si="10"/>
        <v>0</v>
      </c>
      <c r="AL54" t="e">
        <f t="shared" si="11"/>
        <v>#N/A</v>
      </c>
      <c r="AM54">
        <f t="shared" si="12"/>
        <v>-1</v>
      </c>
      <c r="AN54">
        <f t="shared" si="13"/>
        <v>0</v>
      </c>
      <c r="AO54">
        <f>_xlfn.PERCENTILE.INC(INDEX($W$4:$W$263,MATCH(SPC!$B$13,IF(Setup!$B$11="Weekly",'SPC Backing (Hide)'!$B$4:$B$263,'SPC Backing (Hide)'!$E$4:$E$263),0),1):INDEX($W$4:$W$263,MATCH(SPC!$B$14,IF(Setup!$B$11="Weekly",'SPC Backing (Hide)'!$B$4:$B$263,'SPC Backing (Hide)'!$E$4:$E$263),0),1),'SPC Backing (Hide)'!$AO$3)</f>
        <v>136.10000000000002</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4">
        <f t="shared" si="14"/>
        <v>33.44999999999996</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137.58333333333334</v>
      </c>
      <c r="Y55" cm="1">
        <f t="array" ref="Y55">ABS(INDEX($F$4:$U$263,ROW(A52),MATCH($X$2,$F$3:$U$3,0))-INDEX($F$4:$U$263,ROW(A51),MATCH($X$2,$F$3:$U$3,0)))</f>
        <v>0</v>
      </c>
      <c r="Z55">
        <f>AVERAGE(INDEX($Y$4:$Y$263,MATCH(SPC!$B$13,IF(Setup!$B$11="Weekly",'SPC Backing (Hide)'!$B$4:$B$263,'SPC Backing (Hide)'!$E$4:$E$263),0)):INDEX($Y$4:$Y$263,MATCH(SPC!$B$14,IF(Setup!$B$11="Weekly",'SPC Backing (Hide)'!$B$4:$B$263,'SPC Backing (Hide)'!$E$4:$E$263),0),1))</f>
        <v>18.416666666666668</v>
      </c>
      <c r="AA55">
        <f t="shared" si="1"/>
        <v>16.326832151300238</v>
      </c>
      <c r="AB55">
        <f t="shared" si="2"/>
        <v>88.60283687943263</v>
      </c>
      <c r="AC55">
        <f t="shared" si="3"/>
        <v>104.92966903073287</v>
      </c>
      <c r="AD55">
        <f t="shared" si="4"/>
        <v>121.25650118203311</v>
      </c>
      <c r="AE55">
        <f t="shared" si="5"/>
        <v>153.91016548463358</v>
      </c>
      <c r="AF55">
        <f t="shared" si="6"/>
        <v>170.23699763593382</v>
      </c>
      <c r="AG55">
        <f t="shared" si="7"/>
        <v>186.56382978723406</v>
      </c>
      <c r="AH55">
        <f t="shared" si="8"/>
        <v>0</v>
      </c>
      <c r="AI55">
        <f t="shared" si="15"/>
        <v>-2</v>
      </c>
      <c r="AJ55">
        <f t="shared" si="9"/>
        <v>0</v>
      </c>
      <c r="AK55">
        <f t="shared" si="10"/>
        <v>0</v>
      </c>
      <c r="AL55" t="e">
        <f t="shared" si="11"/>
        <v>#N/A</v>
      </c>
      <c r="AM55">
        <f t="shared" si="12"/>
        <v>-1</v>
      </c>
      <c r="AN55">
        <f t="shared" si="13"/>
        <v>0</v>
      </c>
      <c r="AO55">
        <f>_xlfn.PERCENTILE.INC(INDEX($W$4:$W$263,MATCH(SPC!$B$13,IF(Setup!$B$11="Weekly",'SPC Backing (Hide)'!$B$4:$B$263,'SPC Backing (Hide)'!$E$4:$E$263),0),1):INDEX($W$4:$W$263,MATCH(SPC!$B$14,IF(Setup!$B$11="Weekly",'SPC Backing (Hide)'!$B$4:$B$263,'SPC Backing (Hide)'!$E$4:$E$263),0),1),'SPC Backing (Hide)'!$AO$3)</f>
        <v>136.10000000000002</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5">
        <f t="shared" si="14"/>
        <v>33.44999999999996</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137.58333333333334</v>
      </c>
      <c r="Y56" cm="1">
        <f t="array" ref="Y56">ABS(INDEX($F$4:$U$263,ROW(A53),MATCH($X$2,$F$3:$U$3,0))-INDEX($F$4:$U$263,ROW(A52),MATCH($X$2,$F$3:$U$3,0)))</f>
        <v>0</v>
      </c>
      <c r="Z56">
        <f>AVERAGE(INDEX($Y$4:$Y$263,MATCH(SPC!$B$13,IF(Setup!$B$11="Weekly",'SPC Backing (Hide)'!$B$4:$B$263,'SPC Backing (Hide)'!$E$4:$E$263),0)):INDEX($Y$4:$Y$263,MATCH(SPC!$B$14,IF(Setup!$B$11="Weekly",'SPC Backing (Hide)'!$B$4:$B$263,'SPC Backing (Hide)'!$E$4:$E$263),0),1))</f>
        <v>18.416666666666668</v>
      </c>
      <c r="AA56">
        <f t="shared" si="1"/>
        <v>16.326832151300238</v>
      </c>
      <c r="AB56">
        <f t="shared" si="2"/>
        <v>88.60283687943263</v>
      </c>
      <c r="AC56">
        <f t="shared" si="3"/>
        <v>104.92966903073287</v>
      </c>
      <c r="AD56">
        <f t="shared" si="4"/>
        <v>121.25650118203311</v>
      </c>
      <c r="AE56">
        <f t="shared" si="5"/>
        <v>153.91016548463358</v>
      </c>
      <c r="AF56">
        <f t="shared" si="6"/>
        <v>170.23699763593382</v>
      </c>
      <c r="AG56">
        <f t="shared" si="7"/>
        <v>186.56382978723406</v>
      </c>
      <c r="AH56">
        <f t="shared" si="8"/>
        <v>0</v>
      </c>
      <c r="AI56">
        <f t="shared" si="15"/>
        <v>-2</v>
      </c>
      <c r="AJ56">
        <f t="shared" si="9"/>
        <v>0</v>
      </c>
      <c r="AK56">
        <f t="shared" si="10"/>
        <v>0</v>
      </c>
      <c r="AL56" t="e">
        <f t="shared" si="11"/>
        <v>#N/A</v>
      </c>
      <c r="AM56">
        <f t="shared" si="12"/>
        <v>-1</v>
      </c>
      <c r="AN56">
        <f t="shared" si="13"/>
        <v>0</v>
      </c>
      <c r="AO56">
        <f>_xlfn.PERCENTILE.INC(INDEX($W$4:$W$263,MATCH(SPC!$B$13,IF(Setup!$B$11="Weekly",'SPC Backing (Hide)'!$B$4:$B$263,'SPC Backing (Hide)'!$E$4:$E$263),0),1):INDEX($W$4:$W$263,MATCH(SPC!$B$14,IF(Setup!$B$11="Weekly",'SPC Backing (Hide)'!$B$4:$B$263,'SPC Backing (Hide)'!$E$4:$E$263),0),1),'SPC Backing (Hide)'!$AO$3)</f>
        <v>136.10000000000002</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6">
        <f t="shared" si="14"/>
        <v>33.44999999999996</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137.58333333333334</v>
      </c>
      <c r="Y57" cm="1">
        <f t="array" ref="Y57">ABS(INDEX($F$4:$U$263,ROW(A54),MATCH($X$2,$F$3:$U$3,0))-INDEX($F$4:$U$263,ROW(A53),MATCH($X$2,$F$3:$U$3,0)))</f>
        <v>0</v>
      </c>
      <c r="Z57">
        <f>AVERAGE(INDEX($Y$4:$Y$263,MATCH(SPC!$B$13,IF(Setup!$B$11="Weekly",'SPC Backing (Hide)'!$B$4:$B$263,'SPC Backing (Hide)'!$E$4:$E$263),0)):INDEX($Y$4:$Y$263,MATCH(SPC!$B$14,IF(Setup!$B$11="Weekly",'SPC Backing (Hide)'!$B$4:$B$263,'SPC Backing (Hide)'!$E$4:$E$263),0),1))</f>
        <v>18.416666666666668</v>
      </c>
      <c r="AA57">
        <f t="shared" si="1"/>
        <v>16.326832151300238</v>
      </c>
      <c r="AB57">
        <f t="shared" si="2"/>
        <v>88.60283687943263</v>
      </c>
      <c r="AC57">
        <f t="shared" si="3"/>
        <v>104.92966903073287</v>
      </c>
      <c r="AD57">
        <f t="shared" si="4"/>
        <v>121.25650118203311</v>
      </c>
      <c r="AE57">
        <f t="shared" si="5"/>
        <v>153.91016548463358</v>
      </c>
      <c r="AF57">
        <f t="shared" si="6"/>
        <v>170.23699763593382</v>
      </c>
      <c r="AG57">
        <f t="shared" si="7"/>
        <v>186.56382978723406</v>
      </c>
      <c r="AH57">
        <f t="shared" si="8"/>
        <v>0</v>
      </c>
      <c r="AI57">
        <f t="shared" si="15"/>
        <v>-2</v>
      </c>
      <c r="AJ57">
        <f t="shared" si="9"/>
        <v>0</v>
      </c>
      <c r="AK57">
        <f t="shared" si="10"/>
        <v>0</v>
      </c>
      <c r="AL57" t="e">
        <f t="shared" si="11"/>
        <v>#N/A</v>
      </c>
      <c r="AM57">
        <f t="shared" si="12"/>
        <v>-1</v>
      </c>
      <c r="AN57">
        <f t="shared" si="13"/>
        <v>0</v>
      </c>
      <c r="AO57">
        <f>_xlfn.PERCENTILE.INC(INDEX($W$4:$W$263,MATCH(SPC!$B$13,IF(Setup!$B$11="Weekly",'SPC Backing (Hide)'!$B$4:$B$263,'SPC Backing (Hide)'!$E$4:$E$263),0),1):INDEX($W$4:$W$263,MATCH(SPC!$B$14,IF(Setup!$B$11="Weekly",'SPC Backing (Hide)'!$B$4:$B$263,'SPC Backing (Hide)'!$E$4:$E$263),0),1),'SPC Backing (Hide)'!$AO$3)</f>
        <v>136.10000000000002</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7">
        <f t="shared" si="14"/>
        <v>33.44999999999996</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137.58333333333334</v>
      </c>
      <c r="Y58" cm="1">
        <f t="array" ref="Y58">ABS(INDEX($F$4:$U$263,ROW(A55),MATCH($X$2,$F$3:$U$3,0))-INDEX($F$4:$U$263,ROW(A54),MATCH($X$2,$F$3:$U$3,0)))</f>
        <v>0</v>
      </c>
      <c r="Z58">
        <f>AVERAGE(INDEX($Y$4:$Y$263,MATCH(SPC!$B$13,IF(Setup!$B$11="Weekly",'SPC Backing (Hide)'!$B$4:$B$263,'SPC Backing (Hide)'!$E$4:$E$263),0)):INDEX($Y$4:$Y$263,MATCH(SPC!$B$14,IF(Setup!$B$11="Weekly",'SPC Backing (Hide)'!$B$4:$B$263,'SPC Backing (Hide)'!$E$4:$E$263),0),1))</f>
        <v>18.416666666666668</v>
      </c>
      <c r="AA58">
        <f t="shared" si="1"/>
        <v>16.326832151300238</v>
      </c>
      <c r="AB58">
        <f t="shared" si="2"/>
        <v>88.60283687943263</v>
      </c>
      <c r="AC58">
        <f t="shared" si="3"/>
        <v>104.92966903073287</v>
      </c>
      <c r="AD58">
        <f t="shared" si="4"/>
        <v>121.25650118203311</v>
      </c>
      <c r="AE58">
        <f t="shared" si="5"/>
        <v>153.91016548463358</v>
      </c>
      <c r="AF58">
        <f t="shared" si="6"/>
        <v>170.23699763593382</v>
      </c>
      <c r="AG58">
        <f t="shared" si="7"/>
        <v>186.56382978723406</v>
      </c>
      <c r="AH58">
        <f t="shared" si="8"/>
        <v>0</v>
      </c>
      <c r="AI58">
        <f t="shared" si="15"/>
        <v>-2</v>
      </c>
      <c r="AJ58">
        <f t="shared" si="9"/>
        <v>0</v>
      </c>
      <c r="AK58">
        <f t="shared" si="10"/>
        <v>0</v>
      </c>
      <c r="AL58" t="e">
        <f t="shared" si="11"/>
        <v>#N/A</v>
      </c>
      <c r="AM58">
        <f t="shared" si="12"/>
        <v>-1</v>
      </c>
      <c r="AN58">
        <f t="shared" si="13"/>
        <v>0</v>
      </c>
      <c r="AO58">
        <f>_xlfn.PERCENTILE.INC(INDEX($W$4:$W$263,MATCH(SPC!$B$13,IF(Setup!$B$11="Weekly",'SPC Backing (Hide)'!$B$4:$B$263,'SPC Backing (Hide)'!$E$4:$E$263),0),1):INDEX($W$4:$W$263,MATCH(SPC!$B$14,IF(Setup!$B$11="Weekly",'SPC Backing (Hide)'!$B$4:$B$263,'SPC Backing (Hide)'!$E$4:$E$263),0),1),'SPC Backing (Hide)'!$AO$3)</f>
        <v>136.10000000000002</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8">
        <f t="shared" si="14"/>
        <v>33.44999999999996</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137.58333333333334</v>
      </c>
      <c r="Y59" cm="1">
        <f t="array" ref="Y59">ABS(INDEX($F$4:$U$263,ROW(A56),MATCH($X$2,$F$3:$U$3,0))-INDEX($F$4:$U$263,ROW(A55),MATCH($X$2,$F$3:$U$3,0)))</f>
        <v>0</v>
      </c>
      <c r="Z59">
        <f>AVERAGE(INDEX($Y$4:$Y$263,MATCH(SPC!$B$13,IF(Setup!$B$11="Weekly",'SPC Backing (Hide)'!$B$4:$B$263,'SPC Backing (Hide)'!$E$4:$E$263),0)):INDEX($Y$4:$Y$263,MATCH(SPC!$B$14,IF(Setup!$B$11="Weekly",'SPC Backing (Hide)'!$B$4:$B$263,'SPC Backing (Hide)'!$E$4:$E$263),0),1))</f>
        <v>18.416666666666668</v>
      </c>
      <c r="AA59">
        <f t="shared" si="1"/>
        <v>16.326832151300238</v>
      </c>
      <c r="AB59">
        <f t="shared" si="2"/>
        <v>88.60283687943263</v>
      </c>
      <c r="AC59">
        <f t="shared" si="3"/>
        <v>104.92966903073287</v>
      </c>
      <c r="AD59">
        <f t="shared" si="4"/>
        <v>121.25650118203311</v>
      </c>
      <c r="AE59">
        <f t="shared" si="5"/>
        <v>153.91016548463358</v>
      </c>
      <c r="AF59">
        <f t="shared" si="6"/>
        <v>170.23699763593382</v>
      </c>
      <c r="AG59">
        <f t="shared" si="7"/>
        <v>186.56382978723406</v>
      </c>
      <c r="AH59">
        <f t="shared" si="8"/>
        <v>0</v>
      </c>
      <c r="AI59">
        <f t="shared" si="15"/>
        <v>-2</v>
      </c>
      <c r="AJ59">
        <f t="shared" si="9"/>
        <v>0</v>
      </c>
      <c r="AK59">
        <f t="shared" si="10"/>
        <v>0</v>
      </c>
      <c r="AL59" t="e">
        <f t="shared" si="11"/>
        <v>#N/A</v>
      </c>
      <c r="AM59">
        <f t="shared" si="12"/>
        <v>-1</v>
      </c>
      <c r="AN59">
        <f t="shared" si="13"/>
        <v>0</v>
      </c>
      <c r="AO59">
        <f>_xlfn.PERCENTILE.INC(INDEX($W$4:$W$263,MATCH(SPC!$B$13,IF(Setup!$B$11="Weekly",'SPC Backing (Hide)'!$B$4:$B$263,'SPC Backing (Hide)'!$E$4:$E$263),0),1):INDEX($W$4:$W$263,MATCH(SPC!$B$14,IF(Setup!$B$11="Weekly",'SPC Backing (Hide)'!$B$4:$B$263,'SPC Backing (Hide)'!$E$4:$E$263),0),1),'SPC Backing (Hide)'!$AO$3)</f>
        <v>136.10000000000002</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9">
        <f t="shared" si="14"/>
        <v>33.44999999999996</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137.58333333333334</v>
      </c>
      <c r="Y60" cm="1">
        <f t="array" ref="Y60">ABS(INDEX($F$4:$U$263,ROW(A57),MATCH($X$2,$F$3:$U$3,0))-INDEX($F$4:$U$263,ROW(A56),MATCH($X$2,$F$3:$U$3,0)))</f>
        <v>0</v>
      </c>
      <c r="Z60">
        <f>AVERAGE(INDEX($Y$4:$Y$263,MATCH(SPC!$B$13,IF(Setup!$B$11="Weekly",'SPC Backing (Hide)'!$B$4:$B$263,'SPC Backing (Hide)'!$E$4:$E$263),0)):INDEX($Y$4:$Y$263,MATCH(SPC!$B$14,IF(Setup!$B$11="Weekly",'SPC Backing (Hide)'!$B$4:$B$263,'SPC Backing (Hide)'!$E$4:$E$263),0),1))</f>
        <v>18.416666666666668</v>
      </c>
      <c r="AA60">
        <f t="shared" si="1"/>
        <v>16.326832151300238</v>
      </c>
      <c r="AB60">
        <f t="shared" si="2"/>
        <v>88.60283687943263</v>
      </c>
      <c r="AC60">
        <f t="shared" si="3"/>
        <v>104.92966903073287</v>
      </c>
      <c r="AD60">
        <f t="shared" si="4"/>
        <v>121.25650118203311</v>
      </c>
      <c r="AE60">
        <f t="shared" si="5"/>
        <v>153.91016548463358</v>
      </c>
      <c r="AF60">
        <f t="shared" si="6"/>
        <v>170.23699763593382</v>
      </c>
      <c r="AG60">
        <f t="shared" si="7"/>
        <v>186.56382978723406</v>
      </c>
      <c r="AH60">
        <f t="shared" si="8"/>
        <v>0</v>
      </c>
      <c r="AI60">
        <f t="shared" si="15"/>
        <v>-2</v>
      </c>
      <c r="AJ60">
        <f t="shared" si="9"/>
        <v>0</v>
      </c>
      <c r="AK60">
        <f t="shared" si="10"/>
        <v>0</v>
      </c>
      <c r="AL60" t="e">
        <f t="shared" si="11"/>
        <v>#N/A</v>
      </c>
      <c r="AM60">
        <f t="shared" si="12"/>
        <v>-1</v>
      </c>
      <c r="AN60">
        <f t="shared" si="13"/>
        <v>0</v>
      </c>
      <c r="AO60">
        <f>_xlfn.PERCENTILE.INC(INDEX($W$4:$W$263,MATCH(SPC!$B$13,IF(Setup!$B$11="Weekly",'SPC Backing (Hide)'!$B$4:$B$263,'SPC Backing (Hide)'!$E$4:$E$263),0),1):INDEX($W$4:$W$263,MATCH(SPC!$B$14,IF(Setup!$B$11="Weekly",'SPC Backing (Hide)'!$B$4:$B$263,'SPC Backing (Hide)'!$E$4:$E$263),0),1),'SPC Backing (Hide)'!$AO$3)</f>
        <v>136.10000000000002</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0">
        <f t="shared" si="14"/>
        <v>33.44999999999996</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137.58333333333334</v>
      </c>
      <c r="Y61" cm="1">
        <f t="array" ref="Y61">ABS(INDEX($F$4:$U$263,ROW(A58),MATCH($X$2,$F$3:$U$3,0))-INDEX($F$4:$U$263,ROW(A57),MATCH($X$2,$F$3:$U$3,0)))</f>
        <v>0</v>
      </c>
      <c r="Z61">
        <f>AVERAGE(INDEX($Y$4:$Y$263,MATCH(SPC!$B$13,IF(Setup!$B$11="Weekly",'SPC Backing (Hide)'!$B$4:$B$263,'SPC Backing (Hide)'!$E$4:$E$263),0)):INDEX($Y$4:$Y$263,MATCH(SPC!$B$14,IF(Setup!$B$11="Weekly",'SPC Backing (Hide)'!$B$4:$B$263,'SPC Backing (Hide)'!$E$4:$E$263),0),1))</f>
        <v>18.416666666666668</v>
      </c>
      <c r="AA61">
        <f t="shared" si="1"/>
        <v>16.326832151300238</v>
      </c>
      <c r="AB61">
        <f t="shared" si="2"/>
        <v>88.60283687943263</v>
      </c>
      <c r="AC61">
        <f t="shared" si="3"/>
        <v>104.92966903073287</v>
      </c>
      <c r="AD61">
        <f t="shared" si="4"/>
        <v>121.25650118203311</v>
      </c>
      <c r="AE61">
        <f t="shared" si="5"/>
        <v>153.91016548463358</v>
      </c>
      <c r="AF61">
        <f t="shared" si="6"/>
        <v>170.23699763593382</v>
      </c>
      <c r="AG61">
        <f t="shared" si="7"/>
        <v>186.56382978723406</v>
      </c>
      <c r="AH61">
        <f t="shared" si="8"/>
        <v>0</v>
      </c>
      <c r="AI61">
        <f t="shared" si="15"/>
        <v>-2</v>
      </c>
      <c r="AJ61">
        <f t="shared" si="9"/>
        <v>0</v>
      </c>
      <c r="AK61">
        <f t="shared" si="10"/>
        <v>0</v>
      </c>
      <c r="AL61" t="e">
        <f t="shared" si="11"/>
        <v>#N/A</v>
      </c>
      <c r="AM61">
        <f t="shared" si="12"/>
        <v>-1</v>
      </c>
      <c r="AN61">
        <f t="shared" si="13"/>
        <v>0</v>
      </c>
      <c r="AO61">
        <f>_xlfn.PERCENTILE.INC(INDEX($W$4:$W$263,MATCH(SPC!$B$13,IF(Setup!$B$11="Weekly",'SPC Backing (Hide)'!$B$4:$B$263,'SPC Backing (Hide)'!$E$4:$E$263),0),1):INDEX($W$4:$W$263,MATCH(SPC!$B$14,IF(Setup!$B$11="Weekly",'SPC Backing (Hide)'!$B$4:$B$263,'SPC Backing (Hide)'!$E$4:$E$263),0),1),'SPC Backing (Hide)'!$AO$3)</f>
        <v>136.10000000000002</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1">
        <f t="shared" si="14"/>
        <v>33.44999999999996</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137.58333333333334</v>
      </c>
      <c r="Y62" cm="1">
        <f t="array" ref="Y62">ABS(INDEX($F$4:$U$263,ROW(A59),MATCH($X$2,$F$3:$U$3,0))-INDEX($F$4:$U$263,ROW(A58),MATCH($X$2,$F$3:$U$3,0)))</f>
        <v>0</v>
      </c>
      <c r="Z62">
        <f>AVERAGE(INDEX($Y$4:$Y$263,MATCH(SPC!$B$13,IF(Setup!$B$11="Weekly",'SPC Backing (Hide)'!$B$4:$B$263,'SPC Backing (Hide)'!$E$4:$E$263),0)):INDEX($Y$4:$Y$263,MATCH(SPC!$B$14,IF(Setup!$B$11="Weekly",'SPC Backing (Hide)'!$B$4:$B$263,'SPC Backing (Hide)'!$E$4:$E$263),0),1))</f>
        <v>18.416666666666668</v>
      </c>
      <c r="AA62">
        <f t="shared" si="1"/>
        <v>16.326832151300238</v>
      </c>
      <c r="AB62">
        <f t="shared" si="2"/>
        <v>88.60283687943263</v>
      </c>
      <c r="AC62">
        <f t="shared" si="3"/>
        <v>104.92966903073287</v>
      </c>
      <c r="AD62">
        <f t="shared" si="4"/>
        <v>121.25650118203311</v>
      </c>
      <c r="AE62">
        <f t="shared" si="5"/>
        <v>153.91016548463358</v>
      </c>
      <c r="AF62">
        <f t="shared" si="6"/>
        <v>170.23699763593382</v>
      </c>
      <c r="AG62">
        <f t="shared" si="7"/>
        <v>186.56382978723406</v>
      </c>
      <c r="AH62">
        <f t="shared" si="8"/>
        <v>0</v>
      </c>
      <c r="AI62">
        <f t="shared" si="15"/>
        <v>-2</v>
      </c>
      <c r="AJ62">
        <f t="shared" si="9"/>
        <v>0</v>
      </c>
      <c r="AK62">
        <f t="shared" si="10"/>
        <v>0</v>
      </c>
      <c r="AL62" t="e">
        <f t="shared" si="11"/>
        <v>#N/A</v>
      </c>
      <c r="AM62">
        <f t="shared" si="12"/>
        <v>-1</v>
      </c>
      <c r="AN62">
        <f t="shared" si="13"/>
        <v>0</v>
      </c>
      <c r="AO62">
        <f>_xlfn.PERCENTILE.INC(INDEX($W$4:$W$263,MATCH(SPC!$B$13,IF(Setup!$B$11="Weekly",'SPC Backing (Hide)'!$B$4:$B$263,'SPC Backing (Hide)'!$E$4:$E$263),0),1):INDEX($W$4:$W$263,MATCH(SPC!$B$14,IF(Setup!$B$11="Weekly",'SPC Backing (Hide)'!$B$4:$B$263,'SPC Backing (Hide)'!$E$4:$E$263),0),1),'SPC Backing (Hide)'!$AO$3)</f>
        <v>136.10000000000002</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2">
        <f t="shared" si="14"/>
        <v>33.44999999999996</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137.58333333333334</v>
      </c>
      <c r="Y63" cm="1">
        <f t="array" ref="Y63">ABS(INDEX($F$4:$U$263,ROW(A60),MATCH($X$2,$F$3:$U$3,0))-INDEX($F$4:$U$263,ROW(A59),MATCH($X$2,$F$3:$U$3,0)))</f>
        <v>0</v>
      </c>
      <c r="Z63">
        <f>AVERAGE(INDEX($Y$4:$Y$263,MATCH(SPC!$B$13,IF(Setup!$B$11="Weekly",'SPC Backing (Hide)'!$B$4:$B$263,'SPC Backing (Hide)'!$E$4:$E$263),0)):INDEX($Y$4:$Y$263,MATCH(SPC!$B$14,IF(Setup!$B$11="Weekly",'SPC Backing (Hide)'!$B$4:$B$263,'SPC Backing (Hide)'!$E$4:$E$263),0),1))</f>
        <v>18.416666666666668</v>
      </c>
      <c r="AA63">
        <f t="shared" si="1"/>
        <v>16.326832151300238</v>
      </c>
      <c r="AB63">
        <f t="shared" si="2"/>
        <v>88.60283687943263</v>
      </c>
      <c r="AC63">
        <f t="shared" si="3"/>
        <v>104.92966903073287</v>
      </c>
      <c r="AD63">
        <f t="shared" si="4"/>
        <v>121.25650118203311</v>
      </c>
      <c r="AE63">
        <f t="shared" si="5"/>
        <v>153.91016548463358</v>
      </c>
      <c r="AF63">
        <f t="shared" si="6"/>
        <v>170.23699763593382</v>
      </c>
      <c r="AG63">
        <f t="shared" si="7"/>
        <v>186.56382978723406</v>
      </c>
      <c r="AH63">
        <f t="shared" si="8"/>
        <v>0</v>
      </c>
      <c r="AI63">
        <f t="shared" si="15"/>
        <v>-2</v>
      </c>
      <c r="AJ63">
        <f t="shared" si="9"/>
        <v>0</v>
      </c>
      <c r="AK63">
        <f t="shared" si="10"/>
        <v>0</v>
      </c>
      <c r="AL63" t="e">
        <f t="shared" si="11"/>
        <v>#N/A</v>
      </c>
      <c r="AM63">
        <f t="shared" si="12"/>
        <v>-1</v>
      </c>
      <c r="AN63">
        <f t="shared" si="13"/>
        <v>0</v>
      </c>
      <c r="AO63">
        <f>_xlfn.PERCENTILE.INC(INDEX($W$4:$W$263,MATCH(SPC!$B$13,IF(Setup!$B$11="Weekly",'SPC Backing (Hide)'!$B$4:$B$263,'SPC Backing (Hide)'!$E$4:$E$263),0),1):INDEX($W$4:$W$263,MATCH(SPC!$B$14,IF(Setup!$B$11="Weekly",'SPC Backing (Hide)'!$B$4:$B$263,'SPC Backing (Hide)'!$E$4:$E$263),0),1),'SPC Backing (Hide)'!$AO$3)</f>
        <v>136.10000000000002</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3">
        <f t="shared" si="14"/>
        <v>33.44999999999996</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137.58333333333334</v>
      </c>
      <c r="Y64" cm="1">
        <f t="array" ref="Y64">ABS(INDEX($F$4:$U$263,ROW(A61),MATCH($X$2,$F$3:$U$3,0))-INDEX($F$4:$U$263,ROW(A60),MATCH($X$2,$F$3:$U$3,0)))</f>
        <v>0</v>
      </c>
      <c r="Z64">
        <f>AVERAGE(INDEX($Y$4:$Y$263,MATCH(SPC!$B$13,IF(Setup!$B$11="Weekly",'SPC Backing (Hide)'!$B$4:$B$263,'SPC Backing (Hide)'!$E$4:$E$263),0)):INDEX($Y$4:$Y$263,MATCH(SPC!$B$14,IF(Setup!$B$11="Weekly",'SPC Backing (Hide)'!$B$4:$B$263,'SPC Backing (Hide)'!$E$4:$E$263),0),1))</f>
        <v>18.416666666666668</v>
      </c>
      <c r="AA64">
        <f t="shared" si="1"/>
        <v>16.326832151300238</v>
      </c>
      <c r="AB64">
        <f t="shared" si="2"/>
        <v>88.60283687943263</v>
      </c>
      <c r="AC64">
        <f t="shared" si="3"/>
        <v>104.92966903073287</v>
      </c>
      <c r="AD64">
        <f t="shared" si="4"/>
        <v>121.25650118203311</v>
      </c>
      <c r="AE64">
        <f t="shared" si="5"/>
        <v>153.91016548463358</v>
      </c>
      <c r="AF64">
        <f t="shared" si="6"/>
        <v>170.23699763593382</v>
      </c>
      <c r="AG64">
        <f t="shared" si="7"/>
        <v>186.56382978723406</v>
      </c>
      <c r="AH64">
        <f t="shared" si="8"/>
        <v>0</v>
      </c>
      <c r="AI64">
        <f t="shared" si="15"/>
        <v>-2</v>
      </c>
      <c r="AJ64">
        <f t="shared" si="9"/>
        <v>0</v>
      </c>
      <c r="AK64">
        <f t="shared" si="10"/>
        <v>0</v>
      </c>
      <c r="AL64" t="e">
        <f t="shared" si="11"/>
        <v>#N/A</v>
      </c>
      <c r="AM64">
        <f t="shared" si="12"/>
        <v>-1</v>
      </c>
      <c r="AN64">
        <f t="shared" si="13"/>
        <v>0</v>
      </c>
      <c r="AO64">
        <f>_xlfn.PERCENTILE.INC(INDEX($W$4:$W$263,MATCH(SPC!$B$13,IF(Setup!$B$11="Weekly",'SPC Backing (Hide)'!$B$4:$B$263,'SPC Backing (Hide)'!$E$4:$E$263),0),1):INDEX($W$4:$W$263,MATCH(SPC!$B$14,IF(Setup!$B$11="Weekly",'SPC Backing (Hide)'!$B$4:$B$263,'SPC Backing (Hide)'!$E$4:$E$263),0),1),'SPC Backing (Hide)'!$AO$3)</f>
        <v>136.10000000000002</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4">
        <f t="shared" si="14"/>
        <v>33.44999999999996</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137.58333333333334</v>
      </c>
      <c r="Y65" cm="1">
        <f t="array" ref="Y65">ABS(INDEX($F$4:$U$263,ROW(A62),MATCH($X$2,$F$3:$U$3,0))-INDEX($F$4:$U$263,ROW(A61),MATCH($X$2,$F$3:$U$3,0)))</f>
        <v>0</v>
      </c>
      <c r="Z65">
        <f>AVERAGE(INDEX($Y$4:$Y$263,MATCH(SPC!$B$13,IF(Setup!$B$11="Weekly",'SPC Backing (Hide)'!$B$4:$B$263,'SPC Backing (Hide)'!$E$4:$E$263),0)):INDEX($Y$4:$Y$263,MATCH(SPC!$B$14,IF(Setup!$B$11="Weekly",'SPC Backing (Hide)'!$B$4:$B$263,'SPC Backing (Hide)'!$E$4:$E$263),0),1))</f>
        <v>18.416666666666668</v>
      </c>
      <c r="AA65">
        <f t="shared" si="1"/>
        <v>16.326832151300238</v>
      </c>
      <c r="AB65">
        <f t="shared" si="2"/>
        <v>88.60283687943263</v>
      </c>
      <c r="AC65">
        <f t="shared" si="3"/>
        <v>104.92966903073287</v>
      </c>
      <c r="AD65">
        <f t="shared" si="4"/>
        <v>121.25650118203311</v>
      </c>
      <c r="AE65">
        <f t="shared" si="5"/>
        <v>153.91016548463358</v>
      </c>
      <c r="AF65">
        <f t="shared" si="6"/>
        <v>170.23699763593382</v>
      </c>
      <c r="AG65">
        <f t="shared" si="7"/>
        <v>186.56382978723406</v>
      </c>
      <c r="AH65">
        <f t="shared" si="8"/>
        <v>0</v>
      </c>
      <c r="AI65">
        <f t="shared" si="15"/>
        <v>-2</v>
      </c>
      <c r="AJ65">
        <f t="shared" si="9"/>
        <v>0</v>
      </c>
      <c r="AK65">
        <f t="shared" si="10"/>
        <v>0</v>
      </c>
      <c r="AL65" t="e">
        <f t="shared" si="11"/>
        <v>#N/A</v>
      </c>
      <c r="AM65">
        <f t="shared" si="12"/>
        <v>-1</v>
      </c>
      <c r="AN65">
        <f t="shared" si="13"/>
        <v>0</v>
      </c>
      <c r="AO65">
        <f>_xlfn.PERCENTILE.INC(INDEX($W$4:$W$263,MATCH(SPC!$B$13,IF(Setup!$B$11="Weekly",'SPC Backing (Hide)'!$B$4:$B$263,'SPC Backing (Hide)'!$E$4:$E$263),0),1):INDEX($W$4:$W$263,MATCH(SPC!$B$14,IF(Setup!$B$11="Weekly",'SPC Backing (Hide)'!$B$4:$B$263,'SPC Backing (Hide)'!$E$4:$E$263),0),1),'SPC Backing (Hide)'!$AO$3)</f>
        <v>136.10000000000002</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5">
        <f t="shared" si="14"/>
        <v>33.44999999999996</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137.58333333333334</v>
      </c>
      <c r="Y66" cm="1">
        <f t="array" ref="Y66">ABS(INDEX($F$4:$U$263,ROW(A63),MATCH($X$2,$F$3:$U$3,0))-INDEX($F$4:$U$263,ROW(A62),MATCH($X$2,$F$3:$U$3,0)))</f>
        <v>0</v>
      </c>
      <c r="Z66">
        <f>AVERAGE(INDEX($Y$4:$Y$263,MATCH(SPC!$B$13,IF(Setup!$B$11="Weekly",'SPC Backing (Hide)'!$B$4:$B$263,'SPC Backing (Hide)'!$E$4:$E$263),0)):INDEX($Y$4:$Y$263,MATCH(SPC!$B$14,IF(Setup!$B$11="Weekly",'SPC Backing (Hide)'!$B$4:$B$263,'SPC Backing (Hide)'!$E$4:$E$263),0),1))</f>
        <v>18.416666666666668</v>
      </c>
      <c r="AA66">
        <f t="shared" si="1"/>
        <v>16.326832151300238</v>
      </c>
      <c r="AB66">
        <f t="shared" si="2"/>
        <v>88.60283687943263</v>
      </c>
      <c r="AC66">
        <f t="shared" si="3"/>
        <v>104.92966903073287</v>
      </c>
      <c r="AD66">
        <f t="shared" si="4"/>
        <v>121.25650118203311</v>
      </c>
      <c r="AE66">
        <f t="shared" si="5"/>
        <v>153.91016548463358</v>
      </c>
      <c r="AF66">
        <f t="shared" si="6"/>
        <v>170.23699763593382</v>
      </c>
      <c r="AG66">
        <f t="shared" si="7"/>
        <v>186.56382978723406</v>
      </c>
      <c r="AH66">
        <f t="shared" si="8"/>
        <v>0</v>
      </c>
      <c r="AI66">
        <f t="shared" si="15"/>
        <v>-2</v>
      </c>
      <c r="AJ66">
        <f t="shared" si="9"/>
        <v>0</v>
      </c>
      <c r="AK66">
        <f t="shared" si="10"/>
        <v>0</v>
      </c>
      <c r="AL66" t="e">
        <f t="shared" si="11"/>
        <v>#N/A</v>
      </c>
      <c r="AM66">
        <f t="shared" si="12"/>
        <v>-1</v>
      </c>
      <c r="AN66">
        <f t="shared" si="13"/>
        <v>0</v>
      </c>
      <c r="AO66">
        <f>_xlfn.PERCENTILE.INC(INDEX($W$4:$W$263,MATCH(SPC!$B$13,IF(Setup!$B$11="Weekly",'SPC Backing (Hide)'!$B$4:$B$263,'SPC Backing (Hide)'!$E$4:$E$263),0),1):INDEX($W$4:$W$263,MATCH(SPC!$B$14,IF(Setup!$B$11="Weekly",'SPC Backing (Hide)'!$B$4:$B$263,'SPC Backing (Hide)'!$E$4:$E$263),0),1),'SPC Backing (Hide)'!$AO$3)</f>
        <v>136.10000000000002</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6">
        <f t="shared" si="14"/>
        <v>33.44999999999996</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137.58333333333334</v>
      </c>
      <c r="Y67" cm="1">
        <f t="array" ref="Y67">ABS(INDEX($F$4:$U$263,ROW(A64),MATCH($X$2,$F$3:$U$3,0))-INDEX($F$4:$U$263,ROW(A63),MATCH($X$2,$F$3:$U$3,0)))</f>
        <v>0</v>
      </c>
      <c r="Z67">
        <f>AVERAGE(INDEX($Y$4:$Y$263,MATCH(SPC!$B$13,IF(Setup!$B$11="Weekly",'SPC Backing (Hide)'!$B$4:$B$263,'SPC Backing (Hide)'!$E$4:$E$263),0)):INDEX($Y$4:$Y$263,MATCH(SPC!$B$14,IF(Setup!$B$11="Weekly",'SPC Backing (Hide)'!$B$4:$B$263,'SPC Backing (Hide)'!$E$4:$E$263),0),1))</f>
        <v>18.416666666666668</v>
      </c>
      <c r="AA67">
        <f t="shared" si="1"/>
        <v>16.326832151300238</v>
      </c>
      <c r="AB67">
        <f t="shared" si="2"/>
        <v>88.60283687943263</v>
      </c>
      <c r="AC67">
        <f t="shared" si="3"/>
        <v>104.92966903073287</v>
      </c>
      <c r="AD67">
        <f t="shared" si="4"/>
        <v>121.25650118203311</v>
      </c>
      <c r="AE67">
        <f t="shared" si="5"/>
        <v>153.91016548463358</v>
      </c>
      <c r="AF67">
        <f t="shared" si="6"/>
        <v>170.23699763593382</v>
      </c>
      <c r="AG67">
        <f t="shared" si="7"/>
        <v>186.56382978723406</v>
      </c>
      <c r="AH67">
        <f t="shared" si="8"/>
        <v>0</v>
      </c>
      <c r="AI67">
        <f t="shared" si="15"/>
        <v>-2</v>
      </c>
      <c r="AJ67">
        <f t="shared" si="9"/>
        <v>0</v>
      </c>
      <c r="AK67">
        <f t="shared" si="10"/>
        <v>0</v>
      </c>
      <c r="AL67" t="e">
        <f t="shared" si="11"/>
        <v>#N/A</v>
      </c>
      <c r="AM67">
        <f t="shared" si="12"/>
        <v>-1</v>
      </c>
      <c r="AN67">
        <f t="shared" si="13"/>
        <v>0</v>
      </c>
      <c r="AO67">
        <f>_xlfn.PERCENTILE.INC(INDEX($W$4:$W$263,MATCH(SPC!$B$13,IF(Setup!$B$11="Weekly",'SPC Backing (Hide)'!$B$4:$B$263,'SPC Backing (Hide)'!$E$4:$E$263),0),1):INDEX($W$4:$W$263,MATCH(SPC!$B$14,IF(Setup!$B$11="Weekly",'SPC Backing (Hide)'!$B$4:$B$263,'SPC Backing (Hide)'!$E$4:$E$263),0),1),'SPC Backing (Hide)'!$AO$3)</f>
        <v>136.10000000000002</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7">
        <f t="shared" si="14"/>
        <v>33.44999999999996</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137.58333333333334</v>
      </c>
      <c r="Y68" cm="1">
        <f t="array" ref="Y68">ABS(INDEX($F$4:$U$263,ROW(A65),MATCH($X$2,$F$3:$U$3,0))-INDEX($F$4:$U$263,ROW(A64),MATCH($X$2,$F$3:$U$3,0)))</f>
        <v>0</v>
      </c>
      <c r="Z68">
        <f>AVERAGE(INDEX($Y$4:$Y$263,MATCH(SPC!$B$13,IF(Setup!$B$11="Weekly",'SPC Backing (Hide)'!$B$4:$B$263,'SPC Backing (Hide)'!$E$4:$E$263),0)):INDEX($Y$4:$Y$263,MATCH(SPC!$B$14,IF(Setup!$B$11="Weekly",'SPC Backing (Hide)'!$B$4:$B$263,'SPC Backing (Hide)'!$E$4:$E$263),0),1))</f>
        <v>18.416666666666668</v>
      </c>
      <c r="AA68">
        <f t="shared" si="1"/>
        <v>16.326832151300238</v>
      </c>
      <c r="AB68">
        <f t="shared" si="2"/>
        <v>88.60283687943263</v>
      </c>
      <c r="AC68">
        <f t="shared" si="3"/>
        <v>104.92966903073287</v>
      </c>
      <c r="AD68">
        <f t="shared" si="4"/>
        <v>121.25650118203311</v>
      </c>
      <c r="AE68">
        <f t="shared" si="5"/>
        <v>153.91016548463358</v>
      </c>
      <c r="AF68">
        <f t="shared" si="6"/>
        <v>170.23699763593382</v>
      </c>
      <c r="AG68">
        <f t="shared" si="7"/>
        <v>186.56382978723406</v>
      </c>
      <c r="AH68">
        <f t="shared" si="8"/>
        <v>0</v>
      </c>
      <c r="AI68">
        <f t="shared" si="15"/>
        <v>-2</v>
      </c>
      <c r="AJ68">
        <f t="shared" si="9"/>
        <v>0</v>
      </c>
      <c r="AK68">
        <f t="shared" si="10"/>
        <v>0</v>
      </c>
      <c r="AL68" t="e">
        <f t="shared" si="11"/>
        <v>#N/A</v>
      </c>
      <c r="AM68">
        <f t="shared" si="12"/>
        <v>-1</v>
      </c>
      <c r="AN68">
        <f t="shared" si="13"/>
        <v>0</v>
      </c>
      <c r="AO68">
        <f>_xlfn.PERCENTILE.INC(INDEX($W$4:$W$263,MATCH(SPC!$B$13,IF(Setup!$B$11="Weekly",'SPC Backing (Hide)'!$B$4:$B$263,'SPC Backing (Hide)'!$E$4:$E$263),0),1):INDEX($W$4:$W$263,MATCH(SPC!$B$14,IF(Setup!$B$11="Weekly",'SPC Backing (Hide)'!$B$4:$B$263,'SPC Backing (Hide)'!$E$4:$E$263),0),1),'SPC Backing (Hide)'!$AO$3)</f>
        <v>136.10000000000002</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8">
        <f t="shared" si="14"/>
        <v>33.44999999999996</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137.58333333333334</v>
      </c>
      <c r="Y69" cm="1">
        <f t="array" ref="Y69">ABS(INDEX($F$4:$U$263,ROW(A66),MATCH($X$2,$F$3:$U$3,0))-INDEX($F$4:$U$263,ROW(A65),MATCH($X$2,$F$3:$U$3,0)))</f>
        <v>0</v>
      </c>
      <c r="Z69">
        <f>AVERAGE(INDEX($Y$4:$Y$263,MATCH(SPC!$B$13,IF(Setup!$B$11="Weekly",'SPC Backing (Hide)'!$B$4:$B$263,'SPC Backing (Hide)'!$E$4:$E$263),0)):INDEX($Y$4:$Y$263,MATCH(SPC!$B$14,IF(Setup!$B$11="Weekly",'SPC Backing (Hide)'!$B$4:$B$263,'SPC Backing (Hide)'!$E$4:$E$263),0),1))</f>
        <v>18.416666666666668</v>
      </c>
      <c r="AA69">
        <f t="shared" ref="AA69:AA132" si="17">Z69/1.128</f>
        <v>16.326832151300238</v>
      </c>
      <c r="AB69">
        <f t="shared" ref="AB69:AB132" si="18">MAX(0,X69-(3*AA69))</f>
        <v>88.60283687943263</v>
      </c>
      <c r="AC69">
        <f t="shared" ref="AC69:AC132" si="19">MAX(0,X69-(2*AA69))</f>
        <v>104.92966903073287</v>
      </c>
      <c r="AD69">
        <f t="shared" ref="AD69:AD132" si="20">MAX(0,X69-AA69)</f>
        <v>121.25650118203311</v>
      </c>
      <c r="AE69">
        <f t="shared" ref="AE69:AE132" si="21">X69+AA69</f>
        <v>153.91016548463358</v>
      </c>
      <c r="AF69">
        <f t="shared" ref="AF69:AF132" si="22">X69+(2*AA69)</f>
        <v>170.23699763593382</v>
      </c>
      <c r="AG69">
        <f t="shared" ref="AG69:AG132" si="23">X69+(3*AA69)</f>
        <v>186.56382978723406</v>
      </c>
      <c r="AH69">
        <f t="shared" ref="AH69:AH132" si="24">IF(OR(W69&gt;AG69,W69&lt;AB69),W69,NA())</f>
        <v>0</v>
      </c>
      <c r="AI69">
        <f t="shared" si="15"/>
        <v>-2</v>
      </c>
      <c r="AJ69">
        <f t="shared" ref="AJ69:AJ132" si="25">IF(ABS(SUM(AI69:AI71))&gt;=5,W69,NA())</f>
        <v>0</v>
      </c>
      <c r="AK69">
        <f t="shared" ref="AK69:AK132" si="26">IF(W70&gt;W69,1,IF(W70&lt;W69,-1,0))</f>
        <v>0</v>
      </c>
      <c r="AL69" t="e">
        <f t="shared" ref="AL69:AL132" si="27">IF(ABS(SUM(AK69:AK74))=6,W69,NA())</f>
        <v>#N/A</v>
      </c>
      <c r="AM69">
        <f t="shared" ref="AM69:AM132" si="28">IF(W69&lt;X69,-1,IF(W69&gt;X69,1,0))</f>
        <v>-1</v>
      </c>
      <c r="AN69">
        <f t="shared" ref="AN69:AN132" si="29">IF(ABS(SUM(AM69:AM77))=9,W69,NA())</f>
        <v>0</v>
      </c>
      <c r="AO69">
        <f>_xlfn.PERCENTILE.INC(INDEX($W$4:$W$263,MATCH(SPC!$B$13,IF(Setup!$B$11="Weekly",'SPC Backing (Hide)'!$B$4:$B$263,'SPC Backing (Hide)'!$E$4:$E$263),0),1):INDEX($W$4:$W$263,MATCH(SPC!$B$14,IF(Setup!$B$11="Weekly",'SPC Backing (Hide)'!$B$4:$B$263,'SPC Backing (Hide)'!$E$4:$E$263),0),1),'SPC Backing (Hide)'!$AO$3)</f>
        <v>136.10000000000002</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9">
        <f t="shared" ref="AQ69:AQ132" si="30">AP69-AO69</f>
        <v>33.44999999999996</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137.58333333333334</v>
      </c>
      <c r="Y70" cm="1">
        <f t="array" ref="Y70">ABS(INDEX($F$4:$U$263,ROW(A67),MATCH($X$2,$F$3:$U$3,0))-INDEX($F$4:$U$263,ROW(A66),MATCH($X$2,$F$3:$U$3,0)))</f>
        <v>0</v>
      </c>
      <c r="Z70">
        <f>AVERAGE(INDEX($Y$4:$Y$263,MATCH(SPC!$B$13,IF(Setup!$B$11="Weekly",'SPC Backing (Hide)'!$B$4:$B$263,'SPC Backing (Hide)'!$E$4:$E$263),0)):INDEX($Y$4:$Y$263,MATCH(SPC!$B$14,IF(Setup!$B$11="Weekly",'SPC Backing (Hide)'!$B$4:$B$263,'SPC Backing (Hide)'!$E$4:$E$263),0),1))</f>
        <v>18.416666666666668</v>
      </c>
      <c r="AA70">
        <f t="shared" si="17"/>
        <v>16.326832151300238</v>
      </c>
      <c r="AB70">
        <f t="shared" si="18"/>
        <v>88.60283687943263</v>
      </c>
      <c r="AC70">
        <f t="shared" si="19"/>
        <v>104.92966903073287</v>
      </c>
      <c r="AD70">
        <f t="shared" si="20"/>
        <v>121.25650118203311</v>
      </c>
      <c r="AE70">
        <f t="shared" si="21"/>
        <v>153.91016548463358</v>
      </c>
      <c r="AF70">
        <f t="shared" si="22"/>
        <v>170.23699763593382</v>
      </c>
      <c r="AG70">
        <f t="shared" si="23"/>
        <v>186.56382978723406</v>
      </c>
      <c r="AH70">
        <f t="shared" si="24"/>
        <v>0</v>
      </c>
      <c r="AI70">
        <f t="shared" ref="AI70:AI133" si="31">IF(W70&gt;AF70,2,IF(W70&lt;AC70,-2,IF(W70&gt;X70,1,IF(W70&lt;X70,-1,0))))</f>
        <v>-2</v>
      </c>
      <c r="AJ70">
        <f t="shared" si="25"/>
        <v>0</v>
      </c>
      <c r="AK70">
        <f t="shared" si="26"/>
        <v>0</v>
      </c>
      <c r="AL70" t="e">
        <f t="shared" si="27"/>
        <v>#N/A</v>
      </c>
      <c r="AM70">
        <f t="shared" si="28"/>
        <v>-1</v>
      </c>
      <c r="AN70">
        <f t="shared" si="29"/>
        <v>0</v>
      </c>
      <c r="AO70">
        <f>_xlfn.PERCENTILE.INC(INDEX($W$4:$W$263,MATCH(SPC!$B$13,IF(Setup!$B$11="Weekly",'SPC Backing (Hide)'!$B$4:$B$263,'SPC Backing (Hide)'!$E$4:$E$263),0),1):INDEX($W$4:$W$263,MATCH(SPC!$B$14,IF(Setup!$B$11="Weekly",'SPC Backing (Hide)'!$B$4:$B$263,'SPC Backing (Hide)'!$E$4:$E$263),0),1),'SPC Backing (Hide)'!$AO$3)</f>
        <v>136.10000000000002</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0">
        <f t="shared" si="30"/>
        <v>33.44999999999996</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137.58333333333334</v>
      </c>
      <c r="Y71" cm="1">
        <f t="array" ref="Y71">ABS(INDEX($F$4:$U$263,ROW(A68),MATCH($X$2,$F$3:$U$3,0))-INDEX($F$4:$U$263,ROW(A67),MATCH($X$2,$F$3:$U$3,0)))</f>
        <v>0</v>
      </c>
      <c r="Z71">
        <f>AVERAGE(INDEX($Y$4:$Y$263,MATCH(SPC!$B$13,IF(Setup!$B$11="Weekly",'SPC Backing (Hide)'!$B$4:$B$263,'SPC Backing (Hide)'!$E$4:$E$263),0)):INDEX($Y$4:$Y$263,MATCH(SPC!$B$14,IF(Setup!$B$11="Weekly",'SPC Backing (Hide)'!$B$4:$B$263,'SPC Backing (Hide)'!$E$4:$E$263),0),1))</f>
        <v>18.416666666666668</v>
      </c>
      <c r="AA71">
        <f t="shared" si="17"/>
        <v>16.326832151300238</v>
      </c>
      <c r="AB71">
        <f t="shared" si="18"/>
        <v>88.60283687943263</v>
      </c>
      <c r="AC71">
        <f t="shared" si="19"/>
        <v>104.92966903073287</v>
      </c>
      <c r="AD71">
        <f t="shared" si="20"/>
        <v>121.25650118203311</v>
      </c>
      <c r="AE71">
        <f t="shared" si="21"/>
        <v>153.91016548463358</v>
      </c>
      <c r="AF71">
        <f t="shared" si="22"/>
        <v>170.23699763593382</v>
      </c>
      <c r="AG71">
        <f t="shared" si="23"/>
        <v>186.56382978723406</v>
      </c>
      <c r="AH71">
        <f t="shared" si="24"/>
        <v>0</v>
      </c>
      <c r="AI71">
        <f t="shared" si="31"/>
        <v>-2</v>
      </c>
      <c r="AJ71">
        <f t="shared" si="25"/>
        <v>0</v>
      </c>
      <c r="AK71">
        <f t="shared" si="26"/>
        <v>0</v>
      </c>
      <c r="AL71" t="e">
        <f t="shared" si="27"/>
        <v>#N/A</v>
      </c>
      <c r="AM71">
        <f t="shared" si="28"/>
        <v>-1</v>
      </c>
      <c r="AN71">
        <f t="shared" si="29"/>
        <v>0</v>
      </c>
      <c r="AO71">
        <f>_xlfn.PERCENTILE.INC(INDEX($W$4:$W$263,MATCH(SPC!$B$13,IF(Setup!$B$11="Weekly",'SPC Backing (Hide)'!$B$4:$B$263,'SPC Backing (Hide)'!$E$4:$E$263),0),1):INDEX($W$4:$W$263,MATCH(SPC!$B$14,IF(Setup!$B$11="Weekly",'SPC Backing (Hide)'!$B$4:$B$263,'SPC Backing (Hide)'!$E$4:$E$263),0),1),'SPC Backing (Hide)'!$AO$3)</f>
        <v>136.10000000000002</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1">
        <f t="shared" si="30"/>
        <v>33.44999999999996</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137.58333333333334</v>
      </c>
      <c r="Y72" cm="1">
        <f t="array" ref="Y72">ABS(INDEX($F$4:$U$263,ROW(A69),MATCH($X$2,$F$3:$U$3,0))-INDEX($F$4:$U$263,ROW(A68),MATCH($X$2,$F$3:$U$3,0)))</f>
        <v>0</v>
      </c>
      <c r="Z72">
        <f>AVERAGE(INDEX($Y$4:$Y$263,MATCH(SPC!$B$13,IF(Setup!$B$11="Weekly",'SPC Backing (Hide)'!$B$4:$B$263,'SPC Backing (Hide)'!$E$4:$E$263),0)):INDEX($Y$4:$Y$263,MATCH(SPC!$B$14,IF(Setup!$B$11="Weekly",'SPC Backing (Hide)'!$B$4:$B$263,'SPC Backing (Hide)'!$E$4:$E$263),0),1))</f>
        <v>18.416666666666668</v>
      </c>
      <c r="AA72">
        <f t="shared" si="17"/>
        <v>16.326832151300238</v>
      </c>
      <c r="AB72">
        <f t="shared" si="18"/>
        <v>88.60283687943263</v>
      </c>
      <c r="AC72">
        <f t="shared" si="19"/>
        <v>104.92966903073287</v>
      </c>
      <c r="AD72">
        <f t="shared" si="20"/>
        <v>121.25650118203311</v>
      </c>
      <c r="AE72">
        <f t="shared" si="21"/>
        <v>153.91016548463358</v>
      </c>
      <c r="AF72">
        <f t="shared" si="22"/>
        <v>170.23699763593382</v>
      </c>
      <c r="AG72">
        <f t="shared" si="23"/>
        <v>186.56382978723406</v>
      </c>
      <c r="AH72">
        <f t="shared" si="24"/>
        <v>0</v>
      </c>
      <c r="AI72">
        <f t="shared" si="31"/>
        <v>-2</v>
      </c>
      <c r="AJ72">
        <f t="shared" si="25"/>
        <v>0</v>
      </c>
      <c r="AK72">
        <f t="shared" si="26"/>
        <v>0</v>
      </c>
      <c r="AL72" t="e">
        <f t="shared" si="27"/>
        <v>#N/A</v>
      </c>
      <c r="AM72">
        <f t="shared" si="28"/>
        <v>-1</v>
      </c>
      <c r="AN72">
        <f t="shared" si="29"/>
        <v>0</v>
      </c>
      <c r="AO72">
        <f>_xlfn.PERCENTILE.INC(INDEX($W$4:$W$263,MATCH(SPC!$B$13,IF(Setup!$B$11="Weekly",'SPC Backing (Hide)'!$B$4:$B$263,'SPC Backing (Hide)'!$E$4:$E$263),0),1):INDEX($W$4:$W$263,MATCH(SPC!$B$14,IF(Setup!$B$11="Weekly",'SPC Backing (Hide)'!$B$4:$B$263,'SPC Backing (Hide)'!$E$4:$E$263),0),1),'SPC Backing (Hide)'!$AO$3)</f>
        <v>136.10000000000002</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2">
        <f t="shared" si="30"/>
        <v>33.44999999999996</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137.58333333333334</v>
      </c>
      <c r="Y73" cm="1">
        <f t="array" ref="Y73">ABS(INDEX($F$4:$U$263,ROW(A70),MATCH($X$2,$F$3:$U$3,0))-INDEX($F$4:$U$263,ROW(A69),MATCH($X$2,$F$3:$U$3,0)))</f>
        <v>0</v>
      </c>
      <c r="Z73">
        <f>AVERAGE(INDEX($Y$4:$Y$263,MATCH(SPC!$B$13,IF(Setup!$B$11="Weekly",'SPC Backing (Hide)'!$B$4:$B$263,'SPC Backing (Hide)'!$E$4:$E$263),0)):INDEX($Y$4:$Y$263,MATCH(SPC!$B$14,IF(Setup!$B$11="Weekly",'SPC Backing (Hide)'!$B$4:$B$263,'SPC Backing (Hide)'!$E$4:$E$263),0),1))</f>
        <v>18.416666666666668</v>
      </c>
      <c r="AA73">
        <f t="shared" si="17"/>
        <v>16.326832151300238</v>
      </c>
      <c r="AB73">
        <f t="shared" si="18"/>
        <v>88.60283687943263</v>
      </c>
      <c r="AC73">
        <f t="shared" si="19"/>
        <v>104.92966903073287</v>
      </c>
      <c r="AD73">
        <f t="shared" si="20"/>
        <v>121.25650118203311</v>
      </c>
      <c r="AE73">
        <f t="shared" si="21"/>
        <v>153.91016548463358</v>
      </c>
      <c r="AF73">
        <f t="shared" si="22"/>
        <v>170.23699763593382</v>
      </c>
      <c r="AG73">
        <f t="shared" si="23"/>
        <v>186.56382978723406</v>
      </c>
      <c r="AH73">
        <f t="shared" si="24"/>
        <v>0</v>
      </c>
      <c r="AI73">
        <f t="shared" si="31"/>
        <v>-2</v>
      </c>
      <c r="AJ73">
        <f t="shared" si="25"/>
        <v>0</v>
      </c>
      <c r="AK73">
        <f t="shared" si="26"/>
        <v>0</v>
      </c>
      <c r="AL73" t="e">
        <f t="shared" si="27"/>
        <v>#N/A</v>
      </c>
      <c r="AM73">
        <f t="shared" si="28"/>
        <v>-1</v>
      </c>
      <c r="AN73">
        <f t="shared" si="29"/>
        <v>0</v>
      </c>
      <c r="AO73">
        <f>_xlfn.PERCENTILE.INC(INDEX($W$4:$W$263,MATCH(SPC!$B$13,IF(Setup!$B$11="Weekly",'SPC Backing (Hide)'!$B$4:$B$263,'SPC Backing (Hide)'!$E$4:$E$263),0),1):INDEX($W$4:$W$263,MATCH(SPC!$B$14,IF(Setup!$B$11="Weekly",'SPC Backing (Hide)'!$B$4:$B$263,'SPC Backing (Hide)'!$E$4:$E$263),0),1),'SPC Backing (Hide)'!$AO$3)</f>
        <v>136.10000000000002</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3">
        <f t="shared" si="30"/>
        <v>33.44999999999996</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137.58333333333334</v>
      </c>
      <c r="Y74" cm="1">
        <f t="array" ref="Y74">ABS(INDEX($F$4:$U$263,ROW(A71),MATCH($X$2,$F$3:$U$3,0))-INDEX($F$4:$U$263,ROW(A70),MATCH($X$2,$F$3:$U$3,0)))</f>
        <v>0</v>
      </c>
      <c r="Z74">
        <f>AVERAGE(INDEX($Y$4:$Y$263,MATCH(SPC!$B$13,IF(Setup!$B$11="Weekly",'SPC Backing (Hide)'!$B$4:$B$263,'SPC Backing (Hide)'!$E$4:$E$263),0)):INDEX($Y$4:$Y$263,MATCH(SPC!$B$14,IF(Setup!$B$11="Weekly",'SPC Backing (Hide)'!$B$4:$B$263,'SPC Backing (Hide)'!$E$4:$E$263),0),1))</f>
        <v>18.416666666666668</v>
      </c>
      <c r="AA74">
        <f t="shared" si="17"/>
        <v>16.326832151300238</v>
      </c>
      <c r="AB74">
        <f t="shared" si="18"/>
        <v>88.60283687943263</v>
      </c>
      <c r="AC74">
        <f t="shared" si="19"/>
        <v>104.92966903073287</v>
      </c>
      <c r="AD74">
        <f t="shared" si="20"/>
        <v>121.25650118203311</v>
      </c>
      <c r="AE74">
        <f t="shared" si="21"/>
        <v>153.91016548463358</v>
      </c>
      <c r="AF74">
        <f t="shared" si="22"/>
        <v>170.23699763593382</v>
      </c>
      <c r="AG74">
        <f t="shared" si="23"/>
        <v>186.56382978723406</v>
      </c>
      <c r="AH74">
        <f t="shared" si="24"/>
        <v>0</v>
      </c>
      <c r="AI74">
        <f t="shared" si="31"/>
        <v>-2</v>
      </c>
      <c r="AJ74">
        <f t="shared" si="25"/>
        <v>0</v>
      </c>
      <c r="AK74">
        <f t="shared" si="26"/>
        <v>0</v>
      </c>
      <c r="AL74" t="e">
        <f t="shared" si="27"/>
        <v>#N/A</v>
      </c>
      <c r="AM74">
        <f t="shared" si="28"/>
        <v>-1</v>
      </c>
      <c r="AN74">
        <f t="shared" si="29"/>
        <v>0</v>
      </c>
      <c r="AO74">
        <f>_xlfn.PERCENTILE.INC(INDEX($W$4:$W$263,MATCH(SPC!$B$13,IF(Setup!$B$11="Weekly",'SPC Backing (Hide)'!$B$4:$B$263,'SPC Backing (Hide)'!$E$4:$E$263),0),1):INDEX($W$4:$W$263,MATCH(SPC!$B$14,IF(Setup!$B$11="Weekly",'SPC Backing (Hide)'!$B$4:$B$263,'SPC Backing (Hide)'!$E$4:$E$263),0),1),'SPC Backing (Hide)'!$AO$3)</f>
        <v>136.10000000000002</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4">
        <f t="shared" si="30"/>
        <v>33.44999999999996</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137.58333333333334</v>
      </c>
      <c r="Y75" cm="1">
        <f t="array" ref="Y75">ABS(INDEX($F$4:$U$263,ROW(A72),MATCH($X$2,$F$3:$U$3,0))-INDEX($F$4:$U$263,ROW(A71),MATCH($X$2,$F$3:$U$3,0)))</f>
        <v>0</v>
      </c>
      <c r="Z75">
        <f>AVERAGE(INDEX($Y$4:$Y$263,MATCH(SPC!$B$13,IF(Setup!$B$11="Weekly",'SPC Backing (Hide)'!$B$4:$B$263,'SPC Backing (Hide)'!$E$4:$E$263),0)):INDEX($Y$4:$Y$263,MATCH(SPC!$B$14,IF(Setup!$B$11="Weekly",'SPC Backing (Hide)'!$B$4:$B$263,'SPC Backing (Hide)'!$E$4:$E$263),0),1))</f>
        <v>18.416666666666668</v>
      </c>
      <c r="AA75">
        <f t="shared" si="17"/>
        <v>16.326832151300238</v>
      </c>
      <c r="AB75">
        <f t="shared" si="18"/>
        <v>88.60283687943263</v>
      </c>
      <c r="AC75">
        <f t="shared" si="19"/>
        <v>104.92966903073287</v>
      </c>
      <c r="AD75">
        <f t="shared" si="20"/>
        <v>121.25650118203311</v>
      </c>
      <c r="AE75">
        <f t="shared" si="21"/>
        <v>153.91016548463358</v>
      </c>
      <c r="AF75">
        <f t="shared" si="22"/>
        <v>170.23699763593382</v>
      </c>
      <c r="AG75">
        <f t="shared" si="23"/>
        <v>186.56382978723406</v>
      </c>
      <c r="AH75">
        <f t="shared" si="24"/>
        <v>0</v>
      </c>
      <c r="AI75">
        <f t="shared" si="31"/>
        <v>-2</v>
      </c>
      <c r="AJ75">
        <f t="shared" si="25"/>
        <v>0</v>
      </c>
      <c r="AK75">
        <f t="shared" si="26"/>
        <v>0</v>
      </c>
      <c r="AL75" t="e">
        <f t="shared" si="27"/>
        <v>#N/A</v>
      </c>
      <c r="AM75">
        <f t="shared" si="28"/>
        <v>-1</v>
      </c>
      <c r="AN75">
        <f t="shared" si="29"/>
        <v>0</v>
      </c>
      <c r="AO75">
        <f>_xlfn.PERCENTILE.INC(INDEX($W$4:$W$263,MATCH(SPC!$B$13,IF(Setup!$B$11="Weekly",'SPC Backing (Hide)'!$B$4:$B$263,'SPC Backing (Hide)'!$E$4:$E$263),0),1):INDEX($W$4:$W$263,MATCH(SPC!$B$14,IF(Setup!$B$11="Weekly",'SPC Backing (Hide)'!$B$4:$B$263,'SPC Backing (Hide)'!$E$4:$E$263),0),1),'SPC Backing (Hide)'!$AO$3)</f>
        <v>136.10000000000002</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5">
        <f t="shared" si="30"/>
        <v>33.44999999999996</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137.58333333333334</v>
      </c>
      <c r="Y76" cm="1">
        <f t="array" ref="Y76">ABS(INDEX($F$4:$U$263,ROW(A73),MATCH($X$2,$F$3:$U$3,0))-INDEX($F$4:$U$263,ROW(A72),MATCH($X$2,$F$3:$U$3,0)))</f>
        <v>0</v>
      </c>
      <c r="Z76">
        <f>AVERAGE(INDEX($Y$4:$Y$263,MATCH(SPC!$B$13,IF(Setup!$B$11="Weekly",'SPC Backing (Hide)'!$B$4:$B$263,'SPC Backing (Hide)'!$E$4:$E$263),0)):INDEX($Y$4:$Y$263,MATCH(SPC!$B$14,IF(Setup!$B$11="Weekly",'SPC Backing (Hide)'!$B$4:$B$263,'SPC Backing (Hide)'!$E$4:$E$263),0),1))</f>
        <v>18.416666666666668</v>
      </c>
      <c r="AA76">
        <f t="shared" si="17"/>
        <v>16.326832151300238</v>
      </c>
      <c r="AB76">
        <f t="shared" si="18"/>
        <v>88.60283687943263</v>
      </c>
      <c r="AC76">
        <f t="shared" si="19"/>
        <v>104.92966903073287</v>
      </c>
      <c r="AD76">
        <f t="shared" si="20"/>
        <v>121.25650118203311</v>
      </c>
      <c r="AE76">
        <f t="shared" si="21"/>
        <v>153.91016548463358</v>
      </c>
      <c r="AF76">
        <f t="shared" si="22"/>
        <v>170.23699763593382</v>
      </c>
      <c r="AG76">
        <f t="shared" si="23"/>
        <v>186.56382978723406</v>
      </c>
      <c r="AH76">
        <f t="shared" si="24"/>
        <v>0</v>
      </c>
      <c r="AI76">
        <f t="shared" si="31"/>
        <v>-2</v>
      </c>
      <c r="AJ76">
        <f t="shared" si="25"/>
        <v>0</v>
      </c>
      <c r="AK76">
        <f t="shared" si="26"/>
        <v>0</v>
      </c>
      <c r="AL76" t="e">
        <f t="shared" si="27"/>
        <v>#N/A</v>
      </c>
      <c r="AM76">
        <f t="shared" si="28"/>
        <v>-1</v>
      </c>
      <c r="AN76">
        <f t="shared" si="29"/>
        <v>0</v>
      </c>
      <c r="AO76">
        <f>_xlfn.PERCENTILE.INC(INDEX($W$4:$W$263,MATCH(SPC!$B$13,IF(Setup!$B$11="Weekly",'SPC Backing (Hide)'!$B$4:$B$263,'SPC Backing (Hide)'!$E$4:$E$263),0),1):INDEX($W$4:$W$263,MATCH(SPC!$B$14,IF(Setup!$B$11="Weekly",'SPC Backing (Hide)'!$B$4:$B$263,'SPC Backing (Hide)'!$E$4:$E$263),0),1),'SPC Backing (Hide)'!$AO$3)</f>
        <v>136.10000000000002</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6">
        <f t="shared" si="30"/>
        <v>33.44999999999996</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137.58333333333334</v>
      </c>
      <c r="Y77" cm="1">
        <f t="array" ref="Y77">ABS(INDEX($F$4:$U$263,ROW(A74),MATCH($X$2,$F$3:$U$3,0))-INDEX($F$4:$U$263,ROW(A73),MATCH($X$2,$F$3:$U$3,0)))</f>
        <v>0</v>
      </c>
      <c r="Z77">
        <f>AVERAGE(INDEX($Y$4:$Y$263,MATCH(SPC!$B$13,IF(Setup!$B$11="Weekly",'SPC Backing (Hide)'!$B$4:$B$263,'SPC Backing (Hide)'!$E$4:$E$263),0)):INDEX($Y$4:$Y$263,MATCH(SPC!$B$14,IF(Setup!$B$11="Weekly",'SPC Backing (Hide)'!$B$4:$B$263,'SPC Backing (Hide)'!$E$4:$E$263),0),1))</f>
        <v>18.416666666666668</v>
      </c>
      <c r="AA77">
        <f t="shared" si="17"/>
        <v>16.326832151300238</v>
      </c>
      <c r="AB77">
        <f t="shared" si="18"/>
        <v>88.60283687943263</v>
      </c>
      <c r="AC77">
        <f t="shared" si="19"/>
        <v>104.92966903073287</v>
      </c>
      <c r="AD77">
        <f t="shared" si="20"/>
        <v>121.25650118203311</v>
      </c>
      <c r="AE77">
        <f t="shared" si="21"/>
        <v>153.91016548463358</v>
      </c>
      <c r="AF77">
        <f t="shared" si="22"/>
        <v>170.23699763593382</v>
      </c>
      <c r="AG77">
        <f t="shared" si="23"/>
        <v>186.56382978723406</v>
      </c>
      <c r="AH77">
        <f t="shared" si="24"/>
        <v>0</v>
      </c>
      <c r="AI77">
        <f t="shared" si="31"/>
        <v>-2</v>
      </c>
      <c r="AJ77">
        <f t="shared" si="25"/>
        <v>0</v>
      </c>
      <c r="AK77">
        <f t="shared" si="26"/>
        <v>0</v>
      </c>
      <c r="AL77" t="e">
        <f t="shared" si="27"/>
        <v>#N/A</v>
      </c>
      <c r="AM77">
        <f t="shared" si="28"/>
        <v>-1</v>
      </c>
      <c r="AN77">
        <f t="shared" si="29"/>
        <v>0</v>
      </c>
      <c r="AO77">
        <f>_xlfn.PERCENTILE.INC(INDEX($W$4:$W$263,MATCH(SPC!$B$13,IF(Setup!$B$11="Weekly",'SPC Backing (Hide)'!$B$4:$B$263,'SPC Backing (Hide)'!$E$4:$E$263),0),1):INDEX($W$4:$W$263,MATCH(SPC!$B$14,IF(Setup!$B$11="Weekly",'SPC Backing (Hide)'!$B$4:$B$263,'SPC Backing (Hide)'!$E$4:$E$263),0),1),'SPC Backing (Hide)'!$AO$3)</f>
        <v>136.10000000000002</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7">
        <f t="shared" si="30"/>
        <v>33.44999999999996</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137.58333333333334</v>
      </c>
      <c r="Y78" cm="1">
        <f t="array" ref="Y78">ABS(INDEX($F$4:$U$263,ROW(A75),MATCH($X$2,$F$3:$U$3,0))-INDEX($F$4:$U$263,ROW(A74),MATCH($X$2,$F$3:$U$3,0)))</f>
        <v>0</v>
      </c>
      <c r="Z78">
        <f>AVERAGE(INDEX($Y$4:$Y$263,MATCH(SPC!$B$13,IF(Setup!$B$11="Weekly",'SPC Backing (Hide)'!$B$4:$B$263,'SPC Backing (Hide)'!$E$4:$E$263),0)):INDEX($Y$4:$Y$263,MATCH(SPC!$B$14,IF(Setup!$B$11="Weekly",'SPC Backing (Hide)'!$B$4:$B$263,'SPC Backing (Hide)'!$E$4:$E$263),0),1))</f>
        <v>18.416666666666668</v>
      </c>
      <c r="AA78">
        <f t="shared" si="17"/>
        <v>16.326832151300238</v>
      </c>
      <c r="AB78">
        <f t="shared" si="18"/>
        <v>88.60283687943263</v>
      </c>
      <c r="AC78">
        <f t="shared" si="19"/>
        <v>104.92966903073287</v>
      </c>
      <c r="AD78">
        <f t="shared" si="20"/>
        <v>121.25650118203311</v>
      </c>
      <c r="AE78">
        <f t="shared" si="21"/>
        <v>153.91016548463358</v>
      </c>
      <c r="AF78">
        <f t="shared" si="22"/>
        <v>170.23699763593382</v>
      </c>
      <c r="AG78">
        <f t="shared" si="23"/>
        <v>186.56382978723406</v>
      </c>
      <c r="AH78">
        <f t="shared" si="24"/>
        <v>0</v>
      </c>
      <c r="AI78">
        <f t="shared" si="31"/>
        <v>-2</v>
      </c>
      <c r="AJ78">
        <f t="shared" si="25"/>
        <v>0</v>
      </c>
      <c r="AK78">
        <f t="shared" si="26"/>
        <v>0</v>
      </c>
      <c r="AL78" t="e">
        <f t="shared" si="27"/>
        <v>#N/A</v>
      </c>
      <c r="AM78">
        <f t="shared" si="28"/>
        <v>-1</v>
      </c>
      <c r="AN78">
        <f t="shared" si="29"/>
        <v>0</v>
      </c>
      <c r="AO78">
        <f>_xlfn.PERCENTILE.INC(INDEX($W$4:$W$263,MATCH(SPC!$B$13,IF(Setup!$B$11="Weekly",'SPC Backing (Hide)'!$B$4:$B$263,'SPC Backing (Hide)'!$E$4:$E$263),0),1):INDEX($W$4:$W$263,MATCH(SPC!$B$14,IF(Setup!$B$11="Weekly",'SPC Backing (Hide)'!$B$4:$B$263,'SPC Backing (Hide)'!$E$4:$E$263),0),1),'SPC Backing (Hide)'!$AO$3)</f>
        <v>136.10000000000002</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8">
        <f t="shared" si="30"/>
        <v>33.44999999999996</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137.58333333333334</v>
      </c>
      <c r="Y79" cm="1">
        <f t="array" ref="Y79">ABS(INDEX($F$4:$U$263,ROW(A76),MATCH($X$2,$F$3:$U$3,0))-INDEX($F$4:$U$263,ROW(A75),MATCH($X$2,$F$3:$U$3,0)))</f>
        <v>0</v>
      </c>
      <c r="Z79">
        <f>AVERAGE(INDEX($Y$4:$Y$263,MATCH(SPC!$B$13,IF(Setup!$B$11="Weekly",'SPC Backing (Hide)'!$B$4:$B$263,'SPC Backing (Hide)'!$E$4:$E$263),0)):INDEX($Y$4:$Y$263,MATCH(SPC!$B$14,IF(Setup!$B$11="Weekly",'SPC Backing (Hide)'!$B$4:$B$263,'SPC Backing (Hide)'!$E$4:$E$263),0),1))</f>
        <v>18.416666666666668</v>
      </c>
      <c r="AA79">
        <f t="shared" si="17"/>
        <v>16.326832151300238</v>
      </c>
      <c r="AB79">
        <f t="shared" si="18"/>
        <v>88.60283687943263</v>
      </c>
      <c r="AC79">
        <f t="shared" si="19"/>
        <v>104.92966903073287</v>
      </c>
      <c r="AD79">
        <f t="shared" si="20"/>
        <v>121.25650118203311</v>
      </c>
      <c r="AE79">
        <f t="shared" si="21"/>
        <v>153.91016548463358</v>
      </c>
      <c r="AF79">
        <f t="shared" si="22"/>
        <v>170.23699763593382</v>
      </c>
      <c r="AG79">
        <f t="shared" si="23"/>
        <v>186.56382978723406</v>
      </c>
      <c r="AH79">
        <f t="shared" si="24"/>
        <v>0</v>
      </c>
      <c r="AI79">
        <f t="shared" si="31"/>
        <v>-2</v>
      </c>
      <c r="AJ79">
        <f t="shared" si="25"/>
        <v>0</v>
      </c>
      <c r="AK79">
        <f t="shared" si="26"/>
        <v>0</v>
      </c>
      <c r="AL79" t="e">
        <f t="shared" si="27"/>
        <v>#N/A</v>
      </c>
      <c r="AM79">
        <f t="shared" si="28"/>
        <v>-1</v>
      </c>
      <c r="AN79">
        <f t="shared" si="29"/>
        <v>0</v>
      </c>
      <c r="AO79">
        <f>_xlfn.PERCENTILE.INC(INDEX($W$4:$W$263,MATCH(SPC!$B$13,IF(Setup!$B$11="Weekly",'SPC Backing (Hide)'!$B$4:$B$263,'SPC Backing (Hide)'!$E$4:$E$263),0),1):INDEX($W$4:$W$263,MATCH(SPC!$B$14,IF(Setup!$B$11="Weekly",'SPC Backing (Hide)'!$B$4:$B$263,'SPC Backing (Hide)'!$E$4:$E$263),0),1),'SPC Backing (Hide)'!$AO$3)</f>
        <v>136.10000000000002</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9">
        <f t="shared" si="30"/>
        <v>33.44999999999996</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137.58333333333334</v>
      </c>
      <c r="Y80" cm="1">
        <f t="array" ref="Y80">ABS(INDEX($F$4:$U$263,ROW(A77),MATCH($X$2,$F$3:$U$3,0))-INDEX($F$4:$U$263,ROW(A76),MATCH($X$2,$F$3:$U$3,0)))</f>
        <v>0</v>
      </c>
      <c r="Z80">
        <f>AVERAGE(INDEX($Y$4:$Y$263,MATCH(SPC!$B$13,IF(Setup!$B$11="Weekly",'SPC Backing (Hide)'!$B$4:$B$263,'SPC Backing (Hide)'!$E$4:$E$263),0)):INDEX($Y$4:$Y$263,MATCH(SPC!$B$14,IF(Setup!$B$11="Weekly",'SPC Backing (Hide)'!$B$4:$B$263,'SPC Backing (Hide)'!$E$4:$E$263),0),1))</f>
        <v>18.416666666666668</v>
      </c>
      <c r="AA80">
        <f t="shared" si="17"/>
        <v>16.326832151300238</v>
      </c>
      <c r="AB80">
        <f t="shared" si="18"/>
        <v>88.60283687943263</v>
      </c>
      <c r="AC80">
        <f t="shared" si="19"/>
        <v>104.92966903073287</v>
      </c>
      <c r="AD80">
        <f t="shared" si="20"/>
        <v>121.25650118203311</v>
      </c>
      <c r="AE80">
        <f t="shared" si="21"/>
        <v>153.91016548463358</v>
      </c>
      <c r="AF80">
        <f t="shared" si="22"/>
        <v>170.23699763593382</v>
      </c>
      <c r="AG80">
        <f t="shared" si="23"/>
        <v>186.56382978723406</v>
      </c>
      <c r="AH80">
        <f t="shared" si="24"/>
        <v>0</v>
      </c>
      <c r="AI80">
        <f t="shared" si="31"/>
        <v>-2</v>
      </c>
      <c r="AJ80">
        <f t="shared" si="25"/>
        <v>0</v>
      </c>
      <c r="AK80">
        <f t="shared" si="26"/>
        <v>0</v>
      </c>
      <c r="AL80" t="e">
        <f t="shared" si="27"/>
        <v>#N/A</v>
      </c>
      <c r="AM80">
        <f t="shared" si="28"/>
        <v>-1</v>
      </c>
      <c r="AN80">
        <f t="shared" si="29"/>
        <v>0</v>
      </c>
      <c r="AO80">
        <f>_xlfn.PERCENTILE.INC(INDEX($W$4:$W$263,MATCH(SPC!$B$13,IF(Setup!$B$11="Weekly",'SPC Backing (Hide)'!$B$4:$B$263,'SPC Backing (Hide)'!$E$4:$E$263),0),1):INDEX($W$4:$W$263,MATCH(SPC!$B$14,IF(Setup!$B$11="Weekly",'SPC Backing (Hide)'!$B$4:$B$263,'SPC Backing (Hide)'!$E$4:$E$263),0),1),'SPC Backing (Hide)'!$AO$3)</f>
        <v>136.10000000000002</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0">
        <f t="shared" si="30"/>
        <v>33.44999999999996</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137.58333333333334</v>
      </c>
      <c r="Y81" cm="1">
        <f t="array" ref="Y81">ABS(INDEX($F$4:$U$263,ROW(A78),MATCH($X$2,$F$3:$U$3,0))-INDEX($F$4:$U$263,ROW(A77),MATCH($X$2,$F$3:$U$3,0)))</f>
        <v>0</v>
      </c>
      <c r="Z81">
        <f>AVERAGE(INDEX($Y$4:$Y$263,MATCH(SPC!$B$13,IF(Setup!$B$11="Weekly",'SPC Backing (Hide)'!$B$4:$B$263,'SPC Backing (Hide)'!$E$4:$E$263),0)):INDEX($Y$4:$Y$263,MATCH(SPC!$B$14,IF(Setup!$B$11="Weekly",'SPC Backing (Hide)'!$B$4:$B$263,'SPC Backing (Hide)'!$E$4:$E$263),0),1))</f>
        <v>18.416666666666668</v>
      </c>
      <c r="AA81">
        <f t="shared" si="17"/>
        <v>16.326832151300238</v>
      </c>
      <c r="AB81">
        <f t="shared" si="18"/>
        <v>88.60283687943263</v>
      </c>
      <c r="AC81">
        <f t="shared" si="19"/>
        <v>104.92966903073287</v>
      </c>
      <c r="AD81">
        <f t="shared" si="20"/>
        <v>121.25650118203311</v>
      </c>
      <c r="AE81">
        <f t="shared" si="21"/>
        <v>153.91016548463358</v>
      </c>
      <c r="AF81">
        <f t="shared" si="22"/>
        <v>170.23699763593382</v>
      </c>
      <c r="AG81">
        <f t="shared" si="23"/>
        <v>186.56382978723406</v>
      </c>
      <c r="AH81">
        <f t="shared" si="24"/>
        <v>0</v>
      </c>
      <c r="AI81">
        <f t="shared" si="31"/>
        <v>-2</v>
      </c>
      <c r="AJ81">
        <f t="shared" si="25"/>
        <v>0</v>
      </c>
      <c r="AK81">
        <f t="shared" si="26"/>
        <v>0</v>
      </c>
      <c r="AL81" t="e">
        <f t="shared" si="27"/>
        <v>#N/A</v>
      </c>
      <c r="AM81">
        <f t="shared" si="28"/>
        <v>-1</v>
      </c>
      <c r="AN81">
        <f t="shared" si="29"/>
        <v>0</v>
      </c>
      <c r="AO81">
        <f>_xlfn.PERCENTILE.INC(INDEX($W$4:$W$263,MATCH(SPC!$B$13,IF(Setup!$B$11="Weekly",'SPC Backing (Hide)'!$B$4:$B$263,'SPC Backing (Hide)'!$E$4:$E$263),0),1):INDEX($W$4:$W$263,MATCH(SPC!$B$14,IF(Setup!$B$11="Weekly",'SPC Backing (Hide)'!$B$4:$B$263,'SPC Backing (Hide)'!$E$4:$E$263),0),1),'SPC Backing (Hide)'!$AO$3)</f>
        <v>136.10000000000002</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1">
        <f t="shared" si="30"/>
        <v>33.44999999999996</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137.58333333333334</v>
      </c>
      <c r="Y82" cm="1">
        <f t="array" ref="Y82">ABS(INDEX($F$4:$U$263,ROW(A79),MATCH($X$2,$F$3:$U$3,0))-INDEX($F$4:$U$263,ROW(A78),MATCH($X$2,$F$3:$U$3,0)))</f>
        <v>0</v>
      </c>
      <c r="Z82">
        <f>AVERAGE(INDEX($Y$4:$Y$263,MATCH(SPC!$B$13,IF(Setup!$B$11="Weekly",'SPC Backing (Hide)'!$B$4:$B$263,'SPC Backing (Hide)'!$E$4:$E$263),0)):INDEX($Y$4:$Y$263,MATCH(SPC!$B$14,IF(Setup!$B$11="Weekly",'SPC Backing (Hide)'!$B$4:$B$263,'SPC Backing (Hide)'!$E$4:$E$263),0),1))</f>
        <v>18.416666666666668</v>
      </c>
      <c r="AA82">
        <f t="shared" si="17"/>
        <v>16.326832151300238</v>
      </c>
      <c r="AB82">
        <f t="shared" si="18"/>
        <v>88.60283687943263</v>
      </c>
      <c r="AC82">
        <f t="shared" si="19"/>
        <v>104.92966903073287</v>
      </c>
      <c r="AD82">
        <f t="shared" si="20"/>
        <v>121.25650118203311</v>
      </c>
      <c r="AE82">
        <f t="shared" si="21"/>
        <v>153.91016548463358</v>
      </c>
      <c r="AF82">
        <f t="shared" si="22"/>
        <v>170.23699763593382</v>
      </c>
      <c r="AG82">
        <f t="shared" si="23"/>
        <v>186.56382978723406</v>
      </c>
      <c r="AH82">
        <f t="shared" si="24"/>
        <v>0</v>
      </c>
      <c r="AI82">
        <f t="shared" si="31"/>
        <v>-2</v>
      </c>
      <c r="AJ82">
        <f t="shared" si="25"/>
        <v>0</v>
      </c>
      <c r="AK82">
        <f t="shared" si="26"/>
        <v>0</v>
      </c>
      <c r="AL82" t="e">
        <f t="shared" si="27"/>
        <v>#N/A</v>
      </c>
      <c r="AM82">
        <f t="shared" si="28"/>
        <v>-1</v>
      </c>
      <c r="AN82">
        <f t="shared" si="29"/>
        <v>0</v>
      </c>
      <c r="AO82">
        <f>_xlfn.PERCENTILE.INC(INDEX($W$4:$W$263,MATCH(SPC!$B$13,IF(Setup!$B$11="Weekly",'SPC Backing (Hide)'!$B$4:$B$263,'SPC Backing (Hide)'!$E$4:$E$263),0),1):INDEX($W$4:$W$263,MATCH(SPC!$B$14,IF(Setup!$B$11="Weekly",'SPC Backing (Hide)'!$B$4:$B$263,'SPC Backing (Hide)'!$E$4:$E$263),0),1),'SPC Backing (Hide)'!$AO$3)</f>
        <v>136.10000000000002</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2">
        <f t="shared" si="30"/>
        <v>33.44999999999996</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137.58333333333334</v>
      </c>
      <c r="Y83" cm="1">
        <f t="array" ref="Y83">ABS(INDEX($F$4:$U$263,ROW(A80),MATCH($X$2,$F$3:$U$3,0))-INDEX($F$4:$U$263,ROW(A79),MATCH($X$2,$F$3:$U$3,0)))</f>
        <v>0</v>
      </c>
      <c r="Z83">
        <f>AVERAGE(INDEX($Y$4:$Y$263,MATCH(SPC!$B$13,IF(Setup!$B$11="Weekly",'SPC Backing (Hide)'!$B$4:$B$263,'SPC Backing (Hide)'!$E$4:$E$263),0)):INDEX($Y$4:$Y$263,MATCH(SPC!$B$14,IF(Setup!$B$11="Weekly",'SPC Backing (Hide)'!$B$4:$B$263,'SPC Backing (Hide)'!$E$4:$E$263),0),1))</f>
        <v>18.416666666666668</v>
      </c>
      <c r="AA83">
        <f t="shared" si="17"/>
        <v>16.326832151300238</v>
      </c>
      <c r="AB83">
        <f t="shared" si="18"/>
        <v>88.60283687943263</v>
      </c>
      <c r="AC83">
        <f t="shared" si="19"/>
        <v>104.92966903073287</v>
      </c>
      <c r="AD83">
        <f t="shared" si="20"/>
        <v>121.25650118203311</v>
      </c>
      <c r="AE83">
        <f t="shared" si="21"/>
        <v>153.91016548463358</v>
      </c>
      <c r="AF83">
        <f t="shared" si="22"/>
        <v>170.23699763593382</v>
      </c>
      <c r="AG83">
        <f t="shared" si="23"/>
        <v>186.56382978723406</v>
      </c>
      <c r="AH83">
        <f t="shared" si="24"/>
        <v>0</v>
      </c>
      <c r="AI83">
        <f t="shared" si="31"/>
        <v>-2</v>
      </c>
      <c r="AJ83">
        <f t="shared" si="25"/>
        <v>0</v>
      </c>
      <c r="AK83">
        <f t="shared" si="26"/>
        <v>0</v>
      </c>
      <c r="AL83" t="e">
        <f t="shared" si="27"/>
        <v>#N/A</v>
      </c>
      <c r="AM83">
        <f t="shared" si="28"/>
        <v>-1</v>
      </c>
      <c r="AN83">
        <f t="shared" si="29"/>
        <v>0</v>
      </c>
      <c r="AO83">
        <f>_xlfn.PERCENTILE.INC(INDEX($W$4:$W$263,MATCH(SPC!$B$13,IF(Setup!$B$11="Weekly",'SPC Backing (Hide)'!$B$4:$B$263,'SPC Backing (Hide)'!$E$4:$E$263),0),1):INDEX($W$4:$W$263,MATCH(SPC!$B$14,IF(Setup!$B$11="Weekly",'SPC Backing (Hide)'!$B$4:$B$263,'SPC Backing (Hide)'!$E$4:$E$263),0),1),'SPC Backing (Hide)'!$AO$3)</f>
        <v>136.10000000000002</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3">
        <f t="shared" si="30"/>
        <v>33.44999999999996</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137.58333333333334</v>
      </c>
      <c r="Y84" cm="1">
        <f t="array" ref="Y84">ABS(INDEX($F$4:$U$263,ROW(A81),MATCH($X$2,$F$3:$U$3,0))-INDEX($F$4:$U$263,ROW(A80),MATCH($X$2,$F$3:$U$3,0)))</f>
        <v>0</v>
      </c>
      <c r="Z84">
        <f>AVERAGE(INDEX($Y$4:$Y$263,MATCH(SPC!$B$13,IF(Setup!$B$11="Weekly",'SPC Backing (Hide)'!$B$4:$B$263,'SPC Backing (Hide)'!$E$4:$E$263),0)):INDEX($Y$4:$Y$263,MATCH(SPC!$B$14,IF(Setup!$B$11="Weekly",'SPC Backing (Hide)'!$B$4:$B$263,'SPC Backing (Hide)'!$E$4:$E$263),0),1))</f>
        <v>18.416666666666668</v>
      </c>
      <c r="AA84">
        <f t="shared" si="17"/>
        <v>16.326832151300238</v>
      </c>
      <c r="AB84">
        <f t="shared" si="18"/>
        <v>88.60283687943263</v>
      </c>
      <c r="AC84">
        <f t="shared" si="19"/>
        <v>104.92966903073287</v>
      </c>
      <c r="AD84">
        <f t="shared" si="20"/>
        <v>121.25650118203311</v>
      </c>
      <c r="AE84">
        <f t="shared" si="21"/>
        <v>153.91016548463358</v>
      </c>
      <c r="AF84">
        <f t="shared" si="22"/>
        <v>170.23699763593382</v>
      </c>
      <c r="AG84">
        <f t="shared" si="23"/>
        <v>186.56382978723406</v>
      </c>
      <c r="AH84">
        <f t="shared" si="24"/>
        <v>0</v>
      </c>
      <c r="AI84">
        <f t="shared" si="31"/>
        <v>-2</v>
      </c>
      <c r="AJ84">
        <f t="shared" si="25"/>
        <v>0</v>
      </c>
      <c r="AK84">
        <f t="shared" si="26"/>
        <v>0</v>
      </c>
      <c r="AL84" t="e">
        <f t="shared" si="27"/>
        <v>#N/A</v>
      </c>
      <c r="AM84">
        <f t="shared" si="28"/>
        <v>-1</v>
      </c>
      <c r="AN84">
        <f t="shared" si="29"/>
        <v>0</v>
      </c>
      <c r="AO84">
        <f>_xlfn.PERCENTILE.INC(INDEX($W$4:$W$263,MATCH(SPC!$B$13,IF(Setup!$B$11="Weekly",'SPC Backing (Hide)'!$B$4:$B$263,'SPC Backing (Hide)'!$E$4:$E$263),0),1):INDEX($W$4:$W$263,MATCH(SPC!$B$14,IF(Setup!$B$11="Weekly",'SPC Backing (Hide)'!$B$4:$B$263,'SPC Backing (Hide)'!$E$4:$E$263),0),1),'SPC Backing (Hide)'!$AO$3)</f>
        <v>136.10000000000002</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4">
        <f t="shared" si="30"/>
        <v>33.44999999999996</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137.58333333333334</v>
      </c>
      <c r="Y85" cm="1">
        <f t="array" ref="Y85">ABS(INDEX($F$4:$U$263,ROW(A82),MATCH($X$2,$F$3:$U$3,0))-INDEX($F$4:$U$263,ROW(A81),MATCH($X$2,$F$3:$U$3,0)))</f>
        <v>0</v>
      </c>
      <c r="Z85">
        <f>AVERAGE(INDEX($Y$4:$Y$263,MATCH(SPC!$B$13,IF(Setup!$B$11="Weekly",'SPC Backing (Hide)'!$B$4:$B$263,'SPC Backing (Hide)'!$E$4:$E$263),0)):INDEX($Y$4:$Y$263,MATCH(SPC!$B$14,IF(Setup!$B$11="Weekly",'SPC Backing (Hide)'!$B$4:$B$263,'SPC Backing (Hide)'!$E$4:$E$263),0),1))</f>
        <v>18.416666666666668</v>
      </c>
      <c r="AA85">
        <f t="shared" si="17"/>
        <v>16.326832151300238</v>
      </c>
      <c r="AB85">
        <f t="shared" si="18"/>
        <v>88.60283687943263</v>
      </c>
      <c r="AC85">
        <f t="shared" si="19"/>
        <v>104.92966903073287</v>
      </c>
      <c r="AD85">
        <f t="shared" si="20"/>
        <v>121.25650118203311</v>
      </c>
      <c r="AE85">
        <f t="shared" si="21"/>
        <v>153.91016548463358</v>
      </c>
      <c r="AF85">
        <f t="shared" si="22"/>
        <v>170.23699763593382</v>
      </c>
      <c r="AG85">
        <f t="shared" si="23"/>
        <v>186.56382978723406</v>
      </c>
      <c r="AH85">
        <f t="shared" si="24"/>
        <v>0</v>
      </c>
      <c r="AI85">
        <f t="shared" si="31"/>
        <v>-2</v>
      </c>
      <c r="AJ85">
        <f t="shared" si="25"/>
        <v>0</v>
      </c>
      <c r="AK85">
        <f t="shared" si="26"/>
        <v>0</v>
      </c>
      <c r="AL85" t="e">
        <f t="shared" si="27"/>
        <v>#N/A</v>
      </c>
      <c r="AM85">
        <f t="shared" si="28"/>
        <v>-1</v>
      </c>
      <c r="AN85">
        <f t="shared" si="29"/>
        <v>0</v>
      </c>
      <c r="AO85">
        <f>_xlfn.PERCENTILE.INC(INDEX($W$4:$W$263,MATCH(SPC!$B$13,IF(Setup!$B$11="Weekly",'SPC Backing (Hide)'!$B$4:$B$263,'SPC Backing (Hide)'!$E$4:$E$263),0),1):INDEX($W$4:$W$263,MATCH(SPC!$B$14,IF(Setup!$B$11="Weekly",'SPC Backing (Hide)'!$B$4:$B$263,'SPC Backing (Hide)'!$E$4:$E$263),0),1),'SPC Backing (Hide)'!$AO$3)</f>
        <v>136.10000000000002</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5">
        <f t="shared" si="30"/>
        <v>33.44999999999996</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137.58333333333334</v>
      </c>
      <c r="Y86" cm="1">
        <f t="array" ref="Y86">ABS(INDEX($F$4:$U$263,ROW(A83),MATCH($X$2,$F$3:$U$3,0))-INDEX($F$4:$U$263,ROW(A82),MATCH($X$2,$F$3:$U$3,0)))</f>
        <v>0</v>
      </c>
      <c r="Z86">
        <f>AVERAGE(INDEX($Y$4:$Y$263,MATCH(SPC!$B$13,IF(Setup!$B$11="Weekly",'SPC Backing (Hide)'!$B$4:$B$263,'SPC Backing (Hide)'!$E$4:$E$263),0)):INDEX($Y$4:$Y$263,MATCH(SPC!$B$14,IF(Setup!$B$11="Weekly",'SPC Backing (Hide)'!$B$4:$B$263,'SPC Backing (Hide)'!$E$4:$E$263),0),1))</f>
        <v>18.416666666666668</v>
      </c>
      <c r="AA86">
        <f t="shared" si="17"/>
        <v>16.326832151300238</v>
      </c>
      <c r="AB86">
        <f t="shared" si="18"/>
        <v>88.60283687943263</v>
      </c>
      <c r="AC86">
        <f t="shared" si="19"/>
        <v>104.92966903073287</v>
      </c>
      <c r="AD86">
        <f t="shared" si="20"/>
        <v>121.25650118203311</v>
      </c>
      <c r="AE86">
        <f t="shared" si="21"/>
        <v>153.91016548463358</v>
      </c>
      <c r="AF86">
        <f t="shared" si="22"/>
        <v>170.23699763593382</v>
      </c>
      <c r="AG86">
        <f t="shared" si="23"/>
        <v>186.56382978723406</v>
      </c>
      <c r="AH86">
        <f t="shared" si="24"/>
        <v>0</v>
      </c>
      <c r="AI86">
        <f t="shared" si="31"/>
        <v>-2</v>
      </c>
      <c r="AJ86">
        <f t="shared" si="25"/>
        <v>0</v>
      </c>
      <c r="AK86">
        <f t="shared" si="26"/>
        <v>0</v>
      </c>
      <c r="AL86" t="e">
        <f t="shared" si="27"/>
        <v>#N/A</v>
      </c>
      <c r="AM86">
        <f t="shared" si="28"/>
        <v>-1</v>
      </c>
      <c r="AN86">
        <f t="shared" si="29"/>
        <v>0</v>
      </c>
      <c r="AO86">
        <f>_xlfn.PERCENTILE.INC(INDEX($W$4:$W$263,MATCH(SPC!$B$13,IF(Setup!$B$11="Weekly",'SPC Backing (Hide)'!$B$4:$B$263,'SPC Backing (Hide)'!$E$4:$E$263),0),1):INDEX($W$4:$W$263,MATCH(SPC!$B$14,IF(Setup!$B$11="Weekly",'SPC Backing (Hide)'!$B$4:$B$263,'SPC Backing (Hide)'!$E$4:$E$263),0),1),'SPC Backing (Hide)'!$AO$3)</f>
        <v>136.10000000000002</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6">
        <f t="shared" si="30"/>
        <v>33.44999999999996</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137.58333333333334</v>
      </c>
      <c r="Y87" cm="1">
        <f t="array" ref="Y87">ABS(INDEX($F$4:$U$263,ROW(A84),MATCH($X$2,$F$3:$U$3,0))-INDEX($F$4:$U$263,ROW(A83),MATCH($X$2,$F$3:$U$3,0)))</f>
        <v>0</v>
      </c>
      <c r="Z87">
        <f>AVERAGE(INDEX($Y$4:$Y$263,MATCH(SPC!$B$13,IF(Setup!$B$11="Weekly",'SPC Backing (Hide)'!$B$4:$B$263,'SPC Backing (Hide)'!$E$4:$E$263),0)):INDEX($Y$4:$Y$263,MATCH(SPC!$B$14,IF(Setup!$B$11="Weekly",'SPC Backing (Hide)'!$B$4:$B$263,'SPC Backing (Hide)'!$E$4:$E$263),0),1))</f>
        <v>18.416666666666668</v>
      </c>
      <c r="AA87">
        <f t="shared" si="17"/>
        <v>16.326832151300238</v>
      </c>
      <c r="AB87">
        <f t="shared" si="18"/>
        <v>88.60283687943263</v>
      </c>
      <c r="AC87">
        <f t="shared" si="19"/>
        <v>104.92966903073287</v>
      </c>
      <c r="AD87">
        <f t="shared" si="20"/>
        <v>121.25650118203311</v>
      </c>
      <c r="AE87">
        <f t="shared" si="21"/>
        <v>153.91016548463358</v>
      </c>
      <c r="AF87">
        <f t="shared" si="22"/>
        <v>170.23699763593382</v>
      </c>
      <c r="AG87">
        <f t="shared" si="23"/>
        <v>186.56382978723406</v>
      </c>
      <c r="AH87">
        <f t="shared" si="24"/>
        <v>0</v>
      </c>
      <c r="AI87">
        <f t="shared" si="31"/>
        <v>-2</v>
      </c>
      <c r="AJ87">
        <f t="shared" si="25"/>
        <v>0</v>
      </c>
      <c r="AK87">
        <f t="shared" si="26"/>
        <v>0</v>
      </c>
      <c r="AL87" t="e">
        <f t="shared" si="27"/>
        <v>#N/A</v>
      </c>
      <c r="AM87">
        <f t="shared" si="28"/>
        <v>-1</v>
      </c>
      <c r="AN87">
        <f t="shared" si="29"/>
        <v>0</v>
      </c>
      <c r="AO87">
        <f>_xlfn.PERCENTILE.INC(INDEX($W$4:$W$263,MATCH(SPC!$B$13,IF(Setup!$B$11="Weekly",'SPC Backing (Hide)'!$B$4:$B$263,'SPC Backing (Hide)'!$E$4:$E$263),0),1):INDEX($W$4:$W$263,MATCH(SPC!$B$14,IF(Setup!$B$11="Weekly",'SPC Backing (Hide)'!$B$4:$B$263,'SPC Backing (Hide)'!$E$4:$E$263),0),1),'SPC Backing (Hide)'!$AO$3)</f>
        <v>136.10000000000002</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7">
        <f t="shared" si="30"/>
        <v>33.44999999999996</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137.58333333333334</v>
      </c>
      <c r="Y88" cm="1">
        <f t="array" ref="Y88">ABS(INDEX($F$4:$U$263,ROW(A85),MATCH($X$2,$F$3:$U$3,0))-INDEX($F$4:$U$263,ROW(A84),MATCH($X$2,$F$3:$U$3,0)))</f>
        <v>0</v>
      </c>
      <c r="Z88">
        <f>AVERAGE(INDEX($Y$4:$Y$263,MATCH(SPC!$B$13,IF(Setup!$B$11="Weekly",'SPC Backing (Hide)'!$B$4:$B$263,'SPC Backing (Hide)'!$E$4:$E$263),0)):INDEX($Y$4:$Y$263,MATCH(SPC!$B$14,IF(Setup!$B$11="Weekly",'SPC Backing (Hide)'!$B$4:$B$263,'SPC Backing (Hide)'!$E$4:$E$263),0),1))</f>
        <v>18.416666666666668</v>
      </c>
      <c r="AA88">
        <f t="shared" si="17"/>
        <v>16.326832151300238</v>
      </c>
      <c r="AB88">
        <f t="shared" si="18"/>
        <v>88.60283687943263</v>
      </c>
      <c r="AC88">
        <f t="shared" si="19"/>
        <v>104.92966903073287</v>
      </c>
      <c r="AD88">
        <f t="shared" si="20"/>
        <v>121.25650118203311</v>
      </c>
      <c r="AE88">
        <f t="shared" si="21"/>
        <v>153.91016548463358</v>
      </c>
      <c r="AF88">
        <f t="shared" si="22"/>
        <v>170.23699763593382</v>
      </c>
      <c r="AG88">
        <f t="shared" si="23"/>
        <v>186.56382978723406</v>
      </c>
      <c r="AH88">
        <f t="shared" si="24"/>
        <v>0</v>
      </c>
      <c r="AI88">
        <f t="shared" si="31"/>
        <v>-2</v>
      </c>
      <c r="AJ88">
        <f t="shared" si="25"/>
        <v>0</v>
      </c>
      <c r="AK88">
        <f t="shared" si="26"/>
        <v>0</v>
      </c>
      <c r="AL88" t="e">
        <f t="shared" si="27"/>
        <v>#N/A</v>
      </c>
      <c r="AM88">
        <f t="shared" si="28"/>
        <v>-1</v>
      </c>
      <c r="AN88">
        <f t="shared" si="29"/>
        <v>0</v>
      </c>
      <c r="AO88">
        <f>_xlfn.PERCENTILE.INC(INDEX($W$4:$W$263,MATCH(SPC!$B$13,IF(Setup!$B$11="Weekly",'SPC Backing (Hide)'!$B$4:$B$263,'SPC Backing (Hide)'!$E$4:$E$263),0),1):INDEX($W$4:$W$263,MATCH(SPC!$B$14,IF(Setup!$B$11="Weekly",'SPC Backing (Hide)'!$B$4:$B$263,'SPC Backing (Hide)'!$E$4:$E$263),0),1),'SPC Backing (Hide)'!$AO$3)</f>
        <v>136.10000000000002</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8">
        <f t="shared" si="30"/>
        <v>33.44999999999996</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137.58333333333334</v>
      </c>
      <c r="Y89" cm="1">
        <f t="array" ref="Y89">ABS(INDEX($F$4:$U$263,ROW(A86),MATCH($X$2,$F$3:$U$3,0))-INDEX($F$4:$U$263,ROW(A85),MATCH($X$2,$F$3:$U$3,0)))</f>
        <v>0</v>
      </c>
      <c r="Z89">
        <f>AVERAGE(INDEX($Y$4:$Y$263,MATCH(SPC!$B$13,IF(Setup!$B$11="Weekly",'SPC Backing (Hide)'!$B$4:$B$263,'SPC Backing (Hide)'!$E$4:$E$263),0)):INDEX($Y$4:$Y$263,MATCH(SPC!$B$14,IF(Setup!$B$11="Weekly",'SPC Backing (Hide)'!$B$4:$B$263,'SPC Backing (Hide)'!$E$4:$E$263),0),1))</f>
        <v>18.416666666666668</v>
      </c>
      <c r="AA89">
        <f t="shared" si="17"/>
        <v>16.326832151300238</v>
      </c>
      <c r="AB89">
        <f t="shared" si="18"/>
        <v>88.60283687943263</v>
      </c>
      <c r="AC89">
        <f t="shared" si="19"/>
        <v>104.92966903073287</v>
      </c>
      <c r="AD89">
        <f t="shared" si="20"/>
        <v>121.25650118203311</v>
      </c>
      <c r="AE89">
        <f t="shared" si="21"/>
        <v>153.91016548463358</v>
      </c>
      <c r="AF89">
        <f t="shared" si="22"/>
        <v>170.23699763593382</v>
      </c>
      <c r="AG89">
        <f t="shared" si="23"/>
        <v>186.56382978723406</v>
      </c>
      <c r="AH89">
        <f t="shared" si="24"/>
        <v>0</v>
      </c>
      <c r="AI89">
        <f t="shared" si="31"/>
        <v>-2</v>
      </c>
      <c r="AJ89">
        <f t="shared" si="25"/>
        <v>0</v>
      </c>
      <c r="AK89">
        <f t="shared" si="26"/>
        <v>0</v>
      </c>
      <c r="AL89" t="e">
        <f t="shared" si="27"/>
        <v>#N/A</v>
      </c>
      <c r="AM89">
        <f t="shared" si="28"/>
        <v>-1</v>
      </c>
      <c r="AN89">
        <f t="shared" si="29"/>
        <v>0</v>
      </c>
      <c r="AO89">
        <f>_xlfn.PERCENTILE.INC(INDEX($W$4:$W$263,MATCH(SPC!$B$13,IF(Setup!$B$11="Weekly",'SPC Backing (Hide)'!$B$4:$B$263,'SPC Backing (Hide)'!$E$4:$E$263),0),1):INDEX($W$4:$W$263,MATCH(SPC!$B$14,IF(Setup!$B$11="Weekly",'SPC Backing (Hide)'!$B$4:$B$263,'SPC Backing (Hide)'!$E$4:$E$263),0),1),'SPC Backing (Hide)'!$AO$3)</f>
        <v>136.10000000000002</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9">
        <f t="shared" si="30"/>
        <v>33.44999999999996</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137.58333333333334</v>
      </c>
      <c r="Y90" cm="1">
        <f t="array" ref="Y90">ABS(INDEX($F$4:$U$263,ROW(A87),MATCH($X$2,$F$3:$U$3,0))-INDEX($F$4:$U$263,ROW(A86),MATCH($X$2,$F$3:$U$3,0)))</f>
        <v>0</v>
      </c>
      <c r="Z90">
        <f>AVERAGE(INDEX($Y$4:$Y$263,MATCH(SPC!$B$13,IF(Setup!$B$11="Weekly",'SPC Backing (Hide)'!$B$4:$B$263,'SPC Backing (Hide)'!$E$4:$E$263),0)):INDEX($Y$4:$Y$263,MATCH(SPC!$B$14,IF(Setup!$B$11="Weekly",'SPC Backing (Hide)'!$B$4:$B$263,'SPC Backing (Hide)'!$E$4:$E$263),0),1))</f>
        <v>18.416666666666668</v>
      </c>
      <c r="AA90">
        <f t="shared" si="17"/>
        <v>16.326832151300238</v>
      </c>
      <c r="AB90">
        <f t="shared" si="18"/>
        <v>88.60283687943263</v>
      </c>
      <c r="AC90">
        <f t="shared" si="19"/>
        <v>104.92966903073287</v>
      </c>
      <c r="AD90">
        <f t="shared" si="20"/>
        <v>121.25650118203311</v>
      </c>
      <c r="AE90">
        <f t="shared" si="21"/>
        <v>153.91016548463358</v>
      </c>
      <c r="AF90">
        <f t="shared" si="22"/>
        <v>170.23699763593382</v>
      </c>
      <c r="AG90">
        <f t="shared" si="23"/>
        <v>186.56382978723406</v>
      </c>
      <c r="AH90">
        <f t="shared" si="24"/>
        <v>0</v>
      </c>
      <c r="AI90">
        <f t="shared" si="31"/>
        <v>-2</v>
      </c>
      <c r="AJ90">
        <f t="shared" si="25"/>
        <v>0</v>
      </c>
      <c r="AK90">
        <f t="shared" si="26"/>
        <v>0</v>
      </c>
      <c r="AL90" t="e">
        <f t="shared" si="27"/>
        <v>#N/A</v>
      </c>
      <c r="AM90">
        <f t="shared" si="28"/>
        <v>-1</v>
      </c>
      <c r="AN90">
        <f t="shared" si="29"/>
        <v>0</v>
      </c>
      <c r="AO90">
        <f>_xlfn.PERCENTILE.INC(INDEX($W$4:$W$263,MATCH(SPC!$B$13,IF(Setup!$B$11="Weekly",'SPC Backing (Hide)'!$B$4:$B$263,'SPC Backing (Hide)'!$E$4:$E$263),0),1):INDEX($W$4:$W$263,MATCH(SPC!$B$14,IF(Setup!$B$11="Weekly",'SPC Backing (Hide)'!$B$4:$B$263,'SPC Backing (Hide)'!$E$4:$E$263),0),1),'SPC Backing (Hide)'!$AO$3)</f>
        <v>136.10000000000002</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0">
        <f t="shared" si="30"/>
        <v>33.44999999999996</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137.58333333333334</v>
      </c>
      <c r="Y91" cm="1">
        <f t="array" ref="Y91">ABS(INDEX($F$4:$U$263,ROW(A88),MATCH($X$2,$F$3:$U$3,0))-INDEX($F$4:$U$263,ROW(A87),MATCH($X$2,$F$3:$U$3,0)))</f>
        <v>0</v>
      </c>
      <c r="Z91">
        <f>AVERAGE(INDEX($Y$4:$Y$263,MATCH(SPC!$B$13,IF(Setup!$B$11="Weekly",'SPC Backing (Hide)'!$B$4:$B$263,'SPC Backing (Hide)'!$E$4:$E$263),0)):INDEX($Y$4:$Y$263,MATCH(SPC!$B$14,IF(Setup!$B$11="Weekly",'SPC Backing (Hide)'!$B$4:$B$263,'SPC Backing (Hide)'!$E$4:$E$263),0),1))</f>
        <v>18.416666666666668</v>
      </c>
      <c r="AA91">
        <f t="shared" si="17"/>
        <v>16.326832151300238</v>
      </c>
      <c r="AB91">
        <f t="shared" si="18"/>
        <v>88.60283687943263</v>
      </c>
      <c r="AC91">
        <f t="shared" si="19"/>
        <v>104.92966903073287</v>
      </c>
      <c r="AD91">
        <f t="shared" si="20"/>
        <v>121.25650118203311</v>
      </c>
      <c r="AE91">
        <f t="shared" si="21"/>
        <v>153.91016548463358</v>
      </c>
      <c r="AF91">
        <f t="shared" si="22"/>
        <v>170.23699763593382</v>
      </c>
      <c r="AG91">
        <f t="shared" si="23"/>
        <v>186.56382978723406</v>
      </c>
      <c r="AH91">
        <f t="shared" si="24"/>
        <v>0</v>
      </c>
      <c r="AI91">
        <f t="shared" si="31"/>
        <v>-2</v>
      </c>
      <c r="AJ91">
        <f t="shared" si="25"/>
        <v>0</v>
      </c>
      <c r="AK91">
        <f t="shared" si="26"/>
        <v>0</v>
      </c>
      <c r="AL91" t="e">
        <f t="shared" si="27"/>
        <v>#N/A</v>
      </c>
      <c r="AM91">
        <f t="shared" si="28"/>
        <v>-1</v>
      </c>
      <c r="AN91">
        <f t="shared" si="29"/>
        <v>0</v>
      </c>
      <c r="AO91">
        <f>_xlfn.PERCENTILE.INC(INDEX($W$4:$W$263,MATCH(SPC!$B$13,IF(Setup!$B$11="Weekly",'SPC Backing (Hide)'!$B$4:$B$263,'SPC Backing (Hide)'!$E$4:$E$263),0),1):INDEX($W$4:$W$263,MATCH(SPC!$B$14,IF(Setup!$B$11="Weekly",'SPC Backing (Hide)'!$B$4:$B$263,'SPC Backing (Hide)'!$E$4:$E$263),0),1),'SPC Backing (Hide)'!$AO$3)</f>
        <v>136.10000000000002</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1">
        <f t="shared" si="30"/>
        <v>33.44999999999996</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137.58333333333334</v>
      </c>
      <c r="Y92" cm="1">
        <f t="array" ref="Y92">ABS(INDEX($F$4:$U$263,ROW(A89),MATCH($X$2,$F$3:$U$3,0))-INDEX($F$4:$U$263,ROW(A88),MATCH($X$2,$F$3:$U$3,0)))</f>
        <v>0</v>
      </c>
      <c r="Z92">
        <f>AVERAGE(INDEX($Y$4:$Y$263,MATCH(SPC!$B$13,IF(Setup!$B$11="Weekly",'SPC Backing (Hide)'!$B$4:$B$263,'SPC Backing (Hide)'!$E$4:$E$263),0)):INDEX($Y$4:$Y$263,MATCH(SPC!$B$14,IF(Setup!$B$11="Weekly",'SPC Backing (Hide)'!$B$4:$B$263,'SPC Backing (Hide)'!$E$4:$E$263),0),1))</f>
        <v>18.416666666666668</v>
      </c>
      <c r="AA92">
        <f t="shared" si="17"/>
        <v>16.326832151300238</v>
      </c>
      <c r="AB92">
        <f t="shared" si="18"/>
        <v>88.60283687943263</v>
      </c>
      <c r="AC92">
        <f t="shared" si="19"/>
        <v>104.92966903073287</v>
      </c>
      <c r="AD92">
        <f t="shared" si="20"/>
        <v>121.25650118203311</v>
      </c>
      <c r="AE92">
        <f t="shared" si="21"/>
        <v>153.91016548463358</v>
      </c>
      <c r="AF92">
        <f t="shared" si="22"/>
        <v>170.23699763593382</v>
      </c>
      <c r="AG92">
        <f t="shared" si="23"/>
        <v>186.56382978723406</v>
      </c>
      <c r="AH92">
        <f t="shared" si="24"/>
        <v>0</v>
      </c>
      <c r="AI92">
        <f t="shared" si="31"/>
        <v>-2</v>
      </c>
      <c r="AJ92">
        <f t="shared" si="25"/>
        <v>0</v>
      </c>
      <c r="AK92">
        <f t="shared" si="26"/>
        <v>0</v>
      </c>
      <c r="AL92" t="e">
        <f t="shared" si="27"/>
        <v>#N/A</v>
      </c>
      <c r="AM92">
        <f t="shared" si="28"/>
        <v>-1</v>
      </c>
      <c r="AN92">
        <f t="shared" si="29"/>
        <v>0</v>
      </c>
      <c r="AO92">
        <f>_xlfn.PERCENTILE.INC(INDEX($W$4:$W$263,MATCH(SPC!$B$13,IF(Setup!$B$11="Weekly",'SPC Backing (Hide)'!$B$4:$B$263,'SPC Backing (Hide)'!$E$4:$E$263),0),1):INDEX($W$4:$W$263,MATCH(SPC!$B$14,IF(Setup!$B$11="Weekly",'SPC Backing (Hide)'!$B$4:$B$263,'SPC Backing (Hide)'!$E$4:$E$263),0),1),'SPC Backing (Hide)'!$AO$3)</f>
        <v>136.10000000000002</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2">
        <f t="shared" si="30"/>
        <v>33.44999999999996</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137.58333333333334</v>
      </c>
      <c r="Y93" cm="1">
        <f t="array" ref="Y93">ABS(INDEX($F$4:$U$263,ROW(A90),MATCH($X$2,$F$3:$U$3,0))-INDEX($F$4:$U$263,ROW(A89),MATCH($X$2,$F$3:$U$3,0)))</f>
        <v>0</v>
      </c>
      <c r="Z93">
        <f>AVERAGE(INDEX($Y$4:$Y$263,MATCH(SPC!$B$13,IF(Setup!$B$11="Weekly",'SPC Backing (Hide)'!$B$4:$B$263,'SPC Backing (Hide)'!$E$4:$E$263),0)):INDEX($Y$4:$Y$263,MATCH(SPC!$B$14,IF(Setup!$B$11="Weekly",'SPC Backing (Hide)'!$B$4:$B$263,'SPC Backing (Hide)'!$E$4:$E$263),0),1))</f>
        <v>18.416666666666668</v>
      </c>
      <c r="AA93">
        <f t="shared" si="17"/>
        <v>16.326832151300238</v>
      </c>
      <c r="AB93">
        <f t="shared" si="18"/>
        <v>88.60283687943263</v>
      </c>
      <c r="AC93">
        <f t="shared" si="19"/>
        <v>104.92966903073287</v>
      </c>
      <c r="AD93">
        <f t="shared" si="20"/>
        <v>121.25650118203311</v>
      </c>
      <c r="AE93">
        <f t="shared" si="21"/>
        <v>153.91016548463358</v>
      </c>
      <c r="AF93">
        <f t="shared" si="22"/>
        <v>170.23699763593382</v>
      </c>
      <c r="AG93">
        <f t="shared" si="23"/>
        <v>186.56382978723406</v>
      </c>
      <c r="AH93">
        <f t="shared" si="24"/>
        <v>0</v>
      </c>
      <c r="AI93">
        <f t="shared" si="31"/>
        <v>-2</v>
      </c>
      <c r="AJ93">
        <f t="shared" si="25"/>
        <v>0</v>
      </c>
      <c r="AK93">
        <f t="shared" si="26"/>
        <v>0</v>
      </c>
      <c r="AL93" t="e">
        <f t="shared" si="27"/>
        <v>#N/A</v>
      </c>
      <c r="AM93">
        <f t="shared" si="28"/>
        <v>-1</v>
      </c>
      <c r="AN93">
        <f t="shared" si="29"/>
        <v>0</v>
      </c>
      <c r="AO93">
        <f>_xlfn.PERCENTILE.INC(INDEX($W$4:$W$263,MATCH(SPC!$B$13,IF(Setup!$B$11="Weekly",'SPC Backing (Hide)'!$B$4:$B$263,'SPC Backing (Hide)'!$E$4:$E$263),0),1):INDEX($W$4:$W$263,MATCH(SPC!$B$14,IF(Setup!$B$11="Weekly",'SPC Backing (Hide)'!$B$4:$B$263,'SPC Backing (Hide)'!$E$4:$E$263),0),1),'SPC Backing (Hide)'!$AO$3)</f>
        <v>136.10000000000002</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3">
        <f t="shared" si="30"/>
        <v>33.44999999999996</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137.58333333333334</v>
      </c>
      <c r="Y94" cm="1">
        <f t="array" ref="Y94">ABS(INDEX($F$4:$U$263,ROW(A91),MATCH($X$2,$F$3:$U$3,0))-INDEX($F$4:$U$263,ROW(A90),MATCH($X$2,$F$3:$U$3,0)))</f>
        <v>0</v>
      </c>
      <c r="Z94">
        <f>AVERAGE(INDEX($Y$4:$Y$263,MATCH(SPC!$B$13,IF(Setup!$B$11="Weekly",'SPC Backing (Hide)'!$B$4:$B$263,'SPC Backing (Hide)'!$E$4:$E$263),0)):INDEX($Y$4:$Y$263,MATCH(SPC!$B$14,IF(Setup!$B$11="Weekly",'SPC Backing (Hide)'!$B$4:$B$263,'SPC Backing (Hide)'!$E$4:$E$263),0),1))</f>
        <v>18.416666666666668</v>
      </c>
      <c r="AA94">
        <f t="shared" si="17"/>
        <v>16.326832151300238</v>
      </c>
      <c r="AB94">
        <f t="shared" si="18"/>
        <v>88.60283687943263</v>
      </c>
      <c r="AC94">
        <f t="shared" si="19"/>
        <v>104.92966903073287</v>
      </c>
      <c r="AD94">
        <f t="shared" si="20"/>
        <v>121.25650118203311</v>
      </c>
      <c r="AE94">
        <f t="shared" si="21"/>
        <v>153.91016548463358</v>
      </c>
      <c r="AF94">
        <f t="shared" si="22"/>
        <v>170.23699763593382</v>
      </c>
      <c r="AG94">
        <f t="shared" si="23"/>
        <v>186.56382978723406</v>
      </c>
      <c r="AH94">
        <f t="shared" si="24"/>
        <v>0</v>
      </c>
      <c r="AI94">
        <f t="shared" si="31"/>
        <v>-2</v>
      </c>
      <c r="AJ94">
        <f t="shared" si="25"/>
        <v>0</v>
      </c>
      <c r="AK94">
        <f t="shared" si="26"/>
        <v>0</v>
      </c>
      <c r="AL94" t="e">
        <f t="shared" si="27"/>
        <v>#N/A</v>
      </c>
      <c r="AM94">
        <f t="shared" si="28"/>
        <v>-1</v>
      </c>
      <c r="AN94">
        <f t="shared" si="29"/>
        <v>0</v>
      </c>
      <c r="AO94">
        <f>_xlfn.PERCENTILE.INC(INDEX($W$4:$W$263,MATCH(SPC!$B$13,IF(Setup!$B$11="Weekly",'SPC Backing (Hide)'!$B$4:$B$263,'SPC Backing (Hide)'!$E$4:$E$263),0),1):INDEX($W$4:$W$263,MATCH(SPC!$B$14,IF(Setup!$B$11="Weekly",'SPC Backing (Hide)'!$B$4:$B$263,'SPC Backing (Hide)'!$E$4:$E$263),0),1),'SPC Backing (Hide)'!$AO$3)</f>
        <v>136.10000000000002</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4">
        <f t="shared" si="30"/>
        <v>33.44999999999996</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137.58333333333334</v>
      </c>
      <c r="Y95" cm="1">
        <f t="array" ref="Y95">ABS(INDEX($F$4:$U$263,ROW(A92),MATCH($X$2,$F$3:$U$3,0))-INDEX($F$4:$U$263,ROW(A91),MATCH($X$2,$F$3:$U$3,0)))</f>
        <v>0</v>
      </c>
      <c r="Z95">
        <f>AVERAGE(INDEX($Y$4:$Y$263,MATCH(SPC!$B$13,IF(Setup!$B$11="Weekly",'SPC Backing (Hide)'!$B$4:$B$263,'SPC Backing (Hide)'!$E$4:$E$263),0)):INDEX($Y$4:$Y$263,MATCH(SPC!$B$14,IF(Setup!$B$11="Weekly",'SPC Backing (Hide)'!$B$4:$B$263,'SPC Backing (Hide)'!$E$4:$E$263),0),1))</f>
        <v>18.416666666666668</v>
      </c>
      <c r="AA95">
        <f t="shared" si="17"/>
        <v>16.326832151300238</v>
      </c>
      <c r="AB95">
        <f t="shared" si="18"/>
        <v>88.60283687943263</v>
      </c>
      <c r="AC95">
        <f t="shared" si="19"/>
        <v>104.92966903073287</v>
      </c>
      <c r="AD95">
        <f t="shared" si="20"/>
        <v>121.25650118203311</v>
      </c>
      <c r="AE95">
        <f t="shared" si="21"/>
        <v>153.91016548463358</v>
      </c>
      <c r="AF95">
        <f t="shared" si="22"/>
        <v>170.23699763593382</v>
      </c>
      <c r="AG95">
        <f t="shared" si="23"/>
        <v>186.56382978723406</v>
      </c>
      <c r="AH95">
        <f t="shared" si="24"/>
        <v>0</v>
      </c>
      <c r="AI95">
        <f t="shared" si="31"/>
        <v>-2</v>
      </c>
      <c r="AJ95">
        <f t="shared" si="25"/>
        <v>0</v>
      </c>
      <c r="AK95">
        <f t="shared" si="26"/>
        <v>0</v>
      </c>
      <c r="AL95" t="e">
        <f t="shared" si="27"/>
        <v>#N/A</v>
      </c>
      <c r="AM95">
        <f t="shared" si="28"/>
        <v>-1</v>
      </c>
      <c r="AN95">
        <f t="shared" si="29"/>
        <v>0</v>
      </c>
      <c r="AO95">
        <f>_xlfn.PERCENTILE.INC(INDEX($W$4:$W$263,MATCH(SPC!$B$13,IF(Setup!$B$11="Weekly",'SPC Backing (Hide)'!$B$4:$B$263,'SPC Backing (Hide)'!$E$4:$E$263),0),1):INDEX($W$4:$W$263,MATCH(SPC!$B$14,IF(Setup!$B$11="Weekly",'SPC Backing (Hide)'!$B$4:$B$263,'SPC Backing (Hide)'!$E$4:$E$263),0),1),'SPC Backing (Hide)'!$AO$3)</f>
        <v>136.10000000000002</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5">
        <f t="shared" si="30"/>
        <v>33.44999999999996</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137.58333333333334</v>
      </c>
      <c r="Y96" cm="1">
        <f t="array" ref="Y96">ABS(INDEX($F$4:$U$263,ROW(A93),MATCH($X$2,$F$3:$U$3,0))-INDEX($F$4:$U$263,ROW(A92),MATCH($X$2,$F$3:$U$3,0)))</f>
        <v>0</v>
      </c>
      <c r="Z96">
        <f>AVERAGE(INDEX($Y$4:$Y$263,MATCH(SPC!$B$13,IF(Setup!$B$11="Weekly",'SPC Backing (Hide)'!$B$4:$B$263,'SPC Backing (Hide)'!$E$4:$E$263),0)):INDEX($Y$4:$Y$263,MATCH(SPC!$B$14,IF(Setup!$B$11="Weekly",'SPC Backing (Hide)'!$B$4:$B$263,'SPC Backing (Hide)'!$E$4:$E$263),0),1))</f>
        <v>18.416666666666668</v>
      </c>
      <c r="AA96">
        <f t="shared" si="17"/>
        <v>16.326832151300238</v>
      </c>
      <c r="AB96">
        <f t="shared" si="18"/>
        <v>88.60283687943263</v>
      </c>
      <c r="AC96">
        <f t="shared" si="19"/>
        <v>104.92966903073287</v>
      </c>
      <c r="AD96">
        <f t="shared" si="20"/>
        <v>121.25650118203311</v>
      </c>
      <c r="AE96">
        <f t="shared" si="21"/>
        <v>153.91016548463358</v>
      </c>
      <c r="AF96">
        <f t="shared" si="22"/>
        <v>170.23699763593382</v>
      </c>
      <c r="AG96">
        <f t="shared" si="23"/>
        <v>186.56382978723406</v>
      </c>
      <c r="AH96">
        <f t="shared" si="24"/>
        <v>0</v>
      </c>
      <c r="AI96">
        <f t="shared" si="31"/>
        <v>-2</v>
      </c>
      <c r="AJ96">
        <f t="shared" si="25"/>
        <v>0</v>
      </c>
      <c r="AK96">
        <f t="shared" si="26"/>
        <v>0</v>
      </c>
      <c r="AL96" t="e">
        <f t="shared" si="27"/>
        <v>#N/A</v>
      </c>
      <c r="AM96">
        <f t="shared" si="28"/>
        <v>-1</v>
      </c>
      <c r="AN96">
        <f t="shared" si="29"/>
        <v>0</v>
      </c>
      <c r="AO96">
        <f>_xlfn.PERCENTILE.INC(INDEX($W$4:$W$263,MATCH(SPC!$B$13,IF(Setup!$B$11="Weekly",'SPC Backing (Hide)'!$B$4:$B$263,'SPC Backing (Hide)'!$E$4:$E$263),0),1):INDEX($W$4:$W$263,MATCH(SPC!$B$14,IF(Setup!$B$11="Weekly",'SPC Backing (Hide)'!$B$4:$B$263,'SPC Backing (Hide)'!$E$4:$E$263),0),1),'SPC Backing (Hide)'!$AO$3)</f>
        <v>136.10000000000002</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6">
        <f t="shared" si="30"/>
        <v>33.44999999999996</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137.58333333333334</v>
      </c>
      <c r="Y97" cm="1">
        <f t="array" ref="Y97">ABS(INDEX($F$4:$U$263,ROW(A94),MATCH($X$2,$F$3:$U$3,0))-INDEX($F$4:$U$263,ROW(A93),MATCH($X$2,$F$3:$U$3,0)))</f>
        <v>0</v>
      </c>
      <c r="Z97">
        <f>AVERAGE(INDEX($Y$4:$Y$263,MATCH(SPC!$B$13,IF(Setup!$B$11="Weekly",'SPC Backing (Hide)'!$B$4:$B$263,'SPC Backing (Hide)'!$E$4:$E$263),0)):INDEX($Y$4:$Y$263,MATCH(SPC!$B$14,IF(Setup!$B$11="Weekly",'SPC Backing (Hide)'!$B$4:$B$263,'SPC Backing (Hide)'!$E$4:$E$263),0),1))</f>
        <v>18.416666666666668</v>
      </c>
      <c r="AA97">
        <f t="shared" si="17"/>
        <v>16.326832151300238</v>
      </c>
      <c r="AB97">
        <f t="shared" si="18"/>
        <v>88.60283687943263</v>
      </c>
      <c r="AC97">
        <f t="shared" si="19"/>
        <v>104.92966903073287</v>
      </c>
      <c r="AD97">
        <f t="shared" si="20"/>
        <v>121.25650118203311</v>
      </c>
      <c r="AE97">
        <f t="shared" si="21"/>
        <v>153.91016548463358</v>
      </c>
      <c r="AF97">
        <f t="shared" si="22"/>
        <v>170.23699763593382</v>
      </c>
      <c r="AG97">
        <f t="shared" si="23"/>
        <v>186.56382978723406</v>
      </c>
      <c r="AH97">
        <f t="shared" si="24"/>
        <v>0</v>
      </c>
      <c r="AI97">
        <f t="shared" si="31"/>
        <v>-2</v>
      </c>
      <c r="AJ97">
        <f t="shared" si="25"/>
        <v>0</v>
      </c>
      <c r="AK97">
        <f t="shared" si="26"/>
        <v>0</v>
      </c>
      <c r="AL97" t="e">
        <f t="shared" si="27"/>
        <v>#N/A</v>
      </c>
      <c r="AM97">
        <f t="shared" si="28"/>
        <v>-1</v>
      </c>
      <c r="AN97">
        <f t="shared" si="29"/>
        <v>0</v>
      </c>
      <c r="AO97">
        <f>_xlfn.PERCENTILE.INC(INDEX($W$4:$W$263,MATCH(SPC!$B$13,IF(Setup!$B$11="Weekly",'SPC Backing (Hide)'!$B$4:$B$263,'SPC Backing (Hide)'!$E$4:$E$263),0),1):INDEX($W$4:$W$263,MATCH(SPC!$B$14,IF(Setup!$B$11="Weekly",'SPC Backing (Hide)'!$B$4:$B$263,'SPC Backing (Hide)'!$E$4:$E$263),0),1),'SPC Backing (Hide)'!$AO$3)</f>
        <v>136.10000000000002</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7">
        <f t="shared" si="30"/>
        <v>33.44999999999996</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137.58333333333334</v>
      </c>
      <c r="Y98" cm="1">
        <f t="array" ref="Y98">ABS(INDEX($F$4:$U$263,ROW(A95),MATCH($X$2,$F$3:$U$3,0))-INDEX($F$4:$U$263,ROW(A94),MATCH($X$2,$F$3:$U$3,0)))</f>
        <v>0</v>
      </c>
      <c r="Z98">
        <f>AVERAGE(INDEX($Y$4:$Y$263,MATCH(SPC!$B$13,IF(Setup!$B$11="Weekly",'SPC Backing (Hide)'!$B$4:$B$263,'SPC Backing (Hide)'!$E$4:$E$263),0)):INDEX($Y$4:$Y$263,MATCH(SPC!$B$14,IF(Setup!$B$11="Weekly",'SPC Backing (Hide)'!$B$4:$B$263,'SPC Backing (Hide)'!$E$4:$E$263),0),1))</f>
        <v>18.416666666666668</v>
      </c>
      <c r="AA98">
        <f t="shared" si="17"/>
        <v>16.326832151300238</v>
      </c>
      <c r="AB98">
        <f t="shared" si="18"/>
        <v>88.60283687943263</v>
      </c>
      <c r="AC98">
        <f t="shared" si="19"/>
        <v>104.92966903073287</v>
      </c>
      <c r="AD98">
        <f t="shared" si="20"/>
        <v>121.25650118203311</v>
      </c>
      <c r="AE98">
        <f t="shared" si="21"/>
        <v>153.91016548463358</v>
      </c>
      <c r="AF98">
        <f t="shared" si="22"/>
        <v>170.23699763593382</v>
      </c>
      <c r="AG98">
        <f t="shared" si="23"/>
        <v>186.56382978723406</v>
      </c>
      <c r="AH98">
        <f t="shared" si="24"/>
        <v>0</v>
      </c>
      <c r="AI98">
        <f t="shared" si="31"/>
        <v>-2</v>
      </c>
      <c r="AJ98">
        <f t="shared" si="25"/>
        <v>0</v>
      </c>
      <c r="AK98">
        <f t="shared" si="26"/>
        <v>0</v>
      </c>
      <c r="AL98" t="e">
        <f t="shared" si="27"/>
        <v>#N/A</v>
      </c>
      <c r="AM98">
        <f t="shared" si="28"/>
        <v>-1</v>
      </c>
      <c r="AN98">
        <f t="shared" si="29"/>
        <v>0</v>
      </c>
      <c r="AO98">
        <f>_xlfn.PERCENTILE.INC(INDEX($W$4:$W$263,MATCH(SPC!$B$13,IF(Setup!$B$11="Weekly",'SPC Backing (Hide)'!$B$4:$B$263,'SPC Backing (Hide)'!$E$4:$E$263),0),1):INDEX($W$4:$W$263,MATCH(SPC!$B$14,IF(Setup!$B$11="Weekly",'SPC Backing (Hide)'!$B$4:$B$263,'SPC Backing (Hide)'!$E$4:$E$263),0),1),'SPC Backing (Hide)'!$AO$3)</f>
        <v>136.10000000000002</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8">
        <f t="shared" si="30"/>
        <v>33.44999999999996</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137.58333333333334</v>
      </c>
      <c r="Y99" cm="1">
        <f t="array" ref="Y99">ABS(INDEX($F$4:$U$263,ROW(A96),MATCH($X$2,$F$3:$U$3,0))-INDEX($F$4:$U$263,ROW(A95),MATCH($X$2,$F$3:$U$3,0)))</f>
        <v>0</v>
      </c>
      <c r="Z99">
        <f>AVERAGE(INDEX($Y$4:$Y$263,MATCH(SPC!$B$13,IF(Setup!$B$11="Weekly",'SPC Backing (Hide)'!$B$4:$B$263,'SPC Backing (Hide)'!$E$4:$E$263),0)):INDEX($Y$4:$Y$263,MATCH(SPC!$B$14,IF(Setup!$B$11="Weekly",'SPC Backing (Hide)'!$B$4:$B$263,'SPC Backing (Hide)'!$E$4:$E$263),0),1))</f>
        <v>18.416666666666668</v>
      </c>
      <c r="AA99">
        <f t="shared" si="17"/>
        <v>16.326832151300238</v>
      </c>
      <c r="AB99">
        <f t="shared" si="18"/>
        <v>88.60283687943263</v>
      </c>
      <c r="AC99">
        <f t="shared" si="19"/>
        <v>104.92966903073287</v>
      </c>
      <c r="AD99">
        <f t="shared" si="20"/>
        <v>121.25650118203311</v>
      </c>
      <c r="AE99">
        <f t="shared" si="21"/>
        <v>153.91016548463358</v>
      </c>
      <c r="AF99">
        <f t="shared" si="22"/>
        <v>170.23699763593382</v>
      </c>
      <c r="AG99">
        <f t="shared" si="23"/>
        <v>186.56382978723406</v>
      </c>
      <c r="AH99">
        <f t="shared" si="24"/>
        <v>0</v>
      </c>
      <c r="AI99">
        <f t="shared" si="31"/>
        <v>-2</v>
      </c>
      <c r="AJ99">
        <f t="shared" si="25"/>
        <v>0</v>
      </c>
      <c r="AK99">
        <f t="shared" si="26"/>
        <v>0</v>
      </c>
      <c r="AL99" t="e">
        <f t="shared" si="27"/>
        <v>#N/A</v>
      </c>
      <c r="AM99">
        <f t="shared" si="28"/>
        <v>-1</v>
      </c>
      <c r="AN99">
        <f t="shared" si="29"/>
        <v>0</v>
      </c>
      <c r="AO99">
        <f>_xlfn.PERCENTILE.INC(INDEX($W$4:$W$263,MATCH(SPC!$B$13,IF(Setup!$B$11="Weekly",'SPC Backing (Hide)'!$B$4:$B$263,'SPC Backing (Hide)'!$E$4:$E$263),0),1):INDEX($W$4:$W$263,MATCH(SPC!$B$14,IF(Setup!$B$11="Weekly",'SPC Backing (Hide)'!$B$4:$B$263,'SPC Backing (Hide)'!$E$4:$E$263),0),1),'SPC Backing (Hide)'!$AO$3)</f>
        <v>136.10000000000002</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9">
        <f t="shared" si="30"/>
        <v>33.44999999999996</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137.58333333333334</v>
      </c>
      <c r="Y100" cm="1">
        <f t="array" ref="Y100">ABS(INDEX($F$4:$U$263,ROW(A97),MATCH($X$2,$F$3:$U$3,0))-INDEX($F$4:$U$263,ROW(A96),MATCH($X$2,$F$3:$U$3,0)))</f>
        <v>0</v>
      </c>
      <c r="Z100">
        <f>AVERAGE(INDEX($Y$4:$Y$263,MATCH(SPC!$B$13,IF(Setup!$B$11="Weekly",'SPC Backing (Hide)'!$B$4:$B$263,'SPC Backing (Hide)'!$E$4:$E$263),0)):INDEX($Y$4:$Y$263,MATCH(SPC!$B$14,IF(Setup!$B$11="Weekly",'SPC Backing (Hide)'!$B$4:$B$263,'SPC Backing (Hide)'!$E$4:$E$263),0),1))</f>
        <v>18.416666666666668</v>
      </c>
      <c r="AA100">
        <f t="shared" si="17"/>
        <v>16.326832151300238</v>
      </c>
      <c r="AB100">
        <f t="shared" si="18"/>
        <v>88.60283687943263</v>
      </c>
      <c r="AC100">
        <f t="shared" si="19"/>
        <v>104.92966903073287</v>
      </c>
      <c r="AD100">
        <f t="shared" si="20"/>
        <v>121.25650118203311</v>
      </c>
      <c r="AE100">
        <f t="shared" si="21"/>
        <v>153.91016548463358</v>
      </c>
      <c r="AF100">
        <f t="shared" si="22"/>
        <v>170.23699763593382</v>
      </c>
      <c r="AG100">
        <f t="shared" si="23"/>
        <v>186.56382978723406</v>
      </c>
      <c r="AH100">
        <f t="shared" si="24"/>
        <v>0</v>
      </c>
      <c r="AI100">
        <f t="shared" si="31"/>
        <v>-2</v>
      </c>
      <c r="AJ100">
        <f t="shared" si="25"/>
        <v>0</v>
      </c>
      <c r="AK100">
        <f t="shared" si="26"/>
        <v>0</v>
      </c>
      <c r="AL100" t="e">
        <f t="shared" si="27"/>
        <v>#N/A</v>
      </c>
      <c r="AM100">
        <f t="shared" si="28"/>
        <v>-1</v>
      </c>
      <c r="AN100">
        <f t="shared" si="29"/>
        <v>0</v>
      </c>
      <c r="AO100">
        <f>_xlfn.PERCENTILE.INC(INDEX($W$4:$W$263,MATCH(SPC!$B$13,IF(Setup!$B$11="Weekly",'SPC Backing (Hide)'!$B$4:$B$263,'SPC Backing (Hide)'!$E$4:$E$263),0),1):INDEX($W$4:$W$263,MATCH(SPC!$B$14,IF(Setup!$B$11="Weekly",'SPC Backing (Hide)'!$B$4:$B$263,'SPC Backing (Hide)'!$E$4:$E$263),0),1),'SPC Backing (Hide)'!$AO$3)</f>
        <v>136.10000000000002</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0">
        <f t="shared" si="30"/>
        <v>33.44999999999996</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137.58333333333334</v>
      </c>
      <c r="Y101" cm="1">
        <f t="array" ref="Y101">ABS(INDEX($F$4:$U$263,ROW(A98),MATCH($X$2,$F$3:$U$3,0))-INDEX($F$4:$U$263,ROW(A97),MATCH($X$2,$F$3:$U$3,0)))</f>
        <v>0</v>
      </c>
      <c r="Z101">
        <f>AVERAGE(INDEX($Y$4:$Y$263,MATCH(SPC!$B$13,IF(Setup!$B$11="Weekly",'SPC Backing (Hide)'!$B$4:$B$263,'SPC Backing (Hide)'!$E$4:$E$263),0)):INDEX($Y$4:$Y$263,MATCH(SPC!$B$14,IF(Setup!$B$11="Weekly",'SPC Backing (Hide)'!$B$4:$B$263,'SPC Backing (Hide)'!$E$4:$E$263),0),1))</f>
        <v>18.416666666666668</v>
      </c>
      <c r="AA101">
        <f t="shared" si="17"/>
        <v>16.326832151300238</v>
      </c>
      <c r="AB101">
        <f t="shared" si="18"/>
        <v>88.60283687943263</v>
      </c>
      <c r="AC101">
        <f t="shared" si="19"/>
        <v>104.92966903073287</v>
      </c>
      <c r="AD101">
        <f t="shared" si="20"/>
        <v>121.25650118203311</v>
      </c>
      <c r="AE101">
        <f t="shared" si="21"/>
        <v>153.91016548463358</v>
      </c>
      <c r="AF101">
        <f t="shared" si="22"/>
        <v>170.23699763593382</v>
      </c>
      <c r="AG101">
        <f t="shared" si="23"/>
        <v>186.56382978723406</v>
      </c>
      <c r="AH101">
        <f t="shared" si="24"/>
        <v>0</v>
      </c>
      <c r="AI101">
        <f t="shared" si="31"/>
        <v>-2</v>
      </c>
      <c r="AJ101">
        <f t="shared" si="25"/>
        <v>0</v>
      </c>
      <c r="AK101">
        <f t="shared" si="26"/>
        <v>0</v>
      </c>
      <c r="AL101" t="e">
        <f t="shared" si="27"/>
        <v>#N/A</v>
      </c>
      <c r="AM101">
        <f t="shared" si="28"/>
        <v>-1</v>
      </c>
      <c r="AN101">
        <f t="shared" si="29"/>
        <v>0</v>
      </c>
      <c r="AO101">
        <f>_xlfn.PERCENTILE.INC(INDEX($W$4:$W$263,MATCH(SPC!$B$13,IF(Setup!$B$11="Weekly",'SPC Backing (Hide)'!$B$4:$B$263,'SPC Backing (Hide)'!$E$4:$E$263),0),1):INDEX($W$4:$W$263,MATCH(SPC!$B$14,IF(Setup!$B$11="Weekly",'SPC Backing (Hide)'!$B$4:$B$263,'SPC Backing (Hide)'!$E$4:$E$263),0),1),'SPC Backing (Hide)'!$AO$3)</f>
        <v>136.10000000000002</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1">
        <f t="shared" si="30"/>
        <v>33.44999999999996</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137.58333333333334</v>
      </c>
      <c r="Y102" cm="1">
        <f t="array" ref="Y102">ABS(INDEX($F$4:$U$263,ROW(A99),MATCH($X$2,$F$3:$U$3,0))-INDEX($F$4:$U$263,ROW(A98),MATCH($X$2,$F$3:$U$3,0)))</f>
        <v>0</v>
      </c>
      <c r="Z102">
        <f>AVERAGE(INDEX($Y$4:$Y$263,MATCH(SPC!$B$13,IF(Setup!$B$11="Weekly",'SPC Backing (Hide)'!$B$4:$B$263,'SPC Backing (Hide)'!$E$4:$E$263),0)):INDEX($Y$4:$Y$263,MATCH(SPC!$B$14,IF(Setup!$B$11="Weekly",'SPC Backing (Hide)'!$B$4:$B$263,'SPC Backing (Hide)'!$E$4:$E$263),0),1))</f>
        <v>18.416666666666668</v>
      </c>
      <c r="AA102">
        <f t="shared" si="17"/>
        <v>16.326832151300238</v>
      </c>
      <c r="AB102">
        <f t="shared" si="18"/>
        <v>88.60283687943263</v>
      </c>
      <c r="AC102">
        <f t="shared" si="19"/>
        <v>104.92966903073287</v>
      </c>
      <c r="AD102">
        <f t="shared" si="20"/>
        <v>121.25650118203311</v>
      </c>
      <c r="AE102">
        <f t="shared" si="21"/>
        <v>153.91016548463358</v>
      </c>
      <c r="AF102">
        <f t="shared" si="22"/>
        <v>170.23699763593382</v>
      </c>
      <c r="AG102">
        <f t="shared" si="23"/>
        <v>186.56382978723406</v>
      </c>
      <c r="AH102">
        <f t="shared" si="24"/>
        <v>0</v>
      </c>
      <c r="AI102">
        <f t="shared" si="31"/>
        <v>-2</v>
      </c>
      <c r="AJ102">
        <f t="shared" si="25"/>
        <v>0</v>
      </c>
      <c r="AK102">
        <f t="shared" si="26"/>
        <v>0</v>
      </c>
      <c r="AL102" t="e">
        <f t="shared" si="27"/>
        <v>#N/A</v>
      </c>
      <c r="AM102">
        <f t="shared" si="28"/>
        <v>-1</v>
      </c>
      <c r="AN102">
        <f t="shared" si="29"/>
        <v>0</v>
      </c>
      <c r="AO102">
        <f>_xlfn.PERCENTILE.INC(INDEX($W$4:$W$263,MATCH(SPC!$B$13,IF(Setup!$B$11="Weekly",'SPC Backing (Hide)'!$B$4:$B$263,'SPC Backing (Hide)'!$E$4:$E$263),0),1):INDEX($W$4:$W$263,MATCH(SPC!$B$14,IF(Setup!$B$11="Weekly",'SPC Backing (Hide)'!$B$4:$B$263,'SPC Backing (Hide)'!$E$4:$E$263),0),1),'SPC Backing (Hide)'!$AO$3)</f>
        <v>136.10000000000002</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2">
        <f t="shared" si="30"/>
        <v>33.44999999999996</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137.58333333333334</v>
      </c>
      <c r="Y103" cm="1">
        <f t="array" ref="Y103">ABS(INDEX($F$4:$U$263,ROW(A100),MATCH($X$2,$F$3:$U$3,0))-INDEX($F$4:$U$263,ROW(A99),MATCH($X$2,$F$3:$U$3,0)))</f>
        <v>0</v>
      </c>
      <c r="Z103">
        <f>AVERAGE(INDEX($Y$4:$Y$263,MATCH(SPC!$B$13,IF(Setup!$B$11="Weekly",'SPC Backing (Hide)'!$B$4:$B$263,'SPC Backing (Hide)'!$E$4:$E$263),0)):INDEX($Y$4:$Y$263,MATCH(SPC!$B$14,IF(Setup!$B$11="Weekly",'SPC Backing (Hide)'!$B$4:$B$263,'SPC Backing (Hide)'!$E$4:$E$263),0),1))</f>
        <v>18.416666666666668</v>
      </c>
      <c r="AA103">
        <f t="shared" si="17"/>
        <v>16.326832151300238</v>
      </c>
      <c r="AB103">
        <f t="shared" si="18"/>
        <v>88.60283687943263</v>
      </c>
      <c r="AC103">
        <f t="shared" si="19"/>
        <v>104.92966903073287</v>
      </c>
      <c r="AD103">
        <f t="shared" si="20"/>
        <v>121.25650118203311</v>
      </c>
      <c r="AE103">
        <f t="shared" si="21"/>
        <v>153.91016548463358</v>
      </c>
      <c r="AF103">
        <f t="shared" si="22"/>
        <v>170.23699763593382</v>
      </c>
      <c r="AG103">
        <f t="shared" si="23"/>
        <v>186.56382978723406</v>
      </c>
      <c r="AH103">
        <f t="shared" si="24"/>
        <v>0</v>
      </c>
      <c r="AI103">
        <f t="shared" si="31"/>
        <v>-2</v>
      </c>
      <c r="AJ103">
        <f t="shared" si="25"/>
        <v>0</v>
      </c>
      <c r="AK103">
        <f t="shared" si="26"/>
        <v>0</v>
      </c>
      <c r="AL103" t="e">
        <f t="shared" si="27"/>
        <v>#N/A</v>
      </c>
      <c r="AM103">
        <f t="shared" si="28"/>
        <v>-1</v>
      </c>
      <c r="AN103">
        <f t="shared" si="29"/>
        <v>0</v>
      </c>
      <c r="AO103">
        <f>_xlfn.PERCENTILE.INC(INDEX($W$4:$W$263,MATCH(SPC!$B$13,IF(Setup!$B$11="Weekly",'SPC Backing (Hide)'!$B$4:$B$263,'SPC Backing (Hide)'!$E$4:$E$263),0),1):INDEX($W$4:$W$263,MATCH(SPC!$B$14,IF(Setup!$B$11="Weekly",'SPC Backing (Hide)'!$B$4:$B$263,'SPC Backing (Hide)'!$E$4:$E$263),0),1),'SPC Backing (Hide)'!$AO$3)</f>
        <v>136.10000000000002</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3">
        <f t="shared" si="30"/>
        <v>33.44999999999996</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137.58333333333334</v>
      </c>
      <c r="Y104" cm="1">
        <f t="array" ref="Y104">ABS(INDEX($F$4:$U$263,ROW(A101),MATCH($X$2,$F$3:$U$3,0))-INDEX($F$4:$U$263,ROW(A100),MATCH($X$2,$F$3:$U$3,0)))</f>
        <v>0</v>
      </c>
      <c r="Z104">
        <f>AVERAGE(INDEX($Y$4:$Y$263,MATCH(SPC!$B$13,IF(Setup!$B$11="Weekly",'SPC Backing (Hide)'!$B$4:$B$263,'SPC Backing (Hide)'!$E$4:$E$263),0)):INDEX($Y$4:$Y$263,MATCH(SPC!$B$14,IF(Setup!$B$11="Weekly",'SPC Backing (Hide)'!$B$4:$B$263,'SPC Backing (Hide)'!$E$4:$E$263),0),1))</f>
        <v>18.416666666666668</v>
      </c>
      <c r="AA104">
        <f t="shared" si="17"/>
        <v>16.326832151300238</v>
      </c>
      <c r="AB104">
        <f t="shared" si="18"/>
        <v>88.60283687943263</v>
      </c>
      <c r="AC104">
        <f t="shared" si="19"/>
        <v>104.92966903073287</v>
      </c>
      <c r="AD104">
        <f t="shared" si="20"/>
        <v>121.25650118203311</v>
      </c>
      <c r="AE104">
        <f t="shared" si="21"/>
        <v>153.91016548463358</v>
      </c>
      <c r="AF104">
        <f t="shared" si="22"/>
        <v>170.23699763593382</v>
      </c>
      <c r="AG104">
        <f t="shared" si="23"/>
        <v>186.56382978723406</v>
      </c>
      <c r="AH104">
        <f t="shared" si="24"/>
        <v>0</v>
      </c>
      <c r="AI104">
        <f t="shared" si="31"/>
        <v>-2</v>
      </c>
      <c r="AJ104">
        <f t="shared" si="25"/>
        <v>0</v>
      </c>
      <c r="AK104">
        <f t="shared" si="26"/>
        <v>0</v>
      </c>
      <c r="AL104" t="e">
        <f t="shared" si="27"/>
        <v>#N/A</v>
      </c>
      <c r="AM104">
        <f t="shared" si="28"/>
        <v>-1</v>
      </c>
      <c r="AN104">
        <f t="shared" si="29"/>
        <v>0</v>
      </c>
      <c r="AO104">
        <f>_xlfn.PERCENTILE.INC(INDEX($W$4:$W$263,MATCH(SPC!$B$13,IF(Setup!$B$11="Weekly",'SPC Backing (Hide)'!$B$4:$B$263,'SPC Backing (Hide)'!$E$4:$E$263),0),1):INDEX($W$4:$W$263,MATCH(SPC!$B$14,IF(Setup!$B$11="Weekly",'SPC Backing (Hide)'!$B$4:$B$263,'SPC Backing (Hide)'!$E$4:$E$263),0),1),'SPC Backing (Hide)'!$AO$3)</f>
        <v>136.10000000000002</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4">
        <f t="shared" si="30"/>
        <v>33.44999999999996</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137.58333333333334</v>
      </c>
      <c r="Y105" cm="1">
        <f t="array" ref="Y105">ABS(INDEX($F$4:$U$263,ROW(A102),MATCH($X$2,$F$3:$U$3,0))-INDEX($F$4:$U$263,ROW(A101),MATCH($X$2,$F$3:$U$3,0)))</f>
        <v>0</v>
      </c>
      <c r="Z105">
        <f>AVERAGE(INDEX($Y$4:$Y$263,MATCH(SPC!$B$13,IF(Setup!$B$11="Weekly",'SPC Backing (Hide)'!$B$4:$B$263,'SPC Backing (Hide)'!$E$4:$E$263),0)):INDEX($Y$4:$Y$263,MATCH(SPC!$B$14,IF(Setup!$B$11="Weekly",'SPC Backing (Hide)'!$B$4:$B$263,'SPC Backing (Hide)'!$E$4:$E$263),0),1))</f>
        <v>18.416666666666668</v>
      </c>
      <c r="AA105">
        <f t="shared" si="17"/>
        <v>16.326832151300238</v>
      </c>
      <c r="AB105">
        <f t="shared" si="18"/>
        <v>88.60283687943263</v>
      </c>
      <c r="AC105">
        <f t="shared" si="19"/>
        <v>104.92966903073287</v>
      </c>
      <c r="AD105">
        <f t="shared" si="20"/>
        <v>121.25650118203311</v>
      </c>
      <c r="AE105">
        <f t="shared" si="21"/>
        <v>153.91016548463358</v>
      </c>
      <c r="AF105">
        <f t="shared" si="22"/>
        <v>170.23699763593382</v>
      </c>
      <c r="AG105">
        <f t="shared" si="23"/>
        <v>186.56382978723406</v>
      </c>
      <c r="AH105">
        <f t="shared" si="24"/>
        <v>0</v>
      </c>
      <c r="AI105">
        <f t="shared" si="31"/>
        <v>-2</v>
      </c>
      <c r="AJ105">
        <f t="shared" si="25"/>
        <v>0</v>
      </c>
      <c r="AK105">
        <f t="shared" si="26"/>
        <v>0</v>
      </c>
      <c r="AL105" t="e">
        <f t="shared" si="27"/>
        <v>#N/A</v>
      </c>
      <c r="AM105">
        <f t="shared" si="28"/>
        <v>-1</v>
      </c>
      <c r="AN105">
        <f t="shared" si="29"/>
        <v>0</v>
      </c>
      <c r="AO105">
        <f>_xlfn.PERCENTILE.INC(INDEX($W$4:$W$263,MATCH(SPC!$B$13,IF(Setup!$B$11="Weekly",'SPC Backing (Hide)'!$B$4:$B$263,'SPC Backing (Hide)'!$E$4:$E$263),0),1):INDEX($W$4:$W$263,MATCH(SPC!$B$14,IF(Setup!$B$11="Weekly",'SPC Backing (Hide)'!$B$4:$B$263,'SPC Backing (Hide)'!$E$4:$E$263),0),1),'SPC Backing (Hide)'!$AO$3)</f>
        <v>136.10000000000002</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5">
        <f t="shared" si="30"/>
        <v>33.44999999999996</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137.58333333333334</v>
      </c>
      <c r="Y106" cm="1">
        <f t="array" ref="Y106">ABS(INDEX($F$4:$U$263,ROW(A103),MATCH($X$2,$F$3:$U$3,0))-INDEX($F$4:$U$263,ROW(A102),MATCH($X$2,$F$3:$U$3,0)))</f>
        <v>0</v>
      </c>
      <c r="Z106">
        <f>AVERAGE(INDEX($Y$4:$Y$263,MATCH(SPC!$B$13,IF(Setup!$B$11="Weekly",'SPC Backing (Hide)'!$B$4:$B$263,'SPC Backing (Hide)'!$E$4:$E$263),0)):INDEX($Y$4:$Y$263,MATCH(SPC!$B$14,IF(Setup!$B$11="Weekly",'SPC Backing (Hide)'!$B$4:$B$263,'SPC Backing (Hide)'!$E$4:$E$263),0),1))</f>
        <v>18.416666666666668</v>
      </c>
      <c r="AA106">
        <f t="shared" si="17"/>
        <v>16.326832151300238</v>
      </c>
      <c r="AB106">
        <f t="shared" si="18"/>
        <v>88.60283687943263</v>
      </c>
      <c r="AC106">
        <f t="shared" si="19"/>
        <v>104.92966903073287</v>
      </c>
      <c r="AD106">
        <f t="shared" si="20"/>
        <v>121.25650118203311</v>
      </c>
      <c r="AE106">
        <f t="shared" si="21"/>
        <v>153.91016548463358</v>
      </c>
      <c r="AF106">
        <f t="shared" si="22"/>
        <v>170.23699763593382</v>
      </c>
      <c r="AG106">
        <f t="shared" si="23"/>
        <v>186.56382978723406</v>
      </c>
      <c r="AH106">
        <f t="shared" si="24"/>
        <v>0</v>
      </c>
      <c r="AI106">
        <f t="shared" si="31"/>
        <v>-2</v>
      </c>
      <c r="AJ106">
        <f t="shared" si="25"/>
        <v>0</v>
      </c>
      <c r="AK106">
        <f t="shared" si="26"/>
        <v>0</v>
      </c>
      <c r="AL106" t="e">
        <f t="shared" si="27"/>
        <v>#N/A</v>
      </c>
      <c r="AM106">
        <f t="shared" si="28"/>
        <v>-1</v>
      </c>
      <c r="AN106">
        <f t="shared" si="29"/>
        <v>0</v>
      </c>
      <c r="AO106">
        <f>_xlfn.PERCENTILE.INC(INDEX($W$4:$W$263,MATCH(SPC!$B$13,IF(Setup!$B$11="Weekly",'SPC Backing (Hide)'!$B$4:$B$263,'SPC Backing (Hide)'!$E$4:$E$263),0),1):INDEX($W$4:$W$263,MATCH(SPC!$B$14,IF(Setup!$B$11="Weekly",'SPC Backing (Hide)'!$B$4:$B$263,'SPC Backing (Hide)'!$E$4:$E$263),0),1),'SPC Backing (Hide)'!$AO$3)</f>
        <v>136.10000000000002</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6">
        <f t="shared" si="30"/>
        <v>33.44999999999996</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137.58333333333334</v>
      </c>
      <c r="Y107" cm="1">
        <f t="array" ref="Y107">ABS(INDEX($F$4:$U$263,ROW(A104),MATCH($X$2,$F$3:$U$3,0))-INDEX($F$4:$U$263,ROW(A103),MATCH($X$2,$F$3:$U$3,0)))</f>
        <v>0</v>
      </c>
      <c r="Z107">
        <f>AVERAGE(INDEX($Y$4:$Y$263,MATCH(SPC!$B$13,IF(Setup!$B$11="Weekly",'SPC Backing (Hide)'!$B$4:$B$263,'SPC Backing (Hide)'!$E$4:$E$263),0)):INDEX($Y$4:$Y$263,MATCH(SPC!$B$14,IF(Setup!$B$11="Weekly",'SPC Backing (Hide)'!$B$4:$B$263,'SPC Backing (Hide)'!$E$4:$E$263),0),1))</f>
        <v>18.416666666666668</v>
      </c>
      <c r="AA107">
        <f t="shared" si="17"/>
        <v>16.326832151300238</v>
      </c>
      <c r="AB107">
        <f t="shared" si="18"/>
        <v>88.60283687943263</v>
      </c>
      <c r="AC107">
        <f t="shared" si="19"/>
        <v>104.92966903073287</v>
      </c>
      <c r="AD107">
        <f t="shared" si="20"/>
        <v>121.25650118203311</v>
      </c>
      <c r="AE107">
        <f t="shared" si="21"/>
        <v>153.91016548463358</v>
      </c>
      <c r="AF107">
        <f t="shared" si="22"/>
        <v>170.23699763593382</v>
      </c>
      <c r="AG107">
        <f t="shared" si="23"/>
        <v>186.56382978723406</v>
      </c>
      <c r="AH107">
        <f t="shared" si="24"/>
        <v>0</v>
      </c>
      <c r="AI107">
        <f t="shared" si="31"/>
        <v>-2</v>
      </c>
      <c r="AJ107">
        <f t="shared" si="25"/>
        <v>0</v>
      </c>
      <c r="AK107">
        <f t="shared" si="26"/>
        <v>0</v>
      </c>
      <c r="AL107" t="e">
        <f t="shared" si="27"/>
        <v>#N/A</v>
      </c>
      <c r="AM107">
        <f t="shared" si="28"/>
        <v>-1</v>
      </c>
      <c r="AN107">
        <f t="shared" si="29"/>
        <v>0</v>
      </c>
      <c r="AO107">
        <f>_xlfn.PERCENTILE.INC(INDEX($W$4:$W$263,MATCH(SPC!$B$13,IF(Setup!$B$11="Weekly",'SPC Backing (Hide)'!$B$4:$B$263,'SPC Backing (Hide)'!$E$4:$E$263),0),1):INDEX($W$4:$W$263,MATCH(SPC!$B$14,IF(Setup!$B$11="Weekly",'SPC Backing (Hide)'!$B$4:$B$263,'SPC Backing (Hide)'!$E$4:$E$263),0),1),'SPC Backing (Hide)'!$AO$3)</f>
        <v>136.10000000000002</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7">
        <f t="shared" si="30"/>
        <v>33.44999999999996</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137.58333333333334</v>
      </c>
      <c r="Y108" cm="1">
        <f t="array" ref="Y108">ABS(INDEX($F$4:$U$263,ROW(A105),MATCH($X$2,$F$3:$U$3,0))-INDEX($F$4:$U$263,ROW(A104),MATCH($X$2,$F$3:$U$3,0)))</f>
        <v>0</v>
      </c>
      <c r="Z108">
        <f>AVERAGE(INDEX($Y$4:$Y$263,MATCH(SPC!$B$13,IF(Setup!$B$11="Weekly",'SPC Backing (Hide)'!$B$4:$B$263,'SPC Backing (Hide)'!$E$4:$E$263),0)):INDEX($Y$4:$Y$263,MATCH(SPC!$B$14,IF(Setup!$B$11="Weekly",'SPC Backing (Hide)'!$B$4:$B$263,'SPC Backing (Hide)'!$E$4:$E$263),0),1))</f>
        <v>18.416666666666668</v>
      </c>
      <c r="AA108">
        <f t="shared" si="17"/>
        <v>16.326832151300238</v>
      </c>
      <c r="AB108">
        <f t="shared" si="18"/>
        <v>88.60283687943263</v>
      </c>
      <c r="AC108">
        <f t="shared" si="19"/>
        <v>104.92966903073287</v>
      </c>
      <c r="AD108">
        <f t="shared" si="20"/>
        <v>121.25650118203311</v>
      </c>
      <c r="AE108">
        <f t="shared" si="21"/>
        <v>153.91016548463358</v>
      </c>
      <c r="AF108">
        <f t="shared" si="22"/>
        <v>170.23699763593382</v>
      </c>
      <c r="AG108">
        <f t="shared" si="23"/>
        <v>186.56382978723406</v>
      </c>
      <c r="AH108">
        <f t="shared" si="24"/>
        <v>0</v>
      </c>
      <c r="AI108">
        <f t="shared" si="31"/>
        <v>-2</v>
      </c>
      <c r="AJ108">
        <f t="shared" si="25"/>
        <v>0</v>
      </c>
      <c r="AK108">
        <f t="shared" si="26"/>
        <v>0</v>
      </c>
      <c r="AL108" t="e">
        <f t="shared" si="27"/>
        <v>#N/A</v>
      </c>
      <c r="AM108">
        <f t="shared" si="28"/>
        <v>-1</v>
      </c>
      <c r="AN108">
        <f t="shared" si="29"/>
        <v>0</v>
      </c>
      <c r="AO108">
        <f>_xlfn.PERCENTILE.INC(INDEX($W$4:$W$263,MATCH(SPC!$B$13,IF(Setup!$B$11="Weekly",'SPC Backing (Hide)'!$B$4:$B$263,'SPC Backing (Hide)'!$E$4:$E$263),0),1):INDEX($W$4:$W$263,MATCH(SPC!$B$14,IF(Setup!$B$11="Weekly",'SPC Backing (Hide)'!$B$4:$B$263,'SPC Backing (Hide)'!$E$4:$E$263),0),1),'SPC Backing (Hide)'!$AO$3)</f>
        <v>136.10000000000002</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8">
        <f t="shared" si="30"/>
        <v>33.44999999999996</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137.58333333333334</v>
      </c>
      <c r="Y109" cm="1">
        <f t="array" ref="Y109">ABS(INDEX($F$4:$U$263,ROW(A106),MATCH($X$2,$F$3:$U$3,0))-INDEX($F$4:$U$263,ROW(A105),MATCH($X$2,$F$3:$U$3,0)))</f>
        <v>0</v>
      </c>
      <c r="Z109">
        <f>AVERAGE(INDEX($Y$4:$Y$263,MATCH(SPC!$B$13,IF(Setup!$B$11="Weekly",'SPC Backing (Hide)'!$B$4:$B$263,'SPC Backing (Hide)'!$E$4:$E$263),0)):INDEX($Y$4:$Y$263,MATCH(SPC!$B$14,IF(Setup!$B$11="Weekly",'SPC Backing (Hide)'!$B$4:$B$263,'SPC Backing (Hide)'!$E$4:$E$263),0),1))</f>
        <v>18.416666666666668</v>
      </c>
      <c r="AA109">
        <f t="shared" si="17"/>
        <v>16.326832151300238</v>
      </c>
      <c r="AB109">
        <f t="shared" si="18"/>
        <v>88.60283687943263</v>
      </c>
      <c r="AC109">
        <f t="shared" si="19"/>
        <v>104.92966903073287</v>
      </c>
      <c r="AD109">
        <f t="shared" si="20"/>
        <v>121.25650118203311</v>
      </c>
      <c r="AE109">
        <f t="shared" si="21"/>
        <v>153.91016548463358</v>
      </c>
      <c r="AF109">
        <f t="shared" si="22"/>
        <v>170.23699763593382</v>
      </c>
      <c r="AG109">
        <f t="shared" si="23"/>
        <v>186.56382978723406</v>
      </c>
      <c r="AH109">
        <f t="shared" si="24"/>
        <v>0</v>
      </c>
      <c r="AI109">
        <f t="shared" si="31"/>
        <v>-2</v>
      </c>
      <c r="AJ109">
        <f t="shared" si="25"/>
        <v>0</v>
      </c>
      <c r="AK109">
        <f t="shared" si="26"/>
        <v>0</v>
      </c>
      <c r="AL109" t="e">
        <f t="shared" si="27"/>
        <v>#N/A</v>
      </c>
      <c r="AM109">
        <f t="shared" si="28"/>
        <v>-1</v>
      </c>
      <c r="AN109">
        <f t="shared" si="29"/>
        <v>0</v>
      </c>
      <c r="AO109">
        <f>_xlfn.PERCENTILE.INC(INDEX($W$4:$W$263,MATCH(SPC!$B$13,IF(Setup!$B$11="Weekly",'SPC Backing (Hide)'!$B$4:$B$263,'SPC Backing (Hide)'!$E$4:$E$263),0),1):INDEX($W$4:$W$263,MATCH(SPC!$B$14,IF(Setup!$B$11="Weekly",'SPC Backing (Hide)'!$B$4:$B$263,'SPC Backing (Hide)'!$E$4:$E$263),0),1),'SPC Backing (Hide)'!$AO$3)</f>
        <v>136.10000000000002</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9">
        <f t="shared" si="30"/>
        <v>33.44999999999996</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137.58333333333334</v>
      </c>
      <c r="Y110" cm="1">
        <f t="array" ref="Y110">ABS(INDEX($F$4:$U$263,ROW(A107),MATCH($X$2,$F$3:$U$3,0))-INDEX($F$4:$U$263,ROW(A106),MATCH($X$2,$F$3:$U$3,0)))</f>
        <v>0</v>
      </c>
      <c r="Z110">
        <f>AVERAGE(INDEX($Y$4:$Y$263,MATCH(SPC!$B$13,IF(Setup!$B$11="Weekly",'SPC Backing (Hide)'!$B$4:$B$263,'SPC Backing (Hide)'!$E$4:$E$263),0)):INDEX($Y$4:$Y$263,MATCH(SPC!$B$14,IF(Setup!$B$11="Weekly",'SPC Backing (Hide)'!$B$4:$B$263,'SPC Backing (Hide)'!$E$4:$E$263),0),1))</f>
        <v>18.416666666666668</v>
      </c>
      <c r="AA110">
        <f t="shared" si="17"/>
        <v>16.326832151300238</v>
      </c>
      <c r="AB110">
        <f t="shared" si="18"/>
        <v>88.60283687943263</v>
      </c>
      <c r="AC110">
        <f t="shared" si="19"/>
        <v>104.92966903073287</v>
      </c>
      <c r="AD110">
        <f t="shared" si="20"/>
        <v>121.25650118203311</v>
      </c>
      <c r="AE110">
        <f t="shared" si="21"/>
        <v>153.91016548463358</v>
      </c>
      <c r="AF110">
        <f t="shared" si="22"/>
        <v>170.23699763593382</v>
      </c>
      <c r="AG110">
        <f t="shared" si="23"/>
        <v>186.56382978723406</v>
      </c>
      <c r="AH110">
        <f t="shared" si="24"/>
        <v>0</v>
      </c>
      <c r="AI110">
        <f t="shared" si="31"/>
        <v>-2</v>
      </c>
      <c r="AJ110">
        <f t="shared" si="25"/>
        <v>0</v>
      </c>
      <c r="AK110">
        <f t="shared" si="26"/>
        <v>0</v>
      </c>
      <c r="AL110" t="e">
        <f t="shared" si="27"/>
        <v>#N/A</v>
      </c>
      <c r="AM110">
        <f t="shared" si="28"/>
        <v>-1</v>
      </c>
      <c r="AN110">
        <f t="shared" si="29"/>
        <v>0</v>
      </c>
      <c r="AO110">
        <f>_xlfn.PERCENTILE.INC(INDEX($W$4:$W$263,MATCH(SPC!$B$13,IF(Setup!$B$11="Weekly",'SPC Backing (Hide)'!$B$4:$B$263,'SPC Backing (Hide)'!$E$4:$E$263),0),1):INDEX($W$4:$W$263,MATCH(SPC!$B$14,IF(Setup!$B$11="Weekly",'SPC Backing (Hide)'!$B$4:$B$263,'SPC Backing (Hide)'!$E$4:$E$263),0),1),'SPC Backing (Hide)'!$AO$3)</f>
        <v>136.10000000000002</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0">
        <f t="shared" si="30"/>
        <v>33.44999999999996</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137.58333333333334</v>
      </c>
      <c r="Y111" cm="1">
        <f t="array" ref="Y111">ABS(INDEX($F$4:$U$263,ROW(A108),MATCH($X$2,$F$3:$U$3,0))-INDEX($F$4:$U$263,ROW(A107),MATCH($X$2,$F$3:$U$3,0)))</f>
        <v>0</v>
      </c>
      <c r="Z111">
        <f>AVERAGE(INDEX($Y$4:$Y$263,MATCH(SPC!$B$13,IF(Setup!$B$11="Weekly",'SPC Backing (Hide)'!$B$4:$B$263,'SPC Backing (Hide)'!$E$4:$E$263),0)):INDEX($Y$4:$Y$263,MATCH(SPC!$B$14,IF(Setup!$B$11="Weekly",'SPC Backing (Hide)'!$B$4:$B$263,'SPC Backing (Hide)'!$E$4:$E$263),0),1))</f>
        <v>18.416666666666668</v>
      </c>
      <c r="AA111">
        <f t="shared" si="17"/>
        <v>16.326832151300238</v>
      </c>
      <c r="AB111">
        <f t="shared" si="18"/>
        <v>88.60283687943263</v>
      </c>
      <c r="AC111">
        <f t="shared" si="19"/>
        <v>104.92966903073287</v>
      </c>
      <c r="AD111">
        <f t="shared" si="20"/>
        <v>121.25650118203311</v>
      </c>
      <c r="AE111">
        <f t="shared" si="21"/>
        <v>153.91016548463358</v>
      </c>
      <c r="AF111">
        <f t="shared" si="22"/>
        <v>170.23699763593382</v>
      </c>
      <c r="AG111">
        <f t="shared" si="23"/>
        <v>186.56382978723406</v>
      </c>
      <c r="AH111">
        <f t="shared" si="24"/>
        <v>0</v>
      </c>
      <c r="AI111">
        <f t="shared" si="31"/>
        <v>-2</v>
      </c>
      <c r="AJ111">
        <f t="shared" si="25"/>
        <v>0</v>
      </c>
      <c r="AK111">
        <f t="shared" si="26"/>
        <v>0</v>
      </c>
      <c r="AL111" t="e">
        <f t="shared" si="27"/>
        <v>#N/A</v>
      </c>
      <c r="AM111">
        <f t="shared" si="28"/>
        <v>-1</v>
      </c>
      <c r="AN111">
        <f t="shared" si="29"/>
        <v>0</v>
      </c>
      <c r="AO111">
        <f>_xlfn.PERCENTILE.INC(INDEX($W$4:$W$263,MATCH(SPC!$B$13,IF(Setup!$B$11="Weekly",'SPC Backing (Hide)'!$B$4:$B$263,'SPC Backing (Hide)'!$E$4:$E$263),0),1):INDEX($W$4:$W$263,MATCH(SPC!$B$14,IF(Setup!$B$11="Weekly",'SPC Backing (Hide)'!$B$4:$B$263,'SPC Backing (Hide)'!$E$4:$E$263),0),1),'SPC Backing (Hide)'!$AO$3)</f>
        <v>136.10000000000002</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1">
        <f t="shared" si="30"/>
        <v>33.44999999999996</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137.58333333333334</v>
      </c>
      <c r="Y112" cm="1">
        <f t="array" ref="Y112">ABS(INDEX($F$4:$U$263,ROW(A109),MATCH($X$2,$F$3:$U$3,0))-INDEX($F$4:$U$263,ROW(A108),MATCH($X$2,$F$3:$U$3,0)))</f>
        <v>0</v>
      </c>
      <c r="Z112">
        <f>AVERAGE(INDEX($Y$4:$Y$263,MATCH(SPC!$B$13,IF(Setup!$B$11="Weekly",'SPC Backing (Hide)'!$B$4:$B$263,'SPC Backing (Hide)'!$E$4:$E$263),0)):INDEX($Y$4:$Y$263,MATCH(SPC!$B$14,IF(Setup!$B$11="Weekly",'SPC Backing (Hide)'!$B$4:$B$263,'SPC Backing (Hide)'!$E$4:$E$263),0),1))</f>
        <v>18.416666666666668</v>
      </c>
      <c r="AA112">
        <f t="shared" si="17"/>
        <v>16.326832151300238</v>
      </c>
      <c r="AB112">
        <f t="shared" si="18"/>
        <v>88.60283687943263</v>
      </c>
      <c r="AC112">
        <f t="shared" si="19"/>
        <v>104.92966903073287</v>
      </c>
      <c r="AD112">
        <f t="shared" si="20"/>
        <v>121.25650118203311</v>
      </c>
      <c r="AE112">
        <f t="shared" si="21"/>
        <v>153.91016548463358</v>
      </c>
      <c r="AF112">
        <f t="shared" si="22"/>
        <v>170.23699763593382</v>
      </c>
      <c r="AG112">
        <f t="shared" si="23"/>
        <v>186.56382978723406</v>
      </c>
      <c r="AH112">
        <f t="shared" si="24"/>
        <v>0</v>
      </c>
      <c r="AI112">
        <f t="shared" si="31"/>
        <v>-2</v>
      </c>
      <c r="AJ112">
        <f t="shared" si="25"/>
        <v>0</v>
      </c>
      <c r="AK112">
        <f t="shared" si="26"/>
        <v>0</v>
      </c>
      <c r="AL112" t="e">
        <f t="shared" si="27"/>
        <v>#N/A</v>
      </c>
      <c r="AM112">
        <f t="shared" si="28"/>
        <v>-1</v>
      </c>
      <c r="AN112">
        <f t="shared" si="29"/>
        <v>0</v>
      </c>
      <c r="AO112">
        <f>_xlfn.PERCENTILE.INC(INDEX($W$4:$W$263,MATCH(SPC!$B$13,IF(Setup!$B$11="Weekly",'SPC Backing (Hide)'!$B$4:$B$263,'SPC Backing (Hide)'!$E$4:$E$263),0),1):INDEX($W$4:$W$263,MATCH(SPC!$B$14,IF(Setup!$B$11="Weekly",'SPC Backing (Hide)'!$B$4:$B$263,'SPC Backing (Hide)'!$E$4:$E$263),0),1),'SPC Backing (Hide)'!$AO$3)</f>
        <v>136.10000000000002</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2">
        <f t="shared" si="30"/>
        <v>33.44999999999996</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137.58333333333334</v>
      </c>
      <c r="Y113" cm="1">
        <f t="array" ref="Y113">ABS(INDEX($F$4:$U$263,ROW(A110),MATCH($X$2,$F$3:$U$3,0))-INDEX($F$4:$U$263,ROW(A109),MATCH($X$2,$F$3:$U$3,0)))</f>
        <v>0</v>
      </c>
      <c r="Z113">
        <f>AVERAGE(INDEX($Y$4:$Y$263,MATCH(SPC!$B$13,IF(Setup!$B$11="Weekly",'SPC Backing (Hide)'!$B$4:$B$263,'SPC Backing (Hide)'!$E$4:$E$263),0)):INDEX($Y$4:$Y$263,MATCH(SPC!$B$14,IF(Setup!$B$11="Weekly",'SPC Backing (Hide)'!$B$4:$B$263,'SPC Backing (Hide)'!$E$4:$E$263),0),1))</f>
        <v>18.416666666666668</v>
      </c>
      <c r="AA113">
        <f t="shared" si="17"/>
        <v>16.326832151300238</v>
      </c>
      <c r="AB113">
        <f t="shared" si="18"/>
        <v>88.60283687943263</v>
      </c>
      <c r="AC113">
        <f t="shared" si="19"/>
        <v>104.92966903073287</v>
      </c>
      <c r="AD113">
        <f t="shared" si="20"/>
        <v>121.25650118203311</v>
      </c>
      <c r="AE113">
        <f t="shared" si="21"/>
        <v>153.91016548463358</v>
      </c>
      <c r="AF113">
        <f t="shared" si="22"/>
        <v>170.23699763593382</v>
      </c>
      <c r="AG113">
        <f t="shared" si="23"/>
        <v>186.56382978723406</v>
      </c>
      <c r="AH113">
        <f t="shared" si="24"/>
        <v>0</v>
      </c>
      <c r="AI113">
        <f t="shared" si="31"/>
        <v>-2</v>
      </c>
      <c r="AJ113">
        <f t="shared" si="25"/>
        <v>0</v>
      </c>
      <c r="AK113">
        <f t="shared" si="26"/>
        <v>0</v>
      </c>
      <c r="AL113" t="e">
        <f t="shared" si="27"/>
        <v>#N/A</v>
      </c>
      <c r="AM113">
        <f t="shared" si="28"/>
        <v>-1</v>
      </c>
      <c r="AN113">
        <f t="shared" si="29"/>
        <v>0</v>
      </c>
      <c r="AO113">
        <f>_xlfn.PERCENTILE.INC(INDEX($W$4:$W$263,MATCH(SPC!$B$13,IF(Setup!$B$11="Weekly",'SPC Backing (Hide)'!$B$4:$B$263,'SPC Backing (Hide)'!$E$4:$E$263),0),1):INDEX($W$4:$W$263,MATCH(SPC!$B$14,IF(Setup!$B$11="Weekly",'SPC Backing (Hide)'!$B$4:$B$263,'SPC Backing (Hide)'!$E$4:$E$263),0),1),'SPC Backing (Hide)'!$AO$3)</f>
        <v>136.10000000000002</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3">
        <f t="shared" si="30"/>
        <v>33.44999999999996</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137.58333333333334</v>
      </c>
      <c r="Y114" cm="1">
        <f t="array" ref="Y114">ABS(INDEX($F$4:$U$263,ROW(A111),MATCH($X$2,$F$3:$U$3,0))-INDEX($F$4:$U$263,ROW(A110),MATCH($X$2,$F$3:$U$3,0)))</f>
        <v>0</v>
      </c>
      <c r="Z114">
        <f>AVERAGE(INDEX($Y$4:$Y$263,MATCH(SPC!$B$13,IF(Setup!$B$11="Weekly",'SPC Backing (Hide)'!$B$4:$B$263,'SPC Backing (Hide)'!$E$4:$E$263),0)):INDEX($Y$4:$Y$263,MATCH(SPC!$B$14,IF(Setup!$B$11="Weekly",'SPC Backing (Hide)'!$B$4:$B$263,'SPC Backing (Hide)'!$E$4:$E$263),0),1))</f>
        <v>18.416666666666668</v>
      </c>
      <c r="AA114">
        <f t="shared" si="17"/>
        <v>16.326832151300238</v>
      </c>
      <c r="AB114">
        <f t="shared" si="18"/>
        <v>88.60283687943263</v>
      </c>
      <c r="AC114">
        <f t="shared" si="19"/>
        <v>104.92966903073287</v>
      </c>
      <c r="AD114">
        <f t="shared" si="20"/>
        <v>121.25650118203311</v>
      </c>
      <c r="AE114">
        <f t="shared" si="21"/>
        <v>153.91016548463358</v>
      </c>
      <c r="AF114">
        <f t="shared" si="22"/>
        <v>170.23699763593382</v>
      </c>
      <c r="AG114">
        <f t="shared" si="23"/>
        <v>186.56382978723406</v>
      </c>
      <c r="AH114">
        <f t="shared" si="24"/>
        <v>0</v>
      </c>
      <c r="AI114">
        <f t="shared" si="31"/>
        <v>-2</v>
      </c>
      <c r="AJ114">
        <f t="shared" si="25"/>
        <v>0</v>
      </c>
      <c r="AK114">
        <f t="shared" si="26"/>
        <v>0</v>
      </c>
      <c r="AL114" t="e">
        <f t="shared" si="27"/>
        <v>#N/A</v>
      </c>
      <c r="AM114">
        <f t="shared" si="28"/>
        <v>-1</v>
      </c>
      <c r="AN114">
        <f t="shared" si="29"/>
        <v>0</v>
      </c>
      <c r="AO114">
        <f>_xlfn.PERCENTILE.INC(INDEX($W$4:$W$263,MATCH(SPC!$B$13,IF(Setup!$B$11="Weekly",'SPC Backing (Hide)'!$B$4:$B$263,'SPC Backing (Hide)'!$E$4:$E$263),0),1):INDEX($W$4:$W$263,MATCH(SPC!$B$14,IF(Setup!$B$11="Weekly",'SPC Backing (Hide)'!$B$4:$B$263,'SPC Backing (Hide)'!$E$4:$E$263),0),1),'SPC Backing (Hide)'!$AO$3)</f>
        <v>136.10000000000002</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4">
        <f t="shared" si="30"/>
        <v>33.44999999999996</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137.58333333333334</v>
      </c>
      <c r="Y115" cm="1">
        <f t="array" ref="Y115">ABS(INDEX($F$4:$U$263,ROW(A112),MATCH($X$2,$F$3:$U$3,0))-INDEX($F$4:$U$263,ROW(A111),MATCH($X$2,$F$3:$U$3,0)))</f>
        <v>0</v>
      </c>
      <c r="Z115">
        <f>AVERAGE(INDEX($Y$4:$Y$263,MATCH(SPC!$B$13,IF(Setup!$B$11="Weekly",'SPC Backing (Hide)'!$B$4:$B$263,'SPC Backing (Hide)'!$E$4:$E$263),0)):INDEX($Y$4:$Y$263,MATCH(SPC!$B$14,IF(Setup!$B$11="Weekly",'SPC Backing (Hide)'!$B$4:$B$263,'SPC Backing (Hide)'!$E$4:$E$263),0),1))</f>
        <v>18.416666666666668</v>
      </c>
      <c r="AA115">
        <f t="shared" si="17"/>
        <v>16.326832151300238</v>
      </c>
      <c r="AB115">
        <f t="shared" si="18"/>
        <v>88.60283687943263</v>
      </c>
      <c r="AC115">
        <f t="shared" si="19"/>
        <v>104.92966903073287</v>
      </c>
      <c r="AD115">
        <f t="shared" si="20"/>
        <v>121.25650118203311</v>
      </c>
      <c r="AE115">
        <f t="shared" si="21"/>
        <v>153.91016548463358</v>
      </c>
      <c r="AF115">
        <f t="shared" si="22"/>
        <v>170.23699763593382</v>
      </c>
      <c r="AG115">
        <f t="shared" si="23"/>
        <v>186.56382978723406</v>
      </c>
      <c r="AH115">
        <f t="shared" si="24"/>
        <v>0</v>
      </c>
      <c r="AI115">
        <f t="shared" si="31"/>
        <v>-2</v>
      </c>
      <c r="AJ115">
        <f t="shared" si="25"/>
        <v>0</v>
      </c>
      <c r="AK115">
        <f t="shared" si="26"/>
        <v>0</v>
      </c>
      <c r="AL115" t="e">
        <f t="shared" si="27"/>
        <v>#N/A</v>
      </c>
      <c r="AM115">
        <f t="shared" si="28"/>
        <v>-1</v>
      </c>
      <c r="AN115">
        <f t="shared" si="29"/>
        <v>0</v>
      </c>
      <c r="AO115">
        <f>_xlfn.PERCENTILE.INC(INDEX($W$4:$W$263,MATCH(SPC!$B$13,IF(Setup!$B$11="Weekly",'SPC Backing (Hide)'!$B$4:$B$263,'SPC Backing (Hide)'!$E$4:$E$263),0),1):INDEX($W$4:$W$263,MATCH(SPC!$B$14,IF(Setup!$B$11="Weekly",'SPC Backing (Hide)'!$B$4:$B$263,'SPC Backing (Hide)'!$E$4:$E$263),0),1),'SPC Backing (Hide)'!$AO$3)</f>
        <v>136.10000000000002</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5">
        <f t="shared" si="30"/>
        <v>33.44999999999996</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137.58333333333334</v>
      </c>
      <c r="Y116" cm="1">
        <f t="array" ref="Y116">ABS(INDEX($F$4:$U$263,ROW(A113),MATCH($X$2,$F$3:$U$3,0))-INDEX($F$4:$U$263,ROW(A112),MATCH($X$2,$F$3:$U$3,0)))</f>
        <v>0</v>
      </c>
      <c r="Z116">
        <f>AVERAGE(INDEX($Y$4:$Y$263,MATCH(SPC!$B$13,IF(Setup!$B$11="Weekly",'SPC Backing (Hide)'!$B$4:$B$263,'SPC Backing (Hide)'!$E$4:$E$263),0)):INDEX($Y$4:$Y$263,MATCH(SPC!$B$14,IF(Setup!$B$11="Weekly",'SPC Backing (Hide)'!$B$4:$B$263,'SPC Backing (Hide)'!$E$4:$E$263),0),1))</f>
        <v>18.416666666666668</v>
      </c>
      <c r="AA116">
        <f t="shared" si="17"/>
        <v>16.326832151300238</v>
      </c>
      <c r="AB116">
        <f t="shared" si="18"/>
        <v>88.60283687943263</v>
      </c>
      <c r="AC116">
        <f t="shared" si="19"/>
        <v>104.92966903073287</v>
      </c>
      <c r="AD116">
        <f t="shared" si="20"/>
        <v>121.25650118203311</v>
      </c>
      <c r="AE116">
        <f t="shared" si="21"/>
        <v>153.91016548463358</v>
      </c>
      <c r="AF116">
        <f t="shared" si="22"/>
        <v>170.23699763593382</v>
      </c>
      <c r="AG116">
        <f t="shared" si="23"/>
        <v>186.56382978723406</v>
      </c>
      <c r="AH116">
        <f t="shared" si="24"/>
        <v>0</v>
      </c>
      <c r="AI116">
        <f t="shared" si="31"/>
        <v>-2</v>
      </c>
      <c r="AJ116">
        <f t="shared" si="25"/>
        <v>0</v>
      </c>
      <c r="AK116">
        <f t="shared" si="26"/>
        <v>0</v>
      </c>
      <c r="AL116" t="e">
        <f t="shared" si="27"/>
        <v>#N/A</v>
      </c>
      <c r="AM116">
        <f t="shared" si="28"/>
        <v>-1</v>
      </c>
      <c r="AN116">
        <f t="shared" si="29"/>
        <v>0</v>
      </c>
      <c r="AO116">
        <f>_xlfn.PERCENTILE.INC(INDEX($W$4:$W$263,MATCH(SPC!$B$13,IF(Setup!$B$11="Weekly",'SPC Backing (Hide)'!$B$4:$B$263,'SPC Backing (Hide)'!$E$4:$E$263),0),1):INDEX($W$4:$W$263,MATCH(SPC!$B$14,IF(Setup!$B$11="Weekly",'SPC Backing (Hide)'!$B$4:$B$263,'SPC Backing (Hide)'!$E$4:$E$263),0),1),'SPC Backing (Hide)'!$AO$3)</f>
        <v>136.10000000000002</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6">
        <f t="shared" si="30"/>
        <v>33.44999999999996</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137.58333333333334</v>
      </c>
      <c r="Y117" cm="1">
        <f t="array" ref="Y117">ABS(INDEX($F$4:$U$263,ROW(A114),MATCH($X$2,$F$3:$U$3,0))-INDEX($F$4:$U$263,ROW(A113),MATCH($X$2,$F$3:$U$3,0)))</f>
        <v>0</v>
      </c>
      <c r="Z117">
        <f>AVERAGE(INDEX($Y$4:$Y$263,MATCH(SPC!$B$13,IF(Setup!$B$11="Weekly",'SPC Backing (Hide)'!$B$4:$B$263,'SPC Backing (Hide)'!$E$4:$E$263),0)):INDEX($Y$4:$Y$263,MATCH(SPC!$B$14,IF(Setup!$B$11="Weekly",'SPC Backing (Hide)'!$B$4:$B$263,'SPC Backing (Hide)'!$E$4:$E$263),0),1))</f>
        <v>18.416666666666668</v>
      </c>
      <c r="AA117">
        <f t="shared" si="17"/>
        <v>16.326832151300238</v>
      </c>
      <c r="AB117">
        <f t="shared" si="18"/>
        <v>88.60283687943263</v>
      </c>
      <c r="AC117">
        <f t="shared" si="19"/>
        <v>104.92966903073287</v>
      </c>
      <c r="AD117">
        <f t="shared" si="20"/>
        <v>121.25650118203311</v>
      </c>
      <c r="AE117">
        <f t="shared" si="21"/>
        <v>153.91016548463358</v>
      </c>
      <c r="AF117">
        <f t="shared" si="22"/>
        <v>170.23699763593382</v>
      </c>
      <c r="AG117">
        <f t="shared" si="23"/>
        <v>186.56382978723406</v>
      </c>
      <c r="AH117">
        <f t="shared" si="24"/>
        <v>0</v>
      </c>
      <c r="AI117">
        <f t="shared" si="31"/>
        <v>-2</v>
      </c>
      <c r="AJ117">
        <f t="shared" si="25"/>
        <v>0</v>
      </c>
      <c r="AK117">
        <f t="shared" si="26"/>
        <v>0</v>
      </c>
      <c r="AL117" t="e">
        <f t="shared" si="27"/>
        <v>#N/A</v>
      </c>
      <c r="AM117">
        <f t="shared" si="28"/>
        <v>-1</v>
      </c>
      <c r="AN117">
        <f t="shared" si="29"/>
        <v>0</v>
      </c>
      <c r="AO117">
        <f>_xlfn.PERCENTILE.INC(INDEX($W$4:$W$263,MATCH(SPC!$B$13,IF(Setup!$B$11="Weekly",'SPC Backing (Hide)'!$B$4:$B$263,'SPC Backing (Hide)'!$E$4:$E$263),0),1):INDEX($W$4:$W$263,MATCH(SPC!$B$14,IF(Setup!$B$11="Weekly",'SPC Backing (Hide)'!$B$4:$B$263,'SPC Backing (Hide)'!$E$4:$E$263),0),1),'SPC Backing (Hide)'!$AO$3)</f>
        <v>136.10000000000002</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7">
        <f t="shared" si="30"/>
        <v>33.44999999999996</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137.58333333333334</v>
      </c>
      <c r="Y118" cm="1">
        <f t="array" ref="Y118">ABS(INDEX($F$4:$U$263,ROW(A115),MATCH($X$2,$F$3:$U$3,0))-INDEX($F$4:$U$263,ROW(A114),MATCH($X$2,$F$3:$U$3,0)))</f>
        <v>0</v>
      </c>
      <c r="Z118">
        <f>AVERAGE(INDEX($Y$4:$Y$263,MATCH(SPC!$B$13,IF(Setup!$B$11="Weekly",'SPC Backing (Hide)'!$B$4:$B$263,'SPC Backing (Hide)'!$E$4:$E$263),0)):INDEX($Y$4:$Y$263,MATCH(SPC!$B$14,IF(Setup!$B$11="Weekly",'SPC Backing (Hide)'!$B$4:$B$263,'SPC Backing (Hide)'!$E$4:$E$263),0),1))</f>
        <v>18.416666666666668</v>
      </c>
      <c r="AA118">
        <f t="shared" si="17"/>
        <v>16.326832151300238</v>
      </c>
      <c r="AB118">
        <f t="shared" si="18"/>
        <v>88.60283687943263</v>
      </c>
      <c r="AC118">
        <f t="shared" si="19"/>
        <v>104.92966903073287</v>
      </c>
      <c r="AD118">
        <f t="shared" si="20"/>
        <v>121.25650118203311</v>
      </c>
      <c r="AE118">
        <f t="shared" si="21"/>
        <v>153.91016548463358</v>
      </c>
      <c r="AF118">
        <f t="shared" si="22"/>
        <v>170.23699763593382</v>
      </c>
      <c r="AG118">
        <f t="shared" si="23"/>
        <v>186.56382978723406</v>
      </c>
      <c r="AH118">
        <f t="shared" si="24"/>
        <v>0</v>
      </c>
      <c r="AI118">
        <f t="shared" si="31"/>
        <v>-2</v>
      </c>
      <c r="AJ118">
        <f t="shared" si="25"/>
        <v>0</v>
      </c>
      <c r="AK118">
        <f t="shared" si="26"/>
        <v>0</v>
      </c>
      <c r="AL118" t="e">
        <f t="shared" si="27"/>
        <v>#N/A</v>
      </c>
      <c r="AM118">
        <f t="shared" si="28"/>
        <v>-1</v>
      </c>
      <c r="AN118">
        <f t="shared" si="29"/>
        <v>0</v>
      </c>
      <c r="AO118">
        <f>_xlfn.PERCENTILE.INC(INDEX($W$4:$W$263,MATCH(SPC!$B$13,IF(Setup!$B$11="Weekly",'SPC Backing (Hide)'!$B$4:$B$263,'SPC Backing (Hide)'!$E$4:$E$263),0),1):INDEX($W$4:$W$263,MATCH(SPC!$B$14,IF(Setup!$B$11="Weekly",'SPC Backing (Hide)'!$B$4:$B$263,'SPC Backing (Hide)'!$E$4:$E$263),0),1),'SPC Backing (Hide)'!$AO$3)</f>
        <v>136.10000000000002</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8">
        <f t="shared" si="30"/>
        <v>33.44999999999996</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137.58333333333334</v>
      </c>
      <c r="Y119" cm="1">
        <f t="array" ref="Y119">ABS(INDEX($F$4:$U$263,ROW(A116),MATCH($X$2,$F$3:$U$3,0))-INDEX($F$4:$U$263,ROW(A115),MATCH($X$2,$F$3:$U$3,0)))</f>
        <v>0</v>
      </c>
      <c r="Z119">
        <f>AVERAGE(INDEX($Y$4:$Y$263,MATCH(SPC!$B$13,IF(Setup!$B$11="Weekly",'SPC Backing (Hide)'!$B$4:$B$263,'SPC Backing (Hide)'!$E$4:$E$263),0)):INDEX($Y$4:$Y$263,MATCH(SPC!$B$14,IF(Setup!$B$11="Weekly",'SPC Backing (Hide)'!$B$4:$B$263,'SPC Backing (Hide)'!$E$4:$E$263),0),1))</f>
        <v>18.416666666666668</v>
      </c>
      <c r="AA119">
        <f t="shared" si="17"/>
        <v>16.326832151300238</v>
      </c>
      <c r="AB119">
        <f t="shared" si="18"/>
        <v>88.60283687943263</v>
      </c>
      <c r="AC119">
        <f t="shared" si="19"/>
        <v>104.92966903073287</v>
      </c>
      <c r="AD119">
        <f t="shared" si="20"/>
        <v>121.25650118203311</v>
      </c>
      <c r="AE119">
        <f t="shared" si="21"/>
        <v>153.91016548463358</v>
      </c>
      <c r="AF119">
        <f t="shared" si="22"/>
        <v>170.23699763593382</v>
      </c>
      <c r="AG119">
        <f t="shared" si="23"/>
        <v>186.56382978723406</v>
      </c>
      <c r="AH119">
        <f t="shared" si="24"/>
        <v>0</v>
      </c>
      <c r="AI119">
        <f t="shared" si="31"/>
        <v>-2</v>
      </c>
      <c r="AJ119">
        <f t="shared" si="25"/>
        <v>0</v>
      </c>
      <c r="AK119">
        <f t="shared" si="26"/>
        <v>0</v>
      </c>
      <c r="AL119" t="e">
        <f t="shared" si="27"/>
        <v>#N/A</v>
      </c>
      <c r="AM119">
        <f t="shared" si="28"/>
        <v>-1</v>
      </c>
      <c r="AN119">
        <f t="shared" si="29"/>
        <v>0</v>
      </c>
      <c r="AO119">
        <f>_xlfn.PERCENTILE.INC(INDEX($W$4:$W$263,MATCH(SPC!$B$13,IF(Setup!$B$11="Weekly",'SPC Backing (Hide)'!$B$4:$B$263,'SPC Backing (Hide)'!$E$4:$E$263),0),1):INDEX($W$4:$W$263,MATCH(SPC!$B$14,IF(Setup!$B$11="Weekly",'SPC Backing (Hide)'!$B$4:$B$263,'SPC Backing (Hide)'!$E$4:$E$263),0),1),'SPC Backing (Hide)'!$AO$3)</f>
        <v>136.10000000000002</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9">
        <f t="shared" si="30"/>
        <v>33.44999999999996</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137.58333333333334</v>
      </c>
      <c r="Y120" cm="1">
        <f t="array" ref="Y120">ABS(INDEX($F$4:$U$263,ROW(A117),MATCH($X$2,$F$3:$U$3,0))-INDEX($F$4:$U$263,ROW(A116),MATCH($X$2,$F$3:$U$3,0)))</f>
        <v>0</v>
      </c>
      <c r="Z120">
        <f>AVERAGE(INDEX($Y$4:$Y$263,MATCH(SPC!$B$13,IF(Setup!$B$11="Weekly",'SPC Backing (Hide)'!$B$4:$B$263,'SPC Backing (Hide)'!$E$4:$E$263),0)):INDEX($Y$4:$Y$263,MATCH(SPC!$B$14,IF(Setup!$B$11="Weekly",'SPC Backing (Hide)'!$B$4:$B$263,'SPC Backing (Hide)'!$E$4:$E$263),0),1))</f>
        <v>18.416666666666668</v>
      </c>
      <c r="AA120">
        <f t="shared" si="17"/>
        <v>16.326832151300238</v>
      </c>
      <c r="AB120">
        <f t="shared" si="18"/>
        <v>88.60283687943263</v>
      </c>
      <c r="AC120">
        <f t="shared" si="19"/>
        <v>104.92966903073287</v>
      </c>
      <c r="AD120">
        <f t="shared" si="20"/>
        <v>121.25650118203311</v>
      </c>
      <c r="AE120">
        <f t="shared" si="21"/>
        <v>153.91016548463358</v>
      </c>
      <c r="AF120">
        <f t="shared" si="22"/>
        <v>170.23699763593382</v>
      </c>
      <c r="AG120">
        <f t="shared" si="23"/>
        <v>186.56382978723406</v>
      </c>
      <c r="AH120">
        <f t="shared" si="24"/>
        <v>0</v>
      </c>
      <c r="AI120">
        <f t="shared" si="31"/>
        <v>-2</v>
      </c>
      <c r="AJ120">
        <f t="shared" si="25"/>
        <v>0</v>
      </c>
      <c r="AK120">
        <f t="shared" si="26"/>
        <v>0</v>
      </c>
      <c r="AL120" t="e">
        <f t="shared" si="27"/>
        <v>#N/A</v>
      </c>
      <c r="AM120">
        <f t="shared" si="28"/>
        <v>-1</v>
      </c>
      <c r="AN120">
        <f t="shared" si="29"/>
        <v>0</v>
      </c>
      <c r="AO120">
        <f>_xlfn.PERCENTILE.INC(INDEX($W$4:$W$263,MATCH(SPC!$B$13,IF(Setup!$B$11="Weekly",'SPC Backing (Hide)'!$B$4:$B$263,'SPC Backing (Hide)'!$E$4:$E$263),0),1):INDEX($W$4:$W$263,MATCH(SPC!$B$14,IF(Setup!$B$11="Weekly",'SPC Backing (Hide)'!$B$4:$B$263,'SPC Backing (Hide)'!$E$4:$E$263),0),1),'SPC Backing (Hide)'!$AO$3)</f>
        <v>136.10000000000002</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0">
        <f t="shared" si="30"/>
        <v>33.44999999999996</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137.58333333333334</v>
      </c>
      <c r="Y121" cm="1">
        <f t="array" ref="Y121">ABS(INDEX($F$4:$U$263,ROW(A118),MATCH($X$2,$F$3:$U$3,0))-INDEX($F$4:$U$263,ROW(A117),MATCH($X$2,$F$3:$U$3,0)))</f>
        <v>0</v>
      </c>
      <c r="Z121">
        <f>AVERAGE(INDEX($Y$4:$Y$263,MATCH(SPC!$B$13,IF(Setup!$B$11="Weekly",'SPC Backing (Hide)'!$B$4:$B$263,'SPC Backing (Hide)'!$E$4:$E$263),0)):INDEX($Y$4:$Y$263,MATCH(SPC!$B$14,IF(Setup!$B$11="Weekly",'SPC Backing (Hide)'!$B$4:$B$263,'SPC Backing (Hide)'!$E$4:$E$263),0),1))</f>
        <v>18.416666666666668</v>
      </c>
      <c r="AA121">
        <f t="shared" si="17"/>
        <v>16.326832151300238</v>
      </c>
      <c r="AB121">
        <f t="shared" si="18"/>
        <v>88.60283687943263</v>
      </c>
      <c r="AC121">
        <f t="shared" si="19"/>
        <v>104.92966903073287</v>
      </c>
      <c r="AD121">
        <f t="shared" si="20"/>
        <v>121.25650118203311</v>
      </c>
      <c r="AE121">
        <f t="shared" si="21"/>
        <v>153.91016548463358</v>
      </c>
      <c r="AF121">
        <f t="shared" si="22"/>
        <v>170.23699763593382</v>
      </c>
      <c r="AG121">
        <f t="shared" si="23"/>
        <v>186.56382978723406</v>
      </c>
      <c r="AH121">
        <f t="shared" si="24"/>
        <v>0</v>
      </c>
      <c r="AI121">
        <f t="shared" si="31"/>
        <v>-2</v>
      </c>
      <c r="AJ121">
        <f t="shared" si="25"/>
        <v>0</v>
      </c>
      <c r="AK121">
        <f t="shared" si="26"/>
        <v>0</v>
      </c>
      <c r="AL121" t="e">
        <f t="shared" si="27"/>
        <v>#N/A</v>
      </c>
      <c r="AM121">
        <f t="shared" si="28"/>
        <v>-1</v>
      </c>
      <c r="AN121">
        <f t="shared" si="29"/>
        <v>0</v>
      </c>
      <c r="AO121">
        <f>_xlfn.PERCENTILE.INC(INDEX($W$4:$W$263,MATCH(SPC!$B$13,IF(Setup!$B$11="Weekly",'SPC Backing (Hide)'!$B$4:$B$263,'SPC Backing (Hide)'!$E$4:$E$263),0),1):INDEX($W$4:$W$263,MATCH(SPC!$B$14,IF(Setup!$B$11="Weekly",'SPC Backing (Hide)'!$B$4:$B$263,'SPC Backing (Hide)'!$E$4:$E$263),0),1),'SPC Backing (Hide)'!$AO$3)</f>
        <v>136.10000000000002</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1">
        <f t="shared" si="30"/>
        <v>33.44999999999996</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137.58333333333334</v>
      </c>
      <c r="Y122" cm="1">
        <f t="array" ref="Y122">ABS(INDEX($F$4:$U$263,ROW(A119),MATCH($X$2,$F$3:$U$3,0))-INDEX($F$4:$U$263,ROW(A118),MATCH($X$2,$F$3:$U$3,0)))</f>
        <v>0</v>
      </c>
      <c r="Z122">
        <f>AVERAGE(INDEX($Y$4:$Y$263,MATCH(SPC!$B$13,IF(Setup!$B$11="Weekly",'SPC Backing (Hide)'!$B$4:$B$263,'SPC Backing (Hide)'!$E$4:$E$263),0)):INDEX($Y$4:$Y$263,MATCH(SPC!$B$14,IF(Setup!$B$11="Weekly",'SPC Backing (Hide)'!$B$4:$B$263,'SPC Backing (Hide)'!$E$4:$E$263),0),1))</f>
        <v>18.416666666666668</v>
      </c>
      <c r="AA122">
        <f t="shared" si="17"/>
        <v>16.326832151300238</v>
      </c>
      <c r="AB122">
        <f t="shared" si="18"/>
        <v>88.60283687943263</v>
      </c>
      <c r="AC122">
        <f t="shared" si="19"/>
        <v>104.92966903073287</v>
      </c>
      <c r="AD122">
        <f t="shared" si="20"/>
        <v>121.25650118203311</v>
      </c>
      <c r="AE122">
        <f t="shared" si="21"/>
        <v>153.91016548463358</v>
      </c>
      <c r="AF122">
        <f t="shared" si="22"/>
        <v>170.23699763593382</v>
      </c>
      <c r="AG122">
        <f t="shared" si="23"/>
        <v>186.56382978723406</v>
      </c>
      <c r="AH122">
        <f t="shared" si="24"/>
        <v>0</v>
      </c>
      <c r="AI122">
        <f t="shared" si="31"/>
        <v>-2</v>
      </c>
      <c r="AJ122">
        <f t="shared" si="25"/>
        <v>0</v>
      </c>
      <c r="AK122">
        <f t="shared" si="26"/>
        <v>0</v>
      </c>
      <c r="AL122" t="e">
        <f t="shared" si="27"/>
        <v>#N/A</v>
      </c>
      <c r="AM122">
        <f t="shared" si="28"/>
        <v>-1</v>
      </c>
      <c r="AN122">
        <f t="shared" si="29"/>
        <v>0</v>
      </c>
      <c r="AO122">
        <f>_xlfn.PERCENTILE.INC(INDEX($W$4:$W$263,MATCH(SPC!$B$13,IF(Setup!$B$11="Weekly",'SPC Backing (Hide)'!$B$4:$B$263,'SPC Backing (Hide)'!$E$4:$E$263),0),1):INDEX($W$4:$W$263,MATCH(SPC!$B$14,IF(Setup!$B$11="Weekly",'SPC Backing (Hide)'!$B$4:$B$263,'SPC Backing (Hide)'!$E$4:$E$263),0),1),'SPC Backing (Hide)'!$AO$3)</f>
        <v>136.10000000000002</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2">
        <f t="shared" si="30"/>
        <v>33.44999999999996</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137.58333333333334</v>
      </c>
      <c r="Y123" cm="1">
        <f t="array" ref="Y123">ABS(INDEX($F$4:$U$263,ROW(A120),MATCH($X$2,$F$3:$U$3,0))-INDEX($F$4:$U$263,ROW(A119),MATCH($X$2,$F$3:$U$3,0)))</f>
        <v>0</v>
      </c>
      <c r="Z123">
        <f>AVERAGE(INDEX($Y$4:$Y$263,MATCH(SPC!$B$13,IF(Setup!$B$11="Weekly",'SPC Backing (Hide)'!$B$4:$B$263,'SPC Backing (Hide)'!$E$4:$E$263),0)):INDEX($Y$4:$Y$263,MATCH(SPC!$B$14,IF(Setup!$B$11="Weekly",'SPC Backing (Hide)'!$B$4:$B$263,'SPC Backing (Hide)'!$E$4:$E$263),0),1))</f>
        <v>18.416666666666668</v>
      </c>
      <c r="AA123">
        <f t="shared" si="17"/>
        <v>16.326832151300238</v>
      </c>
      <c r="AB123">
        <f t="shared" si="18"/>
        <v>88.60283687943263</v>
      </c>
      <c r="AC123">
        <f t="shared" si="19"/>
        <v>104.92966903073287</v>
      </c>
      <c r="AD123">
        <f t="shared" si="20"/>
        <v>121.25650118203311</v>
      </c>
      <c r="AE123">
        <f t="shared" si="21"/>
        <v>153.91016548463358</v>
      </c>
      <c r="AF123">
        <f t="shared" si="22"/>
        <v>170.23699763593382</v>
      </c>
      <c r="AG123">
        <f t="shared" si="23"/>
        <v>186.56382978723406</v>
      </c>
      <c r="AH123">
        <f t="shared" si="24"/>
        <v>0</v>
      </c>
      <c r="AI123">
        <f t="shared" si="31"/>
        <v>-2</v>
      </c>
      <c r="AJ123">
        <f t="shared" si="25"/>
        <v>0</v>
      </c>
      <c r="AK123">
        <f t="shared" si="26"/>
        <v>0</v>
      </c>
      <c r="AL123" t="e">
        <f t="shared" si="27"/>
        <v>#N/A</v>
      </c>
      <c r="AM123">
        <f t="shared" si="28"/>
        <v>-1</v>
      </c>
      <c r="AN123">
        <f t="shared" si="29"/>
        <v>0</v>
      </c>
      <c r="AO123">
        <f>_xlfn.PERCENTILE.INC(INDEX($W$4:$W$263,MATCH(SPC!$B$13,IF(Setup!$B$11="Weekly",'SPC Backing (Hide)'!$B$4:$B$263,'SPC Backing (Hide)'!$E$4:$E$263),0),1):INDEX($W$4:$W$263,MATCH(SPC!$B$14,IF(Setup!$B$11="Weekly",'SPC Backing (Hide)'!$B$4:$B$263,'SPC Backing (Hide)'!$E$4:$E$263),0),1),'SPC Backing (Hide)'!$AO$3)</f>
        <v>136.10000000000002</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3">
        <f t="shared" si="30"/>
        <v>33.44999999999996</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137.58333333333334</v>
      </c>
      <c r="Y124" cm="1">
        <f t="array" ref="Y124">ABS(INDEX($F$4:$U$263,ROW(A121),MATCH($X$2,$F$3:$U$3,0))-INDEX($F$4:$U$263,ROW(A120),MATCH($X$2,$F$3:$U$3,0)))</f>
        <v>0</v>
      </c>
      <c r="Z124">
        <f>AVERAGE(INDEX($Y$4:$Y$263,MATCH(SPC!$B$13,IF(Setup!$B$11="Weekly",'SPC Backing (Hide)'!$B$4:$B$263,'SPC Backing (Hide)'!$E$4:$E$263),0)):INDEX($Y$4:$Y$263,MATCH(SPC!$B$14,IF(Setup!$B$11="Weekly",'SPC Backing (Hide)'!$B$4:$B$263,'SPC Backing (Hide)'!$E$4:$E$263),0),1))</f>
        <v>18.416666666666668</v>
      </c>
      <c r="AA124">
        <f t="shared" si="17"/>
        <v>16.326832151300238</v>
      </c>
      <c r="AB124">
        <f t="shared" si="18"/>
        <v>88.60283687943263</v>
      </c>
      <c r="AC124">
        <f t="shared" si="19"/>
        <v>104.92966903073287</v>
      </c>
      <c r="AD124">
        <f t="shared" si="20"/>
        <v>121.25650118203311</v>
      </c>
      <c r="AE124">
        <f t="shared" si="21"/>
        <v>153.91016548463358</v>
      </c>
      <c r="AF124">
        <f t="shared" si="22"/>
        <v>170.23699763593382</v>
      </c>
      <c r="AG124">
        <f t="shared" si="23"/>
        <v>186.56382978723406</v>
      </c>
      <c r="AH124">
        <f t="shared" si="24"/>
        <v>0</v>
      </c>
      <c r="AI124">
        <f t="shared" si="31"/>
        <v>-2</v>
      </c>
      <c r="AJ124">
        <f t="shared" si="25"/>
        <v>0</v>
      </c>
      <c r="AK124">
        <f t="shared" si="26"/>
        <v>0</v>
      </c>
      <c r="AL124" t="e">
        <f t="shared" si="27"/>
        <v>#N/A</v>
      </c>
      <c r="AM124">
        <f t="shared" si="28"/>
        <v>-1</v>
      </c>
      <c r="AN124">
        <f t="shared" si="29"/>
        <v>0</v>
      </c>
      <c r="AO124">
        <f>_xlfn.PERCENTILE.INC(INDEX($W$4:$W$263,MATCH(SPC!$B$13,IF(Setup!$B$11="Weekly",'SPC Backing (Hide)'!$B$4:$B$263,'SPC Backing (Hide)'!$E$4:$E$263),0),1):INDEX($W$4:$W$263,MATCH(SPC!$B$14,IF(Setup!$B$11="Weekly",'SPC Backing (Hide)'!$B$4:$B$263,'SPC Backing (Hide)'!$E$4:$E$263),0),1),'SPC Backing (Hide)'!$AO$3)</f>
        <v>136.10000000000002</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4">
        <f t="shared" si="30"/>
        <v>33.44999999999996</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137.58333333333334</v>
      </c>
      <c r="Y125" cm="1">
        <f t="array" ref="Y125">ABS(INDEX($F$4:$U$263,ROW(A122),MATCH($X$2,$F$3:$U$3,0))-INDEX($F$4:$U$263,ROW(A121),MATCH($X$2,$F$3:$U$3,0)))</f>
        <v>0</v>
      </c>
      <c r="Z125">
        <f>AVERAGE(INDEX($Y$4:$Y$263,MATCH(SPC!$B$13,IF(Setup!$B$11="Weekly",'SPC Backing (Hide)'!$B$4:$B$263,'SPC Backing (Hide)'!$E$4:$E$263),0)):INDEX($Y$4:$Y$263,MATCH(SPC!$B$14,IF(Setup!$B$11="Weekly",'SPC Backing (Hide)'!$B$4:$B$263,'SPC Backing (Hide)'!$E$4:$E$263),0),1))</f>
        <v>18.416666666666668</v>
      </c>
      <c r="AA125">
        <f t="shared" si="17"/>
        <v>16.326832151300238</v>
      </c>
      <c r="AB125">
        <f t="shared" si="18"/>
        <v>88.60283687943263</v>
      </c>
      <c r="AC125">
        <f t="shared" si="19"/>
        <v>104.92966903073287</v>
      </c>
      <c r="AD125">
        <f t="shared" si="20"/>
        <v>121.25650118203311</v>
      </c>
      <c r="AE125">
        <f t="shared" si="21"/>
        <v>153.91016548463358</v>
      </c>
      <c r="AF125">
        <f t="shared" si="22"/>
        <v>170.23699763593382</v>
      </c>
      <c r="AG125">
        <f t="shared" si="23"/>
        <v>186.56382978723406</v>
      </c>
      <c r="AH125">
        <f t="shared" si="24"/>
        <v>0</v>
      </c>
      <c r="AI125">
        <f t="shared" si="31"/>
        <v>-2</v>
      </c>
      <c r="AJ125">
        <f t="shared" si="25"/>
        <v>0</v>
      </c>
      <c r="AK125">
        <f t="shared" si="26"/>
        <v>0</v>
      </c>
      <c r="AL125" t="e">
        <f t="shared" si="27"/>
        <v>#N/A</v>
      </c>
      <c r="AM125">
        <f t="shared" si="28"/>
        <v>-1</v>
      </c>
      <c r="AN125">
        <f t="shared" si="29"/>
        <v>0</v>
      </c>
      <c r="AO125">
        <f>_xlfn.PERCENTILE.INC(INDEX($W$4:$W$263,MATCH(SPC!$B$13,IF(Setup!$B$11="Weekly",'SPC Backing (Hide)'!$B$4:$B$263,'SPC Backing (Hide)'!$E$4:$E$263),0),1):INDEX($W$4:$W$263,MATCH(SPC!$B$14,IF(Setup!$B$11="Weekly",'SPC Backing (Hide)'!$B$4:$B$263,'SPC Backing (Hide)'!$E$4:$E$263),0),1),'SPC Backing (Hide)'!$AO$3)</f>
        <v>136.10000000000002</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5">
        <f t="shared" si="30"/>
        <v>33.44999999999996</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137.58333333333334</v>
      </c>
      <c r="Y126" cm="1">
        <f t="array" ref="Y126">ABS(INDEX($F$4:$U$263,ROW(A123),MATCH($X$2,$F$3:$U$3,0))-INDEX($F$4:$U$263,ROW(A122),MATCH($X$2,$F$3:$U$3,0)))</f>
        <v>0</v>
      </c>
      <c r="Z126">
        <f>AVERAGE(INDEX($Y$4:$Y$263,MATCH(SPC!$B$13,IF(Setup!$B$11="Weekly",'SPC Backing (Hide)'!$B$4:$B$263,'SPC Backing (Hide)'!$E$4:$E$263),0)):INDEX($Y$4:$Y$263,MATCH(SPC!$B$14,IF(Setup!$B$11="Weekly",'SPC Backing (Hide)'!$B$4:$B$263,'SPC Backing (Hide)'!$E$4:$E$263),0),1))</f>
        <v>18.416666666666668</v>
      </c>
      <c r="AA126">
        <f t="shared" si="17"/>
        <v>16.326832151300238</v>
      </c>
      <c r="AB126">
        <f t="shared" si="18"/>
        <v>88.60283687943263</v>
      </c>
      <c r="AC126">
        <f t="shared" si="19"/>
        <v>104.92966903073287</v>
      </c>
      <c r="AD126">
        <f t="shared" si="20"/>
        <v>121.25650118203311</v>
      </c>
      <c r="AE126">
        <f t="shared" si="21"/>
        <v>153.91016548463358</v>
      </c>
      <c r="AF126">
        <f t="shared" si="22"/>
        <v>170.23699763593382</v>
      </c>
      <c r="AG126">
        <f t="shared" si="23"/>
        <v>186.56382978723406</v>
      </c>
      <c r="AH126">
        <f t="shared" si="24"/>
        <v>0</v>
      </c>
      <c r="AI126">
        <f t="shared" si="31"/>
        <v>-2</v>
      </c>
      <c r="AJ126">
        <f t="shared" si="25"/>
        <v>0</v>
      </c>
      <c r="AK126">
        <f t="shared" si="26"/>
        <v>0</v>
      </c>
      <c r="AL126" t="e">
        <f t="shared" si="27"/>
        <v>#N/A</v>
      </c>
      <c r="AM126">
        <f t="shared" si="28"/>
        <v>-1</v>
      </c>
      <c r="AN126">
        <f t="shared" si="29"/>
        <v>0</v>
      </c>
      <c r="AO126">
        <f>_xlfn.PERCENTILE.INC(INDEX($W$4:$W$263,MATCH(SPC!$B$13,IF(Setup!$B$11="Weekly",'SPC Backing (Hide)'!$B$4:$B$263,'SPC Backing (Hide)'!$E$4:$E$263),0),1):INDEX($W$4:$W$263,MATCH(SPC!$B$14,IF(Setup!$B$11="Weekly",'SPC Backing (Hide)'!$B$4:$B$263,'SPC Backing (Hide)'!$E$4:$E$263),0),1),'SPC Backing (Hide)'!$AO$3)</f>
        <v>136.10000000000002</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6">
        <f t="shared" si="30"/>
        <v>33.44999999999996</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137.58333333333334</v>
      </c>
      <c r="Y127" cm="1">
        <f t="array" ref="Y127">ABS(INDEX($F$4:$U$263,ROW(A124),MATCH($X$2,$F$3:$U$3,0))-INDEX($F$4:$U$263,ROW(A123),MATCH($X$2,$F$3:$U$3,0)))</f>
        <v>0</v>
      </c>
      <c r="Z127">
        <f>AVERAGE(INDEX($Y$4:$Y$263,MATCH(SPC!$B$13,IF(Setup!$B$11="Weekly",'SPC Backing (Hide)'!$B$4:$B$263,'SPC Backing (Hide)'!$E$4:$E$263),0)):INDEX($Y$4:$Y$263,MATCH(SPC!$B$14,IF(Setup!$B$11="Weekly",'SPC Backing (Hide)'!$B$4:$B$263,'SPC Backing (Hide)'!$E$4:$E$263),0),1))</f>
        <v>18.416666666666668</v>
      </c>
      <c r="AA127">
        <f t="shared" si="17"/>
        <v>16.326832151300238</v>
      </c>
      <c r="AB127">
        <f t="shared" si="18"/>
        <v>88.60283687943263</v>
      </c>
      <c r="AC127">
        <f t="shared" si="19"/>
        <v>104.92966903073287</v>
      </c>
      <c r="AD127">
        <f t="shared" si="20"/>
        <v>121.25650118203311</v>
      </c>
      <c r="AE127">
        <f t="shared" si="21"/>
        <v>153.91016548463358</v>
      </c>
      <c r="AF127">
        <f t="shared" si="22"/>
        <v>170.23699763593382</v>
      </c>
      <c r="AG127">
        <f t="shared" si="23"/>
        <v>186.56382978723406</v>
      </c>
      <c r="AH127">
        <f t="shared" si="24"/>
        <v>0</v>
      </c>
      <c r="AI127">
        <f t="shared" si="31"/>
        <v>-2</v>
      </c>
      <c r="AJ127">
        <f t="shared" si="25"/>
        <v>0</v>
      </c>
      <c r="AK127">
        <f t="shared" si="26"/>
        <v>0</v>
      </c>
      <c r="AL127" t="e">
        <f t="shared" si="27"/>
        <v>#N/A</v>
      </c>
      <c r="AM127">
        <f t="shared" si="28"/>
        <v>-1</v>
      </c>
      <c r="AN127">
        <f t="shared" si="29"/>
        <v>0</v>
      </c>
      <c r="AO127">
        <f>_xlfn.PERCENTILE.INC(INDEX($W$4:$W$263,MATCH(SPC!$B$13,IF(Setup!$B$11="Weekly",'SPC Backing (Hide)'!$B$4:$B$263,'SPC Backing (Hide)'!$E$4:$E$263),0),1):INDEX($W$4:$W$263,MATCH(SPC!$B$14,IF(Setup!$B$11="Weekly",'SPC Backing (Hide)'!$B$4:$B$263,'SPC Backing (Hide)'!$E$4:$E$263),0),1),'SPC Backing (Hide)'!$AO$3)</f>
        <v>136.10000000000002</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7">
        <f t="shared" si="30"/>
        <v>33.44999999999996</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137.58333333333334</v>
      </c>
      <c r="Y128" cm="1">
        <f t="array" ref="Y128">ABS(INDEX($F$4:$U$263,ROW(A125),MATCH($X$2,$F$3:$U$3,0))-INDEX($F$4:$U$263,ROW(A124),MATCH($X$2,$F$3:$U$3,0)))</f>
        <v>0</v>
      </c>
      <c r="Z128">
        <f>AVERAGE(INDEX($Y$4:$Y$263,MATCH(SPC!$B$13,IF(Setup!$B$11="Weekly",'SPC Backing (Hide)'!$B$4:$B$263,'SPC Backing (Hide)'!$E$4:$E$263),0)):INDEX($Y$4:$Y$263,MATCH(SPC!$B$14,IF(Setup!$B$11="Weekly",'SPC Backing (Hide)'!$B$4:$B$263,'SPC Backing (Hide)'!$E$4:$E$263),0),1))</f>
        <v>18.416666666666668</v>
      </c>
      <c r="AA128">
        <f t="shared" si="17"/>
        <v>16.326832151300238</v>
      </c>
      <c r="AB128">
        <f t="shared" si="18"/>
        <v>88.60283687943263</v>
      </c>
      <c r="AC128">
        <f t="shared" si="19"/>
        <v>104.92966903073287</v>
      </c>
      <c r="AD128">
        <f t="shared" si="20"/>
        <v>121.25650118203311</v>
      </c>
      <c r="AE128">
        <f t="shared" si="21"/>
        <v>153.91016548463358</v>
      </c>
      <c r="AF128">
        <f t="shared" si="22"/>
        <v>170.23699763593382</v>
      </c>
      <c r="AG128">
        <f t="shared" si="23"/>
        <v>186.56382978723406</v>
      </c>
      <c r="AH128">
        <f t="shared" si="24"/>
        <v>0</v>
      </c>
      <c r="AI128">
        <f t="shared" si="31"/>
        <v>-2</v>
      </c>
      <c r="AJ128">
        <f t="shared" si="25"/>
        <v>0</v>
      </c>
      <c r="AK128">
        <f t="shared" si="26"/>
        <v>0</v>
      </c>
      <c r="AL128" t="e">
        <f t="shared" si="27"/>
        <v>#N/A</v>
      </c>
      <c r="AM128">
        <f t="shared" si="28"/>
        <v>-1</v>
      </c>
      <c r="AN128">
        <f t="shared" si="29"/>
        <v>0</v>
      </c>
      <c r="AO128">
        <f>_xlfn.PERCENTILE.INC(INDEX($W$4:$W$263,MATCH(SPC!$B$13,IF(Setup!$B$11="Weekly",'SPC Backing (Hide)'!$B$4:$B$263,'SPC Backing (Hide)'!$E$4:$E$263),0),1):INDEX($W$4:$W$263,MATCH(SPC!$B$14,IF(Setup!$B$11="Weekly",'SPC Backing (Hide)'!$B$4:$B$263,'SPC Backing (Hide)'!$E$4:$E$263),0),1),'SPC Backing (Hide)'!$AO$3)</f>
        <v>136.10000000000002</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8">
        <f t="shared" si="30"/>
        <v>33.44999999999996</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137.58333333333334</v>
      </c>
      <c r="Y129" cm="1">
        <f t="array" ref="Y129">ABS(INDEX($F$4:$U$263,ROW(A126),MATCH($X$2,$F$3:$U$3,0))-INDEX($F$4:$U$263,ROW(A125),MATCH($X$2,$F$3:$U$3,0)))</f>
        <v>0</v>
      </c>
      <c r="Z129">
        <f>AVERAGE(INDEX($Y$4:$Y$263,MATCH(SPC!$B$13,IF(Setup!$B$11="Weekly",'SPC Backing (Hide)'!$B$4:$B$263,'SPC Backing (Hide)'!$E$4:$E$263),0)):INDEX($Y$4:$Y$263,MATCH(SPC!$B$14,IF(Setup!$B$11="Weekly",'SPC Backing (Hide)'!$B$4:$B$263,'SPC Backing (Hide)'!$E$4:$E$263),0),1))</f>
        <v>18.416666666666668</v>
      </c>
      <c r="AA129">
        <f t="shared" si="17"/>
        <v>16.326832151300238</v>
      </c>
      <c r="AB129">
        <f t="shared" si="18"/>
        <v>88.60283687943263</v>
      </c>
      <c r="AC129">
        <f t="shared" si="19"/>
        <v>104.92966903073287</v>
      </c>
      <c r="AD129">
        <f t="shared" si="20"/>
        <v>121.25650118203311</v>
      </c>
      <c r="AE129">
        <f t="shared" si="21"/>
        <v>153.91016548463358</v>
      </c>
      <c r="AF129">
        <f t="shared" si="22"/>
        <v>170.23699763593382</v>
      </c>
      <c r="AG129">
        <f t="shared" si="23"/>
        <v>186.56382978723406</v>
      </c>
      <c r="AH129">
        <f t="shared" si="24"/>
        <v>0</v>
      </c>
      <c r="AI129">
        <f t="shared" si="31"/>
        <v>-2</v>
      </c>
      <c r="AJ129">
        <f t="shared" si="25"/>
        <v>0</v>
      </c>
      <c r="AK129">
        <f t="shared" si="26"/>
        <v>0</v>
      </c>
      <c r="AL129" t="e">
        <f t="shared" si="27"/>
        <v>#N/A</v>
      </c>
      <c r="AM129">
        <f t="shared" si="28"/>
        <v>-1</v>
      </c>
      <c r="AN129">
        <f t="shared" si="29"/>
        <v>0</v>
      </c>
      <c r="AO129">
        <f>_xlfn.PERCENTILE.INC(INDEX($W$4:$W$263,MATCH(SPC!$B$13,IF(Setup!$B$11="Weekly",'SPC Backing (Hide)'!$B$4:$B$263,'SPC Backing (Hide)'!$E$4:$E$263),0),1):INDEX($W$4:$W$263,MATCH(SPC!$B$14,IF(Setup!$B$11="Weekly",'SPC Backing (Hide)'!$B$4:$B$263,'SPC Backing (Hide)'!$E$4:$E$263),0),1),'SPC Backing (Hide)'!$AO$3)</f>
        <v>136.10000000000002</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9">
        <f t="shared" si="30"/>
        <v>33.44999999999996</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137.58333333333334</v>
      </c>
      <c r="Y130" cm="1">
        <f t="array" ref="Y130">ABS(INDEX($F$4:$U$263,ROW(A127),MATCH($X$2,$F$3:$U$3,0))-INDEX($F$4:$U$263,ROW(A126),MATCH($X$2,$F$3:$U$3,0)))</f>
        <v>0</v>
      </c>
      <c r="Z130">
        <f>AVERAGE(INDEX($Y$4:$Y$263,MATCH(SPC!$B$13,IF(Setup!$B$11="Weekly",'SPC Backing (Hide)'!$B$4:$B$263,'SPC Backing (Hide)'!$E$4:$E$263),0)):INDEX($Y$4:$Y$263,MATCH(SPC!$B$14,IF(Setup!$B$11="Weekly",'SPC Backing (Hide)'!$B$4:$B$263,'SPC Backing (Hide)'!$E$4:$E$263),0),1))</f>
        <v>18.416666666666668</v>
      </c>
      <c r="AA130">
        <f t="shared" si="17"/>
        <v>16.326832151300238</v>
      </c>
      <c r="AB130">
        <f t="shared" si="18"/>
        <v>88.60283687943263</v>
      </c>
      <c r="AC130">
        <f t="shared" si="19"/>
        <v>104.92966903073287</v>
      </c>
      <c r="AD130">
        <f t="shared" si="20"/>
        <v>121.25650118203311</v>
      </c>
      <c r="AE130">
        <f t="shared" si="21"/>
        <v>153.91016548463358</v>
      </c>
      <c r="AF130">
        <f t="shared" si="22"/>
        <v>170.23699763593382</v>
      </c>
      <c r="AG130">
        <f t="shared" si="23"/>
        <v>186.56382978723406</v>
      </c>
      <c r="AH130">
        <f t="shared" si="24"/>
        <v>0</v>
      </c>
      <c r="AI130">
        <f t="shared" si="31"/>
        <v>-2</v>
      </c>
      <c r="AJ130">
        <f t="shared" si="25"/>
        <v>0</v>
      </c>
      <c r="AK130">
        <f t="shared" si="26"/>
        <v>0</v>
      </c>
      <c r="AL130" t="e">
        <f t="shared" si="27"/>
        <v>#N/A</v>
      </c>
      <c r="AM130">
        <f t="shared" si="28"/>
        <v>-1</v>
      </c>
      <c r="AN130">
        <f t="shared" si="29"/>
        <v>0</v>
      </c>
      <c r="AO130">
        <f>_xlfn.PERCENTILE.INC(INDEX($W$4:$W$263,MATCH(SPC!$B$13,IF(Setup!$B$11="Weekly",'SPC Backing (Hide)'!$B$4:$B$263,'SPC Backing (Hide)'!$E$4:$E$263),0),1):INDEX($W$4:$W$263,MATCH(SPC!$B$14,IF(Setup!$B$11="Weekly",'SPC Backing (Hide)'!$B$4:$B$263,'SPC Backing (Hide)'!$E$4:$E$263),0),1),'SPC Backing (Hide)'!$AO$3)</f>
        <v>136.10000000000002</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0">
        <f t="shared" si="30"/>
        <v>33.44999999999996</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137.58333333333334</v>
      </c>
      <c r="Y131" cm="1">
        <f t="array" ref="Y131">ABS(INDEX($F$4:$U$263,ROW(A128),MATCH($X$2,$F$3:$U$3,0))-INDEX($F$4:$U$263,ROW(A127),MATCH($X$2,$F$3:$U$3,0)))</f>
        <v>0</v>
      </c>
      <c r="Z131">
        <f>AVERAGE(INDEX($Y$4:$Y$263,MATCH(SPC!$B$13,IF(Setup!$B$11="Weekly",'SPC Backing (Hide)'!$B$4:$B$263,'SPC Backing (Hide)'!$E$4:$E$263),0)):INDEX($Y$4:$Y$263,MATCH(SPC!$B$14,IF(Setup!$B$11="Weekly",'SPC Backing (Hide)'!$B$4:$B$263,'SPC Backing (Hide)'!$E$4:$E$263),0),1))</f>
        <v>18.416666666666668</v>
      </c>
      <c r="AA131">
        <f t="shared" si="17"/>
        <v>16.326832151300238</v>
      </c>
      <c r="AB131">
        <f t="shared" si="18"/>
        <v>88.60283687943263</v>
      </c>
      <c r="AC131">
        <f t="shared" si="19"/>
        <v>104.92966903073287</v>
      </c>
      <c r="AD131">
        <f t="shared" si="20"/>
        <v>121.25650118203311</v>
      </c>
      <c r="AE131">
        <f t="shared" si="21"/>
        <v>153.91016548463358</v>
      </c>
      <c r="AF131">
        <f t="shared" si="22"/>
        <v>170.23699763593382</v>
      </c>
      <c r="AG131">
        <f t="shared" si="23"/>
        <v>186.56382978723406</v>
      </c>
      <c r="AH131">
        <f t="shared" si="24"/>
        <v>0</v>
      </c>
      <c r="AI131">
        <f t="shared" si="31"/>
        <v>-2</v>
      </c>
      <c r="AJ131">
        <f t="shared" si="25"/>
        <v>0</v>
      </c>
      <c r="AK131">
        <f t="shared" si="26"/>
        <v>0</v>
      </c>
      <c r="AL131" t="e">
        <f t="shared" si="27"/>
        <v>#N/A</v>
      </c>
      <c r="AM131">
        <f t="shared" si="28"/>
        <v>-1</v>
      </c>
      <c r="AN131">
        <f t="shared" si="29"/>
        <v>0</v>
      </c>
      <c r="AO131">
        <f>_xlfn.PERCENTILE.INC(INDEX($W$4:$W$263,MATCH(SPC!$B$13,IF(Setup!$B$11="Weekly",'SPC Backing (Hide)'!$B$4:$B$263,'SPC Backing (Hide)'!$E$4:$E$263),0),1):INDEX($W$4:$W$263,MATCH(SPC!$B$14,IF(Setup!$B$11="Weekly",'SPC Backing (Hide)'!$B$4:$B$263,'SPC Backing (Hide)'!$E$4:$E$263),0),1),'SPC Backing (Hide)'!$AO$3)</f>
        <v>136.10000000000002</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1">
        <f t="shared" si="30"/>
        <v>33.44999999999996</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137.58333333333334</v>
      </c>
      <c r="Y132" cm="1">
        <f t="array" ref="Y132">ABS(INDEX($F$4:$U$263,ROW(A129),MATCH($X$2,$F$3:$U$3,0))-INDEX($F$4:$U$263,ROW(A128),MATCH($X$2,$F$3:$U$3,0)))</f>
        <v>0</v>
      </c>
      <c r="Z132">
        <f>AVERAGE(INDEX($Y$4:$Y$263,MATCH(SPC!$B$13,IF(Setup!$B$11="Weekly",'SPC Backing (Hide)'!$B$4:$B$263,'SPC Backing (Hide)'!$E$4:$E$263),0)):INDEX($Y$4:$Y$263,MATCH(SPC!$B$14,IF(Setup!$B$11="Weekly",'SPC Backing (Hide)'!$B$4:$B$263,'SPC Backing (Hide)'!$E$4:$E$263),0),1))</f>
        <v>18.416666666666668</v>
      </c>
      <c r="AA132">
        <f t="shared" si="17"/>
        <v>16.326832151300238</v>
      </c>
      <c r="AB132">
        <f t="shared" si="18"/>
        <v>88.60283687943263</v>
      </c>
      <c r="AC132">
        <f t="shared" si="19"/>
        <v>104.92966903073287</v>
      </c>
      <c r="AD132">
        <f t="shared" si="20"/>
        <v>121.25650118203311</v>
      </c>
      <c r="AE132">
        <f t="shared" si="21"/>
        <v>153.91016548463358</v>
      </c>
      <c r="AF132">
        <f t="shared" si="22"/>
        <v>170.23699763593382</v>
      </c>
      <c r="AG132">
        <f t="shared" si="23"/>
        <v>186.56382978723406</v>
      </c>
      <c r="AH132">
        <f t="shared" si="24"/>
        <v>0</v>
      </c>
      <c r="AI132">
        <f t="shared" si="31"/>
        <v>-2</v>
      </c>
      <c r="AJ132">
        <f t="shared" si="25"/>
        <v>0</v>
      </c>
      <c r="AK132">
        <f t="shared" si="26"/>
        <v>0</v>
      </c>
      <c r="AL132" t="e">
        <f t="shared" si="27"/>
        <v>#N/A</v>
      </c>
      <c r="AM132">
        <f t="shared" si="28"/>
        <v>-1</v>
      </c>
      <c r="AN132">
        <f t="shared" si="29"/>
        <v>0</v>
      </c>
      <c r="AO132">
        <f>_xlfn.PERCENTILE.INC(INDEX($W$4:$W$263,MATCH(SPC!$B$13,IF(Setup!$B$11="Weekly",'SPC Backing (Hide)'!$B$4:$B$263,'SPC Backing (Hide)'!$E$4:$E$263),0),1):INDEX($W$4:$W$263,MATCH(SPC!$B$14,IF(Setup!$B$11="Weekly",'SPC Backing (Hide)'!$B$4:$B$263,'SPC Backing (Hide)'!$E$4:$E$263),0),1),'SPC Backing (Hide)'!$AO$3)</f>
        <v>136.10000000000002</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2">
        <f t="shared" si="30"/>
        <v>33.44999999999996</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137.58333333333334</v>
      </c>
      <c r="Y133" cm="1">
        <f t="array" ref="Y133">ABS(INDEX($F$4:$U$263,ROW(A130),MATCH($X$2,$F$3:$U$3,0))-INDEX($F$4:$U$263,ROW(A129),MATCH($X$2,$F$3:$U$3,0)))</f>
        <v>0</v>
      </c>
      <c r="Z133">
        <f>AVERAGE(INDEX($Y$4:$Y$263,MATCH(SPC!$B$13,IF(Setup!$B$11="Weekly",'SPC Backing (Hide)'!$B$4:$B$263,'SPC Backing (Hide)'!$E$4:$E$263),0)):INDEX($Y$4:$Y$263,MATCH(SPC!$B$14,IF(Setup!$B$11="Weekly",'SPC Backing (Hide)'!$B$4:$B$263,'SPC Backing (Hide)'!$E$4:$E$263),0),1))</f>
        <v>18.416666666666668</v>
      </c>
      <c r="AA133">
        <f t="shared" ref="AA133:AA196" si="33">Z133/1.128</f>
        <v>16.326832151300238</v>
      </c>
      <c r="AB133">
        <f t="shared" ref="AB133:AB196" si="34">MAX(0,X133-(3*AA133))</f>
        <v>88.60283687943263</v>
      </c>
      <c r="AC133">
        <f t="shared" ref="AC133:AC196" si="35">MAX(0,X133-(2*AA133))</f>
        <v>104.92966903073287</v>
      </c>
      <c r="AD133">
        <f t="shared" ref="AD133:AD196" si="36">MAX(0,X133-AA133)</f>
        <v>121.25650118203311</v>
      </c>
      <c r="AE133">
        <f t="shared" ref="AE133:AE196" si="37">X133+AA133</f>
        <v>153.91016548463358</v>
      </c>
      <c r="AF133">
        <f t="shared" ref="AF133:AF196" si="38">X133+(2*AA133)</f>
        <v>170.23699763593382</v>
      </c>
      <c r="AG133">
        <f t="shared" ref="AG133:AG196" si="39">X133+(3*AA133)</f>
        <v>186.56382978723406</v>
      </c>
      <c r="AH133">
        <f t="shared" ref="AH133:AH196" si="40">IF(OR(W133&gt;AG133,W133&lt;AB133),W133,NA())</f>
        <v>0</v>
      </c>
      <c r="AI133">
        <f t="shared" si="31"/>
        <v>-2</v>
      </c>
      <c r="AJ133">
        <f t="shared" ref="AJ133:AJ196" si="41">IF(ABS(SUM(AI133:AI135))&gt;=5,W133,NA())</f>
        <v>0</v>
      </c>
      <c r="AK133">
        <f t="shared" ref="AK133:AK196" si="42">IF(W134&gt;W133,1,IF(W134&lt;W133,-1,0))</f>
        <v>0</v>
      </c>
      <c r="AL133" t="e">
        <f t="shared" ref="AL133:AL196" si="43">IF(ABS(SUM(AK133:AK138))=6,W133,NA())</f>
        <v>#N/A</v>
      </c>
      <c r="AM133">
        <f t="shared" ref="AM133:AM196" si="44">IF(W133&lt;X133,-1,IF(W133&gt;X133,1,0))</f>
        <v>-1</v>
      </c>
      <c r="AN133">
        <f t="shared" ref="AN133:AN196" si="45">IF(ABS(SUM(AM133:AM141))=9,W133,NA())</f>
        <v>0</v>
      </c>
      <c r="AO133">
        <f>_xlfn.PERCENTILE.INC(INDEX($W$4:$W$263,MATCH(SPC!$B$13,IF(Setup!$B$11="Weekly",'SPC Backing (Hide)'!$B$4:$B$263,'SPC Backing (Hide)'!$E$4:$E$263),0),1):INDEX($W$4:$W$263,MATCH(SPC!$B$14,IF(Setup!$B$11="Weekly",'SPC Backing (Hide)'!$B$4:$B$263,'SPC Backing (Hide)'!$E$4:$E$263),0),1),'SPC Backing (Hide)'!$AO$3)</f>
        <v>136.10000000000002</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3">
        <f t="shared" ref="AQ133:AQ196" si="46">AP133-AO133</f>
        <v>33.44999999999996</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137.58333333333334</v>
      </c>
      <c r="Y134" cm="1">
        <f t="array" ref="Y134">ABS(INDEX($F$4:$U$263,ROW(A131),MATCH($X$2,$F$3:$U$3,0))-INDEX($F$4:$U$263,ROW(A130),MATCH($X$2,$F$3:$U$3,0)))</f>
        <v>0</v>
      </c>
      <c r="Z134">
        <f>AVERAGE(INDEX($Y$4:$Y$263,MATCH(SPC!$B$13,IF(Setup!$B$11="Weekly",'SPC Backing (Hide)'!$B$4:$B$263,'SPC Backing (Hide)'!$E$4:$E$263),0)):INDEX($Y$4:$Y$263,MATCH(SPC!$B$14,IF(Setup!$B$11="Weekly",'SPC Backing (Hide)'!$B$4:$B$263,'SPC Backing (Hide)'!$E$4:$E$263),0),1))</f>
        <v>18.416666666666668</v>
      </c>
      <c r="AA134">
        <f t="shared" si="33"/>
        <v>16.326832151300238</v>
      </c>
      <c r="AB134">
        <f t="shared" si="34"/>
        <v>88.60283687943263</v>
      </c>
      <c r="AC134">
        <f t="shared" si="35"/>
        <v>104.92966903073287</v>
      </c>
      <c r="AD134">
        <f t="shared" si="36"/>
        <v>121.25650118203311</v>
      </c>
      <c r="AE134">
        <f t="shared" si="37"/>
        <v>153.91016548463358</v>
      </c>
      <c r="AF134">
        <f t="shared" si="38"/>
        <v>170.23699763593382</v>
      </c>
      <c r="AG134">
        <f t="shared" si="39"/>
        <v>186.56382978723406</v>
      </c>
      <c r="AH134">
        <f t="shared" si="40"/>
        <v>0</v>
      </c>
      <c r="AI134">
        <f t="shared" ref="AI134:AI197" si="47">IF(W134&gt;AF134,2,IF(W134&lt;AC134,-2,IF(W134&gt;X134,1,IF(W134&lt;X134,-1,0))))</f>
        <v>-2</v>
      </c>
      <c r="AJ134">
        <f t="shared" si="41"/>
        <v>0</v>
      </c>
      <c r="AK134">
        <f t="shared" si="42"/>
        <v>0</v>
      </c>
      <c r="AL134" t="e">
        <f t="shared" si="43"/>
        <v>#N/A</v>
      </c>
      <c r="AM134">
        <f t="shared" si="44"/>
        <v>-1</v>
      </c>
      <c r="AN134">
        <f t="shared" si="45"/>
        <v>0</v>
      </c>
      <c r="AO134">
        <f>_xlfn.PERCENTILE.INC(INDEX($W$4:$W$263,MATCH(SPC!$B$13,IF(Setup!$B$11="Weekly",'SPC Backing (Hide)'!$B$4:$B$263,'SPC Backing (Hide)'!$E$4:$E$263),0),1):INDEX($W$4:$W$263,MATCH(SPC!$B$14,IF(Setup!$B$11="Weekly",'SPC Backing (Hide)'!$B$4:$B$263,'SPC Backing (Hide)'!$E$4:$E$263),0),1),'SPC Backing (Hide)'!$AO$3)</f>
        <v>136.10000000000002</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4">
        <f t="shared" si="46"/>
        <v>33.44999999999996</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137.58333333333334</v>
      </c>
      <c r="Y135" cm="1">
        <f t="array" ref="Y135">ABS(INDEX($F$4:$U$263,ROW(A132),MATCH($X$2,$F$3:$U$3,0))-INDEX($F$4:$U$263,ROW(A131),MATCH($X$2,$F$3:$U$3,0)))</f>
        <v>0</v>
      </c>
      <c r="Z135">
        <f>AVERAGE(INDEX($Y$4:$Y$263,MATCH(SPC!$B$13,IF(Setup!$B$11="Weekly",'SPC Backing (Hide)'!$B$4:$B$263,'SPC Backing (Hide)'!$E$4:$E$263),0)):INDEX($Y$4:$Y$263,MATCH(SPC!$B$14,IF(Setup!$B$11="Weekly",'SPC Backing (Hide)'!$B$4:$B$263,'SPC Backing (Hide)'!$E$4:$E$263),0),1))</f>
        <v>18.416666666666668</v>
      </c>
      <c r="AA135">
        <f t="shared" si="33"/>
        <v>16.326832151300238</v>
      </c>
      <c r="AB135">
        <f t="shared" si="34"/>
        <v>88.60283687943263</v>
      </c>
      <c r="AC135">
        <f t="shared" si="35"/>
        <v>104.92966903073287</v>
      </c>
      <c r="AD135">
        <f t="shared" si="36"/>
        <v>121.25650118203311</v>
      </c>
      <c r="AE135">
        <f t="shared" si="37"/>
        <v>153.91016548463358</v>
      </c>
      <c r="AF135">
        <f t="shared" si="38"/>
        <v>170.23699763593382</v>
      </c>
      <c r="AG135">
        <f t="shared" si="39"/>
        <v>186.56382978723406</v>
      </c>
      <c r="AH135">
        <f t="shared" si="40"/>
        <v>0</v>
      </c>
      <c r="AI135">
        <f t="shared" si="47"/>
        <v>-2</v>
      </c>
      <c r="AJ135">
        <f t="shared" si="41"/>
        <v>0</v>
      </c>
      <c r="AK135">
        <f t="shared" si="42"/>
        <v>0</v>
      </c>
      <c r="AL135" t="e">
        <f t="shared" si="43"/>
        <v>#N/A</v>
      </c>
      <c r="AM135">
        <f t="shared" si="44"/>
        <v>-1</v>
      </c>
      <c r="AN135">
        <f t="shared" si="45"/>
        <v>0</v>
      </c>
      <c r="AO135">
        <f>_xlfn.PERCENTILE.INC(INDEX($W$4:$W$263,MATCH(SPC!$B$13,IF(Setup!$B$11="Weekly",'SPC Backing (Hide)'!$B$4:$B$263,'SPC Backing (Hide)'!$E$4:$E$263),0),1):INDEX($W$4:$W$263,MATCH(SPC!$B$14,IF(Setup!$B$11="Weekly",'SPC Backing (Hide)'!$B$4:$B$263,'SPC Backing (Hide)'!$E$4:$E$263),0),1),'SPC Backing (Hide)'!$AO$3)</f>
        <v>136.10000000000002</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5">
        <f t="shared" si="46"/>
        <v>33.44999999999996</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137.58333333333334</v>
      </c>
      <c r="Y136" cm="1">
        <f t="array" ref="Y136">ABS(INDEX($F$4:$U$263,ROW(A133),MATCH($X$2,$F$3:$U$3,0))-INDEX($F$4:$U$263,ROW(A132),MATCH($X$2,$F$3:$U$3,0)))</f>
        <v>0</v>
      </c>
      <c r="Z136">
        <f>AVERAGE(INDEX($Y$4:$Y$263,MATCH(SPC!$B$13,IF(Setup!$B$11="Weekly",'SPC Backing (Hide)'!$B$4:$B$263,'SPC Backing (Hide)'!$E$4:$E$263),0)):INDEX($Y$4:$Y$263,MATCH(SPC!$B$14,IF(Setup!$B$11="Weekly",'SPC Backing (Hide)'!$B$4:$B$263,'SPC Backing (Hide)'!$E$4:$E$263),0),1))</f>
        <v>18.416666666666668</v>
      </c>
      <c r="AA136">
        <f t="shared" si="33"/>
        <v>16.326832151300238</v>
      </c>
      <c r="AB136">
        <f t="shared" si="34"/>
        <v>88.60283687943263</v>
      </c>
      <c r="AC136">
        <f t="shared" si="35"/>
        <v>104.92966903073287</v>
      </c>
      <c r="AD136">
        <f t="shared" si="36"/>
        <v>121.25650118203311</v>
      </c>
      <c r="AE136">
        <f t="shared" si="37"/>
        <v>153.91016548463358</v>
      </c>
      <c r="AF136">
        <f t="shared" si="38"/>
        <v>170.23699763593382</v>
      </c>
      <c r="AG136">
        <f t="shared" si="39"/>
        <v>186.56382978723406</v>
      </c>
      <c r="AH136">
        <f t="shared" si="40"/>
        <v>0</v>
      </c>
      <c r="AI136">
        <f t="shared" si="47"/>
        <v>-2</v>
      </c>
      <c r="AJ136">
        <f t="shared" si="41"/>
        <v>0</v>
      </c>
      <c r="AK136">
        <f t="shared" si="42"/>
        <v>0</v>
      </c>
      <c r="AL136" t="e">
        <f t="shared" si="43"/>
        <v>#N/A</v>
      </c>
      <c r="AM136">
        <f t="shared" si="44"/>
        <v>-1</v>
      </c>
      <c r="AN136">
        <f t="shared" si="45"/>
        <v>0</v>
      </c>
      <c r="AO136">
        <f>_xlfn.PERCENTILE.INC(INDEX($W$4:$W$263,MATCH(SPC!$B$13,IF(Setup!$B$11="Weekly",'SPC Backing (Hide)'!$B$4:$B$263,'SPC Backing (Hide)'!$E$4:$E$263),0),1):INDEX($W$4:$W$263,MATCH(SPC!$B$14,IF(Setup!$B$11="Weekly",'SPC Backing (Hide)'!$B$4:$B$263,'SPC Backing (Hide)'!$E$4:$E$263),0),1),'SPC Backing (Hide)'!$AO$3)</f>
        <v>136.10000000000002</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6">
        <f t="shared" si="46"/>
        <v>33.44999999999996</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137.58333333333334</v>
      </c>
      <c r="Y137" cm="1">
        <f t="array" ref="Y137">ABS(INDEX($F$4:$U$263,ROW(A134),MATCH($X$2,$F$3:$U$3,0))-INDEX($F$4:$U$263,ROW(A133),MATCH($X$2,$F$3:$U$3,0)))</f>
        <v>0</v>
      </c>
      <c r="Z137">
        <f>AVERAGE(INDEX($Y$4:$Y$263,MATCH(SPC!$B$13,IF(Setup!$B$11="Weekly",'SPC Backing (Hide)'!$B$4:$B$263,'SPC Backing (Hide)'!$E$4:$E$263),0)):INDEX($Y$4:$Y$263,MATCH(SPC!$B$14,IF(Setup!$B$11="Weekly",'SPC Backing (Hide)'!$B$4:$B$263,'SPC Backing (Hide)'!$E$4:$E$263),0),1))</f>
        <v>18.416666666666668</v>
      </c>
      <c r="AA137">
        <f t="shared" si="33"/>
        <v>16.326832151300238</v>
      </c>
      <c r="AB137">
        <f t="shared" si="34"/>
        <v>88.60283687943263</v>
      </c>
      <c r="AC137">
        <f t="shared" si="35"/>
        <v>104.92966903073287</v>
      </c>
      <c r="AD137">
        <f t="shared" si="36"/>
        <v>121.25650118203311</v>
      </c>
      <c r="AE137">
        <f t="shared" si="37"/>
        <v>153.91016548463358</v>
      </c>
      <c r="AF137">
        <f t="shared" si="38"/>
        <v>170.23699763593382</v>
      </c>
      <c r="AG137">
        <f t="shared" si="39"/>
        <v>186.56382978723406</v>
      </c>
      <c r="AH137">
        <f t="shared" si="40"/>
        <v>0</v>
      </c>
      <c r="AI137">
        <f t="shared" si="47"/>
        <v>-2</v>
      </c>
      <c r="AJ137">
        <f t="shared" si="41"/>
        <v>0</v>
      </c>
      <c r="AK137">
        <f t="shared" si="42"/>
        <v>0</v>
      </c>
      <c r="AL137" t="e">
        <f t="shared" si="43"/>
        <v>#N/A</v>
      </c>
      <c r="AM137">
        <f t="shared" si="44"/>
        <v>-1</v>
      </c>
      <c r="AN137">
        <f t="shared" si="45"/>
        <v>0</v>
      </c>
      <c r="AO137">
        <f>_xlfn.PERCENTILE.INC(INDEX($W$4:$W$263,MATCH(SPC!$B$13,IF(Setup!$B$11="Weekly",'SPC Backing (Hide)'!$B$4:$B$263,'SPC Backing (Hide)'!$E$4:$E$263),0),1):INDEX($W$4:$W$263,MATCH(SPC!$B$14,IF(Setup!$B$11="Weekly",'SPC Backing (Hide)'!$B$4:$B$263,'SPC Backing (Hide)'!$E$4:$E$263),0),1),'SPC Backing (Hide)'!$AO$3)</f>
        <v>136.10000000000002</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7">
        <f t="shared" si="46"/>
        <v>33.44999999999996</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137.58333333333334</v>
      </c>
      <c r="Y138" cm="1">
        <f t="array" ref="Y138">ABS(INDEX($F$4:$U$263,ROW(A135),MATCH($X$2,$F$3:$U$3,0))-INDEX($F$4:$U$263,ROW(A134),MATCH($X$2,$F$3:$U$3,0)))</f>
        <v>0</v>
      </c>
      <c r="Z138">
        <f>AVERAGE(INDEX($Y$4:$Y$263,MATCH(SPC!$B$13,IF(Setup!$B$11="Weekly",'SPC Backing (Hide)'!$B$4:$B$263,'SPC Backing (Hide)'!$E$4:$E$263),0)):INDEX($Y$4:$Y$263,MATCH(SPC!$B$14,IF(Setup!$B$11="Weekly",'SPC Backing (Hide)'!$B$4:$B$263,'SPC Backing (Hide)'!$E$4:$E$263),0),1))</f>
        <v>18.416666666666668</v>
      </c>
      <c r="AA138">
        <f t="shared" si="33"/>
        <v>16.326832151300238</v>
      </c>
      <c r="AB138">
        <f t="shared" si="34"/>
        <v>88.60283687943263</v>
      </c>
      <c r="AC138">
        <f t="shared" si="35"/>
        <v>104.92966903073287</v>
      </c>
      <c r="AD138">
        <f t="shared" si="36"/>
        <v>121.25650118203311</v>
      </c>
      <c r="AE138">
        <f t="shared" si="37"/>
        <v>153.91016548463358</v>
      </c>
      <c r="AF138">
        <f t="shared" si="38"/>
        <v>170.23699763593382</v>
      </c>
      <c r="AG138">
        <f t="shared" si="39"/>
        <v>186.56382978723406</v>
      </c>
      <c r="AH138">
        <f t="shared" si="40"/>
        <v>0</v>
      </c>
      <c r="AI138">
        <f t="shared" si="47"/>
        <v>-2</v>
      </c>
      <c r="AJ138">
        <f t="shared" si="41"/>
        <v>0</v>
      </c>
      <c r="AK138">
        <f t="shared" si="42"/>
        <v>0</v>
      </c>
      <c r="AL138" t="e">
        <f t="shared" si="43"/>
        <v>#N/A</v>
      </c>
      <c r="AM138">
        <f t="shared" si="44"/>
        <v>-1</v>
      </c>
      <c r="AN138">
        <f t="shared" si="45"/>
        <v>0</v>
      </c>
      <c r="AO138">
        <f>_xlfn.PERCENTILE.INC(INDEX($W$4:$W$263,MATCH(SPC!$B$13,IF(Setup!$B$11="Weekly",'SPC Backing (Hide)'!$B$4:$B$263,'SPC Backing (Hide)'!$E$4:$E$263),0),1):INDEX($W$4:$W$263,MATCH(SPC!$B$14,IF(Setup!$B$11="Weekly",'SPC Backing (Hide)'!$B$4:$B$263,'SPC Backing (Hide)'!$E$4:$E$263),0),1),'SPC Backing (Hide)'!$AO$3)</f>
        <v>136.10000000000002</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8">
        <f t="shared" si="46"/>
        <v>33.44999999999996</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137.58333333333334</v>
      </c>
      <c r="Y139" cm="1">
        <f t="array" ref="Y139">ABS(INDEX($F$4:$U$263,ROW(A136),MATCH($X$2,$F$3:$U$3,0))-INDEX($F$4:$U$263,ROW(A135),MATCH($X$2,$F$3:$U$3,0)))</f>
        <v>0</v>
      </c>
      <c r="Z139">
        <f>AVERAGE(INDEX($Y$4:$Y$263,MATCH(SPC!$B$13,IF(Setup!$B$11="Weekly",'SPC Backing (Hide)'!$B$4:$B$263,'SPC Backing (Hide)'!$E$4:$E$263),0)):INDEX($Y$4:$Y$263,MATCH(SPC!$B$14,IF(Setup!$B$11="Weekly",'SPC Backing (Hide)'!$B$4:$B$263,'SPC Backing (Hide)'!$E$4:$E$263),0),1))</f>
        <v>18.416666666666668</v>
      </c>
      <c r="AA139">
        <f t="shared" si="33"/>
        <v>16.326832151300238</v>
      </c>
      <c r="AB139">
        <f t="shared" si="34"/>
        <v>88.60283687943263</v>
      </c>
      <c r="AC139">
        <f t="shared" si="35"/>
        <v>104.92966903073287</v>
      </c>
      <c r="AD139">
        <f t="shared" si="36"/>
        <v>121.25650118203311</v>
      </c>
      <c r="AE139">
        <f t="shared" si="37"/>
        <v>153.91016548463358</v>
      </c>
      <c r="AF139">
        <f t="shared" si="38"/>
        <v>170.23699763593382</v>
      </c>
      <c r="AG139">
        <f t="shared" si="39"/>
        <v>186.56382978723406</v>
      </c>
      <c r="AH139">
        <f t="shared" si="40"/>
        <v>0</v>
      </c>
      <c r="AI139">
        <f t="shared" si="47"/>
        <v>-2</v>
      </c>
      <c r="AJ139">
        <f t="shared" si="41"/>
        <v>0</v>
      </c>
      <c r="AK139">
        <f t="shared" si="42"/>
        <v>0</v>
      </c>
      <c r="AL139" t="e">
        <f t="shared" si="43"/>
        <v>#N/A</v>
      </c>
      <c r="AM139">
        <f t="shared" si="44"/>
        <v>-1</v>
      </c>
      <c r="AN139">
        <f t="shared" si="45"/>
        <v>0</v>
      </c>
      <c r="AO139">
        <f>_xlfn.PERCENTILE.INC(INDEX($W$4:$W$263,MATCH(SPC!$B$13,IF(Setup!$B$11="Weekly",'SPC Backing (Hide)'!$B$4:$B$263,'SPC Backing (Hide)'!$E$4:$E$263),0),1):INDEX($W$4:$W$263,MATCH(SPC!$B$14,IF(Setup!$B$11="Weekly",'SPC Backing (Hide)'!$B$4:$B$263,'SPC Backing (Hide)'!$E$4:$E$263),0),1),'SPC Backing (Hide)'!$AO$3)</f>
        <v>136.10000000000002</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9">
        <f t="shared" si="46"/>
        <v>33.44999999999996</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137.58333333333334</v>
      </c>
      <c r="Y140" cm="1">
        <f t="array" ref="Y140">ABS(INDEX($F$4:$U$263,ROW(A137),MATCH($X$2,$F$3:$U$3,0))-INDEX($F$4:$U$263,ROW(A136),MATCH($X$2,$F$3:$U$3,0)))</f>
        <v>0</v>
      </c>
      <c r="Z140">
        <f>AVERAGE(INDEX($Y$4:$Y$263,MATCH(SPC!$B$13,IF(Setup!$B$11="Weekly",'SPC Backing (Hide)'!$B$4:$B$263,'SPC Backing (Hide)'!$E$4:$E$263),0)):INDEX($Y$4:$Y$263,MATCH(SPC!$B$14,IF(Setup!$B$11="Weekly",'SPC Backing (Hide)'!$B$4:$B$263,'SPC Backing (Hide)'!$E$4:$E$263),0),1))</f>
        <v>18.416666666666668</v>
      </c>
      <c r="AA140">
        <f t="shared" si="33"/>
        <v>16.326832151300238</v>
      </c>
      <c r="AB140">
        <f t="shared" si="34"/>
        <v>88.60283687943263</v>
      </c>
      <c r="AC140">
        <f t="shared" si="35"/>
        <v>104.92966903073287</v>
      </c>
      <c r="AD140">
        <f t="shared" si="36"/>
        <v>121.25650118203311</v>
      </c>
      <c r="AE140">
        <f t="shared" si="37"/>
        <v>153.91016548463358</v>
      </c>
      <c r="AF140">
        <f t="shared" si="38"/>
        <v>170.23699763593382</v>
      </c>
      <c r="AG140">
        <f t="shared" si="39"/>
        <v>186.56382978723406</v>
      </c>
      <c r="AH140">
        <f t="shared" si="40"/>
        <v>0</v>
      </c>
      <c r="AI140">
        <f t="shared" si="47"/>
        <v>-2</v>
      </c>
      <c r="AJ140">
        <f t="shared" si="41"/>
        <v>0</v>
      </c>
      <c r="AK140">
        <f t="shared" si="42"/>
        <v>0</v>
      </c>
      <c r="AL140" t="e">
        <f t="shared" si="43"/>
        <v>#N/A</v>
      </c>
      <c r="AM140">
        <f t="shared" si="44"/>
        <v>-1</v>
      </c>
      <c r="AN140">
        <f t="shared" si="45"/>
        <v>0</v>
      </c>
      <c r="AO140">
        <f>_xlfn.PERCENTILE.INC(INDEX($W$4:$W$263,MATCH(SPC!$B$13,IF(Setup!$B$11="Weekly",'SPC Backing (Hide)'!$B$4:$B$263,'SPC Backing (Hide)'!$E$4:$E$263),0),1):INDEX($W$4:$W$263,MATCH(SPC!$B$14,IF(Setup!$B$11="Weekly",'SPC Backing (Hide)'!$B$4:$B$263,'SPC Backing (Hide)'!$E$4:$E$263),0),1),'SPC Backing (Hide)'!$AO$3)</f>
        <v>136.10000000000002</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0">
        <f t="shared" si="46"/>
        <v>33.44999999999996</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137.58333333333334</v>
      </c>
      <c r="Y141" cm="1">
        <f t="array" ref="Y141">ABS(INDEX($F$4:$U$263,ROW(A138),MATCH($X$2,$F$3:$U$3,0))-INDEX($F$4:$U$263,ROW(A137),MATCH($X$2,$F$3:$U$3,0)))</f>
        <v>0</v>
      </c>
      <c r="Z141">
        <f>AVERAGE(INDEX($Y$4:$Y$263,MATCH(SPC!$B$13,IF(Setup!$B$11="Weekly",'SPC Backing (Hide)'!$B$4:$B$263,'SPC Backing (Hide)'!$E$4:$E$263),0)):INDEX($Y$4:$Y$263,MATCH(SPC!$B$14,IF(Setup!$B$11="Weekly",'SPC Backing (Hide)'!$B$4:$B$263,'SPC Backing (Hide)'!$E$4:$E$263),0),1))</f>
        <v>18.416666666666668</v>
      </c>
      <c r="AA141">
        <f t="shared" si="33"/>
        <v>16.326832151300238</v>
      </c>
      <c r="AB141">
        <f t="shared" si="34"/>
        <v>88.60283687943263</v>
      </c>
      <c r="AC141">
        <f t="shared" si="35"/>
        <v>104.92966903073287</v>
      </c>
      <c r="AD141">
        <f t="shared" si="36"/>
        <v>121.25650118203311</v>
      </c>
      <c r="AE141">
        <f t="shared" si="37"/>
        <v>153.91016548463358</v>
      </c>
      <c r="AF141">
        <f t="shared" si="38"/>
        <v>170.23699763593382</v>
      </c>
      <c r="AG141">
        <f t="shared" si="39"/>
        <v>186.56382978723406</v>
      </c>
      <c r="AH141">
        <f t="shared" si="40"/>
        <v>0</v>
      </c>
      <c r="AI141">
        <f t="shared" si="47"/>
        <v>-2</v>
      </c>
      <c r="AJ141">
        <f t="shared" si="41"/>
        <v>0</v>
      </c>
      <c r="AK141">
        <f t="shared" si="42"/>
        <v>0</v>
      </c>
      <c r="AL141" t="e">
        <f t="shared" si="43"/>
        <v>#N/A</v>
      </c>
      <c r="AM141">
        <f t="shared" si="44"/>
        <v>-1</v>
      </c>
      <c r="AN141">
        <f t="shared" si="45"/>
        <v>0</v>
      </c>
      <c r="AO141">
        <f>_xlfn.PERCENTILE.INC(INDEX($W$4:$W$263,MATCH(SPC!$B$13,IF(Setup!$B$11="Weekly",'SPC Backing (Hide)'!$B$4:$B$263,'SPC Backing (Hide)'!$E$4:$E$263),0),1):INDEX($W$4:$W$263,MATCH(SPC!$B$14,IF(Setup!$B$11="Weekly",'SPC Backing (Hide)'!$B$4:$B$263,'SPC Backing (Hide)'!$E$4:$E$263),0),1),'SPC Backing (Hide)'!$AO$3)</f>
        <v>136.10000000000002</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1">
        <f t="shared" si="46"/>
        <v>33.44999999999996</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137.58333333333334</v>
      </c>
      <c r="Y142" cm="1">
        <f t="array" ref="Y142">ABS(INDEX($F$4:$U$263,ROW(A139),MATCH($X$2,$F$3:$U$3,0))-INDEX($F$4:$U$263,ROW(A138),MATCH($X$2,$F$3:$U$3,0)))</f>
        <v>0</v>
      </c>
      <c r="Z142">
        <f>AVERAGE(INDEX($Y$4:$Y$263,MATCH(SPC!$B$13,IF(Setup!$B$11="Weekly",'SPC Backing (Hide)'!$B$4:$B$263,'SPC Backing (Hide)'!$E$4:$E$263),0)):INDEX($Y$4:$Y$263,MATCH(SPC!$B$14,IF(Setup!$B$11="Weekly",'SPC Backing (Hide)'!$B$4:$B$263,'SPC Backing (Hide)'!$E$4:$E$263),0),1))</f>
        <v>18.416666666666668</v>
      </c>
      <c r="AA142">
        <f t="shared" si="33"/>
        <v>16.326832151300238</v>
      </c>
      <c r="AB142">
        <f t="shared" si="34"/>
        <v>88.60283687943263</v>
      </c>
      <c r="AC142">
        <f t="shared" si="35"/>
        <v>104.92966903073287</v>
      </c>
      <c r="AD142">
        <f t="shared" si="36"/>
        <v>121.25650118203311</v>
      </c>
      <c r="AE142">
        <f t="shared" si="37"/>
        <v>153.91016548463358</v>
      </c>
      <c r="AF142">
        <f t="shared" si="38"/>
        <v>170.23699763593382</v>
      </c>
      <c r="AG142">
        <f t="shared" si="39"/>
        <v>186.56382978723406</v>
      </c>
      <c r="AH142">
        <f t="shared" si="40"/>
        <v>0</v>
      </c>
      <c r="AI142">
        <f t="shared" si="47"/>
        <v>-2</v>
      </c>
      <c r="AJ142">
        <f t="shared" si="41"/>
        <v>0</v>
      </c>
      <c r="AK142">
        <f t="shared" si="42"/>
        <v>0</v>
      </c>
      <c r="AL142" t="e">
        <f t="shared" si="43"/>
        <v>#N/A</v>
      </c>
      <c r="AM142">
        <f t="shared" si="44"/>
        <v>-1</v>
      </c>
      <c r="AN142">
        <f t="shared" si="45"/>
        <v>0</v>
      </c>
      <c r="AO142">
        <f>_xlfn.PERCENTILE.INC(INDEX($W$4:$W$263,MATCH(SPC!$B$13,IF(Setup!$B$11="Weekly",'SPC Backing (Hide)'!$B$4:$B$263,'SPC Backing (Hide)'!$E$4:$E$263),0),1):INDEX($W$4:$W$263,MATCH(SPC!$B$14,IF(Setup!$B$11="Weekly",'SPC Backing (Hide)'!$B$4:$B$263,'SPC Backing (Hide)'!$E$4:$E$263),0),1),'SPC Backing (Hide)'!$AO$3)</f>
        <v>136.10000000000002</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2">
        <f t="shared" si="46"/>
        <v>33.44999999999996</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137.58333333333334</v>
      </c>
      <c r="Y143" cm="1">
        <f t="array" ref="Y143">ABS(INDEX($F$4:$U$263,ROW(A140),MATCH($X$2,$F$3:$U$3,0))-INDEX($F$4:$U$263,ROW(A139),MATCH($X$2,$F$3:$U$3,0)))</f>
        <v>0</v>
      </c>
      <c r="Z143">
        <f>AVERAGE(INDEX($Y$4:$Y$263,MATCH(SPC!$B$13,IF(Setup!$B$11="Weekly",'SPC Backing (Hide)'!$B$4:$B$263,'SPC Backing (Hide)'!$E$4:$E$263),0)):INDEX($Y$4:$Y$263,MATCH(SPC!$B$14,IF(Setup!$B$11="Weekly",'SPC Backing (Hide)'!$B$4:$B$263,'SPC Backing (Hide)'!$E$4:$E$263),0),1))</f>
        <v>18.416666666666668</v>
      </c>
      <c r="AA143">
        <f t="shared" si="33"/>
        <v>16.326832151300238</v>
      </c>
      <c r="AB143">
        <f t="shared" si="34"/>
        <v>88.60283687943263</v>
      </c>
      <c r="AC143">
        <f t="shared" si="35"/>
        <v>104.92966903073287</v>
      </c>
      <c r="AD143">
        <f t="shared" si="36"/>
        <v>121.25650118203311</v>
      </c>
      <c r="AE143">
        <f t="shared" si="37"/>
        <v>153.91016548463358</v>
      </c>
      <c r="AF143">
        <f t="shared" si="38"/>
        <v>170.23699763593382</v>
      </c>
      <c r="AG143">
        <f t="shared" si="39"/>
        <v>186.56382978723406</v>
      </c>
      <c r="AH143">
        <f t="shared" si="40"/>
        <v>0</v>
      </c>
      <c r="AI143">
        <f t="shared" si="47"/>
        <v>-2</v>
      </c>
      <c r="AJ143">
        <f t="shared" si="41"/>
        <v>0</v>
      </c>
      <c r="AK143">
        <f t="shared" si="42"/>
        <v>0</v>
      </c>
      <c r="AL143" t="e">
        <f t="shared" si="43"/>
        <v>#N/A</v>
      </c>
      <c r="AM143">
        <f t="shared" si="44"/>
        <v>-1</v>
      </c>
      <c r="AN143">
        <f t="shared" si="45"/>
        <v>0</v>
      </c>
      <c r="AO143">
        <f>_xlfn.PERCENTILE.INC(INDEX($W$4:$W$263,MATCH(SPC!$B$13,IF(Setup!$B$11="Weekly",'SPC Backing (Hide)'!$B$4:$B$263,'SPC Backing (Hide)'!$E$4:$E$263),0),1):INDEX($W$4:$W$263,MATCH(SPC!$B$14,IF(Setup!$B$11="Weekly",'SPC Backing (Hide)'!$B$4:$B$263,'SPC Backing (Hide)'!$E$4:$E$263),0),1),'SPC Backing (Hide)'!$AO$3)</f>
        <v>136.10000000000002</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3">
        <f t="shared" si="46"/>
        <v>33.44999999999996</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137.58333333333334</v>
      </c>
      <c r="Y144" cm="1">
        <f t="array" ref="Y144">ABS(INDEX($F$4:$U$263,ROW(A141),MATCH($X$2,$F$3:$U$3,0))-INDEX($F$4:$U$263,ROW(A140),MATCH($X$2,$F$3:$U$3,0)))</f>
        <v>0</v>
      </c>
      <c r="Z144">
        <f>AVERAGE(INDEX($Y$4:$Y$263,MATCH(SPC!$B$13,IF(Setup!$B$11="Weekly",'SPC Backing (Hide)'!$B$4:$B$263,'SPC Backing (Hide)'!$E$4:$E$263),0)):INDEX($Y$4:$Y$263,MATCH(SPC!$B$14,IF(Setup!$B$11="Weekly",'SPC Backing (Hide)'!$B$4:$B$263,'SPC Backing (Hide)'!$E$4:$E$263),0),1))</f>
        <v>18.416666666666668</v>
      </c>
      <c r="AA144">
        <f t="shared" si="33"/>
        <v>16.326832151300238</v>
      </c>
      <c r="AB144">
        <f t="shared" si="34"/>
        <v>88.60283687943263</v>
      </c>
      <c r="AC144">
        <f t="shared" si="35"/>
        <v>104.92966903073287</v>
      </c>
      <c r="AD144">
        <f t="shared" si="36"/>
        <v>121.25650118203311</v>
      </c>
      <c r="AE144">
        <f t="shared" si="37"/>
        <v>153.91016548463358</v>
      </c>
      <c r="AF144">
        <f t="shared" si="38"/>
        <v>170.23699763593382</v>
      </c>
      <c r="AG144">
        <f t="shared" si="39"/>
        <v>186.56382978723406</v>
      </c>
      <c r="AH144">
        <f t="shared" si="40"/>
        <v>0</v>
      </c>
      <c r="AI144">
        <f t="shared" si="47"/>
        <v>-2</v>
      </c>
      <c r="AJ144">
        <f t="shared" si="41"/>
        <v>0</v>
      </c>
      <c r="AK144">
        <f t="shared" si="42"/>
        <v>0</v>
      </c>
      <c r="AL144" t="e">
        <f t="shared" si="43"/>
        <v>#N/A</v>
      </c>
      <c r="AM144">
        <f t="shared" si="44"/>
        <v>-1</v>
      </c>
      <c r="AN144">
        <f t="shared" si="45"/>
        <v>0</v>
      </c>
      <c r="AO144">
        <f>_xlfn.PERCENTILE.INC(INDEX($W$4:$W$263,MATCH(SPC!$B$13,IF(Setup!$B$11="Weekly",'SPC Backing (Hide)'!$B$4:$B$263,'SPC Backing (Hide)'!$E$4:$E$263),0),1):INDEX($W$4:$W$263,MATCH(SPC!$B$14,IF(Setup!$B$11="Weekly",'SPC Backing (Hide)'!$B$4:$B$263,'SPC Backing (Hide)'!$E$4:$E$263),0),1),'SPC Backing (Hide)'!$AO$3)</f>
        <v>136.10000000000002</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4">
        <f t="shared" si="46"/>
        <v>33.44999999999996</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137.58333333333334</v>
      </c>
      <c r="Y145" cm="1">
        <f t="array" ref="Y145">ABS(INDEX($F$4:$U$263,ROW(A142),MATCH($X$2,$F$3:$U$3,0))-INDEX($F$4:$U$263,ROW(A141),MATCH($X$2,$F$3:$U$3,0)))</f>
        <v>0</v>
      </c>
      <c r="Z145">
        <f>AVERAGE(INDEX($Y$4:$Y$263,MATCH(SPC!$B$13,IF(Setup!$B$11="Weekly",'SPC Backing (Hide)'!$B$4:$B$263,'SPC Backing (Hide)'!$E$4:$E$263),0)):INDEX($Y$4:$Y$263,MATCH(SPC!$B$14,IF(Setup!$B$11="Weekly",'SPC Backing (Hide)'!$B$4:$B$263,'SPC Backing (Hide)'!$E$4:$E$263),0),1))</f>
        <v>18.416666666666668</v>
      </c>
      <c r="AA145">
        <f t="shared" si="33"/>
        <v>16.326832151300238</v>
      </c>
      <c r="AB145">
        <f t="shared" si="34"/>
        <v>88.60283687943263</v>
      </c>
      <c r="AC145">
        <f t="shared" si="35"/>
        <v>104.92966903073287</v>
      </c>
      <c r="AD145">
        <f t="shared" si="36"/>
        <v>121.25650118203311</v>
      </c>
      <c r="AE145">
        <f t="shared" si="37"/>
        <v>153.91016548463358</v>
      </c>
      <c r="AF145">
        <f t="shared" si="38"/>
        <v>170.23699763593382</v>
      </c>
      <c r="AG145">
        <f t="shared" si="39"/>
        <v>186.56382978723406</v>
      </c>
      <c r="AH145">
        <f t="shared" si="40"/>
        <v>0</v>
      </c>
      <c r="AI145">
        <f t="shared" si="47"/>
        <v>-2</v>
      </c>
      <c r="AJ145">
        <f t="shared" si="41"/>
        <v>0</v>
      </c>
      <c r="AK145">
        <f t="shared" si="42"/>
        <v>0</v>
      </c>
      <c r="AL145" t="e">
        <f t="shared" si="43"/>
        <v>#N/A</v>
      </c>
      <c r="AM145">
        <f t="shared" si="44"/>
        <v>-1</v>
      </c>
      <c r="AN145">
        <f t="shared" si="45"/>
        <v>0</v>
      </c>
      <c r="AO145">
        <f>_xlfn.PERCENTILE.INC(INDEX($W$4:$W$263,MATCH(SPC!$B$13,IF(Setup!$B$11="Weekly",'SPC Backing (Hide)'!$B$4:$B$263,'SPC Backing (Hide)'!$E$4:$E$263),0),1):INDEX($W$4:$W$263,MATCH(SPC!$B$14,IF(Setup!$B$11="Weekly",'SPC Backing (Hide)'!$B$4:$B$263,'SPC Backing (Hide)'!$E$4:$E$263),0),1),'SPC Backing (Hide)'!$AO$3)</f>
        <v>136.10000000000002</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5">
        <f t="shared" si="46"/>
        <v>33.44999999999996</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137.58333333333334</v>
      </c>
      <c r="Y146" cm="1">
        <f t="array" ref="Y146">ABS(INDEX($F$4:$U$263,ROW(A143),MATCH($X$2,$F$3:$U$3,0))-INDEX($F$4:$U$263,ROW(A142),MATCH($X$2,$F$3:$U$3,0)))</f>
        <v>0</v>
      </c>
      <c r="Z146">
        <f>AVERAGE(INDEX($Y$4:$Y$263,MATCH(SPC!$B$13,IF(Setup!$B$11="Weekly",'SPC Backing (Hide)'!$B$4:$B$263,'SPC Backing (Hide)'!$E$4:$E$263),0)):INDEX($Y$4:$Y$263,MATCH(SPC!$B$14,IF(Setup!$B$11="Weekly",'SPC Backing (Hide)'!$B$4:$B$263,'SPC Backing (Hide)'!$E$4:$E$263),0),1))</f>
        <v>18.416666666666668</v>
      </c>
      <c r="AA146">
        <f t="shared" si="33"/>
        <v>16.326832151300238</v>
      </c>
      <c r="AB146">
        <f t="shared" si="34"/>
        <v>88.60283687943263</v>
      </c>
      <c r="AC146">
        <f t="shared" si="35"/>
        <v>104.92966903073287</v>
      </c>
      <c r="AD146">
        <f t="shared" si="36"/>
        <v>121.25650118203311</v>
      </c>
      <c r="AE146">
        <f t="shared" si="37"/>
        <v>153.91016548463358</v>
      </c>
      <c r="AF146">
        <f t="shared" si="38"/>
        <v>170.23699763593382</v>
      </c>
      <c r="AG146">
        <f t="shared" si="39"/>
        <v>186.56382978723406</v>
      </c>
      <c r="AH146">
        <f t="shared" si="40"/>
        <v>0</v>
      </c>
      <c r="AI146">
        <f t="shared" si="47"/>
        <v>-2</v>
      </c>
      <c r="AJ146">
        <f t="shared" si="41"/>
        <v>0</v>
      </c>
      <c r="AK146">
        <f t="shared" si="42"/>
        <v>0</v>
      </c>
      <c r="AL146" t="e">
        <f t="shared" si="43"/>
        <v>#N/A</v>
      </c>
      <c r="AM146">
        <f t="shared" si="44"/>
        <v>-1</v>
      </c>
      <c r="AN146">
        <f t="shared" si="45"/>
        <v>0</v>
      </c>
      <c r="AO146">
        <f>_xlfn.PERCENTILE.INC(INDEX($W$4:$W$263,MATCH(SPC!$B$13,IF(Setup!$B$11="Weekly",'SPC Backing (Hide)'!$B$4:$B$263,'SPC Backing (Hide)'!$E$4:$E$263),0),1):INDEX($W$4:$W$263,MATCH(SPC!$B$14,IF(Setup!$B$11="Weekly",'SPC Backing (Hide)'!$B$4:$B$263,'SPC Backing (Hide)'!$E$4:$E$263),0),1),'SPC Backing (Hide)'!$AO$3)</f>
        <v>136.10000000000002</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6">
        <f t="shared" si="46"/>
        <v>33.44999999999996</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137.58333333333334</v>
      </c>
      <c r="Y147" cm="1">
        <f t="array" ref="Y147">ABS(INDEX($F$4:$U$263,ROW(A144),MATCH($X$2,$F$3:$U$3,0))-INDEX($F$4:$U$263,ROW(A143),MATCH($X$2,$F$3:$U$3,0)))</f>
        <v>0</v>
      </c>
      <c r="Z147">
        <f>AVERAGE(INDEX($Y$4:$Y$263,MATCH(SPC!$B$13,IF(Setup!$B$11="Weekly",'SPC Backing (Hide)'!$B$4:$B$263,'SPC Backing (Hide)'!$E$4:$E$263),0)):INDEX($Y$4:$Y$263,MATCH(SPC!$B$14,IF(Setup!$B$11="Weekly",'SPC Backing (Hide)'!$B$4:$B$263,'SPC Backing (Hide)'!$E$4:$E$263),0),1))</f>
        <v>18.416666666666668</v>
      </c>
      <c r="AA147">
        <f t="shared" si="33"/>
        <v>16.326832151300238</v>
      </c>
      <c r="AB147">
        <f t="shared" si="34"/>
        <v>88.60283687943263</v>
      </c>
      <c r="AC147">
        <f t="shared" si="35"/>
        <v>104.92966903073287</v>
      </c>
      <c r="AD147">
        <f t="shared" si="36"/>
        <v>121.25650118203311</v>
      </c>
      <c r="AE147">
        <f t="shared" si="37"/>
        <v>153.91016548463358</v>
      </c>
      <c r="AF147">
        <f t="shared" si="38"/>
        <v>170.23699763593382</v>
      </c>
      <c r="AG147">
        <f t="shared" si="39"/>
        <v>186.56382978723406</v>
      </c>
      <c r="AH147">
        <f t="shared" si="40"/>
        <v>0</v>
      </c>
      <c r="AI147">
        <f t="shared" si="47"/>
        <v>-2</v>
      </c>
      <c r="AJ147">
        <f t="shared" si="41"/>
        <v>0</v>
      </c>
      <c r="AK147">
        <f t="shared" si="42"/>
        <v>0</v>
      </c>
      <c r="AL147" t="e">
        <f t="shared" si="43"/>
        <v>#N/A</v>
      </c>
      <c r="AM147">
        <f t="shared" si="44"/>
        <v>-1</v>
      </c>
      <c r="AN147">
        <f t="shared" si="45"/>
        <v>0</v>
      </c>
      <c r="AO147">
        <f>_xlfn.PERCENTILE.INC(INDEX($W$4:$W$263,MATCH(SPC!$B$13,IF(Setup!$B$11="Weekly",'SPC Backing (Hide)'!$B$4:$B$263,'SPC Backing (Hide)'!$E$4:$E$263),0),1):INDEX($W$4:$W$263,MATCH(SPC!$B$14,IF(Setup!$B$11="Weekly",'SPC Backing (Hide)'!$B$4:$B$263,'SPC Backing (Hide)'!$E$4:$E$263),0),1),'SPC Backing (Hide)'!$AO$3)</f>
        <v>136.10000000000002</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7">
        <f t="shared" si="46"/>
        <v>33.44999999999996</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137.58333333333334</v>
      </c>
      <c r="Y148" cm="1">
        <f t="array" ref="Y148">ABS(INDEX($F$4:$U$263,ROW(A145),MATCH($X$2,$F$3:$U$3,0))-INDEX($F$4:$U$263,ROW(A144),MATCH($X$2,$F$3:$U$3,0)))</f>
        <v>0</v>
      </c>
      <c r="Z148">
        <f>AVERAGE(INDEX($Y$4:$Y$263,MATCH(SPC!$B$13,IF(Setup!$B$11="Weekly",'SPC Backing (Hide)'!$B$4:$B$263,'SPC Backing (Hide)'!$E$4:$E$263),0)):INDEX($Y$4:$Y$263,MATCH(SPC!$B$14,IF(Setup!$B$11="Weekly",'SPC Backing (Hide)'!$B$4:$B$263,'SPC Backing (Hide)'!$E$4:$E$263),0),1))</f>
        <v>18.416666666666668</v>
      </c>
      <c r="AA148">
        <f t="shared" si="33"/>
        <v>16.326832151300238</v>
      </c>
      <c r="AB148">
        <f t="shared" si="34"/>
        <v>88.60283687943263</v>
      </c>
      <c r="AC148">
        <f t="shared" si="35"/>
        <v>104.92966903073287</v>
      </c>
      <c r="AD148">
        <f t="shared" si="36"/>
        <v>121.25650118203311</v>
      </c>
      <c r="AE148">
        <f t="shared" si="37"/>
        <v>153.91016548463358</v>
      </c>
      <c r="AF148">
        <f t="shared" si="38"/>
        <v>170.23699763593382</v>
      </c>
      <c r="AG148">
        <f t="shared" si="39"/>
        <v>186.56382978723406</v>
      </c>
      <c r="AH148">
        <f t="shared" si="40"/>
        <v>0</v>
      </c>
      <c r="AI148">
        <f t="shared" si="47"/>
        <v>-2</v>
      </c>
      <c r="AJ148">
        <f t="shared" si="41"/>
        <v>0</v>
      </c>
      <c r="AK148">
        <f t="shared" si="42"/>
        <v>0</v>
      </c>
      <c r="AL148" t="e">
        <f t="shared" si="43"/>
        <v>#N/A</v>
      </c>
      <c r="AM148">
        <f t="shared" si="44"/>
        <v>-1</v>
      </c>
      <c r="AN148">
        <f t="shared" si="45"/>
        <v>0</v>
      </c>
      <c r="AO148">
        <f>_xlfn.PERCENTILE.INC(INDEX($W$4:$W$263,MATCH(SPC!$B$13,IF(Setup!$B$11="Weekly",'SPC Backing (Hide)'!$B$4:$B$263,'SPC Backing (Hide)'!$E$4:$E$263),0),1):INDEX($W$4:$W$263,MATCH(SPC!$B$14,IF(Setup!$B$11="Weekly",'SPC Backing (Hide)'!$B$4:$B$263,'SPC Backing (Hide)'!$E$4:$E$263),0),1),'SPC Backing (Hide)'!$AO$3)</f>
        <v>136.10000000000002</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8">
        <f t="shared" si="46"/>
        <v>33.44999999999996</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137.58333333333334</v>
      </c>
      <c r="Y149" cm="1">
        <f t="array" ref="Y149">ABS(INDEX($F$4:$U$263,ROW(A146),MATCH($X$2,$F$3:$U$3,0))-INDEX($F$4:$U$263,ROW(A145),MATCH($X$2,$F$3:$U$3,0)))</f>
        <v>0</v>
      </c>
      <c r="Z149">
        <f>AVERAGE(INDEX($Y$4:$Y$263,MATCH(SPC!$B$13,IF(Setup!$B$11="Weekly",'SPC Backing (Hide)'!$B$4:$B$263,'SPC Backing (Hide)'!$E$4:$E$263),0)):INDEX($Y$4:$Y$263,MATCH(SPC!$B$14,IF(Setup!$B$11="Weekly",'SPC Backing (Hide)'!$B$4:$B$263,'SPC Backing (Hide)'!$E$4:$E$263),0),1))</f>
        <v>18.416666666666668</v>
      </c>
      <c r="AA149">
        <f t="shared" si="33"/>
        <v>16.326832151300238</v>
      </c>
      <c r="AB149">
        <f t="shared" si="34"/>
        <v>88.60283687943263</v>
      </c>
      <c r="AC149">
        <f t="shared" si="35"/>
        <v>104.92966903073287</v>
      </c>
      <c r="AD149">
        <f t="shared" si="36"/>
        <v>121.25650118203311</v>
      </c>
      <c r="AE149">
        <f t="shared" si="37"/>
        <v>153.91016548463358</v>
      </c>
      <c r="AF149">
        <f t="shared" si="38"/>
        <v>170.23699763593382</v>
      </c>
      <c r="AG149">
        <f t="shared" si="39"/>
        <v>186.56382978723406</v>
      </c>
      <c r="AH149">
        <f t="shared" si="40"/>
        <v>0</v>
      </c>
      <c r="AI149">
        <f t="shared" si="47"/>
        <v>-2</v>
      </c>
      <c r="AJ149">
        <f t="shared" si="41"/>
        <v>0</v>
      </c>
      <c r="AK149">
        <f t="shared" si="42"/>
        <v>0</v>
      </c>
      <c r="AL149" t="e">
        <f t="shared" si="43"/>
        <v>#N/A</v>
      </c>
      <c r="AM149">
        <f t="shared" si="44"/>
        <v>-1</v>
      </c>
      <c r="AN149">
        <f t="shared" si="45"/>
        <v>0</v>
      </c>
      <c r="AO149">
        <f>_xlfn.PERCENTILE.INC(INDEX($W$4:$W$263,MATCH(SPC!$B$13,IF(Setup!$B$11="Weekly",'SPC Backing (Hide)'!$B$4:$B$263,'SPC Backing (Hide)'!$E$4:$E$263),0),1):INDEX($W$4:$W$263,MATCH(SPC!$B$14,IF(Setup!$B$11="Weekly",'SPC Backing (Hide)'!$B$4:$B$263,'SPC Backing (Hide)'!$E$4:$E$263),0),1),'SPC Backing (Hide)'!$AO$3)</f>
        <v>136.10000000000002</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9">
        <f t="shared" si="46"/>
        <v>33.44999999999996</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137.58333333333334</v>
      </c>
      <c r="Y150" cm="1">
        <f t="array" ref="Y150">ABS(INDEX($F$4:$U$263,ROW(A147),MATCH($X$2,$F$3:$U$3,0))-INDEX($F$4:$U$263,ROW(A146),MATCH($X$2,$F$3:$U$3,0)))</f>
        <v>0</v>
      </c>
      <c r="Z150">
        <f>AVERAGE(INDEX($Y$4:$Y$263,MATCH(SPC!$B$13,IF(Setup!$B$11="Weekly",'SPC Backing (Hide)'!$B$4:$B$263,'SPC Backing (Hide)'!$E$4:$E$263),0)):INDEX($Y$4:$Y$263,MATCH(SPC!$B$14,IF(Setup!$B$11="Weekly",'SPC Backing (Hide)'!$B$4:$B$263,'SPC Backing (Hide)'!$E$4:$E$263),0),1))</f>
        <v>18.416666666666668</v>
      </c>
      <c r="AA150">
        <f t="shared" si="33"/>
        <v>16.326832151300238</v>
      </c>
      <c r="AB150">
        <f t="shared" si="34"/>
        <v>88.60283687943263</v>
      </c>
      <c r="AC150">
        <f t="shared" si="35"/>
        <v>104.92966903073287</v>
      </c>
      <c r="AD150">
        <f t="shared" si="36"/>
        <v>121.25650118203311</v>
      </c>
      <c r="AE150">
        <f t="shared" si="37"/>
        <v>153.91016548463358</v>
      </c>
      <c r="AF150">
        <f t="shared" si="38"/>
        <v>170.23699763593382</v>
      </c>
      <c r="AG150">
        <f t="shared" si="39"/>
        <v>186.56382978723406</v>
      </c>
      <c r="AH150">
        <f t="shared" si="40"/>
        <v>0</v>
      </c>
      <c r="AI150">
        <f t="shared" si="47"/>
        <v>-2</v>
      </c>
      <c r="AJ150">
        <f t="shared" si="41"/>
        <v>0</v>
      </c>
      <c r="AK150">
        <f t="shared" si="42"/>
        <v>0</v>
      </c>
      <c r="AL150" t="e">
        <f t="shared" si="43"/>
        <v>#N/A</v>
      </c>
      <c r="AM150">
        <f t="shared" si="44"/>
        <v>-1</v>
      </c>
      <c r="AN150">
        <f t="shared" si="45"/>
        <v>0</v>
      </c>
      <c r="AO150">
        <f>_xlfn.PERCENTILE.INC(INDEX($W$4:$W$263,MATCH(SPC!$B$13,IF(Setup!$B$11="Weekly",'SPC Backing (Hide)'!$B$4:$B$263,'SPC Backing (Hide)'!$E$4:$E$263),0),1):INDEX($W$4:$W$263,MATCH(SPC!$B$14,IF(Setup!$B$11="Weekly",'SPC Backing (Hide)'!$B$4:$B$263,'SPC Backing (Hide)'!$E$4:$E$263),0),1),'SPC Backing (Hide)'!$AO$3)</f>
        <v>136.10000000000002</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0">
        <f t="shared" si="46"/>
        <v>33.44999999999996</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137.58333333333334</v>
      </c>
      <c r="Y151" cm="1">
        <f t="array" ref="Y151">ABS(INDEX($F$4:$U$263,ROW(A148),MATCH($X$2,$F$3:$U$3,0))-INDEX($F$4:$U$263,ROW(A147),MATCH($X$2,$F$3:$U$3,0)))</f>
        <v>0</v>
      </c>
      <c r="Z151">
        <f>AVERAGE(INDEX($Y$4:$Y$263,MATCH(SPC!$B$13,IF(Setup!$B$11="Weekly",'SPC Backing (Hide)'!$B$4:$B$263,'SPC Backing (Hide)'!$E$4:$E$263),0)):INDEX($Y$4:$Y$263,MATCH(SPC!$B$14,IF(Setup!$B$11="Weekly",'SPC Backing (Hide)'!$B$4:$B$263,'SPC Backing (Hide)'!$E$4:$E$263),0),1))</f>
        <v>18.416666666666668</v>
      </c>
      <c r="AA151">
        <f t="shared" si="33"/>
        <v>16.326832151300238</v>
      </c>
      <c r="AB151">
        <f t="shared" si="34"/>
        <v>88.60283687943263</v>
      </c>
      <c r="AC151">
        <f t="shared" si="35"/>
        <v>104.92966903073287</v>
      </c>
      <c r="AD151">
        <f t="shared" si="36"/>
        <v>121.25650118203311</v>
      </c>
      <c r="AE151">
        <f t="shared" si="37"/>
        <v>153.91016548463358</v>
      </c>
      <c r="AF151">
        <f t="shared" si="38"/>
        <v>170.23699763593382</v>
      </c>
      <c r="AG151">
        <f t="shared" si="39"/>
        <v>186.56382978723406</v>
      </c>
      <c r="AH151">
        <f t="shared" si="40"/>
        <v>0</v>
      </c>
      <c r="AI151">
        <f t="shared" si="47"/>
        <v>-2</v>
      </c>
      <c r="AJ151">
        <f t="shared" si="41"/>
        <v>0</v>
      </c>
      <c r="AK151">
        <f t="shared" si="42"/>
        <v>0</v>
      </c>
      <c r="AL151" t="e">
        <f t="shared" si="43"/>
        <v>#N/A</v>
      </c>
      <c r="AM151">
        <f t="shared" si="44"/>
        <v>-1</v>
      </c>
      <c r="AN151">
        <f t="shared" si="45"/>
        <v>0</v>
      </c>
      <c r="AO151">
        <f>_xlfn.PERCENTILE.INC(INDEX($W$4:$W$263,MATCH(SPC!$B$13,IF(Setup!$B$11="Weekly",'SPC Backing (Hide)'!$B$4:$B$263,'SPC Backing (Hide)'!$E$4:$E$263),0),1):INDEX($W$4:$W$263,MATCH(SPC!$B$14,IF(Setup!$B$11="Weekly",'SPC Backing (Hide)'!$B$4:$B$263,'SPC Backing (Hide)'!$E$4:$E$263),0),1),'SPC Backing (Hide)'!$AO$3)</f>
        <v>136.10000000000002</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1">
        <f t="shared" si="46"/>
        <v>33.44999999999996</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137.58333333333334</v>
      </c>
      <c r="Y152" cm="1">
        <f t="array" ref="Y152">ABS(INDEX($F$4:$U$263,ROW(A149),MATCH($X$2,$F$3:$U$3,0))-INDEX($F$4:$U$263,ROW(A148),MATCH($X$2,$F$3:$U$3,0)))</f>
        <v>0</v>
      </c>
      <c r="Z152">
        <f>AVERAGE(INDEX($Y$4:$Y$263,MATCH(SPC!$B$13,IF(Setup!$B$11="Weekly",'SPC Backing (Hide)'!$B$4:$B$263,'SPC Backing (Hide)'!$E$4:$E$263),0)):INDEX($Y$4:$Y$263,MATCH(SPC!$B$14,IF(Setup!$B$11="Weekly",'SPC Backing (Hide)'!$B$4:$B$263,'SPC Backing (Hide)'!$E$4:$E$263),0),1))</f>
        <v>18.416666666666668</v>
      </c>
      <c r="AA152">
        <f t="shared" si="33"/>
        <v>16.326832151300238</v>
      </c>
      <c r="AB152">
        <f t="shared" si="34"/>
        <v>88.60283687943263</v>
      </c>
      <c r="AC152">
        <f t="shared" si="35"/>
        <v>104.92966903073287</v>
      </c>
      <c r="AD152">
        <f t="shared" si="36"/>
        <v>121.25650118203311</v>
      </c>
      <c r="AE152">
        <f t="shared" si="37"/>
        <v>153.91016548463358</v>
      </c>
      <c r="AF152">
        <f t="shared" si="38"/>
        <v>170.23699763593382</v>
      </c>
      <c r="AG152">
        <f t="shared" si="39"/>
        <v>186.56382978723406</v>
      </c>
      <c r="AH152">
        <f t="shared" si="40"/>
        <v>0</v>
      </c>
      <c r="AI152">
        <f t="shared" si="47"/>
        <v>-2</v>
      </c>
      <c r="AJ152">
        <f t="shared" si="41"/>
        <v>0</v>
      </c>
      <c r="AK152">
        <f t="shared" si="42"/>
        <v>0</v>
      </c>
      <c r="AL152" t="e">
        <f t="shared" si="43"/>
        <v>#N/A</v>
      </c>
      <c r="AM152">
        <f t="shared" si="44"/>
        <v>-1</v>
      </c>
      <c r="AN152">
        <f t="shared" si="45"/>
        <v>0</v>
      </c>
      <c r="AO152">
        <f>_xlfn.PERCENTILE.INC(INDEX($W$4:$W$263,MATCH(SPC!$B$13,IF(Setup!$B$11="Weekly",'SPC Backing (Hide)'!$B$4:$B$263,'SPC Backing (Hide)'!$E$4:$E$263),0),1):INDEX($W$4:$W$263,MATCH(SPC!$B$14,IF(Setup!$B$11="Weekly",'SPC Backing (Hide)'!$B$4:$B$263,'SPC Backing (Hide)'!$E$4:$E$263),0),1),'SPC Backing (Hide)'!$AO$3)</f>
        <v>136.10000000000002</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2">
        <f t="shared" si="46"/>
        <v>33.44999999999996</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137.58333333333334</v>
      </c>
      <c r="Y153" cm="1">
        <f t="array" ref="Y153">ABS(INDEX($F$4:$U$263,ROW(A150),MATCH($X$2,$F$3:$U$3,0))-INDEX($F$4:$U$263,ROW(A149),MATCH($X$2,$F$3:$U$3,0)))</f>
        <v>0</v>
      </c>
      <c r="Z153">
        <f>AVERAGE(INDEX($Y$4:$Y$263,MATCH(SPC!$B$13,IF(Setup!$B$11="Weekly",'SPC Backing (Hide)'!$B$4:$B$263,'SPC Backing (Hide)'!$E$4:$E$263),0)):INDEX($Y$4:$Y$263,MATCH(SPC!$B$14,IF(Setup!$B$11="Weekly",'SPC Backing (Hide)'!$B$4:$B$263,'SPC Backing (Hide)'!$E$4:$E$263),0),1))</f>
        <v>18.416666666666668</v>
      </c>
      <c r="AA153">
        <f t="shared" si="33"/>
        <v>16.326832151300238</v>
      </c>
      <c r="AB153">
        <f t="shared" si="34"/>
        <v>88.60283687943263</v>
      </c>
      <c r="AC153">
        <f t="shared" si="35"/>
        <v>104.92966903073287</v>
      </c>
      <c r="AD153">
        <f t="shared" si="36"/>
        <v>121.25650118203311</v>
      </c>
      <c r="AE153">
        <f t="shared" si="37"/>
        <v>153.91016548463358</v>
      </c>
      <c r="AF153">
        <f t="shared" si="38"/>
        <v>170.23699763593382</v>
      </c>
      <c r="AG153">
        <f t="shared" si="39"/>
        <v>186.56382978723406</v>
      </c>
      <c r="AH153">
        <f t="shared" si="40"/>
        <v>0</v>
      </c>
      <c r="AI153">
        <f t="shared" si="47"/>
        <v>-2</v>
      </c>
      <c r="AJ153">
        <f t="shared" si="41"/>
        <v>0</v>
      </c>
      <c r="AK153">
        <f t="shared" si="42"/>
        <v>0</v>
      </c>
      <c r="AL153" t="e">
        <f t="shared" si="43"/>
        <v>#N/A</v>
      </c>
      <c r="AM153">
        <f t="shared" si="44"/>
        <v>-1</v>
      </c>
      <c r="AN153">
        <f t="shared" si="45"/>
        <v>0</v>
      </c>
      <c r="AO153">
        <f>_xlfn.PERCENTILE.INC(INDEX($W$4:$W$263,MATCH(SPC!$B$13,IF(Setup!$B$11="Weekly",'SPC Backing (Hide)'!$B$4:$B$263,'SPC Backing (Hide)'!$E$4:$E$263),0),1):INDEX($W$4:$W$263,MATCH(SPC!$B$14,IF(Setup!$B$11="Weekly",'SPC Backing (Hide)'!$B$4:$B$263,'SPC Backing (Hide)'!$E$4:$E$263),0),1),'SPC Backing (Hide)'!$AO$3)</f>
        <v>136.10000000000002</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3">
        <f t="shared" si="46"/>
        <v>33.44999999999996</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137.58333333333334</v>
      </c>
      <c r="Y154" cm="1">
        <f t="array" ref="Y154">ABS(INDEX($F$4:$U$263,ROW(A151),MATCH($X$2,$F$3:$U$3,0))-INDEX($F$4:$U$263,ROW(A150),MATCH($X$2,$F$3:$U$3,0)))</f>
        <v>0</v>
      </c>
      <c r="Z154">
        <f>AVERAGE(INDEX($Y$4:$Y$263,MATCH(SPC!$B$13,IF(Setup!$B$11="Weekly",'SPC Backing (Hide)'!$B$4:$B$263,'SPC Backing (Hide)'!$E$4:$E$263),0)):INDEX($Y$4:$Y$263,MATCH(SPC!$B$14,IF(Setup!$B$11="Weekly",'SPC Backing (Hide)'!$B$4:$B$263,'SPC Backing (Hide)'!$E$4:$E$263),0),1))</f>
        <v>18.416666666666668</v>
      </c>
      <c r="AA154">
        <f t="shared" si="33"/>
        <v>16.326832151300238</v>
      </c>
      <c r="AB154">
        <f t="shared" si="34"/>
        <v>88.60283687943263</v>
      </c>
      <c r="AC154">
        <f t="shared" si="35"/>
        <v>104.92966903073287</v>
      </c>
      <c r="AD154">
        <f t="shared" si="36"/>
        <v>121.25650118203311</v>
      </c>
      <c r="AE154">
        <f t="shared" si="37"/>
        <v>153.91016548463358</v>
      </c>
      <c r="AF154">
        <f t="shared" si="38"/>
        <v>170.23699763593382</v>
      </c>
      <c r="AG154">
        <f t="shared" si="39"/>
        <v>186.56382978723406</v>
      </c>
      <c r="AH154">
        <f t="shared" si="40"/>
        <v>0</v>
      </c>
      <c r="AI154">
        <f t="shared" si="47"/>
        <v>-2</v>
      </c>
      <c r="AJ154">
        <f t="shared" si="41"/>
        <v>0</v>
      </c>
      <c r="AK154">
        <f t="shared" si="42"/>
        <v>0</v>
      </c>
      <c r="AL154" t="e">
        <f t="shared" si="43"/>
        <v>#N/A</v>
      </c>
      <c r="AM154">
        <f t="shared" si="44"/>
        <v>-1</v>
      </c>
      <c r="AN154">
        <f t="shared" si="45"/>
        <v>0</v>
      </c>
      <c r="AO154">
        <f>_xlfn.PERCENTILE.INC(INDEX($W$4:$W$263,MATCH(SPC!$B$13,IF(Setup!$B$11="Weekly",'SPC Backing (Hide)'!$B$4:$B$263,'SPC Backing (Hide)'!$E$4:$E$263),0),1):INDEX($W$4:$W$263,MATCH(SPC!$B$14,IF(Setup!$B$11="Weekly",'SPC Backing (Hide)'!$B$4:$B$263,'SPC Backing (Hide)'!$E$4:$E$263),0),1),'SPC Backing (Hide)'!$AO$3)</f>
        <v>136.10000000000002</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4">
        <f t="shared" si="46"/>
        <v>33.44999999999996</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137.58333333333334</v>
      </c>
      <c r="Y155" cm="1">
        <f t="array" ref="Y155">ABS(INDEX($F$4:$U$263,ROW(A152),MATCH($X$2,$F$3:$U$3,0))-INDEX($F$4:$U$263,ROW(A151),MATCH($X$2,$F$3:$U$3,0)))</f>
        <v>0</v>
      </c>
      <c r="Z155">
        <f>AVERAGE(INDEX($Y$4:$Y$263,MATCH(SPC!$B$13,IF(Setup!$B$11="Weekly",'SPC Backing (Hide)'!$B$4:$B$263,'SPC Backing (Hide)'!$E$4:$E$263),0)):INDEX($Y$4:$Y$263,MATCH(SPC!$B$14,IF(Setup!$B$11="Weekly",'SPC Backing (Hide)'!$B$4:$B$263,'SPC Backing (Hide)'!$E$4:$E$263),0),1))</f>
        <v>18.416666666666668</v>
      </c>
      <c r="AA155">
        <f t="shared" si="33"/>
        <v>16.326832151300238</v>
      </c>
      <c r="AB155">
        <f t="shared" si="34"/>
        <v>88.60283687943263</v>
      </c>
      <c r="AC155">
        <f t="shared" si="35"/>
        <v>104.92966903073287</v>
      </c>
      <c r="AD155">
        <f t="shared" si="36"/>
        <v>121.25650118203311</v>
      </c>
      <c r="AE155">
        <f t="shared" si="37"/>
        <v>153.91016548463358</v>
      </c>
      <c r="AF155">
        <f t="shared" si="38"/>
        <v>170.23699763593382</v>
      </c>
      <c r="AG155">
        <f t="shared" si="39"/>
        <v>186.56382978723406</v>
      </c>
      <c r="AH155">
        <f t="shared" si="40"/>
        <v>0</v>
      </c>
      <c r="AI155">
        <f t="shared" si="47"/>
        <v>-2</v>
      </c>
      <c r="AJ155">
        <f t="shared" si="41"/>
        <v>0</v>
      </c>
      <c r="AK155">
        <f t="shared" si="42"/>
        <v>0</v>
      </c>
      <c r="AL155" t="e">
        <f t="shared" si="43"/>
        <v>#N/A</v>
      </c>
      <c r="AM155">
        <f t="shared" si="44"/>
        <v>-1</v>
      </c>
      <c r="AN155">
        <f t="shared" si="45"/>
        <v>0</v>
      </c>
      <c r="AO155">
        <f>_xlfn.PERCENTILE.INC(INDEX($W$4:$W$263,MATCH(SPC!$B$13,IF(Setup!$B$11="Weekly",'SPC Backing (Hide)'!$B$4:$B$263,'SPC Backing (Hide)'!$E$4:$E$263),0),1):INDEX($W$4:$W$263,MATCH(SPC!$B$14,IF(Setup!$B$11="Weekly",'SPC Backing (Hide)'!$B$4:$B$263,'SPC Backing (Hide)'!$E$4:$E$263),0),1),'SPC Backing (Hide)'!$AO$3)</f>
        <v>136.10000000000002</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5">
        <f t="shared" si="46"/>
        <v>33.44999999999996</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137.58333333333334</v>
      </c>
      <c r="Y156" cm="1">
        <f t="array" ref="Y156">ABS(INDEX($F$4:$U$263,ROW(A153),MATCH($X$2,$F$3:$U$3,0))-INDEX($F$4:$U$263,ROW(A152),MATCH($X$2,$F$3:$U$3,0)))</f>
        <v>0</v>
      </c>
      <c r="Z156">
        <f>AVERAGE(INDEX($Y$4:$Y$263,MATCH(SPC!$B$13,IF(Setup!$B$11="Weekly",'SPC Backing (Hide)'!$B$4:$B$263,'SPC Backing (Hide)'!$E$4:$E$263),0)):INDEX($Y$4:$Y$263,MATCH(SPC!$B$14,IF(Setup!$B$11="Weekly",'SPC Backing (Hide)'!$B$4:$B$263,'SPC Backing (Hide)'!$E$4:$E$263),0),1))</f>
        <v>18.416666666666668</v>
      </c>
      <c r="AA156">
        <f t="shared" si="33"/>
        <v>16.326832151300238</v>
      </c>
      <c r="AB156">
        <f t="shared" si="34"/>
        <v>88.60283687943263</v>
      </c>
      <c r="AC156">
        <f t="shared" si="35"/>
        <v>104.92966903073287</v>
      </c>
      <c r="AD156">
        <f t="shared" si="36"/>
        <v>121.25650118203311</v>
      </c>
      <c r="AE156">
        <f t="shared" si="37"/>
        <v>153.91016548463358</v>
      </c>
      <c r="AF156">
        <f t="shared" si="38"/>
        <v>170.23699763593382</v>
      </c>
      <c r="AG156">
        <f t="shared" si="39"/>
        <v>186.56382978723406</v>
      </c>
      <c r="AH156">
        <f t="shared" si="40"/>
        <v>0</v>
      </c>
      <c r="AI156">
        <f t="shared" si="47"/>
        <v>-2</v>
      </c>
      <c r="AJ156">
        <f t="shared" si="41"/>
        <v>0</v>
      </c>
      <c r="AK156">
        <f t="shared" si="42"/>
        <v>0</v>
      </c>
      <c r="AL156" t="e">
        <f t="shared" si="43"/>
        <v>#N/A</v>
      </c>
      <c r="AM156">
        <f t="shared" si="44"/>
        <v>-1</v>
      </c>
      <c r="AN156">
        <f t="shared" si="45"/>
        <v>0</v>
      </c>
      <c r="AO156">
        <f>_xlfn.PERCENTILE.INC(INDEX($W$4:$W$263,MATCH(SPC!$B$13,IF(Setup!$B$11="Weekly",'SPC Backing (Hide)'!$B$4:$B$263,'SPC Backing (Hide)'!$E$4:$E$263),0),1):INDEX($W$4:$W$263,MATCH(SPC!$B$14,IF(Setup!$B$11="Weekly",'SPC Backing (Hide)'!$B$4:$B$263,'SPC Backing (Hide)'!$E$4:$E$263),0),1),'SPC Backing (Hide)'!$AO$3)</f>
        <v>136.10000000000002</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6">
        <f t="shared" si="46"/>
        <v>33.44999999999996</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137.58333333333334</v>
      </c>
      <c r="Y157" cm="1">
        <f t="array" ref="Y157">ABS(INDEX($F$4:$U$263,ROW(A154),MATCH($X$2,$F$3:$U$3,0))-INDEX($F$4:$U$263,ROW(A153),MATCH($X$2,$F$3:$U$3,0)))</f>
        <v>0</v>
      </c>
      <c r="Z157">
        <f>AVERAGE(INDEX($Y$4:$Y$263,MATCH(SPC!$B$13,IF(Setup!$B$11="Weekly",'SPC Backing (Hide)'!$B$4:$B$263,'SPC Backing (Hide)'!$E$4:$E$263),0)):INDEX($Y$4:$Y$263,MATCH(SPC!$B$14,IF(Setup!$B$11="Weekly",'SPC Backing (Hide)'!$B$4:$B$263,'SPC Backing (Hide)'!$E$4:$E$263),0),1))</f>
        <v>18.416666666666668</v>
      </c>
      <c r="AA157">
        <f t="shared" si="33"/>
        <v>16.326832151300238</v>
      </c>
      <c r="AB157">
        <f t="shared" si="34"/>
        <v>88.60283687943263</v>
      </c>
      <c r="AC157">
        <f t="shared" si="35"/>
        <v>104.92966903073287</v>
      </c>
      <c r="AD157">
        <f t="shared" si="36"/>
        <v>121.25650118203311</v>
      </c>
      <c r="AE157">
        <f t="shared" si="37"/>
        <v>153.91016548463358</v>
      </c>
      <c r="AF157">
        <f t="shared" si="38"/>
        <v>170.23699763593382</v>
      </c>
      <c r="AG157">
        <f t="shared" si="39"/>
        <v>186.56382978723406</v>
      </c>
      <c r="AH157">
        <f t="shared" si="40"/>
        <v>0</v>
      </c>
      <c r="AI157">
        <f t="shared" si="47"/>
        <v>-2</v>
      </c>
      <c r="AJ157">
        <f t="shared" si="41"/>
        <v>0</v>
      </c>
      <c r="AK157">
        <f t="shared" si="42"/>
        <v>0</v>
      </c>
      <c r="AL157" t="e">
        <f t="shared" si="43"/>
        <v>#N/A</v>
      </c>
      <c r="AM157">
        <f t="shared" si="44"/>
        <v>-1</v>
      </c>
      <c r="AN157">
        <f t="shared" si="45"/>
        <v>0</v>
      </c>
      <c r="AO157">
        <f>_xlfn.PERCENTILE.INC(INDEX($W$4:$W$263,MATCH(SPC!$B$13,IF(Setup!$B$11="Weekly",'SPC Backing (Hide)'!$B$4:$B$263,'SPC Backing (Hide)'!$E$4:$E$263),0),1):INDEX($W$4:$W$263,MATCH(SPC!$B$14,IF(Setup!$B$11="Weekly",'SPC Backing (Hide)'!$B$4:$B$263,'SPC Backing (Hide)'!$E$4:$E$263),0),1),'SPC Backing (Hide)'!$AO$3)</f>
        <v>136.10000000000002</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7">
        <f t="shared" si="46"/>
        <v>33.44999999999996</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137.58333333333334</v>
      </c>
      <c r="Y158" cm="1">
        <f t="array" ref="Y158">ABS(INDEX($F$4:$U$263,ROW(A155),MATCH($X$2,$F$3:$U$3,0))-INDEX($F$4:$U$263,ROW(A154),MATCH($X$2,$F$3:$U$3,0)))</f>
        <v>0</v>
      </c>
      <c r="Z158">
        <f>AVERAGE(INDEX($Y$4:$Y$263,MATCH(SPC!$B$13,IF(Setup!$B$11="Weekly",'SPC Backing (Hide)'!$B$4:$B$263,'SPC Backing (Hide)'!$E$4:$E$263),0)):INDEX($Y$4:$Y$263,MATCH(SPC!$B$14,IF(Setup!$B$11="Weekly",'SPC Backing (Hide)'!$B$4:$B$263,'SPC Backing (Hide)'!$E$4:$E$263),0),1))</f>
        <v>18.416666666666668</v>
      </c>
      <c r="AA158">
        <f t="shared" si="33"/>
        <v>16.326832151300238</v>
      </c>
      <c r="AB158">
        <f t="shared" si="34"/>
        <v>88.60283687943263</v>
      </c>
      <c r="AC158">
        <f t="shared" si="35"/>
        <v>104.92966903073287</v>
      </c>
      <c r="AD158">
        <f t="shared" si="36"/>
        <v>121.25650118203311</v>
      </c>
      <c r="AE158">
        <f t="shared" si="37"/>
        <v>153.91016548463358</v>
      </c>
      <c r="AF158">
        <f t="shared" si="38"/>
        <v>170.23699763593382</v>
      </c>
      <c r="AG158">
        <f t="shared" si="39"/>
        <v>186.56382978723406</v>
      </c>
      <c r="AH158">
        <f t="shared" si="40"/>
        <v>0</v>
      </c>
      <c r="AI158">
        <f t="shared" si="47"/>
        <v>-2</v>
      </c>
      <c r="AJ158">
        <f t="shared" si="41"/>
        <v>0</v>
      </c>
      <c r="AK158">
        <f t="shared" si="42"/>
        <v>0</v>
      </c>
      <c r="AL158" t="e">
        <f t="shared" si="43"/>
        <v>#N/A</v>
      </c>
      <c r="AM158">
        <f t="shared" si="44"/>
        <v>-1</v>
      </c>
      <c r="AN158">
        <f t="shared" si="45"/>
        <v>0</v>
      </c>
      <c r="AO158">
        <f>_xlfn.PERCENTILE.INC(INDEX($W$4:$W$263,MATCH(SPC!$B$13,IF(Setup!$B$11="Weekly",'SPC Backing (Hide)'!$B$4:$B$263,'SPC Backing (Hide)'!$E$4:$E$263),0),1):INDEX($W$4:$W$263,MATCH(SPC!$B$14,IF(Setup!$B$11="Weekly",'SPC Backing (Hide)'!$B$4:$B$263,'SPC Backing (Hide)'!$E$4:$E$263),0),1),'SPC Backing (Hide)'!$AO$3)</f>
        <v>136.10000000000002</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8">
        <f t="shared" si="46"/>
        <v>33.44999999999996</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137.58333333333334</v>
      </c>
      <c r="Y159" cm="1">
        <f t="array" ref="Y159">ABS(INDEX($F$4:$U$263,ROW(A156),MATCH($X$2,$F$3:$U$3,0))-INDEX($F$4:$U$263,ROW(A155),MATCH($X$2,$F$3:$U$3,0)))</f>
        <v>0</v>
      </c>
      <c r="Z159">
        <f>AVERAGE(INDEX($Y$4:$Y$263,MATCH(SPC!$B$13,IF(Setup!$B$11="Weekly",'SPC Backing (Hide)'!$B$4:$B$263,'SPC Backing (Hide)'!$E$4:$E$263),0)):INDEX($Y$4:$Y$263,MATCH(SPC!$B$14,IF(Setup!$B$11="Weekly",'SPC Backing (Hide)'!$B$4:$B$263,'SPC Backing (Hide)'!$E$4:$E$263),0),1))</f>
        <v>18.416666666666668</v>
      </c>
      <c r="AA159">
        <f t="shared" si="33"/>
        <v>16.326832151300238</v>
      </c>
      <c r="AB159">
        <f t="shared" si="34"/>
        <v>88.60283687943263</v>
      </c>
      <c r="AC159">
        <f t="shared" si="35"/>
        <v>104.92966903073287</v>
      </c>
      <c r="AD159">
        <f t="shared" si="36"/>
        <v>121.25650118203311</v>
      </c>
      <c r="AE159">
        <f t="shared" si="37"/>
        <v>153.91016548463358</v>
      </c>
      <c r="AF159">
        <f t="shared" si="38"/>
        <v>170.23699763593382</v>
      </c>
      <c r="AG159">
        <f t="shared" si="39"/>
        <v>186.56382978723406</v>
      </c>
      <c r="AH159">
        <f t="shared" si="40"/>
        <v>0</v>
      </c>
      <c r="AI159">
        <f t="shared" si="47"/>
        <v>-2</v>
      </c>
      <c r="AJ159">
        <f t="shared" si="41"/>
        <v>0</v>
      </c>
      <c r="AK159">
        <f t="shared" si="42"/>
        <v>0</v>
      </c>
      <c r="AL159" t="e">
        <f t="shared" si="43"/>
        <v>#N/A</v>
      </c>
      <c r="AM159">
        <f t="shared" si="44"/>
        <v>-1</v>
      </c>
      <c r="AN159">
        <f t="shared" si="45"/>
        <v>0</v>
      </c>
      <c r="AO159">
        <f>_xlfn.PERCENTILE.INC(INDEX($W$4:$W$263,MATCH(SPC!$B$13,IF(Setup!$B$11="Weekly",'SPC Backing (Hide)'!$B$4:$B$263,'SPC Backing (Hide)'!$E$4:$E$263),0),1):INDEX($W$4:$W$263,MATCH(SPC!$B$14,IF(Setup!$B$11="Weekly",'SPC Backing (Hide)'!$B$4:$B$263,'SPC Backing (Hide)'!$E$4:$E$263),0),1),'SPC Backing (Hide)'!$AO$3)</f>
        <v>136.10000000000002</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9">
        <f t="shared" si="46"/>
        <v>33.44999999999996</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137.58333333333334</v>
      </c>
      <c r="Y160" cm="1">
        <f t="array" ref="Y160">ABS(INDEX($F$4:$U$263,ROW(A157),MATCH($X$2,$F$3:$U$3,0))-INDEX($F$4:$U$263,ROW(A156),MATCH($X$2,$F$3:$U$3,0)))</f>
        <v>0</v>
      </c>
      <c r="Z160">
        <f>AVERAGE(INDEX($Y$4:$Y$263,MATCH(SPC!$B$13,IF(Setup!$B$11="Weekly",'SPC Backing (Hide)'!$B$4:$B$263,'SPC Backing (Hide)'!$E$4:$E$263),0)):INDEX($Y$4:$Y$263,MATCH(SPC!$B$14,IF(Setup!$B$11="Weekly",'SPC Backing (Hide)'!$B$4:$B$263,'SPC Backing (Hide)'!$E$4:$E$263),0),1))</f>
        <v>18.416666666666668</v>
      </c>
      <c r="AA160">
        <f t="shared" si="33"/>
        <v>16.326832151300238</v>
      </c>
      <c r="AB160">
        <f t="shared" si="34"/>
        <v>88.60283687943263</v>
      </c>
      <c r="AC160">
        <f t="shared" si="35"/>
        <v>104.92966903073287</v>
      </c>
      <c r="AD160">
        <f t="shared" si="36"/>
        <v>121.25650118203311</v>
      </c>
      <c r="AE160">
        <f t="shared" si="37"/>
        <v>153.91016548463358</v>
      </c>
      <c r="AF160">
        <f t="shared" si="38"/>
        <v>170.23699763593382</v>
      </c>
      <c r="AG160">
        <f t="shared" si="39"/>
        <v>186.56382978723406</v>
      </c>
      <c r="AH160">
        <f t="shared" si="40"/>
        <v>0</v>
      </c>
      <c r="AI160">
        <f t="shared" si="47"/>
        <v>-2</v>
      </c>
      <c r="AJ160">
        <f t="shared" si="41"/>
        <v>0</v>
      </c>
      <c r="AK160">
        <f t="shared" si="42"/>
        <v>0</v>
      </c>
      <c r="AL160" t="e">
        <f t="shared" si="43"/>
        <v>#N/A</v>
      </c>
      <c r="AM160">
        <f t="shared" si="44"/>
        <v>-1</v>
      </c>
      <c r="AN160">
        <f t="shared" si="45"/>
        <v>0</v>
      </c>
      <c r="AO160">
        <f>_xlfn.PERCENTILE.INC(INDEX($W$4:$W$263,MATCH(SPC!$B$13,IF(Setup!$B$11="Weekly",'SPC Backing (Hide)'!$B$4:$B$263,'SPC Backing (Hide)'!$E$4:$E$263),0),1):INDEX($W$4:$W$263,MATCH(SPC!$B$14,IF(Setup!$B$11="Weekly",'SPC Backing (Hide)'!$B$4:$B$263,'SPC Backing (Hide)'!$E$4:$E$263),0),1),'SPC Backing (Hide)'!$AO$3)</f>
        <v>136.10000000000002</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0">
        <f t="shared" si="46"/>
        <v>33.44999999999996</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137.58333333333334</v>
      </c>
      <c r="Y161" cm="1">
        <f t="array" ref="Y161">ABS(INDEX($F$4:$U$263,ROW(A158),MATCH($X$2,$F$3:$U$3,0))-INDEX($F$4:$U$263,ROW(A157),MATCH($X$2,$F$3:$U$3,0)))</f>
        <v>0</v>
      </c>
      <c r="Z161">
        <f>AVERAGE(INDEX($Y$4:$Y$263,MATCH(SPC!$B$13,IF(Setup!$B$11="Weekly",'SPC Backing (Hide)'!$B$4:$B$263,'SPC Backing (Hide)'!$E$4:$E$263),0)):INDEX($Y$4:$Y$263,MATCH(SPC!$B$14,IF(Setup!$B$11="Weekly",'SPC Backing (Hide)'!$B$4:$B$263,'SPC Backing (Hide)'!$E$4:$E$263),0),1))</f>
        <v>18.416666666666668</v>
      </c>
      <c r="AA161">
        <f t="shared" si="33"/>
        <v>16.326832151300238</v>
      </c>
      <c r="AB161">
        <f t="shared" si="34"/>
        <v>88.60283687943263</v>
      </c>
      <c r="AC161">
        <f t="shared" si="35"/>
        <v>104.92966903073287</v>
      </c>
      <c r="AD161">
        <f t="shared" si="36"/>
        <v>121.25650118203311</v>
      </c>
      <c r="AE161">
        <f t="shared" si="37"/>
        <v>153.91016548463358</v>
      </c>
      <c r="AF161">
        <f t="shared" si="38"/>
        <v>170.23699763593382</v>
      </c>
      <c r="AG161">
        <f t="shared" si="39"/>
        <v>186.56382978723406</v>
      </c>
      <c r="AH161">
        <f t="shared" si="40"/>
        <v>0</v>
      </c>
      <c r="AI161">
        <f t="shared" si="47"/>
        <v>-2</v>
      </c>
      <c r="AJ161">
        <f t="shared" si="41"/>
        <v>0</v>
      </c>
      <c r="AK161">
        <f t="shared" si="42"/>
        <v>0</v>
      </c>
      <c r="AL161" t="e">
        <f t="shared" si="43"/>
        <v>#N/A</v>
      </c>
      <c r="AM161">
        <f t="shared" si="44"/>
        <v>-1</v>
      </c>
      <c r="AN161">
        <f t="shared" si="45"/>
        <v>0</v>
      </c>
      <c r="AO161">
        <f>_xlfn.PERCENTILE.INC(INDEX($W$4:$W$263,MATCH(SPC!$B$13,IF(Setup!$B$11="Weekly",'SPC Backing (Hide)'!$B$4:$B$263,'SPC Backing (Hide)'!$E$4:$E$263),0),1):INDEX($W$4:$W$263,MATCH(SPC!$B$14,IF(Setup!$B$11="Weekly",'SPC Backing (Hide)'!$B$4:$B$263,'SPC Backing (Hide)'!$E$4:$E$263),0),1),'SPC Backing (Hide)'!$AO$3)</f>
        <v>136.10000000000002</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1">
        <f t="shared" si="46"/>
        <v>33.44999999999996</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137.58333333333334</v>
      </c>
      <c r="Y162" cm="1">
        <f t="array" ref="Y162">ABS(INDEX($F$4:$U$263,ROW(A159),MATCH($X$2,$F$3:$U$3,0))-INDEX($F$4:$U$263,ROW(A158),MATCH($X$2,$F$3:$U$3,0)))</f>
        <v>0</v>
      </c>
      <c r="Z162">
        <f>AVERAGE(INDEX($Y$4:$Y$263,MATCH(SPC!$B$13,IF(Setup!$B$11="Weekly",'SPC Backing (Hide)'!$B$4:$B$263,'SPC Backing (Hide)'!$E$4:$E$263),0)):INDEX($Y$4:$Y$263,MATCH(SPC!$B$14,IF(Setup!$B$11="Weekly",'SPC Backing (Hide)'!$B$4:$B$263,'SPC Backing (Hide)'!$E$4:$E$263),0),1))</f>
        <v>18.416666666666668</v>
      </c>
      <c r="AA162">
        <f t="shared" si="33"/>
        <v>16.326832151300238</v>
      </c>
      <c r="AB162">
        <f t="shared" si="34"/>
        <v>88.60283687943263</v>
      </c>
      <c r="AC162">
        <f t="shared" si="35"/>
        <v>104.92966903073287</v>
      </c>
      <c r="AD162">
        <f t="shared" si="36"/>
        <v>121.25650118203311</v>
      </c>
      <c r="AE162">
        <f t="shared" si="37"/>
        <v>153.91016548463358</v>
      </c>
      <c r="AF162">
        <f t="shared" si="38"/>
        <v>170.23699763593382</v>
      </c>
      <c r="AG162">
        <f t="shared" si="39"/>
        <v>186.56382978723406</v>
      </c>
      <c r="AH162">
        <f t="shared" si="40"/>
        <v>0</v>
      </c>
      <c r="AI162">
        <f t="shared" si="47"/>
        <v>-2</v>
      </c>
      <c r="AJ162">
        <f t="shared" si="41"/>
        <v>0</v>
      </c>
      <c r="AK162">
        <f t="shared" si="42"/>
        <v>0</v>
      </c>
      <c r="AL162" t="e">
        <f t="shared" si="43"/>
        <v>#N/A</v>
      </c>
      <c r="AM162">
        <f t="shared" si="44"/>
        <v>-1</v>
      </c>
      <c r="AN162">
        <f t="shared" si="45"/>
        <v>0</v>
      </c>
      <c r="AO162">
        <f>_xlfn.PERCENTILE.INC(INDEX($W$4:$W$263,MATCH(SPC!$B$13,IF(Setup!$B$11="Weekly",'SPC Backing (Hide)'!$B$4:$B$263,'SPC Backing (Hide)'!$E$4:$E$263),0),1):INDEX($W$4:$W$263,MATCH(SPC!$B$14,IF(Setup!$B$11="Weekly",'SPC Backing (Hide)'!$B$4:$B$263,'SPC Backing (Hide)'!$E$4:$E$263),0),1),'SPC Backing (Hide)'!$AO$3)</f>
        <v>136.10000000000002</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2">
        <f t="shared" si="46"/>
        <v>33.44999999999996</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137.58333333333334</v>
      </c>
      <c r="Y163" cm="1">
        <f t="array" ref="Y163">ABS(INDEX($F$4:$U$263,ROW(A160),MATCH($X$2,$F$3:$U$3,0))-INDEX($F$4:$U$263,ROW(A159),MATCH($X$2,$F$3:$U$3,0)))</f>
        <v>0</v>
      </c>
      <c r="Z163">
        <f>AVERAGE(INDEX($Y$4:$Y$263,MATCH(SPC!$B$13,IF(Setup!$B$11="Weekly",'SPC Backing (Hide)'!$B$4:$B$263,'SPC Backing (Hide)'!$E$4:$E$263),0)):INDEX($Y$4:$Y$263,MATCH(SPC!$B$14,IF(Setup!$B$11="Weekly",'SPC Backing (Hide)'!$B$4:$B$263,'SPC Backing (Hide)'!$E$4:$E$263),0),1))</f>
        <v>18.416666666666668</v>
      </c>
      <c r="AA163">
        <f t="shared" si="33"/>
        <v>16.326832151300238</v>
      </c>
      <c r="AB163">
        <f t="shared" si="34"/>
        <v>88.60283687943263</v>
      </c>
      <c r="AC163">
        <f t="shared" si="35"/>
        <v>104.92966903073287</v>
      </c>
      <c r="AD163">
        <f t="shared" si="36"/>
        <v>121.25650118203311</v>
      </c>
      <c r="AE163">
        <f t="shared" si="37"/>
        <v>153.91016548463358</v>
      </c>
      <c r="AF163">
        <f t="shared" si="38"/>
        <v>170.23699763593382</v>
      </c>
      <c r="AG163">
        <f t="shared" si="39"/>
        <v>186.56382978723406</v>
      </c>
      <c r="AH163">
        <f t="shared" si="40"/>
        <v>0</v>
      </c>
      <c r="AI163">
        <f t="shared" si="47"/>
        <v>-2</v>
      </c>
      <c r="AJ163">
        <f t="shared" si="41"/>
        <v>0</v>
      </c>
      <c r="AK163">
        <f t="shared" si="42"/>
        <v>0</v>
      </c>
      <c r="AL163" t="e">
        <f t="shared" si="43"/>
        <v>#N/A</v>
      </c>
      <c r="AM163">
        <f t="shared" si="44"/>
        <v>-1</v>
      </c>
      <c r="AN163">
        <f t="shared" si="45"/>
        <v>0</v>
      </c>
      <c r="AO163">
        <f>_xlfn.PERCENTILE.INC(INDEX($W$4:$W$263,MATCH(SPC!$B$13,IF(Setup!$B$11="Weekly",'SPC Backing (Hide)'!$B$4:$B$263,'SPC Backing (Hide)'!$E$4:$E$263),0),1):INDEX($W$4:$W$263,MATCH(SPC!$B$14,IF(Setup!$B$11="Weekly",'SPC Backing (Hide)'!$B$4:$B$263,'SPC Backing (Hide)'!$E$4:$E$263),0),1),'SPC Backing (Hide)'!$AO$3)</f>
        <v>136.10000000000002</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3">
        <f t="shared" si="46"/>
        <v>33.44999999999996</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137.58333333333334</v>
      </c>
      <c r="Y164" cm="1">
        <f t="array" ref="Y164">ABS(INDEX($F$4:$U$263,ROW(A161),MATCH($X$2,$F$3:$U$3,0))-INDEX($F$4:$U$263,ROW(A160),MATCH($X$2,$F$3:$U$3,0)))</f>
        <v>0</v>
      </c>
      <c r="Z164">
        <f>AVERAGE(INDEX($Y$4:$Y$263,MATCH(SPC!$B$13,IF(Setup!$B$11="Weekly",'SPC Backing (Hide)'!$B$4:$B$263,'SPC Backing (Hide)'!$E$4:$E$263),0)):INDEX($Y$4:$Y$263,MATCH(SPC!$B$14,IF(Setup!$B$11="Weekly",'SPC Backing (Hide)'!$B$4:$B$263,'SPC Backing (Hide)'!$E$4:$E$263),0),1))</f>
        <v>18.416666666666668</v>
      </c>
      <c r="AA164">
        <f t="shared" si="33"/>
        <v>16.326832151300238</v>
      </c>
      <c r="AB164">
        <f t="shared" si="34"/>
        <v>88.60283687943263</v>
      </c>
      <c r="AC164">
        <f t="shared" si="35"/>
        <v>104.92966903073287</v>
      </c>
      <c r="AD164">
        <f t="shared" si="36"/>
        <v>121.25650118203311</v>
      </c>
      <c r="AE164">
        <f t="shared" si="37"/>
        <v>153.91016548463358</v>
      </c>
      <c r="AF164">
        <f t="shared" si="38"/>
        <v>170.23699763593382</v>
      </c>
      <c r="AG164">
        <f t="shared" si="39"/>
        <v>186.56382978723406</v>
      </c>
      <c r="AH164">
        <f t="shared" si="40"/>
        <v>0</v>
      </c>
      <c r="AI164">
        <f t="shared" si="47"/>
        <v>-2</v>
      </c>
      <c r="AJ164">
        <f t="shared" si="41"/>
        <v>0</v>
      </c>
      <c r="AK164">
        <f t="shared" si="42"/>
        <v>0</v>
      </c>
      <c r="AL164" t="e">
        <f t="shared" si="43"/>
        <v>#N/A</v>
      </c>
      <c r="AM164">
        <f t="shared" si="44"/>
        <v>-1</v>
      </c>
      <c r="AN164">
        <f t="shared" si="45"/>
        <v>0</v>
      </c>
      <c r="AO164">
        <f>_xlfn.PERCENTILE.INC(INDEX($W$4:$W$263,MATCH(SPC!$B$13,IF(Setup!$B$11="Weekly",'SPC Backing (Hide)'!$B$4:$B$263,'SPC Backing (Hide)'!$E$4:$E$263),0),1):INDEX($W$4:$W$263,MATCH(SPC!$B$14,IF(Setup!$B$11="Weekly",'SPC Backing (Hide)'!$B$4:$B$263,'SPC Backing (Hide)'!$E$4:$E$263),0),1),'SPC Backing (Hide)'!$AO$3)</f>
        <v>136.10000000000002</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4">
        <f t="shared" si="46"/>
        <v>33.44999999999996</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137.58333333333334</v>
      </c>
      <c r="Y165" cm="1">
        <f t="array" ref="Y165">ABS(INDEX($F$4:$U$263,ROW(A162),MATCH($X$2,$F$3:$U$3,0))-INDEX($F$4:$U$263,ROW(A161),MATCH($X$2,$F$3:$U$3,0)))</f>
        <v>0</v>
      </c>
      <c r="Z165">
        <f>AVERAGE(INDEX($Y$4:$Y$263,MATCH(SPC!$B$13,IF(Setup!$B$11="Weekly",'SPC Backing (Hide)'!$B$4:$B$263,'SPC Backing (Hide)'!$E$4:$E$263),0)):INDEX($Y$4:$Y$263,MATCH(SPC!$B$14,IF(Setup!$B$11="Weekly",'SPC Backing (Hide)'!$B$4:$B$263,'SPC Backing (Hide)'!$E$4:$E$263),0),1))</f>
        <v>18.416666666666668</v>
      </c>
      <c r="AA165">
        <f t="shared" si="33"/>
        <v>16.326832151300238</v>
      </c>
      <c r="AB165">
        <f t="shared" si="34"/>
        <v>88.60283687943263</v>
      </c>
      <c r="AC165">
        <f t="shared" si="35"/>
        <v>104.92966903073287</v>
      </c>
      <c r="AD165">
        <f t="shared" si="36"/>
        <v>121.25650118203311</v>
      </c>
      <c r="AE165">
        <f t="shared" si="37"/>
        <v>153.91016548463358</v>
      </c>
      <c r="AF165">
        <f t="shared" si="38"/>
        <v>170.23699763593382</v>
      </c>
      <c r="AG165">
        <f t="shared" si="39"/>
        <v>186.56382978723406</v>
      </c>
      <c r="AH165">
        <f t="shared" si="40"/>
        <v>0</v>
      </c>
      <c r="AI165">
        <f t="shared" si="47"/>
        <v>-2</v>
      </c>
      <c r="AJ165">
        <f t="shared" si="41"/>
        <v>0</v>
      </c>
      <c r="AK165">
        <f t="shared" si="42"/>
        <v>0</v>
      </c>
      <c r="AL165" t="e">
        <f t="shared" si="43"/>
        <v>#N/A</v>
      </c>
      <c r="AM165">
        <f t="shared" si="44"/>
        <v>-1</v>
      </c>
      <c r="AN165">
        <f t="shared" si="45"/>
        <v>0</v>
      </c>
      <c r="AO165">
        <f>_xlfn.PERCENTILE.INC(INDEX($W$4:$W$263,MATCH(SPC!$B$13,IF(Setup!$B$11="Weekly",'SPC Backing (Hide)'!$B$4:$B$263,'SPC Backing (Hide)'!$E$4:$E$263),0),1):INDEX($W$4:$W$263,MATCH(SPC!$B$14,IF(Setup!$B$11="Weekly",'SPC Backing (Hide)'!$B$4:$B$263,'SPC Backing (Hide)'!$E$4:$E$263),0),1),'SPC Backing (Hide)'!$AO$3)</f>
        <v>136.10000000000002</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5">
        <f t="shared" si="46"/>
        <v>33.44999999999996</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137.58333333333334</v>
      </c>
      <c r="Y166" cm="1">
        <f t="array" ref="Y166">ABS(INDEX($F$4:$U$263,ROW(A163),MATCH($X$2,$F$3:$U$3,0))-INDEX($F$4:$U$263,ROW(A162),MATCH($X$2,$F$3:$U$3,0)))</f>
        <v>0</v>
      </c>
      <c r="Z166">
        <f>AVERAGE(INDEX($Y$4:$Y$263,MATCH(SPC!$B$13,IF(Setup!$B$11="Weekly",'SPC Backing (Hide)'!$B$4:$B$263,'SPC Backing (Hide)'!$E$4:$E$263),0)):INDEX($Y$4:$Y$263,MATCH(SPC!$B$14,IF(Setup!$B$11="Weekly",'SPC Backing (Hide)'!$B$4:$B$263,'SPC Backing (Hide)'!$E$4:$E$263),0),1))</f>
        <v>18.416666666666668</v>
      </c>
      <c r="AA166">
        <f t="shared" si="33"/>
        <v>16.326832151300238</v>
      </c>
      <c r="AB166">
        <f t="shared" si="34"/>
        <v>88.60283687943263</v>
      </c>
      <c r="AC166">
        <f t="shared" si="35"/>
        <v>104.92966903073287</v>
      </c>
      <c r="AD166">
        <f t="shared" si="36"/>
        <v>121.25650118203311</v>
      </c>
      <c r="AE166">
        <f t="shared" si="37"/>
        <v>153.91016548463358</v>
      </c>
      <c r="AF166">
        <f t="shared" si="38"/>
        <v>170.23699763593382</v>
      </c>
      <c r="AG166">
        <f t="shared" si="39"/>
        <v>186.56382978723406</v>
      </c>
      <c r="AH166">
        <f t="shared" si="40"/>
        <v>0</v>
      </c>
      <c r="AI166">
        <f t="shared" si="47"/>
        <v>-2</v>
      </c>
      <c r="AJ166">
        <f t="shared" si="41"/>
        <v>0</v>
      </c>
      <c r="AK166">
        <f t="shared" si="42"/>
        <v>0</v>
      </c>
      <c r="AL166" t="e">
        <f t="shared" si="43"/>
        <v>#N/A</v>
      </c>
      <c r="AM166">
        <f t="shared" si="44"/>
        <v>-1</v>
      </c>
      <c r="AN166">
        <f t="shared" si="45"/>
        <v>0</v>
      </c>
      <c r="AO166">
        <f>_xlfn.PERCENTILE.INC(INDEX($W$4:$W$263,MATCH(SPC!$B$13,IF(Setup!$B$11="Weekly",'SPC Backing (Hide)'!$B$4:$B$263,'SPC Backing (Hide)'!$E$4:$E$263),0),1):INDEX($W$4:$W$263,MATCH(SPC!$B$14,IF(Setup!$B$11="Weekly",'SPC Backing (Hide)'!$B$4:$B$263,'SPC Backing (Hide)'!$E$4:$E$263),0),1),'SPC Backing (Hide)'!$AO$3)</f>
        <v>136.10000000000002</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6">
        <f t="shared" si="46"/>
        <v>33.44999999999996</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137.58333333333334</v>
      </c>
      <c r="Y167" cm="1">
        <f t="array" ref="Y167">ABS(INDEX($F$4:$U$263,ROW(A164),MATCH($X$2,$F$3:$U$3,0))-INDEX($F$4:$U$263,ROW(A163),MATCH($X$2,$F$3:$U$3,0)))</f>
        <v>0</v>
      </c>
      <c r="Z167">
        <f>AVERAGE(INDEX($Y$4:$Y$263,MATCH(SPC!$B$13,IF(Setup!$B$11="Weekly",'SPC Backing (Hide)'!$B$4:$B$263,'SPC Backing (Hide)'!$E$4:$E$263),0)):INDEX($Y$4:$Y$263,MATCH(SPC!$B$14,IF(Setup!$B$11="Weekly",'SPC Backing (Hide)'!$B$4:$B$263,'SPC Backing (Hide)'!$E$4:$E$263),0),1))</f>
        <v>18.416666666666668</v>
      </c>
      <c r="AA167">
        <f t="shared" si="33"/>
        <v>16.326832151300238</v>
      </c>
      <c r="AB167">
        <f t="shared" si="34"/>
        <v>88.60283687943263</v>
      </c>
      <c r="AC167">
        <f t="shared" si="35"/>
        <v>104.92966903073287</v>
      </c>
      <c r="AD167">
        <f t="shared" si="36"/>
        <v>121.25650118203311</v>
      </c>
      <c r="AE167">
        <f t="shared" si="37"/>
        <v>153.91016548463358</v>
      </c>
      <c r="AF167">
        <f t="shared" si="38"/>
        <v>170.23699763593382</v>
      </c>
      <c r="AG167">
        <f t="shared" si="39"/>
        <v>186.56382978723406</v>
      </c>
      <c r="AH167">
        <f t="shared" si="40"/>
        <v>0</v>
      </c>
      <c r="AI167">
        <f t="shared" si="47"/>
        <v>-2</v>
      </c>
      <c r="AJ167">
        <f t="shared" si="41"/>
        <v>0</v>
      </c>
      <c r="AK167">
        <f t="shared" si="42"/>
        <v>0</v>
      </c>
      <c r="AL167" t="e">
        <f t="shared" si="43"/>
        <v>#N/A</v>
      </c>
      <c r="AM167">
        <f t="shared" si="44"/>
        <v>-1</v>
      </c>
      <c r="AN167">
        <f t="shared" si="45"/>
        <v>0</v>
      </c>
      <c r="AO167">
        <f>_xlfn.PERCENTILE.INC(INDEX($W$4:$W$263,MATCH(SPC!$B$13,IF(Setup!$B$11="Weekly",'SPC Backing (Hide)'!$B$4:$B$263,'SPC Backing (Hide)'!$E$4:$E$263),0),1):INDEX($W$4:$W$263,MATCH(SPC!$B$14,IF(Setup!$B$11="Weekly",'SPC Backing (Hide)'!$B$4:$B$263,'SPC Backing (Hide)'!$E$4:$E$263),0),1),'SPC Backing (Hide)'!$AO$3)</f>
        <v>136.10000000000002</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7">
        <f t="shared" si="46"/>
        <v>33.44999999999996</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137.58333333333334</v>
      </c>
      <c r="Y168" cm="1">
        <f t="array" ref="Y168">ABS(INDEX($F$4:$U$263,ROW(A165),MATCH($X$2,$F$3:$U$3,0))-INDEX($F$4:$U$263,ROW(A164),MATCH($X$2,$F$3:$U$3,0)))</f>
        <v>0</v>
      </c>
      <c r="Z168">
        <f>AVERAGE(INDEX($Y$4:$Y$263,MATCH(SPC!$B$13,IF(Setup!$B$11="Weekly",'SPC Backing (Hide)'!$B$4:$B$263,'SPC Backing (Hide)'!$E$4:$E$263),0)):INDEX($Y$4:$Y$263,MATCH(SPC!$B$14,IF(Setup!$B$11="Weekly",'SPC Backing (Hide)'!$B$4:$B$263,'SPC Backing (Hide)'!$E$4:$E$263),0),1))</f>
        <v>18.416666666666668</v>
      </c>
      <c r="AA168">
        <f t="shared" si="33"/>
        <v>16.326832151300238</v>
      </c>
      <c r="AB168">
        <f t="shared" si="34"/>
        <v>88.60283687943263</v>
      </c>
      <c r="AC168">
        <f t="shared" si="35"/>
        <v>104.92966903073287</v>
      </c>
      <c r="AD168">
        <f t="shared" si="36"/>
        <v>121.25650118203311</v>
      </c>
      <c r="AE168">
        <f t="shared" si="37"/>
        <v>153.91016548463358</v>
      </c>
      <c r="AF168">
        <f t="shared" si="38"/>
        <v>170.23699763593382</v>
      </c>
      <c r="AG168">
        <f t="shared" si="39"/>
        <v>186.56382978723406</v>
      </c>
      <c r="AH168">
        <f t="shared" si="40"/>
        <v>0</v>
      </c>
      <c r="AI168">
        <f t="shared" si="47"/>
        <v>-2</v>
      </c>
      <c r="AJ168">
        <f t="shared" si="41"/>
        <v>0</v>
      </c>
      <c r="AK168">
        <f t="shared" si="42"/>
        <v>0</v>
      </c>
      <c r="AL168" t="e">
        <f t="shared" si="43"/>
        <v>#N/A</v>
      </c>
      <c r="AM168">
        <f t="shared" si="44"/>
        <v>-1</v>
      </c>
      <c r="AN168">
        <f t="shared" si="45"/>
        <v>0</v>
      </c>
      <c r="AO168">
        <f>_xlfn.PERCENTILE.INC(INDEX($W$4:$W$263,MATCH(SPC!$B$13,IF(Setup!$B$11="Weekly",'SPC Backing (Hide)'!$B$4:$B$263,'SPC Backing (Hide)'!$E$4:$E$263),0),1):INDEX($W$4:$W$263,MATCH(SPC!$B$14,IF(Setup!$B$11="Weekly",'SPC Backing (Hide)'!$B$4:$B$263,'SPC Backing (Hide)'!$E$4:$E$263),0),1),'SPC Backing (Hide)'!$AO$3)</f>
        <v>136.10000000000002</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8">
        <f t="shared" si="46"/>
        <v>33.44999999999996</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137.58333333333334</v>
      </c>
      <c r="Y169" cm="1">
        <f t="array" ref="Y169">ABS(INDEX($F$4:$U$263,ROW(A166),MATCH($X$2,$F$3:$U$3,0))-INDEX($F$4:$U$263,ROW(A165),MATCH($X$2,$F$3:$U$3,0)))</f>
        <v>0</v>
      </c>
      <c r="Z169">
        <f>AVERAGE(INDEX($Y$4:$Y$263,MATCH(SPC!$B$13,IF(Setup!$B$11="Weekly",'SPC Backing (Hide)'!$B$4:$B$263,'SPC Backing (Hide)'!$E$4:$E$263),0)):INDEX($Y$4:$Y$263,MATCH(SPC!$B$14,IF(Setup!$B$11="Weekly",'SPC Backing (Hide)'!$B$4:$B$263,'SPC Backing (Hide)'!$E$4:$E$263),0),1))</f>
        <v>18.416666666666668</v>
      </c>
      <c r="AA169">
        <f t="shared" si="33"/>
        <v>16.326832151300238</v>
      </c>
      <c r="AB169">
        <f t="shared" si="34"/>
        <v>88.60283687943263</v>
      </c>
      <c r="AC169">
        <f t="shared" si="35"/>
        <v>104.92966903073287</v>
      </c>
      <c r="AD169">
        <f t="shared" si="36"/>
        <v>121.25650118203311</v>
      </c>
      <c r="AE169">
        <f t="shared" si="37"/>
        <v>153.91016548463358</v>
      </c>
      <c r="AF169">
        <f t="shared" si="38"/>
        <v>170.23699763593382</v>
      </c>
      <c r="AG169">
        <f t="shared" si="39"/>
        <v>186.56382978723406</v>
      </c>
      <c r="AH169">
        <f t="shared" si="40"/>
        <v>0</v>
      </c>
      <c r="AI169">
        <f t="shared" si="47"/>
        <v>-2</v>
      </c>
      <c r="AJ169">
        <f t="shared" si="41"/>
        <v>0</v>
      </c>
      <c r="AK169">
        <f t="shared" si="42"/>
        <v>0</v>
      </c>
      <c r="AL169" t="e">
        <f t="shared" si="43"/>
        <v>#N/A</v>
      </c>
      <c r="AM169">
        <f t="shared" si="44"/>
        <v>-1</v>
      </c>
      <c r="AN169">
        <f t="shared" si="45"/>
        <v>0</v>
      </c>
      <c r="AO169">
        <f>_xlfn.PERCENTILE.INC(INDEX($W$4:$W$263,MATCH(SPC!$B$13,IF(Setup!$B$11="Weekly",'SPC Backing (Hide)'!$B$4:$B$263,'SPC Backing (Hide)'!$E$4:$E$263),0),1):INDEX($W$4:$W$263,MATCH(SPC!$B$14,IF(Setup!$B$11="Weekly",'SPC Backing (Hide)'!$B$4:$B$263,'SPC Backing (Hide)'!$E$4:$E$263),0),1),'SPC Backing (Hide)'!$AO$3)</f>
        <v>136.10000000000002</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9">
        <f t="shared" si="46"/>
        <v>33.44999999999996</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137.58333333333334</v>
      </c>
      <c r="Y170" cm="1">
        <f t="array" ref="Y170">ABS(INDEX($F$4:$U$263,ROW(A167),MATCH($X$2,$F$3:$U$3,0))-INDEX($F$4:$U$263,ROW(A166),MATCH($X$2,$F$3:$U$3,0)))</f>
        <v>0</v>
      </c>
      <c r="Z170">
        <f>AVERAGE(INDEX($Y$4:$Y$263,MATCH(SPC!$B$13,IF(Setup!$B$11="Weekly",'SPC Backing (Hide)'!$B$4:$B$263,'SPC Backing (Hide)'!$E$4:$E$263),0)):INDEX($Y$4:$Y$263,MATCH(SPC!$B$14,IF(Setup!$B$11="Weekly",'SPC Backing (Hide)'!$B$4:$B$263,'SPC Backing (Hide)'!$E$4:$E$263),0),1))</f>
        <v>18.416666666666668</v>
      </c>
      <c r="AA170">
        <f t="shared" si="33"/>
        <v>16.326832151300238</v>
      </c>
      <c r="AB170">
        <f t="shared" si="34"/>
        <v>88.60283687943263</v>
      </c>
      <c r="AC170">
        <f t="shared" si="35"/>
        <v>104.92966903073287</v>
      </c>
      <c r="AD170">
        <f t="shared" si="36"/>
        <v>121.25650118203311</v>
      </c>
      <c r="AE170">
        <f t="shared" si="37"/>
        <v>153.91016548463358</v>
      </c>
      <c r="AF170">
        <f t="shared" si="38"/>
        <v>170.23699763593382</v>
      </c>
      <c r="AG170">
        <f t="shared" si="39"/>
        <v>186.56382978723406</v>
      </c>
      <c r="AH170">
        <f t="shared" si="40"/>
        <v>0</v>
      </c>
      <c r="AI170">
        <f t="shared" si="47"/>
        <v>-2</v>
      </c>
      <c r="AJ170">
        <f t="shared" si="41"/>
        <v>0</v>
      </c>
      <c r="AK170">
        <f t="shared" si="42"/>
        <v>0</v>
      </c>
      <c r="AL170" t="e">
        <f t="shared" si="43"/>
        <v>#N/A</v>
      </c>
      <c r="AM170">
        <f t="shared" si="44"/>
        <v>-1</v>
      </c>
      <c r="AN170">
        <f t="shared" si="45"/>
        <v>0</v>
      </c>
      <c r="AO170">
        <f>_xlfn.PERCENTILE.INC(INDEX($W$4:$W$263,MATCH(SPC!$B$13,IF(Setup!$B$11="Weekly",'SPC Backing (Hide)'!$B$4:$B$263,'SPC Backing (Hide)'!$E$4:$E$263),0),1):INDEX($W$4:$W$263,MATCH(SPC!$B$14,IF(Setup!$B$11="Weekly",'SPC Backing (Hide)'!$B$4:$B$263,'SPC Backing (Hide)'!$E$4:$E$263),0),1),'SPC Backing (Hide)'!$AO$3)</f>
        <v>136.10000000000002</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0">
        <f t="shared" si="46"/>
        <v>33.44999999999996</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137.58333333333334</v>
      </c>
      <c r="Y171" cm="1">
        <f t="array" ref="Y171">ABS(INDEX($F$4:$U$263,ROW(A168),MATCH($X$2,$F$3:$U$3,0))-INDEX($F$4:$U$263,ROW(A167),MATCH($X$2,$F$3:$U$3,0)))</f>
        <v>0</v>
      </c>
      <c r="Z171">
        <f>AVERAGE(INDEX($Y$4:$Y$263,MATCH(SPC!$B$13,IF(Setup!$B$11="Weekly",'SPC Backing (Hide)'!$B$4:$B$263,'SPC Backing (Hide)'!$E$4:$E$263),0)):INDEX($Y$4:$Y$263,MATCH(SPC!$B$14,IF(Setup!$B$11="Weekly",'SPC Backing (Hide)'!$B$4:$B$263,'SPC Backing (Hide)'!$E$4:$E$263),0),1))</f>
        <v>18.416666666666668</v>
      </c>
      <c r="AA171">
        <f t="shared" si="33"/>
        <v>16.326832151300238</v>
      </c>
      <c r="AB171">
        <f t="shared" si="34"/>
        <v>88.60283687943263</v>
      </c>
      <c r="AC171">
        <f t="shared" si="35"/>
        <v>104.92966903073287</v>
      </c>
      <c r="AD171">
        <f t="shared" si="36"/>
        <v>121.25650118203311</v>
      </c>
      <c r="AE171">
        <f t="shared" si="37"/>
        <v>153.91016548463358</v>
      </c>
      <c r="AF171">
        <f t="shared" si="38"/>
        <v>170.23699763593382</v>
      </c>
      <c r="AG171">
        <f t="shared" si="39"/>
        <v>186.56382978723406</v>
      </c>
      <c r="AH171">
        <f t="shared" si="40"/>
        <v>0</v>
      </c>
      <c r="AI171">
        <f t="shared" si="47"/>
        <v>-2</v>
      </c>
      <c r="AJ171">
        <f t="shared" si="41"/>
        <v>0</v>
      </c>
      <c r="AK171">
        <f t="shared" si="42"/>
        <v>0</v>
      </c>
      <c r="AL171" t="e">
        <f t="shared" si="43"/>
        <v>#N/A</v>
      </c>
      <c r="AM171">
        <f t="shared" si="44"/>
        <v>-1</v>
      </c>
      <c r="AN171">
        <f t="shared" si="45"/>
        <v>0</v>
      </c>
      <c r="AO171">
        <f>_xlfn.PERCENTILE.INC(INDEX($W$4:$W$263,MATCH(SPC!$B$13,IF(Setup!$B$11="Weekly",'SPC Backing (Hide)'!$B$4:$B$263,'SPC Backing (Hide)'!$E$4:$E$263),0),1):INDEX($W$4:$W$263,MATCH(SPC!$B$14,IF(Setup!$B$11="Weekly",'SPC Backing (Hide)'!$B$4:$B$263,'SPC Backing (Hide)'!$E$4:$E$263),0),1),'SPC Backing (Hide)'!$AO$3)</f>
        <v>136.10000000000002</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1">
        <f t="shared" si="46"/>
        <v>33.44999999999996</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137.58333333333334</v>
      </c>
      <c r="Y172" cm="1">
        <f t="array" ref="Y172">ABS(INDEX($F$4:$U$263,ROW(A169),MATCH($X$2,$F$3:$U$3,0))-INDEX($F$4:$U$263,ROW(A168),MATCH($X$2,$F$3:$U$3,0)))</f>
        <v>0</v>
      </c>
      <c r="Z172">
        <f>AVERAGE(INDEX($Y$4:$Y$263,MATCH(SPC!$B$13,IF(Setup!$B$11="Weekly",'SPC Backing (Hide)'!$B$4:$B$263,'SPC Backing (Hide)'!$E$4:$E$263),0)):INDEX($Y$4:$Y$263,MATCH(SPC!$B$14,IF(Setup!$B$11="Weekly",'SPC Backing (Hide)'!$B$4:$B$263,'SPC Backing (Hide)'!$E$4:$E$263),0),1))</f>
        <v>18.416666666666668</v>
      </c>
      <c r="AA172">
        <f t="shared" si="33"/>
        <v>16.326832151300238</v>
      </c>
      <c r="AB172">
        <f t="shared" si="34"/>
        <v>88.60283687943263</v>
      </c>
      <c r="AC172">
        <f t="shared" si="35"/>
        <v>104.92966903073287</v>
      </c>
      <c r="AD172">
        <f t="shared" si="36"/>
        <v>121.25650118203311</v>
      </c>
      <c r="AE172">
        <f t="shared" si="37"/>
        <v>153.91016548463358</v>
      </c>
      <c r="AF172">
        <f t="shared" si="38"/>
        <v>170.23699763593382</v>
      </c>
      <c r="AG172">
        <f t="shared" si="39"/>
        <v>186.56382978723406</v>
      </c>
      <c r="AH172">
        <f t="shared" si="40"/>
        <v>0</v>
      </c>
      <c r="AI172">
        <f t="shared" si="47"/>
        <v>-2</v>
      </c>
      <c r="AJ172">
        <f t="shared" si="41"/>
        <v>0</v>
      </c>
      <c r="AK172">
        <f t="shared" si="42"/>
        <v>0</v>
      </c>
      <c r="AL172" t="e">
        <f t="shared" si="43"/>
        <v>#N/A</v>
      </c>
      <c r="AM172">
        <f t="shared" si="44"/>
        <v>-1</v>
      </c>
      <c r="AN172">
        <f t="shared" si="45"/>
        <v>0</v>
      </c>
      <c r="AO172">
        <f>_xlfn.PERCENTILE.INC(INDEX($W$4:$W$263,MATCH(SPC!$B$13,IF(Setup!$B$11="Weekly",'SPC Backing (Hide)'!$B$4:$B$263,'SPC Backing (Hide)'!$E$4:$E$263),0),1):INDEX($W$4:$W$263,MATCH(SPC!$B$14,IF(Setup!$B$11="Weekly",'SPC Backing (Hide)'!$B$4:$B$263,'SPC Backing (Hide)'!$E$4:$E$263),0),1),'SPC Backing (Hide)'!$AO$3)</f>
        <v>136.10000000000002</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2">
        <f t="shared" si="46"/>
        <v>33.44999999999996</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137.58333333333334</v>
      </c>
      <c r="Y173" cm="1">
        <f t="array" ref="Y173">ABS(INDEX($F$4:$U$263,ROW(A170),MATCH($X$2,$F$3:$U$3,0))-INDEX($F$4:$U$263,ROW(A169),MATCH($X$2,$F$3:$U$3,0)))</f>
        <v>0</v>
      </c>
      <c r="Z173">
        <f>AVERAGE(INDEX($Y$4:$Y$263,MATCH(SPC!$B$13,IF(Setup!$B$11="Weekly",'SPC Backing (Hide)'!$B$4:$B$263,'SPC Backing (Hide)'!$E$4:$E$263),0)):INDEX($Y$4:$Y$263,MATCH(SPC!$B$14,IF(Setup!$B$11="Weekly",'SPC Backing (Hide)'!$B$4:$B$263,'SPC Backing (Hide)'!$E$4:$E$263),0),1))</f>
        <v>18.416666666666668</v>
      </c>
      <c r="AA173">
        <f t="shared" si="33"/>
        <v>16.326832151300238</v>
      </c>
      <c r="AB173">
        <f t="shared" si="34"/>
        <v>88.60283687943263</v>
      </c>
      <c r="AC173">
        <f t="shared" si="35"/>
        <v>104.92966903073287</v>
      </c>
      <c r="AD173">
        <f t="shared" si="36"/>
        <v>121.25650118203311</v>
      </c>
      <c r="AE173">
        <f t="shared" si="37"/>
        <v>153.91016548463358</v>
      </c>
      <c r="AF173">
        <f t="shared" si="38"/>
        <v>170.23699763593382</v>
      </c>
      <c r="AG173">
        <f t="shared" si="39"/>
        <v>186.56382978723406</v>
      </c>
      <c r="AH173">
        <f t="shared" si="40"/>
        <v>0</v>
      </c>
      <c r="AI173">
        <f t="shared" si="47"/>
        <v>-2</v>
      </c>
      <c r="AJ173">
        <f t="shared" si="41"/>
        <v>0</v>
      </c>
      <c r="AK173">
        <f t="shared" si="42"/>
        <v>0</v>
      </c>
      <c r="AL173" t="e">
        <f t="shared" si="43"/>
        <v>#N/A</v>
      </c>
      <c r="AM173">
        <f t="shared" si="44"/>
        <v>-1</v>
      </c>
      <c r="AN173">
        <f t="shared" si="45"/>
        <v>0</v>
      </c>
      <c r="AO173">
        <f>_xlfn.PERCENTILE.INC(INDEX($W$4:$W$263,MATCH(SPC!$B$13,IF(Setup!$B$11="Weekly",'SPC Backing (Hide)'!$B$4:$B$263,'SPC Backing (Hide)'!$E$4:$E$263),0),1):INDEX($W$4:$W$263,MATCH(SPC!$B$14,IF(Setup!$B$11="Weekly",'SPC Backing (Hide)'!$B$4:$B$263,'SPC Backing (Hide)'!$E$4:$E$263),0),1),'SPC Backing (Hide)'!$AO$3)</f>
        <v>136.10000000000002</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3">
        <f t="shared" si="46"/>
        <v>33.44999999999996</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137.58333333333334</v>
      </c>
      <c r="Y174" cm="1">
        <f t="array" ref="Y174">ABS(INDEX($F$4:$U$263,ROW(A171),MATCH($X$2,$F$3:$U$3,0))-INDEX($F$4:$U$263,ROW(A170),MATCH($X$2,$F$3:$U$3,0)))</f>
        <v>0</v>
      </c>
      <c r="Z174">
        <f>AVERAGE(INDEX($Y$4:$Y$263,MATCH(SPC!$B$13,IF(Setup!$B$11="Weekly",'SPC Backing (Hide)'!$B$4:$B$263,'SPC Backing (Hide)'!$E$4:$E$263),0)):INDEX($Y$4:$Y$263,MATCH(SPC!$B$14,IF(Setup!$B$11="Weekly",'SPC Backing (Hide)'!$B$4:$B$263,'SPC Backing (Hide)'!$E$4:$E$263),0),1))</f>
        <v>18.416666666666668</v>
      </c>
      <c r="AA174">
        <f t="shared" si="33"/>
        <v>16.326832151300238</v>
      </c>
      <c r="AB174">
        <f t="shared" si="34"/>
        <v>88.60283687943263</v>
      </c>
      <c r="AC174">
        <f t="shared" si="35"/>
        <v>104.92966903073287</v>
      </c>
      <c r="AD174">
        <f t="shared" si="36"/>
        <v>121.25650118203311</v>
      </c>
      <c r="AE174">
        <f t="shared" si="37"/>
        <v>153.91016548463358</v>
      </c>
      <c r="AF174">
        <f t="shared" si="38"/>
        <v>170.23699763593382</v>
      </c>
      <c r="AG174">
        <f t="shared" si="39"/>
        <v>186.56382978723406</v>
      </c>
      <c r="AH174">
        <f t="shared" si="40"/>
        <v>0</v>
      </c>
      <c r="AI174">
        <f t="shared" si="47"/>
        <v>-2</v>
      </c>
      <c r="AJ174">
        <f t="shared" si="41"/>
        <v>0</v>
      </c>
      <c r="AK174">
        <f t="shared" si="42"/>
        <v>0</v>
      </c>
      <c r="AL174" t="e">
        <f t="shared" si="43"/>
        <v>#N/A</v>
      </c>
      <c r="AM174">
        <f t="shared" si="44"/>
        <v>-1</v>
      </c>
      <c r="AN174">
        <f t="shared" si="45"/>
        <v>0</v>
      </c>
      <c r="AO174">
        <f>_xlfn.PERCENTILE.INC(INDEX($W$4:$W$263,MATCH(SPC!$B$13,IF(Setup!$B$11="Weekly",'SPC Backing (Hide)'!$B$4:$B$263,'SPC Backing (Hide)'!$E$4:$E$263),0),1):INDEX($W$4:$W$263,MATCH(SPC!$B$14,IF(Setup!$B$11="Weekly",'SPC Backing (Hide)'!$B$4:$B$263,'SPC Backing (Hide)'!$E$4:$E$263),0),1),'SPC Backing (Hide)'!$AO$3)</f>
        <v>136.10000000000002</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4">
        <f t="shared" si="46"/>
        <v>33.44999999999996</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137.58333333333334</v>
      </c>
      <c r="Y175" cm="1">
        <f t="array" ref="Y175">ABS(INDEX($F$4:$U$263,ROW(A172),MATCH($X$2,$F$3:$U$3,0))-INDEX($F$4:$U$263,ROW(A171),MATCH($X$2,$F$3:$U$3,0)))</f>
        <v>0</v>
      </c>
      <c r="Z175">
        <f>AVERAGE(INDEX($Y$4:$Y$263,MATCH(SPC!$B$13,IF(Setup!$B$11="Weekly",'SPC Backing (Hide)'!$B$4:$B$263,'SPC Backing (Hide)'!$E$4:$E$263),0)):INDEX($Y$4:$Y$263,MATCH(SPC!$B$14,IF(Setup!$B$11="Weekly",'SPC Backing (Hide)'!$B$4:$B$263,'SPC Backing (Hide)'!$E$4:$E$263),0),1))</f>
        <v>18.416666666666668</v>
      </c>
      <c r="AA175">
        <f t="shared" si="33"/>
        <v>16.326832151300238</v>
      </c>
      <c r="AB175">
        <f t="shared" si="34"/>
        <v>88.60283687943263</v>
      </c>
      <c r="AC175">
        <f t="shared" si="35"/>
        <v>104.92966903073287</v>
      </c>
      <c r="AD175">
        <f t="shared" si="36"/>
        <v>121.25650118203311</v>
      </c>
      <c r="AE175">
        <f t="shared" si="37"/>
        <v>153.91016548463358</v>
      </c>
      <c r="AF175">
        <f t="shared" si="38"/>
        <v>170.23699763593382</v>
      </c>
      <c r="AG175">
        <f t="shared" si="39"/>
        <v>186.56382978723406</v>
      </c>
      <c r="AH175">
        <f t="shared" si="40"/>
        <v>0</v>
      </c>
      <c r="AI175">
        <f t="shared" si="47"/>
        <v>-2</v>
      </c>
      <c r="AJ175">
        <f t="shared" si="41"/>
        <v>0</v>
      </c>
      <c r="AK175">
        <f t="shared" si="42"/>
        <v>0</v>
      </c>
      <c r="AL175" t="e">
        <f t="shared" si="43"/>
        <v>#N/A</v>
      </c>
      <c r="AM175">
        <f t="shared" si="44"/>
        <v>-1</v>
      </c>
      <c r="AN175">
        <f t="shared" si="45"/>
        <v>0</v>
      </c>
      <c r="AO175">
        <f>_xlfn.PERCENTILE.INC(INDEX($W$4:$W$263,MATCH(SPC!$B$13,IF(Setup!$B$11="Weekly",'SPC Backing (Hide)'!$B$4:$B$263,'SPC Backing (Hide)'!$E$4:$E$263),0),1):INDEX($W$4:$W$263,MATCH(SPC!$B$14,IF(Setup!$B$11="Weekly",'SPC Backing (Hide)'!$B$4:$B$263,'SPC Backing (Hide)'!$E$4:$E$263),0),1),'SPC Backing (Hide)'!$AO$3)</f>
        <v>136.10000000000002</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5">
        <f t="shared" si="46"/>
        <v>33.44999999999996</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137.58333333333334</v>
      </c>
      <c r="Y176" cm="1">
        <f t="array" ref="Y176">ABS(INDEX($F$4:$U$263,ROW(A173),MATCH($X$2,$F$3:$U$3,0))-INDEX($F$4:$U$263,ROW(A172),MATCH($X$2,$F$3:$U$3,0)))</f>
        <v>0</v>
      </c>
      <c r="Z176">
        <f>AVERAGE(INDEX($Y$4:$Y$263,MATCH(SPC!$B$13,IF(Setup!$B$11="Weekly",'SPC Backing (Hide)'!$B$4:$B$263,'SPC Backing (Hide)'!$E$4:$E$263),0)):INDEX($Y$4:$Y$263,MATCH(SPC!$B$14,IF(Setup!$B$11="Weekly",'SPC Backing (Hide)'!$B$4:$B$263,'SPC Backing (Hide)'!$E$4:$E$263),0),1))</f>
        <v>18.416666666666668</v>
      </c>
      <c r="AA176">
        <f t="shared" si="33"/>
        <v>16.326832151300238</v>
      </c>
      <c r="AB176">
        <f t="shared" si="34"/>
        <v>88.60283687943263</v>
      </c>
      <c r="AC176">
        <f t="shared" si="35"/>
        <v>104.92966903073287</v>
      </c>
      <c r="AD176">
        <f t="shared" si="36"/>
        <v>121.25650118203311</v>
      </c>
      <c r="AE176">
        <f t="shared" si="37"/>
        <v>153.91016548463358</v>
      </c>
      <c r="AF176">
        <f t="shared" si="38"/>
        <v>170.23699763593382</v>
      </c>
      <c r="AG176">
        <f t="shared" si="39"/>
        <v>186.56382978723406</v>
      </c>
      <c r="AH176">
        <f t="shared" si="40"/>
        <v>0</v>
      </c>
      <c r="AI176">
        <f t="shared" si="47"/>
        <v>-2</v>
      </c>
      <c r="AJ176">
        <f t="shared" si="41"/>
        <v>0</v>
      </c>
      <c r="AK176">
        <f t="shared" si="42"/>
        <v>0</v>
      </c>
      <c r="AL176" t="e">
        <f t="shared" si="43"/>
        <v>#N/A</v>
      </c>
      <c r="AM176">
        <f t="shared" si="44"/>
        <v>-1</v>
      </c>
      <c r="AN176">
        <f t="shared" si="45"/>
        <v>0</v>
      </c>
      <c r="AO176">
        <f>_xlfn.PERCENTILE.INC(INDEX($W$4:$W$263,MATCH(SPC!$B$13,IF(Setup!$B$11="Weekly",'SPC Backing (Hide)'!$B$4:$B$263,'SPC Backing (Hide)'!$E$4:$E$263),0),1):INDEX($W$4:$W$263,MATCH(SPC!$B$14,IF(Setup!$B$11="Weekly",'SPC Backing (Hide)'!$B$4:$B$263,'SPC Backing (Hide)'!$E$4:$E$263),0),1),'SPC Backing (Hide)'!$AO$3)</f>
        <v>136.10000000000002</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6">
        <f t="shared" si="46"/>
        <v>33.44999999999996</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137.58333333333334</v>
      </c>
      <c r="Y177" cm="1">
        <f t="array" ref="Y177">ABS(INDEX($F$4:$U$263,ROW(A174),MATCH($X$2,$F$3:$U$3,0))-INDEX($F$4:$U$263,ROW(A173),MATCH($X$2,$F$3:$U$3,0)))</f>
        <v>0</v>
      </c>
      <c r="Z177">
        <f>AVERAGE(INDEX($Y$4:$Y$263,MATCH(SPC!$B$13,IF(Setup!$B$11="Weekly",'SPC Backing (Hide)'!$B$4:$B$263,'SPC Backing (Hide)'!$E$4:$E$263),0)):INDEX($Y$4:$Y$263,MATCH(SPC!$B$14,IF(Setup!$B$11="Weekly",'SPC Backing (Hide)'!$B$4:$B$263,'SPC Backing (Hide)'!$E$4:$E$263),0),1))</f>
        <v>18.416666666666668</v>
      </c>
      <c r="AA177">
        <f t="shared" si="33"/>
        <v>16.326832151300238</v>
      </c>
      <c r="AB177">
        <f t="shared" si="34"/>
        <v>88.60283687943263</v>
      </c>
      <c r="AC177">
        <f t="shared" si="35"/>
        <v>104.92966903073287</v>
      </c>
      <c r="AD177">
        <f t="shared" si="36"/>
        <v>121.25650118203311</v>
      </c>
      <c r="AE177">
        <f t="shared" si="37"/>
        <v>153.91016548463358</v>
      </c>
      <c r="AF177">
        <f t="shared" si="38"/>
        <v>170.23699763593382</v>
      </c>
      <c r="AG177">
        <f t="shared" si="39"/>
        <v>186.56382978723406</v>
      </c>
      <c r="AH177">
        <f t="shared" si="40"/>
        <v>0</v>
      </c>
      <c r="AI177">
        <f t="shared" si="47"/>
        <v>-2</v>
      </c>
      <c r="AJ177">
        <f t="shared" si="41"/>
        <v>0</v>
      </c>
      <c r="AK177">
        <f t="shared" si="42"/>
        <v>0</v>
      </c>
      <c r="AL177" t="e">
        <f t="shared" si="43"/>
        <v>#N/A</v>
      </c>
      <c r="AM177">
        <f t="shared" si="44"/>
        <v>-1</v>
      </c>
      <c r="AN177">
        <f t="shared" si="45"/>
        <v>0</v>
      </c>
      <c r="AO177">
        <f>_xlfn.PERCENTILE.INC(INDEX($W$4:$W$263,MATCH(SPC!$B$13,IF(Setup!$B$11="Weekly",'SPC Backing (Hide)'!$B$4:$B$263,'SPC Backing (Hide)'!$E$4:$E$263),0),1):INDEX($W$4:$W$263,MATCH(SPC!$B$14,IF(Setup!$B$11="Weekly",'SPC Backing (Hide)'!$B$4:$B$263,'SPC Backing (Hide)'!$E$4:$E$263),0),1),'SPC Backing (Hide)'!$AO$3)</f>
        <v>136.10000000000002</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7">
        <f t="shared" si="46"/>
        <v>33.44999999999996</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137.58333333333334</v>
      </c>
      <c r="Y178" cm="1">
        <f t="array" ref="Y178">ABS(INDEX($F$4:$U$263,ROW(A175),MATCH($X$2,$F$3:$U$3,0))-INDEX($F$4:$U$263,ROW(A174),MATCH($X$2,$F$3:$U$3,0)))</f>
        <v>0</v>
      </c>
      <c r="Z178">
        <f>AVERAGE(INDEX($Y$4:$Y$263,MATCH(SPC!$B$13,IF(Setup!$B$11="Weekly",'SPC Backing (Hide)'!$B$4:$B$263,'SPC Backing (Hide)'!$E$4:$E$263),0)):INDEX($Y$4:$Y$263,MATCH(SPC!$B$14,IF(Setup!$B$11="Weekly",'SPC Backing (Hide)'!$B$4:$B$263,'SPC Backing (Hide)'!$E$4:$E$263),0),1))</f>
        <v>18.416666666666668</v>
      </c>
      <c r="AA178">
        <f t="shared" si="33"/>
        <v>16.326832151300238</v>
      </c>
      <c r="AB178">
        <f t="shared" si="34"/>
        <v>88.60283687943263</v>
      </c>
      <c r="AC178">
        <f t="shared" si="35"/>
        <v>104.92966903073287</v>
      </c>
      <c r="AD178">
        <f t="shared" si="36"/>
        <v>121.25650118203311</v>
      </c>
      <c r="AE178">
        <f t="shared" si="37"/>
        <v>153.91016548463358</v>
      </c>
      <c r="AF178">
        <f t="shared" si="38"/>
        <v>170.23699763593382</v>
      </c>
      <c r="AG178">
        <f t="shared" si="39"/>
        <v>186.56382978723406</v>
      </c>
      <c r="AH178">
        <f t="shared" si="40"/>
        <v>0</v>
      </c>
      <c r="AI178">
        <f t="shared" si="47"/>
        <v>-2</v>
      </c>
      <c r="AJ178">
        <f t="shared" si="41"/>
        <v>0</v>
      </c>
      <c r="AK178">
        <f t="shared" si="42"/>
        <v>0</v>
      </c>
      <c r="AL178" t="e">
        <f t="shared" si="43"/>
        <v>#N/A</v>
      </c>
      <c r="AM178">
        <f t="shared" si="44"/>
        <v>-1</v>
      </c>
      <c r="AN178">
        <f t="shared" si="45"/>
        <v>0</v>
      </c>
      <c r="AO178">
        <f>_xlfn.PERCENTILE.INC(INDEX($W$4:$W$263,MATCH(SPC!$B$13,IF(Setup!$B$11="Weekly",'SPC Backing (Hide)'!$B$4:$B$263,'SPC Backing (Hide)'!$E$4:$E$263),0),1):INDEX($W$4:$W$263,MATCH(SPC!$B$14,IF(Setup!$B$11="Weekly",'SPC Backing (Hide)'!$B$4:$B$263,'SPC Backing (Hide)'!$E$4:$E$263),0),1),'SPC Backing (Hide)'!$AO$3)</f>
        <v>136.10000000000002</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8">
        <f t="shared" si="46"/>
        <v>33.44999999999996</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137.58333333333334</v>
      </c>
      <c r="Y179" cm="1">
        <f t="array" ref="Y179">ABS(INDEX($F$4:$U$263,ROW(A176),MATCH($X$2,$F$3:$U$3,0))-INDEX($F$4:$U$263,ROW(A175),MATCH($X$2,$F$3:$U$3,0)))</f>
        <v>0</v>
      </c>
      <c r="Z179">
        <f>AVERAGE(INDEX($Y$4:$Y$263,MATCH(SPC!$B$13,IF(Setup!$B$11="Weekly",'SPC Backing (Hide)'!$B$4:$B$263,'SPC Backing (Hide)'!$E$4:$E$263),0)):INDEX($Y$4:$Y$263,MATCH(SPC!$B$14,IF(Setup!$B$11="Weekly",'SPC Backing (Hide)'!$B$4:$B$263,'SPC Backing (Hide)'!$E$4:$E$263),0),1))</f>
        <v>18.416666666666668</v>
      </c>
      <c r="AA179">
        <f t="shared" si="33"/>
        <v>16.326832151300238</v>
      </c>
      <c r="AB179">
        <f t="shared" si="34"/>
        <v>88.60283687943263</v>
      </c>
      <c r="AC179">
        <f t="shared" si="35"/>
        <v>104.92966903073287</v>
      </c>
      <c r="AD179">
        <f t="shared" si="36"/>
        <v>121.25650118203311</v>
      </c>
      <c r="AE179">
        <f t="shared" si="37"/>
        <v>153.91016548463358</v>
      </c>
      <c r="AF179">
        <f t="shared" si="38"/>
        <v>170.23699763593382</v>
      </c>
      <c r="AG179">
        <f t="shared" si="39"/>
        <v>186.56382978723406</v>
      </c>
      <c r="AH179">
        <f t="shared" si="40"/>
        <v>0</v>
      </c>
      <c r="AI179">
        <f t="shared" si="47"/>
        <v>-2</v>
      </c>
      <c r="AJ179">
        <f t="shared" si="41"/>
        <v>0</v>
      </c>
      <c r="AK179">
        <f t="shared" si="42"/>
        <v>0</v>
      </c>
      <c r="AL179" t="e">
        <f t="shared" si="43"/>
        <v>#N/A</v>
      </c>
      <c r="AM179">
        <f t="shared" si="44"/>
        <v>-1</v>
      </c>
      <c r="AN179">
        <f t="shared" si="45"/>
        <v>0</v>
      </c>
      <c r="AO179">
        <f>_xlfn.PERCENTILE.INC(INDEX($W$4:$W$263,MATCH(SPC!$B$13,IF(Setup!$B$11="Weekly",'SPC Backing (Hide)'!$B$4:$B$263,'SPC Backing (Hide)'!$E$4:$E$263),0),1):INDEX($W$4:$W$263,MATCH(SPC!$B$14,IF(Setup!$B$11="Weekly",'SPC Backing (Hide)'!$B$4:$B$263,'SPC Backing (Hide)'!$E$4:$E$263),0),1),'SPC Backing (Hide)'!$AO$3)</f>
        <v>136.10000000000002</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9">
        <f t="shared" si="46"/>
        <v>33.44999999999996</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137.58333333333334</v>
      </c>
      <c r="Y180" cm="1">
        <f t="array" ref="Y180">ABS(INDEX($F$4:$U$263,ROW(A177),MATCH($X$2,$F$3:$U$3,0))-INDEX($F$4:$U$263,ROW(A176),MATCH($X$2,$F$3:$U$3,0)))</f>
        <v>0</v>
      </c>
      <c r="Z180">
        <f>AVERAGE(INDEX($Y$4:$Y$263,MATCH(SPC!$B$13,IF(Setup!$B$11="Weekly",'SPC Backing (Hide)'!$B$4:$B$263,'SPC Backing (Hide)'!$E$4:$E$263),0)):INDEX($Y$4:$Y$263,MATCH(SPC!$B$14,IF(Setup!$B$11="Weekly",'SPC Backing (Hide)'!$B$4:$B$263,'SPC Backing (Hide)'!$E$4:$E$263),0),1))</f>
        <v>18.416666666666668</v>
      </c>
      <c r="AA180">
        <f t="shared" si="33"/>
        <v>16.326832151300238</v>
      </c>
      <c r="AB180">
        <f t="shared" si="34"/>
        <v>88.60283687943263</v>
      </c>
      <c r="AC180">
        <f t="shared" si="35"/>
        <v>104.92966903073287</v>
      </c>
      <c r="AD180">
        <f t="shared" si="36"/>
        <v>121.25650118203311</v>
      </c>
      <c r="AE180">
        <f t="shared" si="37"/>
        <v>153.91016548463358</v>
      </c>
      <c r="AF180">
        <f t="shared" si="38"/>
        <v>170.23699763593382</v>
      </c>
      <c r="AG180">
        <f t="shared" si="39"/>
        <v>186.56382978723406</v>
      </c>
      <c r="AH180">
        <f t="shared" si="40"/>
        <v>0</v>
      </c>
      <c r="AI180">
        <f t="shared" si="47"/>
        <v>-2</v>
      </c>
      <c r="AJ180">
        <f t="shared" si="41"/>
        <v>0</v>
      </c>
      <c r="AK180">
        <f t="shared" si="42"/>
        <v>0</v>
      </c>
      <c r="AL180" t="e">
        <f t="shared" si="43"/>
        <v>#N/A</v>
      </c>
      <c r="AM180">
        <f t="shared" si="44"/>
        <v>-1</v>
      </c>
      <c r="AN180">
        <f t="shared" si="45"/>
        <v>0</v>
      </c>
      <c r="AO180">
        <f>_xlfn.PERCENTILE.INC(INDEX($W$4:$W$263,MATCH(SPC!$B$13,IF(Setup!$B$11="Weekly",'SPC Backing (Hide)'!$B$4:$B$263,'SPC Backing (Hide)'!$E$4:$E$263),0),1):INDEX($W$4:$W$263,MATCH(SPC!$B$14,IF(Setup!$B$11="Weekly",'SPC Backing (Hide)'!$B$4:$B$263,'SPC Backing (Hide)'!$E$4:$E$263),0),1),'SPC Backing (Hide)'!$AO$3)</f>
        <v>136.10000000000002</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0">
        <f t="shared" si="46"/>
        <v>33.44999999999996</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137.58333333333334</v>
      </c>
      <c r="Y181" cm="1">
        <f t="array" ref="Y181">ABS(INDEX($F$4:$U$263,ROW(A178),MATCH($X$2,$F$3:$U$3,0))-INDEX($F$4:$U$263,ROW(A177),MATCH($X$2,$F$3:$U$3,0)))</f>
        <v>0</v>
      </c>
      <c r="Z181">
        <f>AVERAGE(INDEX($Y$4:$Y$263,MATCH(SPC!$B$13,IF(Setup!$B$11="Weekly",'SPC Backing (Hide)'!$B$4:$B$263,'SPC Backing (Hide)'!$E$4:$E$263),0)):INDEX($Y$4:$Y$263,MATCH(SPC!$B$14,IF(Setup!$B$11="Weekly",'SPC Backing (Hide)'!$B$4:$B$263,'SPC Backing (Hide)'!$E$4:$E$263),0),1))</f>
        <v>18.416666666666668</v>
      </c>
      <c r="AA181">
        <f t="shared" si="33"/>
        <v>16.326832151300238</v>
      </c>
      <c r="AB181">
        <f t="shared" si="34"/>
        <v>88.60283687943263</v>
      </c>
      <c r="AC181">
        <f t="shared" si="35"/>
        <v>104.92966903073287</v>
      </c>
      <c r="AD181">
        <f t="shared" si="36"/>
        <v>121.25650118203311</v>
      </c>
      <c r="AE181">
        <f t="shared" si="37"/>
        <v>153.91016548463358</v>
      </c>
      <c r="AF181">
        <f t="shared" si="38"/>
        <v>170.23699763593382</v>
      </c>
      <c r="AG181">
        <f t="shared" si="39"/>
        <v>186.56382978723406</v>
      </c>
      <c r="AH181">
        <f t="shared" si="40"/>
        <v>0</v>
      </c>
      <c r="AI181">
        <f t="shared" si="47"/>
        <v>-2</v>
      </c>
      <c r="AJ181">
        <f t="shared" si="41"/>
        <v>0</v>
      </c>
      <c r="AK181">
        <f t="shared" si="42"/>
        <v>0</v>
      </c>
      <c r="AL181" t="e">
        <f t="shared" si="43"/>
        <v>#N/A</v>
      </c>
      <c r="AM181">
        <f t="shared" si="44"/>
        <v>-1</v>
      </c>
      <c r="AN181">
        <f t="shared" si="45"/>
        <v>0</v>
      </c>
      <c r="AO181">
        <f>_xlfn.PERCENTILE.INC(INDEX($W$4:$W$263,MATCH(SPC!$B$13,IF(Setup!$B$11="Weekly",'SPC Backing (Hide)'!$B$4:$B$263,'SPC Backing (Hide)'!$E$4:$E$263),0),1):INDEX($W$4:$W$263,MATCH(SPC!$B$14,IF(Setup!$B$11="Weekly",'SPC Backing (Hide)'!$B$4:$B$263,'SPC Backing (Hide)'!$E$4:$E$263),0),1),'SPC Backing (Hide)'!$AO$3)</f>
        <v>136.10000000000002</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1">
        <f t="shared" si="46"/>
        <v>33.44999999999996</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137.58333333333334</v>
      </c>
      <c r="Y182" cm="1">
        <f t="array" ref="Y182">ABS(INDEX($F$4:$U$263,ROW(A179),MATCH($X$2,$F$3:$U$3,0))-INDEX($F$4:$U$263,ROW(A178),MATCH($X$2,$F$3:$U$3,0)))</f>
        <v>0</v>
      </c>
      <c r="Z182">
        <f>AVERAGE(INDEX($Y$4:$Y$263,MATCH(SPC!$B$13,IF(Setup!$B$11="Weekly",'SPC Backing (Hide)'!$B$4:$B$263,'SPC Backing (Hide)'!$E$4:$E$263),0)):INDEX($Y$4:$Y$263,MATCH(SPC!$B$14,IF(Setup!$B$11="Weekly",'SPC Backing (Hide)'!$B$4:$B$263,'SPC Backing (Hide)'!$E$4:$E$263),0),1))</f>
        <v>18.416666666666668</v>
      </c>
      <c r="AA182">
        <f t="shared" si="33"/>
        <v>16.326832151300238</v>
      </c>
      <c r="AB182">
        <f t="shared" si="34"/>
        <v>88.60283687943263</v>
      </c>
      <c r="AC182">
        <f t="shared" si="35"/>
        <v>104.92966903073287</v>
      </c>
      <c r="AD182">
        <f t="shared" si="36"/>
        <v>121.25650118203311</v>
      </c>
      <c r="AE182">
        <f t="shared" si="37"/>
        <v>153.91016548463358</v>
      </c>
      <c r="AF182">
        <f t="shared" si="38"/>
        <v>170.23699763593382</v>
      </c>
      <c r="AG182">
        <f t="shared" si="39"/>
        <v>186.56382978723406</v>
      </c>
      <c r="AH182">
        <f t="shared" si="40"/>
        <v>0</v>
      </c>
      <c r="AI182">
        <f t="shared" si="47"/>
        <v>-2</v>
      </c>
      <c r="AJ182">
        <f t="shared" si="41"/>
        <v>0</v>
      </c>
      <c r="AK182">
        <f t="shared" si="42"/>
        <v>0</v>
      </c>
      <c r="AL182" t="e">
        <f t="shared" si="43"/>
        <v>#N/A</v>
      </c>
      <c r="AM182">
        <f t="shared" si="44"/>
        <v>-1</v>
      </c>
      <c r="AN182">
        <f t="shared" si="45"/>
        <v>0</v>
      </c>
      <c r="AO182">
        <f>_xlfn.PERCENTILE.INC(INDEX($W$4:$W$263,MATCH(SPC!$B$13,IF(Setup!$B$11="Weekly",'SPC Backing (Hide)'!$B$4:$B$263,'SPC Backing (Hide)'!$E$4:$E$263),0),1):INDEX($W$4:$W$263,MATCH(SPC!$B$14,IF(Setup!$B$11="Weekly",'SPC Backing (Hide)'!$B$4:$B$263,'SPC Backing (Hide)'!$E$4:$E$263),0),1),'SPC Backing (Hide)'!$AO$3)</f>
        <v>136.10000000000002</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2">
        <f t="shared" si="46"/>
        <v>33.44999999999996</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137.58333333333334</v>
      </c>
      <c r="Y183" cm="1">
        <f t="array" ref="Y183">ABS(INDEX($F$4:$U$263,ROW(A180),MATCH($X$2,$F$3:$U$3,0))-INDEX($F$4:$U$263,ROW(A179),MATCH($X$2,$F$3:$U$3,0)))</f>
        <v>0</v>
      </c>
      <c r="Z183">
        <f>AVERAGE(INDEX($Y$4:$Y$263,MATCH(SPC!$B$13,IF(Setup!$B$11="Weekly",'SPC Backing (Hide)'!$B$4:$B$263,'SPC Backing (Hide)'!$E$4:$E$263),0)):INDEX($Y$4:$Y$263,MATCH(SPC!$B$14,IF(Setup!$B$11="Weekly",'SPC Backing (Hide)'!$B$4:$B$263,'SPC Backing (Hide)'!$E$4:$E$263),0),1))</f>
        <v>18.416666666666668</v>
      </c>
      <c r="AA183">
        <f t="shared" si="33"/>
        <v>16.326832151300238</v>
      </c>
      <c r="AB183">
        <f t="shared" si="34"/>
        <v>88.60283687943263</v>
      </c>
      <c r="AC183">
        <f t="shared" si="35"/>
        <v>104.92966903073287</v>
      </c>
      <c r="AD183">
        <f t="shared" si="36"/>
        <v>121.25650118203311</v>
      </c>
      <c r="AE183">
        <f t="shared" si="37"/>
        <v>153.91016548463358</v>
      </c>
      <c r="AF183">
        <f t="shared" si="38"/>
        <v>170.23699763593382</v>
      </c>
      <c r="AG183">
        <f t="shared" si="39"/>
        <v>186.56382978723406</v>
      </c>
      <c r="AH183">
        <f t="shared" si="40"/>
        <v>0</v>
      </c>
      <c r="AI183">
        <f t="shared" si="47"/>
        <v>-2</v>
      </c>
      <c r="AJ183">
        <f t="shared" si="41"/>
        <v>0</v>
      </c>
      <c r="AK183">
        <f t="shared" si="42"/>
        <v>0</v>
      </c>
      <c r="AL183" t="e">
        <f t="shared" si="43"/>
        <v>#N/A</v>
      </c>
      <c r="AM183">
        <f t="shared" si="44"/>
        <v>-1</v>
      </c>
      <c r="AN183">
        <f t="shared" si="45"/>
        <v>0</v>
      </c>
      <c r="AO183">
        <f>_xlfn.PERCENTILE.INC(INDEX($W$4:$W$263,MATCH(SPC!$B$13,IF(Setup!$B$11="Weekly",'SPC Backing (Hide)'!$B$4:$B$263,'SPC Backing (Hide)'!$E$4:$E$263),0),1):INDEX($W$4:$W$263,MATCH(SPC!$B$14,IF(Setup!$B$11="Weekly",'SPC Backing (Hide)'!$B$4:$B$263,'SPC Backing (Hide)'!$E$4:$E$263),0),1),'SPC Backing (Hide)'!$AO$3)</f>
        <v>136.10000000000002</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3">
        <f t="shared" si="46"/>
        <v>33.44999999999996</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137.58333333333334</v>
      </c>
      <c r="Y184" cm="1">
        <f t="array" ref="Y184">ABS(INDEX($F$4:$U$263,ROW(A181),MATCH($X$2,$F$3:$U$3,0))-INDEX($F$4:$U$263,ROW(A180),MATCH($X$2,$F$3:$U$3,0)))</f>
        <v>0</v>
      </c>
      <c r="Z184">
        <f>AVERAGE(INDEX($Y$4:$Y$263,MATCH(SPC!$B$13,IF(Setup!$B$11="Weekly",'SPC Backing (Hide)'!$B$4:$B$263,'SPC Backing (Hide)'!$E$4:$E$263),0)):INDEX($Y$4:$Y$263,MATCH(SPC!$B$14,IF(Setup!$B$11="Weekly",'SPC Backing (Hide)'!$B$4:$B$263,'SPC Backing (Hide)'!$E$4:$E$263),0),1))</f>
        <v>18.416666666666668</v>
      </c>
      <c r="AA184">
        <f t="shared" si="33"/>
        <v>16.326832151300238</v>
      </c>
      <c r="AB184">
        <f t="shared" si="34"/>
        <v>88.60283687943263</v>
      </c>
      <c r="AC184">
        <f t="shared" si="35"/>
        <v>104.92966903073287</v>
      </c>
      <c r="AD184">
        <f t="shared" si="36"/>
        <v>121.25650118203311</v>
      </c>
      <c r="AE184">
        <f t="shared" si="37"/>
        <v>153.91016548463358</v>
      </c>
      <c r="AF184">
        <f t="shared" si="38"/>
        <v>170.23699763593382</v>
      </c>
      <c r="AG184">
        <f t="shared" si="39"/>
        <v>186.56382978723406</v>
      </c>
      <c r="AH184">
        <f t="shared" si="40"/>
        <v>0</v>
      </c>
      <c r="AI184">
        <f t="shared" si="47"/>
        <v>-2</v>
      </c>
      <c r="AJ184">
        <f t="shared" si="41"/>
        <v>0</v>
      </c>
      <c r="AK184">
        <f t="shared" si="42"/>
        <v>0</v>
      </c>
      <c r="AL184" t="e">
        <f t="shared" si="43"/>
        <v>#N/A</v>
      </c>
      <c r="AM184">
        <f t="shared" si="44"/>
        <v>-1</v>
      </c>
      <c r="AN184">
        <f t="shared" si="45"/>
        <v>0</v>
      </c>
      <c r="AO184">
        <f>_xlfn.PERCENTILE.INC(INDEX($W$4:$W$263,MATCH(SPC!$B$13,IF(Setup!$B$11="Weekly",'SPC Backing (Hide)'!$B$4:$B$263,'SPC Backing (Hide)'!$E$4:$E$263),0),1):INDEX($W$4:$W$263,MATCH(SPC!$B$14,IF(Setup!$B$11="Weekly",'SPC Backing (Hide)'!$B$4:$B$263,'SPC Backing (Hide)'!$E$4:$E$263),0),1),'SPC Backing (Hide)'!$AO$3)</f>
        <v>136.10000000000002</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4">
        <f t="shared" si="46"/>
        <v>33.44999999999996</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137.58333333333334</v>
      </c>
      <c r="Y185" cm="1">
        <f t="array" ref="Y185">ABS(INDEX($F$4:$U$263,ROW(A182),MATCH($X$2,$F$3:$U$3,0))-INDEX($F$4:$U$263,ROW(A181),MATCH($X$2,$F$3:$U$3,0)))</f>
        <v>0</v>
      </c>
      <c r="Z185">
        <f>AVERAGE(INDEX($Y$4:$Y$263,MATCH(SPC!$B$13,IF(Setup!$B$11="Weekly",'SPC Backing (Hide)'!$B$4:$B$263,'SPC Backing (Hide)'!$E$4:$E$263),0)):INDEX($Y$4:$Y$263,MATCH(SPC!$B$14,IF(Setup!$B$11="Weekly",'SPC Backing (Hide)'!$B$4:$B$263,'SPC Backing (Hide)'!$E$4:$E$263),0),1))</f>
        <v>18.416666666666668</v>
      </c>
      <c r="AA185">
        <f t="shared" si="33"/>
        <v>16.326832151300238</v>
      </c>
      <c r="AB185">
        <f t="shared" si="34"/>
        <v>88.60283687943263</v>
      </c>
      <c r="AC185">
        <f t="shared" si="35"/>
        <v>104.92966903073287</v>
      </c>
      <c r="AD185">
        <f t="shared" si="36"/>
        <v>121.25650118203311</v>
      </c>
      <c r="AE185">
        <f t="shared" si="37"/>
        <v>153.91016548463358</v>
      </c>
      <c r="AF185">
        <f t="shared" si="38"/>
        <v>170.23699763593382</v>
      </c>
      <c r="AG185">
        <f t="shared" si="39"/>
        <v>186.56382978723406</v>
      </c>
      <c r="AH185">
        <f t="shared" si="40"/>
        <v>0</v>
      </c>
      <c r="AI185">
        <f t="shared" si="47"/>
        <v>-2</v>
      </c>
      <c r="AJ185">
        <f t="shared" si="41"/>
        <v>0</v>
      </c>
      <c r="AK185">
        <f t="shared" si="42"/>
        <v>0</v>
      </c>
      <c r="AL185" t="e">
        <f t="shared" si="43"/>
        <v>#N/A</v>
      </c>
      <c r="AM185">
        <f t="shared" si="44"/>
        <v>-1</v>
      </c>
      <c r="AN185">
        <f t="shared" si="45"/>
        <v>0</v>
      </c>
      <c r="AO185">
        <f>_xlfn.PERCENTILE.INC(INDEX($W$4:$W$263,MATCH(SPC!$B$13,IF(Setup!$B$11="Weekly",'SPC Backing (Hide)'!$B$4:$B$263,'SPC Backing (Hide)'!$E$4:$E$263),0),1):INDEX($W$4:$W$263,MATCH(SPC!$B$14,IF(Setup!$B$11="Weekly",'SPC Backing (Hide)'!$B$4:$B$263,'SPC Backing (Hide)'!$E$4:$E$263),0),1),'SPC Backing (Hide)'!$AO$3)</f>
        <v>136.10000000000002</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5">
        <f t="shared" si="46"/>
        <v>33.44999999999996</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137.58333333333334</v>
      </c>
      <c r="Y186" cm="1">
        <f t="array" ref="Y186">ABS(INDEX($F$4:$U$263,ROW(A183),MATCH($X$2,$F$3:$U$3,0))-INDEX($F$4:$U$263,ROW(A182),MATCH($X$2,$F$3:$U$3,0)))</f>
        <v>0</v>
      </c>
      <c r="Z186">
        <f>AVERAGE(INDEX($Y$4:$Y$263,MATCH(SPC!$B$13,IF(Setup!$B$11="Weekly",'SPC Backing (Hide)'!$B$4:$B$263,'SPC Backing (Hide)'!$E$4:$E$263),0)):INDEX($Y$4:$Y$263,MATCH(SPC!$B$14,IF(Setup!$B$11="Weekly",'SPC Backing (Hide)'!$B$4:$B$263,'SPC Backing (Hide)'!$E$4:$E$263),0),1))</f>
        <v>18.416666666666668</v>
      </c>
      <c r="AA186">
        <f t="shared" si="33"/>
        <v>16.326832151300238</v>
      </c>
      <c r="AB186">
        <f t="shared" si="34"/>
        <v>88.60283687943263</v>
      </c>
      <c r="AC186">
        <f t="shared" si="35"/>
        <v>104.92966903073287</v>
      </c>
      <c r="AD186">
        <f t="shared" si="36"/>
        <v>121.25650118203311</v>
      </c>
      <c r="AE186">
        <f t="shared" si="37"/>
        <v>153.91016548463358</v>
      </c>
      <c r="AF186">
        <f t="shared" si="38"/>
        <v>170.23699763593382</v>
      </c>
      <c r="AG186">
        <f t="shared" si="39"/>
        <v>186.56382978723406</v>
      </c>
      <c r="AH186">
        <f t="shared" si="40"/>
        <v>0</v>
      </c>
      <c r="AI186">
        <f t="shared" si="47"/>
        <v>-2</v>
      </c>
      <c r="AJ186">
        <f t="shared" si="41"/>
        <v>0</v>
      </c>
      <c r="AK186">
        <f t="shared" si="42"/>
        <v>0</v>
      </c>
      <c r="AL186" t="e">
        <f t="shared" si="43"/>
        <v>#N/A</v>
      </c>
      <c r="AM186">
        <f t="shared" si="44"/>
        <v>-1</v>
      </c>
      <c r="AN186">
        <f t="shared" si="45"/>
        <v>0</v>
      </c>
      <c r="AO186">
        <f>_xlfn.PERCENTILE.INC(INDEX($W$4:$W$263,MATCH(SPC!$B$13,IF(Setup!$B$11="Weekly",'SPC Backing (Hide)'!$B$4:$B$263,'SPC Backing (Hide)'!$E$4:$E$263),0),1):INDEX($W$4:$W$263,MATCH(SPC!$B$14,IF(Setup!$B$11="Weekly",'SPC Backing (Hide)'!$B$4:$B$263,'SPC Backing (Hide)'!$E$4:$E$263),0),1),'SPC Backing (Hide)'!$AO$3)</f>
        <v>136.10000000000002</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6">
        <f t="shared" si="46"/>
        <v>33.44999999999996</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137.58333333333334</v>
      </c>
      <c r="Y187" cm="1">
        <f t="array" ref="Y187">ABS(INDEX($F$4:$U$263,ROW(A184),MATCH($X$2,$F$3:$U$3,0))-INDEX($F$4:$U$263,ROW(A183),MATCH($X$2,$F$3:$U$3,0)))</f>
        <v>0</v>
      </c>
      <c r="Z187">
        <f>AVERAGE(INDEX($Y$4:$Y$263,MATCH(SPC!$B$13,IF(Setup!$B$11="Weekly",'SPC Backing (Hide)'!$B$4:$B$263,'SPC Backing (Hide)'!$E$4:$E$263),0)):INDEX($Y$4:$Y$263,MATCH(SPC!$B$14,IF(Setup!$B$11="Weekly",'SPC Backing (Hide)'!$B$4:$B$263,'SPC Backing (Hide)'!$E$4:$E$263),0),1))</f>
        <v>18.416666666666668</v>
      </c>
      <c r="AA187">
        <f t="shared" si="33"/>
        <v>16.326832151300238</v>
      </c>
      <c r="AB187">
        <f t="shared" si="34"/>
        <v>88.60283687943263</v>
      </c>
      <c r="AC187">
        <f t="shared" si="35"/>
        <v>104.92966903073287</v>
      </c>
      <c r="AD187">
        <f t="shared" si="36"/>
        <v>121.25650118203311</v>
      </c>
      <c r="AE187">
        <f t="shared" si="37"/>
        <v>153.91016548463358</v>
      </c>
      <c r="AF187">
        <f t="shared" si="38"/>
        <v>170.23699763593382</v>
      </c>
      <c r="AG187">
        <f t="shared" si="39"/>
        <v>186.56382978723406</v>
      </c>
      <c r="AH187">
        <f t="shared" si="40"/>
        <v>0</v>
      </c>
      <c r="AI187">
        <f t="shared" si="47"/>
        <v>-2</v>
      </c>
      <c r="AJ187">
        <f t="shared" si="41"/>
        <v>0</v>
      </c>
      <c r="AK187">
        <f t="shared" si="42"/>
        <v>0</v>
      </c>
      <c r="AL187" t="e">
        <f t="shared" si="43"/>
        <v>#N/A</v>
      </c>
      <c r="AM187">
        <f t="shared" si="44"/>
        <v>-1</v>
      </c>
      <c r="AN187">
        <f t="shared" si="45"/>
        <v>0</v>
      </c>
      <c r="AO187">
        <f>_xlfn.PERCENTILE.INC(INDEX($W$4:$W$263,MATCH(SPC!$B$13,IF(Setup!$B$11="Weekly",'SPC Backing (Hide)'!$B$4:$B$263,'SPC Backing (Hide)'!$E$4:$E$263),0),1):INDEX($W$4:$W$263,MATCH(SPC!$B$14,IF(Setup!$B$11="Weekly",'SPC Backing (Hide)'!$B$4:$B$263,'SPC Backing (Hide)'!$E$4:$E$263),0),1),'SPC Backing (Hide)'!$AO$3)</f>
        <v>136.10000000000002</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7">
        <f t="shared" si="46"/>
        <v>33.44999999999996</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137.58333333333334</v>
      </c>
      <c r="Y188" cm="1">
        <f t="array" ref="Y188">ABS(INDEX($F$4:$U$263,ROW(A185),MATCH($X$2,$F$3:$U$3,0))-INDEX($F$4:$U$263,ROW(A184),MATCH($X$2,$F$3:$U$3,0)))</f>
        <v>0</v>
      </c>
      <c r="Z188">
        <f>AVERAGE(INDEX($Y$4:$Y$263,MATCH(SPC!$B$13,IF(Setup!$B$11="Weekly",'SPC Backing (Hide)'!$B$4:$B$263,'SPC Backing (Hide)'!$E$4:$E$263),0)):INDEX($Y$4:$Y$263,MATCH(SPC!$B$14,IF(Setup!$B$11="Weekly",'SPC Backing (Hide)'!$B$4:$B$263,'SPC Backing (Hide)'!$E$4:$E$263),0),1))</f>
        <v>18.416666666666668</v>
      </c>
      <c r="AA188">
        <f t="shared" si="33"/>
        <v>16.326832151300238</v>
      </c>
      <c r="AB188">
        <f t="shared" si="34"/>
        <v>88.60283687943263</v>
      </c>
      <c r="AC188">
        <f t="shared" si="35"/>
        <v>104.92966903073287</v>
      </c>
      <c r="AD188">
        <f t="shared" si="36"/>
        <v>121.25650118203311</v>
      </c>
      <c r="AE188">
        <f t="shared" si="37"/>
        <v>153.91016548463358</v>
      </c>
      <c r="AF188">
        <f t="shared" si="38"/>
        <v>170.23699763593382</v>
      </c>
      <c r="AG188">
        <f t="shared" si="39"/>
        <v>186.56382978723406</v>
      </c>
      <c r="AH188">
        <f t="shared" si="40"/>
        <v>0</v>
      </c>
      <c r="AI188">
        <f t="shared" si="47"/>
        <v>-2</v>
      </c>
      <c r="AJ188">
        <f t="shared" si="41"/>
        <v>0</v>
      </c>
      <c r="AK188">
        <f t="shared" si="42"/>
        <v>0</v>
      </c>
      <c r="AL188" t="e">
        <f t="shared" si="43"/>
        <v>#N/A</v>
      </c>
      <c r="AM188">
        <f t="shared" si="44"/>
        <v>-1</v>
      </c>
      <c r="AN188">
        <f t="shared" si="45"/>
        <v>0</v>
      </c>
      <c r="AO188">
        <f>_xlfn.PERCENTILE.INC(INDEX($W$4:$W$263,MATCH(SPC!$B$13,IF(Setup!$B$11="Weekly",'SPC Backing (Hide)'!$B$4:$B$263,'SPC Backing (Hide)'!$E$4:$E$263),0),1):INDEX($W$4:$W$263,MATCH(SPC!$B$14,IF(Setup!$B$11="Weekly",'SPC Backing (Hide)'!$B$4:$B$263,'SPC Backing (Hide)'!$E$4:$E$263),0),1),'SPC Backing (Hide)'!$AO$3)</f>
        <v>136.10000000000002</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8">
        <f t="shared" si="46"/>
        <v>33.44999999999996</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137.58333333333334</v>
      </c>
      <c r="Y189" cm="1">
        <f t="array" ref="Y189">ABS(INDEX($F$4:$U$263,ROW(A186),MATCH($X$2,$F$3:$U$3,0))-INDEX($F$4:$U$263,ROW(A185),MATCH($X$2,$F$3:$U$3,0)))</f>
        <v>0</v>
      </c>
      <c r="Z189">
        <f>AVERAGE(INDEX($Y$4:$Y$263,MATCH(SPC!$B$13,IF(Setup!$B$11="Weekly",'SPC Backing (Hide)'!$B$4:$B$263,'SPC Backing (Hide)'!$E$4:$E$263),0)):INDEX($Y$4:$Y$263,MATCH(SPC!$B$14,IF(Setup!$B$11="Weekly",'SPC Backing (Hide)'!$B$4:$B$263,'SPC Backing (Hide)'!$E$4:$E$263),0),1))</f>
        <v>18.416666666666668</v>
      </c>
      <c r="AA189">
        <f t="shared" si="33"/>
        <v>16.326832151300238</v>
      </c>
      <c r="AB189">
        <f t="shared" si="34"/>
        <v>88.60283687943263</v>
      </c>
      <c r="AC189">
        <f t="shared" si="35"/>
        <v>104.92966903073287</v>
      </c>
      <c r="AD189">
        <f t="shared" si="36"/>
        <v>121.25650118203311</v>
      </c>
      <c r="AE189">
        <f t="shared" si="37"/>
        <v>153.91016548463358</v>
      </c>
      <c r="AF189">
        <f t="shared" si="38"/>
        <v>170.23699763593382</v>
      </c>
      <c r="AG189">
        <f t="shared" si="39"/>
        <v>186.56382978723406</v>
      </c>
      <c r="AH189">
        <f t="shared" si="40"/>
        <v>0</v>
      </c>
      <c r="AI189">
        <f t="shared" si="47"/>
        <v>-2</v>
      </c>
      <c r="AJ189">
        <f t="shared" si="41"/>
        <v>0</v>
      </c>
      <c r="AK189">
        <f t="shared" si="42"/>
        <v>0</v>
      </c>
      <c r="AL189" t="e">
        <f t="shared" si="43"/>
        <v>#N/A</v>
      </c>
      <c r="AM189">
        <f t="shared" si="44"/>
        <v>-1</v>
      </c>
      <c r="AN189">
        <f t="shared" si="45"/>
        <v>0</v>
      </c>
      <c r="AO189">
        <f>_xlfn.PERCENTILE.INC(INDEX($W$4:$W$263,MATCH(SPC!$B$13,IF(Setup!$B$11="Weekly",'SPC Backing (Hide)'!$B$4:$B$263,'SPC Backing (Hide)'!$E$4:$E$263),0),1):INDEX($W$4:$W$263,MATCH(SPC!$B$14,IF(Setup!$B$11="Weekly",'SPC Backing (Hide)'!$B$4:$B$263,'SPC Backing (Hide)'!$E$4:$E$263),0),1),'SPC Backing (Hide)'!$AO$3)</f>
        <v>136.10000000000002</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9">
        <f t="shared" si="46"/>
        <v>33.44999999999996</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137.58333333333334</v>
      </c>
      <c r="Y190" cm="1">
        <f t="array" ref="Y190">ABS(INDEX($F$4:$U$263,ROW(A187),MATCH($X$2,$F$3:$U$3,0))-INDEX($F$4:$U$263,ROW(A186),MATCH($X$2,$F$3:$U$3,0)))</f>
        <v>0</v>
      </c>
      <c r="Z190">
        <f>AVERAGE(INDEX($Y$4:$Y$263,MATCH(SPC!$B$13,IF(Setup!$B$11="Weekly",'SPC Backing (Hide)'!$B$4:$B$263,'SPC Backing (Hide)'!$E$4:$E$263),0)):INDEX($Y$4:$Y$263,MATCH(SPC!$B$14,IF(Setup!$B$11="Weekly",'SPC Backing (Hide)'!$B$4:$B$263,'SPC Backing (Hide)'!$E$4:$E$263),0),1))</f>
        <v>18.416666666666668</v>
      </c>
      <c r="AA190">
        <f t="shared" si="33"/>
        <v>16.326832151300238</v>
      </c>
      <c r="AB190">
        <f t="shared" si="34"/>
        <v>88.60283687943263</v>
      </c>
      <c r="AC190">
        <f t="shared" si="35"/>
        <v>104.92966903073287</v>
      </c>
      <c r="AD190">
        <f t="shared" si="36"/>
        <v>121.25650118203311</v>
      </c>
      <c r="AE190">
        <f t="shared" si="37"/>
        <v>153.91016548463358</v>
      </c>
      <c r="AF190">
        <f t="shared" si="38"/>
        <v>170.23699763593382</v>
      </c>
      <c r="AG190">
        <f t="shared" si="39"/>
        <v>186.56382978723406</v>
      </c>
      <c r="AH190">
        <f t="shared" si="40"/>
        <v>0</v>
      </c>
      <c r="AI190">
        <f t="shared" si="47"/>
        <v>-2</v>
      </c>
      <c r="AJ190">
        <f t="shared" si="41"/>
        <v>0</v>
      </c>
      <c r="AK190">
        <f t="shared" si="42"/>
        <v>0</v>
      </c>
      <c r="AL190" t="e">
        <f t="shared" si="43"/>
        <v>#N/A</v>
      </c>
      <c r="AM190">
        <f t="shared" si="44"/>
        <v>-1</v>
      </c>
      <c r="AN190">
        <f t="shared" si="45"/>
        <v>0</v>
      </c>
      <c r="AO190">
        <f>_xlfn.PERCENTILE.INC(INDEX($W$4:$W$263,MATCH(SPC!$B$13,IF(Setup!$B$11="Weekly",'SPC Backing (Hide)'!$B$4:$B$263,'SPC Backing (Hide)'!$E$4:$E$263),0),1):INDEX($W$4:$W$263,MATCH(SPC!$B$14,IF(Setup!$B$11="Weekly",'SPC Backing (Hide)'!$B$4:$B$263,'SPC Backing (Hide)'!$E$4:$E$263),0),1),'SPC Backing (Hide)'!$AO$3)</f>
        <v>136.10000000000002</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0">
        <f t="shared" si="46"/>
        <v>33.44999999999996</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137.58333333333334</v>
      </c>
      <c r="Y191" cm="1">
        <f t="array" ref="Y191">ABS(INDEX($F$4:$U$263,ROW(A188),MATCH($X$2,$F$3:$U$3,0))-INDEX($F$4:$U$263,ROW(A187),MATCH($X$2,$F$3:$U$3,0)))</f>
        <v>0</v>
      </c>
      <c r="Z191">
        <f>AVERAGE(INDEX($Y$4:$Y$263,MATCH(SPC!$B$13,IF(Setup!$B$11="Weekly",'SPC Backing (Hide)'!$B$4:$B$263,'SPC Backing (Hide)'!$E$4:$E$263),0)):INDEX($Y$4:$Y$263,MATCH(SPC!$B$14,IF(Setup!$B$11="Weekly",'SPC Backing (Hide)'!$B$4:$B$263,'SPC Backing (Hide)'!$E$4:$E$263),0),1))</f>
        <v>18.416666666666668</v>
      </c>
      <c r="AA191">
        <f t="shared" si="33"/>
        <v>16.326832151300238</v>
      </c>
      <c r="AB191">
        <f t="shared" si="34"/>
        <v>88.60283687943263</v>
      </c>
      <c r="AC191">
        <f t="shared" si="35"/>
        <v>104.92966903073287</v>
      </c>
      <c r="AD191">
        <f t="shared" si="36"/>
        <v>121.25650118203311</v>
      </c>
      <c r="AE191">
        <f t="shared" si="37"/>
        <v>153.91016548463358</v>
      </c>
      <c r="AF191">
        <f t="shared" si="38"/>
        <v>170.23699763593382</v>
      </c>
      <c r="AG191">
        <f t="shared" si="39"/>
        <v>186.56382978723406</v>
      </c>
      <c r="AH191">
        <f t="shared" si="40"/>
        <v>0</v>
      </c>
      <c r="AI191">
        <f t="shared" si="47"/>
        <v>-2</v>
      </c>
      <c r="AJ191">
        <f t="shared" si="41"/>
        <v>0</v>
      </c>
      <c r="AK191">
        <f t="shared" si="42"/>
        <v>0</v>
      </c>
      <c r="AL191" t="e">
        <f t="shared" si="43"/>
        <v>#N/A</v>
      </c>
      <c r="AM191">
        <f t="shared" si="44"/>
        <v>-1</v>
      </c>
      <c r="AN191">
        <f t="shared" si="45"/>
        <v>0</v>
      </c>
      <c r="AO191">
        <f>_xlfn.PERCENTILE.INC(INDEX($W$4:$W$263,MATCH(SPC!$B$13,IF(Setup!$B$11="Weekly",'SPC Backing (Hide)'!$B$4:$B$263,'SPC Backing (Hide)'!$E$4:$E$263),0),1):INDEX($W$4:$W$263,MATCH(SPC!$B$14,IF(Setup!$B$11="Weekly",'SPC Backing (Hide)'!$B$4:$B$263,'SPC Backing (Hide)'!$E$4:$E$263),0),1),'SPC Backing (Hide)'!$AO$3)</f>
        <v>136.10000000000002</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1">
        <f t="shared" si="46"/>
        <v>33.44999999999996</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137.58333333333334</v>
      </c>
      <c r="Y192" cm="1">
        <f t="array" ref="Y192">ABS(INDEX($F$4:$U$263,ROW(A189),MATCH($X$2,$F$3:$U$3,0))-INDEX($F$4:$U$263,ROW(A188),MATCH($X$2,$F$3:$U$3,0)))</f>
        <v>0</v>
      </c>
      <c r="Z192">
        <f>AVERAGE(INDEX($Y$4:$Y$263,MATCH(SPC!$B$13,IF(Setup!$B$11="Weekly",'SPC Backing (Hide)'!$B$4:$B$263,'SPC Backing (Hide)'!$E$4:$E$263),0)):INDEX($Y$4:$Y$263,MATCH(SPC!$B$14,IF(Setup!$B$11="Weekly",'SPC Backing (Hide)'!$B$4:$B$263,'SPC Backing (Hide)'!$E$4:$E$263),0),1))</f>
        <v>18.416666666666668</v>
      </c>
      <c r="AA192">
        <f t="shared" si="33"/>
        <v>16.326832151300238</v>
      </c>
      <c r="AB192">
        <f t="shared" si="34"/>
        <v>88.60283687943263</v>
      </c>
      <c r="AC192">
        <f t="shared" si="35"/>
        <v>104.92966903073287</v>
      </c>
      <c r="AD192">
        <f t="shared" si="36"/>
        <v>121.25650118203311</v>
      </c>
      <c r="AE192">
        <f t="shared" si="37"/>
        <v>153.91016548463358</v>
      </c>
      <c r="AF192">
        <f t="shared" si="38"/>
        <v>170.23699763593382</v>
      </c>
      <c r="AG192">
        <f t="shared" si="39"/>
        <v>186.56382978723406</v>
      </c>
      <c r="AH192">
        <f t="shared" si="40"/>
        <v>0</v>
      </c>
      <c r="AI192">
        <f t="shared" si="47"/>
        <v>-2</v>
      </c>
      <c r="AJ192">
        <f t="shared" si="41"/>
        <v>0</v>
      </c>
      <c r="AK192">
        <f t="shared" si="42"/>
        <v>0</v>
      </c>
      <c r="AL192" t="e">
        <f t="shared" si="43"/>
        <v>#N/A</v>
      </c>
      <c r="AM192">
        <f t="shared" si="44"/>
        <v>-1</v>
      </c>
      <c r="AN192">
        <f t="shared" si="45"/>
        <v>0</v>
      </c>
      <c r="AO192">
        <f>_xlfn.PERCENTILE.INC(INDEX($W$4:$W$263,MATCH(SPC!$B$13,IF(Setup!$B$11="Weekly",'SPC Backing (Hide)'!$B$4:$B$263,'SPC Backing (Hide)'!$E$4:$E$263),0),1):INDEX($W$4:$W$263,MATCH(SPC!$B$14,IF(Setup!$B$11="Weekly",'SPC Backing (Hide)'!$B$4:$B$263,'SPC Backing (Hide)'!$E$4:$E$263),0),1),'SPC Backing (Hide)'!$AO$3)</f>
        <v>136.10000000000002</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2">
        <f t="shared" si="46"/>
        <v>33.44999999999996</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137.58333333333334</v>
      </c>
      <c r="Y193" cm="1">
        <f t="array" ref="Y193">ABS(INDEX($F$4:$U$263,ROW(A190),MATCH($X$2,$F$3:$U$3,0))-INDEX($F$4:$U$263,ROW(A189),MATCH($X$2,$F$3:$U$3,0)))</f>
        <v>0</v>
      </c>
      <c r="Z193">
        <f>AVERAGE(INDEX($Y$4:$Y$263,MATCH(SPC!$B$13,IF(Setup!$B$11="Weekly",'SPC Backing (Hide)'!$B$4:$B$263,'SPC Backing (Hide)'!$E$4:$E$263),0)):INDEX($Y$4:$Y$263,MATCH(SPC!$B$14,IF(Setup!$B$11="Weekly",'SPC Backing (Hide)'!$B$4:$B$263,'SPC Backing (Hide)'!$E$4:$E$263),0),1))</f>
        <v>18.416666666666668</v>
      </c>
      <c r="AA193">
        <f t="shared" si="33"/>
        <v>16.326832151300238</v>
      </c>
      <c r="AB193">
        <f t="shared" si="34"/>
        <v>88.60283687943263</v>
      </c>
      <c r="AC193">
        <f t="shared" si="35"/>
        <v>104.92966903073287</v>
      </c>
      <c r="AD193">
        <f t="shared" si="36"/>
        <v>121.25650118203311</v>
      </c>
      <c r="AE193">
        <f t="shared" si="37"/>
        <v>153.91016548463358</v>
      </c>
      <c r="AF193">
        <f t="shared" si="38"/>
        <v>170.23699763593382</v>
      </c>
      <c r="AG193">
        <f t="shared" si="39"/>
        <v>186.56382978723406</v>
      </c>
      <c r="AH193">
        <f t="shared" si="40"/>
        <v>0</v>
      </c>
      <c r="AI193">
        <f t="shared" si="47"/>
        <v>-2</v>
      </c>
      <c r="AJ193">
        <f t="shared" si="41"/>
        <v>0</v>
      </c>
      <c r="AK193">
        <f t="shared" si="42"/>
        <v>0</v>
      </c>
      <c r="AL193" t="e">
        <f t="shared" si="43"/>
        <v>#N/A</v>
      </c>
      <c r="AM193">
        <f t="shared" si="44"/>
        <v>-1</v>
      </c>
      <c r="AN193">
        <f t="shared" si="45"/>
        <v>0</v>
      </c>
      <c r="AO193">
        <f>_xlfn.PERCENTILE.INC(INDEX($W$4:$W$263,MATCH(SPC!$B$13,IF(Setup!$B$11="Weekly",'SPC Backing (Hide)'!$B$4:$B$263,'SPC Backing (Hide)'!$E$4:$E$263),0),1):INDEX($W$4:$W$263,MATCH(SPC!$B$14,IF(Setup!$B$11="Weekly",'SPC Backing (Hide)'!$B$4:$B$263,'SPC Backing (Hide)'!$E$4:$E$263),0),1),'SPC Backing (Hide)'!$AO$3)</f>
        <v>136.10000000000002</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3">
        <f t="shared" si="46"/>
        <v>33.44999999999996</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137.58333333333334</v>
      </c>
      <c r="Y194" cm="1">
        <f t="array" ref="Y194">ABS(INDEX($F$4:$U$263,ROW(A191),MATCH($X$2,$F$3:$U$3,0))-INDEX($F$4:$U$263,ROW(A190),MATCH($X$2,$F$3:$U$3,0)))</f>
        <v>0</v>
      </c>
      <c r="Z194">
        <f>AVERAGE(INDEX($Y$4:$Y$263,MATCH(SPC!$B$13,IF(Setup!$B$11="Weekly",'SPC Backing (Hide)'!$B$4:$B$263,'SPC Backing (Hide)'!$E$4:$E$263),0)):INDEX($Y$4:$Y$263,MATCH(SPC!$B$14,IF(Setup!$B$11="Weekly",'SPC Backing (Hide)'!$B$4:$B$263,'SPC Backing (Hide)'!$E$4:$E$263),0),1))</f>
        <v>18.416666666666668</v>
      </c>
      <c r="AA194">
        <f t="shared" si="33"/>
        <v>16.326832151300238</v>
      </c>
      <c r="AB194">
        <f t="shared" si="34"/>
        <v>88.60283687943263</v>
      </c>
      <c r="AC194">
        <f t="shared" si="35"/>
        <v>104.92966903073287</v>
      </c>
      <c r="AD194">
        <f t="shared" si="36"/>
        <v>121.25650118203311</v>
      </c>
      <c r="AE194">
        <f t="shared" si="37"/>
        <v>153.91016548463358</v>
      </c>
      <c r="AF194">
        <f t="shared" si="38"/>
        <v>170.23699763593382</v>
      </c>
      <c r="AG194">
        <f t="shared" si="39"/>
        <v>186.56382978723406</v>
      </c>
      <c r="AH194">
        <f t="shared" si="40"/>
        <v>0</v>
      </c>
      <c r="AI194">
        <f t="shared" si="47"/>
        <v>-2</v>
      </c>
      <c r="AJ194">
        <f t="shared" si="41"/>
        <v>0</v>
      </c>
      <c r="AK194">
        <f t="shared" si="42"/>
        <v>0</v>
      </c>
      <c r="AL194" t="e">
        <f t="shared" si="43"/>
        <v>#N/A</v>
      </c>
      <c r="AM194">
        <f t="shared" si="44"/>
        <v>-1</v>
      </c>
      <c r="AN194">
        <f t="shared" si="45"/>
        <v>0</v>
      </c>
      <c r="AO194">
        <f>_xlfn.PERCENTILE.INC(INDEX($W$4:$W$263,MATCH(SPC!$B$13,IF(Setup!$B$11="Weekly",'SPC Backing (Hide)'!$B$4:$B$263,'SPC Backing (Hide)'!$E$4:$E$263),0),1):INDEX($W$4:$W$263,MATCH(SPC!$B$14,IF(Setup!$B$11="Weekly",'SPC Backing (Hide)'!$B$4:$B$263,'SPC Backing (Hide)'!$E$4:$E$263),0),1),'SPC Backing (Hide)'!$AO$3)</f>
        <v>136.10000000000002</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4">
        <f t="shared" si="46"/>
        <v>33.44999999999996</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137.58333333333334</v>
      </c>
      <c r="Y195" cm="1">
        <f t="array" ref="Y195">ABS(INDEX($F$4:$U$263,ROW(A192),MATCH($X$2,$F$3:$U$3,0))-INDEX($F$4:$U$263,ROW(A191),MATCH($X$2,$F$3:$U$3,0)))</f>
        <v>0</v>
      </c>
      <c r="Z195">
        <f>AVERAGE(INDEX($Y$4:$Y$263,MATCH(SPC!$B$13,IF(Setup!$B$11="Weekly",'SPC Backing (Hide)'!$B$4:$B$263,'SPC Backing (Hide)'!$E$4:$E$263),0)):INDEX($Y$4:$Y$263,MATCH(SPC!$B$14,IF(Setup!$B$11="Weekly",'SPC Backing (Hide)'!$B$4:$B$263,'SPC Backing (Hide)'!$E$4:$E$263),0),1))</f>
        <v>18.416666666666668</v>
      </c>
      <c r="AA195">
        <f t="shared" si="33"/>
        <v>16.326832151300238</v>
      </c>
      <c r="AB195">
        <f t="shared" si="34"/>
        <v>88.60283687943263</v>
      </c>
      <c r="AC195">
        <f t="shared" si="35"/>
        <v>104.92966903073287</v>
      </c>
      <c r="AD195">
        <f t="shared" si="36"/>
        <v>121.25650118203311</v>
      </c>
      <c r="AE195">
        <f t="shared" si="37"/>
        <v>153.91016548463358</v>
      </c>
      <c r="AF195">
        <f t="shared" si="38"/>
        <v>170.23699763593382</v>
      </c>
      <c r="AG195">
        <f t="shared" si="39"/>
        <v>186.56382978723406</v>
      </c>
      <c r="AH195">
        <f t="shared" si="40"/>
        <v>0</v>
      </c>
      <c r="AI195">
        <f t="shared" si="47"/>
        <v>-2</v>
      </c>
      <c r="AJ195">
        <f t="shared" si="41"/>
        <v>0</v>
      </c>
      <c r="AK195">
        <f t="shared" si="42"/>
        <v>0</v>
      </c>
      <c r="AL195" t="e">
        <f t="shared" si="43"/>
        <v>#N/A</v>
      </c>
      <c r="AM195">
        <f t="shared" si="44"/>
        <v>-1</v>
      </c>
      <c r="AN195">
        <f t="shared" si="45"/>
        <v>0</v>
      </c>
      <c r="AO195">
        <f>_xlfn.PERCENTILE.INC(INDEX($W$4:$W$263,MATCH(SPC!$B$13,IF(Setup!$B$11="Weekly",'SPC Backing (Hide)'!$B$4:$B$263,'SPC Backing (Hide)'!$E$4:$E$263),0),1):INDEX($W$4:$W$263,MATCH(SPC!$B$14,IF(Setup!$B$11="Weekly",'SPC Backing (Hide)'!$B$4:$B$263,'SPC Backing (Hide)'!$E$4:$E$263),0),1),'SPC Backing (Hide)'!$AO$3)</f>
        <v>136.10000000000002</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5">
        <f t="shared" si="46"/>
        <v>33.44999999999996</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137.58333333333334</v>
      </c>
      <c r="Y196" cm="1">
        <f t="array" ref="Y196">ABS(INDEX($F$4:$U$263,ROW(A193),MATCH($X$2,$F$3:$U$3,0))-INDEX($F$4:$U$263,ROW(A192),MATCH($X$2,$F$3:$U$3,0)))</f>
        <v>0</v>
      </c>
      <c r="Z196">
        <f>AVERAGE(INDEX($Y$4:$Y$263,MATCH(SPC!$B$13,IF(Setup!$B$11="Weekly",'SPC Backing (Hide)'!$B$4:$B$263,'SPC Backing (Hide)'!$E$4:$E$263),0)):INDEX($Y$4:$Y$263,MATCH(SPC!$B$14,IF(Setup!$B$11="Weekly",'SPC Backing (Hide)'!$B$4:$B$263,'SPC Backing (Hide)'!$E$4:$E$263),0),1))</f>
        <v>18.416666666666668</v>
      </c>
      <c r="AA196">
        <f t="shared" si="33"/>
        <v>16.326832151300238</v>
      </c>
      <c r="AB196">
        <f t="shared" si="34"/>
        <v>88.60283687943263</v>
      </c>
      <c r="AC196">
        <f t="shared" si="35"/>
        <v>104.92966903073287</v>
      </c>
      <c r="AD196">
        <f t="shared" si="36"/>
        <v>121.25650118203311</v>
      </c>
      <c r="AE196">
        <f t="shared" si="37"/>
        <v>153.91016548463358</v>
      </c>
      <c r="AF196">
        <f t="shared" si="38"/>
        <v>170.23699763593382</v>
      </c>
      <c r="AG196">
        <f t="shared" si="39"/>
        <v>186.56382978723406</v>
      </c>
      <c r="AH196">
        <f t="shared" si="40"/>
        <v>0</v>
      </c>
      <c r="AI196">
        <f t="shared" si="47"/>
        <v>-2</v>
      </c>
      <c r="AJ196">
        <f t="shared" si="41"/>
        <v>0</v>
      </c>
      <c r="AK196">
        <f t="shared" si="42"/>
        <v>0</v>
      </c>
      <c r="AL196" t="e">
        <f t="shared" si="43"/>
        <v>#N/A</v>
      </c>
      <c r="AM196">
        <f t="shared" si="44"/>
        <v>-1</v>
      </c>
      <c r="AN196">
        <f t="shared" si="45"/>
        <v>0</v>
      </c>
      <c r="AO196">
        <f>_xlfn.PERCENTILE.INC(INDEX($W$4:$W$263,MATCH(SPC!$B$13,IF(Setup!$B$11="Weekly",'SPC Backing (Hide)'!$B$4:$B$263,'SPC Backing (Hide)'!$E$4:$E$263),0),1):INDEX($W$4:$W$263,MATCH(SPC!$B$14,IF(Setup!$B$11="Weekly",'SPC Backing (Hide)'!$B$4:$B$263,'SPC Backing (Hide)'!$E$4:$E$263),0),1),'SPC Backing (Hide)'!$AO$3)</f>
        <v>136.10000000000002</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6">
        <f t="shared" si="46"/>
        <v>33.44999999999996</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137.58333333333334</v>
      </c>
      <c r="Y197" cm="1">
        <f t="array" ref="Y197">ABS(INDEX($F$4:$U$263,ROW(A194),MATCH($X$2,$F$3:$U$3,0))-INDEX($F$4:$U$263,ROW(A193),MATCH($X$2,$F$3:$U$3,0)))</f>
        <v>0</v>
      </c>
      <c r="Z197">
        <f>AVERAGE(INDEX($Y$4:$Y$263,MATCH(SPC!$B$13,IF(Setup!$B$11="Weekly",'SPC Backing (Hide)'!$B$4:$B$263,'SPC Backing (Hide)'!$E$4:$E$263),0)):INDEX($Y$4:$Y$263,MATCH(SPC!$B$14,IF(Setup!$B$11="Weekly",'SPC Backing (Hide)'!$B$4:$B$263,'SPC Backing (Hide)'!$E$4:$E$263),0),1))</f>
        <v>18.416666666666668</v>
      </c>
      <c r="AA197">
        <f t="shared" ref="AA197:AA260" si="49">Z197/1.128</f>
        <v>16.326832151300238</v>
      </c>
      <c r="AB197">
        <f t="shared" ref="AB197:AB260" si="50">MAX(0,X197-(3*AA197))</f>
        <v>88.60283687943263</v>
      </c>
      <c r="AC197">
        <f t="shared" ref="AC197:AC260" si="51">MAX(0,X197-(2*AA197))</f>
        <v>104.92966903073287</v>
      </c>
      <c r="AD197">
        <f t="shared" ref="AD197:AD260" si="52">MAX(0,X197-AA197)</f>
        <v>121.25650118203311</v>
      </c>
      <c r="AE197">
        <f t="shared" ref="AE197:AE260" si="53">X197+AA197</f>
        <v>153.91016548463358</v>
      </c>
      <c r="AF197">
        <f t="shared" ref="AF197:AF260" si="54">X197+(2*AA197)</f>
        <v>170.23699763593382</v>
      </c>
      <c r="AG197">
        <f t="shared" ref="AG197:AG260" si="55">X197+(3*AA197)</f>
        <v>186.56382978723406</v>
      </c>
      <c r="AH197">
        <f t="shared" ref="AH197:AH260" si="56">IF(OR(W197&gt;AG197,W197&lt;AB197),W197,NA())</f>
        <v>0</v>
      </c>
      <c r="AI197">
        <f t="shared" si="47"/>
        <v>-2</v>
      </c>
      <c r="AJ197">
        <f t="shared" ref="AJ197:AJ260" si="57">IF(ABS(SUM(AI197:AI199))&gt;=5,W197,NA())</f>
        <v>0</v>
      </c>
      <c r="AK197">
        <f t="shared" ref="AK197:AK260" si="58">IF(W198&gt;W197,1,IF(W198&lt;W197,-1,0))</f>
        <v>0</v>
      </c>
      <c r="AL197" t="e">
        <f t="shared" ref="AL197:AL260" si="59">IF(ABS(SUM(AK197:AK202))=6,W197,NA())</f>
        <v>#N/A</v>
      </c>
      <c r="AM197">
        <f t="shared" ref="AM197:AM260" si="60">IF(W197&lt;X197,-1,IF(W197&gt;X197,1,0))</f>
        <v>-1</v>
      </c>
      <c r="AN197">
        <f t="shared" ref="AN197:AN260" si="61">IF(ABS(SUM(AM197:AM205))=9,W197,NA())</f>
        <v>0</v>
      </c>
      <c r="AO197">
        <f>_xlfn.PERCENTILE.INC(INDEX($W$4:$W$263,MATCH(SPC!$B$13,IF(Setup!$B$11="Weekly",'SPC Backing (Hide)'!$B$4:$B$263,'SPC Backing (Hide)'!$E$4:$E$263),0),1):INDEX($W$4:$W$263,MATCH(SPC!$B$14,IF(Setup!$B$11="Weekly",'SPC Backing (Hide)'!$B$4:$B$263,'SPC Backing (Hide)'!$E$4:$E$263),0),1),'SPC Backing (Hide)'!$AO$3)</f>
        <v>136.10000000000002</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7">
        <f t="shared" ref="AQ197:AQ260" si="62">AP197-AO197</f>
        <v>33.44999999999996</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137.58333333333334</v>
      </c>
      <c r="Y198" cm="1">
        <f t="array" ref="Y198">ABS(INDEX($F$4:$U$263,ROW(A195),MATCH($X$2,$F$3:$U$3,0))-INDEX($F$4:$U$263,ROW(A194),MATCH($X$2,$F$3:$U$3,0)))</f>
        <v>0</v>
      </c>
      <c r="Z198">
        <f>AVERAGE(INDEX($Y$4:$Y$263,MATCH(SPC!$B$13,IF(Setup!$B$11="Weekly",'SPC Backing (Hide)'!$B$4:$B$263,'SPC Backing (Hide)'!$E$4:$E$263),0)):INDEX($Y$4:$Y$263,MATCH(SPC!$B$14,IF(Setup!$B$11="Weekly",'SPC Backing (Hide)'!$B$4:$B$263,'SPC Backing (Hide)'!$E$4:$E$263),0),1))</f>
        <v>18.416666666666668</v>
      </c>
      <c r="AA198">
        <f t="shared" si="49"/>
        <v>16.326832151300238</v>
      </c>
      <c r="AB198">
        <f t="shared" si="50"/>
        <v>88.60283687943263</v>
      </c>
      <c r="AC198">
        <f t="shared" si="51"/>
        <v>104.92966903073287</v>
      </c>
      <c r="AD198">
        <f t="shared" si="52"/>
        <v>121.25650118203311</v>
      </c>
      <c r="AE198">
        <f t="shared" si="53"/>
        <v>153.91016548463358</v>
      </c>
      <c r="AF198">
        <f t="shared" si="54"/>
        <v>170.23699763593382</v>
      </c>
      <c r="AG198">
        <f t="shared" si="55"/>
        <v>186.56382978723406</v>
      </c>
      <c r="AH198">
        <f t="shared" si="56"/>
        <v>0</v>
      </c>
      <c r="AI198">
        <f t="shared" ref="AI198:AI261" si="63">IF(W198&gt;AF198,2,IF(W198&lt;AC198,-2,IF(W198&gt;X198,1,IF(W198&lt;X198,-1,0))))</f>
        <v>-2</v>
      </c>
      <c r="AJ198">
        <f t="shared" si="57"/>
        <v>0</v>
      </c>
      <c r="AK198">
        <f t="shared" si="58"/>
        <v>0</v>
      </c>
      <c r="AL198" t="e">
        <f t="shared" si="59"/>
        <v>#N/A</v>
      </c>
      <c r="AM198">
        <f t="shared" si="60"/>
        <v>-1</v>
      </c>
      <c r="AN198">
        <f t="shared" si="61"/>
        <v>0</v>
      </c>
      <c r="AO198">
        <f>_xlfn.PERCENTILE.INC(INDEX($W$4:$W$263,MATCH(SPC!$B$13,IF(Setup!$B$11="Weekly",'SPC Backing (Hide)'!$B$4:$B$263,'SPC Backing (Hide)'!$E$4:$E$263),0),1):INDEX($W$4:$W$263,MATCH(SPC!$B$14,IF(Setup!$B$11="Weekly",'SPC Backing (Hide)'!$B$4:$B$263,'SPC Backing (Hide)'!$E$4:$E$263),0),1),'SPC Backing (Hide)'!$AO$3)</f>
        <v>136.10000000000002</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8">
        <f t="shared" si="62"/>
        <v>33.44999999999996</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137.58333333333334</v>
      </c>
      <c r="Y199" cm="1">
        <f t="array" ref="Y199">ABS(INDEX($F$4:$U$263,ROW(A196),MATCH($X$2,$F$3:$U$3,0))-INDEX($F$4:$U$263,ROW(A195),MATCH($X$2,$F$3:$U$3,0)))</f>
        <v>0</v>
      </c>
      <c r="Z199">
        <f>AVERAGE(INDEX($Y$4:$Y$263,MATCH(SPC!$B$13,IF(Setup!$B$11="Weekly",'SPC Backing (Hide)'!$B$4:$B$263,'SPC Backing (Hide)'!$E$4:$E$263),0)):INDEX($Y$4:$Y$263,MATCH(SPC!$B$14,IF(Setup!$B$11="Weekly",'SPC Backing (Hide)'!$B$4:$B$263,'SPC Backing (Hide)'!$E$4:$E$263),0),1))</f>
        <v>18.416666666666668</v>
      </c>
      <c r="AA199">
        <f t="shared" si="49"/>
        <v>16.326832151300238</v>
      </c>
      <c r="AB199">
        <f t="shared" si="50"/>
        <v>88.60283687943263</v>
      </c>
      <c r="AC199">
        <f t="shared" si="51"/>
        <v>104.92966903073287</v>
      </c>
      <c r="AD199">
        <f t="shared" si="52"/>
        <v>121.25650118203311</v>
      </c>
      <c r="AE199">
        <f t="shared" si="53"/>
        <v>153.91016548463358</v>
      </c>
      <c r="AF199">
        <f t="shared" si="54"/>
        <v>170.23699763593382</v>
      </c>
      <c r="AG199">
        <f t="shared" si="55"/>
        <v>186.56382978723406</v>
      </c>
      <c r="AH199">
        <f t="shared" si="56"/>
        <v>0</v>
      </c>
      <c r="AI199">
        <f t="shared" si="63"/>
        <v>-2</v>
      </c>
      <c r="AJ199">
        <f t="shared" si="57"/>
        <v>0</v>
      </c>
      <c r="AK199">
        <f t="shared" si="58"/>
        <v>0</v>
      </c>
      <c r="AL199" t="e">
        <f t="shared" si="59"/>
        <v>#N/A</v>
      </c>
      <c r="AM199">
        <f t="shared" si="60"/>
        <v>-1</v>
      </c>
      <c r="AN199">
        <f t="shared" si="61"/>
        <v>0</v>
      </c>
      <c r="AO199">
        <f>_xlfn.PERCENTILE.INC(INDEX($W$4:$W$263,MATCH(SPC!$B$13,IF(Setup!$B$11="Weekly",'SPC Backing (Hide)'!$B$4:$B$263,'SPC Backing (Hide)'!$E$4:$E$263),0),1):INDEX($W$4:$W$263,MATCH(SPC!$B$14,IF(Setup!$B$11="Weekly",'SPC Backing (Hide)'!$B$4:$B$263,'SPC Backing (Hide)'!$E$4:$E$263),0),1),'SPC Backing (Hide)'!$AO$3)</f>
        <v>136.10000000000002</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9">
        <f t="shared" si="62"/>
        <v>33.44999999999996</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137.58333333333334</v>
      </c>
      <c r="Y200" cm="1">
        <f t="array" ref="Y200">ABS(INDEX($F$4:$U$263,ROW(A197),MATCH($X$2,$F$3:$U$3,0))-INDEX($F$4:$U$263,ROW(A196),MATCH($X$2,$F$3:$U$3,0)))</f>
        <v>0</v>
      </c>
      <c r="Z200">
        <f>AVERAGE(INDEX($Y$4:$Y$263,MATCH(SPC!$B$13,IF(Setup!$B$11="Weekly",'SPC Backing (Hide)'!$B$4:$B$263,'SPC Backing (Hide)'!$E$4:$E$263),0)):INDEX($Y$4:$Y$263,MATCH(SPC!$B$14,IF(Setup!$B$11="Weekly",'SPC Backing (Hide)'!$B$4:$B$263,'SPC Backing (Hide)'!$E$4:$E$263),0),1))</f>
        <v>18.416666666666668</v>
      </c>
      <c r="AA200">
        <f t="shared" si="49"/>
        <v>16.326832151300238</v>
      </c>
      <c r="AB200">
        <f t="shared" si="50"/>
        <v>88.60283687943263</v>
      </c>
      <c r="AC200">
        <f t="shared" si="51"/>
        <v>104.92966903073287</v>
      </c>
      <c r="AD200">
        <f t="shared" si="52"/>
        <v>121.25650118203311</v>
      </c>
      <c r="AE200">
        <f t="shared" si="53"/>
        <v>153.91016548463358</v>
      </c>
      <c r="AF200">
        <f t="shared" si="54"/>
        <v>170.23699763593382</v>
      </c>
      <c r="AG200">
        <f t="shared" si="55"/>
        <v>186.56382978723406</v>
      </c>
      <c r="AH200">
        <f t="shared" si="56"/>
        <v>0</v>
      </c>
      <c r="AI200">
        <f t="shared" si="63"/>
        <v>-2</v>
      </c>
      <c r="AJ200">
        <f t="shared" si="57"/>
        <v>0</v>
      </c>
      <c r="AK200">
        <f t="shared" si="58"/>
        <v>0</v>
      </c>
      <c r="AL200" t="e">
        <f t="shared" si="59"/>
        <v>#N/A</v>
      </c>
      <c r="AM200">
        <f t="shared" si="60"/>
        <v>-1</v>
      </c>
      <c r="AN200">
        <f t="shared" si="61"/>
        <v>0</v>
      </c>
      <c r="AO200">
        <f>_xlfn.PERCENTILE.INC(INDEX($W$4:$W$263,MATCH(SPC!$B$13,IF(Setup!$B$11="Weekly",'SPC Backing (Hide)'!$B$4:$B$263,'SPC Backing (Hide)'!$E$4:$E$263),0),1):INDEX($W$4:$W$263,MATCH(SPC!$B$14,IF(Setup!$B$11="Weekly",'SPC Backing (Hide)'!$B$4:$B$263,'SPC Backing (Hide)'!$E$4:$E$263),0),1),'SPC Backing (Hide)'!$AO$3)</f>
        <v>136.10000000000002</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0">
        <f t="shared" si="62"/>
        <v>33.44999999999996</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137.58333333333334</v>
      </c>
      <c r="Y201" cm="1">
        <f t="array" ref="Y201">ABS(INDEX($F$4:$U$263,ROW(A198),MATCH($X$2,$F$3:$U$3,0))-INDEX($F$4:$U$263,ROW(A197),MATCH($X$2,$F$3:$U$3,0)))</f>
        <v>0</v>
      </c>
      <c r="Z201">
        <f>AVERAGE(INDEX($Y$4:$Y$263,MATCH(SPC!$B$13,IF(Setup!$B$11="Weekly",'SPC Backing (Hide)'!$B$4:$B$263,'SPC Backing (Hide)'!$E$4:$E$263),0)):INDEX($Y$4:$Y$263,MATCH(SPC!$B$14,IF(Setup!$B$11="Weekly",'SPC Backing (Hide)'!$B$4:$B$263,'SPC Backing (Hide)'!$E$4:$E$263),0),1))</f>
        <v>18.416666666666668</v>
      </c>
      <c r="AA201">
        <f t="shared" si="49"/>
        <v>16.326832151300238</v>
      </c>
      <c r="AB201">
        <f t="shared" si="50"/>
        <v>88.60283687943263</v>
      </c>
      <c r="AC201">
        <f t="shared" si="51"/>
        <v>104.92966903073287</v>
      </c>
      <c r="AD201">
        <f t="shared" si="52"/>
        <v>121.25650118203311</v>
      </c>
      <c r="AE201">
        <f t="shared" si="53"/>
        <v>153.91016548463358</v>
      </c>
      <c r="AF201">
        <f t="shared" si="54"/>
        <v>170.23699763593382</v>
      </c>
      <c r="AG201">
        <f t="shared" si="55"/>
        <v>186.56382978723406</v>
      </c>
      <c r="AH201">
        <f t="shared" si="56"/>
        <v>0</v>
      </c>
      <c r="AI201">
        <f t="shared" si="63"/>
        <v>-2</v>
      </c>
      <c r="AJ201">
        <f t="shared" si="57"/>
        <v>0</v>
      </c>
      <c r="AK201">
        <f t="shared" si="58"/>
        <v>0</v>
      </c>
      <c r="AL201" t="e">
        <f t="shared" si="59"/>
        <v>#N/A</v>
      </c>
      <c r="AM201">
        <f t="shared" si="60"/>
        <v>-1</v>
      </c>
      <c r="AN201">
        <f t="shared" si="61"/>
        <v>0</v>
      </c>
      <c r="AO201">
        <f>_xlfn.PERCENTILE.INC(INDEX($W$4:$W$263,MATCH(SPC!$B$13,IF(Setup!$B$11="Weekly",'SPC Backing (Hide)'!$B$4:$B$263,'SPC Backing (Hide)'!$E$4:$E$263),0),1):INDEX($W$4:$W$263,MATCH(SPC!$B$14,IF(Setup!$B$11="Weekly",'SPC Backing (Hide)'!$B$4:$B$263,'SPC Backing (Hide)'!$E$4:$E$263),0),1),'SPC Backing (Hide)'!$AO$3)</f>
        <v>136.10000000000002</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1">
        <f t="shared" si="62"/>
        <v>33.44999999999996</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137.58333333333334</v>
      </c>
      <c r="Y202" cm="1">
        <f t="array" ref="Y202">ABS(INDEX($F$4:$U$263,ROW(A199),MATCH($X$2,$F$3:$U$3,0))-INDEX($F$4:$U$263,ROW(A198),MATCH($X$2,$F$3:$U$3,0)))</f>
        <v>0</v>
      </c>
      <c r="Z202">
        <f>AVERAGE(INDEX($Y$4:$Y$263,MATCH(SPC!$B$13,IF(Setup!$B$11="Weekly",'SPC Backing (Hide)'!$B$4:$B$263,'SPC Backing (Hide)'!$E$4:$E$263),0)):INDEX($Y$4:$Y$263,MATCH(SPC!$B$14,IF(Setup!$B$11="Weekly",'SPC Backing (Hide)'!$B$4:$B$263,'SPC Backing (Hide)'!$E$4:$E$263),0),1))</f>
        <v>18.416666666666668</v>
      </c>
      <c r="AA202">
        <f t="shared" si="49"/>
        <v>16.326832151300238</v>
      </c>
      <c r="AB202">
        <f t="shared" si="50"/>
        <v>88.60283687943263</v>
      </c>
      <c r="AC202">
        <f t="shared" si="51"/>
        <v>104.92966903073287</v>
      </c>
      <c r="AD202">
        <f t="shared" si="52"/>
        <v>121.25650118203311</v>
      </c>
      <c r="AE202">
        <f t="shared" si="53"/>
        <v>153.91016548463358</v>
      </c>
      <c r="AF202">
        <f t="shared" si="54"/>
        <v>170.23699763593382</v>
      </c>
      <c r="AG202">
        <f t="shared" si="55"/>
        <v>186.56382978723406</v>
      </c>
      <c r="AH202">
        <f t="shared" si="56"/>
        <v>0</v>
      </c>
      <c r="AI202">
        <f t="shared" si="63"/>
        <v>-2</v>
      </c>
      <c r="AJ202">
        <f t="shared" si="57"/>
        <v>0</v>
      </c>
      <c r="AK202">
        <f t="shared" si="58"/>
        <v>0</v>
      </c>
      <c r="AL202" t="e">
        <f t="shared" si="59"/>
        <v>#N/A</v>
      </c>
      <c r="AM202">
        <f t="shared" si="60"/>
        <v>-1</v>
      </c>
      <c r="AN202">
        <f t="shared" si="61"/>
        <v>0</v>
      </c>
      <c r="AO202">
        <f>_xlfn.PERCENTILE.INC(INDEX($W$4:$W$263,MATCH(SPC!$B$13,IF(Setup!$B$11="Weekly",'SPC Backing (Hide)'!$B$4:$B$263,'SPC Backing (Hide)'!$E$4:$E$263),0),1):INDEX($W$4:$W$263,MATCH(SPC!$B$14,IF(Setup!$B$11="Weekly",'SPC Backing (Hide)'!$B$4:$B$263,'SPC Backing (Hide)'!$E$4:$E$263),0),1),'SPC Backing (Hide)'!$AO$3)</f>
        <v>136.10000000000002</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2">
        <f t="shared" si="62"/>
        <v>33.44999999999996</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137.58333333333334</v>
      </c>
      <c r="Y203" cm="1">
        <f t="array" ref="Y203">ABS(INDEX($F$4:$U$263,ROW(A200),MATCH($X$2,$F$3:$U$3,0))-INDEX($F$4:$U$263,ROW(A199),MATCH($X$2,$F$3:$U$3,0)))</f>
        <v>0</v>
      </c>
      <c r="Z203">
        <f>AVERAGE(INDEX($Y$4:$Y$263,MATCH(SPC!$B$13,IF(Setup!$B$11="Weekly",'SPC Backing (Hide)'!$B$4:$B$263,'SPC Backing (Hide)'!$E$4:$E$263),0)):INDEX($Y$4:$Y$263,MATCH(SPC!$B$14,IF(Setup!$B$11="Weekly",'SPC Backing (Hide)'!$B$4:$B$263,'SPC Backing (Hide)'!$E$4:$E$263),0),1))</f>
        <v>18.416666666666668</v>
      </c>
      <c r="AA203">
        <f t="shared" si="49"/>
        <v>16.326832151300238</v>
      </c>
      <c r="AB203">
        <f t="shared" si="50"/>
        <v>88.60283687943263</v>
      </c>
      <c r="AC203">
        <f t="shared" si="51"/>
        <v>104.92966903073287</v>
      </c>
      <c r="AD203">
        <f t="shared" si="52"/>
        <v>121.25650118203311</v>
      </c>
      <c r="AE203">
        <f t="shared" si="53"/>
        <v>153.91016548463358</v>
      </c>
      <c r="AF203">
        <f t="shared" si="54"/>
        <v>170.23699763593382</v>
      </c>
      <c r="AG203">
        <f t="shared" si="55"/>
        <v>186.56382978723406</v>
      </c>
      <c r="AH203">
        <f t="shared" si="56"/>
        <v>0</v>
      </c>
      <c r="AI203">
        <f t="shared" si="63"/>
        <v>-2</v>
      </c>
      <c r="AJ203">
        <f t="shared" si="57"/>
        <v>0</v>
      </c>
      <c r="AK203">
        <f t="shared" si="58"/>
        <v>0</v>
      </c>
      <c r="AL203" t="e">
        <f t="shared" si="59"/>
        <v>#N/A</v>
      </c>
      <c r="AM203">
        <f t="shared" si="60"/>
        <v>-1</v>
      </c>
      <c r="AN203">
        <f t="shared" si="61"/>
        <v>0</v>
      </c>
      <c r="AO203">
        <f>_xlfn.PERCENTILE.INC(INDEX($W$4:$W$263,MATCH(SPC!$B$13,IF(Setup!$B$11="Weekly",'SPC Backing (Hide)'!$B$4:$B$263,'SPC Backing (Hide)'!$E$4:$E$263),0),1):INDEX($W$4:$W$263,MATCH(SPC!$B$14,IF(Setup!$B$11="Weekly",'SPC Backing (Hide)'!$B$4:$B$263,'SPC Backing (Hide)'!$E$4:$E$263),0),1),'SPC Backing (Hide)'!$AO$3)</f>
        <v>136.10000000000002</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3">
        <f t="shared" si="62"/>
        <v>33.44999999999996</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137.58333333333334</v>
      </c>
      <c r="Y204" cm="1">
        <f t="array" ref="Y204">ABS(INDEX($F$4:$U$263,ROW(A201),MATCH($X$2,$F$3:$U$3,0))-INDEX($F$4:$U$263,ROW(A200),MATCH($X$2,$F$3:$U$3,0)))</f>
        <v>0</v>
      </c>
      <c r="Z204">
        <f>AVERAGE(INDEX($Y$4:$Y$263,MATCH(SPC!$B$13,IF(Setup!$B$11="Weekly",'SPC Backing (Hide)'!$B$4:$B$263,'SPC Backing (Hide)'!$E$4:$E$263),0)):INDEX($Y$4:$Y$263,MATCH(SPC!$B$14,IF(Setup!$B$11="Weekly",'SPC Backing (Hide)'!$B$4:$B$263,'SPC Backing (Hide)'!$E$4:$E$263),0),1))</f>
        <v>18.416666666666668</v>
      </c>
      <c r="AA204">
        <f t="shared" si="49"/>
        <v>16.326832151300238</v>
      </c>
      <c r="AB204">
        <f t="shared" si="50"/>
        <v>88.60283687943263</v>
      </c>
      <c r="AC204">
        <f t="shared" si="51"/>
        <v>104.92966903073287</v>
      </c>
      <c r="AD204">
        <f t="shared" si="52"/>
        <v>121.25650118203311</v>
      </c>
      <c r="AE204">
        <f t="shared" si="53"/>
        <v>153.91016548463358</v>
      </c>
      <c r="AF204">
        <f t="shared" si="54"/>
        <v>170.23699763593382</v>
      </c>
      <c r="AG204">
        <f t="shared" si="55"/>
        <v>186.56382978723406</v>
      </c>
      <c r="AH204">
        <f t="shared" si="56"/>
        <v>0</v>
      </c>
      <c r="AI204">
        <f t="shared" si="63"/>
        <v>-2</v>
      </c>
      <c r="AJ204">
        <f t="shared" si="57"/>
        <v>0</v>
      </c>
      <c r="AK204">
        <f t="shared" si="58"/>
        <v>0</v>
      </c>
      <c r="AL204" t="e">
        <f t="shared" si="59"/>
        <v>#N/A</v>
      </c>
      <c r="AM204">
        <f t="shared" si="60"/>
        <v>-1</v>
      </c>
      <c r="AN204">
        <f t="shared" si="61"/>
        <v>0</v>
      </c>
      <c r="AO204">
        <f>_xlfn.PERCENTILE.INC(INDEX($W$4:$W$263,MATCH(SPC!$B$13,IF(Setup!$B$11="Weekly",'SPC Backing (Hide)'!$B$4:$B$263,'SPC Backing (Hide)'!$E$4:$E$263),0),1):INDEX($W$4:$W$263,MATCH(SPC!$B$14,IF(Setup!$B$11="Weekly",'SPC Backing (Hide)'!$B$4:$B$263,'SPC Backing (Hide)'!$E$4:$E$263),0),1),'SPC Backing (Hide)'!$AO$3)</f>
        <v>136.10000000000002</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4">
        <f t="shared" si="62"/>
        <v>33.44999999999996</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137.58333333333334</v>
      </c>
      <c r="Y205" cm="1">
        <f t="array" ref="Y205">ABS(INDEX($F$4:$U$263,ROW(A202),MATCH($X$2,$F$3:$U$3,0))-INDEX($F$4:$U$263,ROW(A201),MATCH($X$2,$F$3:$U$3,0)))</f>
        <v>0</v>
      </c>
      <c r="Z205">
        <f>AVERAGE(INDEX($Y$4:$Y$263,MATCH(SPC!$B$13,IF(Setup!$B$11="Weekly",'SPC Backing (Hide)'!$B$4:$B$263,'SPC Backing (Hide)'!$E$4:$E$263),0)):INDEX($Y$4:$Y$263,MATCH(SPC!$B$14,IF(Setup!$B$11="Weekly",'SPC Backing (Hide)'!$B$4:$B$263,'SPC Backing (Hide)'!$E$4:$E$263),0),1))</f>
        <v>18.416666666666668</v>
      </c>
      <c r="AA205">
        <f t="shared" si="49"/>
        <v>16.326832151300238</v>
      </c>
      <c r="AB205">
        <f t="shared" si="50"/>
        <v>88.60283687943263</v>
      </c>
      <c r="AC205">
        <f t="shared" si="51"/>
        <v>104.92966903073287</v>
      </c>
      <c r="AD205">
        <f t="shared" si="52"/>
        <v>121.25650118203311</v>
      </c>
      <c r="AE205">
        <f t="shared" si="53"/>
        <v>153.91016548463358</v>
      </c>
      <c r="AF205">
        <f t="shared" si="54"/>
        <v>170.23699763593382</v>
      </c>
      <c r="AG205">
        <f t="shared" si="55"/>
        <v>186.56382978723406</v>
      </c>
      <c r="AH205">
        <f t="shared" si="56"/>
        <v>0</v>
      </c>
      <c r="AI205">
        <f t="shared" si="63"/>
        <v>-2</v>
      </c>
      <c r="AJ205">
        <f t="shared" si="57"/>
        <v>0</v>
      </c>
      <c r="AK205">
        <f t="shared" si="58"/>
        <v>0</v>
      </c>
      <c r="AL205" t="e">
        <f t="shared" si="59"/>
        <v>#N/A</v>
      </c>
      <c r="AM205">
        <f t="shared" si="60"/>
        <v>-1</v>
      </c>
      <c r="AN205">
        <f t="shared" si="61"/>
        <v>0</v>
      </c>
      <c r="AO205">
        <f>_xlfn.PERCENTILE.INC(INDEX($W$4:$W$263,MATCH(SPC!$B$13,IF(Setup!$B$11="Weekly",'SPC Backing (Hide)'!$B$4:$B$263,'SPC Backing (Hide)'!$E$4:$E$263),0),1):INDEX($W$4:$W$263,MATCH(SPC!$B$14,IF(Setup!$B$11="Weekly",'SPC Backing (Hide)'!$B$4:$B$263,'SPC Backing (Hide)'!$E$4:$E$263),0),1),'SPC Backing (Hide)'!$AO$3)</f>
        <v>136.10000000000002</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5">
        <f t="shared" si="62"/>
        <v>33.44999999999996</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137.58333333333334</v>
      </c>
      <c r="Y206" cm="1">
        <f t="array" ref="Y206">ABS(INDEX($F$4:$U$263,ROW(A203),MATCH($X$2,$F$3:$U$3,0))-INDEX($F$4:$U$263,ROW(A202),MATCH($X$2,$F$3:$U$3,0)))</f>
        <v>0</v>
      </c>
      <c r="Z206">
        <f>AVERAGE(INDEX($Y$4:$Y$263,MATCH(SPC!$B$13,IF(Setup!$B$11="Weekly",'SPC Backing (Hide)'!$B$4:$B$263,'SPC Backing (Hide)'!$E$4:$E$263),0)):INDEX($Y$4:$Y$263,MATCH(SPC!$B$14,IF(Setup!$B$11="Weekly",'SPC Backing (Hide)'!$B$4:$B$263,'SPC Backing (Hide)'!$E$4:$E$263),0),1))</f>
        <v>18.416666666666668</v>
      </c>
      <c r="AA206">
        <f t="shared" si="49"/>
        <v>16.326832151300238</v>
      </c>
      <c r="AB206">
        <f t="shared" si="50"/>
        <v>88.60283687943263</v>
      </c>
      <c r="AC206">
        <f t="shared" si="51"/>
        <v>104.92966903073287</v>
      </c>
      <c r="AD206">
        <f t="shared" si="52"/>
        <v>121.25650118203311</v>
      </c>
      <c r="AE206">
        <f t="shared" si="53"/>
        <v>153.91016548463358</v>
      </c>
      <c r="AF206">
        <f t="shared" si="54"/>
        <v>170.23699763593382</v>
      </c>
      <c r="AG206">
        <f t="shared" si="55"/>
        <v>186.56382978723406</v>
      </c>
      <c r="AH206">
        <f t="shared" si="56"/>
        <v>0</v>
      </c>
      <c r="AI206">
        <f t="shared" si="63"/>
        <v>-2</v>
      </c>
      <c r="AJ206">
        <f t="shared" si="57"/>
        <v>0</v>
      </c>
      <c r="AK206">
        <f t="shared" si="58"/>
        <v>0</v>
      </c>
      <c r="AL206" t="e">
        <f t="shared" si="59"/>
        <v>#N/A</v>
      </c>
      <c r="AM206">
        <f t="shared" si="60"/>
        <v>-1</v>
      </c>
      <c r="AN206">
        <f t="shared" si="61"/>
        <v>0</v>
      </c>
      <c r="AO206">
        <f>_xlfn.PERCENTILE.INC(INDEX($W$4:$W$263,MATCH(SPC!$B$13,IF(Setup!$B$11="Weekly",'SPC Backing (Hide)'!$B$4:$B$263,'SPC Backing (Hide)'!$E$4:$E$263),0),1):INDEX($W$4:$W$263,MATCH(SPC!$B$14,IF(Setup!$B$11="Weekly",'SPC Backing (Hide)'!$B$4:$B$263,'SPC Backing (Hide)'!$E$4:$E$263),0),1),'SPC Backing (Hide)'!$AO$3)</f>
        <v>136.10000000000002</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6">
        <f t="shared" si="62"/>
        <v>33.44999999999996</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137.58333333333334</v>
      </c>
      <c r="Y207" cm="1">
        <f t="array" ref="Y207">ABS(INDEX($F$4:$U$263,ROW(A204),MATCH($X$2,$F$3:$U$3,0))-INDEX($F$4:$U$263,ROW(A203),MATCH($X$2,$F$3:$U$3,0)))</f>
        <v>0</v>
      </c>
      <c r="Z207">
        <f>AVERAGE(INDEX($Y$4:$Y$263,MATCH(SPC!$B$13,IF(Setup!$B$11="Weekly",'SPC Backing (Hide)'!$B$4:$B$263,'SPC Backing (Hide)'!$E$4:$E$263),0)):INDEX($Y$4:$Y$263,MATCH(SPC!$B$14,IF(Setup!$B$11="Weekly",'SPC Backing (Hide)'!$B$4:$B$263,'SPC Backing (Hide)'!$E$4:$E$263),0),1))</f>
        <v>18.416666666666668</v>
      </c>
      <c r="AA207">
        <f t="shared" si="49"/>
        <v>16.326832151300238</v>
      </c>
      <c r="AB207">
        <f t="shared" si="50"/>
        <v>88.60283687943263</v>
      </c>
      <c r="AC207">
        <f t="shared" si="51"/>
        <v>104.92966903073287</v>
      </c>
      <c r="AD207">
        <f t="shared" si="52"/>
        <v>121.25650118203311</v>
      </c>
      <c r="AE207">
        <f t="shared" si="53"/>
        <v>153.91016548463358</v>
      </c>
      <c r="AF207">
        <f t="shared" si="54"/>
        <v>170.23699763593382</v>
      </c>
      <c r="AG207">
        <f t="shared" si="55"/>
        <v>186.56382978723406</v>
      </c>
      <c r="AH207">
        <f t="shared" si="56"/>
        <v>0</v>
      </c>
      <c r="AI207">
        <f t="shared" si="63"/>
        <v>-2</v>
      </c>
      <c r="AJ207">
        <f t="shared" si="57"/>
        <v>0</v>
      </c>
      <c r="AK207">
        <f t="shared" si="58"/>
        <v>0</v>
      </c>
      <c r="AL207" t="e">
        <f t="shared" si="59"/>
        <v>#N/A</v>
      </c>
      <c r="AM207">
        <f t="shared" si="60"/>
        <v>-1</v>
      </c>
      <c r="AN207">
        <f t="shared" si="61"/>
        <v>0</v>
      </c>
      <c r="AO207">
        <f>_xlfn.PERCENTILE.INC(INDEX($W$4:$W$263,MATCH(SPC!$B$13,IF(Setup!$B$11="Weekly",'SPC Backing (Hide)'!$B$4:$B$263,'SPC Backing (Hide)'!$E$4:$E$263),0),1):INDEX($W$4:$W$263,MATCH(SPC!$B$14,IF(Setup!$B$11="Weekly",'SPC Backing (Hide)'!$B$4:$B$263,'SPC Backing (Hide)'!$E$4:$E$263),0),1),'SPC Backing (Hide)'!$AO$3)</f>
        <v>136.10000000000002</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7">
        <f t="shared" si="62"/>
        <v>33.44999999999996</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137.58333333333334</v>
      </c>
      <c r="Y208" cm="1">
        <f t="array" ref="Y208">ABS(INDEX($F$4:$U$263,ROW(A205),MATCH($X$2,$F$3:$U$3,0))-INDEX($F$4:$U$263,ROW(A204),MATCH($X$2,$F$3:$U$3,0)))</f>
        <v>0</v>
      </c>
      <c r="Z208">
        <f>AVERAGE(INDEX($Y$4:$Y$263,MATCH(SPC!$B$13,IF(Setup!$B$11="Weekly",'SPC Backing (Hide)'!$B$4:$B$263,'SPC Backing (Hide)'!$E$4:$E$263),0)):INDEX($Y$4:$Y$263,MATCH(SPC!$B$14,IF(Setup!$B$11="Weekly",'SPC Backing (Hide)'!$B$4:$B$263,'SPC Backing (Hide)'!$E$4:$E$263),0),1))</f>
        <v>18.416666666666668</v>
      </c>
      <c r="AA208">
        <f t="shared" si="49"/>
        <v>16.326832151300238</v>
      </c>
      <c r="AB208">
        <f t="shared" si="50"/>
        <v>88.60283687943263</v>
      </c>
      <c r="AC208">
        <f t="shared" si="51"/>
        <v>104.92966903073287</v>
      </c>
      <c r="AD208">
        <f t="shared" si="52"/>
        <v>121.25650118203311</v>
      </c>
      <c r="AE208">
        <f t="shared" si="53"/>
        <v>153.91016548463358</v>
      </c>
      <c r="AF208">
        <f t="shared" si="54"/>
        <v>170.23699763593382</v>
      </c>
      <c r="AG208">
        <f t="shared" si="55"/>
        <v>186.56382978723406</v>
      </c>
      <c r="AH208">
        <f t="shared" si="56"/>
        <v>0</v>
      </c>
      <c r="AI208">
        <f t="shared" si="63"/>
        <v>-2</v>
      </c>
      <c r="AJ208">
        <f t="shared" si="57"/>
        <v>0</v>
      </c>
      <c r="AK208">
        <f t="shared" si="58"/>
        <v>0</v>
      </c>
      <c r="AL208" t="e">
        <f t="shared" si="59"/>
        <v>#N/A</v>
      </c>
      <c r="AM208">
        <f t="shared" si="60"/>
        <v>-1</v>
      </c>
      <c r="AN208">
        <f t="shared" si="61"/>
        <v>0</v>
      </c>
      <c r="AO208">
        <f>_xlfn.PERCENTILE.INC(INDEX($W$4:$W$263,MATCH(SPC!$B$13,IF(Setup!$B$11="Weekly",'SPC Backing (Hide)'!$B$4:$B$263,'SPC Backing (Hide)'!$E$4:$E$263),0),1):INDEX($W$4:$W$263,MATCH(SPC!$B$14,IF(Setup!$B$11="Weekly",'SPC Backing (Hide)'!$B$4:$B$263,'SPC Backing (Hide)'!$E$4:$E$263),0),1),'SPC Backing (Hide)'!$AO$3)</f>
        <v>136.10000000000002</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8">
        <f t="shared" si="62"/>
        <v>33.44999999999996</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137.58333333333334</v>
      </c>
      <c r="Y209" cm="1">
        <f t="array" ref="Y209">ABS(INDEX($F$4:$U$263,ROW(A206),MATCH($X$2,$F$3:$U$3,0))-INDEX($F$4:$U$263,ROW(A205),MATCH($X$2,$F$3:$U$3,0)))</f>
        <v>0</v>
      </c>
      <c r="Z209">
        <f>AVERAGE(INDEX($Y$4:$Y$263,MATCH(SPC!$B$13,IF(Setup!$B$11="Weekly",'SPC Backing (Hide)'!$B$4:$B$263,'SPC Backing (Hide)'!$E$4:$E$263),0)):INDEX($Y$4:$Y$263,MATCH(SPC!$B$14,IF(Setup!$B$11="Weekly",'SPC Backing (Hide)'!$B$4:$B$263,'SPC Backing (Hide)'!$E$4:$E$263),0),1))</f>
        <v>18.416666666666668</v>
      </c>
      <c r="AA209">
        <f t="shared" si="49"/>
        <v>16.326832151300238</v>
      </c>
      <c r="AB209">
        <f t="shared" si="50"/>
        <v>88.60283687943263</v>
      </c>
      <c r="AC209">
        <f t="shared" si="51"/>
        <v>104.92966903073287</v>
      </c>
      <c r="AD209">
        <f t="shared" si="52"/>
        <v>121.25650118203311</v>
      </c>
      <c r="AE209">
        <f t="shared" si="53"/>
        <v>153.91016548463358</v>
      </c>
      <c r="AF209">
        <f t="shared" si="54"/>
        <v>170.23699763593382</v>
      </c>
      <c r="AG209">
        <f t="shared" si="55"/>
        <v>186.56382978723406</v>
      </c>
      <c r="AH209">
        <f t="shared" si="56"/>
        <v>0</v>
      </c>
      <c r="AI209">
        <f t="shared" si="63"/>
        <v>-2</v>
      </c>
      <c r="AJ209">
        <f t="shared" si="57"/>
        <v>0</v>
      </c>
      <c r="AK209">
        <f t="shared" si="58"/>
        <v>0</v>
      </c>
      <c r="AL209" t="e">
        <f t="shared" si="59"/>
        <v>#N/A</v>
      </c>
      <c r="AM209">
        <f t="shared" si="60"/>
        <v>-1</v>
      </c>
      <c r="AN209">
        <f t="shared" si="61"/>
        <v>0</v>
      </c>
      <c r="AO209">
        <f>_xlfn.PERCENTILE.INC(INDEX($W$4:$W$263,MATCH(SPC!$B$13,IF(Setup!$B$11="Weekly",'SPC Backing (Hide)'!$B$4:$B$263,'SPC Backing (Hide)'!$E$4:$E$263),0),1):INDEX($W$4:$W$263,MATCH(SPC!$B$14,IF(Setup!$B$11="Weekly",'SPC Backing (Hide)'!$B$4:$B$263,'SPC Backing (Hide)'!$E$4:$E$263),0),1),'SPC Backing (Hide)'!$AO$3)</f>
        <v>136.10000000000002</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9">
        <f t="shared" si="62"/>
        <v>33.44999999999996</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137.58333333333334</v>
      </c>
      <c r="Y210" cm="1">
        <f t="array" ref="Y210">ABS(INDEX($F$4:$U$263,ROW(A207),MATCH($X$2,$F$3:$U$3,0))-INDEX($F$4:$U$263,ROW(A206),MATCH($X$2,$F$3:$U$3,0)))</f>
        <v>0</v>
      </c>
      <c r="Z210">
        <f>AVERAGE(INDEX($Y$4:$Y$263,MATCH(SPC!$B$13,IF(Setup!$B$11="Weekly",'SPC Backing (Hide)'!$B$4:$B$263,'SPC Backing (Hide)'!$E$4:$E$263),0)):INDEX($Y$4:$Y$263,MATCH(SPC!$B$14,IF(Setup!$B$11="Weekly",'SPC Backing (Hide)'!$B$4:$B$263,'SPC Backing (Hide)'!$E$4:$E$263),0),1))</f>
        <v>18.416666666666668</v>
      </c>
      <c r="AA210">
        <f t="shared" si="49"/>
        <v>16.326832151300238</v>
      </c>
      <c r="AB210">
        <f t="shared" si="50"/>
        <v>88.60283687943263</v>
      </c>
      <c r="AC210">
        <f t="shared" si="51"/>
        <v>104.92966903073287</v>
      </c>
      <c r="AD210">
        <f t="shared" si="52"/>
        <v>121.25650118203311</v>
      </c>
      <c r="AE210">
        <f t="shared" si="53"/>
        <v>153.91016548463358</v>
      </c>
      <c r="AF210">
        <f t="shared" si="54"/>
        <v>170.23699763593382</v>
      </c>
      <c r="AG210">
        <f t="shared" si="55"/>
        <v>186.56382978723406</v>
      </c>
      <c r="AH210">
        <f t="shared" si="56"/>
        <v>0</v>
      </c>
      <c r="AI210">
        <f t="shared" si="63"/>
        <v>-2</v>
      </c>
      <c r="AJ210">
        <f t="shared" si="57"/>
        <v>0</v>
      </c>
      <c r="AK210">
        <f t="shared" si="58"/>
        <v>0</v>
      </c>
      <c r="AL210" t="e">
        <f t="shared" si="59"/>
        <v>#N/A</v>
      </c>
      <c r="AM210">
        <f t="shared" si="60"/>
        <v>-1</v>
      </c>
      <c r="AN210">
        <f t="shared" si="61"/>
        <v>0</v>
      </c>
      <c r="AO210">
        <f>_xlfn.PERCENTILE.INC(INDEX($W$4:$W$263,MATCH(SPC!$B$13,IF(Setup!$B$11="Weekly",'SPC Backing (Hide)'!$B$4:$B$263,'SPC Backing (Hide)'!$E$4:$E$263),0),1):INDEX($W$4:$W$263,MATCH(SPC!$B$14,IF(Setup!$B$11="Weekly",'SPC Backing (Hide)'!$B$4:$B$263,'SPC Backing (Hide)'!$E$4:$E$263),0),1),'SPC Backing (Hide)'!$AO$3)</f>
        <v>136.10000000000002</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0">
        <f t="shared" si="62"/>
        <v>33.44999999999996</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137.58333333333334</v>
      </c>
      <c r="Y211" cm="1">
        <f t="array" ref="Y211">ABS(INDEX($F$4:$U$263,ROW(A208),MATCH($X$2,$F$3:$U$3,0))-INDEX($F$4:$U$263,ROW(A207),MATCH($X$2,$F$3:$U$3,0)))</f>
        <v>0</v>
      </c>
      <c r="Z211">
        <f>AVERAGE(INDEX($Y$4:$Y$263,MATCH(SPC!$B$13,IF(Setup!$B$11="Weekly",'SPC Backing (Hide)'!$B$4:$B$263,'SPC Backing (Hide)'!$E$4:$E$263),0)):INDEX($Y$4:$Y$263,MATCH(SPC!$B$14,IF(Setup!$B$11="Weekly",'SPC Backing (Hide)'!$B$4:$B$263,'SPC Backing (Hide)'!$E$4:$E$263),0),1))</f>
        <v>18.416666666666668</v>
      </c>
      <c r="AA211">
        <f t="shared" si="49"/>
        <v>16.326832151300238</v>
      </c>
      <c r="AB211">
        <f t="shared" si="50"/>
        <v>88.60283687943263</v>
      </c>
      <c r="AC211">
        <f t="shared" si="51"/>
        <v>104.92966903073287</v>
      </c>
      <c r="AD211">
        <f t="shared" si="52"/>
        <v>121.25650118203311</v>
      </c>
      <c r="AE211">
        <f t="shared" si="53"/>
        <v>153.91016548463358</v>
      </c>
      <c r="AF211">
        <f t="shared" si="54"/>
        <v>170.23699763593382</v>
      </c>
      <c r="AG211">
        <f t="shared" si="55"/>
        <v>186.56382978723406</v>
      </c>
      <c r="AH211">
        <f t="shared" si="56"/>
        <v>0</v>
      </c>
      <c r="AI211">
        <f t="shared" si="63"/>
        <v>-2</v>
      </c>
      <c r="AJ211">
        <f t="shared" si="57"/>
        <v>0</v>
      </c>
      <c r="AK211">
        <f t="shared" si="58"/>
        <v>0</v>
      </c>
      <c r="AL211" t="e">
        <f t="shared" si="59"/>
        <v>#N/A</v>
      </c>
      <c r="AM211">
        <f t="shared" si="60"/>
        <v>-1</v>
      </c>
      <c r="AN211">
        <f t="shared" si="61"/>
        <v>0</v>
      </c>
      <c r="AO211">
        <f>_xlfn.PERCENTILE.INC(INDEX($W$4:$W$263,MATCH(SPC!$B$13,IF(Setup!$B$11="Weekly",'SPC Backing (Hide)'!$B$4:$B$263,'SPC Backing (Hide)'!$E$4:$E$263),0),1):INDEX($W$4:$W$263,MATCH(SPC!$B$14,IF(Setup!$B$11="Weekly",'SPC Backing (Hide)'!$B$4:$B$263,'SPC Backing (Hide)'!$E$4:$E$263),0),1),'SPC Backing (Hide)'!$AO$3)</f>
        <v>136.10000000000002</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1">
        <f t="shared" si="62"/>
        <v>33.44999999999996</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137.58333333333334</v>
      </c>
      <c r="Y212" cm="1">
        <f t="array" ref="Y212">ABS(INDEX($F$4:$U$263,ROW(A209),MATCH($X$2,$F$3:$U$3,0))-INDEX($F$4:$U$263,ROW(A208),MATCH($X$2,$F$3:$U$3,0)))</f>
        <v>0</v>
      </c>
      <c r="Z212">
        <f>AVERAGE(INDEX($Y$4:$Y$263,MATCH(SPC!$B$13,IF(Setup!$B$11="Weekly",'SPC Backing (Hide)'!$B$4:$B$263,'SPC Backing (Hide)'!$E$4:$E$263),0)):INDEX($Y$4:$Y$263,MATCH(SPC!$B$14,IF(Setup!$B$11="Weekly",'SPC Backing (Hide)'!$B$4:$B$263,'SPC Backing (Hide)'!$E$4:$E$263),0),1))</f>
        <v>18.416666666666668</v>
      </c>
      <c r="AA212">
        <f t="shared" si="49"/>
        <v>16.326832151300238</v>
      </c>
      <c r="AB212">
        <f t="shared" si="50"/>
        <v>88.60283687943263</v>
      </c>
      <c r="AC212">
        <f t="shared" si="51"/>
        <v>104.92966903073287</v>
      </c>
      <c r="AD212">
        <f t="shared" si="52"/>
        <v>121.25650118203311</v>
      </c>
      <c r="AE212">
        <f t="shared" si="53"/>
        <v>153.91016548463358</v>
      </c>
      <c r="AF212">
        <f t="shared" si="54"/>
        <v>170.23699763593382</v>
      </c>
      <c r="AG212">
        <f t="shared" si="55"/>
        <v>186.56382978723406</v>
      </c>
      <c r="AH212">
        <f t="shared" si="56"/>
        <v>0</v>
      </c>
      <c r="AI212">
        <f t="shared" si="63"/>
        <v>-2</v>
      </c>
      <c r="AJ212">
        <f t="shared" si="57"/>
        <v>0</v>
      </c>
      <c r="AK212">
        <f t="shared" si="58"/>
        <v>0</v>
      </c>
      <c r="AL212" t="e">
        <f t="shared" si="59"/>
        <v>#N/A</v>
      </c>
      <c r="AM212">
        <f t="shared" si="60"/>
        <v>-1</v>
      </c>
      <c r="AN212">
        <f t="shared" si="61"/>
        <v>0</v>
      </c>
      <c r="AO212">
        <f>_xlfn.PERCENTILE.INC(INDEX($W$4:$W$263,MATCH(SPC!$B$13,IF(Setup!$B$11="Weekly",'SPC Backing (Hide)'!$B$4:$B$263,'SPC Backing (Hide)'!$E$4:$E$263),0),1):INDEX($W$4:$W$263,MATCH(SPC!$B$14,IF(Setup!$B$11="Weekly",'SPC Backing (Hide)'!$B$4:$B$263,'SPC Backing (Hide)'!$E$4:$E$263),0),1),'SPC Backing (Hide)'!$AO$3)</f>
        <v>136.10000000000002</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2">
        <f t="shared" si="62"/>
        <v>33.44999999999996</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137.58333333333334</v>
      </c>
      <c r="Y213" cm="1">
        <f t="array" ref="Y213">ABS(INDEX($F$4:$U$263,ROW(A210),MATCH($X$2,$F$3:$U$3,0))-INDEX($F$4:$U$263,ROW(A209),MATCH($X$2,$F$3:$U$3,0)))</f>
        <v>0</v>
      </c>
      <c r="Z213">
        <f>AVERAGE(INDEX($Y$4:$Y$263,MATCH(SPC!$B$13,IF(Setup!$B$11="Weekly",'SPC Backing (Hide)'!$B$4:$B$263,'SPC Backing (Hide)'!$E$4:$E$263),0)):INDEX($Y$4:$Y$263,MATCH(SPC!$B$14,IF(Setup!$B$11="Weekly",'SPC Backing (Hide)'!$B$4:$B$263,'SPC Backing (Hide)'!$E$4:$E$263),0),1))</f>
        <v>18.416666666666668</v>
      </c>
      <c r="AA213">
        <f t="shared" si="49"/>
        <v>16.326832151300238</v>
      </c>
      <c r="AB213">
        <f t="shared" si="50"/>
        <v>88.60283687943263</v>
      </c>
      <c r="AC213">
        <f t="shared" si="51"/>
        <v>104.92966903073287</v>
      </c>
      <c r="AD213">
        <f t="shared" si="52"/>
        <v>121.25650118203311</v>
      </c>
      <c r="AE213">
        <f t="shared" si="53"/>
        <v>153.91016548463358</v>
      </c>
      <c r="AF213">
        <f t="shared" si="54"/>
        <v>170.23699763593382</v>
      </c>
      <c r="AG213">
        <f t="shared" si="55"/>
        <v>186.56382978723406</v>
      </c>
      <c r="AH213">
        <f t="shared" si="56"/>
        <v>0</v>
      </c>
      <c r="AI213">
        <f t="shared" si="63"/>
        <v>-2</v>
      </c>
      <c r="AJ213">
        <f t="shared" si="57"/>
        <v>0</v>
      </c>
      <c r="AK213">
        <f t="shared" si="58"/>
        <v>0</v>
      </c>
      <c r="AL213" t="e">
        <f t="shared" si="59"/>
        <v>#N/A</v>
      </c>
      <c r="AM213">
        <f t="shared" si="60"/>
        <v>-1</v>
      </c>
      <c r="AN213">
        <f t="shared" si="61"/>
        <v>0</v>
      </c>
      <c r="AO213">
        <f>_xlfn.PERCENTILE.INC(INDEX($W$4:$W$263,MATCH(SPC!$B$13,IF(Setup!$B$11="Weekly",'SPC Backing (Hide)'!$B$4:$B$263,'SPC Backing (Hide)'!$E$4:$E$263),0),1):INDEX($W$4:$W$263,MATCH(SPC!$B$14,IF(Setup!$B$11="Weekly",'SPC Backing (Hide)'!$B$4:$B$263,'SPC Backing (Hide)'!$E$4:$E$263),0),1),'SPC Backing (Hide)'!$AO$3)</f>
        <v>136.10000000000002</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3">
        <f t="shared" si="62"/>
        <v>33.44999999999996</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137.58333333333334</v>
      </c>
      <c r="Y214" cm="1">
        <f t="array" ref="Y214">ABS(INDEX($F$4:$U$263,ROW(A211),MATCH($X$2,$F$3:$U$3,0))-INDEX($F$4:$U$263,ROW(A210),MATCH($X$2,$F$3:$U$3,0)))</f>
        <v>0</v>
      </c>
      <c r="Z214">
        <f>AVERAGE(INDEX($Y$4:$Y$263,MATCH(SPC!$B$13,IF(Setup!$B$11="Weekly",'SPC Backing (Hide)'!$B$4:$B$263,'SPC Backing (Hide)'!$E$4:$E$263),0)):INDEX($Y$4:$Y$263,MATCH(SPC!$B$14,IF(Setup!$B$11="Weekly",'SPC Backing (Hide)'!$B$4:$B$263,'SPC Backing (Hide)'!$E$4:$E$263),0),1))</f>
        <v>18.416666666666668</v>
      </c>
      <c r="AA214">
        <f t="shared" si="49"/>
        <v>16.326832151300238</v>
      </c>
      <c r="AB214">
        <f t="shared" si="50"/>
        <v>88.60283687943263</v>
      </c>
      <c r="AC214">
        <f t="shared" si="51"/>
        <v>104.92966903073287</v>
      </c>
      <c r="AD214">
        <f t="shared" si="52"/>
        <v>121.25650118203311</v>
      </c>
      <c r="AE214">
        <f t="shared" si="53"/>
        <v>153.91016548463358</v>
      </c>
      <c r="AF214">
        <f t="shared" si="54"/>
        <v>170.23699763593382</v>
      </c>
      <c r="AG214">
        <f t="shared" si="55"/>
        <v>186.56382978723406</v>
      </c>
      <c r="AH214">
        <f t="shared" si="56"/>
        <v>0</v>
      </c>
      <c r="AI214">
        <f t="shared" si="63"/>
        <v>-2</v>
      </c>
      <c r="AJ214">
        <f t="shared" si="57"/>
        <v>0</v>
      </c>
      <c r="AK214">
        <f t="shared" si="58"/>
        <v>0</v>
      </c>
      <c r="AL214" t="e">
        <f t="shared" si="59"/>
        <v>#N/A</v>
      </c>
      <c r="AM214">
        <f t="shared" si="60"/>
        <v>-1</v>
      </c>
      <c r="AN214">
        <f t="shared" si="61"/>
        <v>0</v>
      </c>
      <c r="AO214">
        <f>_xlfn.PERCENTILE.INC(INDEX($W$4:$W$263,MATCH(SPC!$B$13,IF(Setup!$B$11="Weekly",'SPC Backing (Hide)'!$B$4:$B$263,'SPC Backing (Hide)'!$E$4:$E$263),0),1):INDEX($W$4:$W$263,MATCH(SPC!$B$14,IF(Setup!$B$11="Weekly",'SPC Backing (Hide)'!$B$4:$B$263,'SPC Backing (Hide)'!$E$4:$E$263),0),1),'SPC Backing (Hide)'!$AO$3)</f>
        <v>136.10000000000002</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4">
        <f t="shared" si="62"/>
        <v>33.44999999999996</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137.58333333333334</v>
      </c>
      <c r="Y215" cm="1">
        <f t="array" ref="Y215">ABS(INDEX($F$4:$U$263,ROW(A212),MATCH($X$2,$F$3:$U$3,0))-INDEX($F$4:$U$263,ROW(A211),MATCH($X$2,$F$3:$U$3,0)))</f>
        <v>0</v>
      </c>
      <c r="Z215">
        <f>AVERAGE(INDEX($Y$4:$Y$263,MATCH(SPC!$B$13,IF(Setup!$B$11="Weekly",'SPC Backing (Hide)'!$B$4:$B$263,'SPC Backing (Hide)'!$E$4:$E$263),0)):INDEX($Y$4:$Y$263,MATCH(SPC!$B$14,IF(Setup!$B$11="Weekly",'SPC Backing (Hide)'!$B$4:$B$263,'SPC Backing (Hide)'!$E$4:$E$263),0),1))</f>
        <v>18.416666666666668</v>
      </c>
      <c r="AA215">
        <f t="shared" si="49"/>
        <v>16.326832151300238</v>
      </c>
      <c r="AB215">
        <f t="shared" si="50"/>
        <v>88.60283687943263</v>
      </c>
      <c r="AC215">
        <f t="shared" si="51"/>
        <v>104.92966903073287</v>
      </c>
      <c r="AD215">
        <f t="shared" si="52"/>
        <v>121.25650118203311</v>
      </c>
      <c r="AE215">
        <f t="shared" si="53"/>
        <v>153.91016548463358</v>
      </c>
      <c r="AF215">
        <f t="shared" si="54"/>
        <v>170.23699763593382</v>
      </c>
      <c r="AG215">
        <f t="shared" si="55"/>
        <v>186.56382978723406</v>
      </c>
      <c r="AH215">
        <f t="shared" si="56"/>
        <v>0</v>
      </c>
      <c r="AI215">
        <f t="shared" si="63"/>
        <v>-2</v>
      </c>
      <c r="AJ215">
        <f t="shared" si="57"/>
        <v>0</v>
      </c>
      <c r="AK215">
        <f t="shared" si="58"/>
        <v>0</v>
      </c>
      <c r="AL215" t="e">
        <f t="shared" si="59"/>
        <v>#N/A</v>
      </c>
      <c r="AM215">
        <f t="shared" si="60"/>
        <v>-1</v>
      </c>
      <c r="AN215">
        <f t="shared" si="61"/>
        <v>0</v>
      </c>
      <c r="AO215">
        <f>_xlfn.PERCENTILE.INC(INDEX($W$4:$W$263,MATCH(SPC!$B$13,IF(Setup!$B$11="Weekly",'SPC Backing (Hide)'!$B$4:$B$263,'SPC Backing (Hide)'!$E$4:$E$263),0),1):INDEX($W$4:$W$263,MATCH(SPC!$B$14,IF(Setup!$B$11="Weekly",'SPC Backing (Hide)'!$B$4:$B$263,'SPC Backing (Hide)'!$E$4:$E$263),0),1),'SPC Backing (Hide)'!$AO$3)</f>
        <v>136.10000000000002</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5">
        <f t="shared" si="62"/>
        <v>33.44999999999996</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137.58333333333334</v>
      </c>
      <c r="Y216" cm="1">
        <f t="array" ref="Y216">ABS(INDEX($F$4:$U$263,ROW(A213),MATCH($X$2,$F$3:$U$3,0))-INDEX($F$4:$U$263,ROW(A212),MATCH($X$2,$F$3:$U$3,0)))</f>
        <v>0</v>
      </c>
      <c r="Z216">
        <f>AVERAGE(INDEX($Y$4:$Y$263,MATCH(SPC!$B$13,IF(Setup!$B$11="Weekly",'SPC Backing (Hide)'!$B$4:$B$263,'SPC Backing (Hide)'!$E$4:$E$263),0)):INDEX($Y$4:$Y$263,MATCH(SPC!$B$14,IF(Setup!$B$11="Weekly",'SPC Backing (Hide)'!$B$4:$B$263,'SPC Backing (Hide)'!$E$4:$E$263),0),1))</f>
        <v>18.416666666666668</v>
      </c>
      <c r="AA216">
        <f t="shared" si="49"/>
        <v>16.326832151300238</v>
      </c>
      <c r="AB216">
        <f t="shared" si="50"/>
        <v>88.60283687943263</v>
      </c>
      <c r="AC216">
        <f t="shared" si="51"/>
        <v>104.92966903073287</v>
      </c>
      <c r="AD216">
        <f t="shared" si="52"/>
        <v>121.25650118203311</v>
      </c>
      <c r="AE216">
        <f t="shared" si="53"/>
        <v>153.91016548463358</v>
      </c>
      <c r="AF216">
        <f t="shared" si="54"/>
        <v>170.23699763593382</v>
      </c>
      <c r="AG216">
        <f t="shared" si="55"/>
        <v>186.56382978723406</v>
      </c>
      <c r="AH216">
        <f t="shared" si="56"/>
        <v>0</v>
      </c>
      <c r="AI216">
        <f t="shared" si="63"/>
        <v>-2</v>
      </c>
      <c r="AJ216">
        <f t="shared" si="57"/>
        <v>0</v>
      </c>
      <c r="AK216">
        <f t="shared" si="58"/>
        <v>0</v>
      </c>
      <c r="AL216" t="e">
        <f t="shared" si="59"/>
        <v>#N/A</v>
      </c>
      <c r="AM216">
        <f t="shared" si="60"/>
        <v>-1</v>
      </c>
      <c r="AN216">
        <f t="shared" si="61"/>
        <v>0</v>
      </c>
      <c r="AO216">
        <f>_xlfn.PERCENTILE.INC(INDEX($W$4:$W$263,MATCH(SPC!$B$13,IF(Setup!$B$11="Weekly",'SPC Backing (Hide)'!$B$4:$B$263,'SPC Backing (Hide)'!$E$4:$E$263),0),1):INDEX($W$4:$W$263,MATCH(SPC!$B$14,IF(Setup!$B$11="Weekly",'SPC Backing (Hide)'!$B$4:$B$263,'SPC Backing (Hide)'!$E$4:$E$263),0),1),'SPC Backing (Hide)'!$AO$3)</f>
        <v>136.10000000000002</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6">
        <f t="shared" si="62"/>
        <v>33.44999999999996</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137.58333333333334</v>
      </c>
      <c r="Y217" cm="1">
        <f t="array" ref="Y217">ABS(INDEX($F$4:$U$263,ROW(A214),MATCH($X$2,$F$3:$U$3,0))-INDEX($F$4:$U$263,ROW(A213),MATCH($X$2,$F$3:$U$3,0)))</f>
        <v>0</v>
      </c>
      <c r="Z217">
        <f>AVERAGE(INDEX($Y$4:$Y$263,MATCH(SPC!$B$13,IF(Setup!$B$11="Weekly",'SPC Backing (Hide)'!$B$4:$B$263,'SPC Backing (Hide)'!$E$4:$E$263),0)):INDEX($Y$4:$Y$263,MATCH(SPC!$B$14,IF(Setup!$B$11="Weekly",'SPC Backing (Hide)'!$B$4:$B$263,'SPC Backing (Hide)'!$E$4:$E$263),0),1))</f>
        <v>18.416666666666668</v>
      </c>
      <c r="AA217">
        <f t="shared" si="49"/>
        <v>16.326832151300238</v>
      </c>
      <c r="AB217">
        <f t="shared" si="50"/>
        <v>88.60283687943263</v>
      </c>
      <c r="AC217">
        <f t="shared" si="51"/>
        <v>104.92966903073287</v>
      </c>
      <c r="AD217">
        <f t="shared" si="52"/>
        <v>121.25650118203311</v>
      </c>
      <c r="AE217">
        <f t="shared" si="53"/>
        <v>153.91016548463358</v>
      </c>
      <c r="AF217">
        <f t="shared" si="54"/>
        <v>170.23699763593382</v>
      </c>
      <c r="AG217">
        <f t="shared" si="55"/>
        <v>186.56382978723406</v>
      </c>
      <c r="AH217">
        <f t="shared" si="56"/>
        <v>0</v>
      </c>
      <c r="AI217">
        <f t="shared" si="63"/>
        <v>-2</v>
      </c>
      <c r="AJ217">
        <f t="shared" si="57"/>
        <v>0</v>
      </c>
      <c r="AK217">
        <f t="shared" si="58"/>
        <v>0</v>
      </c>
      <c r="AL217" t="e">
        <f t="shared" si="59"/>
        <v>#N/A</v>
      </c>
      <c r="AM217">
        <f t="shared" si="60"/>
        <v>-1</v>
      </c>
      <c r="AN217">
        <f t="shared" si="61"/>
        <v>0</v>
      </c>
      <c r="AO217">
        <f>_xlfn.PERCENTILE.INC(INDEX($W$4:$W$263,MATCH(SPC!$B$13,IF(Setup!$B$11="Weekly",'SPC Backing (Hide)'!$B$4:$B$263,'SPC Backing (Hide)'!$E$4:$E$263),0),1):INDEX($W$4:$W$263,MATCH(SPC!$B$14,IF(Setup!$B$11="Weekly",'SPC Backing (Hide)'!$B$4:$B$263,'SPC Backing (Hide)'!$E$4:$E$263),0),1),'SPC Backing (Hide)'!$AO$3)</f>
        <v>136.10000000000002</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7">
        <f t="shared" si="62"/>
        <v>33.44999999999996</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137.58333333333334</v>
      </c>
      <c r="Y218" cm="1">
        <f t="array" ref="Y218">ABS(INDEX($F$4:$U$263,ROW(A215),MATCH($X$2,$F$3:$U$3,0))-INDEX($F$4:$U$263,ROW(A214),MATCH($X$2,$F$3:$U$3,0)))</f>
        <v>0</v>
      </c>
      <c r="Z218">
        <f>AVERAGE(INDEX($Y$4:$Y$263,MATCH(SPC!$B$13,IF(Setup!$B$11="Weekly",'SPC Backing (Hide)'!$B$4:$B$263,'SPC Backing (Hide)'!$E$4:$E$263),0)):INDEX($Y$4:$Y$263,MATCH(SPC!$B$14,IF(Setup!$B$11="Weekly",'SPC Backing (Hide)'!$B$4:$B$263,'SPC Backing (Hide)'!$E$4:$E$263),0),1))</f>
        <v>18.416666666666668</v>
      </c>
      <c r="AA218">
        <f t="shared" si="49"/>
        <v>16.326832151300238</v>
      </c>
      <c r="AB218">
        <f t="shared" si="50"/>
        <v>88.60283687943263</v>
      </c>
      <c r="AC218">
        <f t="shared" si="51"/>
        <v>104.92966903073287</v>
      </c>
      <c r="AD218">
        <f t="shared" si="52"/>
        <v>121.25650118203311</v>
      </c>
      <c r="AE218">
        <f t="shared" si="53"/>
        <v>153.91016548463358</v>
      </c>
      <c r="AF218">
        <f t="shared" si="54"/>
        <v>170.23699763593382</v>
      </c>
      <c r="AG218">
        <f t="shared" si="55"/>
        <v>186.56382978723406</v>
      </c>
      <c r="AH218">
        <f t="shared" si="56"/>
        <v>0</v>
      </c>
      <c r="AI218">
        <f t="shared" si="63"/>
        <v>-2</v>
      </c>
      <c r="AJ218">
        <f t="shared" si="57"/>
        <v>0</v>
      </c>
      <c r="AK218">
        <f t="shared" si="58"/>
        <v>0</v>
      </c>
      <c r="AL218" t="e">
        <f t="shared" si="59"/>
        <v>#N/A</v>
      </c>
      <c r="AM218">
        <f t="shared" si="60"/>
        <v>-1</v>
      </c>
      <c r="AN218">
        <f t="shared" si="61"/>
        <v>0</v>
      </c>
      <c r="AO218">
        <f>_xlfn.PERCENTILE.INC(INDEX($W$4:$W$263,MATCH(SPC!$B$13,IF(Setup!$B$11="Weekly",'SPC Backing (Hide)'!$B$4:$B$263,'SPC Backing (Hide)'!$E$4:$E$263),0),1):INDEX($W$4:$W$263,MATCH(SPC!$B$14,IF(Setup!$B$11="Weekly",'SPC Backing (Hide)'!$B$4:$B$263,'SPC Backing (Hide)'!$E$4:$E$263),0),1),'SPC Backing (Hide)'!$AO$3)</f>
        <v>136.10000000000002</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8">
        <f t="shared" si="62"/>
        <v>33.44999999999996</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137.58333333333334</v>
      </c>
      <c r="Y219" cm="1">
        <f t="array" ref="Y219">ABS(INDEX($F$4:$U$263,ROW(A216),MATCH($X$2,$F$3:$U$3,0))-INDEX($F$4:$U$263,ROW(A215),MATCH($X$2,$F$3:$U$3,0)))</f>
        <v>0</v>
      </c>
      <c r="Z219">
        <f>AVERAGE(INDEX($Y$4:$Y$263,MATCH(SPC!$B$13,IF(Setup!$B$11="Weekly",'SPC Backing (Hide)'!$B$4:$B$263,'SPC Backing (Hide)'!$E$4:$E$263),0)):INDEX($Y$4:$Y$263,MATCH(SPC!$B$14,IF(Setup!$B$11="Weekly",'SPC Backing (Hide)'!$B$4:$B$263,'SPC Backing (Hide)'!$E$4:$E$263),0),1))</f>
        <v>18.416666666666668</v>
      </c>
      <c r="AA219">
        <f t="shared" si="49"/>
        <v>16.326832151300238</v>
      </c>
      <c r="AB219">
        <f t="shared" si="50"/>
        <v>88.60283687943263</v>
      </c>
      <c r="AC219">
        <f t="shared" si="51"/>
        <v>104.92966903073287</v>
      </c>
      <c r="AD219">
        <f t="shared" si="52"/>
        <v>121.25650118203311</v>
      </c>
      <c r="AE219">
        <f t="shared" si="53"/>
        <v>153.91016548463358</v>
      </c>
      <c r="AF219">
        <f t="shared" si="54"/>
        <v>170.23699763593382</v>
      </c>
      <c r="AG219">
        <f t="shared" si="55"/>
        <v>186.56382978723406</v>
      </c>
      <c r="AH219">
        <f t="shared" si="56"/>
        <v>0</v>
      </c>
      <c r="AI219">
        <f t="shared" si="63"/>
        <v>-2</v>
      </c>
      <c r="AJ219">
        <f t="shared" si="57"/>
        <v>0</v>
      </c>
      <c r="AK219">
        <f t="shared" si="58"/>
        <v>0</v>
      </c>
      <c r="AL219" t="e">
        <f t="shared" si="59"/>
        <v>#N/A</v>
      </c>
      <c r="AM219">
        <f t="shared" si="60"/>
        <v>-1</v>
      </c>
      <c r="AN219">
        <f t="shared" si="61"/>
        <v>0</v>
      </c>
      <c r="AO219">
        <f>_xlfn.PERCENTILE.INC(INDEX($W$4:$W$263,MATCH(SPC!$B$13,IF(Setup!$B$11="Weekly",'SPC Backing (Hide)'!$B$4:$B$263,'SPC Backing (Hide)'!$E$4:$E$263),0),1):INDEX($W$4:$W$263,MATCH(SPC!$B$14,IF(Setup!$B$11="Weekly",'SPC Backing (Hide)'!$B$4:$B$263,'SPC Backing (Hide)'!$E$4:$E$263),0),1),'SPC Backing (Hide)'!$AO$3)</f>
        <v>136.10000000000002</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9">
        <f t="shared" si="62"/>
        <v>33.44999999999996</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137.58333333333334</v>
      </c>
      <c r="Y220" cm="1">
        <f t="array" ref="Y220">ABS(INDEX($F$4:$U$263,ROW(A217),MATCH($X$2,$F$3:$U$3,0))-INDEX($F$4:$U$263,ROW(A216),MATCH($X$2,$F$3:$U$3,0)))</f>
        <v>0</v>
      </c>
      <c r="Z220">
        <f>AVERAGE(INDEX($Y$4:$Y$263,MATCH(SPC!$B$13,IF(Setup!$B$11="Weekly",'SPC Backing (Hide)'!$B$4:$B$263,'SPC Backing (Hide)'!$E$4:$E$263),0)):INDEX($Y$4:$Y$263,MATCH(SPC!$B$14,IF(Setup!$B$11="Weekly",'SPC Backing (Hide)'!$B$4:$B$263,'SPC Backing (Hide)'!$E$4:$E$263),0),1))</f>
        <v>18.416666666666668</v>
      </c>
      <c r="AA220">
        <f t="shared" si="49"/>
        <v>16.326832151300238</v>
      </c>
      <c r="AB220">
        <f t="shared" si="50"/>
        <v>88.60283687943263</v>
      </c>
      <c r="AC220">
        <f t="shared" si="51"/>
        <v>104.92966903073287</v>
      </c>
      <c r="AD220">
        <f t="shared" si="52"/>
        <v>121.25650118203311</v>
      </c>
      <c r="AE220">
        <f t="shared" si="53"/>
        <v>153.91016548463358</v>
      </c>
      <c r="AF220">
        <f t="shared" si="54"/>
        <v>170.23699763593382</v>
      </c>
      <c r="AG220">
        <f t="shared" si="55"/>
        <v>186.56382978723406</v>
      </c>
      <c r="AH220">
        <f t="shared" si="56"/>
        <v>0</v>
      </c>
      <c r="AI220">
        <f t="shared" si="63"/>
        <v>-2</v>
      </c>
      <c r="AJ220">
        <f t="shared" si="57"/>
        <v>0</v>
      </c>
      <c r="AK220">
        <f t="shared" si="58"/>
        <v>0</v>
      </c>
      <c r="AL220" t="e">
        <f t="shared" si="59"/>
        <v>#N/A</v>
      </c>
      <c r="AM220">
        <f t="shared" si="60"/>
        <v>-1</v>
      </c>
      <c r="AN220">
        <f t="shared" si="61"/>
        <v>0</v>
      </c>
      <c r="AO220">
        <f>_xlfn.PERCENTILE.INC(INDEX($W$4:$W$263,MATCH(SPC!$B$13,IF(Setup!$B$11="Weekly",'SPC Backing (Hide)'!$B$4:$B$263,'SPC Backing (Hide)'!$E$4:$E$263),0),1):INDEX($W$4:$W$263,MATCH(SPC!$B$14,IF(Setup!$B$11="Weekly",'SPC Backing (Hide)'!$B$4:$B$263,'SPC Backing (Hide)'!$E$4:$E$263),0),1),'SPC Backing (Hide)'!$AO$3)</f>
        <v>136.10000000000002</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0">
        <f t="shared" si="62"/>
        <v>33.44999999999996</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137.58333333333334</v>
      </c>
      <c r="Y221" cm="1">
        <f t="array" ref="Y221">ABS(INDEX($F$4:$U$263,ROW(A218),MATCH($X$2,$F$3:$U$3,0))-INDEX($F$4:$U$263,ROW(A217),MATCH($X$2,$F$3:$U$3,0)))</f>
        <v>0</v>
      </c>
      <c r="Z221">
        <f>AVERAGE(INDEX($Y$4:$Y$263,MATCH(SPC!$B$13,IF(Setup!$B$11="Weekly",'SPC Backing (Hide)'!$B$4:$B$263,'SPC Backing (Hide)'!$E$4:$E$263),0)):INDEX($Y$4:$Y$263,MATCH(SPC!$B$14,IF(Setup!$B$11="Weekly",'SPC Backing (Hide)'!$B$4:$B$263,'SPC Backing (Hide)'!$E$4:$E$263),0),1))</f>
        <v>18.416666666666668</v>
      </c>
      <c r="AA221">
        <f t="shared" si="49"/>
        <v>16.326832151300238</v>
      </c>
      <c r="AB221">
        <f t="shared" si="50"/>
        <v>88.60283687943263</v>
      </c>
      <c r="AC221">
        <f t="shared" si="51"/>
        <v>104.92966903073287</v>
      </c>
      <c r="AD221">
        <f t="shared" si="52"/>
        <v>121.25650118203311</v>
      </c>
      <c r="AE221">
        <f t="shared" si="53"/>
        <v>153.91016548463358</v>
      </c>
      <c r="AF221">
        <f t="shared" si="54"/>
        <v>170.23699763593382</v>
      </c>
      <c r="AG221">
        <f t="shared" si="55"/>
        <v>186.56382978723406</v>
      </c>
      <c r="AH221">
        <f t="shared" si="56"/>
        <v>0</v>
      </c>
      <c r="AI221">
        <f t="shared" si="63"/>
        <v>-2</v>
      </c>
      <c r="AJ221">
        <f t="shared" si="57"/>
        <v>0</v>
      </c>
      <c r="AK221">
        <f t="shared" si="58"/>
        <v>0</v>
      </c>
      <c r="AL221" t="e">
        <f t="shared" si="59"/>
        <v>#N/A</v>
      </c>
      <c r="AM221">
        <f t="shared" si="60"/>
        <v>-1</v>
      </c>
      <c r="AN221">
        <f t="shared" si="61"/>
        <v>0</v>
      </c>
      <c r="AO221">
        <f>_xlfn.PERCENTILE.INC(INDEX($W$4:$W$263,MATCH(SPC!$B$13,IF(Setup!$B$11="Weekly",'SPC Backing (Hide)'!$B$4:$B$263,'SPC Backing (Hide)'!$E$4:$E$263),0),1):INDEX($W$4:$W$263,MATCH(SPC!$B$14,IF(Setup!$B$11="Weekly",'SPC Backing (Hide)'!$B$4:$B$263,'SPC Backing (Hide)'!$E$4:$E$263),0),1),'SPC Backing (Hide)'!$AO$3)</f>
        <v>136.10000000000002</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1">
        <f t="shared" si="62"/>
        <v>33.44999999999996</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137.58333333333334</v>
      </c>
      <c r="Y222" cm="1">
        <f t="array" ref="Y222">ABS(INDEX($F$4:$U$263,ROW(A219),MATCH($X$2,$F$3:$U$3,0))-INDEX($F$4:$U$263,ROW(A218),MATCH($X$2,$F$3:$U$3,0)))</f>
        <v>0</v>
      </c>
      <c r="Z222">
        <f>AVERAGE(INDEX($Y$4:$Y$263,MATCH(SPC!$B$13,IF(Setup!$B$11="Weekly",'SPC Backing (Hide)'!$B$4:$B$263,'SPC Backing (Hide)'!$E$4:$E$263),0)):INDEX($Y$4:$Y$263,MATCH(SPC!$B$14,IF(Setup!$B$11="Weekly",'SPC Backing (Hide)'!$B$4:$B$263,'SPC Backing (Hide)'!$E$4:$E$263),0),1))</f>
        <v>18.416666666666668</v>
      </c>
      <c r="AA222">
        <f t="shared" si="49"/>
        <v>16.326832151300238</v>
      </c>
      <c r="AB222">
        <f t="shared" si="50"/>
        <v>88.60283687943263</v>
      </c>
      <c r="AC222">
        <f t="shared" si="51"/>
        <v>104.92966903073287</v>
      </c>
      <c r="AD222">
        <f t="shared" si="52"/>
        <v>121.25650118203311</v>
      </c>
      <c r="AE222">
        <f t="shared" si="53"/>
        <v>153.91016548463358</v>
      </c>
      <c r="AF222">
        <f t="shared" si="54"/>
        <v>170.23699763593382</v>
      </c>
      <c r="AG222">
        <f t="shared" si="55"/>
        <v>186.56382978723406</v>
      </c>
      <c r="AH222">
        <f t="shared" si="56"/>
        <v>0</v>
      </c>
      <c r="AI222">
        <f t="shared" si="63"/>
        <v>-2</v>
      </c>
      <c r="AJ222">
        <f t="shared" si="57"/>
        <v>0</v>
      </c>
      <c r="AK222">
        <f t="shared" si="58"/>
        <v>0</v>
      </c>
      <c r="AL222" t="e">
        <f t="shared" si="59"/>
        <v>#N/A</v>
      </c>
      <c r="AM222">
        <f t="shared" si="60"/>
        <v>-1</v>
      </c>
      <c r="AN222">
        <f t="shared" si="61"/>
        <v>0</v>
      </c>
      <c r="AO222">
        <f>_xlfn.PERCENTILE.INC(INDEX($W$4:$W$263,MATCH(SPC!$B$13,IF(Setup!$B$11="Weekly",'SPC Backing (Hide)'!$B$4:$B$263,'SPC Backing (Hide)'!$E$4:$E$263),0),1):INDEX($W$4:$W$263,MATCH(SPC!$B$14,IF(Setup!$B$11="Weekly",'SPC Backing (Hide)'!$B$4:$B$263,'SPC Backing (Hide)'!$E$4:$E$263),0),1),'SPC Backing (Hide)'!$AO$3)</f>
        <v>136.10000000000002</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2">
        <f t="shared" si="62"/>
        <v>33.44999999999996</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137.58333333333334</v>
      </c>
      <c r="Y223" cm="1">
        <f t="array" ref="Y223">ABS(INDEX($F$4:$U$263,ROW(A220),MATCH($X$2,$F$3:$U$3,0))-INDEX($F$4:$U$263,ROW(A219),MATCH($X$2,$F$3:$U$3,0)))</f>
        <v>0</v>
      </c>
      <c r="Z223">
        <f>AVERAGE(INDEX($Y$4:$Y$263,MATCH(SPC!$B$13,IF(Setup!$B$11="Weekly",'SPC Backing (Hide)'!$B$4:$B$263,'SPC Backing (Hide)'!$E$4:$E$263),0)):INDEX($Y$4:$Y$263,MATCH(SPC!$B$14,IF(Setup!$B$11="Weekly",'SPC Backing (Hide)'!$B$4:$B$263,'SPC Backing (Hide)'!$E$4:$E$263),0),1))</f>
        <v>18.416666666666668</v>
      </c>
      <c r="AA223">
        <f t="shared" si="49"/>
        <v>16.326832151300238</v>
      </c>
      <c r="AB223">
        <f t="shared" si="50"/>
        <v>88.60283687943263</v>
      </c>
      <c r="AC223">
        <f t="shared" si="51"/>
        <v>104.92966903073287</v>
      </c>
      <c r="AD223">
        <f t="shared" si="52"/>
        <v>121.25650118203311</v>
      </c>
      <c r="AE223">
        <f t="shared" si="53"/>
        <v>153.91016548463358</v>
      </c>
      <c r="AF223">
        <f t="shared" si="54"/>
        <v>170.23699763593382</v>
      </c>
      <c r="AG223">
        <f t="shared" si="55"/>
        <v>186.56382978723406</v>
      </c>
      <c r="AH223">
        <f t="shared" si="56"/>
        <v>0</v>
      </c>
      <c r="AI223">
        <f t="shared" si="63"/>
        <v>-2</v>
      </c>
      <c r="AJ223">
        <f t="shared" si="57"/>
        <v>0</v>
      </c>
      <c r="AK223">
        <f t="shared" si="58"/>
        <v>0</v>
      </c>
      <c r="AL223" t="e">
        <f t="shared" si="59"/>
        <v>#N/A</v>
      </c>
      <c r="AM223">
        <f t="shared" si="60"/>
        <v>-1</v>
      </c>
      <c r="AN223">
        <f t="shared" si="61"/>
        <v>0</v>
      </c>
      <c r="AO223">
        <f>_xlfn.PERCENTILE.INC(INDEX($W$4:$W$263,MATCH(SPC!$B$13,IF(Setup!$B$11="Weekly",'SPC Backing (Hide)'!$B$4:$B$263,'SPC Backing (Hide)'!$E$4:$E$263),0),1):INDEX($W$4:$W$263,MATCH(SPC!$B$14,IF(Setup!$B$11="Weekly",'SPC Backing (Hide)'!$B$4:$B$263,'SPC Backing (Hide)'!$E$4:$E$263),0),1),'SPC Backing (Hide)'!$AO$3)</f>
        <v>136.10000000000002</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3">
        <f t="shared" si="62"/>
        <v>33.44999999999996</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137.58333333333334</v>
      </c>
      <c r="Y224" cm="1">
        <f t="array" ref="Y224">ABS(INDEX($F$4:$U$263,ROW(A221),MATCH($X$2,$F$3:$U$3,0))-INDEX($F$4:$U$263,ROW(A220),MATCH($X$2,$F$3:$U$3,0)))</f>
        <v>0</v>
      </c>
      <c r="Z224">
        <f>AVERAGE(INDEX($Y$4:$Y$263,MATCH(SPC!$B$13,IF(Setup!$B$11="Weekly",'SPC Backing (Hide)'!$B$4:$B$263,'SPC Backing (Hide)'!$E$4:$E$263),0)):INDEX($Y$4:$Y$263,MATCH(SPC!$B$14,IF(Setup!$B$11="Weekly",'SPC Backing (Hide)'!$B$4:$B$263,'SPC Backing (Hide)'!$E$4:$E$263),0),1))</f>
        <v>18.416666666666668</v>
      </c>
      <c r="AA224">
        <f t="shared" si="49"/>
        <v>16.326832151300238</v>
      </c>
      <c r="AB224">
        <f t="shared" si="50"/>
        <v>88.60283687943263</v>
      </c>
      <c r="AC224">
        <f t="shared" si="51"/>
        <v>104.92966903073287</v>
      </c>
      <c r="AD224">
        <f t="shared" si="52"/>
        <v>121.25650118203311</v>
      </c>
      <c r="AE224">
        <f t="shared" si="53"/>
        <v>153.91016548463358</v>
      </c>
      <c r="AF224">
        <f t="shared" si="54"/>
        <v>170.23699763593382</v>
      </c>
      <c r="AG224">
        <f t="shared" si="55"/>
        <v>186.56382978723406</v>
      </c>
      <c r="AH224">
        <f t="shared" si="56"/>
        <v>0</v>
      </c>
      <c r="AI224">
        <f t="shared" si="63"/>
        <v>-2</v>
      </c>
      <c r="AJ224">
        <f t="shared" si="57"/>
        <v>0</v>
      </c>
      <c r="AK224">
        <f t="shared" si="58"/>
        <v>0</v>
      </c>
      <c r="AL224" t="e">
        <f t="shared" si="59"/>
        <v>#N/A</v>
      </c>
      <c r="AM224">
        <f t="shared" si="60"/>
        <v>-1</v>
      </c>
      <c r="AN224">
        <f t="shared" si="61"/>
        <v>0</v>
      </c>
      <c r="AO224">
        <f>_xlfn.PERCENTILE.INC(INDEX($W$4:$W$263,MATCH(SPC!$B$13,IF(Setup!$B$11="Weekly",'SPC Backing (Hide)'!$B$4:$B$263,'SPC Backing (Hide)'!$E$4:$E$263),0),1):INDEX($W$4:$W$263,MATCH(SPC!$B$14,IF(Setup!$B$11="Weekly",'SPC Backing (Hide)'!$B$4:$B$263,'SPC Backing (Hide)'!$E$4:$E$263),0),1),'SPC Backing (Hide)'!$AO$3)</f>
        <v>136.10000000000002</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4">
        <f t="shared" si="62"/>
        <v>33.44999999999996</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137.58333333333334</v>
      </c>
      <c r="Y225" cm="1">
        <f t="array" ref="Y225">ABS(INDEX($F$4:$U$263,ROW(A222),MATCH($X$2,$F$3:$U$3,0))-INDEX($F$4:$U$263,ROW(A221),MATCH($X$2,$F$3:$U$3,0)))</f>
        <v>0</v>
      </c>
      <c r="Z225">
        <f>AVERAGE(INDEX($Y$4:$Y$263,MATCH(SPC!$B$13,IF(Setup!$B$11="Weekly",'SPC Backing (Hide)'!$B$4:$B$263,'SPC Backing (Hide)'!$E$4:$E$263),0)):INDEX($Y$4:$Y$263,MATCH(SPC!$B$14,IF(Setup!$B$11="Weekly",'SPC Backing (Hide)'!$B$4:$B$263,'SPC Backing (Hide)'!$E$4:$E$263),0),1))</f>
        <v>18.416666666666668</v>
      </c>
      <c r="AA225">
        <f t="shared" si="49"/>
        <v>16.326832151300238</v>
      </c>
      <c r="AB225">
        <f t="shared" si="50"/>
        <v>88.60283687943263</v>
      </c>
      <c r="AC225">
        <f t="shared" si="51"/>
        <v>104.92966903073287</v>
      </c>
      <c r="AD225">
        <f t="shared" si="52"/>
        <v>121.25650118203311</v>
      </c>
      <c r="AE225">
        <f t="shared" si="53"/>
        <v>153.91016548463358</v>
      </c>
      <c r="AF225">
        <f t="shared" si="54"/>
        <v>170.23699763593382</v>
      </c>
      <c r="AG225">
        <f t="shared" si="55"/>
        <v>186.56382978723406</v>
      </c>
      <c r="AH225">
        <f t="shared" si="56"/>
        <v>0</v>
      </c>
      <c r="AI225">
        <f t="shared" si="63"/>
        <v>-2</v>
      </c>
      <c r="AJ225">
        <f t="shared" si="57"/>
        <v>0</v>
      </c>
      <c r="AK225">
        <f t="shared" si="58"/>
        <v>0</v>
      </c>
      <c r="AL225" t="e">
        <f t="shared" si="59"/>
        <v>#N/A</v>
      </c>
      <c r="AM225">
        <f t="shared" si="60"/>
        <v>-1</v>
      </c>
      <c r="AN225">
        <f t="shared" si="61"/>
        <v>0</v>
      </c>
      <c r="AO225">
        <f>_xlfn.PERCENTILE.INC(INDEX($W$4:$W$263,MATCH(SPC!$B$13,IF(Setup!$B$11="Weekly",'SPC Backing (Hide)'!$B$4:$B$263,'SPC Backing (Hide)'!$E$4:$E$263),0),1):INDEX($W$4:$W$263,MATCH(SPC!$B$14,IF(Setup!$B$11="Weekly",'SPC Backing (Hide)'!$B$4:$B$263,'SPC Backing (Hide)'!$E$4:$E$263),0),1),'SPC Backing (Hide)'!$AO$3)</f>
        <v>136.10000000000002</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5">
        <f t="shared" si="62"/>
        <v>33.44999999999996</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137.58333333333334</v>
      </c>
      <c r="Y226" cm="1">
        <f t="array" ref="Y226">ABS(INDEX($F$4:$U$263,ROW(A223),MATCH($X$2,$F$3:$U$3,0))-INDEX($F$4:$U$263,ROW(A222),MATCH($X$2,$F$3:$U$3,0)))</f>
        <v>0</v>
      </c>
      <c r="Z226">
        <f>AVERAGE(INDEX($Y$4:$Y$263,MATCH(SPC!$B$13,IF(Setup!$B$11="Weekly",'SPC Backing (Hide)'!$B$4:$B$263,'SPC Backing (Hide)'!$E$4:$E$263),0)):INDEX($Y$4:$Y$263,MATCH(SPC!$B$14,IF(Setup!$B$11="Weekly",'SPC Backing (Hide)'!$B$4:$B$263,'SPC Backing (Hide)'!$E$4:$E$263),0),1))</f>
        <v>18.416666666666668</v>
      </c>
      <c r="AA226">
        <f t="shared" si="49"/>
        <v>16.326832151300238</v>
      </c>
      <c r="AB226">
        <f t="shared" si="50"/>
        <v>88.60283687943263</v>
      </c>
      <c r="AC226">
        <f t="shared" si="51"/>
        <v>104.92966903073287</v>
      </c>
      <c r="AD226">
        <f t="shared" si="52"/>
        <v>121.25650118203311</v>
      </c>
      <c r="AE226">
        <f t="shared" si="53"/>
        <v>153.91016548463358</v>
      </c>
      <c r="AF226">
        <f t="shared" si="54"/>
        <v>170.23699763593382</v>
      </c>
      <c r="AG226">
        <f t="shared" si="55"/>
        <v>186.56382978723406</v>
      </c>
      <c r="AH226">
        <f t="shared" si="56"/>
        <v>0</v>
      </c>
      <c r="AI226">
        <f t="shared" si="63"/>
        <v>-2</v>
      </c>
      <c r="AJ226">
        <f t="shared" si="57"/>
        <v>0</v>
      </c>
      <c r="AK226">
        <f t="shared" si="58"/>
        <v>0</v>
      </c>
      <c r="AL226" t="e">
        <f t="shared" si="59"/>
        <v>#N/A</v>
      </c>
      <c r="AM226">
        <f t="shared" si="60"/>
        <v>-1</v>
      </c>
      <c r="AN226">
        <f t="shared" si="61"/>
        <v>0</v>
      </c>
      <c r="AO226">
        <f>_xlfn.PERCENTILE.INC(INDEX($W$4:$W$263,MATCH(SPC!$B$13,IF(Setup!$B$11="Weekly",'SPC Backing (Hide)'!$B$4:$B$263,'SPC Backing (Hide)'!$E$4:$E$263),0),1):INDEX($W$4:$W$263,MATCH(SPC!$B$14,IF(Setup!$B$11="Weekly",'SPC Backing (Hide)'!$B$4:$B$263,'SPC Backing (Hide)'!$E$4:$E$263),0),1),'SPC Backing (Hide)'!$AO$3)</f>
        <v>136.10000000000002</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6">
        <f t="shared" si="62"/>
        <v>33.44999999999996</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137.58333333333334</v>
      </c>
      <c r="Y227" cm="1">
        <f t="array" ref="Y227">ABS(INDEX($F$4:$U$263,ROW(A224),MATCH($X$2,$F$3:$U$3,0))-INDEX($F$4:$U$263,ROW(A223),MATCH($X$2,$F$3:$U$3,0)))</f>
        <v>0</v>
      </c>
      <c r="Z227">
        <f>AVERAGE(INDEX($Y$4:$Y$263,MATCH(SPC!$B$13,IF(Setup!$B$11="Weekly",'SPC Backing (Hide)'!$B$4:$B$263,'SPC Backing (Hide)'!$E$4:$E$263),0)):INDEX($Y$4:$Y$263,MATCH(SPC!$B$14,IF(Setup!$B$11="Weekly",'SPC Backing (Hide)'!$B$4:$B$263,'SPC Backing (Hide)'!$E$4:$E$263),0),1))</f>
        <v>18.416666666666668</v>
      </c>
      <c r="AA227">
        <f t="shared" si="49"/>
        <v>16.326832151300238</v>
      </c>
      <c r="AB227">
        <f t="shared" si="50"/>
        <v>88.60283687943263</v>
      </c>
      <c r="AC227">
        <f t="shared" si="51"/>
        <v>104.92966903073287</v>
      </c>
      <c r="AD227">
        <f t="shared" si="52"/>
        <v>121.25650118203311</v>
      </c>
      <c r="AE227">
        <f t="shared" si="53"/>
        <v>153.91016548463358</v>
      </c>
      <c r="AF227">
        <f t="shared" si="54"/>
        <v>170.23699763593382</v>
      </c>
      <c r="AG227">
        <f t="shared" si="55"/>
        <v>186.56382978723406</v>
      </c>
      <c r="AH227">
        <f t="shared" si="56"/>
        <v>0</v>
      </c>
      <c r="AI227">
        <f t="shared" si="63"/>
        <v>-2</v>
      </c>
      <c r="AJ227">
        <f t="shared" si="57"/>
        <v>0</v>
      </c>
      <c r="AK227">
        <f t="shared" si="58"/>
        <v>0</v>
      </c>
      <c r="AL227" t="e">
        <f t="shared" si="59"/>
        <v>#N/A</v>
      </c>
      <c r="AM227">
        <f t="shared" si="60"/>
        <v>-1</v>
      </c>
      <c r="AN227">
        <f t="shared" si="61"/>
        <v>0</v>
      </c>
      <c r="AO227">
        <f>_xlfn.PERCENTILE.INC(INDEX($W$4:$W$263,MATCH(SPC!$B$13,IF(Setup!$B$11="Weekly",'SPC Backing (Hide)'!$B$4:$B$263,'SPC Backing (Hide)'!$E$4:$E$263),0),1):INDEX($W$4:$W$263,MATCH(SPC!$B$14,IF(Setup!$B$11="Weekly",'SPC Backing (Hide)'!$B$4:$B$263,'SPC Backing (Hide)'!$E$4:$E$263),0),1),'SPC Backing (Hide)'!$AO$3)</f>
        <v>136.10000000000002</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7">
        <f t="shared" si="62"/>
        <v>33.44999999999996</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137.58333333333334</v>
      </c>
      <c r="Y228" cm="1">
        <f t="array" ref="Y228">ABS(INDEX($F$4:$U$263,ROW(A225),MATCH($X$2,$F$3:$U$3,0))-INDEX($F$4:$U$263,ROW(A224),MATCH($X$2,$F$3:$U$3,0)))</f>
        <v>0</v>
      </c>
      <c r="Z228">
        <f>AVERAGE(INDEX($Y$4:$Y$263,MATCH(SPC!$B$13,IF(Setup!$B$11="Weekly",'SPC Backing (Hide)'!$B$4:$B$263,'SPC Backing (Hide)'!$E$4:$E$263),0)):INDEX($Y$4:$Y$263,MATCH(SPC!$B$14,IF(Setup!$B$11="Weekly",'SPC Backing (Hide)'!$B$4:$B$263,'SPC Backing (Hide)'!$E$4:$E$263),0),1))</f>
        <v>18.416666666666668</v>
      </c>
      <c r="AA228">
        <f t="shared" si="49"/>
        <v>16.326832151300238</v>
      </c>
      <c r="AB228">
        <f t="shared" si="50"/>
        <v>88.60283687943263</v>
      </c>
      <c r="AC228">
        <f t="shared" si="51"/>
        <v>104.92966903073287</v>
      </c>
      <c r="AD228">
        <f t="shared" si="52"/>
        <v>121.25650118203311</v>
      </c>
      <c r="AE228">
        <f t="shared" si="53"/>
        <v>153.91016548463358</v>
      </c>
      <c r="AF228">
        <f t="shared" si="54"/>
        <v>170.23699763593382</v>
      </c>
      <c r="AG228">
        <f t="shared" si="55"/>
        <v>186.56382978723406</v>
      </c>
      <c r="AH228">
        <f t="shared" si="56"/>
        <v>0</v>
      </c>
      <c r="AI228">
        <f t="shared" si="63"/>
        <v>-2</v>
      </c>
      <c r="AJ228">
        <f t="shared" si="57"/>
        <v>0</v>
      </c>
      <c r="AK228">
        <f t="shared" si="58"/>
        <v>0</v>
      </c>
      <c r="AL228" t="e">
        <f t="shared" si="59"/>
        <v>#N/A</v>
      </c>
      <c r="AM228">
        <f t="shared" si="60"/>
        <v>-1</v>
      </c>
      <c r="AN228">
        <f t="shared" si="61"/>
        <v>0</v>
      </c>
      <c r="AO228">
        <f>_xlfn.PERCENTILE.INC(INDEX($W$4:$W$263,MATCH(SPC!$B$13,IF(Setup!$B$11="Weekly",'SPC Backing (Hide)'!$B$4:$B$263,'SPC Backing (Hide)'!$E$4:$E$263),0),1):INDEX($W$4:$W$263,MATCH(SPC!$B$14,IF(Setup!$B$11="Weekly",'SPC Backing (Hide)'!$B$4:$B$263,'SPC Backing (Hide)'!$E$4:$E$263),0),1),'SPC Backing (Hide)'!$AO$3)</f>
        <v>136.10000000000002</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8">
        <f t="shared" si="62"/>
        <v>33.44999999999996</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137.58333333333334</v>
      </c>
      <c r="Y229" cm="1">
        <f t="array" ref="Y229">ABS(INDEX($F$4:$U$263,ROW(A226),MATCH($X$2,$F$3:$U$3,0))-INDEX($F$4:$U$263,ROW(A225),MATCH($X$2,$F$3:$U$3,0)))</f>
        <v>0</v>
      </c>
      <c r="Z229">
        <f>AVERAGE(INDEX($Y$4:$Y$263,MATCH(SPC!$B$13,IF(Setup!$B$11="Weekly",'SPC Backing (Hide)'!$B$4:$B$263,'SPC Backing (Hide)'!$E$4:$E$263),0)):INDEX($Y$4:$Y$263,MATCH(SPC!$B$14,IF(Setup!$B$11="Weekly",'SPC Backing (Hide)'!$B$4:$B$263,'SPC Backing (Hide)'!$E$4:$E$263),0),1))</f>
        <v>18.416666666666668</v>
      </c>
      <c r="AA229">
        <f t="shared" si="49"/>
        <v>16.326832151300238</v>
      </c>
      <c r="AB229">
        <f t="shared" si="50"/>
        <v>88.60283687943263</v>
      </c>
      <c r="AC229">
        <f t="shared" si="51"/>
        <v>104.92966903073287</v>
      </c>
      <c r="AD229">
        <f t="shared" si="52"/>
        <v>121.25650118203311</v>
      </c>
      <c r="AE229">
        <f t="shared" si="53"/>
        <v>153.91016548463358</v>
      </c>
      <c r="AF229">
        <f t="shared" si="54"/>
        <v>170.23699763593382</v>
      </c>
      <c r="AG229">
        <f t="shared" si="55"/>
        <v>186.56382978723406</v>
      </c>
      <c r="AH229">
        <f t="shared" si="56"/>
        <v>0</v>
      </c>
      <c r="AI229">
        <f t="shared" si="63"/>
        <v>-2</v>
      </c>
      <c r="AJ229">
        <f t="shared" si="57"/>
        <v>0</v>
      </c>
      <c r="AK229">
        <f t="shared" si="58"/>
        <v>0</v>
      </c>
      <c r="AL229" t="e">
        <f t="shared" si="59"/>
        <v>#N/A</v>
      </c>
      <c r="AM229">
        <f t="shared" si="60"/>
        <v>-1</v>
      </c>
      <c r="AN229">
        <f t="shared" si="61"/>
        <v>0</v>
      </c>
      <c r="AO229">
        <f>_xlfn.PERCENTILE.INC(INDEX($W$4:$W$263,MATCH(SPC!$B$13,IF(Setup!$B$11="Weekly",'SPC Backing (Hide)'!$B$4:$B$263,'SPC Backing (Hide)'!$E$4:$E$263),0),1):INDEX($W$4:$W$263,MATCH(SPC!$B$14,IF(Setup!$B$11="Weekly",'SPC Backing (Hide)'!$B$4:$B$263,'SPC Backing (Hide)'!$E$4:$E$263),0),1),'SPC Backing (Hide)'!$AO$3)</f>
        <v>136.10000000000002</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9">
        <f t="shared" si="62"/>
        <v>33.44999999999996</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137.58333333333334</v>
      </c>
      <c r="Y230" cm="1">
        <f t="array" ref="Y230">ABS(INDEX($F$4:$U$263,ROW(A227),MATCH($X$2,$F$3:$U$3,0))-INDEX($F$4:$U$263,ROW(A226),MATCH($X$2,$F$3:$U$3,0)))</f>
        <v>0</v>
      </c>
      <c r="Z230">
        <f>AVERAGE(INDEX($Y$4:$Y$263,MATCH(SPC!$B$13,IF(Setup!$B$11="Weekly",'SPC Backing (Hide)'!$B$4:$B$263,'SPC Backing (Hide)'!$E$4:$E$263),0)):INDEX($Y$4:$Y$263,MATCH(SPC!$B$14,IF(Setup!$B$11="Weekly",'SPC Backing (Hide)'!$B$4:$B$263,'SPC Backing (Hide)'!$E$4:$E$263),0),1))</f>
        <v>18.416666666666668</v>
      </c>
      <c r="AA230">
        <f t="shared" si="49"/>
        <v>16.326832151300238</v>
      </c>
      <c r="AB230">
        <f t="shared" si="50"/>
        <v>88.60283687943263</v>
      </c>
      <c r="AC230">
        <f t="shared" si="51"/>
        <v>104.92966903073287</v>
      </c>
      <c r="AD230">
        <f t="shared" si="52"/>
        <v>121.25650118203311</v>
      </c>
      <c r="AE230">
        <f t="shared" si="53"/>
        <v>153.91016548463358</v>
      </c>
      <c r="AF230">
        <f t="shared" si="54"/>
        <v>170.23699763593382</v>
      </c>
      <c r="AG230">
        <f t="shared" si="55"/>
        <v>186.56382978723406</v>
      </c>
      <c r="AH230">
        <f t="shared" si="56"/>
        <v>0</v>
      </c>
      <c r="AI230">
        <f t="shared" si="63"/>
        <v>-2</v>
      </c>
      <c r="AJ230">
        <f t="shared" si="57"/>
        <v>0</v>
      </c>
      <c r="AK230">
        <f t="shared" si="58"/>
        <v>0</v>
      </c>
      <c r="AL230" t="e">
        <f t="shared" si="59"/>
        <v>#N/A</v>
      </c>
      <c r="AM230">
        <f t="shared" si="60"/>
        <v>-1</v>
      </c>
      <c r="AN230">
        <f t="shared" si="61"/>
        <v>0</v>
      </c>
      <c r="AO230">
        <f>_xlfn.PERCENTILE.INC(INDEX($W$4:$W$263,MATCH(SPC!$B$13,IF(Setup!$B$11="Weekly",'SPC Backing (Hide)'!$B$4:$B$263,'SPC Backing (Hide)'!$E$4:$E$263),0),1):INDEX($W$4:$W$263,MATCH(SPC!$B$14,IF(Setup!$B$11="Weekly",'SPC Backing (Hide)'!$B$4:$B$263,'SPC Backing (Hide)'!$E$4:$E$263),0),1),'SPC Backing (Hide)'!$AO$3)</f>
        <v>136.10000000000002</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0">
        <f t="shared" si="62"/>
        <v>33.44999999999996</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137.58333333333334</v>
      </c>
      <c r="Y231" cm="1">
        <f t="array" ref="Y231">ABS(INDEX($F$4:$U$263,ROW(A228),MATCH($X$2,$F$3:$U$3,0))-INDEX($F$4:$U$263,ROW(A227),MATCH($X$2,$F$3:$U$3,0)))</f>
        <v>0</v>
      </c>
      <c r="Z231">
        <f>AVERAGE(INDEX($Y$4:$Y$263,MATCH(SPC!$B$13,IF(Setup!$B$11="Weekly",'SPC Backing (Hide)'!$B$4:$B$263,'SPC Backing (Hide)'!$E$4:$E$263),0)):INDEX($Y$4:$Y$263,MATCH(SPC!$B$14,IF(Setup!$B$11="Weekly",'SPC Backing (Hide)'!$B$4:$B$263,'SPC Backing (Hide)'!$E$4:$E$263),0),1))</f>
        <v>18.416666666666668</v>
      </c>
      <c r="AA231">
        <f t="shared" si="49"/>
        <v>16.326832151300238</v>
      </c>
      <c r="AB231">
        <f t="shared" si="50"/>
        <v>88.60283687943263</v>
      </c>
      <c r="AC231">
        <f t="shared" si="51"/>
        <v>104.92966903073287</v>
      </c>
      <c r="AD231">
        <f t="shared" si="52"/>
        <v>121.25650118203311</v>
      </c>
      <c r="AE231">
        <f t="shared" si="53"/>
        <v>153.91016548463358</v>
      </c>
      <c r="AF231">
        <f t="shared" si="54"/>
        <v>170.23699763593382</v>
      </c>
      <c r="AG231">
        <f t="shared" si="55"/>
        <v>186.56382978723406</v>
      </c>
      <c r="AH231">
        <f t="shared" si="56"/>
        <v>0</v>
      </c>
      <c r="AI231">
        <f t="shared" si="63"/>
        <v>-2</v>
      </c>
      <c r="AJ231">
        <f t="shared" si="57"/>
        <v>0</v>
      </c>
      <c r="AK231">
        <f t="shared" si="58"/>
        <v>0</v>
      </c>
      <c r="AL231" t="e">
        <f t="shared" si="59"/>
        <v>#N/A</v>
      </c>
      <c r="AM231">
        <f t="shared" si="60"/>
        <v>-1</v>
      </c>
      <c r="AN231">
        <f t="shared" si="61"/>
        <v>0</v>
      </c>
      <c r="AO231">
        <f>_xlfn.PERCENTILE.INC(INDEX($W$4:$W$263,MATCH(SPC!$B$13,IF(Setup!$B$11="Weekly",'SPC Backing (Hide)'!$B$4:$B$263,'SPC Backing (Hide)'!$E$4:$E$263),0),1):INDEX($W$4:$W$263,MATCH(SPC!$B$14,IF(Setup!$B$11="Weekly",'SPC Backing (Hide)'!$B$4:$B$263,'SPC Backing (Hide)'!$E$4:$E$263),0),1),'SPC Backing (Hide)'!$AO$3)</f>
        <v>136.10000000000002</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1">
        <f t="shared" si="62"/>
        <v>33.44999999999996</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137.58333333333334</v>
      </c>
      <c r="Y232" cm="1">
        <f t="array" ref="Y232">ABS(INDEX($F$4:$U$263,ROW(A229),MATCH($X$2,$F$3:$U$3,0))-INDEX($F$4:$U$263,ROW(A228),MATCH($X$2,$F$3:$U$3,0)))</f>
        <v>0</v>
      </c>
      <c r="Z232">
        <f>AVERAGE(INDEX($Y$4:$Y$263,MATCH(SPC!$B$13,IF(Setup!$B$11="Weekly",'SPC Backing (Hide)'!$B$4:$B$263,'SPC Backing (Hide)'!$E$4:$E$263),0)):INDEX($Y$4:$Y$263,MATCH(SPC!$B$14,IF(Setup!$B$11="Weekly",'SPC Backing (Hide)'!$B$4:$B$263,'SPC Backing (Hide)'!$E$4:$E$263),0),1))</f>
        <v>18.416666666666668</v>
      </c>
      <c r="AA232">
        <f t="shared" si="49"/>
        <v>16.326832151300238</v>
      </c>
      <c r="AB232">
        <f t="shared" si="50"/>
        <v>88.60283687943263</v>
      </c>
      <c r="AC232">
        <f t="shared" si="51"/>
        <v>104.92966903073287</v>
      </c>
      <c r="AD232">
        <f t="shared" si="52"/>
        <v>121.25650118203311</v>
      </c>
      <c r="AE232">
        <f t="shared" si="53"/>
        <v>153.91016548463358</v>
      </c>
      <c r="AF232">
        <f t="shared" si="54"/>
        <v>170.23699763593382</v>
      </c>
      <c r="AG232">
        <f t="shared" si="55"/>
        <v>186.56382978723406</v>
      </c>
      <c r="AH232">
        <f t="shared" si="56"/>
        <v>0</v>
      </c>
      <c r="AI232">
        <f t="shared" si="63"/>
        <v>-2</v>
      </c>
      <c r="AJ232">
        <f t="shared" si="57"/>
        <v>0</v>
      </c>
      <c r="AK232">
        <f t="shared" si="58"/>
        <v>0</v>
      </c>
      <c r="AL232" t="e">
        <f t="shared" si="59"/>
        <v>#N/A</v>
      </c>
      <c r="AM232">
        <f t="shared" si="60"/>
        <v>-1</v>
      </c>
      <c r="AN232">
        <f t="shared" si="61"/>
        <v>0</v>
      </c>
      <c r="AO232">
        <f>_xlfn.PERCENTILE.INC(INDEX($W$4:$W$263,MATCH(SPC!$B$13,IF(Setup!$B$11="Weekly",'SPC Backing (Hide)'!$B$4:$B$263,'SPC Backing (Hide)'!$E$4:$E$263),0),1):INDEX($W$4:$W$263,MATCH(SPC!$B$14,IF(Setup!$B$11="Weekly",'SPC Backing (Hide)'!$B$4:$B$263,'SPC Backing (Hide)'!$E$4:$E$263),0),1),'SPC Backing (Hide)'!$AO$3)</f>
        <v>136.10000000000002</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2">
        <f t="shared" si="62"/>
        <v>33.44999999999996</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137.58333333333334</v>
      </c>
      <c r="Y233" cm="1">
        <f t="array" ref="Y233">ABS(INDEX($F$4:$U$263,ROW(A230),MATCH($X$2,$F$3:$U$3,0))-INDEX($F$4:$U$263,ROW(A229),MATCH($X$2,$F$3:$U$3,0)))</f>
        <v>0</v>
      </c>
      <c r="Z233">
        <f>AVERAGE(INDEX($Y$4:$Y$263,MATCH(SPC!$B$13,IF(Setup!$B$11="Weekly",'SPC Backing (Hide)'!$B$4:$B$263,'SPC Backing (Hide)'!$E$4:$E$263),0)):INDEX($Y$4:$Y$263,MATCH(SPC!$B$14,IF(Setup!$B$11="Weekly",'SPC Backing (Hide)'!$B$4:$B$263,'SPC Backing (Hide)'!$E$4:$E$263),0),1))</f>
        <v>18.416666666666668</v>
      </c>
      <c r="AA233">
        <f t="shared" si="49"/>
        <v>16.326832151300238</v>
      </c>
      <c r="AB233">
        <f t="shared" si="50"/>
        <v>88.60283687943263</v>
      </c>
      <c r="AC233">
        <f t="shared" si="51"/>
        <v>104.92966903073287</v>
      </c>
      <c r="AD233">
        <f t="shared" si="52"/>
        <v>121.25650118203311</v>
      </c>
      <c r="AE233">
        <f t="shared" si="53"/>
        <v>153.91016548463358</v>
      </c>
      <c r="AF233">
        <f t="shared" si="54"/>
        <v>170.23699763593382</v>
      </c>
      <c r="AG233">
        <f t="shared" si="55"/>
        <v>186.56382978723406</v>
      </c>
      <c r="AH233">
        <f t="shared" si="56"/>
        <v>0</v>
      </c>
      <c r="AI233">
        <f t="shared" si="63"/>
        <v>-2</v>
      </c>
      <c r="AJ233">
        <f t="shared" si="57"/>
        <v>0</v>
      </c>
      <c r="AK233">
        <f t="shared" si="58"/>
        <v>0</v>
      </c>
      <c r="AL233" t="e">
        <f t="shared" si="59"/>
        <v>#N/A</v>
      </c>
      <c r="AM233">
        <f t="shared" si="60"/>
        <v>-1</v>
      </c>
      <c r="AN233">
        <f t="shared" si="61"/>
        <v>0</v>
      </c>
      <c r="AO233">
        <f>_xlfn.PERCENTILE.INC(INDEX($W$4:$W$263,MATCH(SPC!$B$13,IF(Setup!$B$11="Weekly",'SPC Backing (Hide)'!$B$4:$B$263,'SPC Backing (Hide)'!$E$4:$E$263),0),1):INDEX($W$4:$W$263,MATCH(SPC!$B$14,IF(Setup!$B$11="Weekly",'SPC Backing (Hide)'!$B$4:$B$263,'SPC Backing (Hide)'!$E$4:$E$263),0),1),'SPC Backing (Hide)'!$AO$3)</f>
        <v>136.10000000000002</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3">
        <f t="shared" si="62"/>
        <v>33.44999999999996</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137.58333333333334</v>
      </c>
      <c r="Y234" cm="1">
        <f t="array" ref="Y234">ABS(INDEX($F$4:$U$263,ROW(A231),MATCH($X$2,$F$3:$U$3,0))-INDEX($F$4:$U$263,ROW(A230),MATCH($X$2,$F$3:$U$3,0)))</f>
        <v>0</v>
      </c>
      <c r="Z234">
        <f>AVERAGE(INDEX($Y$4:$Y$263,MATCH(SPC!$B$13,IF(Setup!$B$11="Weekly",'SPC Backing (Hide)'!$B$4:$B$263,'SPC Backing (Hide)'!$E$4:$E$263),0)):INDEX($Y$4:$Y$263,MATCH(SPC!$B$14,IF(Setup!$B$11="Weekly",'SPC Backing (Hide)'!$B$4:$B$263,'SPC Backing (Hide)'!$E$4:$E$263),0),1))</f>
        <v>18.416666666666668</v>
      </c>
      <c r="AA234">
        <f t="shared" si="49"/>
        <v>16.326832151300238</v>
      </c>
      <c r="AB234">
        <f t="shared" si="50"/>
        <v>88.60283687943263</v>
      </c>
      <c r="AC234">
        <f t="shared" si="51"/>
        <v>104.92966903073287</v>
      </c>
      <c r="AD234">
        <f t="shared" si="52"/>
        <v>121.25650118203311</v>
      </c>
      <c r="AE234">
        <f t="shared" si="53"/>
        <v>153.91016548463358</v>
      </c>
      <c r="AF234">
        <f t="shared" si="54"/>
        <v>170.23699763593382</v>
      </c>
      <c r="AG234">
        <f t="shared" si="55"/>
        <v>186.56382978723406</v>
      </c>
      <c r="AH234">
        <f t="shared" si="56"/>
        <v>0</v>
      </c>
      <c r="AI234">
        <f t="shared" si="63"/>
        <v>-2</v>
      </c>
      <c r="AJ234">
        <f t="shared" si="57"/>
        <v>0</v>
      </c>
      <c r="AK234">
        <f t="shared" si="58"/>
        <v>0</v>
      </c>
      <c r="AL234" t="e">
        <f t="shared" si="59"/>
        <v>#N/A</v>
      </c>
      <c r="AM234">
        <f t="shared" si="60"/>
        <v>-1</v>
      </c>
      <c r="AN234">
        <f t="shared" si="61"/>
        <v>0</v>
      </c>
      <c r="AO234">
        <f>_xlfn.PERCENTILE.INC(INDEX($W$4:$W$263,MATCH(SPC!$B$13,IF(Setup!$B$11="Weekly",'SPC Backing (Hide)'!$B$4:$B$263,'SPC Backing (Hide)'!$E$4:$E$263),0),1):INDEX($W$4:$W$263,MATCH(SPC!$B$14,IF(Setup!$B$11="Weekly",'SPC Backing (Hide)'!$B$4:$B$263,'SPC Backing (Hide)'!$E$4:$E$263),0),1),'SPC Backing (Hide)'!$AO$3)</f>
        <v>136.10000000000002</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4">
        <f t="shared" si="62"/>
        <v>33.44999999999996</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137.58333333333334</v>
      </c>
      <c r="Y235" cm="1">
        <f t="array" ref="Y235">ABS(INDEX($F$4:$U$263,ROW(A232),MATCH($X$2,$F$3:$U$3,0))-INDEX($F$4:$U$263,ROW(A231),MATCH($X$2,$F$3:$U$3,0)))</f>
        <v>0</v>
      </c>
      <c r="Z235">
        <f>AVERAGE(INDEX($Y$4:$Y$263,MATCH(SPC!$B$13,IF(Setup!$B$11="Weekly",'SPC Backing (Hide)'!$B$4:$B$263,'SPC Backing (Hide)'!$E$4:$E$263),0)):INDEX($Y$4:$Y$263,MATCH(SPC!$B$14,IF(Setup!$B$11="Weekly",'SPC Backing (Hide)'!$B$4:$B$263,'SPC Backing (Hide)'!$E$4:$E$263),0),1))</f>
        <v>18.416666666666668</v>
      </c>
      <c r="AA235">
        <f t="shared" si="49"/>
        <v>16.326832151300238</v>
      </c>
      <c r="AB235">
        <f t="shared" si="50"/>
        <v>88.60283687943263</v>
      </c>
      <c r="AC235">
        <f t="shared" si="51"/>
        <v>104.92966903073287</v>
      </c>
      <c r="AD235">
        <f t="shared" si="52"/>
        <v>121.25650118203311</v>
      </c>
      <c r="AE235">
        <f t="shared" si="53"/>
        <v>153.91016548463358</v>
      </c>
      <c r="AF235">
        <f t="shared" si="54"/>
        <v>170.23699763593382</v>
      </c>
      <c r="AG235">
        <f t="shared" si="55"/>
        <v>186.56382978723406</v>
      </c>
      <c r="AH235">
        <f t="shared" si="56"/>
        <v>0</v>
      </c>
      <c r="AI235">
        <f t="shared" si="63"/>
        <v>-2</v>
      </c>
      <c r="AJ235">
        <f t="shared" si="57"/>
        <v>0</v>
      </c>
      <c r="AK235">
        <f t="shared" si="58"/>
        <v>0</v>
      </c>
      <c r="AL235" t="e">
        <f t="shared" si="59"/>
        <v>#N/A</v>
      </c>
      <c r="AM235">
        <f t="shared" si="60"/>
        <v>-1</v>
      </c>
      <c r="AN235">
        <f t="shared" si="61"/>
        <v>0</v>
      </c>
      <c r="AO235">
        <f>_xlfn.PERCENTILE.INC(INDEX($W$4:$W$263,MATCH(SPC!$B$13,IF(Setup!$B$11="Weekly",'SPC Backing (Hide)'!$B$4:$B$263,'SPC Backing (Hide)'!$E$4:$E$263),0),1):INDEX($W$4:$W$263,MATCH(SPC!$B$14,IF(Setup!$B$11="Weekly",'SPC Backing (Hide)'!$B$4:$B$263,'SPC Backing (Hide)'!$E$4:$E$263),0),1),'SPC Backing (Hide)'!$AO$3)</f>
        <v>136.10000000000002</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5">
        <f t="shared" si="62"/>
        <v>33.44999999999996</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137.58333333333334</v>
      </c>
      <c r="Y236" cm="1">
        <f t="array" ref="Y236">ABS(INDEX($F$4:$U$263,ROW(A233),MATCH($X$2,$F$3:$U$3,0))-INDEX($F$4:$U$263,ROW(A232),MATCH($X$2,$F$3:$U$3,0)))</f>
        <v>0</v>
      </c>
      <c r="Z236">
        <f>AVERAGE(INDEX($Y$4:$Y$263,MATCH(SPC!$B$13,IF(Setup!$B$11="Weekly",'SPC Backing (Hide)'!$B$4:$B$263,'SPC Backing (Hide)'!$E$4:$E$263),0)):INDEX($Y$4:$Y$263,MATCH(SPC!$B$14,IF(Setup!$B$11="Weekly",'SPC Backing (Hide)'!$B$4:$B$263,'SPC Backing (Hide)'!$E$4:$E$263),0),1))</f>
        <v>18.416666666666668</v>
      </c>
      <c r="AA236">
        <f t="shared" si="49"/>
        <v>16.326832151300238</v>
      </c>
      <c r="AB236">
        <f t="shared" si="50"/>
        <v>88.60283687943263</v>
      </c>
      <c r="AC236">
        <f t="shared" si="51"/>
        <v>104.92966903073287</v>
      </c>
      <c r="AD236">
        <f t="shared" si="52"/>
        <v>121.25650118203311</v>
      </c>
      <c r="AE236">
        <f t="shared" si="53"/>
        <v>153.91016548463358</v>
      </c>
      <c r="AF236">
        <f t="shared" si="54"/>
        <v>170.23699763593382</v>
      </c>
      <c r="AG236">
        <f t="shared" si="55"/>
        <v>186.56382978723406</v>
      </c>
      <c r="AH236">
        <f t="shared" si="56"/>
        <v>0</v>
      </c>
      <c r="AI236">
        <f t="shared" si="63"/>
        <v>-2</v>
      </c>
      <c r="AJ236">
        <f t="shared" si="57"/>
        <v>0</v>
      </c>
      <c r="AK236">
        <f t="shared" si="58"/>
        <v>0</v>
      </c>
      <c r="AL236" t="e">
        <f t="shared" si="59"/>
        <v>#N/A</v>
      </c>
      <c r="AM236">
        <f t="shared" si="60"/>
        <v>-1</v>
      </c>
      <c r="AN236">
        <f t="shared" si="61"/>
        <v>0</v>
      </c>
      <c r="AO236">
        <f>_xlfn.PERCENTILE.INC(INDEX($W$4:$W$263,MATCH(SPC!$B$13,IF(Setup!$B$11="Weekly",'SPC Backing (Hide)'!$B$4:$B$263,'SPC Backing (Hide)'!$E$4:$E$263),0),1):INDEX($W$4:$W$263,MATCH(SPC!$B$14,IF(Setup!$B$11="Weekly",'SPC Backing (Hide)'!$B$4:$B$263,'SPC Backing (Hide)'!$E$4:$E$263),0),1),'SPC Backing (Hide)'!$AO$3)</f>
        <v>136.10000000000002</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6">
        <f t="shared" si="62"/>
        <v>33.44999999999996</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137.58333333333334</v>
      </c>
      <c r="Y237" cm="1">
        <f t="array" ref="Y237">ABS(INDEX($F$4:$U$263,ROW(A234),MATCH($X$2,$F$3:$U$3,0))-INDEX($F$4:$U$263,ROW(A233),MATCH($X$2,$F$3:$U$3,0)))</f>
        <v>0</v>
      </c>
      <c r="Z237">
        <f>AVERAGE(INDEX($Y$4:$Y$263,MATCH(SPC!$B$13,IF(Setup!$B$11="Weekly",'SPC Backing (Hide)'!$B$4:$B$263,'SPC Backing (Hide)'!$E$4:$E$263),0)):INDEX($Y$4:$Y$263,MATCH(SPC!$B$14,IF(Setup!$B$11="Weekly",'SPC Backing (Hide)'!$B$4:$B$263,'SPC Backing (Hide)'!$E$4:$E$263),0),1))</f>
        <v>18.416666666666668</v>
      </c>
      <c r="AA237">
        <f t="shared" si="49"/>
        <v>16.326832151300238</v>
      </c>
      <c r="AB237">
        <f t="shared" si="50"/>
        <v>88.60283687943263</v>
      </c>
      <c r="AC237">
        <f t="shared" si="51"/>
        <v>104.92966903073287</v>
      </c>
      <c r="AD237">
        <f t="shared" si="52"/>
        <v>121.25650118203311</v>
      </c>
      <c r="AE237">
        <f t="shared" si="53"/>
        <v>153.91016548463358</v>
      </c>
      <c r="AF237">
        <f t="shared" si="54"/>
        <v>170.23699763593382</v>
      </c>
      <c r="AG237">
        <f t="shared" si="55"/>
        <v>186.56382978723406</v>
      </c>
      <c r="AH237">
        <f t="shared" si="56"/>
        <v>0</v>
      </c>
      <c r="AI237">
        <f t="shared" si="63"/>
        <v>-2</v>
      </c>
      <c r="AJ237">
        <f t="shared" si="57"/>
        <v>0</v>
      </c>
      <c r="AK237">
        <f t="shared" si="58"/>
        <v>0</v>
      </c>
      <c r="AL237" t="e">
        <f t="shared" si="59"/>
        <v>#N/A</v>
      </c>
      <c r="AM237">
        <f t="shared" si="60"/>
        <v>-1</v>
      </c>
      <c r="AN237">
        <f t="shared" si="61"/>
        <v>0</v>
      </c>
      <c r="AO237">
        <f>_xlfn.PERCENTILE.INC(INDEX($W$4:$W$263,MATCH(SPC!$B$13,IF(Setup!$B$11="Weekly",'SPC Backing (Hide)'!$B$4:$B$263,'SPC Backing (Hide)'!$E$4:$E$263),0),1):INDEX($W$4:$W$263,MATCH(SPC!$B$14,IF(Setup!$B$11="Weekly",'SPC Backing (Hide)'!$B$4:$B$263,'SPC Backing (Hide)'!$E$4:$E$263),0),1),'SPC Backing (Hide)'!$AO$3)</f>
        <v>136.10000000000002</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7">
        <f t="shared" si="62"/>
        <v>33.44999999999996</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137.58333333333334</v>
      </c>
      <c r="Y238" cm="1">
        <f t="array" ref="Y238">ABS(INDEX($F$4:$U$263,ROW(A235),MATCH($X$2,$F$3:$U$3,0))-INDEX($F$4:$U$263,ROW(A234),MATCH($X$2,$F$3:$U$3,0)))</f>
        <v>0</v>
      </c>
      <c r="Z238">
        <f>AVERAGE(INDEX($Y$4:$Y$263,MATCH(SPC!$B$13,IF(Setup!$B$11="Weekly",'SPC Backing (Hide)'!$B$4:$B$263,'SPC Backing (Hide)'!$E$4:$E$263),0)):INDEX($Y$4:$Y$263,MATCH(SPC!$B$14,IF(Setup!$B$11="Weekly",'SPC Backing (Hide)'!$B$4:$B$263,'SPC Backing (Hide)'!$E$4:$E$263),0),1))</f>
        <v>18.416666666666668</v>
      </c>
      <c r="AA238">
        <f t="shared" si="49"/>
        <v>16.326832151300238</v>
      </c>
      <c r="AB238">
        <f t="shared" si="50"/>
        <v>88.60283687943263</v>
      </c>
      <c r="AC238">
        <f t="shared" si="51"/>
        <v>104.92966903073287</v>
      </c>
      <c r="AD238">
        <f t="shared" si="52"/>
        <v>121.25650118203311</v>
      </c>
      <c r="AE238">
        <f t="shared" si="53"/>
        <v>153.91016548463358</v>
      </c>
      <c r="AF238">
        <f t="shared" si="54"/>
        <v>170.23699763593382</v>
      </c>
      <c r="AG238">
        <f t="shared" si="55"/>
        <v>186.56382978723406</v>
      </c>
      <c r="AH238">
        <f t="shared" si="56"/>
        <v>0</v>
      </c>
      <c r="AI238">
        <f t="shared" si="63"/>
        <v>-2</v>
      </c>
      <c r="AJ238">
        <f t="shared" si="57"/>
        <v>0</v>
      </c>
      <c r="AK238">
        <f t="shared" si="58"/>
        <v>0</v>
      </c>
      <c r="AL238" t="e">
        <f t="shared" si="59"/>
        <v>#N/A</v>
      </c>
      <c r="AM238">
        <f t="shared" si="60"/>
        <v>-1</v>
      </c>
      <c r="AN238">
        <f t="shared" si="61"/>
        <v>0</v>
      </c>
      <c r="AO238">
        <f>_xlfn.PERCENTILE.INC(INDEX($W$4:$W$263,MATCH(SPC!$B$13,IF(Setup!$B$11="Weekly",'SPC Backing (Hide)'!$B$4:$B$263,'SPC Backing (Hide)'!$E$4:$E$263),0),1):INDEX($W$4:$W$263,MATCH(SPC!$B$14,IF(Setup!$B$11="Weekly",'SPC Backing (Hide)'!$B$4:$B$263,'SPC Backing (Hide)'!$E$4:$E$263),0),1),'SPC Backing (Hide)'!$AO$3)</f>
        <v>136.10000000000002</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8">
        <f t="shared" si="62"/>
        <v>33.44999999999996</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137.58333333333334</v>
      </c>
      <c r="Y239" cm="1">
        <f t="array" ref="Y239">ABS(INDEX($F$4:$U$263,ROW(A236),MATCH($X$2,$F$3:$U$3,0))-INDEX($F$4:$U$263,ROW(A235),MATCH($X$2,$F$3:$U$3,0)))</f>
        <v>0</v>
      </c>
      <c r="Z239">
        <f>AVERAGE(INDEX($Y$4:$Y$263,MATCH(SPC!$B$13,IF(Setup!$B$11="Weekly",'SPC Backing (Hide)'!$B$4:$B$263,'SPC Backing (Hide)'!$E$4:$E$263),0)):INDEX($Y$4:$Y$263,MATCH(SPC!$B$14,IF(Setup!$B$11="Weekly",'SPC Backing (Hide)'!$B$4:$B$263,'SPC Backing (Hide)'!$E$4:$E$263),0),1))</f>
        <v>18.416666666666668</v>
      </c>
      <c r="AA239">
        <f t="shared" si="49"/>
        <v>16.326832151300238</v>
      </c>
      <c r="AB239">
        <f t="shared" si="50"/>
        <v>88.60283687943263</v>
      </c>
      <c r="AC239">
        <f t="shared" si="51"/>
        <v>104.92966903073287</v>
      </c>
      <c r="AD239">
        <f t="shared" si="52"/>
        <v>121.25650118203311</v>
      </c>
      <c r="AE239">
        <f t="shared" si="53"/>
        <v>153.91016548463358</v>
      </c>
      <c r="AF239">
        <f t="shared" si="54"/>
        <v>170.23699763593382</v>
      </c>
      <c r="AG239">
        <f t="shared" si="55"/>
        <v>186.56382978723406</v>
      </c>
      <c r="AH239">
        <f t="shared" si="56"/>
        <v>0</v>
      </c>
      <c r="AI239">
        <f t="shared" si="63"/>
        <v>-2</v>
      </c>
      <c r="AJ239">
        <f t="shared" si="57"/>
        <v>0</v>
      </c>
      <c r="AK239">
        <f t="shared" si="58"/>
        <v>0</v>
      </c>
      <c r="AL239" t="e">
        <f t="shared" si="59"/>
        <v>#N/A</v>
      </c>
      <c r="AM239">
        <f t="shared" si="60"/>
        <v>-1</v>
      </c>
      <c r="AN239">
        <f t="shared" si="61"/>
        <v>0</v>
      </c>
      <c r="AO239">
        <f>_xlfn.PERCENTILE.INC(INDEX($W$4:$W$263,MATCH(SPC!$B$13,IF(Setup!$B$11="Weekly",'SPC Backing (Hide)'!$B$4:$B$263,'SPC Backing (Hide)'!$E$4:$E$263),0),1):INDEX($W$4:$W$263,MATCH(SPC!$B$14,IF(Setup!$B$11="Weekly",'SPC Backing (Hide)'!$B$4:$B$263,'SPC Backing (Hide)'!$E$4:$E$263),0),1),'SPC Backing (Hide)'!$AO$3)</f>
        <v>136.10000000000002</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9">
        <f t="shared" si="62"/>
        <v>33.44999999999996</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137.58333333333334</v>
      </c>
      <c r="Y240" cm="1">
        <f t="array" ref="Y240">ABS(INDEX($F$4:$U$263,ROW(A237),MATCH($X$2,$F$3:$U$3,0))-INDEX($F$4:$U$263,ROW(A236),MATCH($X$2,$F$3:$U$3,0)))</f>
        <v>0</v>
      </c>
      <c r="Z240">
        <f>AVERAGE(INDEX($Y$4:$Y$263,MATCH(SPC!$B$13,IF(Setup!$B$11="Weekly",'SPC Backing (Hide)'!$B$4:$B$263,'SPC Backing (Hide)'!$E$4:$E$263),0)):INDEX($Y$4:$Y$263,MATCH(SPC!$B$14,IF(Setup!$B$11="Weekly",'SPC Backing (Hide)'!$B$4:$B$263,'SPC Backing (Hide)'!$E$4:$E$263),0),1))</f>
        <v>18.416666666666668</v>
      </c>
      <c r="AA240">
        <f t="shared" si="49"/>
        <v>16.326832151300238</v>
      </c>
      <c r="AB240">
        <f t="shared" si="50"/>
        <v>88.60283687943263</v>
      </c>
      <c r="AC240">
        <f t="shared" si="51"/>
        <v>104.92966903073287</v>
      </c>
      <c r="AD240">
        <f t="shared" si="52"/>
        <v>121.25650118203311</v>
      </c>
      <c r="AE240">
        <f t="shared" si="53"/>
        <v>153.91016548463358</v>
      </c>
      <c r="AF240">
        <f t="shared" si="54"/>
        <v>170.23699763593382</v>
      </c>
      <c r="AG240">
        <f t="shared" si="55"/>
        <v>186.56382978723406</v>
      </c>
      <c r="AH240">
        <f t="shared" si="56"/>
        <v>0</v>
      </c>
      <c r="AI240">
        <f t="shared" si="63"/>
        <v>-2</v>
      </c>
      <c r="AJ240">
        <f t="shared" si="57"/>
        <v>0</v>
      </c>
      <c r="AK240">
        <f t="shared" si="58"/>
        <v>0</v>
      </c>
      <c r="AL240" t="e">
        <f t="shared" si="59"/>
        <v>#N/A</v>
      </c>
      <c r="AM240">
        <f t="shared" si="60"/>
        <v>-1</v>
      </c>
      <c r="AN240">
        <f t="shared" si="61"/>
        <v>0</v>
      </c>
      <c r="AO240">
        <f>_xlfn.PERCENTILE.INC(INDEX($W$4:$W$263,MATCH(SPC!$B$13,IF(Setup!$B$11="Weekly",'SPC Backing (Hide)'!$B$4:$B$263,'SPC Backing (Hide)'!$E$4:$E$263),0),1):INDEX($W$4:$W$263,MATCH(SPC!$B$14,IF(Setup!$B$11="Weekly",'SPC Backing (Hide)'!$B$4:$B$263,'SPC Backing (Hide)'!$E$4:$E$263),0),1),'SPC Backing (Hide)'!$AO$3)</f>
        <v>136.10000000000002</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0">
        <f t="shared" si="62"/>
        <v>33.44999999999996</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137.58333333333334</v>
      </c>
      <c r="Y241" cm="1">
        <f t="array" ref="Y241">ABS(INDEX($F$4:$U$263,ROW(A238),MATCH($X$2,$F$3:$U$3,0))-INDEX($F$4:$U$263,ROW(A237),MATCH($X$2,$F$3:$U$3,0)))</f>
        <v>0</v>
      </c>
      <c r="Z241">
        <f>AVERAGE(INDEX($Y$4:$Y$263,MATCH(SPC!$B$13,IF(Setup!$B$11="Weekly",'SPC Backing (Hide)'!$B$4:$B$263,'SPC Backing (Hide)'!$E$4:$E$263),0)):INDEX($Y$4:$Y$263,MATCH(SPC!$B$14,IF(Setup!$B$11="Weekly",'SPC Backing (Hide)'!$B$4:$B$263,'SPC Backing (Hide)'!$E$4:$E$263),0),1))</f>
        <v>18.416666666666668</v>
      </c>
      <c r="AA241">
        <f t="shared" si="49"/>
        <v>16.326832151300238</v>
      </c>
      <c r="AB241">
        <f t="shared" si="50"/>
        <v>88.60283687943263</v>
      </c>
      <c r="AC241">
        <f t="shared" si="51"/>
        <v>104.92966903073287</v>
      </c>
      <c r="AD241">
        <f t="shared" si="52"/>
        <v>121.25650118203311</v>
      </c>
      <c r="AE241">
        <f t="shared" si="53"/>
        <v>153.91016548463358</v>
      </c>
      <c r="AF241">
        <f t="shared" si="54"/>
        <v>170.23699763593382</v>
      </c>
      <c r="AG241">
        <f t="shared" si="55"/>
        <v>186.56382978723406</v>
      </c>
      <c r="AH241">
        <f t="shared" si="56"/>
        <v>0</v>
      </c>
      <c r="AI241">
        <f t="shared" si="63"/>
        <v>-2</v>
      </c>
      <c r="AJ241">
        <f t="shared" si="57"/>
        <v>0</v>
      </c>
      <c r="AK241">
        <f t="shared" si="58"/>
        <v>0</v>
      </c>
      <c r="AL241" t="e">
        <f t="shared" si="59"/>
        <v>#N/A</v>
      </c>
      <c r="AM241">
        <f t="shared" si="60"/>
        <v>-1</v>
      </c>
      <c r="AN241">
        <f t="shared" si="61"/>
        <v>0</v>
      </c>
      <c r="AO241">
        <f>_xlfn.PERCENTILE.INC(INDEX($W$4:$W$263,MATCH(SPC!$B$13,IF(Setup!$B$11="Weekly",'SPC Backing (Hide)'!$B$4:$B$263,'SPC Backing (Hide)'!$E$4:$E$263),0),1):INDEX($W$4:$W$263,MATCH(SPC!$B$14,IF(Setup!$B$11="Weekly",'SPC Backing (Hide)'!$B$4:$B$263,'SPC Backing (Hide)'!$E$4:$E$263),0),1),'SPC Backing (Hide)'!$AO$3)</f>
        <v>136.10000000000002</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1">
        <f t="shared" si="62"/>
        <v>33.44999999999996</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137.58333333333334</v>
      </c>
      <c r="Y242" cm="1">
        <f t="array" ref="Y242">ABS(INDEX($F$4:$U$263,ROW(A239),MATCH($X$2,$F$3:$U$3,0))-INDEX($F$4:$U$263,ROW(A238),MATCH($X$2,$F$3:$U$3,0)))</f>
        <v>0</v>
      </c>
      <c r="Z242">
        <f>AVERAGE(INDEX($Y$4:$Y$263,MATCH(SPC!$B$13,IF(Setup!$B$11="Weekly",'SPC Backing (Hide)'!$B$4:$B$263,'SPC Backing (Hide)'!$E$4:$E$263),0)):INDEX($Y$4:$Y$263,MATCH(SPC!$B$14,IF(Setup!$B$11="Weekly",'SPC Backing (Hide)'!$B$4:$B$263,'SPC Backing (Hide)'!$E$4:$E$263),0),1))</f>
        <v>18.416666666666668</v>
      </c>
      <c r="AA242">
        <f t="shared" si="49"/>
        <v>16.326832151300238</v>
      </c>
      <c r="AB242">
        <f t="shared" si="50"/>
        <v>88.60283687943263</v>
      </c>
      <c r="AC242">
        <f t="shared" si="51"/>
        <v>104.92966903073287</v>
      </c>
      <c r="AD242">
        <f t="shared" si="52"/>
        <v>121.25650118203311</v>
      </c>
      <c r="AE242">
        <f t="shared" si="53"/>
        <v>153.91016548463358</v>
      </c>
      <c r="AF242">
        <f t="shared" si="54"/>
        <v>170.23699763593382</v>
      </c>
      <c r="AG242">
        <f t="shared" si="55"/>
        <v>186.56382978723406</v>
      </c>
      <c r="AH242">
        <f t="shared" si="56"/>
        <v>0</v>
      </c>
      <c r="AI242">
        <f t="shared" si="63"/>
        <v>-2</v>
      </c>
      <c r="AJ242">
        <f t="shared" si="57"/>
        <v>0</v>
      </c>
      <c r="AK242">
        <f t="shared" si="58"/>
        <v>0</v>
      </c>
      <c r="AL242" t="e">
        <f t="shared" si="59"/>
        <v>#N/A</v>
      </c>
      <c r="AM242">
        <f t="shared" si="60"/>
        <v>-1</v>
      </c>
      <c r="AN242">
        <f t="shared" si="61"/>
        <v>0</v>
      </c>
      <c r="AO242">
        <f>_xlfn.PERCENTILE.INC(INDEX($W$4:$W$263,MATCH(SPC!$B$13,IF(Setup!$B$11="Weekly",'SPC Backing (Hide)'!$B$4:$B$263,'SPC Backing (Hide)'!$E$4:$E$263),0),1):INDEX($W$4:$W$263,MATCH(SPC!$B$14,IF(Setup!$B$11="Weekly",'SPC Backing (Hide)'!$B$4:$B$263,'SPC Backing (Hide)'!$E$4:$E$263),0),1),'SPC Backing (Hide)'!$AO$3)</f>
        <v>136.10000000000002</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2">
        <f t="shared" si="62"/>
        <v>33.44999999999996</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137.58333333333334</v>
      </c>
      <c r="Y243" cm="1">
        <f t="array" ref="Y243">ABS(INDEX($F$4:$U$263,ROW(A240),MATCH($X$2,$F$3:$U$3,0))-INDEX($F$4:$U$263,ROW(A239),MATCH($X$2,$F$3:$U$3,0)))</f>
        <v>0</v>
      </c>
      <c r="Z243">
        <f>AVERAGE(INDEX($Y$4:$Y$263,MATCH(SPC!$B$13,IF(Setup!$B$11="Weekly",'SPC Backing (Hide)'!$B$4:$B$263,'SPC Backing (Hide)'!$E$4:$E$263),0)):INDEX($Y$4:$Y$263,MATCH(SPC!$B$14,IF(Setup!$B$11="Weekly",'SPC Backing (Hide)'!$B$4:$B$263,'SPC Backing (Hide)'!$E$4:$E$263),0),1))</f>
        <v>18.416666666666668</v>
      </c>
      <c r="AA243">
        <f t="shared" si="49"/>
        <v>16.326832151300238</v>
      </c>
      <c r="AB243">
        <f t="shared" si="50"/>
        <v>88.60283687943263</v>
      </c>
      <c r="AC243">
        <f t="shared" si="51"/>
        <v>104.92966903073287</v>
      </c>
      <c r="AD243">
        <f t="shared" si="52"/>
        <v>121.25650118203311</v>
      </c>
      <c r="AE243">
        <f t="shared" si="53"/>
        <v>153.91016548463358</v>
      </c>
      <c r="AF243">
        <f t="shared" si="54"/>
        <v>170.23699763593382</v>
      </c>
      <c r="AG243">
        <f t="shared" si="55"/>
        <v>186.56382978723406</v>
      </c>
      <c r="AH243">
        <f t="shared" si="56"/>
        <v>0</v>
      </c>
      <c r="AI243">
        <f t="shared" si="63"/>
        <v>-2</v>
      </c>
      <c r="AJ243">
        <f t="shared" si="57"/>
        <v>0</v>
      </c>
      <c r="AK243">
        <f t="shared" si="58"/>
        <v>0</v>
      </c>
      <c r="AL243" t="e">
        <f t="shared" si="59"/>
        <v>#N/A</v>
      </c>
      <c r="AM243">
        <f t="shared" si="60"/>
        <v>-1</v>
      </c>
      <c r="AN243">
        <f t="shared" si="61"/>
        <v>0</v>
      </c>
      <c r="AO243">
        <f>_xlfn.PERCENTILE.INC(INDEX($W$4:$W$263,MATCH(SPC!$B$13,IF(Setup!$B$11="Weekly",'SPC Backing (Hide)'!$B$4:$B$263,'SPC Backing (Hide)'!$E$4:$E$263),0),1):INDEX($W$4:$W$263,MATCH(SPC!$B$14,IF(Setup!$B$11="Weekly",'SPC Backing (Hide)'!$B$4:$B$263,'SPC Backing (Hide)'!$E$4:$E$263),0),1),'SPC Backing (Hide)'!$AO$3)</f>
        <v>136.10000000000002</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3">
        <f t="shared" si="62"/>
        <v>33.44999999999996</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137.58333333333334</v>
      </c>
      <c r="Y244" cm="1">
        <f t="array" ref="Y244">ABS(INDEX($F$4:$U$263,ROW(A241),MATCH($X$2,$F$3:$U$3,0))-INDEX($F$4:$U$263,ROW(A240),MATCH($X$2,$F$3:$U$3,0)))</f>
        <v>0</v>
      </c>
      <c r="Z244">
        <f>AVERAGE(INDEX($Y$4:$Y$263,MATCH(SPC!$B$13,IF(Setup!$B$11="Weekly",'SPC Backing (Hide)'!$B$4:$B$263,'SPC Backing (Hide)'!$E$4:$E$263),0)):INDEX($Y$4:$Y$263,MATCH(SPC!$B$14,IF(Setup!$B$11="Weekly",'SPC Backing (Hide)'!$B$4:$B$263,'SPC Backing (Hide)'!$E$4:$E$263),0),1))</f>
        <v>18.416666666666668</v>
      </c>
      <c r="AA244">
        <f t="shared" si="49"/>
        <v>16.326832151300238</v>
      </c>
      <c r="AB244">
        <f t="shared" si="50"/>
        <v>88.60283687943263</v>
      </c>
      <c r="AC244">
        <f t="shared" si="51"/>
        <v>104.92966903073287</v>
      </c>
      <c r="AD244">
        <f t="shared" si="52"/>
        <v>121.25650118203311</v>
      </c>
      <c r="AE244">
        <f t="shared" si="53"/>
        <v>153.91016548463358</v>
      </c>
      <c r="AF244">
        <f t="shared" si="54"/>
        <v>170.23699763593382</v>
      </c>
      <c r="AG244">
        <f t="shared" si="55"/>
        <v>186.56382978723406</v>
      </c>
      <c r="AH244">
        <f t="shared" si="56"/>
        <v>0</v>
      </c>
      <c r="AI244">
        <f t="shared" si="63"/>
        <v>-2</v>
      </c>
      <c r="AJ244">
        <f t="shared" si="57"/>
        <v>0</v>
      </c>
      <c r="AK244">
        <f t="shared" si="58"/>
        <v>0</v>
      </c>
      <c r="AL244" t="e">
        <f t="shared" si="59"/>
        <v>#N/A</v>
      </c>
      <c r="AM244">
        <f t="shared" si="60"/>
        <v>-1</v>
      </c>
      <c r="AN244">
        <f t="shared" si="61"/>
        <v>0</v>
      </c>
      <c r="AO244">
        <f>_xlfn.PERCENTILE.INC(INDEX($W$4:$W$263,MATCH(SPC!$B$13,IF(Setup!$B$11="Weekly",'SPC Backing (Hide)'!$B$4:$B$263,'SPC Backing (Hide)'!$E$4:$E$263),0),1):INDEX($W$4:$W$263,MATCH(SPC!$B$14,IF(Setup!$B$11="Weekly",'SPC Backing (Hide)'!$B$4:$B$263,'SPC Backing (Hide)'!$E$4:$E$263),0),1),'SPC Backing (Hide)'!$AO$3)</f>
        <v>136.10000000000002</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4">
        <f t="shared" si="62"/>
        <v>33.44999999999996</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137.58333333333334</v>
      </c>
      <c r="Y245" cm="1">
        <f t="array" ref="Y245">ABS(INDEX($F$4:$U$263,ROW(A242),MATCH($X$2,$F$3:$U$3,0))-INDEX($F$4:$U$263,ROW(A241),MATCH($X$2,$F$3:$U$3,0)))</f>
        <v>0</v>
      </c>
      <c r="Z245">
        <f>AVERAGE(INDEX($Y$4:$Y$263,MATCH(SPC!$B$13,IF(Setup!$B$11="Weekly",'SPC Backing (Hide)'!$B$4:$B$263,'SPC Backing (Hide)'!$E$4:$E$263),0)):INDEX($Y$4:$Y$263,MATCH(SPC!$B$14,IF(Setup!$B$11="Weekly",'SPC Backing (Hide)'!$B$4:$B$263,'SPC Backing (Hide)'!$E$4:$E$263),0),1))</f>
        <v>18.416666666666668</v>
      </c>
      <c r="AA245">
        <f t="shared" si="49"/>
        <v>16.326832151300238</v>
      </c>
      <c r="AB245">
        <f t="shared" si="50"/>
        <v>88.60283687943263</v>
      </c>
      <c r="AC245">
        <f t="shared" si="51"/>
        <v>104.92966903073287</v>
      </c>
      <c r="AD245">
        <f t="shared" si="52"/>
        <v>121.25650118203311</v>
      </c>
      <c r="AE245">
        <f t="shared" si="53"/>
        <v>153.91016548463358</v>
      </c>
      <c r="AF245">
        <f t="shared" si="54"/>
        <v>170.23699763593382</v>
      </c>
      <c r="AG245">
        <f t="shared" si="55"/>
        <v>186.56382978723406</v>
      </c>
      <c r="AH245">
        <f t="shared" si="56"/>
        <v>0</v>
      </c>
      <c r="AI245">
        <f t="shared" si="63"/>
        <v>-2</v>
      </c>
      <c r="AJ245">
        <f t="shared" si="57"/>
        <v>0</v>
      </c>
      <c r="AK245">
        <f t="shared" si="58"/>
        <v>0</v>
      </c>
      <c r="AL245" t="e">
        <f t="shared" si="59"/>
        <v>#N/A</v>
      </c>
      <c r="AM245">
        <f t="shared" si="60"/>
        <v>-1</v>
      </c>
      <c r="AN245">
        <f t="shared" si="61"/>
        <v>0</v>
      </c>
      <c r="AO245">
        <f>_xlfn.PERCENTILE.INC(INDEX($W$4:$W$263,MATCH(SPC!$B$13,IF(Setup!$B$11="Weekly",'SPC Backing (Hide)'!$B$4:$B$263,'SPC Backing (Hide)'!$E$4:$E$263),0),1):INDEX($W$4:$W$263,MATCH(SPC!$B$14,IF(Setup!$B$11="Weekly",'SPC Backing (Hide)'!$B$4:$B$263,'SPC Backing (Hide)'!$E$4:$E$263),0),1),'SPC Backing (Hide)'!$AO$3)</f>
        <v>136.10000000000002</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5">
        <f t="shared" si="62"/>
        <v>33.44999999999996</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137.58333333333334</v>
      </c>
      <c r="Y246" cm="1">
        <f t="array" ref="Y246">ABS(INDEX($F$4:$U$263,ROW(A243),MATCH($X$2,$F$3:$U$3,0))-INDEX($F$4:$U$263,ROW(A242),MATCH($X$2,$F$3:$U$3,0)))</f>
        <v>0</v>
      </c>
      <c r="Z246">
        <f>AVERAGE(INDEX($Y$4:$Y$263,MATCH(SPC!$B$13,IF(Setup!$B$11="Weekly",'SPC Backing (Hide)'!$B$4:$B$263,'SPC Backing (Hide)'!$E$4:$E$263),0)):INDEX($Y$4:$Y$263,MATCH(SPC!$B$14,IF(Setup!$B$11="Weekly",'SPC Backing (Hide)'!$B$4:$B$263,'SPC Backing (Hide)'!$E$4:$E$263),0),1))</f>
        <v>18.416666666666668</v>
      </c>
      <c r="AA246">
        <f t="shared" si="49"/>
        <v>16.326832151300238</v>
      </c>
      <c r="AB246">
        <f t="shared" si="50"/>
        <v>88.60283687943263</v>
      </c>
      <c r="AC246">
        <f t="shared" si="51"/>
        <v>104.92966903073287</v>
      </c>
      <c r="AD246">
        <f t="shared" si="52"/>
        <v>121.25650118203311</v>
      </c>
      <c r="AE246">
        <f t="shared" si="53"/>
        <v>153.91016548463358</v>
      </c>
      <c r="AF246">
        <f t="shared" si="54"/>
        <v>170.23699763593382</v>
      </c>
      <c r="AG246">
        <f t="shared" si="55"/>
        <v>186.56382978723406</v>
      </c>
      <c r="AH246">
        <f t="shared" si="56"/>
        <v>0</v>
      </c>
      <c r="AI246">
        <f t="shared" si="63"/>
        <v>-2</v>
      </c>
      <c r="AJ246">
        <f t="shared" si="57"/>
        <v>0</v>
      </c>
      <c r="AK246">
        <f t="shared" si="58"/>
        <v>0</v>
      </c>
      <c r="AL246" t="e">
        <f t="shared" si="59"/>
        <v>#N/A</v>
      </c>
      <c r="AM246">
        <f t="shared" si="60"/>
        <v>-1</v>
      </c>
      <c r="AN246">
        <f t="shared" si="61"/>
        <v>0</v>
      </c>
      <c r="AO246">
        <f>_xlfn.PERCENTILE.INC(INDEX($W$4:$W$263,MATCH(SPC!$B$13,IF(Setup!$B$11="Weekly",'SPC Backing (Hide)'!$B$4:$B$263,'SPC Backing (Hide)'!$E$4:$E$263),0),1):INDEX($W$4:$W$263,MATCH(SPC!$B$14,IF(Setup!$B$11="Weekly",'SPC Backing (Hide)'!$B$4:$B$263,'SPC Backing (Hide)'!$E$4:$E$263),0),1),'SPC Backing (Hide)'!$AO$3)</f>
        <v>136.10000000000002</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6">
        <f t="shared" si="62"/>
        <v>33.44999999999996</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137.58333333333334</v>
      </c>
      <c r="Y247" cm="1">
        <f t="array" ref="Y247">ABS(INDEX($F$4:$U$263,ROW(A244),MATCH($X$2,$F$3:$U$3,0))-INDEX($F$4:$U$263,ROW(A243),MATCH($X$2,$F$3:$U$3,0)))</f>
        <v>0</v>
      </c>
      <c r="Z247">
        <f>AVERAGE(INDEX($Y$4:$Y$263,MATCH(SPC!$B$13,IF(Setup!$B$11="Weekly",'SPC Backing (Hide)'!$B$4:$B$263,'SPC Backing (Hide)'!$E$4:$E$263),0)):INDEX($Y$4:$Y$263,MATCH(SPC!$B$14,IF(Setup!$B$11="Weekly",'SPC Backing (Hide)'!$B$4:$B$263,'SPC Backing (Hide)'!$E$4:$E$263),0),1))</f>
        <v>18.416666666666668</v>
      </c>
      <c r="AA247">
        <f t="shared" si="49"/>
        <v>16.326832151300238</v>
      </c>
      <c r="AB247">
        <f t="shared" si="50"/>
        <v>88.60283687943263</v>
      </c>
      <c r="AC247">
        <f t="shared" si="51"/>
        <v>104.92966903073287</v>
      </c>
      <c r="AD247">
        <f t="shared" si="52"/>
        <v>121.25650118203311</v>
      </c>
      <c r="AE247">
        <f t="shared" si="53"/>
        <v>153.91016548463358</v>
      </c>
      <c r="AF247">
        <f t="shared" si="54"/>
        <v>170.23699763593382</v>
      </c>
      <c r="AG247">
        <f t="shared" si="55"/>
        <v>186.56382978723406</v>
      </c>
      <c r="AH247">
        <f t="shared" si="56"/>
        <v>0</v>
      </c>
      <c r="AI247">
        <f t="shared" si="63"/>
        <v>-2</v>
      </c>
      <c r="AJ247">
        <f t="shared" si="57"/>
        <v>0</v>
      </c>
      <c r="AK247">
        <f t="shared" si="58"/>
        <v>0</v>
      </c>
      <c r="AL247" t="e">
        <f t="shared" si="59"/>
        <v>#N/A</v>
      </c>
      <c r="AM247">
        <f t="shared" si="60"/>
        <v>-1</v>
      </c>
      <c r="AN247">
        <f t="shared" si="61"/>
        <v>0</v>
      </c>
      <c r="AO247">
        <f>_xlfn.PERCENTILE.INC(INDEX($W$4:$W$263,MATCH(SPC!$B$13,IF(Setup!$B$11="Weekly",'SPC Backing (Hide)'!$B$4:$B$263,'SPC Backing (Hide)'!$E$4:$E$263),0),1):INDEX($W$4:$W$263,MATCH(SPC!$B$14,IF(Setup!$B$11="Weekly",'SPC Backing (Hide)'!$B$4:$B$263,'SPC Backing (Hide)'!$E$4:$E$263),0),1),'SPC Backing (Hide)'!$AO$3)</f>
        <v>136.10000000000002</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7">
        <f t="shared" si="62"/>
        <v>33.44999999999996</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137.58333333333334</v>
      </c>
      <c r="Y248" cm="1">
        <f t="array" ref="Y248">ABS(INDEX($F$4:$U$263,ROW(A245),MATCH($X$2,$F$3:$U$3,0))-INDEX($F$4:$U$263,ROW(A244),MATCH($X$2,$F$3:$U$3,0)))</f>
        <v>0</v>
      </c>
      <c r="Z248">
        <f>AVERAGE(INDEX($Y$4:$Y$263,MATCH(SPC!$B$13,IF(Setup!$B$11="Weekly",'SPC Backing (Hide)'!$B$4:$B$263,'SPC Backing (Hide)'!$E$4:$E$263),0)):INDEX($Y$4:$Y$263,MATCH(SPC!$B$14,IF(Setup!$B$11="Weekly",'SPC Backing (Hide)'!$B$4:$B$263,'SPC Backing (Hide)'!$E$4:$E$263),0),1))</f>
        <v>18.416666666666668</v>
      </c>
      <c r="AA248">
        <f t="shared" si="49"/>
        <v>16.326832151300238</v>
      </c>
      <c r="AB248">
        <f t="shared" si="50"/>
        <v>88.60283687943263</v>
      </c>
      <c r="AC248">
        <f t="shared" si="51"/>
        <v>104.92966903073287</v>
      </c>
      <c r="AD248">
        <f t="shared" si="52"/>
        <v>121.25650118203311</v>
      </c>
      <c r="AE248">
        <f t="shared" si="53"/>
        <v>153.91016548463358</v>
      </c>
      <c r="AF248">
        <f t="shared" si="54"/>
        <v>170.23699763593382</v>
      </c>
      <c r="AG248">
        <f t="shared" si="55"/>
        <v>186.56382978723406</v>
      </c>
      <c r="AH248">
        <f t="shared" si="56"/>
        <v>0</v>
      </c>
      <c r="AI248">
        <f t="shared" si="63"/>
        <v>-2</v>
      </c>
      <c r="AJ248">
        <f t="shared" si="57"/>
        <v>0</v>
      </c>
      <c r="AK248">
        <f t="shared" si="58"/>
        <v>0</v>
      </c>
      <c r="AL248" t="e">
        <f t="shared" si="59"/>
        <v>#N/A</v>
      </c>
      <c r="AM248">
        <f t="shared" si="60"/>
        <v>-1</v>
      </c>
      <c r="AN248">
        <f t="shared" si="61"/>
        <v>0</v>
      </c>
      <c r="AO248">
        <f>_xlfn.PERCENTILE.INC(INDEX($W$4:$W$263,MATCH(SPC!$B$13,IF(Setup!$B$11="Weekly",'SPC Backing (Hide)'!$B$4:$B$263,'SPC Backing (Hide)'!$E$4:$E$263),0),1):INDEX($W$4:$W$263,MATCH(SPC!$B$14,IF(Setup!$B$11="Weekly",'SPC Backing (Hide)'!$B$4:$B$263,'SPC Backing (Hide)'!$E$4:$E$263),0),1),'SPC Backing (Hide)'!$AO$3)</f>
        <v>136.10000000000002</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8">
        <f t="shared" si="62"/>
        <v>33.44999999999996</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137.58333333333334</v>
      </c>
      <c r="Y249" cm="1">
        <f t="array" ref="Y249">ABS(INDEX($F$4:$U$263,ROW(A246),MATCH($X$2,$F$3:$U$3,0))-INDEX($F$4:$U$263,ROW(A245),MATCH($X$2,$F$3:$U$3,0)))</f>
        <v>0</v>
      </c>
      <c r="Z249">
        <f>AVERAGE(INDEX($Y$4:$Y$263,MATCH(SPC!$B$13,IF(Setup!$B$11="Weekly",'SPC Backing (Hide)'!$B$4:$B$263,'SPC Backing (Hide)'!$E$4:$E$263),0)):INDEX($Y$4:$Y$263,MATCH(SPC!$B$14,IF(Setup!$B$11="Weekly",'SPC Backing (Hide)'!$B$4:$B$263,'SPC Backing (Hide)'!$E$4:$E$263),0),1))</f>
        <v>18.416666666666668</v>
      </c>
      <c r="AA249">
        <f t="shared" si="49"/>
        <v>16.326832151300238</v>
      </c>
      <c r="AB249">
        <f t="shared" si="50"/>
        <v>88.60283687943263</v>
      </c>
      <c r="AC249">
        <f t="shared" si="51"/>
        <v>104.92966903073287</v>
      </c>
      <c r="AD249">
        <f t="shared" si="52"/>
        <v>121.25650118203311</v>
      </c>
      <c r="AE249">
        <f t="shared" si="53"/>
        <v>153.91016548463358</v>
      </c>
      <c r="AF249">
        <f t="shared" si="54"/>
        <v>170.23699763593382</v>
      </c>
      <c r="AG249">
        <f t="shared" si="55"/>
        <v>186.56382978723406</v>
      </c>
      <c r="AH249">
        <f t="shared" si="56"/>
        <v>0</v>
      </c>
      <c r="AI249">
        <f t="shared" si="63"/>
        <v>-2</v>
      </c>
      <c r="AJ249">
        <f t="shared" si="57"/>
        <v>0</v>
      </c>
      <c r="AK249">
        <f t="shared" si="58"/>
        <v>0</v>
      </c>
      <c r="AL249" t="e">
        <f t="shared" si="59"/>
        <v>#N/A</v>
      </c>
      <c r="AM249">
        <f t="shared" si="60"/>
        <v>-1</v>
      </c>
      <c r="AN249">
        <f t="shared" si="61"/>
        <v>0</v>
      </c>
      <c r="AO249">
        <f>_xlfn.PERCENTILE.INC(INDEX($W$4:$W$263,MATCH(SPC!$B$13,IF(Setup!$B$11="Weekly",'SPC Backing (Hide)'!$B$4:$B$263,'SPC Backing (Hide)'!$E$4:$E$263),0),1):INDEX($W$4:$W$263,MATCH(SPC!$B$14,IF(Setup!$B$11="Weekly",'SPC Backing (Hide)'!$B$4:$B$263,'SPC Backing (Hide)'!$E$4:$E$263),0),1),'SPC Backing (Hide)'!$AO$3)</f>
        <v>136.10000000000002</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9">
        <f t="shared" si="62"/>
        <v>33.44999999999996</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137.58333333333334</v>
      </c>
      <c r="Y250" cm="1">
        <f t="array" ref="Y250">ABS(INDEX($F$4:$U$263,ROW(A247),MATCH($X$2,$F$3:$U$3,0))-INDEX($F$4:$U$263,ROW(A246),MATCH($X$2,$F$3:$U$3,0)))</f>
        <v>0</v>
      </c>
      <c r="Z250">
        <f>AVERAGE(INDEX($Y$4:$Y$263,MATCH(SPC!$B$13,IF(Setup!$B$11="Weekly",'SPC Backing (Hide)'!$B$4:$B$263,'SPC Backing (Hide)'!$E$4:$E$263),0)):INDEX($Y$4:$Y$263,MATCH(SPC!$B$14,IF(Setup!$B$11="Weekly",'SPC Backing (Hide)'!$B$4:$B$263,'SPC Backing (Hide)'!$E$4:$E$263),0),1))</f>
        <v>18.416666666666668</v>
      </c>
      <c r="AA250">
        <f t="shared" si="49"/>
        <v>16.326832151300238</v>
      </c>
      <c r="AB250">
        <f t="shared" si="50"/>
        <v>88.60283687943263</v>
      </c>
      <c r="AC250">
        <f t="shared" si="51"/>
        <v>104.92966903073287</v>
      </c>
      <c r="AD250">
        <f t="shared" si="52"/>
        <v>121.25650118203311</v>
      </c>
      <c r="AE250">
        <f t="shared" si="53"/>
        <v>153.91016548463358</v>
      </c>
      <c r="AF250">
        <f t="shared" si="54"/>
        <v>170.23699763593382</v>
      </c>
      <c r="AG250">
        <f t="shared" si="55"/>
        <v>186.56382978723406</v>
      </c>
      <c r="AH250">
        <f t="shared" si="56"/>
        <v>0</v>
      </c>
      <c r="AI250">
        <f t="shared" si="63"/>
        <v>-2</v>
      </c>
      <c r="AJ250">
        <f t="shared" si="57"/>
        <v>0</v>
      </c>
      <c r="AK250">
        <f t="shared" si="58"/>
        <v>0</v>
      </c>
      <c r="AL250" t="e">
        <f t="shared" si="59"/>
        <v>#N/A</v>
      </c>
      <c r="AM250">
        <f t="shared" si="60"/>
        <v>-1</v>
      </c>
      <c r="AN250">
        <f t="shared" si="61"/>
        <v>0</v>
      </c>
      <c r="AO250">
        <f>_xlfn.PERCENTILE.INC(INDEX($W$4:$W$263,MATCH(SPC!$B$13,IF(Setup!$B$11="Weekly",'SPC Backing (Hide)'!$B$4:$B$263,'SPC Backing (Hide)'!$E$4:$E$263),0),1):INDEX($W$4:$W$263,MATCH(SPC!$B$14,IF(Setup!$B$11="Weekly",'SPC Backing (Hide)'!$B$4:$B$263,'SPC Backing (Hide)'!$E$4:$E$263),0),1),'SPC Backing (Hide)'!$AO$3)</f>
        <v>136.10000000000002</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0">
        <f t="shared" si="62"/>
        <v>33.44999999999996</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137.58333333333334</v>
      </c>
      <c r="Y251" cm="1">
        <f t="array" ref="Y251">ABS(INDEX($F$4:$U$263,ROW(A248),MATCH($X$2,$F$3:$U$3,0))-INDEX($F$4:$U$263,ROW(A247),MATCH($X$2,$F$3:$U$3,0)))</f>
        <v>0</v>
      </c>
      <c r="Z251">
        <f>AVERAGE(INDEX($Y$4:$Y$263,MATCH(SPC!$B$13,IF(Setup!$B$11="Weekly",'SPC Backing (Hide)'!$B$4:$B$263,'SPC Backing (Hide)'!$E$4:$E$263),0)):INDEX($Y$4:$Y$263,MATCH(SPC!$B$14,IF(Setup!$B$11="Weekly",'SPC Backing (Hide)'!$B$4:$B$263,'SPC Backing (Hide)'!$E$4:$E$263),0),1))</f>
        <v>18.416666666666668</v>
      </c>
      <c r="AA251">
        <f t="shared" si="49"/>
        <v>16.326832151300238</v>
      </c>
      <c r="AB251">
        <f t="shared" si="50"/>
        <v>88.60283687943263</v>
      </c>
      <c r="AC251">
        <f t="shared" si="51"/>
        <v>104.92966903073287</v>
      </c>
      <c r="AD251">
        <f t="shared" si="52"/>
        <v>121.25650118203311</v>
      </c>
      <c r="AE251">
        <f t="shared" si="53"/>
        <v>153.91016548463358</v>
      </c>
      <c r="AF251">
        <f t="shared" si="54"/>
        <v>170.23699763593382</v>
      </c>
      <c r="AG251">
        <f t="shared" si="55"/>
        <v>186.56382978723406</v>
      </c>
      <c r="AH251">
        <f t="shared" si="56"/>
        <v>0</v>
      </c>
      <c r="AI251">
        <f t="shared" si="63"/>
        <v>-2</v>
      </c>
      <c r="AJ251">
        <f t="shared" si="57"/>
        <v>0</v>
      </c>
      <c r="AK251">
        <f t="shared" si="58"/>
        <v>0</v>
      </c>
      <c r="AL251" t="e">
        <f t="shared" si="59"/>
        <v>#N/A</v>
      </c>
      <c r="AM251">
        <f t="shared" si="60"/>
        <v>-1</v>
      </c>
      <c r="AN251">
        <f t="shared" si="61"/>
        <v>0</v>
      </c>
      <c r="AO251">
        <f>_xlfn.PERCENTILE.INC(INDEX($W$4:$W$263,MATCH(SPC!$B$13,IF(Setup!$B$11="Weekly",'SPC Backing (Hide)'!$B$4:$B$263,'SPC Backing (Hide)'!$E$4:$E$263),0),1):INDEX($W$4:$W$263,MATCH(SPC!$B$14,IF(Setup!$B$11="Weekly",'SPC Backing (Hide)'!$B$4:$B$263,'SPC Backing (Hide)'!$E$4:$E$263),0),1),'SPC Backing (Hide)'!$AO$3)</f>
        <v>136.10000000000002</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1">
        <f t="shared" si="62"/>
        <v>33.44999999999996</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137.58333333333334</v>
      </c>
      <c r="Y252" cm="1">
        <f t="array" ref="Y252">ABS(INDEX($F$4:$U$263,ROW(A249),MATCH($X$2,$F$3:$U$3,0))-INDEX($F$4:$U$263,ROW(A248),MATCH($X$2,$F$3:$U$3,0)))</f>
        <v>0</v>
      </c>
      <c r="Z252">
        <f>AVERAGE(INDEX($Y$4:$Y$263,MATCH(SPC!$B$13,IF(Setup!$B$11="Weekly",'SPC Backing (Hide)'!$B$4:$B$263,'SPC Backing (Hide)'!$E$4:$E$263),0)):INDEX($Y$4:$Y$263,MATCH(SPC!$B$14,IF(Setup!$B$11="Weekly",'SPC Backing (Hide)'!$B$4:$B$263,'SPC Backing (Hide)'!$E$4:$E$263),0),1))</f>
        <v>18.416666666666668</v>
      </c>
      <c r="AA252">
        <f t="shared" si="49"/>
        <v>16.326832151300238</v>
      </c>
      <c r="AB252">
        <f t="shared" si="50"/>
        <v>88.60283687943263</v>
      </c>
      <c r="AC252">
        <f t="shared" si="51"/>
        <v>104.92966903073287</v>
      </c>
      <c r="AD252">
        <f t="shared" si="52"/>
        <v>121.25650118203311</v>
      </c>
      <c r="AE252">
        <f t="shared" si="53"/>
        <v>153.91016548463358</v>
      </c>
      <c r="AF252">
        <f t="shared" si="54"/>
        <v>170.23699763593382</v>
      </c>
      <c r="AG252">
        <f t="shared" si="55"/>
        <v>186.56382978723406</v>
      </c>
      <c r="AH252">
        <f t="shared" si="56"/>
        <v>0</v>
      </c>
      <c r="AI252">
        <f t="shared" si="63"/>
        <v>-2</v>
      </c>
      <c r="AJ252">
        <f t="shared" si="57"/>
        <v>0</v>
      </c>
      <c r="AK252">
        <f t="shared" si="58"/>
        <v>0</v>
      </c>
      <c r="AL252" t="e">
        <f t="shared" si="59"/>
        <v>#N/A</v>
      </c>
      <c r="AM252">
        <f t="shared" si="60"/>
        <v>-1</v>
      </c>
      <c r="AN252">
        <f t="shared" si="61"/>
        <v>0</v>
      </c>
      <c r="AO252">
        <f>_xlfn.PERCENTILE.INC(INDEX($W$4:$W$263,MATCH(SPC!$B$13,IF(Setup!$B$11="Weekly",'SPC Backing (Hide)'!$B$4:$B$263,'SPC Backing (Hide)'!$E$4:$E$263),0),1):INDEX($W$4:$W$263,MATCH(SPC!$B$14,IF(Setup!$B$11="Weekly",'SPC Backing (Hide)'!$B$4:$B$263,'SPC Backing (Hide)'!$E$4:$E$263),0),1),'SPC Backing (Hide)'!$AO$3)</f>
        <v>136.10000000000002</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2">
        <f t="shared" si="62"/>
        <v>33.44999999999996</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137.58333333333334</v>
      </c>
      <c r="Y253" cm="1">
        <f t="array" ref="Y253">ABS(INDEX($F$4:$U$263,ROW(A250),MATCH($X$2,$F$3:$U$3,0))-INDEX($F$4:$U$263,ROW(A249),MATCH($X$2,$F$3:$U$3,0)))</f>
        <v>0</v>
      </c>
      <c r="Z253">
        <f>AVERAGE(INDEX($Y$4:$Y$263,MATCH(SPC!$B$13,IF(Setup!$B$11="Weekly",'SPC Backing (Hide)'!$B$4:$B$263,'SPC Backing (Hide)'!$E$4:$E$263),0)):INDEX($Y$4:$Y$263,MATCH(SPC!$B$14,IF(Setup!$B$11="Weekly",'SPC Backing (Hide)'!$B$4:$B$263,'SPC Backing (Hide)'!$E$4:$E$263),0),1))</f>
        <v>18.416666666666668</v>
      </c>
      <c r="AA253">
        <f t="shared" si="49"/>
        <v>16.326832151300238</v>
      </c>
      <c r="AB253">
        <f t="shared" si="50"/>
        <v>88.60283687943263</v>
      </c>
      <c r="AC253">
        <f t="shared" si="51"/>
        <v>104.92966903073287</v>
      </c>
      <c r="AD253">
        <f t="shared" si="52"/>
        <v>121.25650118203311</v>
      </c>
      <c r="AE253">
        <f t="shared" si="53"/>
        <v>153.91016548463358</v>
      </c>
      <c r="AF253">
        <f t="shared" si="54"/>
        <v>170.23699763593382</v>
      </c>
      <c r="AG253">
        <f t="shared" si="55"/>
        <v>186.56382978723406</v>
      </c>
      <c r="AH253">
        <f t="shared" si="56"/>
        <v>0</v>
      </c>
      <c r="AI253">
        <f t="shared" si="63"/>
        <v>-2</v>
      </c>
      <c r="AJ253">
        <f t="shared" si="57"/>
        <v>0</v>
      </c>
      <c r="AK253">
        <f t="shared" si="58"/>
        <v>0</v>
      </c>
      <c r="AL253" t="e">
        <f t="shared" si="59"/>
        <v>#N/A</v>
      </c>
      <c r="AM253">
        <f t="shared" si="60"/>
        <v>-1</v>
      </c>
      <c r="AN253">
        <f t="shared" si="61"/>
        <v>0</v>
      </c>
      <c r="AO253">
        <f>_xlfn.PERCENTILE.INC(INDEX($W$4:$W$263,MATCH(SPC!$B$13,IF(Setup!$B$11="Weekly",'SPC Backing (Hide)'!$B$4:$B$263,'SPC Backing (Hide)'!$E$4:$E$263),0),1):INDEX($W$4:$W$263,MATCH(SPC!$B$14,IF(Setup!$B$11="Weekly",'SPC Backing (Hide)'!$B$4:$B$263,'SPC Backing (Hide)'!$E$4:$E$263),0),1),'SPC Backing (Hide)'!$AO$3)</f>
        <v>136.10000000000002</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3">
        <f t="shared" si="62"/>
        <v>33.44999999999996</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137.58333333333334</v>
      </c>
      <c r="Y254" cm="1">
        <f t="array" ref="Y254">ABS(INDEX($F$4:$U$263,ROW(A251),MATCH($X$2,$F$3:$U$3,0))-INDEX($F$4:$U$263,ROW(A250),MATCH($X$2,$F$3:$U$3,0)))</f>
        <v>0</v>
      </c>
      <c r="Z254">
        <f>AVERAGE(INDEX($Y$4:$Y$263,MATCH(SPC!$B$13,IF(Setup!$B$11="Weekly",'SPC Backing (Hide)'!$B$4:$B$263,'SPC Backing (Hide)'!$E$4:$E$263),0)):INDEX($Y$4:$Y$263,MATCH(SPC!$B$14,IF(Setup!$B$11="Weekly",'SPC Backing (Hide)'!$B$4:$B$263,'SPC Backing (Hide)'!$E$4:$E$263),0),1))</f>
        <v>18.416666666666668</v>
      </c>
      <c r="AA254">
        <f t="shared" si="49"/>
        <v>16.326832151300238</v>
      </c>
      <c r="AB254">
        <f t="shared" si="50"/>
        <v>88.60283687943263</v>
      </c>
      <c r="AC254">
        <f t="shared" si="51"/>
        <v>104.92966903073287</v>
      </c>
      <c r="AD254">
        <f t="shared" si="52"/>
        <v>121.25650118203311</v>
      </c>
      <c r="AE254">
        <f t="shared" si="53"/>
        <v>153.91016548463358</v>
      </c>
      <c r="AF254">
        <f t="shared" si="54"/>
        <v>170.23699763593382</v>
      </c>
      <c r="AG254">
        <f t="shared" si="55"/>
        <v>186.56382978723406</v>
      </c>
      <c r="AH254">
        <f t="shared" si="56"/>
        <v>0</v>
      </c>
      <c r="AI254">
        <f t="shared" si="63"/>
        <v>-2</v>
      </c>
      <c r="AJ254">
        <f t="shared" si="57"/>
        <v>0</v>
      </c>
      <c r="AK254">
        <f t="shared" si="58"/>
        <v>0</v>
      </c>
      <c r="AL254" t="e">
        <f t="shared" si="59"/>
        <v>#N/A</v>
      </c>
      <c r="AM254">
        <f t="shared" si="60"/>
        <v>-1</v>
      </c>
      <c r="AN254">
        <f t="shared" si="61"/>
        <v>0</v>
      </c>
      <c r="AO254">
        <f>_xlfn.PERCENTILE.INC(INDEX($W$4:$W$263,MATCH(SPC!$B$13,IF(Setup!$B$11="Weekly",'SPC Backing (Hide)'!$B$4:$B$263,'SPC Backing (Hide)'!$E$4:$E$263),0),1):INDEX($W$4:$W$263,MATCH(SPC!$B$14,IF(Setup!$B$11="Weekly",'SPC Backing (Hide)'!$B$4:$B$263,'SPC Backing (Hide)'!$E$4:$E$263),0),1),'SPC Backing (Hide)'!$AO$3)</f>
        <v>136.10000000000002</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4">
        <f t="shared" si="62"/>
        <v>33.44999999999996</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137.58333333333334</v>
      </c>
      <c r="Y255" cm="1">
        <f t="array" ref="Y255">ABS(INDEX($F$4:$U$263,ROW(A252),MATCH($X$2,$F$3:$U$3,0))-INDEX($F$4:$U$263,ROW(A251),MATCH($X$2,$F$3:$U$3,0)))</f>
        <v>0</v>
      </c>
      <c r="Z255">
        <f>AVERAGE(INDEX($Y$4:$Y$263,MATCH(SPC!$B$13,IF(Setup!$B$11="Weekly",'SPC Backing (Hide)'!$B$4:$B$263,'SPC Backing (Hide)'!$E$4:$E$263),0)):INDEX($Y$4:$Y$263,MATCH(SPC!$B$14,IF(Setup!$B$11="Weekly",'SPC Backing (Hide)'!$B$4:$B$263,'SPC Backing (Hide)'!$E$4:$E$263),0),1))</f>
        <v>18.416666666666668</v>
      </c>
      <c r="AA255">
        <f t="shared" si="49"/>
        <v>16.326832151300238</v>
      </c>
      <c r="AB255">
        <f t="shared" si="50"/>
        <v>88.60283687943263</v>
      </c>
      <c r="AC255">
        <f t="shared" si="51"/>
        <v>104.92966903073287</v>
      </c>
      <c r="AD255">
        <f t="shared" si="52"/>
        <v>121.25650118203311</v>
      </c>
      <c r="AE255">
        <f t="shared" si="53"/>
        <v>153.91016548463358</v>
      </c>
      <c r="AF255">
        <f t="shared" si="54"/>
        <v>170.23699763593382</v>
      </c>
      <c r="AG255">
        <f t="shared" si="55"/>
        <v>186.56382978723406</v>
      </c>
      <c r="AH255">
        <f t="shared" si="56"/>
        <v>0</v>
      </c>
      <c r="AI255">
        <f t="shared" si="63"/>
        <v>-2</v>
      </c>
      <c r="AJ255">
        <f t="shared" si="57"/>
        <v>0</v>
      </c>
      <c r="AK255">
        <f t="shared" si="58"/>
        <v>0</v>
      </c>
      <c r="AL255" t="e">
        <f t="shared" si="59"/>
        <v>#N/A</v>
      </c>
      <c r="AM255">
        <f t="shared" si="60"/>
        <v>-1</v>
      </c>
      <c r="AN255">
        <f t="shared" si="61"/>
        <v>0</v>
      </c>
      <c r="AO255">
        <f>_xlfn.PERCENTILE.INC(INDEX($W$4:$W$263,MATCH(SPC!$B$13,IF(Setup!$B$11="Weekly",'SPC Backing (Hide)'!$B$4:$B$263,'SPC Backing (Hide)'!$E$4:$E$263),0),1):INDEX($W$4:$W$263,MATCH(SPC!$B$14,IF(Setup!$B$11="Weekly",'SPC Backing (Hide)'!$B$4:$B$263,'SPC Backing (Hide)'!$E$4:$E$263),0),1),'SPC Backing (Hide)'!$AO$3)</f>
        <v>136.10000000000002</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5">
        <f t="shared" si="62"/>
        <v>33.44999999999996</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137.58333333333334</v>
      </c>
      <c r="Y256" cm="1">
        <f t="array" ref="Y256">ABS(INDEX($F$4:$U$263,ROW(A253),MATCH($X$2,$F$3:$U$3,0))-INDEX($F$4:$U$263,ROW(A252),MATCH($X$2,$F$3:$U$3,0)))</f>
        <v>0</v>
      </c>
      <c r="Z256">
        <f>AVERAGE(INDEX($Y$4:$Y$263,MATCH(SPC!$B$13,IF(Setup!$B$11="Weekly",'SPC Backing (Hide)'!$B$4:$B$263,'SPC Backing (Hide)'!$E$4:$E$263),0)):INDEX($Y$4:$Y$263,MATCH(SPC!$B$14,IF(Setup!$B$11="Weekly",'SPC Backing (Hide)'!$B$4:$B$263,'SPC Backing (Hide)'!$E$4:$E$263),0),1))</f>
        <v>18.416666666666668</v>
      </c>
      <c r="AA256">
        <f t="shared" si="49"/>
        <v>16.326832151300238</v>
      </c>
      <c r="AB256">
        <f t="shared" si="50"/>
        <v>88.60283687943263</v>
      </c>
      <c r="AC256">
        <f t="shared" si="51"/>
        <v>104.92966903073287</v>
      </c>
      <c r="AD256">
        <f t="shared" si="52"/>
        <v>121.25650118203311</v>
      </c>
      <c r="AE256">
        <f t="shared" si="53"/>
        <v>153.91016548463358</v>
      </c>
      <c r="AF256">
        <f t="shared" si="54"/>
        <v>170.23699763593382</v>
      </c>
      <c r="AG256">
        <f t="shared" si="55"/>
        <v>186.56382978723406</v>
      </c>
      <c r="AH256">
        <f t="shared" si="56"/>
        <v>0</v>
      </c>
      <c r="AI256">
        <f t="shared" si="63"/>
        <v>-2</v>
      </c>
      <c r="AJ256">
        <f t="shared" si="57"/>
        <v>0</v>
      </c>
      <c r="AK256">
        <f t="shared" si="58"/>
        <v>0</v>
      </c>
      <c r="AL256" t="e">
        <f t="shared" si="59"/>
        <v>#N/A</v>
      </c>
      <c r="AM256">
        <f t="shared" si="60"/>
        <v>-1</v>
      </c>
      <c r="AN256" t="e">
        <f t="shared" si="61"/>
        <v>#N/A</v>
      </c>
      <c r="AO256">
        <f>_xlfn.PERCENTILE.INC(INDEX($W$4:$W$263,MATCH(SPC!$B$13,IF(Setup!$B$11="Weekly",'SPC Backing (Hide)'!$B$4:$B$263,'SPC Backing (Hide)'!$E$4:$E$263),0),1):INDEX($W$4:$W$263,MATCH(SPC!$B$14,IF(Setup!$B$11="Weekly",'SPC Backing (Hide)'!$B$4:$B$263,'SPC Backing (Hide)'!$E$4:$E$263),0),1),'SPC Backing (Hide)'!$AO$3)</f>
        <v>136.10000000000002</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6">
        <f t="shared" si="62"/>
        <v>33.44999999999996</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137.58333333333334</v>
      </c>
      <c r="Y257" cm="1">
        <f t="array" ref="Y257">ABS(INDEX($F$4:$U$263,ROW(A254),MATCH($X$2,$F$3:$U$3,0))-INDEX($F$4:$U$263,ROW(A253),MATCH($X$2,$F$3:$U$3,0)))</f>
        <v>0</v>
      </c>
      <c r="Z257">
        <f>AVERAGE(INDEX($Y$4:$Y$263,MATCH(SPC!$B$13,IF(Setup!$B$11="Weekly",'SPC Backing (Hide)'!$B$4:$B$263,'SPC Backing (Hide)'!$E$4:$E$263),0)):INDEX($Y$4:$Y$263,MATCH(SPC!$B$14,IF(Setup!$B$11="Weekly",'SPC Backing (Hide)'!$B$4:$B$263,'SPC Backing (Hide)'!$E$4:$E$263),0),1))</f>
        <v>18.416666666666668</v>
      </c>
      <c r="AA257">
        <f t="shared" si="49"/>
        <v>16.326832151300238</v>
      </c>
      <c r="AB257">
        <f t="shared" si="50"/>
        <v>88.60283687943263</v>
      </c>
      <c r="AC257">
        <f t="shared" si="51"/>
        <v>104.92966903073287</v>
      </c>
      <c r="AD257">
        <f t="shared" si="52"/>
        <v>121.25650118203311</v>
      </c>
      <c r="AE257">
        <f t="shared" si="53"/>
        <v>153.91016548463358</v>
      </c>
      <c r="AF257">
        <f t="shared" si="54"/>
        <v>170.23699763593382</v>
      </c>
      <c r="AG257">
        <f t="shared" si="55"/>
        <v>186.56382978723406</v>
      </c>
      <c r="AH257">
        <f t="shared" si="56"/>
        <v>0</v>
      </c>
      <c r="AI257">
        <f t="shared" si="63"/>
        <v>-2</v>
      </c>
      <c r="AJ257">
        <f t="shared" si="57"/>
        <v>0</v>
      </c>
      <c r="AK257">
        <f t="shared" si="58"/>
        <v>0</v>
      </c>
      <c r="AL257" t="e">
        <f t="shared" si="59"/>
        <v>#N/A</v>
      </c>
      <c r="AM257">
        <f t="shared" si="60"/>
        <v>-1</v>
      </c>
      <c r="AN257" t="e">
        <f t="shared" si="61"/>
        <v>#N/A</v>
      </c>
      <c r="AO257">
        <f>_xlfn.PERCENTILE.INC(INDEX($W$4:$W$263,MATCH(SPC!$B$13,IF(Setup!$B$11="Weekly",'SPC Backing (Hide)'!$B$4:$B$263,'SPC Backing (Hide)'!$E$4:$E$263),0),1):INDEX($W$4:$W$263,MATCH(SPC!$B$14,IF(Setup!$B$11="Weekly",'SPC Backing (Hide)'!$B$4:$B$263,'SPC Backing (Hide)'!$E$4:$E$263),0),1),'SPC Backing (Hide)'!$AO$3)</f>
        <v>136.10000000000002</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7">
        <f t="shared" si="62"/>
        <v>33.44999999999996</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137.58333333333334</v>
      </c>
      <c r="Y258" cm="1">
        <f t="array" ref="Y258">ABS(INDEX($F$4:$U$263,ROW(A255),MATCH($X$2,$F$3:$U$3,0))-INDEX($F$4:$U$263,ROW(A254),MATCH($X$2,$F$3:$U$3,0)))</f>
        <v>0</v>
      </c>
      <c r="Z258">
        <f>AVERAGE(INDEX($Y$4:$Y$263,MATCH(SPC!$B$13,IF(Setup!$B$11="Weekly",'SPC Backing (Hide)'!$B$4:$B$263,'SPC Backing (Hide)'!$E$4:$E$263),0)):INDEX($Y$4:$Y$263,MATCH(SPC!$B$14,IF(Setup!$B$11="Weekly",'SPC Backing (Hide)'!$B$4:$B$263,'SPC Backing (Hide)'!$E$4:$E$263),0),1))</f>
        <v>18.416666666666668</v>
      </c>
      <c r="AA258">
        <f t="shared" si="49"/>
        <v>16.326832151300238</v>
      </c>
      <c r="AB258">
        <f t="shared" si="50"/>
        <v>88.60283687943263</v>
      </c>
      <c r="AC258">
        <f t="shared" si="51"/>
        <v>104.92966903073287</v>
      </c>
      <c r="AD258">
        <f t="shared" si="52"/>
        <v>121.25650118203311</v>
      </c>
      <c r="AE258">
        <f t="shared" si="53"/>
        <v>153.91016548463358</v>
      </c>
      <c r="AF258">
        <f t="shared" si="54"/>
        <v>170.23699763593382</v>
      </c>
      <c r="AG258">
        <f t="shared" si="55"/>
        <v>186.56382978723406</v>
      </c>
      <c r="AH258">
        <f t="shared" si="56"/>
        <v>0</v>
      </c>
      <c r="AI258">
        <f t="shared" si="63"/>
        <v>-2</v>
      </c>
      <c r="AJ258">
        <f t="shared" si="57"/>
        <v>0</v>
      </c>
      <c r="AK258">
        <f t="shared" si="58"/>
        <v>0</v>
      </c>
      <c r="AL258" t="e">
        <f t="shared" si="59"/>
        <v>#N/A</v>
      </c>
      <c r="AM258">
        <f t="shared" si="60"/>
        <v>-1</v>
      </c>
      <c r="AN258" t="e">
        <f t="shared" si="61"/>
        <v>#N/A</v>
      </c>
      <c r="AO258">
        <f>_xlfn.PERCENTILE.INC(INDEX($W$4:$W$263,MATCH(SPC!$B$13,IF(Setup!$B$11="Weekly",'SPC Backing (Hide)'!$B$4:$B$263,'SPC Backing (Hide)'!$E$4:$E$263),0),1):INDEX($W$4:$W$263,MATCH(SPC!$B$14,IF(Setup!$B$11="Weekly",'SPC Backing (Hide)'!$B$4:$B$263,'SPC Backing (Hide)'!$E$4:$E$263),0),1),'SPC Backing (Hide)'!$AO$3)</f>
        <v>136.10000000000002</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8">
        <f t="shared" si="62"/>
        <v>33.44999999999996</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137.58333333333334</v>
      </c>
      <c r="Y259" cm="1">
        <f t="array" ref="Y259">ABS(INDEX($F$4:$U$263,ROW(A256),MATCH($X$2,$F$3:$U$3,0))-INDEX($F$4:$U$263,ROW(A255),MATCH($X$2,$F$3:$U$3,0)))</f>
        <v>0</v>
      </c>
      <c r="Z259">
        <f>AVERAGE(INDEX($Y$4:$Y$263,MATCH(SPC!$B$13,IF(Setup!$B$11="Weekly",'SPC Backing (Hide)'!$B$4:$B$263,'SPC Backing (Hide)'!$E$4:$E$263),0)):INDEX($Y$4:$Y$263,MATCH(SPC!$B$14,IF(Setup!$B$11="Weekly",'SPC Backing (Hide)'!$B$4:$B$263,'SPC Backing (Hide)'!$E$4:$E$263),0),1))</f>
        <v>18.416666666666668</v>
      </c>
      <c r="AA259">
        <f t="shared" si="49"/>
        <v>16.326832151300238</v>
      </c>
      <c r="AB259">
        <f t="shared" si="50"/>
        <v>88.60283687943263</v>
      </c>
      <c r="AC259">
        <f t="shared" si="51"/>
        <v>104.92966903073287</v>
      </c>
      <c r="AD259">
        <f t="shared" si="52"/>
        <v>121.25650118203311</v>
      </c>
      <c r="AE259">
        <f t="shared" si="53"/>
        <v>153.91016548463358</v>
      </c>
      <c r="AF259">
        <f t="shared" si="54"/>
        <v>170.23699763593382</v>
      </c>
      <c r="AG259">
        <f t="shared" si="55"/>
        <v>186.56382978723406</v>
      </c>
      <c r="AH259">
        <f t="shared" si="56"/>
        <v>0</v>
      </c>
      <c r="AI259">
        <f t="shared" si="63"/>
        <v>-2</v>
      </c>
      <c r="AJ259">
        <f t="shared" si="57"/>
        <v>0</v>
      </c>
      <c r="AK259">
        <f t="shared" si="58"/>
        <v>0</v>
      </c>
      <c r="AL259" t="e">
        <f t="shared" si="59"/>
        <v>#N/A</v>
      </c>
      <c r="AM259">
        <f t="shared" si="60"/>
        <v>-1</v>
      </c>
      <c r="AN259" t="e">
        <f t="shared" si="61"/>
        <v>#N/A</v>
      </c>
      <c r="AO259">
        <f>_xlfn.PERCENTILE.INC(INDEX($W$4:$W$263,MATCH(SPC!$B$13,IF(Setup!$B$11="Weekly",'SPC Backing (Hide)'!$B$4:$B$263,'SPC Backing (Hide)'!$E$4:$E$263),0),1):INDEX($W$4:$W$263,MATCH(SPC!$B$14,IF(Setup!$B$11="Weekly",'SPC Backing (Hide)'!$B$4:$B$263,'SPC Backing (Hide)'!$E$4:$E$263),0),1),'SPC Backing (Hide)'!$AO$3)</f>
        <v>136.10000000000002</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9">
        <f t="shared" si="62"/>
        <v>33.44999999999996</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137.58333333333334</v>
      </c>
      <c r="Y260" cm="1">
        <f t="array" ref="Y260">ABS(INDEX($F$4:$U$263,ROW(A257),MATCH($X$2,$F$3:$U$3,0))-INDEX($F$4:$U$263,ROW(A256),MATCH($X$2,$F$3:$U$3,0)))</f>
        <v>0</v>
      </c>
      <c r="Z260">
        <f>AVERAGE(INDEX($Y$4:$Y$263,MATCH(SPC!$B$13,IF(Setup!$B$11="Weekly",'SPC Backing (Hide)'!$B$4:$B$263,'SPC Backing (Hide)'!$E$4:$E$263),0)):INDEX($Y$4:$Y$263,MATCH(SPC!$B$14,IF(Setup!$B$11="Weekly",'SPC Backing (Hide)'!$B$4:$B$263,'SPC Backing (Hide)'!$E$4:$E$263),0),1))</f>
        <v>18.416666666666668</v>
      </c>
      <c r="AA260">
        <f t="shared" si="49"/>
        <v>16.326832151300238</v>
      </c>
      <c r="AB260">
        <f t="shared" si="50"/>
        <v>88.60283687943263</v>
      </c>
      <c r="AC260">
        <f t="shared" si="51"/>
        <v>104.92966903073287</v>
      </c>
      <c r="AD260">
        <f t="shared" si="52"/>
        <v>121.25650118203311</v>
      </c>
      <c r="AE260">
        <f t="shared" si="53"/>
        <v>153.91016548463358</v>
      </c>
      <c r="AF260">
        <f t="shared" si="54"/>
        <v>170.23699763593382</v>
      </c>
      <c r="AG260">
        <f t="shared" si="55"/>
        <v>186.56382978723406</v>
      </c>
      <c r="AH260">
        <f t="shared" si="56"/>
        <v>0</v>
      </c>
      <c r="AI260">
        <f t="shared" si="63"/>
        <v>-2</v>
      </c>
      <c r="AJ260">
        <f t="shared" si="57"/>
        <v>0</v>
      </c>
      <c r="AK260">
        <f t="shared" si="58"/>
        <v>0</v>
      </c>
      <c r="AL260" t="e">
        <f t="shared" si="59"/>
        <v>#N/A</v>
      </c>
      <c r="AM260">
        <f t="shared" si="60"/>
        <v>-1</v>
      </c>
      <c r="AN260" t="e">
        <f t="shared" si="61"/>
        <v>#N/A</v>
      </c>
      <c r="AO260">
        <f>_xlfn.PERCENTILE.INC(INDEX($W$4:$W$263,MATCH(SPC!$B$13,IF(Setup!$B$11="Weekly",'SPC Backing (Hide)'!$B$4:$B$263,'SPC Backing (Hide)'!$E$4:$E$263),0),1):INDEX($W$4:$W$263,MATCH(SPC!$B$14,IF(Setup!$B$11="Weekly",'SPC Backing (Hide)'!$B$4:$B$263,'SPC Backing (Hide)'!$E$4:$E$263),0),1),'SPC Backing (Hide)'!$AO$3)</f>
        <v>136.10000000000002</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0">
        <f t="shared" si="62"/>
        <v>33.44999999999996</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137.58333333333334</v>
      </c>
      <c r="Y261" cm="1">
        <f t="array" ref="Y261">ABS(INDEX($F$4:$U$263,ROW(A258),MATCH($X$2,$F$3:$U$3,0))-INDEX($F$4:$U$263,ROW(A257),MATCH($X$2,$F$3:$U$3,0)))</f>
        <v>0</v>
      </c>
      <c r="Z261">
        <f>AVERAGE(INDEX($Y$4:$Y$263,MATCH(SPC!$B$13,IF(Setup!$B$11="Weekly",'SPC Backing (Hide)'!$B$4:$B$263,'SPC Backing (Hide)'!$E$4:$E$263),0)):INDEX($Y$4:$Y$263,MATCH(SPC!$B$14,IF(Setup!$B$11="Weekly",'SPC Backing (Hide)'!$B$4:$B$263,'SPC Backing (Hide)'!$E$4:$E$263),0),1))</f>
        <v>18.416666666666668</v>
      </c>
      <c r="AA261">
        <f>Z261/1.128</f>
        <v>16.326832151300238</v>
      </c>
      <c r="AB261">
        <f>MAX(0,X261-(3*AA261))</f>
        <v>88.60283687943263</v>
      </c>
      <c r="AC261">
        <f>MAX(0,X261-(2*AA261))</f>
        <v>104.92966903073287</v>
      </c>
      <c r="AD261">
        <f>MAX(0,X261-AA261)</f>
        <v>121.25650118203311</v>
      </c>
      <c r="AE261">
        <f>X261+AA261</f>
        <v>153.91016548463358</v>
      </c>
      <c r="AF261">
        <f>X261+(2*AA261)</f>
        <v>170.23699763593382</v>
      </c>
      <c r="AG261">
        <f>X261+(3*AA261)</f>
        <v>186.56382978723406</v>
      </c>
      <c r="AH261">
        <f>IF(OR(W261&gt;AG261,W261&lt;AB261),W261,NA())</f>
        <v>0</v>
      </c>
      <c r="AI261">
        <f t="shared" si="63"/>
        <v>-2</v>
      </c>
      <c r="AJ261">
        <f>IF(ABS(SUM(AI261:AI263))&gt;=5,W261,NA())</f>
        <v>0</v>
      </c>
      <c r="AK261">
        <f>IF(W262&gt;W261,1,IF(W262&lt;W261,-1,0))</f>
        <v>0</v>
      </c>
      <c r="AL261" t="e">
        <f>IF(ABS(SUM(AK261:AK266))=6,W261,NA())</f>
        <v>#N/A</v>
      </c>
      <c r="AM261">
        <f>IF(W261&lt;X261,-1,IF(W261&gt;X261,1,0))</f>
        <v>-1</v>
      </c>
      <c r="AN261" t="e">
        <f>IF(ABS(SUM(AM261:AM269))=9,W261,NA())</f>
        <v>#N/A</v>
      </c>
      <c r="AO261">
        <f>_xlfn.PERCENTILE.INC(INDEX($W$4:$W$263,MATCH(SPC!$B$13,IF(Setup!$B$11="Weekly",'SPC Backing (Hide)'!$B$4:$B$263,'SPC Backing (Hide)'!$E$4:$E$263),0),1):INDEX($W$4:$W$263,MATCH(SPC!$B$14,IF(Setup!$B$11="Weekly",'SPC Backing (Hide)'!$B$4:$B$263,'SPC Backing (Hide)'!$E$4:$E$263),0),1),'SPC Backing (Hide)'!$AO$3)</f>
        <v>136.10000000000002</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1">
        <f>AP261-AO261</f>
        <v>33.44999999999996</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137.58333333333334</v>
      </c>
      <c r="Y262" cm="1">
        <f t="array" ref="Y262">ABS(INDEX($F$4:$U$263,ROW(A259),MATCH($X$2,$F$3:$U$3,0))-INDEX($F$4:$U$263,ROW(A258),MATCH($X$2,$F$3:$U$3,0)))</f>
        <v>0</v>
      </c>
      <c r="Z262">
        <f>AVERAGE(INDEX($Y$4:$Y$263,MATCH(SPC!$B$13,IF(Setup!$B$11="Weekly",'SPC Backing (Hide)'!$B$4:$B$263,'SPC Backing (Hide)'!$E$4:$E$263),0)):INDEX($Y$4:$Y$263,MATCH(SPC!$B$14,IF(Setup!$B$11="Weekly",'SPC Backing (Hide)'!$B$4:$B$263,'SPC Backing (Hide)'!$E$4:$E$263),0),1))</f>
        <v>18.416666666666668</v>
      </c>
      <c r="AA262">
        <f>Z262/1.128</f>
        <v>16.326832151300238</v>
      </c>
      <c r="AB262">
        <f>MAX(0,X262-(3*AA262))</f>
        <v>88.60283687943263</v>
      </c>
      <c r="AC262">
        <f>MAX(0,X262-(2*AA262))</f>
        <v>104.92966903073287</v>
      </c>
      <c r="AD262">
        <f>MAX(0,X262-AA262)</f>
        <v>121.25650118203311</v>
      </c>
      <c r="AE262">
        <f>X262+AA262</f>
        <v>153.91016548463358</v>
      </c>
      <c r="AF262">
        <f>X262+(2*AA262)</f>
        <v>170.23699763593382</v>
      </c>
      <c r="AG262">
        <f>X262+(3*AA262)</f>
        <v>186.56382978723406</v>
      </c>
      <c r="AH262">
        <f>IF(OR(W262&gt;AG262,W262&lt;AB262),W262,NA())</f>
        <v>0</v>
      </c>
      <c r="AI262">
        <f>IF(W262&gt;AF262,2,IF(W262&lt;AC262,-2,IF(W262&gt;X262,1,IF(W262&lt;X262,-1,0))))</f>
        <v>-2</v>
      </c>
      <c r="AJ262" t="e">
        <f>IF(ABS(SUM(AI262:AI264))&gt;=5,W262,NA())</f>
        <v>#N/A</v>
      </c>
      <c r="AK262">
        <f>IF(W263&gt;W262,1,IF(W263&lt;W262,-1,0))</f>
        <v>0</v>
      </c>
      <c r="AL262" t="e">
        <f>IF(ABS(SUM(AK262:AK267))=6,W262,NA())</f>
        <v>#N/A</v>
      </c>
      <c r="AM262">
        <f>IF(W262&lt;X262,-1,IF(W262&gt;X262,1,0))</f>
        <v>-1</v>
      </c>
      <c r="AN262" t="e">
        <f>IF(ABS(SUM(AM262:AM270))=9,W262,NA())</f>
        <v>#N/A</v>
      </c>
      <c r="AO262">
        <f>_xlfn.PERCENTILE.INC(INDEX($W$4:$W$263,MATCH(SPC!$B$13,IF(Setup!$B$11="Weekly",'SPC Backing (Hide)'!$B$4:$B$263,'SPC Backing (Hide)'!$E$4:$E$263),0),1):INDEX($W$4:$W$263,MATCH(SPC!$B$14,IF(Setup!$B$11="Weekly",'SPC Backing (Hide)'!$B$4:$B$263,'SPC Backing (Hide)'!$E$4:$E$263),0),1),'SPC Backing (Hide)'!$AO$3)</f>
        <v>136.10000000000002</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2">
        <f>AP262-AO262</f>
        <v>33.44999999999996</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137.58333333333334</v>
      </c>
      <c r="Y263" cm="1">
        <f t="array" ref="Y263">ABS(INDEX($F$4:$U$263,ROW(A260),MATCH($X$2,$F$3:$U$3,0))-INDEX($F$4:$U$263,ROW(A259),MATCH($X$2,$F$3:$U$3,0)))</f>
        <v>0</v>
      </c>
      <c r="Z263">
        <f>AVERAGE(INDEX($Y$4:$Y$263,MATCH(SPC!$B$13,IF(Setup!$B$11="Weekly",'SPC Backing (Hide)'!$B$4:$B$263,'SPC Backing (Hide)'!$E$4:$E$263),0)):INDEX($Y$4:$Y$263,MATCH(SPC!$B$14,IF(Setup!$B$11="Weekly",'SPC Backing (Hide)'!$B$4:$B$263,'SPC Backing (Hide)'!$E$4:$E$263),0),1))</f>
        <v>18.416666666666668</v>
      </c>
      <c r="AA263">
        <f>Z263/1.128</f>
        <v>16.326832151300238</v>
      </c>
      <c r="AB263">
        <f>MAX(0,X263-(3*AA263))</f>
        <v>88.60283687943263</v>
      </c>
      <c r="AC263">
        <f>MAX(0,X263-(2*AA263))</f>
        <v>104.92966903073287</v>
      </c>
      <c r="AD263">
        <f>MAX(0,X263-AA263)</f>
        <v>121.25650118203311</v>
      </c>
      <c r="AE263">
        <f>X263+AA263</f>
        <v>153.91016548463358</v>
      </c>
      <c r="AF263">
        <f>X263+(2*AA263)</f>
        <v>170.23699763593382</v>
      </c>
      <c r="AG263">
        <f>X263+(3*AA263)</f>
        <v>186.56382978723406</v>
      </c>
      <c r="AH263">
        <f>IF(OR(W263&gt;AG263,W263&lt;AB263),W263,NA())</f>
        <v>0</v>
      </c>
      <c r="AI263">
        <f>IF(W263&gt;AF263,2,IF(W263&lt;AC263,-2,IF(W263&gt;X263,1,IF(W263&lt;X263,-1,0))))</f>
        <v>-2</v>
      </c>
      <c r="AJ263" t="e">
        <f>IF(ABS(SUM(AI263:AI265))&gt;=5,W263,NA())</f>
        <v>#N/A</v>
      </c>
      <c r="AK263">
        <f>IF(W264&gt;W263,1,IF(W264&lt;W263,-1,0))</f>
        <v>0</v>
      </c>
      <c r="AL263" t="e">
        <f>IF(ABS(SUM(AK263:AK268))=6,W263,NA())</f>
        <v>#N/A</v>
      </c>
      <c r="AM263">
        <f>IF(W263&lt;X263,-1,IF(W263&gt;X263,1,0))</f>
        <v>-1</v>
      </c>
      <c r="AN263" t="e">
        <f>IF(ABS(SUM(AM263:AM271))=9,W263,NA())</f>
        <v>#N/A</v>
      </c>
      <c r="AO263">
        <f>_xlfn.PERCENTILE.INC(INDEX($W$4:$W$263,MATCH(SPC!$B$13,IF(Setup!$B$11="Weekly",'SPC Backing (Hide)'!$B$4:$B$263,'SPC Backing (Hide)'!$E$4:$E$263),0),1):INDEX($W$4:$W$263,MATCH(SPC!$B$14,IF(Setup!$B$11="Weekly",'SPC Backing (Hide)'!$B$4:$B$263,'SPC Backing (Hide)'!$E$4:$E$263),0),1),'SPC Backing (Hide)'!$AO$3)</f>
        <v>136.10000000000002</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3">
        <f>AP263-AO263</f>
        <v>33.44999999999996</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workbookViewId="0">
      <selection activeCell="K5" sqref="K5"/>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180</v>
      </c>
      <c r="D4" s="89" t="s">
        <v>173</v>
      </c>
      <c r="E4" s="88" t="s">
        <v>156</v>
      </c>
      <c r="F4" s="88" t="s">
        <v>157</v>
      </c>
      <c r="G4" s="88" t="s">
        <v>84</v>
      </c>
      <c r="H4" s="88" t="s">
        <v>162</v>
      </c>
      <c r="I4" s="88" t="s">
        <v>172</v>
      </c>
      <c r="P4" s="164" t="s">
        <v>49</v>
      </c>
      <c r="R4" s="164" t="s">
        <v>47</v>
      </c>
      <c r="T4" s="164" t="s">
        <v>49</v>
      </c>
      <c r="U4" s="164" t="s">
        <v>47</v>
      </c>
      <c r="V4" s="164" t="s">
        <v>60</v>
      </c>
      <c r="W4" s="164" t="s">
        <v>60</v>
      </c>
      <c r="X4" s="164" t="s">
        <v>60</v>
      </c>
    </row>
    <row r="5" spans="1:24" s="164" customFormat="1" x14ac:dyDescent="0.35">
      <c r="A5"/>
      <c r="B5" s="37" t="str">
        <f>Setup!A20</f>
        <v>20 Group Sessions</v>
      </c>
      <c r="C5" s="128">
        <v>30</v>
      </c>
      <c r="D5" s="128">
        <v>110</v>
      </c>
      <c r="E5" s="129">
        <v>0</v>
      </c>
      <c r="F5" s="129">
        <v>7</v>
      </c>
      <c r="G5" s="121" t="s">
        <v>159</v>
      </c>
      <c r="H5" s="99">
        <f t="shared" ref="H5:H20" si="0">IF(G5="Weeks",C5*((E5*7)+(F5*7-E5*7)/2),C5*(E5+(F5-E5)/2))</f>
        <v>105</v>
      </c>
      <c r="I5" s="73" t="str">
        <f>IF(H5&lt;&gt;0,TEXT(H5-(H5/100*5),"#")&amp;" - "&amp;TEXT(H5+(H5/100*5),"#"),"")</f>
        <v>100 - 110</v>
      </c>
      <c r="J5" s="164">
        <f>H5-(H5/100*5)</f>
        <v>99.75</v>
      </c>
      <c r="K5" s="164">
        <f>H5+(H5/100*5)</f>
        <v>110.25</v>
      </c>
      <c r="L5" s="164">
        <f>K5-J5</f>
        <v>10.5</v>
      </c>
      <c r="M5" s="175">
        <f>MAX(0,D5-J5)</f>
        <v>10.25</v>
      </c>
      <c r="N5" s="175">
        <f>MAX(0,D5-K5)</f>
        <v>0</v>
      </c>
      <c r="O5" s="164" t="str">
        <f>IF(TEXT(N5,"#")="",0,TEXT(N5,"#"))&amp;" - "&amp;IF(TEXT(M5,"#")="",0,TEXT(M5,"#"))</f>
        <v>0 - 10</v>
      </c>
      <c r="P5" s="164">
        <f>(N5*INDEX(Service!$B$6:$J$80,MATCH(B5,Service!$B$6:$B$80,0),8))/IF(Summary!$B$7="hours",60,1)</f>
        <v>0</v>
      </c>
      <c r="Q5" s="164">
        <f>(M5*INDEX(Service!$B$6:$J$80,MATCH(B5,Service!$B$6:$B$80,0),8))/IF(Summary!$B$7="hours",60,1)</f>
        <v>768.75</v>
      </c>
      <c r="R5" s="164">
        <f>(N5*INDEX(Service!$B$6:$J$80,MATCH(B5,Service!$B$6:$B$80,0),9))/IF(Summary!$B$7="hours",60,1)</f>
        <v>0</v>
      </c>
      <c r="S5" s="164">
        <f>(M5*INDEX(Service!$B$6:$J$80,MATCH(B5,Service!$B$6:$B$80,0),9))/IF(Summary!$B$7="hours",60,1)</f>
        <v>179.05285714285716</v>
      </c>
      <c r="T5" s="164" t="str">
        <f>IF(TEXT(P5,"#")="",0,TEXT(P5,"#"))&amp;" - "&amp;IF(TEXT(Q5,"#")="",0,TEXT(Q5,"#"))</f>
        <v>0 - 769</v>
      </c>
      <c r="U5" s="164" t="str">
        <f>IF(TEXT(R5,"#")="",0,TEXT(R5,"#"))&amp;" - "&amp;IF(TEXT(S5,"#")="",0,TEXT(S5,"#"))</f>
        <v>0 - 179</v>
      </c>
      <c r="V5" s="164">
        <f>P5+R5</f>
        <v>0</v>
      </c>
      <c r="W5" s="164">
        <f>Q5+S5</f>
        <v>947.80285714285719</v>
      </c>
      <c r="X5" s="164" t="str">
        <f>IF(TEXT(P5+R5,"#")="",0,TEXT(P5+R5,"#"))&amp;" - "&amp;IF(TEXT(Q5+S5,"#")="",0,TEXT(Q5+S5,"#"))</f>
        <v>0 - 948</v>
      </c>
    </row>
    <row r="6" spans="1:24" s="164" customFormat="1" x14ac:dyDescent="0.35">
      <c r="A6"/>
      <c r="B6" s="47" t="str">
        <f>Setup!A21</f>
        <v>40 Group Session</v>
      </c>
      <c r="C6" s="130">
        <v>45</v>
      </c>
      <c r="D6" s="130">
        <v>210</v>
      </c>
      <c r="E6" s="131">
        <v>0</v>
      </c>
      <c r="F6" s="131">
        <v>2</v>
      </c>
      <c r="G6" s="122" t="s">
        <v>160</v>
      </c>
      <c r="H6" s="100">
        <f t="shared" si="0"/>
        <v>315</v>
      </c>
      <c r="I6" s="74" t="str">
        <f t="shared" ref="I6:I20" si="1">IF(H6&lt;&gt;0,TEXT(H6-(H6/100*5),"#")&amp;" - "&amp;TEXT(H6+(H6/100*5),"#"),"")</f>
        <v>299 - 331</v>
      </c>
      <c r="J6" s="164">
        <f t="shared" ref="J6:J19" si="2">H6-(H6/100*5)</f>
        <v>299.25</v>
      </c>
      <c r="K6" s="164">
        <f t="shared" ref="K6:K19" si="3">H6+(H6/100*5)</f>
        <v>330.75</v>
      </c>
      <c r="L6" s="164">
        <f t="shared" ref="L6:L19" si="4">K6-J6</f>
        <v>31.5</v>
      </c>
      <c r="M6" s="175">
        <f t="shared" ref="M6:M20" si="5">MAX(0,D6-J6)</f>
        <v>0</v>
      </c>
      <c r="N6" s="175">
        <f t="shared" ref="N6:N20" si="6">MAX(0,D6-K6)</f>
        <v>0</v>
      </c>
      <c r="O6" s="164" t="str">
        <f t="shared" ref="O6:O20" si="7">IF(TEXT(N6,"#")="",0,TEXT(N6,"#"))&amp;" - "&amp;IF(TEXT(M6,"#")="",0,TEXT(M6,"#"))</f>
        <v>0 - 0</v>
      </c>
      <c r="P6" s="164">
        <f>(N6*INDEX(Service!$B$6:$J$80,MATCH(B6,Service!$B$6:$B$80,0),8))/IF(Summary!$B$7="hours",60,1)</f>
        <v>0</v>
      </c>
      <c r="Q6" s="164">
        <f>(M6*INDEX(Service!$B$6:$J$80,MATCH(B6,Service!$B$6:$B$80,0),8))/IF(Summary!$B$7="hours",60,1)</f>
        <v>0</v>
      </c>
      <c r="R6" s="164">
        <f>(N6*INDEX(Service!$B$6:$J$80,MATCH(B6,Service!$B$6:$B$80,0),9))/IF(Summary!$B$7="hours",60,1)</f>
        <v>0</v>
      </c>
      <c r="S6" s="164">
        <f>(M6*INDEX(Service!$B$6:$J$80,MATCH(B6,Service!$B$6:$B$80,0),9))/IF(Summary!$B$7="hours",60,1)</f>
        <v>0</v>
      </c>
      <c r="T6" s="164" t="str">
        <f t="shared" ref="T6:T20" si="8">IF(TEXT(P6,"#")="",0,TEXT(P6,"#"))&amp;" - "&amp;IF(TEXT(Q6,"#")="",0,TEXT(Q6,"#"))</f>
        <v>0 - 0</v>
      </c>
      <c r="U6" s="164" t="str">
        <f t="shared" ref="U6:U20" si="9">IF(TEXT(R6,"#")="",0,TEXT(R6,"#"))&amp;" - "&amp;IF(TEXT(S6,"#")="",0,TEXT(S6,"#"))</f>
        <v>0 - 0</v>
      </c>
      <c r="V6" s="164">
        <f t="shared" ref="V6:V20" si="10">P6+R6</f>
        <v>0</v>
      </c>
      <c r="W6" s="164">
        <f t="shared" ref="W6:W20" si="11">Q6+S6</f>
        <v>0</v>
      </c>
      <c r="X6" s="164" t="str">
        <f t="shared" ref="X6:X20" si="12">IF(TEXT(P6+R6,"#")="",0,TEXT(P6+R6,"#"))&amp;" - "&amp;IF(TEXT(Q6+S6,"#")="",0,TEXT(Q6+S6,"#"))</f>
        <v>0 - 0</v>
      </c>
    </row>
    <row r="7" spans="1:24" s="164" customFormat="1" x14ac:dyDescent="0.35">
      <c r="A7"/>
      <c r="B7" s="47" t="str">
        <f>Setup!A22</f>
        <v>8 Group Session</v>
      </c>
      <c r="C7" s="130">
        <v>20</v>
      </c>
      <c r="D7" s="130">
        <v>10</v>
      </c>
      <c r="E7" s="131">
        <v>0</v>
      </c>
      <c r="F7" s="131">
        <v>7</v>
      </c>
      <c r="G7" s="122" t="s">
        <v>219</v>
      </c>
      <c r="H7" s="100">
        <f t="shared" si="0"/>
        <v>70</v>
      </c>
      <c r="I7" s="74" t="str">
        <f t="shared" si="1"/>
        <v>67 - 74</v>
      </c>
      <c r="J7" s="164">
        <f t="shared" si="2"/>
        <v>66.5</v>
      </c>
      <c r="K7" s="164">
        <f t="shared" si="3"/>
        <v>73.5</v>
      </c>
      <c r="L7" s="164">
        <f t="shared" si="4"/>
        <v>7</v>
      </c>
      <c r="M7" s="175">
        <f t="shared" si="5"/>
        <v>0</v>
      </c>
      <c r="N7" s="175">
        <f t="shared" si="6"/>
        <v>0</v>
      </c>
      <c r="O7" s="164" t="str">
        <f t="shared" si="7"/>
        <v>0 - 0</v>
      </c>
      <c r="P7" s="164">
        <f>(N7*INDEX(Service!$B$6:$J$80,MATCH(B7,Service!$B$6:$B$80,0),8))/IF(Summary!$B$7="hours",60,1)</f>
        <v>0</v>
      </c>
      <c r="Q7" s="164">
        <f>(M7*INDEX(Service!$B$6:$J$80,MATCH(B7,Service!$B$6:$B$80,0),8))/IF(Summary!$B$7="hours",60,1)</f>
        <v>0</v>
      </c>
      <c r="R7" s="164">
        <f>(N7*INDEX(Service!$B$6:$J$80,MATCH(B7,Service!$B$6:$B$80,0),9))/IF(Summary!$B$7="hours",60,1)</f>
        <v>0</v>
      </c>
      <c r="S7" s="164">
        <f>(M7*INDEX(Service!$B$6:$J$80,MATCH(B7,Service!$B$6:$B$80,0),9))/IF(Summary!$B$7="hours",60,1)</f>
        <v>0</v>
      </c>
      <c r="T7" s="164" t="str">
        <f t="shared" si="8"/>
        <v>0 - 0</v>
      </c>
      <c r="U7" s="164" t="str">
        <f t="shared" si="9"/>
        <v>0 - 0</v>
      </c>
      <c r="V7" s="164">
        <f t="shared" si="10"/>
        <v>0</v>
      </c>
      <c r="W7" s="164">
        <f t="shared" si="11"/>
        <v>0</v>
      </c>
      <c r="X7" s="164" t="str">
        <f t="shared" si="12"/>
        <v>0 - 0</v>
      </c>
    </row>
    <row r="8" spans="1:24" s="164" customFormat="1" x14ac:dyDescent="0.35">
      <c r="A8"/>
      <c r="B8" s="47" t="str">
        <f>Setup!A23</f>
        <v>20 Individual</v>
      </c>
      <c r="C8" s="130">
        <v>21</v>
      </c>
      <c r="D8" s="130">
        <v>256</v>
      </c>
      <c r="E8" s="131">
        <v>0</v>
      </c>
      <c r="F8" s="131">
        <v>7</v>
      </c>
      <c r="G8" s="122" t="s">
        <v>219</v>
      </c>
      <c r="H8" s="100">
        <f t="shared" si="0"/>
        <v>73.5</v>
      </c>
      <c r="I8" s="74" t="str">
        <f t="shared" si="1"/>
        <v>70 - 77</v>
      </c>
      <c r="J8" s="164">
        <f t="shared" si="2"/>
        <v>69.825000000000003</v>
      </c>
      <c r="K8" s="164">
        <f t="shared" si="3"/>
        <v>77.174999999999997</v>
      </c>
      <c r="L8" s="164">
        <f t="shared" si="4"/>
        <v>7.3499999999999943</v>
      </c>
      <c r="M8" s="175">
        <f t="shared" si="5"/>
        <v>186.17500000000001</v>
      </c>
      <c r="N8" s="175">
        <f t="shared" si="6"/>
        <v>178.82499999999999</v>
      </c>
      <c r="O8" s="164" t="str">
        <f t="shared" si="7"/>
        <v>179 - 186</v>
      </c>
      <c r="P8" s="164">
        <f>(N8*INDEX(Service!$B$6:$J$80,MATCH(B8,Service!$B$6:$B$80,0),8))/IF(Summary!$B$7="hours",60,1)</f>
        <v>8047.1249999999991</v>
      </c>
      <c r="Q8" s="164">
        <f>(M8*INDEX(Service!$B$6:$J$80,MATCH(B8,Service!$B$6:$B$80,0),8))/IF(Summary!$B$7="hours",60,1)</f>
        <v>8377.875</v>
      </c>
      <c r="R8" s="164">
        <f>(N8*INDEX(Service!$B$6:$J$80,MATCH(B8,Service!$B$6:$B$80,0),9))/IF(Summary!$B$7="hours",60,1)</f>
        <v>0</v>
      </c>
      <c r="S8" s="164">
        <f>(M8*INDEX(Service!$B$6:$J$80,MATCH(B8,Service!$B$6:$B$80,0),9))/IF(Summary!$B$7="hours",60,1)</f>
        <v>0</v>
      </c>
      <c r="T8" s="164" t="str">
        <f t="shared" si="8"/>
        <v>8047 - 8378</v>
      </c>
      <c r="U8" s="164" t="str">
        <f t="shared" si="9"/>
        <v>0 - 0</v>
      </c>
      <c r="V8" s="164">
        <f t="shared" si="10"/>
        <v>8047.1249999999991</v>
      </c>
      <c r="W8" s="164">
        <f t="shared" si="11"/>
        <v>8377.875</v>
      </c>
      <c r="X8" s="164" t="str">
        <f t="shared" si="12"/>
        <v>8047 - 8378</v>
      </c>
    </row>
    <row r="9" spans="1:24" s="164" customFormat="1" ht="15" thickBot="1" x14ac:dyDescent="0.4">
      <c r="A9"/>
      <c r="B9" s="47" t="str">
        <f>Setup!A24</f>
        <v>40 Individual</v>
      </c>
      <c r="C9" s="130">
        <v>15</v>
      </c>
      <c r="D9" s="130">
        <v>55</v>
      </c>
      <c r="E9" s="131">
        <v>0</v>
      </c>
      <c r="F9" s="131">
        <v>7</v>
      </c>
      <c r="G9" s="122" t="s">
        <v>219</v>
      </c>
      <c r="H9" s="100">
        <f t="shared" si="0"/>
        <v>52.5</v>
      </c>
      <c r="I9" s="74" t="str">
        <f t="shared" si="1"/>
        <v>50 - 55</v>
      </c>
      <c r="J9" s="164">
        <f t="shared" si="2"/>
        <v>49.875</v>
      </c>
      <c r="K9" s="164">
        <f t="shared" si="3"/>
        <v>55.125</v>
      </c>
      <c r="L9" s="164">
        <f t="shared" si="4"/>
        <v>5.25</v>
      </c>
      <c r="M9" s="175">
        <f t="shared" si="5"/>
        <v>5.125</v>
      </c>
      <c r="N9" s="175">
        <f t="shared" si="6"/>
        <v>0</v>
      </c>
      <c r="O9" s="164" t="str">
        <f t="shared" si="7"/>
        <v>0 - 5</v>
      </c>
      <c r="P9" s="164">
        <f>(N9*INDEX(Service!$B$6:$J$80,MATCH(B9,Service!$B$6:$B$80,0),8))/IF(Summary!$B$7="hours",60,1)</f>
        <v>0</v>
      </c>
      <c r="Q9" s="164">
        <f>(M9*INDEX(Service!$B$6:$J$80,MATCH(B9,Service!$B$6:$B$80,0),8))/IF(Summary!$B$7="hours",60,1)</f>
        <v>307.5</v>
      </c>
      <c r="R9" s="164">
        <f>(N9*INDEX(Service!$B$6:$J$80,MATCH(B9,Service!$B$6:$B$80,0),9))/IF(Summary!$B$7="hours",60,1)</f>
        <v>0</v>
      </c>
      <c r="S9" s="164">
        <f>(M9*INDEX(Service!$B$6:$J$80,MATCH(B9,Service!$B$6:$B$80,0),9))/IF(Summary!$B$7="hours",60,1)</f>
        <v>0</v>
      </c>
      <c r="T9" s="164" t="str">
        <f t="shared" si="8"/>
        <v>0 - 308</v>
      </c>
      <c r="U9" s="164" t="str">
        <f t="shared" si="9"/>
        <v>0 - 0</v>
      </c>
      <c r="V9" s="164">
        <f t="shared" si="10"/>
        <v>0</v>
      </c>
      <c r="W9" s="164">
        <f t="shared" si="11"/>
        <v>307.5</v>
      </c>
      <c r="X9" s="164" t="str">
        <f t="shared" si="12"/>
        <v>0 - 308</v>
      </c>
    </row>
    <row r="10" spans="1:24" s="164" customFormat="1" hidden="1" x14ac:dyDescent="0.35">
      <c r="A10"/>
      <c r="B10" s="47" t="str">
        <f>Setup!A25</f>
        <v>Caseload 6</v>
      </c>
      <c r="C10" s="132"/>
      <c r="D10" s="130"/>
      <c r="E10" s="131"/>
      <c r="F10" s="131"/>
      <c r="G10" s="122"/>
      <c r="H10" s="100">
        <f t="shared" si="0"/>
        <v>0</v>
      </c>
      <c r="I10" s="74" t="str">
        <f t="shared" si="1"/>
        <v/>
      </c>
      <c r="J10" s="164">
        <f t="shared" si="2"/>
        <v>0</v>
      </c>
      <c r="K10" s="164">
        <f t="shared" si="3"/>
        <v>0</v>
      </c>
      <c r="L10" s="164">
        <f t="shared" si="4"/>
        <v>0</v>
      </c>
      <c r="M10" s="175">
        <f t="shared" si="5"/>
        <v>0</v>
      </c>
      <c r="N10" s="175">
        <f t="shared" si="6"/>
        <v>0</v>
      </c>
      <c r="O10" s="164" t="str">
        <f t="shared" si="7"/>
        <v>0 - 0</v>
      </c>
      <c r="P10" s="164">
        <f>(N10*INDEX(Service!$B$6:$J$80,MATCH(B10,Service!$B$6:$B$80,0),8))/IF(Summary!$B$7="hours",60,1)</f>
        <v>0</v>
      </c>
      <c r="Q10" s="164">
        <f>(M10*INDEX(Service!$B$6:$J$80,MATCH(B10,Service!$B$6:$B$80,0),8))/IF(Summary!$B$7="hours",60,1)</f>
        <v>0</v>
      </c>
      <c r="R10" s="164">
        <f>(N10*INDEX(Service!$B$6:$J$80,MATCH(B10,Service!$B$6:$B$80,0),9))/IF(Summary!$B$7="hours",60,1)</f>
        <v>0</v>
      </c>
      <c r="S10" s="164">
        <f>(M10*INDEX(Service!$B$6:$J$80,MATCH(B10,Service!$B$6:$B$80,0),9))/IF(Summary!$B$7="hours",60,1)</f>
        <v>0</v>
      </c>
      <c r="T10" s="164" t="str">
        <f t="shared" si="8"/>
        <v>0 - 0</v>
      </c>
      <c r="U10" s="164" t="str">
        <f t="shared" si="9"/>
        <v>0 - 0</v>
      </c>
      <c r="V10" s="164">
        <f t="shared" si="10"/>
        <v>0</v>
      </c>
      <c r="W10" s="164">
        <f t="shared" si="11"/>
        <v>0</v>
      </c>
      <c r="X10" s="164" t="str">
        <f t="shared" si="12"/>
        <v>0 - 0</v>
      </c>
    </row>
    <row r="11" spans="1:24" s="164" customFormat="1" hidden="1" x14ac:dyDescent="0.35">
      <c r="A11"/>
      <c r="B11" s="47" t="str">
        <f>Setup!A26</f>
        <v>Caseload 7</v>
      </c>
      <c r="C11" s="132"/>
      <c r="D11" s="130"/>
      <c r="E11" s="131"/>
      <c r="F11" s="131"/>
      <c r="G11" s="122"/>
      <c r="H11" s="100">
        <f t="shared" si="0"/>
        <v>0</v>
      </c>
      <c r="I11" s="74" t="str">
        <f t="shared" si="1"/>
        <v/>
      </c>
      <c r="J11" s="164">
        <f t="shared" si="2"/>
        <v>0</v>
      </c>
      <c r="K11" s="164">
        <f t="shared" si="3"/>
        <v>0</v>
      </c>
      <c r="L11" s="164">
        <f t="shared" si="4"/>
        <v>0</v>
      </c>
      <c r="M11" s="175">
        <f t="shared" si="5"/>
        <v>0</v>
      </c>
      <c r="N11" s="175">
        <f t="shared" si="6"/>
        <v>0</v>
      </c>
      <c r="O11" s="164" t="str">
        <f t="shared" si="7"/>
        <v>0 - 0</v>
      </c>
      <c r="P11" s="164">
        <f>(N11*INDEX(Service!$B$6:$J$80,MATCH(B11,Service!$B$6:$B$80,0),8))/IF(Summary!$B$7="hours",60,1)</f>
        <v>0</v>
      </c>
      <c r="Q11" s="164">
        <f>(M11*INDEX(Service!$B$6:$J$80,MATCH(B11,Service!$B$6:$B$80,0),8))/IF(Summary!$B$7="hours",60,1)</f>
        <v>0</v>
      </c>
      <c r="R11" s="164">
        <f>(N11*INDEX(Service!$B$6:$J$80,MATCH(B11,Service!$B$6:$B$80,0),9))/IF(Summary!$B$7="hours",60,1)</f>
        <v>0</v>
      </c>
      <c r="S11" s="164">
        <f>(M11*INDEX(Service!$B$6:$J$80,MATCH(B11,Service!$B$6:$B$80,0),9))/IF(Summary!$B$7="hours",60,1)</f>
        <v>0</v>
      </c>
      <c r="T11" s="164" t="str">
        <f t="shared" si="8"/>
        <v>0 - 0</v>
      </c>
      <c r="U11" s="164" t="str">
        <f t="shared" si="9"/>
        <v>0 - 0</v>
      </c>
      <c r="V11" s="164">
        <f t="shared" si="10"/>
        <v>0</v>
      </c>
      <c r="W11" s="164">
        <f t="shared" si="11"/>
        <v>0</v>
      </c>
      <c r="X11" s="164" t="str">
        <f t="shared" si="12"/>
        <v>0 - 0</v>
      </c>
    </row>
    <row r="12" spans="1:24" s="164" customFormat="1" hidden="1" x14ac:dyDescent="0.35">
      <c r="A12"/>
      <c r="B12" s="47" t="str">
        <f>Setup!A27</f>
        <v>Caseload 8</v>
      </c>
      <c r="C12" s="132"/>
      <c r="D12" s="130"/>
      <c r="E12" s="131"/>
      <c r="F12" s="131"/>
      <c r="G12" s="122"/>
      <c r="H12" s="100">
        <f t="shared" si="0"/>
        <v>0</v>
      </c>
      <c r="I12" s="74" t="str">
        <f t="shared" si="1"/>
        <v/>
      </c>
      <c r="J12" s="164">
        <f t="shared" si="2"/>
        <v>0</v>
      </c>
      <c r="K12" s="164">
        <f t="shared" si="3"/>
        <v>0</v>
      </c>
      <c r="L12" s="164">
        <f t="shared" si="4"/>
        <v>0</v>
      </c>
      <c r="M12" s="175">
        <f t="shared" si="5"/>
        <v>0</v>
      </c>
      <c r="N12" s="175">
        <f t="shared" si="6"/>
        <v>0</v>
      </c>
      <c r="O12" s="164" t="str">
        <f t="shared" si="7"/>
        <v>0 - 0</v>
      </c>
      <c r="P12" s="164">
        <f>(N12*INDEX(Service!$B$6:$J$80,MATCH(B12,Service!$B$6:$B$80,0),8))/IF(Summary!$B$7="hours",60,1)</f>
        <v>0</v>
      </c>
      <c r="Q12" s="164">
        <f>(M12*INDEX(Service!$B$6:$J$80,MATCH(B12,Service!$B$6:$B$80,0),8))/IF(Summary!$B$7="hours",60,1)</f>
        <v>0</v>
      </c>
      <c r="R12" s="164">
        <f>(N12*INDEX(Service!$B$6:$J$80,MATCH(B12,Service!$B$6:$B$80,0),9))/IF(Summary!$B$7="hours",60,1)</f>
        <v>0</v>
      </c>
      <c r="S12" s="164">
        <f>(M12*INDEX(Service!$B$6:$J$80,MATCH(B12,Service!$B$6:$B$80,0),9))/IF(Summary!$B$7="hours",60,1)</f>
        <v>0</v>
      </c>
      <c r="T12" s="164" t="str">
        <f t="shared" si="8"/>
        <v>0 - 0</v>
      </c>
      <c r="U12" s="164" t="str">
        <f t="shared" si="9"/>
        <v>0 - 0</v>
      </c>
      <c r="V12" s="164">
        <f t="shared" si="10"/>
        <v>0</v>
      </c>
      <c r="W12" s="164">
        <f t="shared" si="11"/>
        <v>0</v>
      </c>
      <c r="X12" s="164" t="str">
        <f t="shared" si="12"/>
        <v>0 - 0</v>
      </c>
    </row>
    <row r="13" spans="1:24" s="164" customFormat="1" hidden="1" x14ac:dyDescent="0.35">
      <c r="A13"/>
      <c r="B13" s="47" t="str">
        <f>Setup!A28</f>
        <v>Caseload 9</v>
      </c>
      <c r="C13" s="132"/>
      <c r="D13" s="130"/>
      <c r="E13" s="131"/>
      <c r="F13" s="131"/>
      <c r="G13" s="122"/>
      <c r="H13" s="100">
        <f t="shared" si="0"/>
        <v>0</v>
      </c>
      <c r="I13" s="74" t="str">
        <f t="shared" si="1"/>
        <v/>
      </c>
      <c r="J13" s="164">
        <f t="shared" si="2"/>
        <v>0</v>
      </c>
      <c r="K13" s="164">
        <f t="shared" si="3"/>
        <v>0</v>
      </c>
      <c r="L13" s="164">
        <f t="shared" si="4"/>
        <v>0</v>
      </c>
      <c r="M13" s="175">
        <f t="shared" si="5"/>
        <v>0</v>
      </c>
      <c r="N13" s="175">
        <f t="shared" si="6"/>
        <v>0</v>
      </c>
      <c r="O13" s="164" t="str">
        <f t="shared" si="7"/>
        <v>0 - 0</v>
      </c>
      <c r="P13" s="164">
        <f>(N13*INDEX(Service!$B$6:$J$80,MATCH(B13,Service!$B$6:$B$80,0),8))/IF(Summary!$B$7="hours",60,1)</f>
        <v>0</v>
      </c>
      <c r="Q13" s="164">
        <f>(M13*INDEX(Service!$B$6:$J$80,MATCH(B13,Service!$B$6:$B$80,0),8))/IF(Summary!$B$7="hours",60,1)</f>
        <v>0</v>
      </c>
      <c r="R13" s="164">
        <f>(N13*INDEX(Service!$B$6:$J$80,MATCH(B13,Service!$B$6:$B$80,0),9))/IF(Summary!$B$7="hours",60,1)</f>
        <v>0</v>
      </c>
      <c r="S13" s="164">
        <f>(M13*INDEX(Service!$B$6:$J$80,MATCH(B13,Service!$B$6:$B$80,0),9))/IF(Summary!$B$7="hours",60,1)</f>
        <v>0</v>
      </c>
      <c r="T13" s="164" t="str">
        <f t="shared" si="8"/>
        <v>0 - 0</v>
      </c>
      <c r="U13" s="164" t="str">
        <f t="shared" si="9"/>
        <v>0 - 0</v>
      </c>
      <c r="V13" s="164">
        <f t="shared" si="10"/>
        <v>0</v>
      </c>
      <c r="W13" s="164">
        <f t="shared" si="11"/>
        <v>0</v>
      </c>
      <c r="X13" s="164" t="str">
        <f t="shared" si="12"/>
        <v>0 - 0</v>
      </c>
    </row>
    <row r="14" spans="1:24" s="164" customFormat="1" hidden="1" x14ac:dyDescent="0.35">
      <c r="A14"/>
      <c r="B14" s="47" t="str">
        <f>Setup!A29</f>
        <v>Caseload 10</v>
      </c>
      <c r="C14" s="132"/>
      <c r="D14" s="130"/>
      <c r="E14" s="131"/>
      <c r="F14" s="131"/>
      <c r="G14" s="122"/>
      <c r="H14" s="100">
        <f t="shared" si="0"/>
        <v>0</v>
      </c>
      <c r="I14" s="74" t="str">
        <f t="shared" si="1"/>
        <v/>
      </c>
      <c r="J14" s="164">
        <f t="shared" si="2"/>
        <v>0</v>
      </c>
      <c r="K14" s="164">
        <f t="shared" si="3"/>
        <v>0</v>
      </c>
      <c r="L14" s="164">
        <f t="shared" si="4"/>
        <v>0</v>
      </c>
      <c r="M14" s="175">
        <f t="shared" si="5"/>
        <v>0</v>
      </c>
      <c r="N14" s="175">
        <f t="shared" si="6"/>
        <v>0</v>
      </c>
      <c r="O14" s="164" t="str">
        <f t="shared" si="7"/>
        <v>0 - 0</v>
      </c>
      <c r="P14" s="164">
        <f>(N14*INDEX(Service!$B$6:$J$80,MATCH(B14,Service!$B$6:$B$80,0),8))/IF(Summary!$B$7="hours",60,1)</f>
        <v>0</v>
      </c>
      <c r="Q14" s="164">
        <f>(M14*INDEX(Service!$B$6:$J$80,MATCH(B14,Service!$B$6:$B$80,0),8))/IF(Summary!$B$7="hours",60,1)</f>
        <v>0</v>
      </c>
      <c r="R14" s="164">
        <f>(N14*INDEX(Service!$B$6:$J$80,MATCH(B14,Service!$B$6:$B$80,0),9))/IF(Summary!$B$7="hours",60,1)</f>
        <v>0</v>
      </c>
      <c r="S14" s="164">
        <f>(M14*INDEX(Service!$B$6:$J$80,MATCH(B14,Service!$B$6:$B$80,0),9))/IF(Summary!$B$7="hours",60,1)</f>
        <v>0</v>
      </c>
      <c r="T14" s="164" t="str">
        <f t="shared" si="8"/>
        <v>0 - 0</v>
      </c>
      <c r="U14" s="164" t="str">
        <f t="shared" si="9"/>
        <v>0 - 0</v>
      </c>
      <c r="V14" s="164">
        <f t="shared" si="10"/>
        <v>0</v>
      </c>
      <c r="W14" s="164">
        <f t="shared" si="11"/>
        <v>0</v>
      </c>
      <c r="X14" s="164" t="str">
        <f t="shared" si="12"/>
        <v>0 - 0</v>
      </c>
    </row>
    <row r="15" spans="1:24" s="164" customFormat="1" hidden="1" x14ac:dyDescent="0.35">
      <c r="A15"/>
      <c r="B15" s="47" t="str">
        <f>Setup!A30</f>
        <v>Caseload 11</v>
      </c>
      <c r="C15" s="132"/>
      <c r="D15" s="130"/>
      <c r="E15" s="131"/>
      <c r="F15" s="131"/>
      <c r="G15" s="122"/>
      <c r="H15" s="100">
        <f t="shared" si="0"/>
        <v>0</v>
      </c>
      <c r="I15" s="74" t="str">
        <f t="shared" si="1"/>
        <v/>
      </c>
      <c r="J15" s="164">
        <f t="shared" si="2"/>
        <v>0</v>
      </c>
      <c r="K15" s="164">
        <f t="shared" si="3"/>
        <v>0</v>
      </c>
      <c r="L15" s="164">
        <f t="shared" si="4"/>
        <v>0</v>
      </c>
      <c r="M15" s="175">
        <f t="shared" si="5"/>
        <v>0</v>
      </c>
      <c r="N15" s="175">
        <f t="shared" si="6"/>
        <v>0</v>
      </c>
      <c r="O15" s="164" t="str">
        <f t="shared" si="7"/>
        <v>0 - 0</v>
      </c>
      <c r="P15" s="164">
        <f>(N15*INDEX(Service!$B$6:$J$80,MATCH(B15,Service!$B$6:$B$80,0),8))/IF(Summary!$B$7="hours",60,1)</f>
        <v>0</v>
      </c>
      <c r="Q15" s="164">
        <f>(M15*INDEX(Service!$B$6:$J$80,MATCH(B15,Service!$B$6:$B$80,0),8))/IF(Summary!$B$7="hours",60,1)</f>
        <v>0</v>
      </c>
      <c r="R15" s="164">
        <f>(N15*INDEX(Service!$B$6:$J$80,MATCH(B15,Service!$B$6:$B$80,0),9))/IF(Summary!$B$7="hours",60,1)</f>
        <v>0</v>
      </c>
      <c r="S15" s="164">
        <f>(M15*INDEX(Service!$B$6:$J$80,MATCH(B15,Service!$B$6:$B$80,0),9))/IF(Summary!$B$7="hours",60,1)</f>
        <v>0</v>
      </c>
      <c r="T15" s="164" t="str">
        <f t="shared" si="8"/>
        <v>0 - 0</v>
      </c>
      <c r="U15" s="164" t="str">
        <f t="shared" si="9"/>
        <v>0 - 0</v>
      </c>
      <c r="V15" s="164">
        <f t="shared" si="10"/>
        <v>0</v>
      </c>
      <c r="W15" s="164">
        <f t="shared" si="11"/>
        <v>0</v>
      </c>
      <c r="X15" s="164" t="str">
        <f t="shared" si="12"/>
        <v>0 - 0</v>
      </c>
    </row>
    <row r="16" spans="1:24" s="164" customFormat="1" hidden="1" x14ac:dyDescent="0.35">
      <c r="A16"/>
      <c r="B16" s="47" t="str">
        <f>Setup!A31</f>
        <v>Caseload 12</v>
      </c>
      <c r="C16" s="132"/>
      <c r="D16" s="130"/>
      <c r="E16" s="131"/>
      <c r="F16" s="131"/>
      <c r="G16" s="122"/>
      <c r="H16" s="100">
        <f t="shared" si="0"/>
        <v>0</v>
      </c>
      <c r="I16" s="74" t="str">
        <f t="shared" si="1"/>
        <v/>
      </c>
      <c r="J16" s="164">
        <f t="shared" si="2"/>
        <v>0</v>
      </c>
      <c r="K16" s="164">
        <f t="shared" si="3"/>
        <v>0</v>
      </c>
      <c r="L16" s="164">
        <f t="shared" si="4"/>
        <v>0</v>
      </c>
      <c r="M16" s="175">
        <f t="shared" si="5"/>
        <v>0</v>
      </c>
      <c r="N16" s="175">
        <f t="shared" si="6"/>
        <v>0</v>
      </c>
      <c r="O16" s="164" t="str">
        <f t="shared" si="7"/>
        <v>0 - 0</v>
      </c>
      <c r="P16" s="164">
        <f>(N16*INDEX(Service!$B$6:$J$80,MATCH(B16,Service!$B$6:$B$80,0),8))/IF(Summary!$B$7="hours",60,1)</f>
        <v>0</v>
      </c>
      <c r="Q16" s="164">
        <f>(M16*INDEX(Service!$B$6:$J$80,MATCH(B16,Service!$B$6:$B$80,0),8))/IF(Summary!$B$7="hours",60,1)</f>
        <v>0</v>
      </c>
      <c r="R16" s="164">
        <f>(N16*INDEX(Service!$B$6:$J$80,MATCH(B16,Service!$B$6:$B$80,0),9))/IF(Summary!$B$7="hours",60,1)</f>
        <v>0</v>
      </c>
      <c r="S16" s="164">
        <f>(M16*INDEX(Service!$B$6:$J$80,MATCH(B16,Service!$B$6:$B$80,0),9))/IF(Summary!$B$7="hours",60,1)</f>
        <v>0</v>
      </c>
      <c r="T16" s="164" t="str">
        <f t="shared" si="8"/>
        <v>0 - 0</v>
      </c>
      <c r="U16" s="164" t="str">
        <f t="shared" si="9"/>
        <v>0 - 0</v>
      </c>
      <c r="V16" s="164">
        <f t="shared" si="10"/>
        <v>0</v>
      </c>
      <c r="W16" s="164">
        <f t="shared" si="11"/>
        <v>0</v>
      </c>
      <c r="X16" s="164" t="str">
        <f t="shared" si="12"/>
        <v>0 - 0</v>
      </c>
    </row>
    <row r="17" spans="1:24" s="164" customFormat="1" hidden="1" x14ac:dyDescent="0.35">
      <c r="A17"/>
      <c r="B17" s="47" t="str">
        <f>Setup!A32</f>
        <v>Caseload 13</v>
      </c>
      <c r="C17" s="132"/>
      <c r="D17" s="130"/>
      <c r="E17" s="131"/>
      <c r="F17" s="131"/>
      <c r="G17" s="122"/>
      <c r="H17" s="100">
        <f t="shared" si="0"/>
        <v>0</v>
      </c>
      <c r="I17" s="74" t="str">
        <f t="shared" si="1"/>
        <v/>
      </c>
      <c r="J17" s="164">
        <f t="shared" si="2"/>
        <v>0</v>
      </c>
      <c r="K17" s="164">
        <f t="shared" si="3"/>
        <v>0</v>
      </c>
      <c r="L17" s="164">
        <f t="shared" si="4"/>
        <v>0</v>
      </c>
      <c r="M17" s="175">
        <f t="shared" si="5"/>
        <v>0</v>
      </c>
      <c r="N17" s="175">
        <f t="shared" si="6"/>
        <v>0</v>
      </c>
      <c r="O17" s="164" t="str">
        <f t="shared" si="7"/>
        <v>0 - 0</v>
      </c>
      <c r="P17" s="164">
        <f>(N17*INDEX(Service!$B$6:$J$80,MATCH(B17,Service!$B$6:$B$80,0),8))/IF(Summary!$B$7="hours",60,1)</f>
        <v>0</v>
      </c>
      <c r="Q17" s="164">
        <f>(M17*INDEX(Service!$B$6:$J$80,MATCH(B17,Service!$B$6:$B$80,0),8))/IF(Summary!$B$7="hours",60,1)</f>
        <v>0</v>
      </c>
      <c r="R17" s="164">
        <f>(N17*INDEX(Service!$B$6:$J$80,MATCH(B17,Service!$B$6:$B$80,0),9))/IF(Summary!$B$7="hours",60,1)</f>
        <v>0</v>
      </c>
      <c r="S17" s="164">
        <f>(M17*INDEX(Service!$B$6:$J$80,MATCH(B17,Service!$B$6:$B$80,0),9))/IF(Summary!$B$7="hours",60,1)</f>
        <v>0</v>
      </c>
      <c r="T17" s="164" t="str">
        <f t="shared" si="8"/>
        <v>0 - 0</v>
      </c>
      <c r="U17" s="164" t="str">
        <f t="shared" si="9"/>
        <v>0 - 0</v>
      </c>
      <c r="V17" s="164">
        <f t="shared" si="10"/>
        <v>0</v>
      </c>
      <c r="W17" s="164">
        <f t="shared" si="11"/>
        <v>0</v>
      </c>
      <c r="X17" s="164" t="str">
        <f t="shared" si="12"/>
        <v>0 - 0</v>
      </c>
    </row>
    <row r="18" spans="1:24" s="164" customFormat="1" hidden="1" x14ac:dyDescent="0.35">
      <c r="A18"/>
      <c r="B18" s="47" t="str">
        <f>Setup!A33</f>
        <v>Caseload 14</v>
      </c>
      <c r="C18" s="132"/>
      <c r="D18" s="130"/>
      <c r="E18" s="131"/>
      <c r="F18" s="131"/>
      <c r="G18" s="122"/>
      <c r="H18" s="100">
        <f t="shared" si="0"/>
        <v>0</v>
      </c>
      <c r="I18" s="74" t="str">
        <f t="shared" si="1"/>
        <v/>
      </c>
      <c r="J18" s="164">
        <f t="shared" si="2"/>
        <v>0</v>
      </c>
      <c r="K18" s="164">
        <f t="shared" si="3"/>
        <v>0</v>
      </c>
      <c r="L18" s="164">
        <f t="shared" si="4"/>
        <v>0</v>
      </c>
      <c r="M18" s="175">
        <f t="shared" si="5"/>
        <v>0</v>
      </c>
      <c r="N18" s="175">
        <f t="shared" si="6"/>
        <v>0</v>
      </c>
      <c r="O18" s="164" t="str">
        <f t="shared" si="7"/>
        <v>0 - 0</v>
      </c>
      <c r="P18" s="164">
        <f>(N18*INDEX(Service!$B$6:$J$80,MATCH(B18,Service!$B$6:$B$80,0),8))/IF(Summary!$B$7="hours",60,1)</f>
        <v>0</v>
      </c>
      <c r="Q18" s="164">
        <f>(M18*INDEX(Service!$B$6:$J$80,MATCH(B18,Service!$B$6:$B$80,0),8))/IF(Summary!$B$7="hours",60,1)</f>
        <v>0</v>
      </c>
      <c r="R18" s="164">
        <f>(N18*INDEX(Service!$B$6:$J$80,MATCH(B18,Service!$B$6:$B$80,0),9))/IF(Summary!$B$7="hours",60,1)</f>
        <v>0</v>
      </c>
      <c r="S18" s="164">
        <f>(M18*INDEX(Service!$B$6:$J$80,MATCH(B18,Service!$B$6:$B$80,0),9))/IF(Summary!$B$7="hours",60,1)</f>
        <v>0</v>
      </c>
      <c r="T18" s="164" t="str">
        <f t="shared" si="8"/>
        <v>0 - 0</v>
      </c>
      <c r="U18" s="164" t="str">
        <f t="shared" si="9"/>
        <v>0 - 0</v>
      </c>
      <c r="V18" s="164">
        <f t="shared" si="10"/>
        <v>0</v>
      </c>
      <c r="W18" s="164">
        <f t="shared" si="11"/>
        <v>0</v>
      </c>
      <c r="X18" s="164" t="str">
        <f t="shared" si="12"/>
        <v>0 - 0</v>
      </c>
    </row>
    <row r="19" spans="1:24" s="164" customFormat="1" ht="15" hidden="1" thickBot="1" x14ac:dyDescent="0.4">
      <c r="A19"/>
      <c r="B19" s="48" t="str">
        <f>Setup!A34</f>
        <v>Caseload 15</v>
      </c>
      <c r="C19" s="133"/>
      <c r="D19" s="130"/>
      <c r="E19" s="134"/>
      <c r="F19" s="134"/>
      <c r="G19" s="127"/>
      <c r="H19" s="101">
        <f t="shared" si="0"/>
        <v>0</v>
      </c>
      <c r="I19" s="75" t="str">
        <f t="shared" si="1"/>
        <v/>
      </c>
      <c r="J19" s="164">
        <f t="shared" si="2"/>
        <v>0</v>
      </c>
      <c r="K19" s="164">
        <f t="shared" si="3"/>
        <v>0</v>
      </c>
      <c r="L19" s="164">
        <f t="shared" si="4"/>
        <v>0</v>
      </c>
      <c r="M19" s="175">
        <f t="shared" si="5"/>
        <v>0</v>
      </c>
      <c r="N19" s="175">
        <f t="shared" si="6"/>
        <v>0</v>
      </c>
      <c r="O19" s="164" t="str">
        <f t="shared" si="7"/>
        <v>0 - 0</v>
      </c>
      <c r="P19" s="164">
        <f>(N19*INDEX(Service!$B$6:$J$80,MATCH(B19,Service!$B$6:$B$80,0),8))/IF(Summary!$B$7="hours",60,1)</f>
        <v>0</v>
      </c>
      <c r="Q19" s="164">
        <f>(M19*INDEX(Service!$B$6:$J$80,MATCH(B19,Service!$B$6:$B$80,0),8))/IF(Summary!$B$7="hours",60,1)</f>
        <v>0</v>
      </c>
      <c r="R19" s="164">
        <f>(N19*INDEX(Service!$B$6:$J$80,MATCH(B19,Service!$B$6:$B$80,0),9))/IF(Summary!$B$7="hours",60,1)</f>
        <v>0</v>
      </c>
      <c r="S19" s="164">
        <f>(M19*INDEX(Service!$B$6:$J$80,MATCH(B19,Service!$B$6:$B$80,0),9))/IF(Summary!$B$7="hours",60,1)</f>
        <v>0</v>
      </c>
      <c r="T19" s="164" t="str">
        <f t="shared" si="8"/>
        <v>0 - 0</v>
      </c>
      <c r="U19" s="164" t="str">
        <f t="shared" si="9"/>
        <v>0 - 0</v>
      </c>
      <c r="V19" s="164">
        <f t="shared" si="10"/>
        <v>0</v>
      </c>
      <c r="W19" s="164">
        <f t="shared" si="11"/>
        <v>0</v>
      </c>
      <c r="X19" s="164" t="str">
        <f t="shared" si="12"/>
        <v>0 - 0</v>
      </c>
    </row>
    <row r="20" spans="1:24" s="164" customFormat="1" ht="15" thickBot="1" x14ac:dyDescent="0.4">
      <c r="A20"/>
      <c r="B20" s="91" t="s">
        <v>174</v>
      </c>
      <c r="C20" s="120">
        <v>60</v>
      </c>
      <c r="D20" s="120">
        <v>195</v>
      </c>
      <c r="E20" s="120">
        <v>0</v>
      </c>
      <c r="F20" s="120">
        <v>1</v>
      </c>
      <c r="G20" s="126" t="s">
        <v>160</v>
      </c>
      <c r="H20" s="102">
        <f t="shared" si="0"/>
        <v>210</v>
      </c>
      <c r="I20" s="90" t="str">
        <f t="shared" si="1"/>
        <v>200 - 221</v>
      </c>
      <c r="J20" s="164">
        <f>H20-(H20/100*5)</f>
        <v>199.5</v>
      </c>
      <c r="K20" s="164">
        <f>H20+(H20/100*5)</f>
        <v>220.5</v>
      </c>
      <c r="L20" s="164">
        <f>K20-J20</f>
        <v>21</v>
      </c>
      <c r="M20" s="175">
        <f t="shared" si="5"/>
        <v>0</v>
      </c>
      <c r="N20" s="175">
        <f t="shared" si="6"/>
        <v>0</v>
      </c>
      <c r="O20" s="164" t="str">
        <f t="shared" si="7"/>
        <v>0 - 0</v>
      </c>
      <c r="P20" s="164" t="e">
        <f>(N20*INDEX(Service!$B$6:$J$80,MATCH(B20,Service!$B$6:$B$80,0),8))/IF(Summary!$B$7="hours",60,1)</f>
        <v>#N/A</v>
      </c>
      <c r="Q20" s="164" t="e">
        <f>(M20*INDEX(Service!$B$6:$J$80,MATCH(B20,Service!$B$6:$B$80,0),8))/IF(Summary!$B$7="hours",60,1)</f>
        <v>#N/A</v>
      </c>
      <c r="R20" s="164" t="e">
        <f>(N20*INDEX(Service!$B$6:$J$80,MATCH(B20,Service!$B$6:$B$80,0),9))/IF(Summary!$B$7="hours",60,1)</f>
        <v>#N/A</v>
      </c>
      <c r="S20" s="164" t="e">
        <f>(M20*INDEX(Service!$B$6:$J$80,MATCH(B20,Service!$B$6:$B$80,0),9))/IF(Summary!$B$7="hours",60,1)</f>
        <v>#N/A</v>
      </c>
      <c r="T20" s="164" t="e">
        <f t="shared" si="8"/>
        <v>#N/A</v>
      </c>
      <c r="U20" s="164" t="e">
        <f t="shared" si="9"/>
        <v>#N/A</v>
      </c>
      <c r="V20" s="164" t="e">
        <f t="shared" si="10"/>
        <v>#N/A</v>
      </c>
      <c r="W20" s="164" t="e">
        <f t="shared" si="11"/>
        <v>#N/A</v>
      </c>
      <c r="X20" s="164" t="e">
        <f t="shared" si="12"/>
        <v>#N/A</v>
      </c>
    </row>
    <row r="21" spans="1:24" s="164" customFormat="1" x14ac:dyDescent="0.35">
      <c r="A21"/>
      <c r="B21"/>
      <c r="C21"/>
      <c r="D21"/>
      <c r="E21"/>
      <c r="F21"/>
      <c r="G21"/>
      <c r="H21"/>
      <c r="I21"/>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G6" sqref="G6"/>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188</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20 Group Sessions</v>
      </c>
      <c r="C6" s="136" t="s">
        <v>220</v>
      </c>
      <c r="D6" s="137">
        <v>120</v>
      </c>
      <c r="E6" s="137">
        <v>7</v>
      </c>
      <c r="F6" s="138" t="s">
        <v>83</v>
      </c>
      <c r="G6" s="4">
        <f>INDEX('Data Validation (Hide)'!$K$2:$L$9,MATCH(Service!F6,'Data Validation (Hide)'!$K$2:$K$9,0),2)</f>
        <v>1.9E-2</v>
      </c>
      <c r="H6" s="70">
        <f>IFERROR((G6*D6)/E6,"")</f>
        <v>0.32571428571428568</v>
      </c>
      <c r="I6" s="191">
        <f>SUMIF($E$6:$E$10,1,$H$6:$H$10)</f>
        <v>75</v>
      </c>
      <c r="J6" s="188">
        <f>SUMIF($E$6:$E$10,"&gt;"&amp;1,$H$6:$H$10)</f>
        <v>17.46857142857143</v>
      </c>
    </row>
    <row r="7" spans="1:10" x14ac:dyDescent="0.35">
      <c r="B7" s="95" t="str" cm="1">
        <f t="array" ref="B7">INDEX('Data Validation (Hide)'!$B$2:$B$16,ROUNDUP(ROW(A2)/5,0),1)</f>
        <v>20 Group Sessions</v>
      </c>
      <c r="C7" s="139" t="s">
        <v>221</v>
      </c>
      <c r="D7" s="140">
        <v>15</v>
      </c>
      <c r="E7" s="140">
        <v>1</v>
      </c>
      <c r="F7" s="141" t="s">
        <v>112</v>
      </c>
      <c r="G7" s="18">
        <f>INDEX('Data Validation (Hide)'!$K$2:$L$9,MATCH(Service!F7,'Data Validation (Hide)'!$K$2:$K$9,0),2)</f>
        <v>5</v>
      </c>
      <c r="H7" s="71">
        <f t="shared" ref="H7:H37" si="0">IFERROR((G7*D7)/E7,"")</f>
        <v>75</v>
      </c>
      <c r="I7" s="192"/>
      <c r="J7" s="189"/>
    </row>
    <row r="8" spans="1:10" x14ac:dyDescent="0.35">
      <c r="B8" s="93" t="str" cm="1">
        <f t="array" ref="B8">INDEX('Data Validation (Hide)'!$B$2:$B$16,ROUNDUP(ROW(A3)/5,0),1)</f>
        <v>20 Group Sessions</v>
      </c>
      <c r="C8" s="139" t="s">
        <v>220</v>
      </c>
      <c r="D8" s="140">
        <v>120</v>
      </c>
      <c r="E8" s="140">
        <v>7</v>
      </c>
      <c r="F8" s="141" t="s">
        <v>79</v>
      </c>
      <c r="G8" s="5">
        <f>INDEX('Data Validation (Hide)'!$K$2:$L$9,MATCH(Service!F8,'Data Validation (Hide)'!$K$2:$K$9,0),2)</f>
        <v>1</v>
      </c>
      <c r="H8" s="71">
        <f t="shared" si="0"/>
        <v>17.142857142857142</v>
      </c>
      <c r="I8" s="192"/>
      <c r="J8" s="189"/>
    </row>
    <row r="9" spans="1:10" x14ac:dyDescent="0.35">
      <c r="B9" s="107" t="str" cm="1">
        <f t="array" ref="B9">INDEX('Data Validation (Hide)'!$B$2:$B$16,ROUNDUP(ROW(A4)/5,0),1)</f>
        <v>20 Group Sessions</v>
      </c>
      <c r="C9" s="139"/>
      <c r="D9" s="140"/>
      <c r="E9" s="140"/>
      <c r="F9" s="141"/>
      <c r="G9" s="5" t="e">
        <f>INDEX('Data Validation (Hide)'!$K$2:$L$9,MATCH(Service!F9,'Data Validation (Hide)'!$K$2:$K$9,0),2)</f>
        <v>#N/A</v>
      </c>
      <c r="H9" s="71" t="str">
        <f t="shared" si="0"/>
        <v/>
      </c>
      <c r="I9" s="192"/>
      <c r="J9" s="189"/>
    </row>
    <row r="10" spans="1:10" ht="15" thickBot="1" x14ac:dyDescent="0.4">
      <c r="B10" s="96" t="str" cm="1">
        <f t="array" ref="B10">INDEX('Data Validation (Hide)'!$B$2:$B$16,ROUNDUP(ROW(A5)/5,0),1)</f>
        <v>20 Group Sessions</v>
      </c>
      <c r="C10" s="142"/>
      <c r="D10" s="143"/>
      <c r="E10" s="143"/>
      <c r="F10" s="144"/>
      <c r="G10" s="9" t="e">
        <f>INDEX('Data Validation (Hide)'!$K$2:$L$9,MATCH(Service!F10,'Data Validation (Hide)'!$K$2:$K$9,0),2)</f>
        <v>#N/A</v>
      </c>
      <c r="H10" s="72" t="str">
        <f t="shared" si="0"/>
        <v/>
      </c>
      <c r="I10" s="193"/>
      <c r="J10" s="190"/>
    </row>
    <row r="11" spans="1:10" x14ac:dyDescent="0.35">
      <c r="B11" s="94" t="str" cm="1">
        <f t="array" ref="B11">INDEX('Data Validation (Hide)'!$B$2:$B$16,ROUNDUP(ROW(A6)/5,0),1)</f>
        <v>40 Group Session</v>
      </c>
      <c r="C11" s="136" t="s">
        <v>222</v>
      </c>
      <c r="D11" s="137">
        <v>120</v>
      </c>
      <c r="E11" s="137">
        <v>7</v>
      </c>
      <c r="F11" s="138" t="s">
        <v>79</v>
      </c>
      <c r="G11" s="4">
        <f>INDEX('Data Validation (Hide)'!$K$2:$L$9,MATCH(Service!F11,'Data Validation (Hide)'!$K$2:$K$9,0),2)</f>
        <v>1</v>
      </c>
      <c r="H11" s="70">
        <f t="shared" si="0"/>
        <v>17.142857142857142</v>
      </c>
      <c r="I11" s="191">
        <f>SUMIF($E$11:$E$15,1,$H$11:$H$15)</f>
        <v>120</v>
      </c>
      <c r="J11" s="191">
        <f>SUMIF($E$11:$E$15,"&gt;"&amp;1,$H$11:$H$15)</f>
        <v>17.142857142857142</v>
      </c>
    </row>
    <row r="12" spans="1:10" x14ac:dyDescent="0.35">
      <c r="B12" s="95" t="str" cm="1">
        <f t="array" ref="B12">INDEX('Data Validation (Hide)'!$B$2:$B$16,ROUNDUP(ROW(A7)/5,0),1)</f>
        <v>40 Group Session</v>
      </c>
      <c r="C12" s="139" t="s">
        <v>223</v>
      </c>
      <c r="D12" s="140">
        <v>120</v>
      </c>
      <c r="E12" s="140">
        <v>1</v>
      </c>
      <c r="F12" s="141" t="s">
        <v>79</v>
      </c>
      <c r="G12" s="5">
        <f>INDEX('Data Validation (Hide)'!$K$2:$L$9,MATCH(Service!F12,'Data Validation (Hide)'!$K$2:$K$9,0),2)</f>
        <v>1</v>
      </c>
      <c r="H12" s="71">
        <f t="shared" si="0"/>
        <v>120</v>
      </c>
      <c r="I12" s="192"/>
      <c r="J12" s="192"/>
    </row>
    <row r="13" spans="1:10" x14ac:dyDescent="0.35">
      <c r="B13" s="93" t="str" cm="1">
        <f t="array" ref="B13">INDEX('Data Validation (Hide)'!$B$2:$B$16,ROUNDUP(ROW(A8)/5,0),1)</f>
        <v>40 Group Session</v>
      </c>
      <c r="C13" s="139"/>
      <c r="D13" s="140"/>
      <c r="E13" s="140"/>
      <c r="F13" s="141"/>
      <c r="G13" s="5" t="e">
        <f>INDEX('Data Validation (Hide)'!$K$2:$L$9,MATCH(Service!F13,'Data Validation (Hide)'!$K$2:$K$9,0),2)</f>
        <v>#N/A</v>
      </c>
      <c r="H13" s="71" t="str">
        <f t="shared" si="0"/>
        <v/>
      </c>
      <c r="I13" s="192"/>
      <c r="J13" s="192"/>
    </row>
    <row r="14" spans="1:10" x14ac:dyDescent="0.35">
      <c r="B14" s="95" t="str" cm="1">
        <f t="array" ref="B14">INDEX('Data Validation (Hide)'!$B$2:$B$16,ROUNDUP(ROW(A9)/5,0),1)</f>
        <v>40 Group Session</v>
      </c>
      <c r="C14" s="139"/>
      <c r="D14" s="140"/>
      <c r="E14" s="140"/>
      <c r="F14" s="141"/>
      <c r="G14" s="5" t="e">
        <f>INDEX('Data Validation (Hide)'!$K$2:$L$9,MATCH(Service!F14,'Data Validation (Hide)'!$K$2:$K$9,0),2)</f>
        <v>#N/A</v>
      </c>
      <c r="H14" s="71" t="str">
        <f t="shared" si="0"/>
        <v/>
      </c>
      <c r="I14" s="192"/>
      <c r="J14" s="192"/>
    </row>
    <row r="15" spans="1:10" ht="15" thickBot="1" x14ac:dyDescent="0.4">
      <c r="B15" s="96" t="str" cm="1">
        <f t="array" ref="B15">INDEX('Data Validation (Hide)'!$B$2:$B$16,ROUNDUP(ROW(A10)/5,0),1)</f>
        <v>40 Group Session</v>
      </c>
      <c r="C15" s="142"/>
      <c r="D15" s="143"/>
      <c r="E15" s="143"/>
      <c r="F15" s="144"/>
      <c r="G15" s="9" t="e">
        <f>INDEX('Data Validation (Hide)'!$K$2:$L$9,MATCH(Service!F15,'Data Validation (Hide)'!$K$2:$K$9,0),2)</f>
        <v>#N/A</v>
      </c>
      <c r="H15" s="72" t="str">
        <f t="shared" si="0"/>
        <v/>
      </c>
      <c r="I15" s="193"/>
      <c r="J15" s="193"/>
    </row>
    <row r="16" spans="1:10" x14ac:dyDescent="0.35">
      <c r="B16" s="94" t="str" cm="1">
        <f t="array" ref="B16">INDEX('Data Validation (Hide)'!$B$2:$B$16,ROUNDUP(ROW(A11)/5,0),1)</f>
        <v>8 Group Session</v>
      </c>
      <c r="C16" s="136" t="s">
        <v>220</v>
      </c>
      <c r="D16" s="137">
        <v>240</v>
      </c>
      <c r="E16" s="137">
        <v>7</v>
      </c>
      <c r="F16" s="138" t="s">
        <v>79</v>
      </c>
      <c r="G16" s="4">
        <f>INDEX('Data Validation (Hide)'!$K$2:$L$9,MATCH(Service!F16,'Data Validation (Hide)'!$K$2:$K$9,0),2)</f>
        <v>1</v>
      </c>
      <c r="H16" s="70">
        <f t="shared" si="0"/>
        <v>34.285714285714285</v>
      </c>
      <c r="I16" s="191">
        <f>SUMIF($E$16:$E$20,1,$H$16:$H$20)</f>
        <v>0</v>
      </c>
      <c r="J16" s="191">
        <f>SUMIF($E$16:$E$20,"&gt;"&amp;1,$H$16:$H$20)</f>
        <v>34.285714285714285</v>
      </c>
    </row>
    <row r="17" spans="2:10" x14ac:dyDescent="0.35">
      <c r="B17" s="95" t="str" cm="1">
        <f t="array" ref="B17">INDEX('Data Validation (Hide)'!$B$2:$B$16,ROUNDUP(ROW(A12)/5,0),1)</f>
        <v>8 Group Session</v>
      </c>
      <c r="C17" s="139"/>
      <c r="D17" s="140"/>
      <c r="E17" s="140"/>
      <c r="F17" s="141"/>
      <c r="G17" s="5" t="e">
        <f>INDEX('Data Validation (Hide)'!$K$2:$L$9,MATCH(Service!F17,'Data Validation (Hide)'!$K$2:$K$9,0),2)</f>
        <v>#N/A</v>
      </c>
      <c r="H17" s="71" t="str">
        <f t="shared" si="0"/>
        <v/>
      </c>
      <c r="I17" s="192"/>
      <c r="J17" s="192"/>
    </row>
    <row r="18" spans="2:10" x14ac:dyDescent="0.35">
      <c r="B18" s="93" t="str" cm="1">
        <f t="array" ref="B18">INDEX('Data Validation (Hide)'!$B$2:$B$16,ROUNDUP(ROW(A13)/5,0),1)</f>
        <v>8 Group Session</v>
      </c>
      <c r="C18" s="139"/>
      <c r="D18" s="140"/>
      <c r="E18" s="140"/>
      <c r="F18" s="141"/>
      <c r="G18" s="5" t="e">
        <f>INDEX('Data Validation (Hide)'!$K$2:$L$9,MATCH(Service!F18,'Data Validation (Hide)'!$K$2:$K$9,0),2)</f>
        <v>#N/A</v>
      </c>
      <c r="H18" s="71" t="str">
        <f t="shared" si="0"/>
        <v/>
      </c>
      <c r="I18" s="192"/>
      <c r="J18" s="192"/>
    </row>
    <row r="19" spans="2:10" x14ac:dyDescent="0.35">
      <c r="B19" s="95" t="str" cm="1">
        <f t="array" ref="B19">INDEX('Data Validation (Hide)'!$B$2:$B$16,ROUNDUP(ROW(A14)/5,0),1)</f>
        <v>8 Group Session</v>
      </c>
      <c r="C19" s="139"/>
      <c r="D19" s="140"/>
      <c r="E19" s="140"/>
      <c r="F19" s="141"/>
      <c r="G19" s="5" t="e">
        <f>INDEX('Data Validation (Hide)'!$K$2:$L$9,MATCH(Service!F19,'Data Validation (Hide)'!$K$2:$K$9,0),2)</f>
        <v>#N/A</v>
      </c>
      <c r="H19" s="71" t="str">
        <f t="shared" si="0"/>
        <v/>
      </c>
      <c r="I19" s="192"/>
      <c r="J19" s="192"/>
    </row>
    <row r="20" spans="2:10" ht="15" thickBot="1" x14ac:dyDescent="0.4">
      <c r="B20" s="96" t="str" cm="1">
        <f t="array" ref="B20">INDEX('Data Validation (Hide)'!$B$2:$B$16,ROUNDUP(ROW(A15)/5,0),1)</f>
        <v>8 Group Session</v>
      </c>
      <c r="C20" s="142"/>
      <c r="D20" s="143"/>
      <c r="E20" s="143"/>
      <c r="F20" s="144"/>
      <c r="G20" s="9" t="e">
        <f>INDEX('Data Validation (Hide)'!$K$2:$L$9,MATCH(Service!F20,'Data Validation (Hide)'!$K$2:$K$9,0),2)</f>
        <v>#N/A</v>
      </c>
      <c r="H20" s="72" t="str">
        <f t="shared" si="0"/>
        <v/>
      </c>
      <c r="I20" s="193"/>
      <c r="J20" s="193"/>
    </row>
    <row r="21" spans="2:10" x14ac:dyDescent="0.35">
      <c r="B21" s="94" t="str" cm="1">
        <f t="array" ref="B21">INDEX('Data Validation (Hide)'!$B$2:$B$16,ROUNDUP(ROW(A16)/5,0),1)</f>
        <v>20 Individual</v>
      </c>
      <c r="C21" s="136" t="s">
        <v>221</v>
      </c>
      <c r="D21" s="137">
        <v>45</v>
      </c>
      <c r="E21" s="137">
        <v>1</v>
      </c>
      <c r="F21" s="138" t="s">
        <v>79</v>
      </c>
      <c r="G21" s="4">
        <f>INDEX('Data Validation (Hide)'!$K$2:$L$9,MATCH(Service!F21,'Data Validation (Hide)'!$K$2:$K$9,0),2)</f>
        <v>1</v>
      </c>
      <c r="H21" s="70">
        <f t="shared" si="0"/>
        <v>45</v>
      </c>
      <c r="I21" s="191">
        <f>SUMIF($E$21:$E$25,1,$H$21:$H$25)</f>
        <v>45</v>
      </c>
      <c r="J21" s="191">
        <f>SUMIF($E$21:$E$25,"&gt;"&amp;1,$H$21:$H$25)</f>
        <v>0</v>
      </c>
    </row>
    <row r="22" spans="2:10" x14ac:dyDescent="0.35">
      <c r="B22" s="95" t="str" cm="1">
        <f t="array" ref="B22">INDEX('Data Validation (Hide)'!$B$2:$B$16,ROUNDUP(ROW(A17)/5,0),1)</f>
        <v>20 Individual</v>
      </c>
      <c r="C22" s="139"/>
      <c r="D22" s="140"/>
      <c r="E22" s="140"/>
      <c r="F22" s="141"/>
      <c r="G22" s="5" t="e">
        <f>INDEX('Data Validation (Hide)'!$K$2:$L$9,MATCH(Service!F22,'Data Validation (Hide)'!$K$2:$K$9,0),2)</f>
        <v>#N/A</v>
      </c>
      <c r="H22" s="71" t="str">
        <f t="shared" si="0"/>
        <v/>
      </c>
      <c r="I22" s="192"/>
      <c r="J22" s="192"/>
    </row>
    <row r="23" spans="2:10" x14ac:dyDescent="0.35">
      <c r="B23" s="93" t="str" cm="1">
        <f t="array" ref="B23">INDEX('Data Validation (Hide)'!$B$2:$B$16,ROUNDUP(ROW(A18)/5,0),1)</f>
        <v>20 Individual</v>
      </c>
      <c r="C23" s="139"/>
      <c r="D23" s="140"/>
      <c r="E23" s="140"/>
      <c r="F23" s="141"/>
      <c r="G23" s="5" t="e">
        <f>INDEX('Data Validation (Hide)'!$K$2:$L$9,MATCH(Service!F23,'Data Validation (Hide)'!$K$2:$K$9,0),2)</f>
        <v>#N/A</v>
      </c>
      <c r="H23" s="71" t="str">
        <f t="shared" si="0"/>
        <v/>
      </c>
      <c r="I23" s="192"/>
      <c r="J23" s="192"/>
    </row>
    <row r="24" spans="2:10" x14ac:dyDescent="0.35">
      <c r="B24" s="95" t="str" cm="1">
        <f t="array" ref="B24">INDEX('Data Validation (Hide)'!$B$2:$B$16,ROUNDUP(ROW(A19)/5,0),1)</f>
        <v>20 Individual</v>
      </c>
      <c r="C24" s="139"/>
      <c r="D24" s="140"/>
      <c r="E24" s="140"/>
      <c r="F24" s="141"/>
      <c r="G24" s="5" t="e">
        <f>INDEX('Data Validation (Hide)'!$K$2:$L$9,MATCH(Service!F24,'Data Validation (Hide)'!$K$2:$K$9,0),2)</f>
        <v>#N/A</v>
      </c>
      <c r="H24" s="71" t="str">
        <f t="shared" si="0"/>
        <v/>
      </c>
      <c r="I24" s="192"/>
      <c r="J24" s="192"/>
    </row>
    <row r="25" spans="2:10" ht="15" thickBot="1" x14ac:dyDescent="0.4">
      <c r="B25" s="96" t="str" cm="1">
        <f t="array" ref="B25">INDEX('Data Validation (Hide)'!$B$2:$B$16,ROUNDUP(ROW(A20)/5,0),1)</f>
        <v>20 Individual</v>
      </c>
      <c r="C25" s="142"/>
      <c r="D25" s="143"/>
      <c r="E25" s="143"/>
      <c r="F25" s="144"/>
      <c r="G25" s="9" t="e">
        <f>INDEX('Data Validation (Hide)'!$K$2:$L$9,MATCH(Service!F25,'Data Validation (Hide)'!$K$2:$K$9,0),2)</f>
        <v>#N/A</v>
      </c>
      <c r="H25" s="72" t="str">
        <f t="shared" si="0"/>
        <v/>
      </c>
      <c r="I25" s="193"/>
      <c r="J25" s="193"/>
    </row>
    <row r="26" spans="2:10" x14ac:dyDescent="0.35">
      <c r="B26" s="94" t="str" cm="1">
        <f t="array" ref="B26">INDEX('Data Validation (Hide)'!$B$2:$B$16,ROUNDUP(ROW(A21)/5,0),1)</f>
        <v>40 Individual</v>
      </c>
      <c r="C26" s="136" t="s">
        <v>221</v>
      </c>
      <c r="D26" s="137">
        <v>60</v>
      </c>
      <c r="E26" s="137">
        <v>1</v>
      </c>
      <c r="F26" s="138" t="s">
        <v>79</v>
      </c>
      <c r="G26" s="4">
        <f>INDEX('Data Validation (Hide)'!$K$2:$L$9,MATCH(Service!F26,'Data Validation (Hide)'!$K$2:$K$9,0),2)</f>
        <v>1</v>
      </c>
      <c r="H26" s="70">
        <f t="shared" si="0"/>
        <v>60</v>
      </c>
      <c r="I26" s="191">
        <f>SUMIF($E$26:$E$30,1,$H$26:$H$30)</f>
        <v>60</v>
      </c>
      <c r="J26" s="191">
        <f>SUMIF($E$26:$E$30,"&gt;"&amp;1,$H$26:$H$30)</f>
        <v>0</v>
      </c>
    </row>
    <row r="27" spans="2:10" x14ac:dyDescent="0.35">
      <c r="B27" s="95" t="str" cm="1">
        <f t="array" ref="B27">INDEX('Data Validation (Hide)'!$B$2:$B$16,ROUNDUP(ROW(A22)/5,0),1)</f>
        <v>40 Individual</v>
      </c>
      <c r="C27" s="139"/>
      <c r="D27" s="140"/>
      <c r="E27" s="140"/>
      <c r="F27" s="141"/>
      <c r="G27" s="5" t="e">
        <f>INDEX('Data Validation (Hide)'!$K$2:$L$9,MATCH(Service!F27,'Data Validation (Hide)'!$K$2:$K$9,0),2)</f>
        <v>#N/A</v>
      </c>
      <c r="H27" s="71" t="str">
        <f t="shared" si="0"/>
        <v/>
      </c>
      <c r="I27" s="192"/>
      <c r="J27" s="192"/>
    </row>
    <row r="28" spans="2:10" x14ac:dyDescent="0.35">
      <c r="B28" s="93" t="str" cm="1">
        <f t="array" ref="B28">INDEX('Data Validation (Hide)'!$B$2:$B$16,ROUNDUP(ROW(A23)/5,0),1)</f>
        <v>40 Individual</v>
      </c>
      <c r="C28" s="139"/>
      <c r="D28" s="140"/>
      <c r="E28" s="140"/>
      <c r="F28" s="141"/>
      <c r="G28" s="5" t="e">
        <f>INDEX('Data Validation (Hide)'!$K$2:$L$9,MATCH(Service!F28,'Data Validation (Hide)'!$K$2:$K$9,0),2)</f>
        <v>#N/A</v>
      </c>
      <c r="H28" s="71" t="str">
        <f t="shared" si="0"/>
        <v/>
      </c>
      <c r="I28" s="192"/>
      <c r="J28" s="192"/>
    </row>
    <row r="29" spans="2:10" x14ac:dyDescent="0.35">
      <c r="B29" s="95" t="str" cm="1">
        <f t="array" ref="B29">INDEX('Data Validation (Hide)'!$B$2:$B$16,ROUNDUP(ROW(A24)/5,0),1)</f>
        <v>40 Individual</v>
      </c>
      <c r="C29" s="139"/>
      <c r="D29" s="140"/>
      <c r="E29" s="140"/>
      <c r="F29" s="141"/>
      <c r="G29" s="5" t="e">
        <f>INDEX('Data Validation (Hide)'!$K$2:$L$9,MATCH(Service!F29,'Data Validation (Hide)'!$K$2:$K$9,0),2)</f>
        <v>#N/A</v>
      </c>
      <c r="H29" s="71" t="str">
        <f t="shared" si="0"/>
        <v/>
      </c>
      <c r="I29" s="192"/>
      <c r="J29" s="192"/>
    </row>
    <row r="30" spans="2:10" ht="15" thickBot="1" x14ac:dyDescent="0.4">
      <c r="B30" s="96" t="str" cm="1">
        <f t="array" ref="B30">INDEX('Data Validation (Hide)'!$B$2:$B$16,ROUNDUP(ROW(A25)/5,0),1)</f>
        <v>40 Individual</v>
      </c>
      <c r="C30" s="142"/>
      <c r="D30" s="143"/>
      <c r="E30" s="143"/>
      <c r="F30" s="144"/>
      <c r="G30" s="9" t="e">
        <f>INDEX('Data Validation (Hide)'!$K$2:$L$9,MATCH(Service!F30,'Data Validation (Hide)'!$K$2:$K$9,0),2)</f>
        <v>#N/A</v>
      </c>
      <c r="H30" s="72" t="str">
        <f t="shared" si="0"/>
        <v/>
      </c>
      <c r="I30" s="193"/>
      <c r="J30" s="193"/>
    </row>
    <row r="31" spans="2:10" hidden="1"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5">
        <f>SUMIF($E$31:$E$35,1,$H$31:$H$35)</f>
        <v>0</v>
      </c>
      <c r="J31" s="185">
        <f>SUMIF($E$31:$E$35,"&gt;"&amp;1,$H$31:$H$35)</f>
        <v>0</v>
      </c>
    </row>
    <row r="32" spans="2:10" hidden="1"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6"/>
      <c r="J32" s="186"/>
    </row>
    <row r="33" spans="2:10" hidden="1"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6"/>
      <c r="J33" s="186"/>
    </row>
    <row r="34" spans="2:10" hidden="1"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6"/>
      <c r="J34" s="186"/>
    </row>
    <row r="35" spans="2:10" ht="15" hidden="1"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7"/>
      <c r="J35" s="187"/>
    </row>
    <row r="36" spans="2:10" hidden="1"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5">
        <f>SUMIF($E$36:$E$40,1,$H$36:$H$40)</f>
        <v>0</v>
      </c>
      <c r="J36" s="185">
        <f>SUMIF($E$36:$E$40,"&gt;"&amp;1,$H$36:$H$40)</f>
        <v>0</v>
      </c>
    </row>
    <row r="37" spans="2:10" hidden="1"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6"/>
      <c r="J37" s="186"/>
    </row>
    <row r="38" spans="2:10" hidden="1"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6"/>
      <c r="J38" s="186"/>
    </row>
    <row r="39" spans="2:10" hidden="1"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6"/>
      <c r="J39" s="186"/>
    </row>
    <row r="40" spans="2:10" ht="15" hidden="1"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7"/>
      <c r="J40" s="187"/>
    </row>
    <row r="41" spans="2:10" hidden="1"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5">
        <f>SUMIF($E$41:$E$45,1,$H$41:$H$45)</f>
        <v>0</v>
      </c>
      <c r="J41" s="185">
        <f>SUMIF($E$41:$E$45,"&gt;"&amp;1,$H$41:$H$45)</f>
        <v>0</v>
      </c>
    </row>
    <row r="42" spans="2:10" hidden="1"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6"/>
      <c r="J42" s="186"/>
    </row>
    <row r="43" spans="2:10" hidden="1"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6"/>
      <c r="J43" s="186"/>
    </row>
    <row r="44" spans="2:10" hidden="1"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6"/>
      <c r="J44" s="186"/>
    </row>
    <row r="45" spans="2:10" ht="15" hidden="1"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7"/>
      <c r="J45" s="187"/>
    </row>
    <row r="46" spans="2:10" hidden="1"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5">
        <f>SUMIF($E$46:$E$50,1,$H$46:$H$50)</f>
        <v>0</v>
      </c>
      <c r="J46" s="185">
        <f>SUMIF($E$46:$E$50,"&gt;"&amp;1,$H$46:$H$50)</f>
        <v>0</v>
      </c>
    </row>
    <row r="47" spans="2:10" hidden="1"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6"/>
      <c r="J47" s="186"/>
    </row>
    <row r="48" spans="2:10" hidden="1"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6"/>
      <c r="J48" s="186"/>
    </row>
    <row r="49" spans="2:10" hidden="1"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6"/>
      <c r="J49" s="186"/>
    </row>
    <row r="50" spans="2:10" ht="15" hidden="1"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7"/>
      <c r="J50" s="187"/>
    </row>
    <row r="51" spans="2:10" hidden="1"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5">
        <f>SUMIF($E$51:$E$55,1,$H$51:$H$55)</f>
        <v>0</v>
      </c>
      <c r="J51" s="185">
        <f>SUMIF($E$51:$E$55,"&gt;"&amp;1,$H$51:$H$55)</f>
        <v>0</v>
      </c>
    </row>
    <row r="52" spans="2:10" hidden="1"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6"/>
      <c r="J52" s="186"/>
    </row>
    <row r="53" spans="2:10" hidden="1"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6"/>
      <c r="J53" s="186"/>
    </row>
    <row r="54" spans="2:10" hidden="1"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6"/>
      <c r="J54" s="186"/>
    </row>
    <row r="55" spans="2:10" ht="15" hidden="1"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7"/>
      <c r="J55" s="187"/>
    </row>
    <row r="56" spans="2:10" hidden="1"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5">
        <f>SUMIF($E$56:$E$60,1,$H$56:$H$60)</f>
        <v>0</v>
      </c>
      <c r="J56" s="185">
        <f>SUMIF($E$56:$E$60,"&gt;"&amp;1,$H$56:$H$60)</f>
        <v>0</v>
      </c>
    </row>
    <row r="57" spans="2:10" hidden="1"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6"/>
      <c r="J57" s="186"/>
    </row>
    <row r="58" spans="2:10" hidden="1"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6"/>
      <c r="J58" s="186"/>
    </row>
    <row r="59" spans="2:10" hidden="1"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6"/>
      <c r="J59" s="186"/>
    </row>
    <row r="60" spans="2:10" ht="15" hidden="1"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7"/>
      <c r="J60" s="187"/>
    </row>
    <row r="61" spans="2:10" hidden="1"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5">
        <f>SUMIF($E$61:$E$65,1,$H$61:$H$65)</f>
        <v>0</v>
      </c>
      <c r="J61" s="185">
        <f>SUMIF($E$61:$E$65,"&gt;"&amp;1,$H$61:$H$65)</f>
        <v>0</v>
      </c>
    </row>
    <row r="62" spans="2:10" hidden="1"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6"/>
      <c r="J62" s="186"/>
    </row>
    <row r="63" spans="2:10" hidden="1"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6"/>
      <c r="J63" s="186"/>
    </row>
    <row r="64" spans="2:10" hidden="1"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6"/>
      <c r="J64" s="186"/>
    </row>
    <row r="65" spans="2:10" ht="15" hidden="1"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7"/>
      <c r="J65" s="187"/>
    </row>
    <row r="66" spans="2:10" hidden="1"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5">
        <f>SUMIF($E$66:$E$70,1,$H$66:$H$70)</f>
        <v>0</v>
      </c>
      <c r="J66" s="185">
        <f>SUMIF($E$66:$E$70,"&gt;"&amp;1,$H$66:$H$70)</f>
        <v>0</v>
      </c>
    </row>
    <row r="67" spans="2:10" hidden="1"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6"/>
      <c r="J67" s="186"/>
    </row>
    <row r="68" spans="2:10" hidden="1"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6"/>
      <c r="J68" s="186"/>
    </row>
    <row r="69" spans="2:10" hidden="1"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6"/>
      <c r="J69" s="186"/>
    </row>
    <row r="70" spans="2:10" ht="15" hidden="1"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7"/>
      <c r="J70" s="187"/>
    </row>
    <row r="71" spans="2:10" hidden="1"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5">
        <f>SUMIF($E$71:$E$75,1,$H$71:$H$75)</f>
        <v>0</v>
      </c>
      <c r="J71" s="185">
        <f>SUMIF($E$71:$E$75,"&gt;"&amp;1,$H$71:$H$75)</f>
        <v>0</v>
      </c>
    </row>
    <row r="72" spans="2:10" hidden="1"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6"/>
      <c r="J72" s="186"/>
    </row>
    <row r="73" spans="2:10" hidden="1"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6"/>
      <c r="J73" s="186"/>
    </row>
    <row r="74" spans="2:10" hidden="1"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6"/>
      <c r="J74" s="186"/>
    </row>
    <row r="75" spans="2:10" ht="15" hidden="1"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7"/>
      <c r="J75" s="187"/>
    </row>
    <row r="76" spans="2:10" hidden="1"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5">
        <f>SUMIF($E$76:$E$80,1,$H$76:$H$80)</f>
        <v>0</v>
      </c>
      <c r="J76" s="185">
        <f>SUMIF($E$76:$E$80,"&gt;"&amp;1,$H$76:$H$80)</f>
        <v>0</v>
      </c>
    </row>
    <row r="77" spans="2:10" hidden="1"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6"/>
      <c r="J77" s="186"/>
    </row>
    <row r="78" spans="2:10" hidden="1"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6"/>
      <c r="J78" s="186"/>
    </row>
    <row r="79" spans="2:10" hidden="1"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6"/>
      <c r="J79" s="186"/>
    </row>
    <row r="80" spans="2:10" ht="15" hidden="1"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7"/>
      <c r="J80" s="187"/>
    </row>
    <row r="81" spans="5:10" x14ac:dyDescent="0.35">
      <c r="E81" s="29"/>
      <c r="H81" s="29"/>
      <c r="I81" s="29"/>
      <c r="J81" s="29"/>
    </row>
  </sheetData>
  <sheetProtection formatColumns="0" formatRows="0"/>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187</v>
      </c>
      <c r="H1" t="s">
        <v>189</v>
      </c>
    </row>
    <row r="2" spans="2:9" x14ac:dyDescent="0.35">
      <c r="B2" t="str">
        <f>Service!B5</f>
        <v>Clusters</v>
      </c>
      <c r="C2" t="str">
        <f>Service!D5</f>
        <v>Resource required (minutes)</v>
      </c>
      <c r="D2" t="str">
        <f>Service!E5</f>
        <v>Group size</v>
      </c>
      <c r="E2" t="s">
        <v>265</v>
      </c>
      <c r="F2" t="s">
        <v>185</v>
      </c>
      <c r="G2" t="s">
        <v>186</v>
      </c>
      <c r="H2" t="s">
        <v>185</v>
      </c>
      <c r="I2" t="s">
        <v>186</v>
      </c>
    </row>
    <row r="3" spans="2:9" x14ac:dyDescent="0.35">
      <c r="B3" t="str">
        <f>Service!B6</f>
        <v>20 Group Sessions</v>
      </c>
      <c r="C3">
        <f>Service!D6</f>
        <v>120</v>
      </c>
      <c r="D3">
        <f>Service!E6</f>
        <v>7</v>
      </c>
      <c r="E3">
        <f>Service!G6</f>
        <v>1.9E-2</v>
      </c>
      <c r="F3">
        <f>IF($D3&gt;1,($C3*(ROUNDUP(INDEX('Required Capacity (Hide)'!$B$5:$C$19,MATCH('Service Backing (H)'!$B3,'Required Capacity (Hide)'!$A$5:$A$19,0),1)/$D3,0))/INDEX('Required Capacity (Hide)'!$B$5:$C$19,MATCH('Service Backing (H)'!$B3,'Required Capacity (Hide)'!$A$5:$A$19,0),1))*E3,0)</f>
        <v>0.39242685025817553</v>
      </c>
      <c r="G3">
        <f>IF($D3&gt;1,($C3*(ROUNDUP(INDEX('Required Capacity (Hide)'!$B$5:$C$19,MATCH('Service Backing (H)'!$B3,'Required Capacity (Hide)'!$A$5:$A$19,0),2)/$D3,0))/INDEX('Required Capacity (Hide)'!$B$5:$C$19,MATCH('Service Backing (H)'!$B3,'Required Capacity (Hide)'!$A$5:$A$19,0),2))*E3,0)</f>
        <v>0.32571428571428568</v>
      </c>
      <c r="H3">
        <f>SUMIF(INDEX($D$3:$D$77,ROW(A1),0):INDEX($D$3:$D$77,ROUNDUP(ROW(A1)/5,0)*5,1),"&gt;"&amp;1,INDEX($F$3:$F$77,ROW(A1),0):INDEX($F$3:$F$77,ROUNDUP(ROW(A1)/5,0)*5,1))</f>
        <v>21.046471600688466</v>
      </c>
      <c r="I3">
        <f>SUMIF(INDEX($D$3:$D$77,ROW(A1),0):INDEX($D$3:$D$77,ROUNDUP(ROW(A1)/5,0)*5,1),"&gt;"&amp;1,INDEX($G$3:$G$77,ROW(A1),0):INDEX($G$3:$G$77,ROUNDUP(ROW(A1)/5,0)*5,1))</f>
        <v>17.46857142857143</v>
      </c>
    </row>
    <row r="4" spans="2:9" x14ac:dyDescent="0.35">
      <c r="B4" t="str">
        <f>Service!B7</f>
        <v>20 Group Sessions</v>
      </c>
      <c r="C4">
        <f>Service!D7</f>
        <v>15</v>
      </c>
      <c r="D4">
        <f>Service!E7</f>
        <v>1</v>
      </c>
      <c r="E4">
        <f>Service!G7</f>
        <v>5</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20.654044750430291</v>
      </c>
      <c r="I4">
        <f>SUMIF(INDEX($D$3:$D$77,ROW(A2),0):INDEX($D$3:$D$77,ROUNDUP(ROW(A2)/5,0)*5,1),"&gt;"&amp;1,INDEX($G$3:$G$77,ROW(A2),0):INDEX($G$3:$G$77,ROUNDUP(ROW(A2)/5,0)*5,1))</f>
        <v>17.142857142857142</v>
      </c>
    </row>
    <row r="5" spans="2:9" x14ac:dyDescent="0.35">
      <c r="B5" t="str">
        <f>Service!B8</f>
        <v>20 Group Sessions</v>
      </c>
      <c r="C5">
        <f>Service!D8</f>
        <v>120</v>
      </c>
      <c r="D5">
        <f>Service!E8</f>
        <v>7</v>
      </c>
      <c r="E5">
        <f>Service!G8</f>
        <v>1</v>
      </c>
      <c r="F5">
        <f>IF($D5&gt;1,($C5*(ROUNDUP(INDEX('Required Capacity (Hide)'!$B$5:$C$19,MATCH('Service Backing (H)'!$B5,'Required Capacity (Hide)'!$A$5:$A$19,0),1)/$D5,0))/INDEX('Required Capacity (Hide)'!$B$5:$C$19,MATCH('Service Backing (H)'!$B5,'Required Capacity (Hide)'!$A$5:$A$19,0),1))*E5,0)</f>
        <v>20.654044750430291</v>
      </c>
      <c r="G5">
        <f>IF($D5&gt;1,($C5*(ROUNDUP(INDEX('Required Capacity (Hide)'!$B$5:$C$19,MATCH('Service Backing (H)'!$B5,'Required Capacity (Hide)'!$A$5:$A$19,0),2)/$D5,0))/INDEX('Required Capacity (Hide)'!$B$5:$C$19,MATCH('Service Backing (H)'!$B5,'Required Capacity (Hide)'!$A$5:$A$19,0),2))*E5,0)</f>
        <v>17.142857142857142</v>
      </c>
      <c r="H5">
        <f>SUMIF(INDEX($D$3:$D$77,ROW(A3),0):INDEX($D$3:$D$77,ROUNDUP(ROW(A3)/5,0)*5,1),"&gt;"&amp;1,INDEX($F$3:$F$77,ROW(A3),0):INDEX($F$3:$F$77,ROUNDUP(ROW(A3)/5,0)*5,1))</f>
        <v>20.654044750430291</v>
      </c>
      <c r="I5">
        <f>SUMIF(INDEX($D$3:$D$77,ROW(A3),0):INDEX($D$3:$D$77,ROUNDUP(ROW(A3)/5,0)*5,1),"&gt;"&amp;1,INDEX($G$3:$G$77,ROW(A3),0):INDEX($G$3:$G$77,ROUNDUP(ROW(A3)/5,0)*5,1))</f>
        <v>17.142857142857142</v>
      </c>
    </row>
    <row r="6" spans="2:9" x14ac:dyDescent="0.35">
      <c r="B6" t="str">
        <f>Service!B9</f>
        <v>20 Group Sessions</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20 Group Sessions</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40 Group Session</v>
      </c>
      <c r="C8">
        <f>Service!D11</f>
        <v>120</v>
      </c>
      <c r="D8">
        <f>Service!E11</f>
        <v>7</v>
      </c>
      <c r="E8">
        <f>Service!G11</f>
        <v>1</v>
      </c>
      <c r="F8">
        <f>IF($D8&gt;1,($C8*(ROUNDUP(INDEX('Required Capacity (Hide)'!$B$5:$C$19,MATCH('Service Backing (H)'!$B8,'Required Capacity (Hide)'!$A$5:$A$19,0),1)/$D8,0))/INDEX('Required Capacity (Hide)'!$B$5:$C$19,MATCH('Service Backing (H)'!$B8,'Required Capacity (Hide)'!$A$5:$A$19,0),1))*E8,0)</f>
        <v>28.235294117647047</v>
      </c>
      <c r="G8">
        <f>IF($D8&gt;1,($C8*(ROUNDUP(INDEX('Required Capacity (Hide)'!$B$5:$C$19,MATCH('Service Backing (H)'!$B8,'Required Capacity (Hide)'!$A$5:$A$19,0),2)/$D8,0))/INDEX('Required Capacity (Hide)'!$B$5:$C$19,MATCH('Service Backing (H)'!$B8,'Required Capacity (Hide)'!$A$5:$A$19,0),2))*E8,0)</f>
        <v>18.181818181818183</v>
      </c>
      <c r="H8">
        <f>SUMIF(INDEX($D$3:$D$77,ROW(A6),0):INDEX($D$3:$D$77,ROUNDUP(ROW(A6)/5,0)*5,1),"&gt;"&amp;1,INDEX($F$3:$F$77,ROW(A6),0):INDEX($F$3:$F$77,ROUNDUP(ROW(A6)/5,0)*5,1))</f>
        <v>28.235294117647047</v>
      </c>
      <c r="I8">
        <f>SUMIF(INDEX($D$3:$D$77,ROW(A6),0):INDEX($D$3:$D$77,ROUNDUP(ROW(A6)/5,0)*5,1),"&gt;"&amp;1,INDEX($G$3:$G$77,ROW(A6),0):INDEX($G$3:$G$77,ROUNDUP(ROW(A6)/5,0)*5,1))</f>
        <v>18.181818181818183</v>
      </c>
    </row>
    <row r="9" spans="2:9" x14ac:dyDescent="0.35">
      <c r="B9" t="str">
        <f>Service!B12</f>
        <v>40 Group Session</v>
      </c>
      <c r="C9">
        <f>Service!D12</f>
        <v>120</v>
      </c>
      <c r="D9">
        <f>Service!E12</f>
        <v>1</v>
      </c>
      <c r="E9">
        <f>Service!G12</f>
        <v>1</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40 Group Session</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40 Group Session</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40 Group Session</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8 Group Session</v>
      </c>
      <c r="C13">
        <f>Service!D16</f>
        <v>240</v>
      </c>
      <c r="D13">
        <f>Service!E16</f>
        <v>7</v>
      </c>
      <c r="E13">
        <f>Service!G16</f>
        <v>1</v>
      </c>
      <c r="F13">
        <f>IF($D13&gt;1,($C13*(ROUNDUP(INDEX('Required Capacity (Hide)'!$B$5:$C$19,MATCH('Service Backing (H)'!$B13,'Required Capacity (Hide)'!$A$5:$A$19,0),1)/$D13,0))/INDEX('Required Capacity (Hide)'!$B$5:$C$19,MATCH('Service Backing (H)'!$B13,'Required Capacity (Hide)'!$A$5:$A$19,0),1))*E13,0)</f>
        <v>40</v>
      </c>
      <c r="G13">
        <f>IF($D13&gt;1,($C13*(ROUNDUP(INDEX('Required Capacity (Hide)'!$B$5:$C$19,MATCH('Service Backing (H)'!$B13,'Required Capacity (Hide)'!$A$5:$A$19,0),2)/$D13,0))/INDEX('Required Capacity (Hide)'!$B$5:$C$19,MATCH('Service Backing (H)'!$B13,'Required Capacity (Hide)'!$A$5:$A$19,0),2))*E13,0)</f>
        <v>37.20930232558139</v>
      </c>
      <c r="H13">
        <f>SUMIF(INDEX($D$3:$D$77,ROW(A11),0):INDEX($D$3:$D$77,ROUNDUP(ROW(A11)/5,0)*5,1),"&gt;"&amp;1,INDEX($F$3:$F$77,ROW(A11),0):INDEX($F$3:$F$77,ROUNDUP(ROW(A11)/5,0)*5,1))</f>
        <v>40</v>
      </c>
      <c r="I13">
        <f>SUMIF(INDEX($D$3:$D$77,ROW(A11),0):INDEX($D$3:$D$77,ROUNDUP(ROW(A11)/5,0)*5,1),"&gt;"&amp;1,INDEX($G$3:$G$77,ROW(A11),0):INDEX($G$3:$G$77,ROUNDUP(ROW(A11)/5,0)*5,1))</f>
        <v>37.20930232558139</v>
      </c>
    </row>
    <row r="14" spans="2:9" x14ac:dyDescent="0.35">
      <c r="B14" t="str">
        <f>Service!B17</f>
        <v>8 Group Session</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8 Group Session</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8 Group Session</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8 Group Session</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20 Individual</v>
      </c>
      <c r="C18">
        <f>Service!D21</f>
        <v>45</v>
      </c>
      <c r="D18">
        <f>Service!E21</f>
        <v>1</v>
      </c>
      <c r="E18">
        <f>Service!G21</f>
        <v>1</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20 Individual</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20 Individual</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20 Individual</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20 Individual</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40 Individual</v>
      </c>
      <c r="C23">
        <f>Service!D26</f>
        <v>60</v>
      </c>
      <c r="D23">
        <f>Service!E26</f>
        <v>1</v>
      </c>
      <c r="E23">
        <f>Service!G26</f>
        <v>1</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40 Individual</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40 Individual</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40 Individual</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40 Individual</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20 Group Sessions</v>
      </c>
      <c r="G1" s="15" t="str" cm="1">
        <f t="array" ref="G1">INDEX($A$5:$A$19,ROUNDUP(COLUMN(B1)/6,0),1)</f>
        <v>20 Group Sessions</v>
      </c>
      <c r="H1" s="3" t="str" cm="1">
        <f t="array" ref="H1">INDEX($A$5:$A$19,ROUNDUP(COLUMN(C1)/6,0),1)</f>
        <v>20 Group Sessions</v>
      </c>
      <c r="I1" s="15" t="str" cm="1">
        <f t="array" ref="I1">INDEX($A$5:$A$19,ROUNDUP(COLUMN(D1)/6,0),1)</f>
        <v>20 Group Sessions</v>
      </c>
      <c r="J1" s="4" t="str" cm="1">
        <f t="array" ref="J1">INDEX($A$5:$A$19,ROUNDUP(COLUMN(E1)/6,0),1)</f>
        <v>20 Group Sessions</v>
      </c>
      <c r="K1" s="15" t="str" cm="1">
        <f t="array" ref="K1">INDEX($A$5:$A$19,ROUNDUP(COLUMN(F1)/6,0),1)</f>
        <v>20 Group Sessions</v>
      </c>
      <c r="L1" s="3" t="str" cm="1">
        <f t="array" ref="L1">INDEX($A$5:$A$19,ROUNDUP(COLUMN(G1)/6,0),1)</f>
        <v>40 Group Session</v>
      </c>
      <c r="M1" s="15" t="str" cm="1">
        <f t="array" ref="M1">INDEX($A$5:$A$19,ROUNDUP(COLUMN(H1)/6,0),1)</f>
        <v>40 Group Session</v>
      </c>
      <c r="N1" s="3" t="str" cm="1">
        <f t="array" ref="N1">INDEX($A$5:$A$19,ROUNDUP(COLUMN(I1)/6,0),1)</f>
        <v>40 Group Session</v>
      </c>
      <c r="O1" s="15" t="str" cm="1">
        <f t="array" ref="O1">INDEX($A$5:$A$19,ROUNDUP(COLUMN(J1)/6,0),1)</f>
        <v>40 Group Session</v>
      </c>
      <c r="P1" s="4" t="str" cm="1">
        <f t="array" ref="P1">INDEX($A$5:$A$19,ROUNDUP(COLUMN(K1)/6,0),1)</f>
        <v>40 Group Session</v>
      </c>
      <c r="Q1" s="15" t="str" cm="1">
        <f t="array" ref="Q1">INDEX($A$5:$A$19,ROUNDUP(COLUMN(L1)/6,0),1)</f>
        <v>40 Group Session</v>
      </c>
      <c r="R1" s="3" t="str" cm="1">
        <f t="array" ref="R1">INDEX($A$5:$A$19,ROUNDUP(COLUMN(M1)/6,0),1)</f>
        <v>8 Group Session</v>
      </c>
      <c r="S1" s="15" t="str" cm="1">
        <f t="array" ref="S1">INDEX($A$5:$A$19,ROUNDUP(COLUMN(N1)/6,0),1)</f>
        <v>8 Group Session</v>
      </c>
      <c r="T1" s="3" t="str" cm="1">
        <f t="array" ref="T1">INDEX($A$5:$A$19,ROUNDUP(COLUMN(O1)/6,0),1)</f>
        <v>8 Group Session</v>
      </c>
      <c r="U1" s="15" t="str" cm="1">
        <f t="array" ref="U1">INDEX($A$5:$A$19,ROUNDUP(COLUMN(P1)/6,0),1)</f>
        <v>8 Group Session</v>
      </c>
      <c r="V1" s="4" t="str" cm="1">
        <f t="array" ref="V1">INDEX($A$5:$A$19,ROUNDUP(COLUMN(Q1)/6,0),1)</f>
        <v>8 Group Session</v>
      </c>
      <c r="W1" s="15" t="str" cm="1">
        <f t="array" ref="W1">INDEX($A$5:$A$19,ROUNDUP(COLUMN(R1)/6,0),1)</f>
        <v>8 Group Session</v>
      </c>
      <c r="X1" s="3" t="str" cm="1">
        <f t="array" ref="X1">INDEX($A$5:$A$19,ROUNDUP(COLUMN(S1)/6,0),1)</f>
        <v>20 Individual</v>
      </c>
      <c r="Y1" s="15" t="str" cm="1">
        <f t="array" ref="Y1">INDEX($A$5:$A$19,ROUNDUP(COLUMN(T1)/6,0),1)</f>
        <v>20 Individual</v>
      </c>
      <c r="Z1" s="3" t="str" cm="1">
        <f t="array" ref="Z1">INDEX($A$5:$A$19,ROUNDUP(COLUMN(U1)/6,0),1)</f>
        <v>20 Individual</v>
      </c>
      <c r="AA1" s="15" t="str" cm="1">
        <f t="array" ref="AA1">INDEX($A$5:$A$19,ROUNDUP(COLUMN(V1)/6,0),1)</f>
        <v>20 Individual</v>
      </c>
      <c r="AB1" s="4" t="str" cm="1">
        <f t="array" ref="AB1">INDEX($A$5:$A$19,ROUNDUP(COLUMN(W1)/6,0),1)</f>
        <v>20 Individual</v>
      </c>
      <c r="AC1" s="15" t="str" cm="1">
        <f t="array" ref="AC1">INDEX($A$5:$A$19,ROUNDUP(COLUMN(X1)/6,0),1)</f>
        <v>20 Individual</v>
      </c>
      <c r="AD1" s="3" t="str" cm="1">
        <f t="array" ref="AD1">INDEX($A$5:$A$19,ROUNDUP(COLUMN(Y1)/6,0),1)</f>
        <v>40 Individual</v>
      </c>
      <c r="AE1" s="15" t="str" cm="1">
        <f t="array" ref="AE1">INDEX($A$5:$A$19,ROUNDUP(COLUMN(Z1)/6,0),1)</f>
        <v>40 Individual</v>
      </c>
      <c r="AF1" s="3" t="str" cm="1">
        <f t="array" ref="AF1">INDEX($A$5:$A$19,ROUNDUP(COLUMN(AA1)/6,0),1)</f>
        <v>40 Individual</v>
      </c>
      <c r="AG1" s="15" t="str" cm="1">
        <f t="array" ref="AG1">INDEX($A$5:$A$19,ROUNDUP(COLUMN(AB1)/6,0),1)</f>
        <v>40 Individual</v>
      </c>
      <c r="AH1" s="4" t="str" cm="1">
        <f t="array" ref="AH1">INDEX($A$5:$A$19,ROUNDUP(COLUMN(AC1)/6,0),1)</f>
        <v>40 Individual</v>
      </c>
      <c r="AI1" s="15" t="str" cm="1">
        <f t="array" ref="AI1">INDEX($A$5:$A$19,ROUNDUP(COLUMN(AD1)/6,0),1)</f>
        <v>40 Individual</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75</v>
      </c>
      <c r="G3" s="28"/>
      <c r="H3" s="26">
        <f>IF(Service!$C$3="Yes",INDEX(Service!$I$6:$J$80,MATCH('Required Capacity (Hide)'!H$1,Service!$B$6:$B$80,0),2)/IF(Summary!$B$7="Minutes",1,60),INDEX('Service Backing (H)'!$H$3:$I$77,MATCH('Required Capacity (Hide)'!H$1,'Service Backing (H)'!$B$3:$B$75,0),1)/IF(Summary!$B$7="Minutes",1,60))</f>
        <v>21.046471600688466</v>
      </c>
      <c r="I3" s="28">
        <f>IF(Service!$C$3="Yes",INDEX(Service!$I$6:$J$80,MATCH('Required Capacity (Hide)'!I$1,Service!$B$6:$B$80,0),2)/IF(Summary!$B$7="Minutes",1,60),INDEX('Service Backing (H)'!$H$3:$I$77,MATCH('Required Capacity (Hide)'!I$1,'Service Backing (H)'!$B$3:$B$75,0),2)/IF(Summary!$B$7="Minutes",1,60))</f>
        <v>17.46857142857143</v>
      </c>
      <c r="J3" s="27"/>
      <c r="K3" s="28"/>
      <c r="L3" s="26">
        <f>INDEX(Service!$I$6:$J$80,MATCH('Required Capacity (Hide)'!L$1,Service!$B$6:$B$80,0),1)/IF(Summary!$B$7="Minutes",1,60)</f>
        <v>120</v>
      </c>
      <c r="M3" s="28"/>
      <c r="N3" s="26">
        <f>IF(Service!$C$3="Yes",INDEX(Service!$I$6:$J$80,MATCH('Required Capacity (Hide)'!N$1,Service!$B$6:$B$80,0),2)/IF(Summary!$B$7="Minutes",1,60),INDEX('Service Backing (H)'!$H$3:$I$77,MATCH('Required Capacity (Hide)'!N$1,'Service Backing (H)'!$B$3:$B$75,0),1)/IF(Summary!$B$7="Minutes",1,60))</f>
        <v>28.235294117647047</v>
      </c>
      <c r="O3" s="28">
        <f>IF(Service!$C$3="Yes",INDEX(Service!$I$6:$J$80,MATCH('Required Capacity (Hide)'!O$1,Service!$B$6:$B$80,0),2)/IF(Summary!$B$7="Minutes",1,60),INDEX('Service Backing (H)'!$H$3:$I$77,MATCH('Required Capacity (Hide)'!O$1,'Service Backing (H)'!$B$3:$B$75,0),2)/IF(Summary!$B$7="Minutes",1,60))</f>
        <v>18.181818181818183</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40</v>
      </c>
      <c r="U3" s="28">
        <f>IF(Service!$C$3="Yes",INDEX(Service!$I$6:$J$80,MATCH('Required Capacity (Hide)'!U$1,Service!$B$6:$B$80,0),2)/IF(Summary!$B$7="Minutes",1,60),INDEX('Service Backing (H)'!$H$3:$I$77,MATCH('Required Capacity (Hide)'!U$1,'Service Backing (H)'!$B$3:$B$75,0),2)/IF(Summary!$B$7="Minutes",1,60))</f>
        <v>37.20930232558139</v>
      </c>
      <c r="V3" s="27"/>
      <c r="W3" s="28"/>
      <c r="X3" s="26">
        <f>INDEX(Service!$I$6:$J$80,MATCH('Required Capacity (Hide)'!X$1,Service!$B$6:$B$80,0),1)/IF(Summary!$B$7="Minutes",1,60)</f>
        <v>45</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60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20 Group Sessions</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29.050000000000004</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35</v>
      </c>
      <c r="E5" s="12">
        <f ca="1">IF(Capacity!B4="",TODAY(),Capacity!B4)</f>
        <v>44228</v>
      </c>
      <c r="F5" s="7">
        <f>INDEX($B$5:$C$19,MATCH(F$1,$A$5:$A$19,0),1)*F$3</f>
        <v>2178.7500000000005</v>
      </c>
      <c r="G5" s="6">
        <f>INDEX($B$5:$C$19,MATCH(F$1,$A$5:$A$19,0),2)*F$3</f>
        <v>2625</v>
      </c>
      <c r="H5" s="3">
        <f>INDEX($B$5:$C$19,MATCH(F$1,$A$5:$A$19,0),1)*H$3</f>
        <v>611.40000000000009</v>
      </c>
      <c r="I5" s="15">
        <f>INDEX($B$5:$C$19,MATCH(F$1,$A$5:$A$19,0),2)*I$3</f>
        <v>611.40000000000009</v>
      </c>
      <c r="J5" s="5">
        <f>SUMIF(F$4:I$4,J$4,F5:I5)</f>
        <v>2790.1500000000005</v>
      </c>
      <c r="K5" s="6">
        <f>SUMIF(F$4:I$4,K$4,F5:I5)</f>
        <v>3236.4</v>
      </c>
      <c r="L5" s="7">
        <f>INDEX($B$5:$C$19,MATCH(L$1,$A$5:$A$19,0),1)*L$3</f>
        <v>1020.0000000000005</v>
      </c>
      <c r="M5" s="6">
        <f>INDEX($B$5:$C$19,MATCH(L$1,$A$5:$A$19,0),2)*L$3</f>
        <v>2375.9999999999995</v>
      </c>
      <c r="N5" s="3">
        <f>INDEX($B$5:$C$19,MATCH(L$1,$A$5:$A$19,0),1)*N$3</f>
        <v>240</v>
      </c>
      <c r="O5" s="15">
        <f>INDEX($B$5:$C$19,MATCH(L$1,$A$5:$A$19,0),2)*O$3</f>
        <v>360</v>
      </c>
      <c r="P5" s="5">
        <f>SUMIF(L$4:O$4,P$4,L5:O5)</f>
        <v>1260.0000000000005</v>
      </c>
      <c r="Q5" s="6">
        <f>SUMIF(L$4:O$4,Q$4,L5:O5)</f>
        <v>2735.9999999999995</v>
      </c>
      <c r="R5" s="7">
        <f>INDEX($B$5:$C$19,MATCH(R$1,$A$5:$A$19,0),1)*R$3</f>
        <v>0</v>
      </c>
      <c r="S5" s="6">
        <f>INDEX($B$5:$C$19,MATCH(R$1,$A$5:$A$19,0),2)*R$3</f>
        <v>0</v>
      </c>
      <c r="T5" s="3">
        <f>INDEX($B$5:$C$19,MATCH(R$1,$A$5:$A$19,0),1)*T$3</f>
        <v>720</v>
      </c>
      <c r="U5" s="15">
        <f>INDEX($B$5:$C$19,MATCH(R$1,$A$5:$A$19,0),2)*U$3</f>
        <v>720</v>
      </c>
      <c r="V5" s="5">
        <f>SUMIF(R$4:U$4,V$4,R5:U5)</f>
        <v>720</v>
      </c>
      <c r="W5" s="6">
        <f>SUMIF(R$4:U$4,W$4,R5:U5)</f>
        <v>720</v>
      </c>
      <c r="X5" s="7">
        <f>INDEX($B$5:$C$19,MATCH(X$1,$A$5:$A$19,0),1)*X$3</f>
        <v>2882.25</v>
      </c>
      <c r="Y5" s="6">
        <f>INDEX($B$5:$C$19,MATCH(X$1,$A$5:$A$19,0),2)*X$3</f>
        <v>3150</v>
      </c>
      <c r="Z5" s="3">
        <f>INDEX($B$5:$C$19,MATCH(X$1,$A$5:$A$19,0),1)*Z$3</f>
        <v>0</v>
      </c>
      <c r="AA5" s="15">
        <f>INDEX($B$5:$C$19,MATCH(X$1,$A$5:$A$19,0),2)*AA$3</f>
        <v>0</v>
      </c>
      <c r="AB5" s="5">
        <f>SUMIF(X$4:AA$4,AB$4,X5:AA5)</f>
        <v>2882.25</v>
      </c>
      <c r="AC5" s="6">
        <f>SUMIF(X$4:AA$4,AC$4,X5:AA5)</f>
        <v>3150</v>
      </c>
      <c r="AD5" s="7">
        <f>INDEX($B$5:$C$19,MATCH(AD$1,$A$5:$A$19,0),1)*AD$3</f>
        <v>1800</v>
      </c>
      <c r="AE5" s="6">
        <f>INDEX($B$5:$C$19,MATCH(AD$1,$A$5:$A$19,0),2)*AD$3</f>
        <v>1860</v>
      </c>
      <c r="AF5" s="3">
        <f>INDEX($B$5:$C$19,MATCH(AD$1,$A$5:$A$19,0),1)*AF$3</f>
        <v>0</v>
      </c>
      <c r="AG5" s="15">
        <f>INDEX($B$5:$C$19,MATCH(AD$1,$A$5:$A$19,0),2)*AG$3</f>
        <v>0</v>
      </c>
      <c r="AH5" s="5">
        <f>SUMIF(AD$4:AG$4,AH$4,AD5:AG5)</f>
        <v>1800</v>
      </c>
      <c r="AI5" s="6">
        <f>SUMIF(AD$4:AG$4,AI$4,AD5:AG5)</f>
        <v>1860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7881.0000000000009</v>
      </c>
      <c r="CS5" s="7">
        <f>SUMIFS($F5:$CQ5,$F$2:$CQ$2,CS$2,$F$4:$CQ$4,CS$4)</f>
        <v>10011</v>
      </c>
      <c r="CT5" s="7">
        <f>SUMIFS($F5:$CQ5,$F$2:$CQ$2,CT$2,$F$4:$CQ$4,CT$4)</f>
        <v>1571.4</v>
      </c>
      <c r="CU5" s="7">
        <f>SUMIFS($F5:$CQ5,$F$2:$CQ$2,CU$2,$F$4:$CQ$4,CU$4)</f>
        <v>1691.4</v>
      </c>
      <c r="CV5" s="5">
        <f>SUM(CR5,CT5)</f>
        <v>9452.4000000000015</v>
      </c>
      <c r="CW5" s="6">
        <f>SUM(CS5,CU5)</f>
        <v>11702.4</v>
      </c>
      <c r="CY5" s="7">
        <f t="array" ref="CY5:CY56">Summary_LowerBound</f>
        <v>9452.4000000000015</v>
      </c>
      <c r="CZ5" s="5">
        <f t="array" ref="CZ5">Summary_UpperBound</f>
        <v>11702.4</v>
      </c>
      <c r="DA5" s="6">
        <f>IF(ROUND(CZ5-CY5,0)=0,1/IF(Summary!$B$7="minutes",1,60),CZ5-CY5)</f>
        <v>2249.9999999999982</v>
      </c>
    </row>
    <row r="6" spans="1:105" x14ac:dyDescent="0.35">
      <c r="A6" s="7" t="str">
        <f>'Data Validation (Hide)'!B3</f>
        <v>40 Group Session</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8.5000000000000036</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19.799999999999997</v>
      </c>
      <c r="E6" s="12">
        <f ca="1">E5+7</f>
        <v>44235</v>
      </c>
      <c r="F6" s="7">
        <f t="shared" ref="F6:F56" si="0">INDEX($B$5:$C$19,MATCH(F$1,$A$5:$A$19,0),1)*F$3</f>
        <v>2178.7500000000005</v>
      </c>
      <c r="G6" s="6">
        <f t="shared" ref="G6:G56" si="1">INDEX($B$5:$C$19,MATCH(F$1,$A$5:$A$19,0),2)*F$3</f>
        <v>2625</v>
      </c>
      <c r="H6" s="7">
        <f t="shared" ref="H6:H56" si="2">INDEX($B$5:$C$19,MATCH(F$1,$A$5:$A$19,0),1)*H$3</f>
        <v>611.40000000000009</v>
      </c>
      <c r="I6" s="6">
        <f t="shared" ref="I6:I56" si="3">INDEX($B$5:$C$19,MATCH(F$1,$A$5:$A$19,0),2)*I$3</f>
        <v>611.40000000000009</v>
      </c>
      <c r="J6" s="5">
        <f t="shared" ref="J6:J56" si="4">SUMIF(F$4:I$4,J$4,F6:I6)</f>
        <v>2790.1500000000005</v>
      </c>
      <c r="K6" s="6">
        <f t="shared" ref="K6:K56" si="5">SUMIF(F$4:I$4,K$4,F6:I6)</f>
        <v>3236.4</v>
      </c>
      <c r="L6" s="7">
        <f t="shared" ref="L6:L56" si="6">INDEX($B$5:$C$19,MATCH(L$1,$A$5:$A$19,0),1)*L$3</f>
        <v>1020.0000000000005</v>
      </c>
      <c r="M6" s="6">
        <f t="shared" ref="M6:M56" si="7">INDEX($B$5:$C$19,MATCH(L$1,$A$5:$A$19,0),2)*L$3</f>
        <v>2375.9999999999995</v>
      </c>
      <c r="N6" s="7">
        <f t="shared" ref="N6:N56" si="8">INDEX($B$5:$C$19,MATCH(L$1,$A$5:$A$19,0),1)*N$3</f>
        <v>240</v>
      </c>
      <c r="O6" s="6">
        <f t="shared" ref="O6:O56" si="9">INDEX($B$5:$C$19,MATCH(L$1,$A$5:$A$19,0),2)*O$3</f>
        <v>360</v>
      </c>
      <c r="P6" s="5">
        <f t="shared" ref="P6:P56" si="10">SUMIF(L$4:O$4,P$4,L6:O6)</f>
        <v>1260.0000000000005</v>
      </c>
      <c r="Q6" s="6">
        <f t="shared" ref="Q6:Q56" si="11">SUMIF(L$4:O$4,Q$4,L6:O6)</f>
        <v>2735.9999999999995</v>
      </c>
      <c r="R6" s="7">
        <f t="shared" ref="R6:R56" si="12">INDEX($B$5:$C$19,MATCH(R$1,$A$5:$A$19,0),1)*R$3</f>
        <v>0</v>
      </c>
      <c r="S6" s="6">
        <f t="shared" ref="S6:S56" si="13">INDEX($B$5:$C$19,MATCH(R$1,$A$5:$A$19,0),2)*R$3</f>
        <v>0</v>
      </c>
      <c r="T6" s="7">
        <f t="shared" ref="T6:T56" si="14">INDEX($B$5:$C$19,MATCH(R$1,$A$5:$A$19,0),1)*T$3</f>
        <v>720</v>
      </c>
      <c r="U6" s="6">
        <f t="shared" ref="U6:U56" si="15">INDEX($B$5:$C$19,MATCH(R$1,$A$5:$A$19,0),2)*U$3</f>
        <v>720</v>
      </c>
      <c r="V6" s="5">
        <f t="shared" ref="V6:V56" si="16">SUMIF(R$4:U$4,V$4,R6:U6)</f>
        <v>720</v>
      </c>
      <c r="W6" s="6">
        <f t="shared" ref="W6:W56" si="17">SUMIF(R$4:U$4,W$4,R6:U6)</f>
        <v>720</v>
      </c>
      <c r="X6" s="7">
        <f t="shared" ref="X6:X56" si="18">INDEX($B$5:$C$19,MATCH(X$1,$A$5:$A$19,0),1)*X$3</f>
        <v>2882.25</v>
      </c>
      <c r="Y6" s="6">
        <f t="shared" ref="Y6:Y56" si="19">INDEX($B$5:$C$19,MATCH(X$1,$A$5:$A$19,0),2)*X$3</f>
        <v>3150</v>
      </c>
      <c r="Z6" s="7">
        <f t="shared" ref="Z6:Z56" si="20">INDEX($B$5:$C$19,MATCH(X$1,$A$5:$A$19,0),1)*Z$3</f>
        <v>0</v>
      </c>
      <c r="AA6" s="6">
        <f t="shared" ref="AA6:AA56" si="21">INDEX($B$5:$C$19,MATCH(X$1,$A$5:$A$19,0),2)*AA$3</f>
        <v>0</v>
      </c>
      <c r="AB6" s="5">
        <f t="shared" ref="AB6:AB56" si="22">SUMIF(X$4:AA$4,AB$4,X6:AA6)</f>
        <v>2882.25</v>
      </c>
      <c r="AC6" s="6">
        <f t="shared" ref="AC6:AC56" si="23">SUMIF(X$4:AA$4,AC$4,X6:AA6)</f>
        <v>3150</v>
      </c>
      <c r="AD6" s="7">
        <f t="shared" ref="AD6:AD56" si="24">INDEX($B$5:$C$19,MATCH(AD$1,$A$5:$A$19,0),1)*AD$3</f>
        <v>1800</v>
      </c>
      <c r="AE6" s="6">
        <f t="shared" ref="AE6:AE56" si="25">INDEX($B$5:$C$19,MATCH(AD$1,$A$5:$A$19,0),2)*AD$3</f>
        <v>1860</v>
      </c>
      <c r="AF6" s="7">
        <f t="shared" ref="AF6:AF56" si="26">INDEX($B$5:$C$19,MATCH(AD$1,$A$5:$A$19,0),1)*AF$3</f>
        <v>0</v>
      </c>
      <c r="AG6" s="6">
        <f t="shared" ref="AG6:AG56" si="27">INDEX($B$5:$C$19,MATCH(AD$1,$A$5:$A$19,0),2)*AG$3</f>
        <v>0</v>
      </c>
      <c r="AH6" s="5">
        <f t="shared" ref="AH6:AH56" si="28">SUMIF(AD$4:AG$4,AH$4,AD6:AG6)</f>
        <v>1800</v>
      </c>
      <c r="AI6" s="6">
        <f t="shared" ref="AI6:AI56" si="29">SUMIF(AD$4:AG$4,AI$4,AD6:AG6)</f>
        <v>1860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7881.0000000000009</v>
      </c>
      <c r="CS6" s="7">
        <f t="shared" si="90"/>
        <v>10011</v>
      </c>
      <c r="CT6" s="7">
        <f t="shared" si="90"/>
        <v>1571.4</v>
      </c>
      <c r="CU6" s="7">
        <f t="shared" si="90"/>
        <v>1691.4</v>
      </c>
      <c r="CV6" s="5">
        <f t="shared" ref="CV6:CV56" si="91">SUM(CR6,CT6)</f>
        <v>9452.4000000000015</v>
      </c>
      <c r="CW6" s="6">
        <f t="shared" ref="CW6:CW56" si="92">SUM(CS6,CU6)</f>
        <v>11702.4</v>
      </c>
      <c r="CY6" s="7">
        <v>9452.4000000000015</v>
      </c>
      <c r="CZ6" s="5">
        <f t="array" ref="CZ6">Summary_UpperBound</f>
        <v>11702.4</v>
      </c>
      <c r="DA6" s="6">
        <f>IF(ROUND(CZ6-CY6,0)=0,1/IF(Summary!$B$7="minutes",1,60),CZ6-CY6)</f>
        <v>2249.9999999999982</v>
      </c>
    </row>
    <row r="7" spans="1:105" x14ac:dyDescent="0.35">
      <c r="A7" s="7" t="str">
        <f>'Data Validation (Hide)'!B4</f>
        <v>8 Group Session</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18</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19.350000000000001</v>
      </c>
      <c r="E7" s="12">
        <f t="shared" ref="E7:E56" ca="1" si="93">E6+7</f>
        <v>44242</v>
      </c>
      <c r="F7" s="7">
        <f t="shared" si="0"/>
        <v>2178.7500000000005</v>
      </c>
      <c r="G7" s="6">
        <f t="shared" si="1"/>
        <v>2625</v>
      </c>
      <c r="H7" s="7">
        <f t="shared" si="2"/>
        <v>611.40000000000009</v>
      </c>
      <c r="I7" s="6">
        <f t="shared" si="3"/>
        <v>611.40000000000009</v>
      </c>
      <c r="J7" s="5">
        <f t="shared" si="4"/>
        <v>2790.1500000000005</v>
      </c>
      <c r="K7" s="6">
        <f t="shared" si="5"/>
        <v>3236.4</v>
      </c>
      <c r="L7" s="7">
        <f t="shared" si="6"/>
        <v>1020.0000000000005</v>
      </c>
      <c r="M7" s="6">
        <f t="shared" si="7"/>
        <v>2375.9999999999995</v>
      </c>
      <c r="N7" s="7">
        <f t="shared" si="8"/>
        <v>240</v>
      </c>
      <c r="O7" s="6">
        <f t="shared" si="9"/>
        <v>360</v>
      </c>
      <c r="P7" s="5">
        <f t="shared" si="10"/>
        <v>1260.0000000000005</v>
      </c>
      <c r="Q7" s="6">
        <f t="shared" si="11"/>
        <v>2735.9999999999995</v>
      </c>
      <c r="R7" s="7">
        <f t="shared" si="12"/>
        <v>0</v>
      </c>
      <c r="S7" s="6">
        <f t="shared" si="13"/>
        <v>0</v>
      </c>
      <c r="T7" s="7">
        <f t="shared" si="14"/>
        <v>720</v>
      </c>
      <c r="U7" s="6">
        <f t="shared" si="15"/>
        <v>720</v>
      </c>
      <c r="V7" s="5">
        <f t="shared" si="16"/>
        <v>720</v>
      </c>
      <c r="W7" s="6">
        <f t="shared" si="17"/>
        <v>720</v>
      </c>
      <c r="X7" s="7">
        <f t="shared" si="18"/>
        <v>2882.25</v>
      </c>
      <c r="Y7" s="6">
        <f t="shared" si="19"/>
        <v>3150</v>
      </c>
      <c r="Z7" s="7">
        <f t="shared" si="20"/>
        <v>0</v>
      </c>
      <c r="AA7" s="6">
        <f t="shared" si="21"/>
        <v>0</v>
      </c>
      <c r="AB7" s="5">
        <f t="shared" si="22"/>
        <v>2882.25</v>
      </c>
      <c r="AC7" s="6">
        <f t="shared" si="23"/>
        <v>3150</v>
      </c>
      <c r="AD7" s="7">
        <f t="shared" si="24"/>
        <v>1800</v>
      </c>
      <c r="AE7" s="6">
        <f t="shared" si="25"/>
        <v>1860</v>
      </c>
      <c r="AF7" s="7">
        <f t="shared" si="26"/>
        <v>0</v>
      </c>
      <c r="AG7" s="6">
        <f t="shared" si="27"/>
        <v>0</v>
      </c>
      <c r="AH7" s="5">
        <f t="shared" si="28"/>
        <v>1800</v>
      </c>
      <c r="AI7" s="6">
        <f t="shared" si="29"/>
        <v>1860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7881.0000000000009</v>
      </c>
      <c r="CS7" s="7">
        <f t="shared" si="90"/>
        <v>10011</v>
      </c>
      <c r="CT7" s="7">
        <f t="shared" si="90"/>
        <v>1571.4</v>
      </c>
      <c r="CU7" s="7">
        <f t="shared" si="90"/>
        <v>1691.4</v>
      </c>
      <c r="CV7" s="5">
        <f t="shared" si="91"/>
        <v>9452.4000000000015</v>
      </c>
      <c r="CW7" s="6">
        <f t="shared" si="92"/>
        <v>11702.4</v>
      </c>
      <c r="CY7" s="7">
        <v>9452.4000000000015</v>
      </c>
      <c r="CZ7" s="5">
        <f t="array" ref="CZ7">Summary_UpperBound</f>
        <v>11702.4</v>
      </c>
      <c r="DA7" s="6">
        <f>IF(ROUND(CZ7-CY7,0)=0,1/IF(Summary!$B$7="minutes",1,60),CZ7-CY7)</f>
        <v>2249.9999999999982</v>
      </c>
    </row>
    <row r="8" spans="1:105" x14ac:dyDescent="0.35">
      <c r="A8" s="7" t="str">
        <f>'Data Validation (Hide)'!B5</f>
        <v>20 Individual</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64.05</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70</v>
      </c>
      <c r="E8" s="12">
        <f t="shared" ca="1" si="93"/>
        <v>44249</v>
      </c>
      <c r="F8" s="7">
        <f t="shared" si="0"/>
        <v>2178.7500000000005</v>
      </c>
      <c r="G8" s="6">
        <f t="shared" si="1"/>
        <v>2625</v>
      </c>
      <c r="H8" s="7">
        <f t="shared" si="2"/>
        <v>611.40000000000009</v>
      </c>
      <c r="I8" s="6">
        <f t="shared" si="3"/>
        <v>611.40000000000009</v>
      </c>
      <c r="J8" s="5">
        <f t="shared" si="4"/>
        <v>2790.1500000000005</v>
      </c>
      <c r="K8" s="6">
        <f t="shared" si="5"/>
        <v>3236.4</v>
      </c>
      <c r="L8" s="7">
        <f t="shared" si="6"/>
        <v>1020.0000000000005</v>
      </c>
      <c r="M8" s="6">
        <f t="shared" si="7"/>
        <v>2375.9999999999995</v>
      </c>
      <c r="N8" s="7">
        <f t="shared" si="8"/>
        <v>240</v>
      </c>
      <c r="O8" s="6">
        <f t="shared" si="9"/>
        <v>360</v>
      </c>
      <c r="P8" s="5">
        <f t="shared" si="10"/>
        <v>1260.0000000000005</v>
      </c>
      <c r="Q8" s="6">
        <f t="shared" si="11"/>
        <v>2735.9999999999995</v>
      </c>
      <c r="R8" s="7">
        <f t="shared" si="12"/>
        <v>0</v>
      </c>
      <c r="S8" s="6">
        <f t="shared" si="13"/>
        <v>0</v>
      </c>
      <c r="T8" s="7">
        <f t="shared" si="14"/>
        <v>720</v>
      </c>
      <c r="U8" s="6">
        <f t="shared" si="15"/>
        <v>720</v>
      </c>
      <c r="V8" s="5">
        <f t="shared" si="16"/>
        <v>720</v>
      </c>
      <c r="W8" s="6">
        <f t="shared" si="17"/>
        <v>720</v>
      </c>
      <c r="X8" s="7">
        <f t="shared" si="18"/>
        <v>2882.25</v>
      </c>
      <c r="Y8" s="6">
        <f t="shared" si="19"/>
        <v>3150</v>
      </c>
      <c r="Z8" s="7">
        <f t="shared" si="20"/>
        <v>0</v>
      </c>
      <c r="AA8" s="6">
        <f t="shared" si="21"/>
        <v>0</v>
      </c>
      <c r="AB8" s="5">
        <f t="shared" si="22"/>
        <v>2882.25</v>
      </c>
      <c r="AC8" s="6">
        <f t="shared" si="23"/>
        <v>3150</v>
      </c>
      <c r="AD8" s="7">
        <f t="shared" si="24"/>
        <v>1800</v>
      </c>
      <c r="AE8" s="6">
        <f t="shared" si="25"/>
        <v>1860</v>
      </c>
      <c r="AF8" s="7">
        <f t="shared" si="26"/>
        <v>0</v>
      </c>
      <c r="AG8" s="6">
        <f t="shared" si="27"/>
        <v>0</v>
      </c>
      <c r="AH8" s="5">
        <f t="shared" si="28"/>
        <v>1800</v>
      </c>
      <c r="AI8" s="6">
        <f t="shared" si="29"/>
        <v>1860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7881.0000000000009</v>
      </c>
      <c r="CS8" s="7">
        <f t="shared" si="90"/>
        <v>10011</v>
      </c>
      <c r="CT8" s="7">
        <f t="shared" si="90"/>
        <v>1571.4</v>
      </c>
      <c r="CU8" s="7">
        <f t="shared" si="90"/>
        <v>1691.4</v>
      </c>
      <c r="CV8" s="5">
        <f t="shared" si="91"/>
        <v>9452.4000000000015</v>
      </c>
      <c r="CW8" s="6">
        <f t="shared" si="92"/>
        <v>11702.4</v>
      </c>
      <c r="CY8" s="7">
        <v>9452.4000000000015</v>
      </c>
      <c r="CZ8" s="5">
        <f t="array" ref="CZ8">Summary_UpperBound</f>
        <v>11702.4</v>
      </c>
      <c r="DA8" s="6">
        <f>IF(ROUND(CZ8-CY8,0)=0,1/IF(Summary!$B$7="minutes",1,60),CZ8-CY8)</f>
        <v>2249.9999999999982</v>
      </c>
    </row>
    <row r="9" spans="1:105" x14ac:dyDescent="0.35">
      <c r="A9" s="7" t="str">
        <f>'Data Validation (Hide)'!B6</f>
        <v>40 Individual</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30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31</v>
      </c>
      <c r="E9" s="12">
        <f t="shared" ca="1" si="93"/>
        <v>44256</v>
      </c>
      <c r="F9" s="7">
        <f t="shared" si="0"/>
        <v>2178.7500000000005</v>
      </c>
      <c r="G9" s="6">
        <f t="shared" si="1"/>
        <v>2625</v>
      </c>
      <c r="H9" s="7">
        <f t="shared" si="2"/>
        <v>611.40000000000009</v>
      </c>
      <c r="I9" s="6">
        <f t="shared" si="3"/>
        <v>611.40000000000009</v>
      </c>
      <c r="J9" s="5">
        <f t="shared" si="4"/>
        <v>2790.1500000000005</v>
      </c>
      <c r="K9" s="6">
        <f t="shared" si="5"/>
        <v>3236.4</v>
      </c>
      <c r="L9" s="7">
        <f t="shared" si="6"/>
        <v>1020.0000000000005</v>
      </c>
      <c r="M9" s="6">
        <f t="shared" si="7"/>
        <v>2375.9999999999995</v>
      </c>
      <c r="N9" s="7">
        <f t="shared" si="8"/>
        <v>240</v>
      </c>
      <c r="O9" s="6">
        <f t="shared" si="9"/>
        <v>360</v>
      </c>
      <c r="P9" s="5">
        <f t="shared" si="10"/>
        <v>1260.0000000000005</v>
      </c>
      <c r="Q9" s="6">
        <f t="shared" si="11"/>
        <v>2735.9999999999995</v>
      </c>
      <c r="R9" s="7">
        <f t="shared" si="12"/>
        <v>0</v>
      </c>
      <c r="S9" s="6">
        <f t="shared" si="13"/>
        <v>0</v>
      </c>
      <c r="T9" s="7">
        <f t="shared" si="14"/>
        <v>720</v>
      </c>
      <c r="U9" s="6">
        <f t="shared" si="15"/>
        <v>720</v>
      </c>
      <c r="V9" s="5">
        <f t="shared" si="16"/>
        <v>720</v>
      </c>
      <c r="W9" s="6">
        <f t="shared" si="17"/>
        <v>720</v>
      </c>
      <c r="X9" s="7">
        <f t="shared" si="18"/>
        <v>2882.25</v>
      </c>
      <c r="Y9" s="6">
        <f t="shared" si="19"/>
        <v>3150</v>
      </c>
      <c r="Z9" s="7">
        <f t="shared" si="20"/>
        <v>0</v>
      </c>
      <c r="AA9" s="6">
        <f t="shared" si="21"/>
        <v>0</v>
      </c>
      <c r="AB9" s="5">
        <f t="shared" si="22"/>
        <v>2882.25</v>
      </c>
      <c r="AC9" s="6">
        <f t="shared" si="23"/>
        <v>3150</v>
      </c>
      <c r="AD9" s="7">
        <f t="shared" si="24"/>
        <v>1800</v>
      </c>
      <c r="AE9" s="6">
        <f t="shared" si="25"/>
        <v>1860</v>
      </c>
      <c r="AF9" s="7">
        <f t="shared" si="26"/>
        <v>0</v>
      </c>
      <c r="AG9" s="6">
        <f t="shared" si="27"/>
        <v>0</v>
      </c>
      <c r="AH9" s="5">
        <f t="shared" si="28"/>
        <v>1800</v>
      </c>
      <c r="AI9" s="6">
        <f t="shared" si="29"/>
        <v>1860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7881.0000000000009</v>
      </c>
      <c r="CS9" s="7">
        <f t="shared" si="90"/>
        <v>10011</v>
      </c>
      <c r="CT9" s="7">
        <f t="shared" si="90"/>
        <v>1571.4</v>
      </c>
      <c r="CU9" s="7">
        <f t="shared" si="90"/>
        <v>1691.4</v>
      </c>
      <c r="CV9" s="5">
        <f t="shared" si="91"/>
        <v>9452.4000000000015</v>
      </c>
      <c r="CW9" s="6">
        <f t="shared" si="92"/>
        <v>11702.4</v>
      </c>
      <c r="CY9" s="7">
        <v>9452.4000000000015</v>
      </c>
      <c r="CZ9" s="5">
        <f t="array" ref="CZ9">Summary_UpperBound</f>
        <v>11702.4</v>
      </c>
      <c r="DA9" s="6">
        <f>IF(ROUND(CZ9-CY9,0)=0,1/IF(Summary!$B$7="minutes",1,60),CZ9-CY9)</f>
        <v>2249.9999999999982</v>
      </c>
    </row>
    <row r="10" spans="1:105" x14ac:dyDescent="0.3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2178.7500000000005</v>
      </c>
      <c r="G10" s="6">
        <f t="shared" si="1"/>
        <v>2625</v>
      </c>
      <c r="H10" s="7">
        <f t="shared" si="2"/>
        <v>611.40000000000009</v>
      </c>
      <c r="I10" s="6">
        <f t="shared" si="3"/>
        <v>611.40000000000009</v>
      </c>
      <c r="J10" s="5">
        <f t="shared" si="4"/>
        <v>2790.1500000000005</v>
      </c>
      <c r="K10" s="6">
        <f t="shared" si="5"/>
        <v>3236.4</v>
      </c>
      <c r="L10" s="7">
        <f t="shared" si="6"/>
        <v>1020.0000000000005</v>
      </c>
      <c r="M10" s="6">
        <f t="shared" si="7"/>
        <v>2375.9999999999995</v>
      </c>
      <c r="N10" s="7">
        <f t="shared" si="8"/>
        <v>240</v>
      </c>
      <c r="O10" s="6">
        <f t="shared" si="9"/>
        <v>360</v>
      </c>
      <c r="P10" s="5">
        <f t="shared" si="10"/>
        <v>1260.0000000000005</v>
      </c>
      <c r="Q10" s="6">
        <f t="shared" si="11"/>
        <v>2735.9999999999995</v>
      </c>
      <c r="R10" s="7">
        <f t="shared" si="12"/>
        <v>0</v>
      </c>
      <c r="S10" s="6">
        <f t="shared" si="13"/>
        <v>0</v>
      </c>
      <c r="T10" s="7">
        <f t="shared" si="14"/>
        <v>720</v>
      </c>
      <c r="U10" s="6">
        <f t="shared" si="15"/>
        <v>720</v>
      </c>
      <c r="V10" s="5">
        <f t="shared" si="16"/>
        <v>720</v>
      </c>
      <c r="W10" s="6">
        <f t="shared" si="17"/>
        <v>720</v>
      </c>
      <c r="X10" s="7">
        <f t="shared" si="18"/>
        <v>2882.25</v>
      </c>
      <c r="Y10" s="6">
        <f t="shared" si="19"/>
        <v>3150</v>
      </c>
      <c r="Z10" s="7">
        <f t="shared" si="20"/>
        <v>0</v>
      </c>
      <c r="AA10" s="6">
        <f t="shared" si="21"/>
        <v>0</v>
      </c>
      <c r="AB10" s="5">
        <f t="shared" si="22"/>
        <v>2882.25</v>
      </c>
      <c r="AC10" s="6">
        <f t="shared" si="23"/>
        <v>3150</v>
      </c>
      <c r="AD10" s="7">
        <f t="shared" si="24"/>
        <v>1800</v>
      </c>
      <c r="AE10" s="6">
        <f t="shared" si="25"/>
        <v>1860</v>
      </c>
      <c r="AF10" s="7">
        <f t="shared" si="26"/>
        <v>0</v>
      </c>
      <c r="AG10" s="6">
        <f t="shared" si="27"/>
        <v>0</v>
      </c>
      <c r="AH10" s="5">
        <f t="shared" si="28"/>
        <v>1800</v>
      </c>
      <c r="AI10" s="6">
        <f t="shared" si="29"/>
        <v>1860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7881.0000000000009</v>
      </c>
      <c r="CS10" s="7">
        <f t="shared" si="90"/>
        <v>10011</v>
      </c>
      <c r="CT10" s="7">
        <f t="shared" si="90"/>
        <v>1571.4</v>
      </c>
      <c r="CU10" s="7">
        <f t="shared" si="90"/>
        <v>1691.4</v>
      </c>
      <c r="CV10" s="5">
        <f t="shared" si="91"/>
        <v>9452.4000000000015</v>
      </c>
      <c r="CW10" s="6">
        <f t="shared" si="92"/>
        <v>11702.4</v>
      </c>
      <c r="CY10" s="7">
        <v>9452.4000000000015</v>
      </c>
      <c r="CZ10" s="5">
        <f t="array" ref="CZ10">Summary_UpperBound</f>
        <v>11702.4</v>
      </c>
      <c r="DA10" s="6">
        <f>IF(ROUND(CZ10-CY10,0)=0,1/IF(Summary!$B$7="minutes",1,60),CZ10-CY10)</f>
        <v>2249.9999999999982</v>
      </c>
    </row>
    <row r="11" spans="1:105" x14ac:dyDescent="0.3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2178.7500000000005</v>
      </c>
      <c r="G11" s="6">
        <f t="shared" si="1"/>
        <v>2625</v>
      </c>
      <c r="H11" s="7">
        <f t="shared" si="2"/>
        <v>611.40000000000009</v>
      </c>
      <c r="I11" s="6">
        <f t="shared" si="3"/>
        <v>611.40000000000009</v>
      </c>
      <c r="J11" s="5">
        <f t="shared" si="4"/>
        <v>2790.1500000000005</v>
      </c>
      <c r="K11" s="6">
        <f t="shared" si="5"/>
        <v>3236.4</v>
      </c>
      <c r="L11" s="7">
        <f t="shared" si="6"/>
        <v>1020.0000000000005</v>
      </c>
      <c r="M11" s="6">
        <f t="shared" si="7"/>
        <v>2375.9999999999995</v>
      </c>
      <c r="N11" s="7">
        <f t="shared" si="8"/>
        <v>240</v>
      </c>
      <c r="O11" s="6">
        <f t="shared" si="9"/>
        <v>360</v>
      </c>
      <c r="P11" s="5">
        <f t="shared" si="10"/>
        <v>1260.0000000000005</v>
      </c>
      <c r="Q11" s="6">
        <f t="shared" si="11"/>
        <v>2735.9999999999995</v>
      </c>
      <c r="R11" s="7">
        <f t="shared" si="12"/>
        <v>0</v>
      </c>
      <c r="S11" s="6">
        <f t="shared" si="13"/>
        <v>0</v>
      </c>
      <c r="T11" s="7">
        <f t="shared" si="14"/>
        <v>720</v>
      </c>
      <c r="U11" s="6">
        <f t="shared" si="15"/>
        <v>720</v>
      </c>
      <c r="V11" s="5">
        <f t="shared" si="16"/>
        <v>720</v>
      </c>
      <c r="W11" s="6">
        <f t="shared" si="17"/>
        <v>720</v>
      </c>
      <c r="X11" s="7">
        <f t="shared" si="18"/>
        <v>2882.25</v>
      </c>
      <c r="Y11" s="6">
        <f t="shared" si="19"/>
        <v>3150</v>
      </c>
      <c r="Z11" s="7">
        <f t="shared" si="20"/>
        <v>0</v>
      </c>
      <c r="AA11" s="6">
        <f t="shared" si="21"/>
        <v>0</v>
      </c>
      <c r="AB11" s="5">
        <f t="shared" si="22"/>
        <v>2882.25</v>
      </c>
      <c r="AC11" s="6">
        <f t="shared" si="23"/>
        <v>3150</v>
      </c>
      <c r="AD11" s="7">
        <f t="shared" si="24"/>
        <v>1800</v>
      </c>
      <c r="AE11" s="6">
        <f t="shared" si="25"/>
        <v>1860</v>
      </c>
      <c r="AF11" s="7">
        <f t="shared" si="26"/>
        <v>0</v>
      </c>
      <c r="AG11" s="6">
        <f t="shared" si="27"/>
        <v>0</v>
      </c>
      <c r="AH11" s="5">
        <f t="shared" si="28"/>
        <v>1800</v>
      </c>
      <c r="AI11" s="6">
        <f t="shared" si="29"/>
        <v>1860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7881.0000000000009</v>
      </c>
      <c r="CS11" s="7">
        <f t="shared" si="90"/>
        <v>10011</v>
      </c>
      <c r="CT11" s="7">
        <f t="shared" si="90"/>
        <v>1571.4</v>
      </c>
      <c r="CU11" s="7">
        <f t="shared" si="90"/>
        <v>1691.4</v>
      </c>
      <c r="CV11" s="5">
        <f t="shared" si="91"/>
        <v>9452.4000000000015</v>
      </c>
      <c r="CW11" s="6">
        <f t="shared" si="92"/>
        <v>11702.4</v>
      </c>
      <c r="CY11" s="7">
        <v>9452.4000000000015</v>
      </c>
      <c r="CZ11" s="5">
        <f t="array" ref="CZ11">Summary_UpperBound</f>
        <v>11702.4</v>
      </c>
      <c r="DA11" s="6">
        <f>IF(ROUND(CZ11-CY11,0)=0,1/IF(Summary!$B$7="minutes",1,60),CZ11-CY11)</f>
        <v>2249.9999999999982</v>
      </c>
    </row>
    <row r="12" spans="1:105" x14ac:dyDescent="0.3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2178.7500000000005</v>
      </c>
      <c r="G12" s="6">
        <f t="shared" si="1"/>
        <v>2625</v>
      </c>
      <c r="H12" s="7">
        <f t="shared" si="2"/>
        <v>611.40000000000009</v>
      </c>
      <c r="I12" s="6">
        <f t="shared" si="3"/>
        <v>611.40000000000009</v>
      </c>
      <c r="J12" s="5">
        <f t="shared" si="4"/>
        <v>2790.1500000000005</v>
      </c>
      <c r="K12" s="6">
        <f t="shared" si="5"/>
        <v>3236.4</v>
      </c>
      <c r="L12" s="7">
        <f t="shared" si="6"/>
        <v>1020.0000000000005</v>
      </c>
      <c r="M12" s="6">
        <f t="shared" si="7"/>
        <v>2375.9999999999995</v>
      </c>
      <c r="N12" s="7">
        <f t="shared" si="8"/>
        <v>240</v>
      </c>
      <c r="O12" s="6">
        <f t="shared" si="9"/>
        <v>360</v>
      </c>
      <c r="P12" s="5">
        <f t="shared" si="10"/>
        <v>1260.0000000000005</v>
      </c>
      <c r="Q12" s="6">
        <f t="shared" si="11"/>
        <v>2735.9999999999995</v>
      </c>
      <c r="R12" s="7">
        <f t="shared" si="12"/>
        <v>0</v>
      </c>
      <c r="S12" s="6">
        <f t="shared" si="13"/>
        <v>0</v>
      </c>
      <c r="T12" s="7">
        <f t="shared" si="14"/>
        <v>720</v>
      </c>
      <c r="U12" s="6">
        <f t="shared" si="15"/>
        <v>720</v>
      </c>
      <c r="V12" s="5">
        <f t="shared" si="16"/>
        <v>720</v>
      </c>
      <c r="W12" s="6">
        <f t="shared" si="17"/>
        <v>720</v>
      </c>
      <c r="X12" s="7">
        <f t="shared" si="18"/>
        <v>2882.25</v>
      </c>
      <c r="Y12" s="6">
        <f t="shared" si="19"/>
        <v>3150</v>
      </c>
      <c r="Z12" s="7">
        <f t="shared" si="20"/>
        <v>0</v>
      </c>
      <c r="AA12" s="6">
        <f t="shared" si="21"/>
        <v>0</v>
      </c>
      <c r="AB12" s="5">
        <f t="shared" si="22"/>
        <v>2882.25</v>
      </c>
      <c r="AC12" s="6">
        <f t="shared" si="23"/>
        <v>3150</v>
      </c>
      <c r="AD12" s="7">
        <f t="shared" si="24"/>
        <v>1800</v>
      </c>
      <c r="AE12" s="6">
        <f t="shared" si="25"/>
        <v>1860</v>
      </c>
      <c r="AF12" s="7">
        <f t="shared" si="26"/>
        <v>0</v>
      </c>
      <c r="AG12" s="6">
        <f t="shared" si="27"/>
        <v>0</v>
      </c>
      <c r="AH12" s="5">
        <f t="shared" si="28"/>
        <v>1800</v>
      </c>
      <c r="AI12" s="6">
        <f t="shared" si="29"/>
        <v>1860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7881.0000000000009</v>
      </c>
      <c r="CS12" s="7">
        <f t="shared" si="90"/>
        <v>10011</v>
      </c>
      <c r="CT12" s="7">
        <f t="shared" si="90"/>
        <v>1571.4</v>
      </c>
      <c r="CU12" s="7">
        <f t="shared" si="90"/>
        <v>1691.4</v>
      </c>
      <c r="CV12" s="5">
        <f t="shared" si="91"/>
        <v>9452.4000000000015</v>
      </c>
      <c r="CW12" s="6">
        <f t="shared" si="92"/>
        <v>11702.4</v>
      </c>
      <c r="CY12" s="7">
        <v>9452.4000000000015</v>
      </c>
      <c r="CZ12" s="5">
        <f t="array" ref="CZ12">Summary_UpperBound</f>
        <v>11702.4</v>
      </c>
      <c r="DA12" s="6">
        <f>IF(ROUND(CZ12-CY12,0)=0,1/IF(Summary!$B$7="minutes",1,60),CZ12-CY12)</f>
        <v>2249.9999999999982</v>
      </c>
    </row>
    <row r="13" spans="1:105" x14ac:dyDescent="0.3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2178.7500000000005</v>
      </c>
      <c r="G13" s="6">
        <f t="shared" si="1"/>
        <v>2625</v>
      </c>
      <c r="H13" s="7">
        <f t="shared" si="2"/>
        <v>611.40000000000009</v>
      </c>
      <c r="I13" s="6">
        <f t="shared" si="3"/>
        <v>611.40000000000009</v>
      </c>
      <c r="J13" s="5">
        <f t="shared" si="4"/>
        <v>2790.1500000000005</v>
      </c>
      <c r="K13" s="6">
        <f t="shared" si="5"/>
        <v>3236.4</v>
      </c>
      <c r="L13" s="7">
        <f t="shared" si="6"/>
        <v>1020.0000000000005</v>
      </c>
      <c r="M13" s="6">
        <f t="shared" si="7"/>
        <v>2375.9999999999995</v>
      </c>
      <c r="N13" s="7">
        <f t="shared" si="8"/>
        <v>240</v>
      </c>
      <c r="O13" s="6">
        <f t="shared" si="9"/>
        <v>360</v>
      </c>
      <c r="P13" s="5">
        <f t="shared" si="10"/>
        <v>1260.0000000000005</v>
      </c>
      <c r="Q13" s="6">
        <f t="shared" si="11"/>
        <v>2735.9999999999995</v>
      </c>
      <c r="R13" s="7">
        <f t="shared" si="12"/>
        <v>0</v>
      </c>
      <c r="S13" s="6">
        <f t="shared" si="13"/>
        <v>0</v>
      </c>
      <c r="T13" s="7">
        <f t="shared" si="14"/>
        <v>720</v>
      </c>
      <c r="U13" s="6">
        <f t="shared" si="15"/>
        <v>720</v>
      </c>
      <c r="V13" s="5">
        <f t="shared" si="16"/>
        <v>720</v>
      </c>
      <c r="W13" s="6">
        <f t="shared" si="17"/>
        <v>720</v>
      </c>
      <c r="X13" s="7">
        <f t="shared" si="18"/>
        <v>2882.25</v>
      </c>
      <c r="Y13" s="6">
        <f t="shared" si="19"/>
        <v>3150</v>
      </c>
      <c r="Z13" s="7">
        <f t="shared" si="20"/>
        <v>0</v>
      </c>
      <c r="AA13" s="6">
        <f t="shared" si="21"/>
        <v>0</v>
      </c>
      <c r="AB13" s="5">
        <f t="shared" si="22"/>
        <v>2882.25</v>
      </c>
      <c r="AC13" s="6">
        <f t="shared" si="23"/>
        <v>3150</v>
      </c>
      <c r="AD13" s="7">
        <f t="shared" si="24"/>
        <v>1800</v>
      </c>
      <c r="AE13" s="6">
        <f t="shared" si="25"/>
        <v>1860</v>
      </c>
      <c r="AF13" s="7">
        <f t="shared" si="26"/>
        <v>0</v>
      </c>
      <c r="AG13" s="6">
        <f t="shared" si="27"/>
        <v>0</v>
      </c>
      <c r="AH13" s="5">
        <f t="shared" si="28"/>
        <v>1800</v>
      </c>
      <c r="AI13" s="6">
        <f t="shared" si="29"/>
        <v>1860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7881.0000000000009</v>
      </c>
      <c r="CS13" s="7">
        <f t="shared" si="90"/>
        <v>10011</v>
      </c>
      <c r="CT13" s="7">
        <f t="shared" si="90"/>
        <v>1571.4</v>
      </c>
      <c r="CU13" s="7">
        <f t="shared" si="90"/>
        <v>1691.4</v>
      </c>
      <c r="CV13" s="5">
        <f t="shared" si="91"/>
        <v>9452.4000000000015</v>
      </c>
      <c r="CW13" s="6">
        <f t="shared" si="92"/>
        <v>11702.4</v>
      </c>
      <c r="CY13" s="7">
        <v>9452.4000000000015</v>
      </c>
      <c r="CZ13" s="5">
        <f t="array" ref="CZ13">Summary_UpperBound</f>
        <v>11702.4</v>
      </c>
      <c r="DA13" s="6">
        <f>IF(ROUND(CZ13-CY13,0)=0,1/IF(Summary!$B$7="minutes",1,60),CZ13-CY13)</f>
        <v>2249.9999999999982</v>
      </c>
    </row>
    <row r="14" spans="1:105" x14ac:dyDescent="0.3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2178.7500000000005</v>
      </c>
      <c r="G14" s="6">
        <f t="shared" si="1"/>
        <v>2625</v>
      </c>
      <c r="H14" s="7">
        <f t="shared" si="2"/>
        <v>611.40000000000009</v>
      </c>
      <c r="I14" s="6">
        <f t="shared" si="3"/>
        <v>611.40000000000009</v>
      </c>
      <c r="J14" s="5">
        <f t="shared" si="4"/>
        <v>2790.1500000000005</v>
      </c>
      <c r="K14" s="6">
        <f t="shared" si="5"/>
        <v>3236.4</v>
      </c>
      <c r="L14" s="7">
        <f t="shared" si="6"/>
        <v>1020.0000000000005</v>
      </c>
      <c r="M14" s="6">
        <f t="shared" si="7"/>
        <v>2375.9999999999995</v>
      </c>
      <c r="N14" s="7">
        <f t="shared" si="8"/>
        <v>240</v>
      </c>
      <c r="O14" s="6">
        <f t="shared" si="9"/>
        <v>360</v>
      </c>
      <c r="P14" s="5">
        <f t="shared" si="10"/>
        <v>1260.0000000000005</v>
      </c>
      <c r="Q14" s="6">
        <f t="shared" si="11"/>
        <v>2735.9999999999995</v>
      </c>
      <c r="R14" s="7">
        <f t="shared" si="12"/>
        <v>0</v>
      </c>
      <c r="S14" s="6">
        <f t="shared" si="13"/>
        <v>0</v>
      </c>
      <c r="T14" s="7">
        <f t="shared" si="14"/>
        <v>720</v>
      </c>
      <c r="U14" s="6">
        <f t="shared" si="15"/>
        <v>720</v>
      </c>
      <c r="V14" s="5">
        <f t="shared" si="16"/>
        <v>720</v>
      </c>
      <c r="W14" s="6">
        <f t="shared" si="17"/>
        <v>720</v>
      </c>
      <c r="X14" s="7">
        <f t="shared" si="18"/>
        <v>2882.25</v>
      </c>
      <c r="Y14" s="6">
        <f t="shared" si="19"/>
        <v>3150</v>
      </c>
      <c r="Z14" s="7">
        <f t="shared" si="20"/>
        <v>0</v>
      </c>
      <c r="AA14" s="6">
        <f t="shared" si="21"/>
        <v>0</v>
      </c>
      <c r="AB14" s="5">
        <f t="shared" si="22"/>
        <v>2882.25</v>
      </c>
      <c r="AC14" s="6">
        <f t="shared" si="23"/>
        <v>3150</v>
      </c>
      <c r="AD14" s="7">
        <f t="shared" si="24"/>
        <v>1800</v>
      </c>
      <c r="AE14" s="6">
        <f t="shared" si="25"/>
        <v>1860</v>
      </c>
      <c r="AF14" s="7">
        <f t="shared" si="26"/>
        <v>0</v>
      </c>
      <c r="AG14" s="6">
        <f t="shared" si="27"/>
        <v>0</v>
      </c>
      <c r="AH14" s="5">
        <f t="shared" si="28"/>
        <v>1800</v>
      </c>
      <c r="AI14" s="6">
        <f t="shared" si="29"/>
        <v>1860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7881.0000000000009</v>
      </c>
      <c r="CS14" s="7">
        <f t="shared" si="90"/>
        <v>10011</v>
      </c>
      <c r="CT14" s="7">
        <f t="shared" si="90"/>
        <v>1571.4</v>
      </c>
      <c r="CU14" s="7">
        <f t="shared" si="90"/>
        <v>1691.4</v>
      </c>
      <c r="CV14" s="5">
        <f t="shared" si="91"/>
        <v>9452.4000000000015</v>
      </c>
      <c r="CW14" s="6">
        <f t="shared" si="92"/>
        <v>11702.4</v>
      </c>
      <c r="CY14" s="7">
        <v>9452.4000000000015</v>
      </c>
      <c r="CZ14" s="5">
        <f t="array" ref="CZ14">Summary_UpperBound</f>
        <v>11702.4</v>
      </c>
      <c r="DA14" s="6">
        <f>IF(ROUND(CZ14-CY14,0)=0,1/IF(Summary!$B$7="minutes",1,60),CZ14-CY14)</f>
        <v>2249.9999999999982</v>
      </c>
    </row>
    <row r="15" spans="1:105" x14ac:dyDescent="0.3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2178.7500000000005</v>
      </c>
      <c r="G15" s="6">
        <f t="shared" si="1"/>
        <v>2625</v>
      </c>
      <c r="H15" s="7">
        <f t="shared" si="2"/>
        <v>611.40000000000009</v>
      </c>
      <c r="I15" s="6">
        <f t="shared" si="3"/>
        <v>611.40000000000009</v>
      </c>
      <c r="J15" s="5">
        <f t="shared" si="4"/>
        <v>2790.1500000000005</v>
      </c>
      <c r="K15" s="6">
        <f t="shared" si="5"/>
        <v>3236.4</v>
      </c>
      <c r="L15" s="7">
        <f t="shared" si="6"/>
        <v>1020.0000000000005</v>
      </c>
      <c r="M15" s="6">
        <f t="shared" si="7"/>
        <v>2375.9999999999995</v>
      </c>
      <c r="N15" s="7">
        <f t="shared" si="8"/>
        <v>240</v>
      </c>
      <c r="O15" s="6">
        <f t="shared" si="9"/>
        <v>360</v>
      </c>
      <c r="P15" s="5">
        <f t="shared" si="10"/>
        <v>1260.0000000000005</v>
      </c>
      <c r="Q15" s="6">
        <f t="shared" si="11"/>
        <v>2735.9999999999995</v>
      </c>
      <c r="R15" s="7">
        <f t="shared" si="12"/>
        <v>0</v>
      </c>
      <c r="S15" s="6">
        <f t="shared" si="13"/>
        <v>0</v>
      </c>
      <c r="T15" s="7">
        <f t="shared" si="14"/>
        <v>720</v>
      </c>
      <c r="U15" s="6">
        <f t="shared" si="15"/>
        <v>720</v>
      </c>
      <c r="V15" s="5">
        <f t="shared" si="16"/>
        <v>720</v>
      </c>
      <c r="W15" s="6">
        <f t="shared" si="17"/>
        <v>720</v>
      </c>
      <c r="X15" s="7">
        <f t="shared" si="18"/>
        <v>2882.25</v>
      </c>
      <c r="Y15" s="6">
        <f t="shared" si="19"/>
        <v>3150</v>
      </c>
      <c r="Z15" s="7">
        <f t="shared" si="20"/>
        <v>0</v>
      </c>
      <c r="AA15" s="6">
        <f t="shared" si="21"/>
        <v>0</v>
      </c>
      <c r="AB15" s="5">
        <f t="shared" si="22"/>
        <v>2882.25</v>
      </c>
      <c r="AC15" s="6">
        <f t="shared" si="23"/>
        <v>3150</v>
      </c>
      <c r="AD15" s="7">
        <f t="shared" si="24"/>
        <v>1800</v>
      </c>
      <c r="AE15" s="6">
        <f t="shared" si="25"/>
        <v>1860</v>
      </c>
      <c r="AF15" s="7">
        <f t="shared" si="26"/>
        <v>0</v>
      </c>
      <c r="AG15" s="6">
        <f t="shared" si="27"/>
        <v>0</v>
      </c>
      <c r="AH15" s="5">
        <f t="shared" si="28"/>
        <v>1800</v>
      </c>
      <c r="AI15" s="6">
        <f t="shared" si="29"/>
        <v>1860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7881.0000000000009</v>
      </c>
      <c r="CS15" s="7">
        <f t="shared" si="90"/>
        <v>10011</v>
      </c>
      <c r="CT15" s="7">
        <f t="shared" si="90"/>
        <v>1571.4</v>
      </c>
      <c r="CU15" s="7">
        <f t="shared" si="90"/>
        <v>1691.4</v>
      </c>
      <c r="CV15" s="5">
        <f t="shared" si="91"/>
        <v>9452.4000000000015</v>
      </c>
      <c r="CW15" s="6">
        <f t="shared" si="92"/>
        <v>11702.4</v>
      </c>
      <c r="CY15" s="7">
        <v>9452.4000000000015</v>
      </c>
      <c r="CZ15" s="5">
        <f t="array" ref="CZ15">Summary_UpperBound</f>
        <v>11702.4</v>
      </c>
      <c r="DA15" s="6">
        <f>IF(ROUND(CZ15-CY15,0)=0,1/IF(Summary!$B$7="minutes",1,60),CZ15-CY15)</f>
        <v>2249.9999999999982</v>
      </c>
    </row>
    <row r="16" spans="1:105" x14ac:dyDescent="0.3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2178.7500000000005</v>
      </c>
      <c r="G16" s="6">
        <f t="shared" si="1"/>
        <v>2625</v>
      </c>
      <c r="H16" s="7">
        <f t="shared" si="2"/>
        <v>611.40000000000009</v>
      </c>
      <c r="I16" s="6">
        <f t="shared" si="3"/>
        <v>611.40000000000009</v>
      </c>
      <c r="J16" s="5">
        <f t="shared" si="4"/>
        <v>2790.1500000000005</v>
      </c>
      <c r="K16" s="6">
        <f t="shared" si="5"/>
        <v>3236.4</v>
      </c>
      <c r="L16" s="7">
        <f t="shared" si="6"/>
        <v>1020.0000000000005</v>
      </c>
      <c r="M16" s="6">
        <f t="shared" si="7"/>
        <v>2375.9999999999995</v>
      </c>
      <c r="N16" s="7">
        <f t="shared" si="8"/>
        <v>240</v>
      </c>
      <c r="O16" s="6">
        <f t="shared" si="9"/>
        <v>360</v>
      </c>
      <c r="P16" s="5">
        <f t="shared" si="10"/>
        <v>1260.0000000000005</v>
      </c>
      <c r="Q16" s="6">
        <f t="shared" si="11"/>
        <v>2735.9999999999995</v>
      </c>
      <c r="R16" s="7">
        <f t="shared" si="12"/>
        <v>0</v>
      </c>
      <c r="S16" s="6">
        <f t="shared" si="13"/>
        <v>0</v>
      </c>
      <c r="T16" s="7">
        <f t="shared" si="14"/>
        <v>720</v>
      </c>
      <c r="U16" s="6">
        <f t="shared" si="15"/>
        <v>720</v>
      </c>
      <c r="V16" s="5">
        <f t="shared" si="16"/>
        <v>720</v>
      </c>
      <c r="W16" s="6">
        <f t="shared" si="17"/>
        <v>720</v>
      </c>
      <c r="X16" s="7">
        <f t="shared" si="18"/>
        <v>2882.25</v>
      </c>
      <c r="Y16" s="6">
        <f t="shared" si="19"/>
        <v>3150</v>
      </c>
      <c r="Z16" s="7">
        <f t="shared" si="20"/>
        <v>0</v>
      </c>
      <c r="AA16" s="6">
        <f t="shared" si="21"/>
        <v>0</v>
      </c>
      <c r="AB16" s="5">
        <f t="shared" si="22"/>
        <v>2882.25</v>
      </c>
      <c r="AC16" s="6">
        <f t="shared" si="23"/>
        <v>3150</v>
      </c>
      <c r="AD16" s="7">
        <f t="shared" si="24"/>
        <v>1800</v>
      </c>
      <c r="AE16" s="6">
        <f t="shared" si="25"/>
        <v>1860</v>
      </c>
      <c r="AF16" s="7">
        <f t="shared" si="26"/>
        <v>0</v>
      </c>
      <c r="AG16" s="6">
        <f t="shared" si="27"/>
        <v>0</v>
      </c>
      <c r="AH16" s="5">
        <f t="shared" si="28"/>
        <v>1800</v>
      </c>
      <c r="AI16" s="6">
        <f t="shared" si="29"/>
        <v>1860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7881.0000000000009</v>
      </c>
      <c r="CS16" s="7">
        <f t="shared" si="90"/>
        <v>10011</v>
      </c>
      <c r="CT16" s="7">
        <f t="shared" si="90"/>
        <v>1571.4</v>
      </c>
      <c r="CU16" s="7">
        <f t="shared" si="90"/>
        <v>1691.4</v>
      </c>
      <c r="CV16" s="5">
        <f t="shared" si="91"/>
        <v>9452.4000000000015</v>
      </c>
      <c r="CW16" s="6">
        <f t="shared" si="92"/>
        <v>11702.4</v>
      </c>
      <c r="CY16" s="7">
        <v>9452.4000000000015</v>
      </c>
      <c r="CZ16" s="5">
        <f t="array" ref="CZ16">Summary_UpperBound</f>
        <v>11702.4</v>
      </c>
      <c r="DA16" s="6">
        <f>IF(ROUND(CZ16-CY16,0)=0,1/IF(Summary!$B$7="minutes",1,60),CZ16-CY16)</f>
        <v>2249.9999999999982</v>
      </c>
    </row>
    <row r="17" spans="1:105" x14ac:dyDescent="0.3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2178.7500000000005</v>
      </c>
      <c r="G17" s="6">
        <f t="shared" si="1"/>
        <v>2625</v>
      </c>
      <c r="H17" s="7">
        <f t="shared" si="2"/>
        <v>611.40000000000009</v>
      </c>
      <c r="I17" s="6">
        <f t="shared" si="3"/>
        <v>611.40000000000009</v>
      </c>
      <c r="J17" s="5">
        <f t="shared" si="4"/>
        <v>2790.1500000000005</v>
      </c>
      <c r="K17" s="6">
        <f t="shared" si="5"/>
        <v>3236.4</v>
      </c>
      <c r="L17" s="7">
        <f t="shared" si="6"/>
        <v>1020.0000000000005</v>
      </c>
      <c r="M17" s="6">
        <f t="shared" si="7"/>
        <v>2375.9999999999995</v>
      </c>
      <c r="N17" s="7">
        <f t="shared" si="8"/>
        <v>240</v>
      </c>
      <c r="O17" s="6">
        <f t="shared" si="9"/>
        <v>360</v>
      </c>
      <c r="P17" s="5">
        <f t="shared" si="10"/>
        <v>1260.0000000000005</v>
      </c>
      <c r="Q17" s="6">
        <f t="shared" si="11"/>
        <v>2735.9999999999995</v>
      </c>
      <c r="R17" s="7">
        <f t="shared" si="12"/>
        <v>0</v>
      </c>
      <c r="S17" s="6">
        <f t="shared" si="13"/>
        <v>0</v>
      </c>
      <c r="T17" s="7">
        <f t="shared" si="14"/>
        <v>720</v>
      </c>
      <c r="U17" s="6">
        <f t="shared" si="15"/>
        <v>720</v>
      </c>
      <c r="V17" s="5">
        <f t="shared" si="16"/>
        <v>720</v>
      </c>
      <c r="W17" s="6">
        <f t="shared" si="17"/>
        <v>720</v>
      </c>
      <c r="X17" s="7">
        <f t="shared" si="18"/>
        <v>2882.25</v>
      </c>
      <c r="Y17" s="6">
        <f t="shared" si="19"/>
        <v>3150</v>
      </c>
      <c r="Z17" s="7">
        <f t="shared" si="20"/>
        <v>0</v>
      </c>
      <c r="AA17" s="6">
        <f t="shared" si="21"/>
        <v>0</v>
      </c>
      <c r="AB17" s="5">
        <f t="shared" si="22"/>
        <v>2882.25</v>
      </c>
      <c r="AC17" s="6">
        <f t="shared" si="23"/>
        <v>3150</v>
      </c>
      <c r="AD17" s="7">
        <f t="shared" si="24"/>
        <v>1800</v>
      </c>
      <c r="AE17" s="6">
        <f t="shared" si="25"/>
        <v>1860</v>
      </c>
      <c r="AF17" s="7">
        <f t="shared" si="26"/>
        <v>0</v>
      </c>
      <c r="AG17" s="6">
        <f t="shared" si="27"/>
        <v>0</v>
      </c>
      <c r="AH17" s="5">
        <f t="shared" si="28"/>
        <v>1800</v>
      </c>
      <c r="AI17" s="6">
        <f t="shared" si="29"/>
        <v>1860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7881.0000000000009</v>
      </c>
      <c r="CS17" s="7">
        <f t="shared" si="90"/>
        <v>10011</v>
      </c>
      <c r="CT17" s="7">
        <f t="shared" si="90"/>
        <v>1571.4</v>
      </c>
      <c r="CU17" s="7">
        <f t="shared" si="90"/>
        <v>1691.4</v>
      </c>
      <c r="CV17" s="5">
        <f t="shared" si="91"/>
        <v>9452.4000000000015</v>
      </c>
      <c r="CW17" s="6">
        <f t="shared" si="92"/>
        <v>11702.4</v>
      </c>
      <c r="CY17" s="7">
        <v>9452.4000000000015</v>
      </c>
      <c r="CZ17" s="5">
        <f t="array" ref="CZ17">Summary_UpperBound</f>
        <v>11702.4</v>
      </c>
      <c r="DA17" s="6">
        <f>IF(ROUND(CZ17-CY17,0)=0,1/IF(Summary!$B$7="minutes",1,60),CZ17-CY17)</f>
        <v>2249.9999999999982</v>
      </c>
    </row>
    <row r="18" spans="1:105" x14ac:dyDescent="0.3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2178.7500000000005</v>
      </c>
      <c r="G18" s="6">
        <f t="shared" si="1"/>
        <v>2625</v>
      </c>
      <c r="H18" s="7">
        <f t="shared" si="2"/>
        <v>611.40000000000009</v>
      </c>
      <c r="I18" s="6">
        <f t="shared" si="3"/>
        <v>611.40000000000009</v>
      </c>
      <c r="J18" s="5">
        <f t="shared" si="4"/>
        <v>2790.1500000000005</v>
      </c>
      <c r="K18" s="6">
        <f t="shared" si="5"/>
        <v>3236.4</v>
      </c>
      <c r="L18" s="7">
        <f t="shared" si="6"/>
        <v>1020.0000000000005</v>
      </c>
      <c r="M18" s="6">
        <f t="shared" si="7"/>
        <v>2375.9999999999995</v>
      </c>
      <c r="N18" s="7">
        <f t="shared" si="8"/>
        <v>240</v>
      </c>
      <c r="O18" s="6">
        <f t="shared" si="9"/>
        <v>360</v>
      </c>
      <c r="P18" s="5">
        <f t="shared" si="10"/>
        <v>1260.0000000000005</v>
      </c>
      <c r="Q18" s="6">
        <f t="shared" si="11"/>
        <v>2735.9999999999995</v>
      </c>
      <c r="R18" s="7">
        <f t="shared" si="12"/>
        <v>0</v>
      </c>
      <c r="S18" s="6">
        <f t="shared" si="13"/>
        <v>0</v>
      </c>
      <c r="T18" s="7">
        <f t="shared" si="14"/>
        <v>720</v>
      </c>
      <c r="U18" s="6">
        <f t="shared" si="15"/>
        <v>720</v>
      </c>
      <c r="V18" s="5">
        <f t="shared" si="16"/>
        <v>720</v>
      </c>
      <c r="W18" s="6">
        <f t="shared" si="17"/>
        <v>720</v>
      </c>
      <c r="X18" s="7">
        <f t="shared" si="18"/>
        <v>2882.25</v>
      </c>
      <c r="Y18" s="6">
        <f t="shared" si="19"/>
        <v>3150</v>
      </c>
      <c r="Z18" s="7">
        <f t="shared" si="20"/>
        <v>0</v>
      </c>
      <c r="AA18" s="6">
        <f t="shared" si="21"/>
        <v>0</v>
      </c>
      <c r="AB18" s="5">
        <f t="shared" si="22"/>
        <v>2882.25</v>
      </c>
      <c r="AC18" s="6">
        <f t="shared" si="23"/>
        <v>3150</v>
      </c>
      <c r="AD18" s="7">
        <f t="shared" si="24"/>
        <v>1800</v>
      </c>
      <c r="AE18" s="6">
        <f t="shared" si="25"/>
        <v>1860</v>
      </c>
      <c r="AF18" s="7">
        <f t="shared" si="26"/>
        <v>0</v>
      </c>
      <c r="AG18" s="6">
        <f t="shared" si="27"/>
        <v>0</v>
      </c>
      <c r="AH18" s="5">
        <f t="shared" si="28"/>
        <v>1800</v>
      </c>
      <c r="AI18" s="6">
        <f t="shared" si="29"/>
        <v>1860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7881.0000000000009</v>
      </c>
      <c r="CS18" s="7">
        <f t="shared" si="90"/>
        <v>10011</v>
      </c>
      <c r="CT18" s="7">
        <f t="shared" si="90"/>
        <v>1571.4</v>
      </c>
      <c r="CU18" s="7">
        <f t="shared" si="90"/>
        <v>1691.4</v>
      </c>
      <c r="CV18" s="5">
        <f t="shared" si="91"/>
        <v>9452.4000000000015</v>
      </c>
      <c r="CW18" s="6">
        <f t="shared" si="92"/>
        <v>11702.4</v>
      </c>
      <c r="CY18" s="7">
        <v>9452.4000000000015</v>
      </c>
      <c r="CZ18" s="5">
        <f t="array" ref="CZ18">Summary_UpperBound</f>
        <v>11702.4</v>
      </c>
      <c r="DA18" s="6">
        <f>IF(ROUND(CZ18-CY18,0)=0,1/IF(Summary!$B$7="minutes",1,60),CZ18-CY18)</f>
        <v>2249.9999999999982</v>
      </c>
    </row>
    <row r="19" spans="1:105" ht="15" thickBot="1" x14ac:dyDescent="0.4">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2178.7500000000005</v>
      </c>
      <c r="G19" s="6">
        <f t="shared" si="1"/>
        <v>2625</v>
      </c>
      <c r="H19" s="7">
        <f t="shared" si="2"/>
        <v>611.40000000000009</v>
      </c>
      <c r="I19" s="6">
        <f t="shared" si="3"/>
        <v>611.40000000000009</v>
      </c>
      <c r="J19" s="5">
        <f t="shared" si="4"/>
        <v>2790.1500000000005</v>
      </c>
      <c r="K19" s="6">
        <f t="shared" si="5"/>
        <v>3236.4</v>
      </c>
      <c r="L19" s="7">
        <f t="shared" si="6"/>
        <v>1020.0000000000005</v>
      </c>
      <c r="M19" s="6">
        <f t="shared" si="7"/>
        <v>2375.9999999999995</v>
      </c>
      <c r="N19" s="7">
        <f t="shared" si="8"/>
        <v>240</v>
      </c>
      <c r="O19" s="6">
        <f t="shared" si="9"/>
        <v>360</v>
      </c>
      <c r="P19" s="5">
        <f t="shared" si="10"/>
        <v>1260.0000000000005</v>
      </c>
      <c r="Q19" s="6">
        <f t="shared" si="11"/>
        <v>2735.9999999999995</v>
      </c>
      <c r="R19" s="7">
        <f t="shared" si="12"/>
        <v>0</v>
      </c>
      <c r="S19" s="6">
        <f t="shared" si="13"/>
        <v>0</v>
      </c>
      <c r="T19" s="7">
        <f t="shared" si="14"/>
        <v>720</v>
      </c>
      <c r="U19" s="6">
        <f t="shared" si="15"/>
        <v>720</v>
      </c>
      <c r="V19" s="5">
        <f t="shared" si="16"/>
        <v>720</v>
      </c>
      <c r="W19" s="6">
        <f t="shared" si="17"/>
        <v>720</v>
      </c>
      <c r="X19" s="7">
        <f t="shared" si="18"/>
        <v>2882.25</v>
      </c>
      <c r="Y19" s="6">
        <f t="shared" si="19"/>
        <v>3150</v>
      </c>
      <c r="Z19" s="7">
        <f t="shared" si="20"/>
        <v>0</v>
      </c>
      <c r="AA19" s="6">
        <f t="shared" si="21"/>
        <v>0</v>
      </c>
      <c r="AB19" s="5">
        <f t="shared" si="22"/>
        <v>2882.25</v>
      </c>
      <c r="AC19" s="6">
        <f t="shared" si="23"/>
        <v>3150</v>
      </c>
      <c r="AD19" s="7">
        <f t="shared" si="24"/>
        <v>1800</v>
      </c>
      <c r="AE19" s="6">
        <f t="shared" si="25"/>
        <v>1860</v>
      </c>
      <c r="AF19" s="7">
        <f t="shared" si="26"/>
        <v>0</v>
      </c>
      <c r="AG19" s="6">
        <f t="shared" si="27"/>
        <v>0</v>
      </c>
      <c r="AH19" s="5">
        <f t="shared" si="28"/>
        <v>1800</v>
      </c>
      <c r="AI19" s="6">
        <f t="shared" si="29"/>
        <v>1860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7881.0000000000009</v>
      </c>
      <c r="CS19" s="7">
        <f t="shared" si="90"/>
        <v>10011</v>
      </c>
      <c r="CT19" s="7">
        <f t="shared" si="90"/>
        <v>1571.4</v>
      </c>
      <c r="CU19" s="7">
        <f t="shared" si="90"/>
        <v>1691.4</v>
      </c>
      <c r="CV19" s="5">
        <f t="shared" si="91"/>
        <v>9452.4000000000015</v>
      </c>
      <c r="CW19" s="6">
        <f t="shared" si="92"/>
        <v>11702.4</v>
      </c>
      <c r="CY19" s="7">
        <v>9452.4000000000015</v>
      </c>
      <c r="CZ19" s="5">
        <f t="array" ref="CZ19">Summary_UpperBound</f>
        <v>11702.4</v>
      </c>
      <c r="DA19" s="6">
        <f>IF(ROUND(CZ19-CY19,0)=0,1/IF(Summary!$B$7="minutes",1,60),CZ19-CY19)</f>
        <v>2249.9999999999982</v>
      </c>
    </row>
    <row r="20" spans="1:105" x14ac:dyDescent="0.35">
      <c r="B20" s="14"/>
      <c r="E20" s="12">
        <f t="shared" ca="1" si="93"/>
        <v>44333</v>
      </c>
      <c r="F20" s="7">
        <f t="shared" si="0"/>
        <v>2178.7500000000005</v>
      </c>
      <c r="G20" s="6">
        <f t="shared" si="1"/>
        <v>2625</v>
      </c>
      <c r="H20" s="7">
        <f t="shared" si="2"/>
        <v>611.40000000000009</v>
      </c>
      <c r="I20" s="6">
        <f t="shared" si="3"/>
        <v>611.40000000000009</v>
      </c>
      <c r="J20" s="5">
        <f t="shared" si="4"/>
        <v>2790.1500000000005</v>
      </c>
      <c r="K20" s="6">
        <f t="shared" si="5"/>
        <v>3236.4</v>
      </c>
      <c r="L20" s="7">
        <f t="shared" si="6"/>
        <v>1020.0000000000005</v>
      </c>
      <c r="M20" s="6">
        <f t="shared" si="7"/>
        <v>2375.9999999999995</v>
      </c>
      <c r="N20" s="7">
        <f t="shared" si="8"/>
        <v>240</v>
      </c>
      <c r="O20" s="6">
        <f t="shared" si="9"/>
        <v>360</v>
      </c>
      <c r="P20" s="5">
        <f t="shared" si="10"/>
        <v>1260.0000000000005</v>
      </c>
      <c r="Q20" s="6">
        <f t="shared" si="11"/>
        <v>2735.9999999999995</v>
      </c>
      <c r="R20" s="7">
        <f t="shared" si="12"/>
        <v>0</v>
      </c>
      <c r="S20" s="6">
        <f t="shared" si="13"/>
        <v>0</v>
      </c>
      <c r="T20" s="7">
        <f t="shared" si="14"/>
        <v>720</v>
      </c>
      <c r="U20" s="6">
        <f t="shared" si="15"/>
        <v>720</v>
      </c>
      <c r="V20" s="5">
        <f t="shared" si="16"/>
        <v>720</v>
      </c>
      <c r="W20" s="6">
        <f t="shared" si="17"/>
        <v>720</v>
      </c>
      <c r="X20" s="7">
        <f t="shared" si="18"/>
        <v>2882.25</v>
      </c>
      <c r="Y20" s="6">
        <f t="shared" si="19"/>
        <v>3150</v>
      </c>
      <c r="Z20" s="7">
        <f t="shared" si="20"/>
        <v>0</v>
      </c>
      <c r="AA20" s="6">
        <f t="shared" si="21"/>
        <v>0</v>
      </c>
      <c r="AB20" s="5">
        <f t="shared" si="22"/>
        <v>2882.25</v>
      </c>
      <c r="AC20" s="6">
        <f t="shared" si="23"/>
        <v>3150</v>
      </c>
      <c r="AD20" s="7">
        <f t="shared" si="24"/>
        <v>1800</v>
      </c>
      <c r="AE20" s="6">
        <f t="shared" si="25"/>
        <v>1860</v>
      </c>
      <c r="AF20" s="7">
        <f t="shared" si="26"/>
        <v>0</v>
      </c>
      <c r="AG20" s="6">
        <f t="shared" si="27"/>
        <v>0</v>
      </c>
      <c r="AH20" s="5">
        <f t="shared" si="28"/>
        <v>1800</v>
      </c>
      <c r="AI20" s="6">
        <f t="shared" si="29"/>
        <v>1860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7881.0000000000009</v>
      </c>
      <c r="CS20" s="7">
        <f t="shared" si="90"/>
        <v>10011</v>
      </c>
      <c r="CT20" s="7">
        <f t="shared" si="90"/>
        <v>1571.4</v>
      </c>
      <c r="CU20" s="7">
        <f t="shared" si="90"/>
        <v>1691.4</v>
      </c>
      <c r="CV20" s="5">
        <f t="shared" si="91"/>
        <v>9452.4000000000015</v>
      </c>
      <c r="CW20" s="6">
        <f t="shared" si="92"/>
        <v>11702.4</v>
      </c>
      <c r="CY20" s="7">
        <v>9452.4000000000015</v>
      </c>
      <c r="CZ20" s="5">
        <f t="array" ref="CZ20">Summary_UpperBound</f>
        <v>11702.4</v>
      </c>
      <c r="DA20" s="6">
        <f>IF(ROUND(CZ20-CY20,0)=0,1/IF(Summary!$B$7="minutes",1,60),CZ20-CY20)</f>
        <v>2249.9999999999982</v>
      </c>
    </row>
    <row r="21" spans="1:105" x14ac:dyDescent="0.35">
      <c r="B21" s="14"/>
      <c r="E21" s="12">
        <f t="shared" ca="1" si="93"/>
        <v>44340</v>
      </c>
      <c r="F21" s="7">
        <f t="shared" si="0"/>
        <v>2178.7500000000005</v>
      </c>
      <c r="G21" s="6">
        <f t="shared" si="1"/>
        <v>2625</v>
      </c>
      <c r="H21" s="7">
        <f t="shared" si="2"/>
        <v>611.40000000000009</v>
      </c>
      <c r="I21" s="6">
        <f t="shared" si="3"/>
        <v>611.40000000000009</v>
      </c>
      <c r="J21" s="5">
        <f t="shared" si="4"/>
        <v>2790.1500000000005</v>
      </c>
      <c r="K21" s="6">
        <f t="shared" si="5"/>
        <v>3236.4</v>
      </c>
      <c r="L21" s="7">
        <f t="shared" si="6"/>
        <v>1020.0000000000005</v>
      </c>
      <c r="M21" s="6">
        <f t="shared" si="7"/>
        <v>2375.9999999999995</v>
      </c>
      <c r="N21" s="7">
        <f t="shared" si="8"/>
        <v>240</v>
      </c>
      <c r="O21" s="6">
        <f t="shared" si="9"/>
        <v>360</v>
      </c>
      <c r="P21" s="5">
        <f t="shared" si="10"/>
        <v>1260.0000000000005</v>
      </c>
      <c r="Q21" s="6">
        <f t="shared" si="11"/>
        <v>2735.9999999999995</v>
      </c>
      <c r="R21" s="7">
        <f t="shared" si="12"/>
        <v>0</v>
      </c>
      <c r="S21" s="6">
        <f t="shared" si="13"/>
        <v>0</v>
      </c>
      <c r="T21" s="7">
        <f t="shared" si="14"/>
        <v>720</v>
      </c>
      <c r="U21" s="6">
        <f t="shared" si="15"/>
        <v>720</v>
      </c>
      <c r="V21" s="5">
        <f t="shared" si="16"/>
        <v>720</v>
      </c>
      <c r="W21" s="6">
        <f t="shared" si="17"/>
        <v>720</v>
      </c>
      <c r="X21" s="7">
        <f t="shared" si="18"/>
        <v>2882.25</v>
      </c>
      <c r="Y21" s="6">
        <f t="shared" si="19"/>
        <v>3150</v>
      </c>
      <c r="Z21" s="7">
        <f t="shared" si="20"/>
        <v>0</v>
      </c>
      <c r="AA21" s="6">
        <f t="shared" si="21"/>
        <v>0</v>
      </c>
      <c r="AB21" s="5">
        <f t="shared" si="22"/>
        <v>2882.25</v>
      </c>
      <c r="AC21" s="6">
        <f t="shared" si="23"/>
        <v>3150</v>
      </c>
      <c r="AD21" s="7">
        <f t="shared" si="24"/>
        <v>1800</v>
      </c>
      <c r="AE21" s="6">
        <f t="shared" si="25"/>
        <v>1860</v>
      </c>
      <c r="AF21" s="7">
        <f t="shared" si="26"/>
        <v>0</v>
      </c>
      <c r="AG21" s="6">
        <f t="shared" si="27"/>
        <v>0</v>
      </c>
      <c r="AH21" s="5">
        <f t="shared" si="28"/>
        <v>1800</v>
      </c>
      <c r="AI21" s="6">
        <f t="shared" si="29"/>
        <v>1860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7881.0000000000009</v>
      </c>
      <c r="CS21" s="7">
        <f t="shared" si="90"/>
        <v>10011</v>
      </c>
      <c r="CT21" s="7">
        <f t="shared" si="90"/>
        <v>1571.4</v>
      </c>
      <c r="CU21" s="7">
        <f t="shared" si="90"/>
        <v>1691.4</v>
      </c>
      <c r="CV21" s="5">
        <f t="shared" si="91"/>
        <v>9452.4000000000015</v>
      </c>
      <c r="CW21" s="6">
        <f t="shared" si="92"/>
        <v>11702.4</v>
      </c>
      <c r="CY21" s="7">
        <v>9452.4000000000015</v>
      </c>
      <c r="CZ21" s="5">
        <f t="array" ref="CZ21">Summary_UpperBound</f>
        <v>11702.4</v>
      </c>
      <c r="DA21" s="6">
        <f>IF(ROUND(CZ21-CY21,0)=0,1/IF(Summary!$B$7="minutes",1,60),CZ21-CY21)</f>
        <v>2249.9999999999982</v>
      </c>
    </row>
    <row r="22" spans="1:105" x14ac:dyDescent="0.35">
      <c r="B22" s="14"/>
      <c r="E22" s="12">
        <f t="shared" ca="1" si="93"/>
        <v>44347</v>
      </c>
      <c r="F22" s="7">
        <f t="shared" si="0"/>
        <v>2178.7500000000005</v>
      </c>
      <c r="G22" s="6">
        <f t="shared" si="1"/>
        <v>2625</v>
      </c>
      <c r="H22" s="7">
        <f t="shared" si="2"/>
        <v>611.40000000000009</v>
      </c>
      <c r="I22" s="6">
        <f t="shared" si="3"/>
        <v>611.40000000000009</v>
      </c>
      <c r="J22" s="5">
        <f t="shared" si="4"/>
        <v>2790.1500000000005</v>
      </c>
      <c r="K22" s="6">
        <f t="shared" si="5"/>
        <v>3236.4</v>
      </c>
      <c r="L22" s="7">
        <f t="shared" si="6"/>
        <v>1020.0000000000005</v>
      </c>
      <c r="M22" s="6">
        <f t="shared" si="7"/>
        <v>2375.9999999999995</v>
      </c>
      <c r="N22" s="7">
        <f t="shared" si="8"/>
        <v>240</v>
      </c>
      <c r="O22" s="6">
        <f t="shared" si="9"/>
        <v>360</v>
      </c>
      <c r="P22" s="5">
        <f t="shared" si="10"/>
        <v>1260.0000000000005</v>
      </c>
      <c r="Q22" s="6">
        <f t="shared" si="11"/>
        <v>2735.9999999999995</v>
      </c>
      <c r="R22" s="7">
        <f t="shared" si="12"/>
        <v>0</v>
      </c>
      <c r="S22" s="6">
        <f t="shared" si="13"/>
        <v>0</v>
      </c>
      <c r="T22" s="7">
        <f t="shared" si="14"/>
        <v>720</v>
      </c>
      <c r="U22" s="6">
        <f t="shared" si="15"/>
        <v>720</v>
      </c>
      <c r="V22" s="5">
        <f t="shared" si="16"/>
        <v>720</v>
      </c>
      <c r="W22" s="6">
        <f t="shared" si="17"/>
        <v>720</v>
      </c>
      <c r="X22" s="7">
        <f t="shared" si="18"/>
        <v>2882.25</v>
      </c>
      <c r="Y22" s="6">
        <f t="shared" si="19"/>
        <v>3150</v>
      </c>
      <c r="Z22" s="7">
        <f t="shared" si="20"/>
        <v>0</v>
      </c>
      <c r="AA22" s="6">
        <f t="shared" si="21"/>
        <v>0</v>
      </c>
      <c r="AB22" s="5">
        <f t="shared" si="22"/>
        <v>2882.25</v>
      </c>
      <c r="AC22" s="6">
        <f t="shared" si="23"/>
        <v>3150</v>
      </c>
      <c r="AD22" s="7">
        <f t="shared" si="24"/>
        <v>1800</v>
      </c>
      <c r="AE22" s="6">
        <f t="shared" si="25"/>
        <v>1860</v>
      </c>
      <c r="AF22" s="7">
        <f t="shared" si="26"/>
        <v>0</v>
      </c>
      <c r="AG22" s="6">
        <f t="shared" si="27"/>
        <v>0</v>
      </c>
      <c r="AH22" s="5">
        <f t="shared" si="28"/>
        <v>1800</v>
      </c>
      <c r="AI22" s="6">
        <f t="shared" si="29"/>
        <v>1860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7881.0000000000009</v>
      </c>
      <c r="CS22" s="7">
        <f t="shared" si="90"/>
        <v>10011</v>
      </c>
      <c r="CT22" s="7">
        <f t="shared" si="90"/>
        <v>1571.4</v>
      </c>
      <c r="CU22" s="7">
        <f t="shared" si="90"/>
        <v>1691.4</v>
      </c>
      <c r="CV22" s="5">
        <f t="shared" si="91"/>
        <v>9452.4000000000015</v>
      </c>
      <c r="CW22" s="6">
        <f t="shared" si="92"/>
        <v>11702.4</v>
      </c>
      <c r="CY22" s="7">
        <v>9452.4000000000015</v>
      </c>
      <c r="CZ22" s="5">
        <f t="array" ref="CZ22">Summary_UpperBound</f>
        <v>11702.4</v>
      </c>
      <c r="DA22" s="6">
        <f>IF(ROUND(CZ22-CY22,0)=0,1/IF(Summary!$B$7="minutes",1,60),CZ22-CY22)</f>
        <v>2249.9999999999982</v>
      </c>
    </row>
    <row r="23" spans="1:105" x14ac:dyDescent="0.35">
      <c r="B23" s="14"/>
      <c r="E23" s="12">
        <f t="shared" ca="1" si="93"/>
        <v>44354</v>
      </c>
      <c r="F23" s="7">
        <f t="shared" si="0"/>
        <v>2178.7500000000005</v>
      </c>
      <c r="G23" s="6">
        <f t="shared" si="1"/>
        <v>2625</v>
      </c>
      <c r="H23" s="7">
        <f t="shared" si="2"/>
        <v>611.40000000000009</v>
      </c>
      <c r="I23" s="6">
        <f t="shared" si="3"/>
        <v>611.40000000000009</v>
      </c>
      <c r="J23" s="5">
        <f t="shared" si="4"/>
        <v>2790.1500000000005</v>
      </c>
      <c r="K23" s="6">
        <f t="shared" si="5"/>
        <v>3236.4</v>
      </c>
      <c r="L23" s="7">
        <f t="shared" si="6"/>
        <v>1020.0000000000005</v>
      </c>
      <c r="M23" s="6">
        <f t="shared" si="7"/>
        <v>2375.9999999999995</v>
      </c>
      <c r="N23" s="7">
        <f t="shared" si="8"/>
        <v>240</v>
      </c>
      <c r="O23" s="6">
        <f t="shared" si="9"/>
        <v>360</v>
      </c>
      <c r="P23" s="5">
        <f t="shared" si="10"/>
        <v>1260.0000000000005</v>
      </c>
      <c r="Q23" s="6">
        <f t="shared" si="11"/>
        <v>2735.9999999999995</v>
      </c>
      <c r="R23" s="7">
        <f t="shared" si="12"/>
        <v>0</v>
      </c>
      <c r="S23" s="6">
        <f t="shared" si="13"/>
        <v>0</v>
      </c>
      <c r="T23" s="7">
        <f t="shared" si="14"/>
        <v>720</v>
      </c>
      <c r="U23" s="6">
        <f t="shared" si="15"/>
        <v>720</v>
      </c>
      <c r="V23" s="5">
        <f t="shared" si="16"/>
        <v>720</v>
      </c>
      <c r="W23" s="6">
        <f t="shared" si="17"/>
        <v>720</v>
      </c>
      <c r="X23" s="7">
        <f t="shared" si="18"/>
        <v>2882.25</v>
      </c>
      <c r="Y23" s="6">
        <f t="shared" si="19"/>
        <v>3150</v>
      </c>
      <c r="Z23" s="7">
        <f t="shared" si="20"/>
        <v>0</v>
      </c>
      <c r="AA23" s="6">
        <f t="shared" si="21"/>
        <v>0</v>
      </c>
      <c r="AB23" s="5">
        <f t="shared" si="22"/>
        <v>2882.25</v>
      </c>
      <c r="AC23" s="6">
        <f t="shared" si="23"/>
        <v>3150</v>
      </c>
      <c r="AD23" s="7">
        <f t="shared" si="24"/>
        <v>1800</v>
      </c>
      <c r="AE23" s="6">
        <f t="shared" si="25"/>
        <v>1860</v>
      </c>
      <c r="AF23" s="7">
        <f t="shared" si="26"/>
        <v>0</v>
      </c>
      <c r="AG23" s="6">
        <f t="shared" si="27"/>
        <v>0</v>
      </c>
      <c r="AH23" s="5">
        <f t="shared" si="28"/>
        <v>1800</v>
      </c>
      <c r="AI23" s="6">
        <f t="shared" si="29"/>
        <v>1860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7881.0000000000009</v>
      </c>
      <c r="CS23" s="7">
        <f t="shared" si="90"/>
        <v>10011</v>
      </c>
      <c r="CT23" s="7">
        <f t="shared" si="90"/>
        <v>1571.4</v>
      </c>
      <c r="CU23" s="7">
        <f t="shared" si="90"/>
        <v>1691.4</v>
      </c>
      <c r="CV23" s="5">
        <f t="shared" si="91"/>
        <v>9452.4000000000015</v>
      </c>
      <c r="CW23" s="6">
        <f t="shared" si="92"/>
        <v>11702.4</v>
      </c>
      <c r="CY23" s="7">
        <v>9452.4000000000015</v>
      </c>
      <c r="CZ23" s="5">
        <f t="array" ref="CZ23">Summary_UpperBound</f>
        <v>11702.4</v>
      </c>
      <c r="DA23" s="6">
        <f>IF(ROUND(CZ23-CY23,0)=0,1/IF(Summary!$B$7="minutes",1,60),CZ23-CY23)</f>
        <v>2249.9999999999982</v>
      </c>
    </row>
    <row r="24" spans="1:105" x14ac:dyDescent="0.35">
      <c r="B24" s="14"/>
      <c r="E24" s="12">
        <f t="shared" ca="1" si="93"/>
        <v>44361</v>
      </c>
      <c r="F24" s="7">
        <f t="shared" si="0"/>
        <v>2178.7500000000005</v>
      </c>
      <c r="G24" s="6">
        <f t="shared" si="1"/>
        <v>2625</v>
      </c>
      <c r="H24" s="7">
        <f t="shared" si="2"/>
        <v>611.40000000000009</v>
      </c>
      <c r="I24" s="6">
        <f t="shared" si="3"/>
        <v>611.40000000000009</v>
      </c>
      <c r="J24" s="5">
        <f t="shared" si="4"/>
        <v>2790.1500000000005</v>
      </c>
      <c r="K24" s="6">
        <f t="shared" si="5"/>
        <v>3236.4</v>
      </c>
      <c r="L24" s="7">
        <f t="shared" si="6"/>
        <v>1020.0000000000005</v>
      </c>
      <c r="M24" s="6">
        <f t="shared" si="7"/>
        <v>2375.9999999999995</v>
      </c>
      <c r="N24" s="7">
        <f t="shared" si="8"/>
        <v>240</v>
      </c>
      <c r="O24" s="6">
        <f t="shared" si="9"/>
        <v>360</v>
      </c>
      <c r="P24" s="5">
        <f t="shared" si="10"/>
        <v>1260.0000000000005</v>
      </c>
      <c r="Q24" s="6">
        <f t="shared" si="11"/>
        <v>2735.9999999999995</v>
      </c>
      <c r="R24" s="7">
        <f t="shared" si="12"/>
        <v>0</v>
      </c>
      <c r="S24" s="6">
        <f t="shared" si="13"/>
        <v>0</v>
      </c>
      <c r="T24" s="7">
        <f t="shared" si="14"/>
        <v>720</v>
      </c>
      <c r="U24" s="6">
        <f t="shared" si="15"/>
        <v>720</v>
      </c>
      <c r="V24" s="5">
        <f t="shared" si="16"/>
        <v>720</v>
      </c>
      <c r="W24" s="6">
        <f t="shared" si="17"/>
        <v>720</v>
      </c>
      <c r="X24" s="7">
        <f t="shared" si="18"/>
        <v>2882.25</v>
      </c>
      <c r="Y24" s="6">
        <f t="shared" si="19"/>
        <v>3150</v>
      </c>
      <c r="Z24" s="7">
        <f t="shared" si="20"/>
        <v>0</v>
      </c>
      <c r="AA24" s="6">
        <f t="shared" si="21"/>
        <v>0</v>
      </c>
      <c r="AB24" s="5">
        <f t="shared" si="22"/>
        <v>2882.25</v>
      </c>
      <c r="AC24" s="6">
        <f t="shared" si="23"/>
        <v>3150</v>
      </c>
      <c r="AD24" s="7">
        <f t="shared" si="24"/>
        <v>1800</v>
      </c>
      <c r="AE24" s="6">
        <f t="shared" si="25"/>
        <v>1860</v>
      </c>
      <c r="AF24" s="7">
        <f t="shared" si="26"/>
        <v>0</v>
      </c>
      <c r="AG24" s="6">
        <f t="shared" si="27"/>
        <v>0</v>
      </c>
      <c r="AH24" s="5">
        <f t="shared" si="28"/>
        <v>1800</v>
      </c>
      <c r="AI24" s="6">
        <f t="shared" si="29"/>
        <v>1860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7881.0000000000009</v>
      </c>
      <c r="CS24" s="7">
        <f t="shared" si="90"/>
        <v>10011</v>
      </c>
      <c r="CT24" s="7">
        <f t="shared" si="90"/>
        <v>1571.4</v>
      </c>
      <c r="CU24" s="7">
        <f t="shared" si="90"/>
        <v>1691.4</v>
      </c>
      <c r="CV24" s="5">
        <f t="shared" si="91"/>
        <v>9452.4000000000015</v>
      </c>
      <c r="CW24" s="6">
        <f t="shared" si="92"/>
        <v>11702.4</v>
      </c>
      <c r="CY24" s="7">
        <v>9452.4000000000015</v>
      </c>
      <c r="CZ24" s="5">
        <f t="array" ref="CZ24">Summary_UpperBound</f>
        <v>11702.4</v>
      </c>
      <c r="DA24" s="6">
        <f>IF(ROUND(CZ24-CY24,0)=0,1/IF(Summary!$B$7="minutes",1,60),CZ24-CY24)</f>
        <v>2249.9999999999982</v>
      </c>
    </row>
    <row r="25" spans="1:105" x14ac:dyDescent="0.35">
      <c r="B25" s="14"/>
      <c r="E25" s="12">
        <f t="shared" ca="1" si="93"/>
        <v>44368</v>
      </c>
      <c r="F25" s="7">
        <f t="shared" si="0"/>
        <v>2178.7500000000005</v>
      </c>
      <c r="G25" s="6">
        <f t="shared" si="1"/>
        <v>2625</v>
      </c>
      <c r="H25" s="7">
        <f t="shared" si="2"/>
        <v>611.40000000000009</v>
      </c>
      <c r="I25" s="6">
        <f t="shared" si="3"/>
        <v>611.40000000000009</v>
      </c>
      <c r="J25" s="5">
        <f t="shared" si="4"/>
        <v>2790.1500000000005</v>
      </c>
      <c r="K25" s="6">
        <f t="shared" si="5"/>
        <v>3236.4</v>
      </c>
      <c r="L25" s="7">
        <f t="shared" si="6"/>
        <v>1020.0000000000005</v>
      </c>
      <c r="M25" s="6">
        <f t="shared" si="7"/>
        <v>2375.9999999999995</v>
      </c>
      <c r="N25" s="7">
        <f t="shared" si="8"/>
        <v>240</v>
      </c>
      <c r="O25" s="6">
        <f t="shared" si="9"/>
        <v>360</v>
      </c>
      <c r="P25" s="5">
        <f t="shared" si="10"/>
        <v>1260.0000000000005</v>
      </c>
      <c r="Q25" s="6">
        <f t="shared" si="11"/>
        <v>2735.9999999999995</v>
      </c>
      <c r="R25" s="7">
        <f t="shared" si="12"/>
        <v>0</v>
      </c>
      <c r="S25" s="6">
        <f t="shared" si="13"/>
        <v>0</v>
      </c>
      <c r="T25" s="7">
        <f t="shared" si="14"/>
        <v>720</v>
      </c>
      <c r="U25" s="6">
        <f t="shared" si="15"/>
        <v>720</v>
      </c>
      <c r="V25" s="5">
        <f t="shared" si="16"/>
        <v>720</v>
      </c>
      <c r="W25" s="6">
        <f t="shared" si="17"/>
        <v>720</v>
      </c>
      <c r="X25" s="7">
        <f t="shared" si="18"/>
        <v>2882.25</v>
      </c>
      <c r="Y25" s="6">
        <f t="shared" si="19"/>
        <v>3150</v>
      </c>
      <c r="Z25" s="7">
        <f t="shared" si="20"/>
        <v>0</v>
      </c>
      <c r="AA25" s="6">
        <f t="shared" si="21"/>
        <v>0</v>
      </c>
      <c r="AB25" s="5">
        <f t="shared" si="22"/>
        <v>2882.25</v>
      </c>
      <c r="AC25" s="6">
        <f t="shared" si="23"/>
        <v>3150</v>
      </c>
      <c r="AD25" s="7">
        <f t="shared" si="24"/>
        <v>1800</v>
      </c>
      <c r="AE25" s="6">
        <f t="shared" si="25"/>
        <v>1860</v>
      </c>
      <c r="AF25" s="7">
        <f t="shared" si="26"/>
        <v>0</v>
      </c>
      <c r="AG25" s="6">
        <f t="shared" si="27"/>
        <v>0</v>
      </c>
      <c r="AH25" s="5">
        <f t="shared" si="28"/>
        <v>1800</v>
      </c>
      <c r="AI25" s="6">
        <f t="shared" si="29"/>
        <v>1860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7881.0000000000009</v>
      </c>
      <c r="CS25" s="7">
        <f t="shared" si="90"/>
        <v>10011</v>
      </c>
      <c r="CT25" s="7">
        <f t="shared" si="90"/>
        <v>1571.4</v>
      </c>
      <c r="CU25" s="7">
        <f t="shared" si="90"/>
        <v>1691.4</v>
      </c>
      <c r="CV25" s="5">
        <f t="shared" si="91"/>
        <v>9452.4000000000015</v>
      </c>
      <c r="CW25" s="6">
        <f t="shared" si="92"/>
        <v>11702.4</v>
      </c>
      <c r="CY25" s="7">
        <v>9452.4000000000015</v>
      </c>
      <c r="CZ25" s="5">
        <f t="array" ref="CZ25">Summary_UpperBound</f>
        <v>11702.4</v>
      </c>
      <c r="DA25" s="6">
        <f>IF(ROUND(CZ25-CY25,0)=0,1/IF(Summary!$B$7="minutes",1,60),CZ25-CY25)</f>
        <v>2249.9999999999982</v>
      </c>
    </row>
    <row r="26" spans="1:105" x14ac:dyDescent="0.35">
      <c r="B26" s="14"/>
      <c r="E26" s="12">
        <f t="shared" ca="1" si="93"/>
        <v>44375</v>
      </c>
      <c r="F26" s="7">
        <f t="shared" si="0"/>
        <v>2178.7500000000005</v>
      </c>
      <c r="G26" s="6">
        <f t="shared" si="1"/>
        <v>2625</v>
      </c>
      <c r="H26" s="7">
        <f t="shared" si="2"/>
        <v>611.40000000000009</v>
      </c>
      <c r="I26" s="6">
        <f t="shared" si="3"/>
        <v>611.40000000000009</v>
      </c>
      <c r="J26" s="5">
        <f t="shared" si="4"/>
        <v>2790.1500000000005</v>
      </c>
      <c r="K26" s="6">
        <f t="shared" si="5"/>
        <v>3236.4</v>
      </c>
      <c r="L26" s="7">
        <f t="shared" si="6"/>
        <v>1020.0000000000005</v>
      </c>
      <c r="M26" s="6">
        <f t="shared" si="7"/>
        <v>2375.9999999999995</v>
      </c>
      <c r="N26" s="7">
        <f t="shared" si="8"/>
        <v>240</v>
      </c>
      <c r="O26" s="6">
        <f t="shared" si="9"/>
        <v>360</v>
      </c>
      <c r="P26" s="5">
        <f t="shared" si="10"/>
        <v>1260.0000000000005</v>
      </c>
      <c r="Q26" s="6">
        <f t="shared" si="11"/>
        <v>2735.9999999999995</v>
      </c>
      <c r="R26" s="7">
        <f t="shared" si="12"/>
        <v>0</v>
      </c>
      <c r="S26" s="6">
        <f t="shared" si="13"/>
        <v>0</v>
      </c>
      <c r="T26" s="7">
        <f t="shared" si="14"/>
        <v>720</v>
      </c>
      <c r="U26" s="6">
        <f t="shared" si="15"/>
        <v>720</v>
      </c>
      <c r="V26" s="5">
        <f t="shared" si="16"/>
        <v>720</v>
      </c>
      <c r="W26" s="6">
        <f t="shared" si="17"/>
        <v>720</v>
      </c>
      <c r="X26" s="7">
        <f t="shared" si="18"/>
        <v>2882.25</v>
      </c>
      <c r="Y26" s="6">
        <f t="shared" si="19"/>
        <v>3150</v>
      </c>
      <c r="Z26" s="7">
        <f t="shared" si="20"/>
        <v>0</v>
      </c>
      <c r="AA26" s="6">
        <f t="shared" si="21"/>
        <v>0</v>
      </c>
      <c r="AB26" s="5">
        <f t="shared" si="22"/>
        <v>2882.25</v>
      </c>
      <c r="AC26" s="6">
        <f t="shared" si="23"/>
        <v>3150</v>
      </c>
      <c r="AD26" s="7">
        <f t="shared" si="24"/>
        <v>1800</v>
      </c>
      <c r="AE26" s="6">
        <f t="shared" si="25"/>
        <v>1860</v>
      </c>
      <c r="AF26" s="7">
        <f t="shared" si="26"/>
        <v>0</v>
      </c>
      <c r="AG26" s="6">
        <f t="shared" si="27"/>
        <v>0</v>
      </c>
      <c r="AH26" s="5">
        <f t="shared" si="28"/>
        <v>1800</v>
      </c>
      <c r="AI26" s="6">
        <f t="shared" si="29"/>
        <v>1860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7881.0000000000009</v>
      </c>
      <c r="CS26" s="7">
        <f t="shared" si="90"/>
        <v>10011</v>
      </c>
      <c r="CT26" s="7">
        <f t="shared" si="90"/>
        <v>1571.4</v>
      </c>
      <c r="CU26" s="7">
        <f t="shared" si="90"/>
        <v>1691.4</v>
      </c>
      <c r="CV26" s="5">
        <f t="shared" si="91"/>
        <v>9452.4000000000015</v>
      </c>
      <c r="CW26" s="6">
        <f t="shared" si="92"/>
        <v>11702.4</v>
      </c>
      <c r="CY26" s="7">
        <v>9452.4000000000015</v>
      </c>
      <c r="CZ26" s="5">
        <f t="array" ref="CZ26">Summary_UpperBound</f>
        <v>11702.4</v>
      </c>
      <c r="DA26" s="6">
        <f>IF(ROUND(CZ26-CY26,0)=0,1/IF(Summary!$B$7="minutes",1,60),CZ26-CY26)</f>
        <v>2249.9999999999982</v>
      </c>
    </row>
    <row r="27" spans="1:105" x14ac:dyDescent="0.35">
      <c r="B27" s="14"/>
      <c r="E27" s="12">
        <f t="shared" ca="1" si="93"/>
        <v>44382</v>
      </c>
      <c r="F27" s="7">
        <f t="shared" si="0"/>
        <v>2178.7500000000005</v>
      </c>
      <c r="G27" s="6">
        <f t="shared" si="1"/>
        <v>2625</v>
      </c>
      <c r="H27" s="7">
        <f t="shared" si="2"/>
        <v>611.40000000000009</v>
      </c>
      <c r="I27" s="6">
        <f t="shared" si="3"/>
        <v>611.40000000000009</v>
      </c>
      <c r="J27" s="5">
        <f t="shared" si="4"/>
        <v>2790.1500000000005</v>
      </c>
      <c r="K27" s="6">
        <f t="shared" si="5"/>
        <v>3236.4</v>
      </c>
      <c r="L27" s="7">
        <f t="shared" si="6"/>
        <v>1020.0000000000005</v>
      </c>
      <c r="M27" s="6">
        <f t="shared" si="7"/>
        <v>2375.9999999999995</v>
      </c>
      <c r="N27" s="7">
        <f t="shared" si="8"/>
        <v>240</v>
      </c>
      <c r="O27" s="6">
        <f t="shared" si="9"/>
        <v>360</v>
      </c>
      <c r="P27" s="5">
        <f t="shared" si="10"/>
        <v>1260.0000000000005</v>
      </c>
      <c r="Q27" s="6">
        <f t="shared" si="11"/>
        <v>2735.9999999999995</v>
      </c>
      <c r="R27" s="7">
        <f t="shared" si="12"/>
        <v>0</v>
      </c>
      <c r="S27" s="6">
        <f t="shared" si="13"/>
        <v>0</v>
      </c>
      <c r="T27" s="7">
        <f t="shared" si="14"/>
        <v>720</v>
      </c>
      <c r="U27" s="6">
        <f t="shared" si="15"/>
        <v>720</v>
      </c>
      <c r="V27" s="5">
        <f t="shared" si="16"/>
        <v>720</v>
      </c>
      <c r="W27" s="6">
        <f t="shared" si="17"/>
        <v>720</v>
      </c>
      <c r="X27" s="7">
        <f t="shared" si="18"/>
        <v>2882.25</v>
      </c>
      <c r="Y27" s="6">
        <f t="shared" si="19"/>
        <v>3150</v>
      </c>
      <c r="Z27" s="7">
        <f t="shared" si="20"/>
        <v>0</v>
      </c>
      <c r="AA27" s="6">
        <f t="shared" si="21"/>
        <v>0</v>
      </c>
      <c r="AB27" s="5">
        <f t="shared" si="22"/>
        <v>2882.25</v>
      </c>
      <c r="AC27" s="6">
        <f t="shared" si="23"/>
        <v>3150</v>
      </c>
      <c r="AD27" s="7">
        <f t="shared" si="24"/>
        <v>1800</v>
      </c>
      <c r="AE27" s="6">
        <f t="shared" si="25"/>
        <v>1860</v>
      </c>
      <c r="AF27" s="7">
        <f t="shared" si="26"/>
        <v>0</v>
      </c>
      <c r="AG27" s="6">
        <f t="shared" si="27"/>
        <v>0</v>
      </c>
      <c r="AH27" s="5">
        <f t="shared" si="28"/>
        <v>1800</v>
      </c>
      <c r="AI27" s="6">
        <f t="shared" si="29"/>
        <v>1860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7881.0000000000009</v>
      </c>
      <c r="CS27" s="7">
        <f t="shared" si="90"/>
        <v>10011</v>
      </c>
      <c r="CT27" s="7">
        <f t="shared" si="90"/>
        <v>1571.4</v>
      </c>
      <c r="CU27" s="7">
        <f t="shared" si="90"/>
        <v>1691.4</v>
      </c>
      <c r="CV27" s="5">
        <f t="shared" si="91"/>
        <v>9452.4000000000015</v>
      </c>
      <c r="CW27" s="6">
        <f t="shared" si="92"/>
        <v>11702.4</v>
      </c>
      <c r="CY27" s="7">
        <v>9452.4000000000015</v>
      </c>
      <c r="CZ27" s="5">
        <f t="array" ref="CZ27">Summary_UpperBound</f>
        <v>11702.4</v>
      </c>
      <c r="DA27" s="6">
        <f>IF(ROUND(CZ27-CY27,0)=0,1/IF(Summary!$B$7="minutes",1,60),CZ27-CY27)</f>
        <v>2249.9999999999982</v>
      </c>
    </row>
    <row r="28" spans="1:105" x14ac:dyDescent="0.35">
      <c r="B28" s="14"/>
      <c r="E28" s="12">
        <f t="shared" ca="1" si="93"/>
        <v>44389</v>
      </c>
      <c r="F28" s="7">
        <f t="shared" si="0"/>
        <v>2178.7500000000005</v>
      </c>
      <c r="G28" s="6">
        <f t="shared" si="1"/>
        <v>2625</v>
      </c>
      <c r="H28" s="7">
        <f t="shared" si="2"/>
        <v>611.40000000000009</v>
      </c>
      <c r="I28" s="6">
        <f t="shared" si="3"/>
        <v>611.40000000000009</v>
      </c>
      <c r="J28" s="5">
        <f t="shared" si="4"/>
        <v>2790.1500000000005</v>
      </c>
      <c r="K28" s="6">
        <f t="shared" si="5"/>
        <v>3236.4</v>
      </c>
      <c r="L28" s="7">
        <f t="shared" si="6"/>
        <v>1020.0000000000005</v>
      </c>
      <c r="M28" s="6">
        <f t="shared" si="7"/>
        <v>2375.9999999999995</v>
      </c>
      <c r="N28" s="7">
        <f t="shared" si="8"/>
        <v>240</v>
      </c>
      <c r="O28" s="6">
        <f t="shared" si="9"/>
        <v>360</v>
      </c>
      <c r="P28" s="5">
        <f t="shared" si="10"/>
        <v>1260.0000000000005</v>
      </c>
      <c r="Q28" s="6">
        <f t="shared" si="11"/>
        <v>2735.9999999999995</v>
      </c>
      <c r="R28" s="7">
        <f t="shared" si="12"/>
        <v>0</v>
      </c>
      <c r="S28" s="6">
        <f t="shared" si="13"/>
        <v>0</v>
      </c>
      <c r="T28" s="7">
        <f t="shared" si="14"/>
        <v>720</v>
      </c>
      <c r="U28" s="6">
        <f t="shared" si="15"/>
        <v>720</v>
      </c>
      <c r="V28" s="5">
        <f t="shared" si="16"/>
        <v>720</v>
      </c>
      <c r="W28" s="6">
        <f t="shared" si="17"/>
        <v>720</v>
      </c>
      <c r="X28" s="7">
        <f t="shared" si="18"/>
        <v>2882.25</v>
      </c>
      <c r="Y28" s="6">
        <f t="shared" si="19"/>
        <v>3150</v>
      </c>
      <c r="Z28" s="7">
        <f t="shared" si="20"/>
        <v>0</v>
      </c>
      <c r="AA28" s="6">
        <f t="shared" si="21"/>
        <v>0</v>
      </c>
      <c r="AB28" s="5">
        <f t="shared" si="22"/>
        <v>2882.25</v>
      </c>
      <c r="AC28" s="6">
        <f t="shared" si="23"/>
        <v>3150</v>
      </c>
      <c r="AD28" s="7">
        <f t="shared" si="24"/>
        <v>1800</v>
      </c>
      <c r="AE28" s="6">
        <f t="shared" si="25"/>
        <v>1860</v>
      </c>
      <c r="AF28" s="7">
        <f t="shared" si="26"/>
        <v>0</v>
      </c>
      <c r="AG28" s="6">
        <f t="shared" si="27"/>
        <v>0</v>
      </c>
      <c r="AH28" s="5">
        <f t="shared" si="28"/>
        <v>1800</v>
      </c>
      <c r="AI28" s="6">
        <f t="shared" si="29"/>
        <v>1860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7881.0000000000009</v>
      </c>
      <c r="CS28" s="7">
        <f t="shared" si="90"/>
        <v>10011</v>
      </c>
      <c r="CT28" s="7">
        <f t="shared" si="90"/>
        <v>1571.4</v>
      </c>
      <c r="CU28" s="7">
        <f t="shared" si="90"/>
        <v>1691.4</v>
      </c>
      <c r="CV28" s="5">
        <f t="shared" si="91"/>
        <v>9452.4000000000015</v>
      </c>
      <c r="CW28" s="6">
        <f t="shared" si="92"/>
        <v>11702.4</v>
      </c>
      <c r="CY28" s="7">
        <v>9452.4000000000015</v>
      </c>
      <c r="CZ28" s="5">
        <f t="array" ref="CZ28">Summary_UpperBound</f>
        <v>11702.4</v>
      </c>
      <c r="DA28" s="6">
        <f>IF(ROUND(CZ28-CY28,0)=0,1/IF(Summary!$B$7="minutes",1,60),CZ28-CY28)</f>
        <v>2249.9999999999982</v>
      </c>
    </row>
    <row r="29" spans="1:105" x14ac:dyDescent="0.35">
      <c r="B29" s="14"/>
      <c r="E29" s="12">
        <f t="shared" ca="1" si="93"/>
        <v>44396</v>
      </c>
      <c r="F29" s="7">
        <f t="shared" si="0"/>
        <v>2178.7500000000005</v>
      </c>
      <c r="G29" s="6">
        <f t="shared" si="1"/>
        <v>2625</v>
      </c>
      <c r="H29" s="7">
        <f t="shared" si="2"/>
        <v>611.40000000000009</v>
      </c>
      <c r="I29" s="6">
        <f t="shared" si="3"/>
        <v>611.40000000000009</v>
      </c>
      <c r="J29" s="5">
        <f t="shared" si="4"/>
        <v>2790.1500000000005</v>
      </c>
      <c r="K29" s="6">
        <f t="shared" si="5"/>
        <v>3236.4</v>
      </c>
      <c r="L29" s="7">
        <f t="shared" si="6"/>
        <v>1020.0000000000005</v>
      </c>
      <c r="M29" s="6">
        <f t="shared" si="7"/>
        <v>2375.9999999999995</v>
      </c>
      <c r="N29" s="7">
        <f t="shared" si="8"/>
        <v>240</v>
      </c>
      <c r="O29" s="6">
        <f t="shared" si="9"/>
        <v>360</v>
      </c>
      <c r="P29" s="5">
        <f t="shared" si="10"/>
        <v>1260.0000000000005</v>
      </c>
      <c r="Q29" s="6">
        <f t="shared" si="11"/>
        <v>2735.9999999999995</v>
      </c>
      <c r="R29" s="7">
        <f t="shared" si="12"/>
        <v>0</v>
      </c>
      <c r="S29" s="6">
        <f t="shared" si="13"/>
        <v>0</v>
      </c>
      <c r="T29" s="7">
        <f t="shared" si="14"/>
        <v>720</v>
      </c>
      <c r="U29" s="6">
        <f t="shared" si="15"/>
        <v>720</v>
      </c>
      <c r="V29" s="5">
        <f t="shared" si="16"/>
        <v>720</v>
      </c>
      <c r="W29" s="6">
        <f t="shared" si="17"/>
        <v>720</v>
      </c>
      <c r="X29" s="7">
        <f t="shared" si="18"/>
        <v>2882.25</v>
      </c>
      <c r="Y29" s="6">
        <f t="shared" si="19"/>
        <v>3150</v>
      </c>
      <c r="Z29" s="7">
        <f t="shared" si="20"/>
        <v>0</v>
      </c>
      <c r="AA29" s="6">
        <f t="shared" si="21"/>
        <v>0</v>
      </c>
      <c r="AB29" s="5">
        <f t="shared" si="22"/>
        <v>2882.25</v>
      </c>
      <c r="AC29" s="6">
        <f t="shared" si="23"/>
        <v>3150</v>
      </c>
      <c r="AD29" s="7">
        <f t="shared" si="24"/>
        <v>1800</v>
      </c>
      <c r="AE29" s="6">
        <f t="shared" si="25"/>
        <v>1860</v>
      </c>
      <c r="AF29" s="7">
        <f t="shared" si="26"/>
        <v>0</v>
      </c>
      <c r="AG29" s="6">
        <f t="shared" si="27"/>
        <v>0</v>
      </c>
      <c r="AH29" s="5">
        <f t="shared" si="28"/>
        <v>1800</v>
      </c>
      <c r="AI29" s="6">
        <f t="shared" si="29"/>
        <v>1860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7881.0000000000009</v>
      </c>
      <c r="CS29" s="7">
        <f t="shared" si="90"/>
        <v>10011</v>
      </c>
      <c r="CT29" s="7">
        <f t="shared" si="90"/>
        <v>1571.4</v>
      </c>
      <c r="CU29" s="7">
        <f t="shared" si="90"/>
        <v>1691.4</v>
      </c>
      <c r="CV29" s="5">
        <f t="shared" si="91"/>
        <v>9452.4000000000015</v>
      </c>
      <c r="CW29" s="6">
        <f t="shared" si="92"/>
        <v>11702.4</v>
      </c>
      <c r="CY29" s="7">
        <v>9452.4000000000015</v>
      </c>
      <c r="CZ29" s="5">
        <f t="array" ref="CZ29">Summary_UpperBound</f>
        <v>11702.4</v>
      </c>
      <c r="DA29" s="6">
        <f>IF(ROUND(CZ29-CY29,0)=0,1/IF(Summary!$B$7="minutes",1,60),CZ29-CY29)</f>
        <v>2249.9999999999982</v>
      </c>
    </row>
    <row r="30" spans="1:105" x14ac:dyDescent="0.35">
      <c r="B30" s="14"/>
      <c r="E30" s="12">
        <f t="shared" ca="1" si="93"/>
        <v>44403</v>
      </c>
      <c r="F30" s="7">
        <f t="shared" si="0"/>
        <v>2178.7500000000005</v>
      </c>
      <c r="G30" s="6">
        <f t="shared" si="1"/>
        <v>2625</v>
      </c>
      <c r="H30" s="7">
        <f t="shared" si="2"/>
        <v>611.40000000000009</v>
      </c>
      <c r="I30" s="6">
        <f t="shared" si="3"/>
        <v>611.40000000000009</v>
      </c>
      <c r="J30" s="5">
        <f t="shared" si="4"/>
        <v>2790.1500000000005</v>
      </c>
      <c r="K30" s="6">
        <f t="shared" si="5"/>
        <v>3236.4</v>
      </c>
      <c r="L30" s="7">
        <f t="shared" si="6"/>
        <v>1020.0000000000005</v>
      </c>
      <c r="M30" s="6">
        <f t="shared" si="7"/>
        <v>2375.9999999999995</v>
      </c>
      <c r="N30" s="7">
        <f t="shared" si="8"/>
        <v>240</v>
      </c>
      <c r="O30" s="6">
        <f t="shared" si="9"/>
        <v>360</v>
      </c>
      <c r="P30" s="5">
        <f t="shared" si="10"/>
        <v>1260.0000000000005</v>
      </c>
      <c r="Q30" s="6">
        <f t="shared" si="11"/>
        <v>2735.9999999999995</v>
      </c>
      <c r="R30" s="7">
        <f t="shared" si="12"/>
        <v>0</v>
      </c>
      <c r="S30" s="6">
        <f t="shared" si="13"/>
        <v>0</v>
      </c>
      <c r="T30" s="7">
        <f t="shared" si="14"/>
        <v>720</v>
      </c>
      <c r="U30" s="6">
        <f t="shared" si="15"/>
        <v>720</v>
      </c>
      <c r="V30" s="5">
        <f t="shared" si="16"/>
        <v>720</v>
      </c>
      <c r="W30" s="6">
        <f t="shared" si="17"/>
        <v>720</v>
      </c>
      <c r="X30" s="7">
        <f t="shared" si="18"/>
        <v>2882.25</v>
      </c>
      <c r="Y30" s="6">
        <f t="shared" si="19"/>
        <v>3150</v>
      </c>
      <c r="Z30" s="7">
        <f t="shared" si="20"/>
        <v>0</v>
      </c>
      <c r="AA30" s="6">
        <f t="shared" si="21"/>
        <v>0</v>
      </c>
      <c r="AB30" s="5">
        <f t="shared" si="22"/>
        <v>2882.25</v>
      </c>
      <c r="AC30" s="6">
        <f t="shared" si="23"/>
        <v>3150</v>
      </c>
      <c r="AD30" s="7">
        <f t="shared" si="24"/>
        <v>1800</v>
      </c>
      <c r="AE30" s="6">
        <f t="shared" si="25"/>
        <v>1860</v>
      </c>
      <c r="AF30" s="7">
        <f t="shared" si="26"/>
        <v>0</v>
      </c>
      <c r="AG30" s="6">
        <f t="shared" si="27"/>
        <v>0</v>
      </c>
      <c r="AH30" s="5">
        <f t="shared" si="28"/>
        <v>1800</v>
      </c>
      <c r="AI30" s="6">
        <f t="shared" si="29"/>
        <v>1860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7881.0000000000009</v>
      </c>
      <c r="CS30" s="7">
        <f t="shared" si="90"/>
        <v>10011</v>
      </c>
      <c r="CT30" s="7">
        <f t="shared" si="90"/>
        <v>1571.4</v>
      </c>
      <c r="CU30" s="7">
        <f t="shared" si="90"/>
        <v>1691.4</v>
      </c>
      <c r="CV30" s="5">
        <f t="shared" si="91"/>
        <v>9452.4000000000015</v>
      </c>
      <c r="CW30" s="6">
        <f t="shared" si="92"/>
        <v>11702.4</v>
      </c>
      <c r="CY30" s="7">
        <v>9452.4000000000015</v>
      </c>
      <c r="CZ30" s="5">
        <f t="array" ref="CZ30">Summary_UpperBound</f>
        <v>11702.4</v>
      </c>
      <c r="DA30" s="6">
        <f>IF(ROUND(CZ30-CY30,0)=0,1/IF(Summary!$B$7="minutes",1,60),CZ30-CY30)</f>
        <v>2249.9999999999982</v>
      </c>
    </row>
    <row r="31" spans="1:105" x14ac:dyDescent="0.35">
      <c r="B31" s="14"/>
      <c r="E31" s="12">
        <f t="shared" ca="1" si="93"/>
        <v>44410</v>
      </c>
      <c r="F31" s="7">
        <f t="shared" si="0"/>
        <v>2178.7500000000005</v>
      </c>
      <c r="G31" s="6">
        <f t="shared" si="1"/>
        <v>2625</v>
      </c>
      <c r="H31" s="7">
        <f t="shared" si="2"/>
        <v>611.40000000000009</v>
      </c>
      <c r="I31" s="6">
        <f t="shared" si="3"/>
        <v>611.40000000000009</v>
      </c>
      <c r="J31" s="5">
        <f t="shared" si="4"/>
        <v>2790.1500000000005</v>
      </c>
      <c r="K31" s="6">
        <f t="shared" si="5"/>
        <v>3236.4</v>
      </c>
      <c r="L31" s="7">
        <f t="shared" si="6"/>
        <v>1020.0000000000005</v>
      </c>
      <c r="M31" s="6">
        <f t="shared" si="7"/>
        <v>2375.9999999999995</v>
      </c>
      <c r="N31" s="7">
        <f t="shared" si="8"/>
        <v>240</v>
      </c>
      <c r="O31" s="6">
        <f t="shared" si="9"/>
        <v>360</v>
      </c>
      <c r="P31" s="5">
        <f t="shared" si="10"/>
        <v>1260.0000000000005</v>
      </c>
      <c r="Q31" s="6">
        <f t="shared" si="11"/>
        <v>2735.9999999999995</v>
      </c>
      <c r="R31" s="7">
        <f t="shared" si="12"/>
        <v>0</v>
      </c>
      <c r="S31" s="6">
        <f t="shared" si="13"/>
        <v>0</v>
      </c>
      <c r="T31" s="7">
        <f t="shared" si="14"/>
        <v>720</v>
      </c>
      <c r="U31" s="6">
        <f t="shared" si="15"/>
        <v>720</v>
      </c>
      <c r="V31" s="5">
        <f t="shared" si="16"/>
        <v>720</v>
      </c>
      <c r="W31" s="6">
        <f t="shared" si="17"/>
        <v>720</v>
      </c>
      <c r="X31" s="7">
        <f t="shared" si="18"/>
        <v>2882.25</v>
      </c>
      <c r="Y31" s="6">
        <f t="shared" si="19"/>
        <v>3150</v>
      </c>
      <c r="Z31" s="7">
        <f t="shared" si="20"/>
        <v>0</v>
      </c>
      <c r="AA31" s="6">
        <f t="shared" si="21"/>
        <v>0</v>
      </c>
      <c r="AB31" s="5">
        <f t="shared" si="22"/>
        <v>2882.25</v>
      </c>
      <c r="AC31" s="6">
        <f t="shared" si="23"/>
        <v>3150</v>
      </c>
      <c r="AD31" s="7">
        <f t="shared" si="24"/>
        <v>1800</v>
      </c>
      <c r="AE31" s="6">
        <f t="shared" si="25"/>
        <v>1860</v>
      </c>
      <c r="AF31" s="7">
        <f t="shared" si="26"/>
        <v>0</v>
      </c>
      <c r="AG31" s="6">
        <f t="shared" si="27"/>
        <v>0</v>
      </c>
      <c r="AH31" s="5">
        <f t="shared" si="28"/>
        <v>1800</v>
      </c>
      <c r="AI31" s="6">
        <f t="shared" si="29"/>
        <v>1860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7881.0000000000009</v>
      </c>
      <c r="CS31" s="7">
        <f t="shared" si="90"/>
        <v>10011</v>
      </c>
      <c r="CT31" s="7">
        <f t="shared" si="90"/>
        <v>1571.4</v>
      </c>
      <c r="CU31" s="7">
        <f t="shared" si="90"/>
        <v>1691.4</v>
      </c>
      <c r="CV31" s="5">
        <f t="shared" si="91"/>
        <v>9452.4000000000015</v>
      </c>
      <c r="CW31" s="6">
        <f t="shared" si="92"/>
        <v>11702.4</v>
      </c>
      <c r="CY31" s="7">
        <v>9452.4000000000015</v>
      </c>
      <c r="CZ31" s="5">
        <f t="array" ref="CZ31">Summary_UpperBound</f>
        <v>11702.4</v>
      </c>
      <c r="DA31" s="6">
        <f>IF(ROUND(CZ31-CY31,0)=0,1/IF(Summary!$B$7="minutes",1,60),CZ31-CY31)</f>
        <v>2249.9999999999982</v>
      </c>
    </row>
    <row r="32" spans="1:105" x14ac:dyDescent="0.35">
      <c r="B32" s="14"/>
      <c r="E32" s="12">
        <f t="shared" ca="1" si="93"/>
        <v>44417</v>
      </c>
      <c r="F32" s="7">
        <f t="shared" si="0"/>
        <v>2178.7500000000005</v>
      </c>
      <c r="G32" s="6">
        <f t="shared" si="1"/>
        <v>2625</v>
      </c>
      <c r="H32" s="7">
        <f t="shared" si="2"/>
        <v>611.40000000000009</v>
      </c>
      <c r="I32" s="6">
        <f t="shared" si="3"/>
        <v>611.40000000000009</v>
      </c>
      <c r="J32" s="5">
        <f t="shared" si="4"/>
        <v>2790.1500000000005</v>
      </c>
      <c r="K32" s="6">
        <f t="shared" si="5"/>
        <v>3236.4</v>
      </c>
      <c r="L32" s="7">
        <f t="shared" si="6"/>
        <v>1020.0000000000005</v>
      </c>
      <c r="M32" s="6">
        <f t="shared" si="7"/>
        <v>2375.9999999999995</v>
      </c>
      <c r="N32" s="7">
        <f t="shared" si="8"/>
        <v>240</v>
      </c>
      <c r="O32" s="6">
        <f t="shared" si="9"/>
        <v>360</v>
      </c>
      <c r="P32" s="5">
        <f t="shared" si="10"/>
        <v>1260.0000000000005</v>
      </c>
      <c r="Q32" s="6">
        <f t="shared" si="11"/>
        <v>2735.9999999999995</v>
      </c>
      <c r="R32" s="7">
        <f t="shared" si="12"/>
        <v>0</v>
      </c>
      <c r="S32" s="6">
        <f t="shared" si="13"/>
        <v>0</v>
      </c>
      <c r="T32" s="7">
        <f t="shared" si="14"/>
        <v>720</v>
      </c>
      <c r="U32" s="6">
        <f t="shared" si="15"/>
        <v>720</v>
      </c>
      <c r="V32" s="5">
        <f t="shared" si="16"/>
        <v>720</v>
      </c>
      <c r="W32" s="6">
        <f t="shared" si="17"/>
        <v>720</v>
      </c>
      <c r="X32" s="7">
        <f t="shared" si="18"/>
        <v>2882.25</v>
      </c>
      <c r="Y32" s="6">
        <f t="shared" si="19"/>
        <v>3150</v>
      </c>
      <c r="Z32" s="7">
        <f t="shared" si="20"/>
        <v>0</v>
      </c>
      <c r="AA32" s="6">
        <f t="shared" si="21"/>
        <v>0</v>
      </c>
      <c r="AB32" s="5">
        <f t="shared" si="22"/>
        <v>2882.25</v>
      </c>
      <c r="AC32" s="6">
        <f t="shared" si="23"/>
        <v>3150</v>
      </c>
      <c r="AD32" s="7">
        <f t="shared" si="24"/>
        <v>1800</v>
      </c>
      <c r="AE32" s="6">
        <f t="shared" si="25"/>
        <v>1860</v>
      </c>
      <c r="AF32" s="7">
        <f t="shared" si="26"/>
        <v>0</v>
      </c>
      <c r="AG32" s="6">
        <f t="shared" si="27"/>
        <v>0</v>
      </c>
      <c r="AH32" s="5">
        <f t="shared" si="28"/>
        <v>1800</v>
      </c>
      <c r="AI32" s="6">
        <f t="shared" si="29"/>
        <v>1860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7881.0000000000009</v>
      </c>
      <c r="CS32" s="7">
        <f t="shared" si="90"/>
        <v>10011</v>
      </c>
      <c r="CT32" s="7">
        <f t="shared" si="90"/>
        <v>1571.4</v>
      </c>
      <c r="CU32" s="7">
        <f t="shared" si="90"/>
        <v>1691.4</v>
      </c>
      <c r="CV32" s="5">
        <f t="shared" si="91"/>
        <v>9452.4000000000015</v>
      </c>
      <c r="CW32" s="6">
        <f t="shared" si="92"/>
        <v>11702.4</v>
      </c>
      <c r="CY32" s="7">
        <v>9452.4000000000015</v>
      </c>
      <c r="CZ32" s="5">
        <f t="array" ref="CZ32">Summary_UpperBound</f>
        <v>11702.4</v>
      </c>
      <c r="DA32" s="6">
        <f>IF(ROUND(CZ32-CY32,0)=0,1/IF(Summary!$B$7="minutes",1,60),CZ32-CY32)</f>
        <v>2249.9999999999982</v>
      </c>
    </row>
    <row r="33" spans="2:105" x14ac:dyDescent="0.35">
      <c r="B33" s="14"/>
      <c r="E33" s="12">
        <f t="shared" ca="1" si="93"/>
        <v>44424</v>
      </c>
      <c r="F33" s="7">
        <f t="shared" si="0"/>
        <v>2178.7500000000005</v>
      </c>
      <c r="G33" s="6">
        <f t="shared" si="1"/>
        <v>2625</v>
      </c>
      <c r="H33" s="7">
        <f t="shared" si="2"/>
        <v>611.40000000000009</v>
      </c>
      <c r="I33" s="6">
        <f t="shared" si="3"/>
        <v>611.40000000000009</v>
      </c>
      <c r="J33" s="5">
        <f t="shared" si="4"/>
        <v>2790.1500000000005</v>
      </c>
      <c r="K33" s="6">
        <f t="shared" si="5"/>
        <v>3236.4</v>
      </c>
      <c r="L33" s="7">
        <f t="shared" si="6"/>
        <v>1020.0000000000005</v>
      </c>
      <c r="M33" s="6">
        <f t="shared" si="7"/>
        <v>2375.9999999999995</v>
      </c>
      <c r="N33" s="7">
        <f t="shared" si="8"/>
        <v>240</v>
      </c>
      <c r="O33" s="6">
        <f t="shared" si="9"/>
        <v>360</v>
      </c>
      <c r="P33" s="5">
        <f t="shared" si="10"/>
        <v>1260.0000000000005</v>
      </c>
      <c r="Q33" s="6">
        <f t="shared" si="11"/>
        <v>2735.9999999999995</v>
      </c>
      <c r="R33" s="7">
        <f t="shared" si="12"/>
        <v>0</v>
      </c>
      <c r="S33" s="6">
        <f t="shared" si="13"/>
        <v>0</v>
      </c>
      <c r="T33" s="7">
        <f t="shared" si="14"/>
        <v>720</v>
      </c>
      <c r="U33" s="6">
        <f t="shared" si="15"/>
        <v>720</v>
      </c>
      <c r="V33" s="5">
        <f t="shared" si="16"/>
        <v>720</v>
      </c>
      <c r="W33" s="6">
        <f t="shared" si="17"/>
        <v>720</v>
      </c>
      <c r="X33" s="7">
        <f t="shared" si="18"/>
        <v>2882.25</v>
      </c>
      <c r="Y33" s="6">
        <f t="shared" si="19"/>
        <v>3150</v>
      </c>
      <c r="Z33" s="7">
        <f t="shared" si="20"/>
        <v>0</v>
      </c>
      <c r="AA33" s="6">
        <f t="shared" si="21"/>
        <v>0</v>
      </c>
      <c r="AB33" s="5">
        <f t="shared" si="22"/>
        <v>2882.25</v>
      </c>
      <c r="AC33" s="6">
        <f t="shared" si="23"/>
        <v>3150</v>
      </c>
      <c r="AD33" s="7">
        <f t="shared" si="24"/>
        <v>1800</v>
      </c>
      <c r="AE33" s="6">
        <f t="shared" si="25"/>
        <v>1860</v>
      </c>
      <c r="AF33" s="7">
        <f t="shared" si="26"/>
        <v>0</v>
      </c>
      <c r="AG33" s="6">
        <f t="shared" si="27"/>
        <v>0</v>
      </c>
      <c r="AH33" s="5">
        <f t="shared" si="28"/>
        <v>1800</v>
      </c>
      <c r="AI33" s="6">
        <f t="shared" si="29"/>
        <v>1860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7881.0000000000009</v>
      </c>
      <c r="CS33" s="7">
        <f t="shared" si="90"/>
        <v>10011</v>
      </c>
      <c r="CT33" s="7">
        <f t="shared" si="90"/>
        <v>1571.4</v>
      </c>
      <c r="CU33" s="7">
        <f t="shared" si="90"/>
        <v>1691.4</v>
      </c>
      <c r="CV33" s="5">
        <f t="shared" si="91"/>
        <v>9452.4000000000015</v>
      </c>
      <c r="CW33" s="6">
        <f t="shared" si="92"/>
        <v>11702.4</v>
      </c>
      <c r="CY33" s="7">
        <v>9452.4000000000015</v>
      </c>
      <c r="CZ33" s="5">
        <f t="array" ref="CZ33">Summary_UpperBound</f>
        <v>11702.4</v>
      </c>
      <c r="DA33" s="6">
        <f>IF(ROUND(CZ33-CY33,0)=0,1/IF(Summary!$B$7="minutes",1,60),CZ33-CY33)</f>
        <v>2249.9999999999982</v>
      </c>
    </row>
    <row r="34" spans="2:105" x14ac:dyDescent="0.35">
      <c r="B34" s="14"/>
      <c r="E34" s="12">
        <f t="shared" ca="1" si="93"/>
        <v>44431</v>
      </c>
      <c r="F34" s="7">
        <f t="shared" si="0"/>
        <v>2178.7500000000005</v>
      </c>
      <c r="G34" s="6">
        <f t="shared" si="1"/>
        <v>2625</v>
      </c>
      <c r="H34" s="7">
        <f t="shared" si="2"/>
        <v>611.40000000000009</v>
      </c>
      <c r="I34" s="6">
        <f t="shared" si="3"/>
        <v>611.40000000000009</v>
      </c>
      <c r="J34" s="5">
        <f t="shared" si="4"/>
        <v>2790.1500000000005</v>
      </c>
      <c r="K34" s="6">
        <f t="shared" si="5"/>
        <v>3236.4</v>
      </c>
      <c r="L34" s="7">
        <f t="shared" si="6"/>
        <v>1020.0000000000005</v>
      </c>
      <c r="M34" s="6">
        <f t="shared" si="7"/>
        <v>2375.9999999999995</v>
      </c>
      <c r="N34" s="7">
        <f t="shared" si="8"/>
        <v>240</v>
      </c>
      <c r="O34" s="6">
        <f t="shared" si="9"/>
        <v>360</v>
      </c>
      <c r="P34" s="5">
        <f t="shared" si="10"/>
        <v>1260.0000000000005</v>
      </c>
      <c r="Q34" s="6">
        <f t="shared" si="11"/>
        <v>2735.9999999999995</v>
      </c>
      <c r="R34" s="7">
        <f t="shared" si="12"/>
        <v>0</v>
      </c>
      <c r="S34" s="6">
        <f t="shared" si="13"/>
        <v>0</v>
      </c>
      <c r="T34" s="7">
        <f t="shared" si="14"/>
        <v>720</v>
      </c>
      <c r="U34" s="6">
        <f t="shared" si="15"/>
        <v>720</v>
      </c>
      <c r="V34" s="5">
        <f t="shared" si="16"/>
        <v>720</v>
      </c>
      <c r="W34" s="6">
        <f t="shared" si="17"/>
        <v>720</v>
      </c>
      <c r="X34" s="7">
        <f t="shared" si="18"/>
        <v>2882.25</v>
      </c>
      <c r="Y34" s="6">
        <f t="shared" si="19"/>
        <v>3150</v>
      </c>
      <c r="Z34" s="7">
        <f t="shared" si="20"/>
        <v>0</v>
      </c>
      <c r="AA34" s="6">
        <f t="shared" si="21"/>
        <v>0</v>
      </c>
      <c r="AB34" s="5">
        <f t="shared" si="22"/>
        <v>2882.25</v>
      </c>
      <c r="AC34" s="6">
        <f t="shared" si="23"/>
        <v>3150</v>
      </c>
      <c r="AD34" s="7">
        <f t="shared" si="24"/>
        <v>1800</v>
      </c>
      <c r="AE34" s="6">
        <f t="shared" si="25"/>
        <v>1860</v>
      </c>
      <c r="AF34" s="7">
        <f t="shared" si="26"/>
        <v>0</v>
      </c>
      <c r="AG34" s="6">
        <f t="shared" si="27"/>
        <v>0</v>
      </c>
      <c r="AH34" s="5">
        <f t="shared" si="28"/>
        <v>1800</v>
      </c>
      <c r="AI34" s="6">
        <f t="shared" si="29"/>
        <v>1860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7881.0000000000009</v>
      </c>
      <c r="CS34" s="7">
        <f t="shared" si="90"/>
        <v>10011</v>
      </c>
      <c r="CT34" s="7">
        <f t="shared" si="90"/>
        <v>1571.4</v>
      </c>
      <c r="CU34" s="7">
        <f t="shared" si="90"/>
        <v>1691.4</v>
      </c>
      <c r="CV34" s="5">
        <f t="shared" si="91"/>
        <v>9452.4000000000015</v>
      </c>
      <c r="CW34" s="6">
        <f t="shared" si="92"/>
        <v>11702.4</v>
      </c>
      <c r="CY34" s="7">
        <v>9452.4000000000015</v>
      </c>
      <c r="CZ34" s="5">
        <f t="array" ref="CZ34">Summary_UpperBound</f>
        <v>11702.4</v>
      </c>
      <c r="DA34" s="6">
        <f>IF(ROUND(CZ34-CY34,0)=0,1/IF(Summary!$B$7="minutes",1,60),CZ34-CY34)</f>
        <v>2249.9999999999982</v>
      </c>
    </row>
    <row r="35" spans="2:105" x14ac:dyDescent="0.35">
      <c r="B35" s="14"/>
      <c r="E35" s="12">
        <f t="shared" ca="1" si="93"/>
        <v>44438</v>
      </c>
      <c r="F35" s="7">
        <f t="shared" si="0"/>
        <v>2178.7500000000005</v>
      </c>
      <c r="G35" s="6">
        <f t="shared" si="1"/>
        <v>2625</v>
      </c>
      <c r="H35" s="7">
        <f t="shared" si="2"/>
        <v>611.40000000000009</v>
      </c>
      <c r="I35" s="6">
        <f t="shared" si="3"/>
        <v>611.40000000000009</v>
      </c>
      <c r="J35" s="5">
        <f t="shared" si="4"/>
        <v>2790.1500000000005</v>
      </c>
      <c r="K35" s="6">
        <f t="shared" si="5"/>
        <v>3236.4</v>
      </c>
      <c r="L35" s="7">
        <f t="shared" si="6"/>
        <v>1020.0000000000005</v>
      </c>
      <c r="M35" s="6">
        <f t="shared" si="7"/>
        <v>2375.9999999999995</v>
      </c>
      <c r="N35" s="7">
        <f t="shared" si="8"/>
        <v>240</v>
      </c>
      <c r="O35" s="6">
        <f t="shared" si="9"/>
        <v>360</v>
      </c>
      <c r="P35" s="5">
        <f t="shared" si="10"/>
        <v>1260.0000000000005</v>
      </c>
      <c r="Q35" s="6">
        <f t="shared" si="11"/>
        <v>2735.9999999999995</v>
      </c>
      <c r="R35" s="7">
        <f t="shared" si="12"/>
        <v>0</v>
      </c>
      <c r="S35" s="6">
        <f t="shared" si="13"/>
        <v>0</v>
      </c>
      <c r="T35" s="7">
        <f t="shared" si="14"/>
        <v>720</v>
      </c>
      <c r="U35" s="6">
        <f t="shared" si="15"/>
        <v>720</v>
      </c>
      <c r="V35" s="5">
        <f t="shared" si="16"/>
        <v>720</v>
      </c>
      <c r="W35" s="6">
        <f t="shared" si="17"/>
        <v>720</v>
      </c>
      <c r="X35" s="7">
        <f t="shared" si="18"/>
        <v>2882.25</v>
      </c>
      <c r="Y35" s="6">
        <f t="shared" si="19"/>
        <v>3150</v>
      </c>
      <c r="Z35" s="7">
        <f t="shared" si="20"/>
        <v>0</v>
      </c>
      <c r="AA35" s="6">
        <f t="shared" si="21"/>
        <v>0</v>
      </c>
      <c r="AB35" s="5">
        <f t="shared" si="22"/>
        <v>2882.25</v>
      </c>
      <c r="AC35" s="6">
        <f t="shared" si="23"/>
        <v>3150</v>
      </c>
      <c r="AD35" s="7">
        <f t="shared" si="24"/>
        <v>1800</v>
      </c>
      <c r="AE35" s="6">
        <f t="shared" si="25"/>
        <v>1860</v>
      </c>
      <c r="AF35" s="7">
        <f t="shared" si="26"/>
        <v>0</v>
      </c>
      <c r="AG35" s="6">
        <f t="shared" si="27"/>
        <v>0</v>
      </c>
      <c r="AH35" s="5">
        <f t="shared" si="28"/>
        <v>1800</v>
      </c>
      <c r="AI35" s="6">
        <f t="shared" si="29"/>
        <v>1860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7881.0000000000009</v>
      </c>
      <c r="CS35" s="7">
        <f t="shared" si="90"/>
        <v>10011</v>
      </c>
      <c r="CT35" s="7">
        <f t="shared" si="90"/>
        <v>1571.4</v>
      </c>
      <c r="CU35" s="7">
        <f t="shared" si="90"/>
        <v>1691.4</v>
      </c>
      <c r="CV35" s="5">
        <f t="shared" si="91"/>
        <v>9452.4000000000015</v>
      </c>
      <c r="CW35" s="6">
        <f t="shared" si="92"/>
        <v>11702.4</v>
      </c>
      <c r="CY35" s="7">
        <v>9452.4000000000015</v>
      </c>
      <c r="CZ35" s="5">
        <f t="array" ref="CZ35">Summary_UpperBound</f>
        <v>11702.4</v>
      </c>
      <c r="DA35" s="6">
        <f>IF(ROUND(CZ35-CY35,0)=0,1/IF(Summary!$B$7="minutes",1,60),CZ35-CY35)</f>
        <v>2249.9999999999982</v>
      </c>
    </row>
    <row r="36" spans="2:105" x14ac:dyDescent="0.35">
      <c r="B36" s="14"/>
      <c r="E36" s="12">
        <f t="shared" ca="1" si="93"/>
        <v>44445</v>
      </c>
      <c r="F36" s="7">
        <f t="shared" si="0"/>
        <v>2178.7500000000005</v>
      </c>
      <c r="G36" s="6">
        <f t="shared" si="1"/>
        <v>2625</v>
      </c>
      <c r="H36" s="7">
        <f t="shared" si="2"/>
        <v>611.40000000000009</v>
      </c>
      <c r="I36" s="6">
        <f t="shared" si="3"/>
        <v>611.40000000000009</v>
      </c>
      <c r="J36" s="5">
        <f t="shared" si="4"/>
        <v>2790.1500000000005</v>
      </c>
      <c r="K36" s="6">
        <f t="shared" si="5"/>
        <v>3236.4</v>
      </c>
      <c r="L36" s="7">
        <f t="shared" si="6"/>
        <v>1020.0000000000005</v>
      </c>
      <c r="M36" s="6">
        <f t="shared" si="7"/>
        <v>2375.9999999999995</v>
      </c>
      <c r="N36" s="7">
        <f t="shared" si="8"/>
        <v>240</v>
      </c>
      <c r="O36" s="6">
        <f t="shared" si="9"/>
        <v>360</v>
      </c>
      <c r="P36" s="5">
        <f t="shared" si="10"/>
        <v>1260.0000000000005</v>
      </c>
      <c r="Q36" s="6">
        <f t="shared" si="11"/>
        <v>2735.9999999999995</v>
      </c>
      <c r="R36" s="7">
        <f t="shared" si="12"/>
        <v>0</v>
      </c>
      <c r="S36" s="6">
        <f t="shared" si="13"/>
        <v>0</v>
      </c>
      <c r="T36" s="7">
        <f t="shared" si="14"/>
        <v>720</v>
      </c>
      <c r="U36" s="6">
        <f t="shared" si="15"/>
        <v>720</v>
      </c>
      <c r="V36" s="5">
        <f t="shared" si="16"/>
        <v>720</v>
      </c>
      <c r="W36" s="6">
        <f t="shared" si="17"/>
        <v>720</v>
      </c>
      <c r="X36" s="7">
        <f t="shared" si="18"/>
        <v>2882.25</v>
      </c>
      <c r="Y36" s="6">
        <f t="shared" si="19"/>
        <v>3150</v>
      </c>
      <c r="Z36" s="7">
        <f t="shared" si="20"/>
        <v>0</v>
      </c>
      <c r="AA36" s="6">
        <f t="shared" si="21"/>
        <v>0</v>
      </c>
      <c r="AB36" s="5">
        <f t="shared" si="22"/>
        <v>2882.25</v>
      </c>
      <c r="AC36" s="6">
        <f t="shared" si="23"/>
        <v>3150</v>
      </c>
      <c r="AD36" s="7">
        <f t="shared" si="24"/>
        <v>1800</v>
      </c>
      <c r="AE36" s="6">
        <f t="shared" si="25"/>
        <v>1860</v>
      </c>
      <c r="AF36" s="7">
        <f t="shared" si="26"/>
        <v>0</v>
      </c>
      <c r="AG36" s="6">
        <f t="shared" si="27"/>
        <v>0</v>
      </c>
      <c r="AH36" s="5">
        <f t="shared" si="28"/>
        <v>1800</v>
      </c>
      <c r="AI36" s="6">
        <f t="shared" si="29"/>
        <v>1860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7881.0000000000009</v>
      </c>
      <c r="CS36" s="7">
        <f t="shared" si="90"/>
        <v>10011</v>
      </c>
      <c r="CT36" s="7">
        <f t="shared" si="90"/>
        <v>1571.4</v>
      </c>
      <c r="CU36" s="7">
        <f t="shared" si="90"/>
        <v>1691.4</v>
      </c>
      <c r="CV36" s="5">
        <f t="shared" si="91"/>
        <v>9452.4000000000015</v>
      </c>
      <c r="CW36" s="6">
        <f t="shared" si="92"/>
        <v>11702.4</v>
      </c>
      <c r="CY36" s="7">
        <v>9452.4000000000015</v>
      </c>
      <c r="CZ36" s="5">
        <f t="array" ref="CZ36">Summary_UpperBound</f>
        <v>11702.4</v>
      </c>
      <c r="DA36" s="6">
        <f>IF(ROUND(CZ36-CY36,0)=0,1/IF(Summary!$B$7="minutes",1,60),CZ36-CY36)</f>
        <v>2249.9999999999982</v>
      </c>
    </row>
    <row r="37" spans="2:105" x14ac:dyDescent="0.35">
      <c r="B37" s="14"/>
      <c r="E37" s="12">
        <f t="shared" ca="1" si="93"/>
        <v>44452</v>
      </c>
      <c r="F37" s="7">
        <f t="shared" si="0"/>
        <v>2178.7500000000005</v>
      </c>
      <c r="G37" s="6">
        <f t="shared" si="1"/>
        <v>2625</v>
      </c>
      <c r="H37" s="7">
        <f t="shared" si="2"/>
        <v>611.40000000000009</v>
      </c>
      <c r="I37" s="6">
        <f t="shared" si="3"/>
        <v>611.40000000000009</v>
      </c>
      <c r="J37" s="5">
        <f t="shared" si="4"/>
        <v>2790.1500000000005</v>
      </c>
      <c r="K37" s="6">
        <f t="shared" si="5"/>
        <v>3236.4</v>
      </c>
      <c r="L37" s="7">
        <f t="shared" si="6"/>
        <v>1020.0000000000005</v>
      </c>
      <c r="M37" s="6">
        <f t="shared" si="7"/>
        <v>2375.9999999999995</v>
      </c>
      <c r="N37" s="7">
        <f t="shared" si="8"/>
        <v>240</v>
      </c>
      <c r="O37" s="6">
        <f t="shared" si="9"/>
        <v>360</v>
      </c>
      <c r="P37" s="5">
        <f t="shared" si="10"/>
        <v>1260.0000000000005</v>
      </c>
      <c r="Q37" s="6">
        <f t="shared" si="11"/>
        <v>2735.9999999999995</v>
      </c>
      <c r="R37" s="7">
        <f t="shared" si="12"/>
        <v>0</v>
      </c>
      <c r="S37" s="6">
        <f t="shared" si="13"/>
        <v>0</v>
      </c>
      <c r="T37" s="7">
        <f t="shared" si="14"/>
        <v>720</v>
      </c>
      <c r="U37" s="6">
        <f t="shared" si="15"/>
        <v>720</v>
      </c>
      <c r="V37" s="5">
        <f t="shared" si="16"/>
        <v>720</v>
      </c>
      <c r="W37" s="6">
        <f t="shared" si="17"/>
        <v>720</v>
      </c>
      <c r="X37" s="7">
        <f t="shared" si="18"/>
        <v>2882.25</v>
      </c>
      <c r="Y37" s="6">
        <f t="shared" si="19"/>
        <v>3150</v>
      </c>
      <c r="Z37" s="7">
        <f t="shared" si="20"/>
        <v>0</v>
      </c>
      <c r="AA37" s="6">
        <f t="shared" si="21"/>
        <v>0</v>
      </c>
      <c r="AB37" s="5">
        <f t="shared" si="22"/>
        <v>2882.25</v>
      </c>
      <c r="AC37" s="6">
        <f t="shared" si="23"/>
        <v>3150</v>
      </c>
      <c r="AD37" s="7">
        <f t="shared" si="24"/>
        <v>1800</v>
      </c>
      <c r="AE37" s="6">
        <f t="shared" si="25"/>
        <v>1860</v>
      </c>
      <c r="AF37" s="7">
        <f t="shared" si="26"/>
        <v>0</v>
      </c>
      <c r="AG37" s="6">
        <f t="shared" si="27"/>
        <v>0</v>
      </c>
      <c r="AH37" s="5">
        <f t="shared" si="28"/>
        <v>1800</v>
      </c>
      <c r="AI37" s="6">
        <f t="shared" si="29"/>
        <v>1860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7881.0000000000009</v>
      </c>
      <c r="CS37" s="7">
        <f t="shared" si="90"/>
        <v>10011</v>
      </c>
      <c r="CT37" s="7">
        <f t="shared" si="90"/>
        <v>1571.4</v>
      </c>
      <c r="CU37" s="7">
        <f t="shared" si="90"/>
        <v>1691.4</v>
      </c>
      <c r="CV37" s="5">
        <f t="shared" si="91"/>
        <v>9452.4000000000015</v>
      </c>
      <c r="CW37" s="6">
        <f t="shared" si="92"/>
        <v>11702.4</v>
      </c>
      <c r="CY37" s="7">
        <v>9452.4000000000015</v>
      </c>
      <c r="CZ37" s="5">
        <f t="array" ref="CZ37">Summary_UpperBound</f>
        <v>11702.4</v>
      </c>
      <c r="DA37" s="6">
        <f>IF(ROUND(CZ37-CY37,0)=0,1/IF(Summary!$B$7="minutes",1,60),CZ37-CY37)</f>
        <v>2249.9999999999982</v>
      </c>
    </row>
    <row r="38" spans="2:105" x14ac:dyDescent="0.35">
      <c r="B38" s="14"/>
      <c r="E38" s="12">
        <f t="shared" ca="1" si="93"/>
        <v>44459</v>
      </c>
      <c r="F38" s="7">
        <f t="shared" si="0"/>
        <v>2178.7500000000005</v>
      </c>
      <c r="G38" s="6">
        <f t="shared" si="1"/>
        <v>2625</v>
      </c>
      <c r="H38" s="7">
        <f t="shared" si="2"/>
        <v>611.40000000000009</v>
      </c>
      <c r="I38" s="6">
        <f t="shared" si="3"/>
        <v>611.40000000000009</v>
      </c>
      <c r="J38" s="5">
        <f t="shared" si="4"/>
        <v>2790.1500000000005</v>
      </c>
      <c r="K38" s="6">
        <f t="shared" si="5"/>
        <v>3236.4</v>
      </c>
      <c r="L38" s="7">
        <f t="shared" si="6"/>
        <v>1020.0000000000005</v>
      </c>
      <c r="M38" s="6">
        <f t="shared" si="7"/>
        <v>2375.9999999999995</v>
      </c>
      <c r="N38" s="7">
        <f t="shared" si="8"/>
        <v>240</v>
      </c>
      <c r="O38" s="6">
        <f t="shared" si="9"/>
        <v>360</v>
      </c>
      <c r="P38" s="5">
        <f t="shared" si="10"/>
        <v>1260.0000000000005</v>
      </c>
      <c r="Q38" s="6">
        <f t="shared" si="11"/>
        <v>2735.9999999999995</v>
      </c>
      <c r="R38" s="7">
        <f t="shared" si="12"/>
        <v>0</v>
      </c>
      <c r="S38" s="6">
        <f t="shared" si="13"/>
        <v>0</v>
      </c>
      <c r="T38" s="7">
        <f t="shared" si="14"/>
        <v>720</v>
      </c>
      <c r="U38" s="6">
        <f t="shared" si="15"/>
        <v>720</v>
      </c>
      <c r="V38" s="5">
        <f t="shared" si="16"/>
        <v>720</v>
      </c>
      <c r="W38" s="6">
        <f t="shared" si="17"/>
        <v>720</v>
      </c>
      <c r="X38" s="7">
        <f t="shared" si="18"/>
        <v>2882.25</v>
      </c>
      <c r="Y38" s="6">
        <f t="shared" si="19"/>
        <v>3150</v>
      </c>
      <c r="Z38" s="7">
        <f t="shared" si="20"/>
        <v>0</v>
      </c>
      <c r="AA38" s="6">
        <f t="shared" si="21"/>
        <v>0</v>
      </c>
      <c r="AB38" s="5">
        <f t="shared" si="22"/>
        <v>2882.25</v>
      </c>
      <c r="AC38" s="6">
        <f t="shared" si="23"/>
        <v>3150</v>
      </c>
      <c r="AD38" s="7">
        <f t="shared" si="24"/>
        <v>1800</v>
      </c>
      <c r="AE38" s="6">
        <f t="shared" si="25"/>
        <v>1860</v>
      </c>
      <c r="AF38" s="7">
        <f t="shared" si="26"/>
        <v>0</v>
      </c>
      <c r="AG38" s="6">
        <f t="shared" si="27"/>
        <v>0</v>
      </c>
      <c r="AH38" s="5">
        <f t="shared" si="28"/>
        <v>1800</v>
      </c>
      <c r="AI38" s="6">
        <f t="shared" si="29"/>
        <v>1860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7881.0000000000009</v>
      </c>
      <c r="CS38" s="7">
        <f t="shared" si="90"/>
        <v>10011</v>
      </c>
      <c r="CT38" s="7">
        <f t="shared" si="90"/>
        <v>1571.4</v>
      </c>
      <c r="CU38" s="7">
        <f t="shared" si="90"/>
        <v>1691.4</v>
      </c>
      <c r="CV38" s="5">
        <f t="shared" si="91"/>
        <v>9452.4000000000015</v>
      </c>
      <c r="CW38" s="6">
        <f t="shared" si="92"/>
        <v>11702.4</v>
      </c>
      <c r="CY38" s="7">
        <v>9452.4000000000015</v>
      </c>
      <c r="CZ38" s="5">
        <f t="array" ref="CZ38">Summary_UpperBound</f>
        <v>11702.4</v>
      </c>
      <c r="DA38" s="6">
        <f>IF(ROUND(CZ38-CY38,0)=0,1/IF(Summary!$B$7="minutes",1,60),CZ38-CY38)</f>
        <v>2249.9999999999982</v>
      </c>
    </row>
    <row r="39" spans="2:105" x14ac:dyDescent="0.35">
      <c r="B39" s="14"/>
      <c r="E39" s="12">
        <f t="shared" ca="1" si="93"/>
        <v>44466</v>
      </c>
      <c r="F39" s="7">
        <f t="shared" si="0"/>
        <v>2178.7500000000005</v>
      </c>
      <c r="G39" s="6">
        <f t="shared" si="1"/>
        <v>2625</v>
      </c>
      <c r="H39" s="7">
        <f t="shared" si="2"/>
        <v>611.40000000000009</v>
      </c>
      <c r="I39" s="6">
        <f t="shared" si="3"/>
        <v>611.40000000000009</v>
      </c>
      <c r="J39" s="5">
        <f t="shared" si="4"/>
        <v>2790.1500000000005</v>
      </c>
      <c r="K39" s="6">
        <f t="shared" si="5"/>
        <v>3236.4</v>
      </c>
      <c r="L39" s="7">
        <f t="shared" si="6"/>
        <v>1020.0000000000005</v>
      </c>
      <c r="M39" s="6">
        <f t="shared" si="7"/>
        <v>2375.9999999999995</v>
      </c>
      <c r="N39" s="7">
        <f t="shared" si="8"/>
        <v>240</v>
      </c>
      <c r="O39" s="6">
        <f t="shared" si="9"/>
        <v>360</v>
      </c>
      <c r="P39" s="5">
        <f t="shared" si="10"/>
        <v>1260.0000000000005</v>
      </c>
      <c r="Q39" s="6">
        <f t="shared" si="11"/>
        <v>2735.9999999999995</v>
      </c>
      <c r="R39" s="7">
        <f t="shared" si="12"/>
        <v>0</v>
      </c>
      <c r="S39" s="6">
        <f t="shared" si="13"/>
        <v>0</v>
      </c>
      <c r="T39" s="7">
        <f t="shared" si="14"/>
        <v>720</v>
      </c>
      <c r="U39" s="6">
        <f t="shared" si="15"/>
        <v>720</v>
      </c>
      <c r="V39" s="5">
        <f t="shared" si="16"/>
        <v>720</v>
      </c>
      <c r="W39" s="6">
        <f t="shared" si="17"/>
        <v>720</v>
      </c>
      <c r="X39" s="7">
        <f t="shared" si="18"/>
        <v>2882.25</v>
      </c>
      <c r="Y39" s="6">
        <f t="shared" si="19"/>
        <v>3150</v>
      </c>
      <c r="Z39" s="7">
        <f t="shared" si="20"/>
        <v>0</v>
      </c>
      <c r="AA39" s="6">
        <f t="shared" si="21"/>
        <v>0</v>
      </c>
      <c r="AB39" s="5">
        <f t="shared" si="22"/>
        <v>2882.25</v>
      </c>
      <c r="AC39" s="6">
        <f t="shared" si="23"/>
        <v>3150</v>
      </c>
      <c r="AD39" s="7">
        <f t="shared" si="24"/>
        <v>1800</v>
      </c>
      <c r="AE39" s="6">
        <f t="shared" si="25"/>
        <v>1860</v>
      </c>
      <c r="AF39" s="7">
        <f t="shared" si="26"/>
        <v>0</v>
      </c>
      <c r="AG39" s="6">
        <f t="shared" si="27"/>
        <v>0</v>
      </c>
      <c r="AH39" s="5">
        <f t="shared" si="28"/>
        <v>1800</v>
      </c>
      <c r="AI39" s="6">
        <f t="shared" si="29"/>
        <v>1860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7881.0000000000009</v>
      </c>
      <c r="CS39" s="7">
        <f t="shared" si="90"/>
        <v>10011</v>
      </c>
      <c r="CT39" s="7">
        <f t="shared" si="90"/>
        <v>1571.4</v>
      </c>
      <c r="CU39" s="7">
        <f t="shared" si="90"/>
        <v>1691.4</v>
      </c>
      <c r="CV39" s="5">
        <f t="shared" si="91"/>
        <v>9452.4000000000015</v>
      </c>
      <c r="CW39" s="6">
        <f t="shared" si="92"/>
        <v>11702.4</v>
      </c>
      <c r="CY39" s="7">
        <v>9452.4000000000015</v>
      </c>
      <c r="CZ39" s="5">
        <f t="array" ref="CZ39">Summary_UpperBound</f>
        <v>11702.4</v>
      </c>
      <c r="DA39" s="6">
        <f>IF(ROUND(CZ39-CY39,0)=0,1/IF(Summary!$B$7="minutes",1,60),CZ39-CY39)</f>
        <v>2249.9999999999982</v>
      </c>
    </row>
    <row r="40" spans="2:105" x14ac:dyDescent="0.35">
      <c r="B40" s="14"/>
      <c r="E40" s="12">
        <f t="shared" ca="1" si="93"/>
        <v>44473</v>
      </c>
      <c r="F40" s="7">
        <f t="shared" si="0"/>
        <v>2178.7500000000005</v>
      </c>
      <c r="G40" s="6">
        <f t="shared" si="1"/>
        <v>2625</v>
      </c>
      <c r="H40" s="7">
        <f t="shared" si="2"/>
        <v>611.40000000000009</v>
      </c>
      <c r="I40" s="6">
        <f t="shared" si="3"/>
        <v>611.40000000000009</v>
      </c>
      <c r="J40" s="5">
        <f t="shared" si="4"/>
        <v>2790.1500000000005</v>
      </c>
      <c r="K40" s="6">
        <f t="shared" si="5"/>
        <v>3236.4</v>
      </c>
      <c r="L40" s="7">
        <f t="shared" si="6"/>
        <v>1020.0000000000005</v>
      </c>
      <c r="M40" s="6">
        <f t="shared" si="7"/>
        <v>2375.9999999999995</v>
      </c>
      <c r="N40" s="7">
        <f t="shared" si="8"/>
        <v>240</v>
      </c>
      <c r="O40" s="6">
        <f t="shared" si="9"/>
        <v>360</v>
      </c>
      <c r="P40" s="5">
        <f t="shared" si="10"/>
        <v>1260.0000000000005</v>
      </c>
      <c r="Q40" s="6">
        <f t="shared" si="11"/>
        <v>2735.9999999999995</v>
      </c>
      <c r="R40" s="7">
        <f t="shared" si="12"/>
        <v>0</v>
      </c>
      <c r="S40" s="6">
        <f t="shared" si="13"/>
        <v>0</v>
      </c>
      <c r="T40" s="7">
        <f t="shared" si="14"/>
        <v>720</v>
      </c>
      <c r="U40" s="6">
        <f t="shared" si="15"/>
        <v>720</v>
      </c>
      <c r="V40" s="5">
        <f t="shared" si="16"/>
        <v>720</v>
      </c>
      <c r="W40" s="6">
        <f t="shared" si="17"/>
        <v>720</v>
      </c>
      <c r="X40" s="7">
        <f t="shared" si="18"/>
        <v>2882.25</v>
      </c>
      <c r="Y40" s="6">
        <f t="shared" si="19"/>
        <v>3150</v>
      </c>
      <c r="Z40" s="7">
        <f t="shared" si="20"/>
        <v>0</v>
      </c>
      <c r="AA40" s="6">
        <f t="shared" si="21"/>
        <v>0</v>
      </c>
      <c r="AB40" s="5">
        <f t="shared" si="22"/>
        <v>2882.25</v>
      </c>
      <c r="AC40" s="6">
        <f t="shared" si="23"/>
        <v>3150</v>
      </c>
      <c r="AD40" s="7">
        <f t="shared" si="24"/>
        <v>1800</v>
      </c>
      <c r="AE40" s="6">
        <f t="shared" si="25"/>
        <v>1860</v>
      </c>
      <c r="AF40" s="7">
        <f t="shared" si="26"/>
        <v>0</v>
      </c>
      <c r="AG40" s="6">
        <f t="shared" si="27"/>
        <v>0</v>
      </c>
      <c r="AH40" s="5">
        <f t="shared" si="28"/>
        <v>1800</v>
      </c>
      <c r="AI40" s="6">
        <f t="shared" si="29"/>
        <v>1860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7881.0000000000009</v>
      </c>
      <c r="CS40" s="7">
        <f t="shared" si="90"/>
        <v>10011</v>
      </c>
      <c r="CT40" s="7">
        <f t="shared" si="90"/>
        <v>1571.4</v>
      </c>
      <c r="CU40" s="7">
        <f t="shared" si="90"/>
        <v>1691.4</v>
      </c>
      <c r="CV40" s="5">
        <f t="shared" si="91"/>
        <v>9452.4000000000015</v>
      </c>
      <c r="CW40" s="6">
        <f t="shared" si="92"/>
        <v>11702.4</v>
      </c>
      <c r="CY40" s="7">
        <v>9452.4000000000015</v>
      </c>
      <c r="CZ40" s="5">
        <f t="array" ref="CZ40">Summary_UpperBound</f>
        <v>11702.4</v>
      </c>
      <c r="DA40" s="6">
        <f>IF(ROUND(CZ40-CY40,0)=0,1/IF(Summary!$B$7="minutes",1,60),CZ40-CY40)</f>
        <v>2249.9999999999982</v>
      </c>
    </row>
    <row r="41" spans="2:105" x14ac:dyDescent="0.35">
      <c r="B41" s="14"/>
      <c r="E41" s="12">
        <f t="shared" ca="1" si="93"/>
        <v>44480</v>
      </c>
      <c r="F41" s="7">
        <f t="shared" si="0"/>
        <v>2178.7500000000005</v>
      </c>
      <c r="G41" s="6">
        <f t="shared" si="1"/>
        <v>2625</v>
      </c>
      <c r="H41" s="7">
        <f t="shared" si="2"/>
        <v>611.40000000000009</v>
      </c>
      <c r="I41" s="6">
        <f t="shared" si="3"/>
        <v>611.40000000000009</v>
      </c>
      <c r="J41" s="5">
        <f t="shared" si="4"/>
        <v>2790.1500000000005</v>
      </c>
      <c r="K41" s="6">
        <f t="shared" si="5"/>
        <v>3236.4</v>
      </c>
      <c r="L41" s="7">
        <f t="shared" si="6"/>
        <v>1020.0000000000005</v>
      </c>
      <c r="M41" s="6">
        <f t="shared" si="7"/>
        <v>2375.9999999999995</v>
      </c>
      <c r="N41" s="7">
        <f t="shared" si="8"/>
        <v>240</v>
      </c>
      <c r="O41" s="6">
        <f t="shared" si="9"/>
        <v>360</v>
      </c>
      <c r="P41" s="5">
        <f t="shared" si="10"/>
        <v>1260.0000000000005</v>
      </c>
      <c r="Q41" s="6">
        <f t="shared" si="11"/>
        <v>2735.9999999999995</v>
      </c>
      <c r="R41" s="7">
        <f t="shared" si="12"/>
        <v>0</v>
      </c>
      <c r="S41" s="6">
        <f t="shared" si="13"/>
        <v>0</v>
      </c>
      <c r="T41" s="7">
        <f t="shared" si="14"/>
        <v>720</v>
      </c>
      <c r="U41" s="6">
        <f t="shared" si="15"/>
        <v>720</v>
      </c>
      <c r="V41" s="5">
        <f t="shared" si="16"/>
        <v>720</v>
      </c>
      <c r="W41" s="6">
        <f t="shared" si="17"/>
        <v>720</v>
      </c>
      <c r="X41" s="7">
        <f t="shared" si="18"/>
        <v>2882.25</v>
      </c>
      <c r="Y41" s="6">
        <f t="shared" si="19"/>
        <v>3150</v>
      </c>
      <c r="Z41" s="7">
        <f t="shared" si="20"/>
        <v>0</v>
      </c>
      <c r="AA41" s="6">
        <f t="shared" si="21"/>
        <v>0</v>
      </c>
      <c r="AB41" s="5">
        <f t="shared" si="22"/>
        <v>2882.25</v>
      </c>
      <c r="AC41" s="6">
        <f t="shared" si="23"/>
        <v>3150</v>
      </c>
      <c r="AD41" s="7">
        <f t="shared" si="24"/>
        <v>1800</v>
      </c>
      <c r="AE41" s="6">
        <f t="shared" si="25"/>
        <v>1860</v>
      </c>
      <c r="AF41" s="7">
        <f t="shared" si="26"/>
        <v>0</v>
      </c>
      <c r="AG41" s="6">
        <f t="shared" si="27"/>
        <v>0</v>
      </c>
      <c r="AH41" s="5">
        <f t="shared" si="28"/>
        <v>1800</v>
      </c>
      <c r="AI41" s="6">
        <f t="shared" si="29"/>
        <v>1860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7881.0000000000009</v>
      </c>
      <c r="CS41" s="7">
        <f t="shared" si="90"/>
        <v>10011</v>
      </c>
      <c r="CT41" s="7">
        <f t="shared" si="90"/>
        <v>1571.4</v>
      </c>
      <c r="CU41" s="7">
        <f t="shared" si="90"/>
        <v>1691.4</v>
      </c>
      <c r="CV41" s="5">
        <f t="shared" si="91"/>
        <v>9452.4000000000015</v>
      </c>
      <c r="CW41" s="6">
        <f t="shared" si="92"/>
        <v>11702.4</v>
      </c>
      <c r="CY41" s="7">
        <v>9452.4000000000015</v>
      </c>
      <c r="CZ41" s="5">
        <f t="array" ref="CZ41">Summary_UpperBound</f>
        <v>11702.4</v>
      </c>
      <c r="DA41" s="6">
        <f>IF(ROUND(CZ41-CY41,0)=0,1/IF(Summary!$B$7="minutes",1,60),CZ41-CY41)</f>
        <v>2249.9999999999982</v>
      </c>
    </row>
    <row r="42" spans="2:105" x14ac:dyDescent="0.35">
      <c r="B42" s="14"/>
      <c r="E42" s="12">
        <f t="shared" ca="1" si="93"/>
        <v>44487</v>
      </c>
      <c r="F42" s="7">
        <f t="shared" si="0"/>
        <v>2178.7500000000005</v>
      </c>
      <c r="G42" s="6">
        <f t="shared" si="1"/>
        <v>2625</v>
      </c>
      <c r="H42" s="7">
        <f t="shared" si="2"/>
        <v>611.40000000000009</v>
      </c>
      <c r="I42" s="6">
        <f t="shared" si="3"/>
        <v>611.40000000000009</v>
      </c>
      <c r="J42" s="5">
        <f t="shared" si="4"/>
        <v>2790.1500000000005</v>
      </c>
      <c r="K42" s="6">
        <f t="shared" si="5"/>
        <v>3236.4</v>
      </c>
      <c r="L42" s="7">
        <f t="shared" si="6"/>
        <v>1020.0000000000005</v>
      </c>
      <c r="M42" s="6">
        <f t="shared" si="7"/>
        <v>2375.9999999999995</v>
      </c>
      <c r="N42" s="7">
        <f t="shared" si="8"/>
        <v>240</v>
      </c>
      <c r="O42" s="6">
        <f t="shared" si="9"/>
        <v>360</v>
      </c>
      <c r="P42" s="5">
        <f t="shared" si="10"/>
        <v>1260.0000000000005</v>
      </c>
      <c r="Q42" s="6">
        <f t="shared" si="11"/>
        <v>2735.9999999999995</v>
      </c>
      <c r="R42" s="7">
        <f t="shared" si="12"/>
        <v>0</v>
      </c>
      <c r="S42" s="6">
        <f t="shared" si="13"/>
        <v>0</v>
      </c>
      <c r="T42" s="7">
        <f t="shared" si="14"/>
        <v>720</v>
      </c>
      <c r="U42" s="6">
        <f t="shared" si="15"/>
        <v>720</v>
      </c>
      <c r="V42" s="5">
        <f t="shared" si="16"/>
        <v>720</v>
      </c>
      <c r="W42" s="6">
        <f t="shared" si="17"/>
        <v>720</v>
      </c>
      <c r="X42" s="7">
        <f t="shared" si="18"/>
        <v>2882.25</v>
      </c>
      <c r="Y42" s="6">
        <f t="shared" si="19"/>
        <v>3150</v>
      </c>
      <c r="Z42" s="7">
        <f t="shared" si="20"/>
        <v>0</v>
      </c>
      <c r="AA42" s="6">
        <f t="shared" si="21"/>
        <v>0</v>
      </c>
      <c r="AB42" s="5">
        <f t="shared" si="22"/>
        <v>2882.25</v>
      </c>
      <c r="AC42" s="6">
        <f t="shared" si="23"/>
        <v>3150</v>
      </c>
      <c r="AD42" s="7">
        <f t="shared" si="24"/>
        <v>1800</v>
      </c>
      <c r="AE42" s="6">
        <f t="shared" si="25"/>
        <v>1860</v>
      </c>
      <c r="AF42" s="7">
        <f t="shared" si="26"/>
        <v>0</v>
      </c>
      <c r="AG42" s="6">
        <f t="shared" si="27"/>
        <v>0</v>
      </c>
      <c r="AH42" s="5">
        <f t="shared" si="28"/>
        <v>1800</v>
      </c>
      <c r="AI42" s="6">
        <f t="shared" si="29"/>
        <v>1860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7881.0000000000009</v>
      </c>
      <c r="CS42" s="7">
        <f t="shared" si="90"/>
        <v>10011</v>
      </c>
      <c r="CT42" s="7">
        <f t="shared" si="90"/>
        <v>1571.4</v>
      </c>
      <c r="CU42" s="7">
        <f t="shared" si="90"/>
        <v>1691.4</v>
      </c>
      <c r="CV42" s="5">
        <f t="shared" si="91"/>
        <v>9452.4000000000015</v>
      </c>
      <c r="CW42" s="6">
        <f t="shared" si="92"/>
        <v>11702.4</v>
      </c>
      <c r="CY42" s="7">
        <v>9452.4000000000015</v>
      </c>
      <c r="CZ42" s="5">
        <f t="array" ref="CZ42">Summary_UpperBound</f>
        <v>11702.4</v>
      </c>
      <c r="DA42" s="6">
        <f>IF(ROUND(CZ42-CY42,0)=0,1/IF(Summary!$B$7="minutes",1,60),CZ42-CY42)</f>
        <v>2249.9999999999982</v>
      </c>
    </row>
    <row r="43" spans="2:105" x14ac:dyDescent="0.35">
      <c r="B43" s="14"/>
      <c r="E43" s="12">
        <f t="shared" ca="1" si="93"/>
        <v>44494</v>
      </c>
      <c r="F43" s="7">
        <f t="shared" si="0"/>
        <v>2178.7500000000005</v>
      </c>
      <c r="G43" s="6">
        <f t="shared" si="1"/>
        <v>2625</v>
      </c>
      <c r="H43" s="7">
        <f t="shared" si="2"/>
        <v>611.40000000000009</v>
      </c>
      <c r="I43" s="6">
        <f t="shared" si="3"/>
        <v>611.40000000000009</v>
      </c>
      <c r="J43" s="5">
        <f t="shared" si="4"/>
        <v>2790.1500000000005</v>
      </c>
      <c r="K43" s="6">
        <f t="shared" si="5"/>
        <v>3236.4</v>
      </c>
      <c r="L43" s="7">
        <f t="shared" si="6"/>
        <v>1020.0000000000005</v>
      </c>
      <c r="M43" s="6">
        <f t="shared" si="7"/>
        <v>2375.9999999999995</v>
      </c>
      <c r="N43" s="7">
        <f t="shared" si="8"/>
        <v>240</v>
      </c>
      <c r="O43" s="6">
        <f t="shared" si="9"/>
        <v>360</v>
      </c>
      <c r="P43" s="5">
        <f t="shared" si="10"/>
        <v>1260.0000000000005</v>
      </c>
      <c r="Q43" s="6">
        <f t="shared" si="11"/>
        <v>2735.9999999999995</v>
      </c>
      <c r="R43" s="7">
        <f t="shared" si="12"/>
        <v>0</v>
      </c>
      <c r="S43" s="6">
        <f t="shared" si="13"/>
        <v>0</v>
      </c>
      <c r="T43" s="7">
        <f t="shared" si="14"/>
        <v>720</v>
      </c>
      <c r="U43" s="6">
        <f t="shared" si="15"/>
        <v>720</v>
      </c>
      <c r="V43" s="5">
        <f t="shared" si="16"/>
        <v>720</v>
      </c>
      <c r="W43" s="6">
        <f t="shared" si="17"/>
        <v>720</v>
      </c>
      <c r="X43" s="7">
        <f t="shared" si="18"/>
        <v>2882.25</v>
      </c>
      <c r="Y43" s="6">
        <f t="shared" si="19"/>
        <v>3150</v>
      </c>
      <c r="Z43" s="7">
        <f t="shared" si="20"/>
        <v>0</v>
      </c>
      <c r="AA43" s="6">
        <f t="shared" si="21"/>
        <v>0</v>
      </c>
      <c r="AB43" s="5">
        <f t="shared" si="22"/>
        <v>2882.25</v>
      </c>
      <c r="AC43" s="6">
        <f t="shared" si="23"/>
        <v>3150</v>
      </c>
      <c r="AD43" s="7">
        <f t="shared" si="24"/>
        <v>1800</v>
      </c>
      <c r="AE43" s="6">
        <f t="shared" si="25"/>
        <v>1860</v>
      </c>
      <c r="AF43" s="7">
        <f t="shared" si="26"/>
        <v>0</v>
      </c>
      <c r="AG43" s="6">
        <f t="shared" si="27"/>
        <v>0</v>
      </c>
      <c r="AH43" s="5">
        <f t="shared" si="28"/>
        <v>1800</v>
      </c>
      <c r="AI43" s="6">
        <f t="shared" si="29"/>
        <v>1860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7881.0000000000009</v>
      </c>
      <c r="CS43" s="7">
        <f t="shared" si="90"/>
        <v>10011</v>
      </c>
      <c r="CT43" s="7">
        <f t="shared" si="90"/>
        <v>1571.4</v>
      </c>
      <c r="CU43" s="7">
        <f t="shared" si="90"/>
        <v>1691.4</v>
      </c>
      <c r="CV43" s="5">
        <f t="shared" si="91"/>
        <v>9452.4000000000015</v>
      </c>
      <c r="CW43" s="6">
        <f t="shared" si="92"/>
        <v>11702.4</v>
      </c>
      <c r="CY43" s="7">
        <v>9452.4000000000015</v>
      </c>
      <c r="CZ43" s="5">
        <f t="array" ref="CZ43">Summary_UpperBound</f>
        <v>11702.4</v>
      </c>
      <c r="DA43" s="6">
        <f>IF(ROUND(CZ43-CY43,0)=0,1/IF(Summary!$B$7="minutes",1,60),CZ43-CY43)</f>
        <v>2249.9999999999982</v>
      </c>
    </row>
    <row r="44" spans="2:105" x14ac:dyDescent="0.35">
      <c r="B44" s="14"/>
      <c r="E44" s="12">
        <f t="shared" ca="1" si="93"/>
        <v>44501</v>
      </c>
      <c r="F44" s="7">
        <f t="shared" si="0"/>
        <v>2178.7500000000005</v>
      </c>
      <c r="G44" s="6">
        <f t="shared" si="1"/>
        <v>2625</v>
      </c>
      <c r="H44" s="7">
        <f t="shared" si="2"/>
        <v>611.40000000000009</v>
      </c>
      <c r="I44" s="6">
        <f t="shared" si="3"/>
        <v>611.40000000000009</v>
      </c>
      <c r="J44" s="5">
        <f t="shared" si="4"/>
        <v>2790.1500000000005</v>
      </c>
      <c r="K44" s="6">
        <f t="shared" si="5"/>
        <v>3236.4</v>
      </c>
      <c r="L44" s="7">
        <f t="shared" si="6"/>
        <v>1020.0000000000005</v>
      </c>
      <c r="M44" s="6">
        <f t="shared" si="7"/>
        <v>2375.9999999999995</v>
      </c>
      <c r="N44" s="7">
        <f t="shared" si="8"/>
        <v>240</v>
      </c>
      <c r="O44" s="6">
        <f t="shared" si="9"/>
        <v>360</v>
      </c>
      <c r="P44" s="5">
        <f t="shared" si="10"/>
        <v>1260.0000000000005</v>
      </c>
      <c r="Q44" s="6">
        <f t="shared" si="11"/>
        <v>2735.9999999999995</v>
      </c>
      <c r="R44" s="7">
        <f t="shared" si="12"/>
        <v>0</v>
      </c>
      <c r="S44" s="6">
        <f t="shared" si="13"/>
        <v>0</v>
      </c>
      <c r="T44" s="7">
        <f t="shared" si="14"/>
        <v>720</v>
      </c>
      <c r="U44" s="6">
        <f t="shared" si="15"/>
        <v>720</v>
      </c>
      <c r="V44" s="5">
        <f t="shared" si="16"/>
        <v>720</v>
      </c>
      <c r="W44" s="6">
        <f t="shared" si="17"/>
        <v>720</v>
      </c>
      <c r="X44" s="7">
        <f t="shared" si="18"/>
        <v>2882.25</v>
      </c>
      <c r="Y44" s="6">
        <f t="shared" si="19"/>
        <v>3150</v>
      </c>
      <c r="Z44" s="7">
        <f t="shared" si="20"/>
        <v>0</v>
      </c>
      <c r="AA44" s="6">
        <f t="shared" si="21"/>
        <v>0</v>
      </c>
      <c r="AB44" s="5">
        <f t="shared" si="22"/>
        <v>2882.25</v>
      </c>
      <c r="AC44" s="6">
        <f t="shared" si="23"/>
        <v>3150</v>
      </c>
      <c r="AD44" s="7">
        <f t="shared" si="24"/>
        <v>1800</v>
      </c>
      <c r="AE44" s="6">
        <f t="shared" si="25"/>
        <v>1860</v>
      </c>
      <c r="AF44" s="7">
        <f t="shared" si="26"/>
        <v>0</v>
      </c>
      <c r="AG44" s="6">
        <f t="shared" si="27"/>
        <v>0</v>
      </c>
      <c r="AH44" s="5">
        <f t="shared" si="28"/>
        <v>1800</v>
      </c>
      <c r="AI44" s="6">
        <f t="shared" si="29"/>
        <v>1860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7881.0000000000009</v>
      </c>
      <c r="CS44" s="7">
        <f t="shared" si="90"/>
        <v>10011</v>
      </c>
      <c r="CT44" s="7">
        <f t="shared" si="90"/>
        <v>1571.4</v>
      </c>
      <c r="CU44" s="7">
        <f t="shared" si="90"/>
        <v>1691.4</v>
      </c>
      <c r="CV44" s="5">
        <f t="shared" si="91"/>
        <v>9452.4000000000015</v>
      </c>
      <c r="CW44" s="6">
        <f t="shared" si="92"/>
        <v>11702.4</v>
      </c>
      <c r="CY44" s="7">
        <v>9452.4000000000015</v>
      </c>
      <c r="CZ44" s="5">
        <f t="array" ref="CZ44">Summary_UpperBound</f>
        <v>11702.4</v>
      </c>
      <c r="DA44" s="6">
        <f>IF(ROUND(CZ44-CY44,0)=0,1/IF(Summary!$B$7="minutes",1,60),CZ44-CY44)</f>
        <v>2249.9999999999982</v>
      </c>
    </row>
    <row r="45" spans="2:105" x14ac:dyDescent="0.35">
      <c r="B45" s="14"/>
      <c r="E45" s="12">
        <f t="shared" ca="1" si="93"/>
        <v>44508</v>
      </c>
      <c r="F45" s="7">
        <f t="shared" si="0"/>
        <v>2178.7500000000005</v>
      </c>
      <c r="G45" s="6">
        <f t="shared" si="1"/>
        <v>2625</v>
      </c>
      <c r="H45" s="7">
        <f t="shared" si="2"/>
        <v>611.40000000000009</v>
      </c>
      <c r="I45" s="6">
        <f t="shared" si="3"/>
        <v>611.40000000000009</v>
      </c>
      <c r="J45" s="5">
        <f t="shared" si="4"/>
        <v>2790.1500000000005</v>
      </c>
      <c r="K45" s="6">
        <f t="shared" si="5"/>
        <v>3236.4</v>
      </c>
      <c r="L45" s="7">
        <f t="shared" si="6"/>
        <v>1020.0000000000005</v>
      </c>
      <c r="M45" s="6">
        <f t="shared" si="7"/>
        <v>2375.9999999999995</v>
      </c>
      <c r="N45" s="7">
        <f t="shared" si="8"/>
        <v>240</v>
      </c>
      <c r="O45" s="6">
        <f t="shared" si="9"/>
        <v>360</v>
      </c>
      <c r="P45" s="5">
        <f t="shared" si="10"/>
        <v>1260.0000000000005</v>
      </c>
      <c r="Q45" s="6">
        <f t="shared" si="11"/>
        <v>2735.9999999999995</v>
      </c>
      <c r="R45" s="7">
        <f t="shared" si="12"/>
        <v>0</v>
      </c>
      <c r="S45" s="6">
        <f t="shared" si="13"/>
        <v>0</v>
      </c>
      <c r="T45" s="7">
        <f t="shared" si="14"/>
        <v>720</v>
      </c>
      <c r="U45" s="6">
        <f t="shared" si="15"/>
        <v>720</v>
      </c>
      <c r="V45" s="5">
        <f t="shared" si="16"/>
        <v>720</v>
      </c>
      <c r="W45" s="6">
        <f t="shared" si="17"/>
        <v>720</v>
      </c>
      <c r="X45" s="7">
        <f t="shared" si="18"/>
        <v>2882.25</v>
      </c>
      <c r="Y45" s="6">
        <f t="shared" si="19"/>
        <v>3150</v>
      </c>
      <c r="Z45" s="7">
        <f t="shared" si="20"/>
        <v>0</v>
      </c>
      <c r="AA45" s="6">
        <f t="shared" si="21"/>
        <v>0</v>
      </c>
      <c r="AB45" s="5">
        <f t="shared" si="22"/>
        <v>2882.25</v>
      </c>
      <c r="AC45" s="6">
        <f t="shared" si="23"/>
        <v>3150</v>
      </c>
      <c r="AD45" s="7">
        <f t="shared" si="24"/>
        <v>1800</v>
      </c>
      <c r="AE45" s="6">
        <f t="shared" si="25"/>
        <v>1860</v>
      </c>
      <c r="AF45" s="7">
        <f t="shared" si="26"/>
        <v>0</v>
      </c>
      <c r="AG45" s="6">
        <f t="shared" si="27"/>
        <v>0</v>
      </c>
      <c r="AH45" s="5">
        <f t="shared" si="28"/>
        <v>1800</v>
      </c>
      <c r="AI45" s="6">
        <f t="shared" si="29"/>
        <v>1860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7881.0000000000009</v>
      </c>
      <c r="CS45" s="7">
        <f t="shared" si="90"/>
        <v>10011</v>
      </c>
      <c r="CT45" s="7">
        <f t="shared" si="90"/>
        <v>1571.4</v>
      </c>
      <c r="CU45" s="7">
        <f t="shared" si="90"/>
        <v>1691.4</v>
      </c>
      <c r="CV45" s="5">
        <f t="shared" si="91"/>
        <v>9452.4000000000015</v>
      </c>
      <c r="CW45" s="6">
        <f t="shared" si="92"/>
        <v>11702.4</v>
      </c>
      <c r="CY45" s="7">
        <v>9452.4000000000015</v>
      </c>
      <c r="CZ45" s="5">
        <f t="array" ref="CZ45">Summary_UpperBound</f>
        <v>11702.4</v>
      </c>
      <c r="DA45" s="6">
        <f>IF(ROUND(CZ45-CY45,0)=0,1/IF(Summary!$B$7="minutes",1,60),CZ45-CY45)</f>
        <v>2249.9999999999982</v>
      </c>
    </row>
    <row r="46" spans="2:105" x14ac:dyDescent="0.35">
      <c r="B46" s="14"/>
      <c r="E46" s="12">
        <f t="shared" ca="1" si="93"/>
        <v>44515</v>
      </c>
      <c r="F46" s="7">
        <f t="shared" si="0"/>
        <v>2178.7500000000005</v>
      </c>
      <c r="G46" s="6">
        <f t="shared" si="1"/>
        <v>2625</v>
      </c>
      <c r="H46" s="7">
        <f t="shared" si="2"/>
        <v>611.40000000000009</v>
      </c>
      <c r="I46" s="6">
        <f t="shared" si="3"/>
        <v>611.40000000000009</v>
      </c>
      <c r="J46" s="5">
        <f t="shared" si="4"/>
        <v>2790.1500000000005</v>
      </c>
      <c r="K46" s="6">
        <f t="shared" si="5"/>
        <v>3236.4</v>
      </c>
      <c r="L46" s="7">
        <f t="shared" si="6"/>
        <v>1020.0000000000005</v>
      </c>
      <c r="M46" s="6">
        <f t="shared" si="7"/>
        <v>2375.9999999999995</v>
      </c>
      <c r="N46" s="7">
        <f t="shared" si="8"/>
        <v>240</v>
      </c>
      <c r="O46" s="6">
        <f t="shared" si="9"/>
        <v>360</v>
      </c>
      <c r="P46" s="5">
        <f t="shared" si="10"/>
        <v>1260.0000000000005</v>
      </c>
      <c r="Q46" s="6">
        <f t="shared" si="11"/>
        <v>2735.9999999999995</v>
      </c>
      <c r="R46" s="7">
        <f t="shared" si="12"/>
        <v>0</v>
      </c>
      <c r="S46" s="6">
        <f t="shared" si="13"/>
        <v>0</v>
      </c>
      <c r="T46" s="7">
        <f t="shared" si="14"/>
        <v>720</v>
      </c>
      <c r="U46" s="6">
        <f t="shared" si="15"/>
        <v>720</v>
      </c>
      <c r="V46" s="5">
        <f t="shared" si="16"/>
        <v>720</v>
      </c>
      <c r="W46" s="6">
        <f t="shared" si="17"/>
        <v>720</v>
      </c>
      <c r="X46" s="7">
        <f t="shared" si="18"/>
        <v>2882.25</v>
      </c>
      <c r="Y46" s="6">
        <f t="shared" si="19"/>
        <v>3150</v>
      </c>
      <c r="Z46" s="7">
        <f t="shared" si="20"/>
        <v>0</v>
      </c>
      <c r="AA46" s="6">
        <f t="shared" si="21"/>
        <v>0</v>
      </c>
      <c r="AB46" s="5">
        <f t="shared" si="22"/>
        <v>2882.25</v>
      </c>
      <c r="AC46" s="6">
        <f t="shared" si="23"/>
        <v>3150</v>
      </c>
      <c r="AD46" s="7">
        <f t="shared" si="24"/>
        <v>1800</v>
      </c>
      <c r="AE46" s="6">
        <f t="shared" si="25"/>
        <v>1860</v>
      </c>
      <c r="AF46" s="7">
        <f t="shared" si="26"/>
        <v>0</v>
      </c>
      <c r="AG46" s="6">
        <f t="shared" si="27"/>
        <v>0</v>
      </c>
      <c r="AH46" s="5">
        <f t="shared" si="28"/>
        <v>1800</v>
      </c>
      <c r="AI46" s="6">
        <f t="shared" si="29"/>
        <v>1860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7881.0000000000009</v>
      </c>
      <c r="CS46" s="7">
        <f t="shared" si="90"/>
        <v>10011</v>
      </c>
      <c r="CT46" s="7">
        <f t="shared" si="90"/>
        <v>1571.4</v>
      </c>
      <c r="CU46" s="7">
        <f t="shared" si="90"/>
        <v>1691.4</v>
      </c>
      <c r="CV46" s="5">
        <f t="shared" si="91"/>
        <v>9452.4000000000015</v>
      </c>
      <c r="CW46" s="6">
        <f t="shared" si="92"/>
        <v>11702.4</v>
      </c>
      <c r="CY46" s="7">
        <v>9452.4000000000015</v>
      </c>
      <c r="CZ46" s="5">
        <f t="array" ref="CZ46">Summary_UpperBound</f>
        <v>11702.4</v>
      </c>
      <c r="DA46" s="6">
        <f>IF(ROUND(CZ46-CY46,0)=0,1/IF(Summary!$B$7="minutes",1,60),CZ46-CY46)</f>
        <v>2249.9999999999982</v>
      </c>
    </row>
    <row r="47" spans="2:105" x14ac:dyDescent="0.35">
      <c r="B47" s="14"/>
      <c r="E47" s="12">
        <f t="shared" ca="1" si="93"/>
        <v>44522</v>
      </c>
      <c r="F47" s="7">
        <f t="shared" si="0"/>
        <v>2178.7500000000005</v>
      </c>
      <c r="G47" s="6">
        <f t="shared" si="1"/>
        <v>2625</v>
      </c>
      <c r="H47" s="7">
        <f t="shared" si="2"/>
        <v>611.40000000000009</v>
      </c>
      <c r="I47" s="6">
        <f t="shared" si="3"/>
        <v>611.40000000000009</v>
      </c>
      <c r="J47" s="5">
        <f t="shared" si="4"/>
        <v>2790.1500000000005</v>
      </c>
      <c r="K47" s="6">
        <f t="shared" si="5"/>
        <v>3236.4</v>
      </c>
      <c r="L47" s="7">
        <f t="shared" si="6"/>
        <v>1020.0000000000005</v>
      </c>
      <c r="M47" s="6">
        <f t="shared" si="7"/>
        <v>2375.9999999999995</v>
      </c>
      <c r="N47" s="7">
        <f t="shared" si="8"/>
        <v>240</v>
      </c>
      <c r="O47" s="6">
        <f t="shared" si="9"/>
        <v>360</v>
      </c>
      <c r="P47" s="5">
        <f t="shared" si="10"/>
        <v>1260.0000000000005</v>
      </c>
      <c r="Q47" s="6">
        <f t="shared" si="11"/>
        <v>2735.9999999999995</v>
      </c>
      <c r="R47" s="7">
        <f t="shared" si="12"/>
        <v>0</v>
      </c>
      <c r="S47" s="6">
        <f t="shared" si="13"/>
        <v>0</v>
      </c>
      <c r="T47" s="7">
        <f t="shared" si="14"/>
        <v>720</v>
      </c>
      <c r="U47" s="6">
        <f t="shared" si="15"/>
        <v>720</v>
      </c>
      <c r="V47" s="5">
        <f t="shared" si="16"/>
        <v>720</v>
      </c>
      <c r="W47" s="6">
        <f t="shared" si="17"/>
        <v>720</v>
      </c>
      <c r="X47" s="7">
        <f t="shared" si="18"/>
        <v>2882.25</v>
      </c>
      <c r="Y47" s="6">
        <f t="shared" si="19"/>
        <v>3150</v>
      </c>
      <c r="Z47" s="7">
        <f t="shared" si="20"/>
        <v>0</v>
      </c>
      <c r="AA47" s="6">
        <f t="shared" si="21"/>
        <v>0</v>
      </c>
      <c r="AB47" s="5">
        <f t="shared" si="22"/>
        <v>2882.25</v>
      </c>
      <c r="AC47" s="6">
        <f t="shared" si="23"/>
        <v>3150</v>
      </c>
      <c r="AD47" s="7">
        <f t="shared" si="24"/>
        <v>1800</v>
      </c>
      <c r="AE47" s="6">
        <f t="shared" si="25"/>
        <v>1860</v>
      </c>
      <c r="AF47" s="7">
        <f t="shared" si="26"/>
        <v>0</v>
      </c>
      <c r="AG47" s="6">
        <f t="shared" si="27"/>
        <v>0</v>
      </c>
      <c r="AH47" s="5">
        <f t="shared" si="28"/>
        <v>1800</v>
      </c>
      <c r="AI47" s="6">
        <f t="shared" si="29"/>
        <v>1860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7881.0000000000009</v>
      </c>
      <c r="CS47" s="7">
        <f t="shared" si="90"/>
        <v>10011</v>
      </c>
      <c r="CT47" s="7">
        <f t="shared" si="90"/>
        <v>1571.4</v>
      </c>
      <c r="CU47" s="7">
        <f t="shared" si="90"/>
        <v>1691.4</v>
      </c>
      <c r="CV47" s="5">
        <f t="shared" si="91"/>
        <v>9452.4000000000015</v>
      </c>
      <c r="CW47" s="6">
        <f t="shared" si="92"/>
        <v>11702.4</v>
      </c>
      <c r="CY47" s="7">
        <v>9452.4000000000015</v>
      </c>
      <c r="CZ47" s="5">
        <f t="array" ref="CZ47">Summary_UpperBound</f>
        <v>11702.4</v>
      </c>
      <c r="DA47" s="6">
        <f>IF(ROUND(CZ47-CY47,0)=0,1/IF(Summary!$B$7="minutes",1,60),CZ47-CY47)</f>
        <v>2249.9999999999982</v>
      </c>
    </row>
    <row r="48" spans="2:105" x14ac:dyDescent="0.35">
      <c r="B48" s="14"/>
      <c r="E48" s="12">
        <f t="shared" ca="1" si="93"/>
        <v>44529</v>
      </c>
      <c r="F48" s="7">
        <f t="shared" si="0"/>
        <v>2178.7500000000005</v>
      </c>
      <c r="G48" s="6">
        <f t="shared" si="1"/>
        <v>2625</v>
      </c>
      <c r="H48" s="7">
        <f t="shared" si="2"/>
        <v>611.40000000000009</v>
      </c>
      <c r="I48" s="6">
        <f t="shared" si="3"/>
        <v>611.40000000000009</v>
      </c>
      <c r="J48" s="5">
        <f t="shared" si="4"/>
        <v>2790.1500000000005</v>
      </c>
      <c r="K48" s="6">
        <f t="shared" si="5"/>
        <v>3236.4</v>
      </c>
      <c r="L48" s="7">
        <f t="shared" si="6"/>
        <v>1020.0000000000005</v>
      </c>
      <c r="M48" s="6">
        <f t="shared" si="7"/>
        <v>2375.9999999999995</v>
      </c>
      <c r="N48" s="7">
        <f t="shared" si="8"/>
        <v>240</v>
      </c>
      <c r="O48" s="6">
        <f t="shared" si="9"/>
        <v>360</v>
      </c>
      <c r="P48" s="5">
        <f t="shared" si="10"/>
        <v>1260.0000000000005</v>
      </c>
      <c r="Q48" s="6">
        <f t="shared" si="11"/>
        <v>2735.9999999999995</v>
      </c>
      <c r="R48" s="7">
        <f t="shared" si="12"/>
        <v>0</v>
      </c>
      <c r="S48" s="6">
        <f t="shared" si="13"/>
        <v>0</v>
      </c>
      <c r="T48" s="7">
        <f t="shared" si="14"/>
        <v>720</v>
      </c>
      <c r="U48" s="6">
        <f t="shared" si="15"/>
        <v>720</v>
      </c>
      <c r="V48" s="5">
        <f t="shared" si="16"/>
        <v>720</v>
      </c>
      <c r="W48" s="6">
        <f t="shared" si="17"/>
        <v>720</v>
      </c>
      <c r="X48" s="7">
        <f t="shared" si="18"/>
        <v>2882.25</v>
      </c>
      <c r="Y48" s="6">
        <f t="shared" si="19"/>
        <v>3150</v>
      </c>
      <c r="Z48" s="7">
        <f t="shared" si="20"/>
        <v>0</v>
      </c>
      <c r="AA48" s="6">
        <f t="shared" si="21"/>
        <v>0</v>
      </c>
      <c r="AB48" s="5">
        <f t="shared" si="22"/>
        <v>2882.25</v>
      </c>
      <c r="AC48" s="6">
        <f t="shared" si="23"/>
        <v>3150</v>
      </c>
      <c r="AD48" s="7">
        <f t="shared" si="24"/>
        <v>1800</v>
      </c>
      <c r="AE48" s="6">
        <f t="shared" si="25"/>
        <v>1860</v>
      </c>
      <c r="AF48" s="7">
        <f t="shared" si="26"/>
        <v>0</v>
      </c>
      <c r="AG48" s="6">
        <f t="shared" si="27"/>
        <v>0</v>
      </c>
      <c r="AH48" s="5">
        <f t="shared" si="28"/>
        <v>1800</v>
      </c>
      <c r="AI48" s="6">
        <f t="shared" si="29"/>
        <v>1860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7881.0000000000009</v>
      </c>
      <c r="CS48" s="7">
        <f t="shared" si="90"/>
        <v>10011</v>
      </c>
      <c r="CT48" s="7">
        <f t="shared" si="90"/>
        <v>1571.4</v>
      </c>
      <c r="CU48" s="7">
        <f t="shared" si="90"/>
        <v>1691.4</v>
      </c>
      <c r="CV48" s="5">
        <f t="shared" si="91"/>
        <v>9452.4000000000015</v>
      </c>
      <c r="CW48" s="6">
        <f t="shared" si="92"/>
        <v>11702.4</v>
      </c>
      <c r="CY48" s="7">
        <v>9452.4000000000015</v>
      </c>
      <c r="CZ48" s="5">
        <f t="array" ref="CZ48">Summary_UpperBound</f>
        <v>11702.4</v>
      </c>
      <c r="DA48" s="6">
        <f>IF(ROUND(CZ48-CY48,0)=0,1/IF(Summary!$B$7="minutes",1,60),CZ48-CY48)</f>
        <v>2249.9999999999982</v>
      </c>
    </row>
    <row r="49" spans="2:105" x14ac:dyDescent="0.35">
      <c r="B49" s="14"/>
      <c r="E49" s="12">
        <f t="shared" ca="1" si="93"/>
        <v>44536</v>
      </c>
      <c r="F49" s="7">
        <f t="shared" si="0"/>
        <v>2178.7500000000005</v>
      </c>
      <c r="G49" s="6">
        <f t="shared" si="1"/>
        <v>2625</v>
      </c>
      <c r="H49" s="7">
        <f t="shared" si="2"/>
        <v>611.40000000000009</v>
      </c>
      <c r="I49" s="6">
        <f t="shared" si="3"/>
        <v>611.40000000000009</v>
      </c>
      <c r="J49" s="5">
        <f t="shared" si="4"/>
        <v>2790.1500000000005</v>
      </c>
      <c r="K49" s="6">
        <f t="shared" si="5"/>
        <v>3236.4</v>
      </c>
      <c r="L49" s="7">
        <f t="shared" si="6"/>
        <v>1020.0000000000005</v>
      </c>
      <c r="M49" s="6">
        <f t="shared" si="7"/>
        <v>2375.9999999999995</v>
      </c>
      <c r="N49" s="7">
        <f t="shared" si="8"/>
        <v>240</v>
      </c>
      <c r="O49" s="6">
        <f t="shared" si="9"/>
        <v>360</v>
      </c>
      <c r="P49" s="5">
        <f t="shared" si="10"/>
        <v>1260.0000000000005</v>
      </c>
      <c r="Q49" s="6">
        <f t="shared" si="11"/>
        <v>2735.9999999999995</v>
      </c>
      <c r="R49" s="7">
        <f t="shared" si="12"/>
        <v>0</v>
      </c>
      <c r="S49" s="6">
        <f t="shared" si="13"/>
        <v>0</v>
      </c>
      <c r="T49" s="7">
        <f t="shared" si="14"/>
        <v>720</v>
      </c>
      <c r="U49" s="6">
        <f t="shared" si="15"/>
        <v>720</v>
      </c>
      <c r="V49" s="5">
        <f t="shared" si="16"/>
        <v>720</v>
      </c>
      <c r="W49" s="6">
        <f t="shared" si="17"/>
        <v>720</v>
      </c>
      <c r="X49" s="7">
        <f t="shared" si="18"/>
        <v>2882.25</v>
      </c>
      <c r="Y49" s="6">
        <f t="shared" si="19"/>
        <v>3150</v>
      </c>
      <c r="Z49" s="7">
        <f t="shared" si="20"/>
        <v>0</v>
      </c>
      <c r="AA49" s="6">
        <f t="shared" si="21"/>
        <v>0</v>
      </c>
      <c r="AB49" s="5">
        <f t="shared" si="22"/>
        <v>2882.25</v>
      </c>
      <c r="AC49" s="6">
        <f t="shared" si="23"/>
        <v>3150</v>
      </c>
      <c r="AD49" s="7">
        <f t="shared" si="24"/>
        <v>1800</v>
      </c>
      <c r="AE49" s="6">
        <f t="shared" si="25"/>
        <v>1860</v>
      </c>
      <c r="AF49" s="7">
        <f t="shared" si="26"/>
        <v>0</v>
      </c>
      <c r="AG49" s="6">
        <f t="shared" si="27"/>
        <v>0</v>
      </c>
      <c r="AH49" s="5">
        <f t="shared" si="28"/>
        <v>1800</v>
      </c>
      <c r="AI49" s="6">
        <f t="shared" si="29"/>
        <v>1860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7881.0000000000009</v>
      </c>
      <c r="CS49" s="7">
        <f t="shared" si="90"/>
        <v>10011</v>
      </c>
      <c r="CT49" s="7">
        <f t="shared" si="90"/>
        <v>1571.4</v>
      </c>
      <c r="CU49" s="7">
        <f t="shared" si="90"/>
        <v>1691.4</v>
      </c>
      <c r="CV49" s="5">
        <f t="shared" si="91"/>
        <v>9452.4000000000015</v>
      </c>
      <c r="CW49" s="6">
        <f t="shared" si="92"/>
        <v>11702.4</v>
      </c>
      <c r="CY49" s="7">
        <v>9452.4000000000015</v>
      </c>
      <c r="CZ49" s="5">
        <f t="array" ref="CZ49">Summary_UpperBound</f>
        <v>11702.4</v>
      </c>
      <c r="DA49" s="6">
        <f>IF(ROUND(CZ49-CY49,0)=0,1/IF(Summary!$B$7="minutes",1,60),CZ49-CY49)</f>
        <v>2249.9999999999982</v>
      </c>
    </row>
    <row r="50" spans="2:105" x14ac:dyDescent="0.35">
      <c r="B50" s="14"/>
      <c r="E50" s="12">
        <f t="shared" ca="1" si="93"/>
        <v>44543</v>
      </c>
      <c r="F50" s="7">
        <f t="shared" si="0"/>
        <v>2178.7500000000005</v>
      </c>
      <c r="G50" s="6">
        <f t="shared" si="1"/>
        <v>2625</v>
      </c>
      <c r="H50" s="7">
        <f t="shared" si="2"/>
        <v>611.40000000000009</v>
      </c>
      <c r="I50" s="6">
        <f t="shared" si="3"/>
        <v>611.40000000000009</v>
      </c>
      <c r="J50" s="5">
        <f t="shared" si="4"/>
        <v>2790.1500000000005</v>
      </c>
      <c r="K50" s="6">
        <f t="shared" si="5"/>
        <v>3236.4</v>
      </c>
      <c r="L50" s="7">
        <f t="shared" si="6"/>
        <v>1020.0000000000005</v>
      </c>
      <c r="M50" s="6">
        <f t="shared" si="7"/>
        <v>2375.9999999999995</v>
      </c>
      <c r="N50" s="7">
        <f t="shared" si="8"/>
        <v>240</v>
      </c>
      <c r="O50" s="6">
        <f t="shared" si="9"/>
        <v>360</v>
      </c>
      <c r="P50" s="5">
        <f t="shared" si="10"/>
        <v>1260.0000000000005</v>
      </c>
      <c r="Q50" s="6">
        <f t="shared" si="11"/>
        <v>2735.9999999999995</v>
      </c>
      <c r="R50" s="7">
        <f t="shared" si="12"/>
        <v>0</v>
      </c>
      <c r="S50" s="6">
        <f t="shared" si="13"/>
        <v>0</v>
      </c>
      <c r="T50" s="7">
        <f t="shared" si="14"/>
        <v>720</v>
      </c>
      <c r="U50" s="6">
        <f t="shared" si="15"/>
        <v>720</v>
      </c>
      <c r="V50" s="5">
        <f t="shared" si="16"/>
        <v>720</v>
      </c>
      <c r="W50" s="6">
        <f t="shared" si="17"/>
        <v>720</v>
      </c>
      <c r="X50" s="7">
        <f t="shared" si="18"/>
        <v>2882.25</v>
      </c>
      <c r="Y50" s="6">
        <f t="shared" si="19"/>
        <v>3150</v>
      </c>
      <c r="Z50" s="7">
        <f t="shared" si="20"/>
        <v>0</v>
      </c>
      <c r="AA50" s="6">
        <f t="shared" si="21"/>
        <v>0</v>
      </c>
      <c r="AB50" s="5">
        <f t="shared" si="22"/>
        <v>2882.25</v>
      </c>
      <c r="AC50" s="6">
        <f t="shared" si="23"/>
        <v>3150</v>
      </c>
      <c r="AD50" s="7">
        <f t="shared" si="24"/>
        <v>1800</v>
      </c>
      <c r="AE50" s="6">
        <f t="shared" si="25"/>
        <v>1860</v>
      </c>
      <c r="AF50" s="7">
        <f t="shared" si="26"/>
        <v>0</v>
      </c>
      <c r="AG50" s="6">
        <f t="shared" si="27"/>
        <v>0</v>
      </c>
      <c r="AH50" s="5">
        <f t="shared" si="28"/>
        <v>1800</v>
      </c>
      <c r="AI50" s="6">
        <f t="shared" si="29"/>
        <v>1860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7881.0000000000009</v>
      </c>
      <c r="CS50" s="7">
        <f t="shared" si="90"/>
        <v>10011</v>
      </c>
      <c r="CT50" s="7">
        <f t="shared" si="90"/>
        <v>1571.4</v>
      </c>
      <c r="CU50" s="7">
        <f t="shared" si="90"/>
        <v>1691.4</v>
      </c>
      <c r="CV50" s="5">
        <f t="shared" si="91"/>
        <v>9452.4000000000015</v>
      </c>
      <c r="CW50" s="6">
        <f t="shared" si="92"/>
        <v>11702.4</v>
      </c>
      <c r="CY50" s="7">
        <v>9452.4000000000015</v>
      </c>
      <c r="CZ50" s="5">
        <f t="array" ref="CZ50">Summary_UpperBound</f>
        <v>11702.4</v>
      </c>
      <c r="DA50" s="6">
        <f>IF(ROUND(CZ50-CY50,0)=0,1/IF(Summary!$B$7="minutes",1,60),CZ50-CY50)</f>
        <v>2249.9999999999982</v>
      </c>
    </row>
    <row r="51" spans="2:105" x14ac:dyDescent="0.35">
      <c r="B51" s="14"/>
      <c r="E51" s="12">
        <f t="shared" ca="1" si="93"/>
        <v>44550</v>
      </c>
      <c r="F51" s="7">
        <f t="shared" si="0"/>
        <v>2178.7500000000005</v>
      </c>
      <c r="G51" s="6">
        <f t="shared" si="1"/>
        <v>2625</v>
      </c>
      <c r="H51" s="7">
        <f t="shared" si="2"/>
        <v>611.40000000000009</v>
      </c>
      <c r="I51" s="6">
        <f t="shared" si="3"/>
        <v>611.40000000000009</v>
      </c>
      <c r="J51" s="5">
        <f t="shared" si="4"/>
        <v>2790.1500000000005</v>
      </c>
      <c r="K51" s="6">
        <f t="shared" si="5"/>
        <v>3236.4</v>
      </c>
      <c r="L51" s="7">
        <f t="shared" si="6"/>
        <v>1020.0000000000005</v>
      </c>
      <c r="M51" s="6">
        <f t="shared" si="7"/>
        <v>2375.9999999999995</v>
      </c>
      <c r="N51" s="7">
        <f t="shared" si="8"/>
        <v>240</v>
      </c>
      <c r="O51" s="6">
        <f t="shared" si="9"/>
        <v>360</v>
      </c>
      <c r="P51" s="5">
        <f t="shared" si="10"/>
        <v>1260.0000000000005</v>
      </c>
      <c r="Q51" s="6">
        <f t="shared" si="11"/>
        <v>2735.9999999999995</v>
      </c>
      <c r="R51" s="7">
        <f t="shared" si="12"/>
        <v>0</v>
      </c>
      <c r="S51" s="6">
        <f t="shared" si="13"/>
        <v>0</v>
      </c>
      <c r="T51" s="7">
        <f t="shared" si="14"/>
        <v>720</v>
      </c>
      <c r="U51" s="6">
        <f t="shared" si="15"/>
        <v>720</v>
      </c>
      <c r="V51" s="5">
        <f t="shared" si="16"/>
        <v>720</v>
      </c>
      <c r="W51" s="6">
        <f t="shared" si="17"/>
        <v>720</v>
      </c>
      <c r="X51" s="7">
        <f t="shared" si="18"/>
        <v>2882.25</v>
      </c>
      <c r="Y51" s="6">
        <f t="shared" si="19"/>
        <v>3150</v>
      </c>
      <c r="Z51" s="7">
        <f t="shared" si="20"/>
        <v>0</v>
      </c>
      <c r="AA51" s="6">
        <f t="shared" si="21"/>
        <v>0</v>
      </c>
      <c r="AB51" s="5">
        <f t="shared" si="22"/>
        <v>2882.25</v>
      </c>
      <c r="AC51" s="6">
        <f t="shared" si="23"/>
        <v>3150</v>
      </c>
      <c r="AD51" s="7">
        <f t="shared" si="24"/>
        <v>1800</v>
      </c>
      <c r="AE51" s="6">
        <f t="shared" si="25"/>
        <v>1860</v>
      </c>
      <c r="AF51" s="7">
        <f t="shared" si="26"/>
        <v>0</v>
      </c>
      <c r="AG51" s="6">
        <f t="shared" si="27"/>
        <v>0</v>
      </c>
      <c r="AH51" s="5">
        <f t="shared" si="28"/>
        <v>1800</v>
      </c>
      <c r="AI51" s="6">
        <f t="shared" si="29"/>
        <v>1860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7881.0000000000009</v>
      </c>
      <c r="CS51" s="7">
        <f t="shared" si="90"/>
        <v>10011</v>
      </c>
      <c r="CT51" s="7">
        <f t="shared" si="90"/>
        <v>1571.4</v>
      </c>
      <c r="CU51" s="7">
        <f t="shared" si="90"/>
        <v>1691.4</v>
      </c>
      <c r="CV51" s="5">
        <f t="shared" si="91"/>
        <v>9452.4000000000015</v>
      </c>
      <c r="CW51" s="6">
        <f t="shared" si="92"/>
        <v>11702.4</v>
      </c>
      <c r="CY51" s="7">
        <v>9452.4000000000015</v>
      </c>
      <c r="CZ51" s="5">
        <f t="array" ref="CZ51">Summary_UpperBound</f>
        <v>11702.4</v>
      </c>
      <c r="DA51" s="6">
        <f>IF(ROUND(CZ51-CY51,0)=0,1/IF(Summary!$B$7="minutes",1,60),CZ51-CY51)</f>
        <v>2249.9999999999982</v>
      </c>
    </row>
    <row r="52" spans="2:105" x14ac:dyDescent="0.35">
      <c r="B52" s="14"/>
      <c r="E52" s="12">
        <f t="shared" ca="1" si="93"/>
        <v>44557</v>
      </c>
      <c r="F52" s="7">
        <f t="shared" si="0"/>
        <v>2178.7500000000005</v>
      </c>
      <c r="G52" s="6">
        <f t="shared" si="1"/>
        <v>2625</v>
      </c>
      <c r="H52" s="7">
        <f t="shared" si="2"/>
        <v>611.40000000000009</v>
      </c>
      <c r="I52" s="6">
        <f t="shared" si="3"/>
        <v>611.40000000000009</v>
      </c>
      <c r="J52" s="5">
        <f t="shared" si="4"/>
        <v>2790.1500000000005</v>
      </c>
      <c r="K52" s="6">
        <f t="shared" si="5"/>
        <v>3236.4</v>
      </c>
      <c r="L52" s="7">
        <f t="shared" si="6"/>
        <v>1020.0000000000005</v>
      </c>
      <c r="M52" s="6">
        <f t="shared" si="7"/>
        <v>2375.9999999999995</v>
      </c>
      <c r="N52" s="7">
        <f t="shared" si="8"/>
        <v>240</v>
      </c>
      <c r="O52" s="6">
        <f t="shared" si="9"/>
        <v>360</v>
      </c>
      <c r="P52" s="5">
        <f t="shared" si="10"/>
        <v>1260.0000000000005</v>
      </c>
      <c r="Q52" s="6">
        <f t="shared" si="11"/>
        <v>2735.9999999999995</v>
      </c>
      <c r="R52" s="7">
        <f t="shared" si="12"/>
        <v>0</v>
      </c>
      <c r="S52" s="6">
        <f t="shared" si="13"/>
        <v>0</v>
      </c>
      <c r="T52" s="7">
        <f t="shared" si="14"/>
        <v>720</v>
      </c>
      <c r="U52" s="6">
        <f t="shared" si="15"/>
        <v>720</v>
      </c>
      <c r="V52" s="5">
        <f t="shared" si="16"/>
        <v>720</v>
      </c>
      <c r="W52" s="6">
        <f t="shared" si="17"/>
        <v>720</v>
      </c>
      <c r="X52" s="7">
        <f t="shared" si="18"/>
        <v>2882.25</v>
      </c>
      <c r="Y52" s="6">
        <f t="shared" si="19"/>
        <v>3150</v>
      </c>
      <c r="Z52" s="7">
        <f t="shared" si="20"/>
        <v>0</v>
      </c>
      <c r="AA52" s="6">
        <f t="shared" si="21"/>
        <v>0</v>
      </c>
      <c r="AB52" s="5">
        <f t="shared" si="22"/>
        <v>2882.25</v>
      </c>
      <c r="AC52" s="6">
        <f t="shared" si="23"/>
        <v>3150</v>
      </c>
      <c r="AD52" s="7">
        <f t="shared" si="24"/>
        <v>1800</v>
      </c>
      <c r="AE52" s="6">
        <f t="shared" si="25"/>
        <v>1860</v>
      </c>
      <c r="AF52" s="7">
        <f t="shared" si="26"/>
        <v>0</v>
      </c>
      <c r="AG52" s="6">
        <f t="shared" si="27"/>
        <v>0</v>
      </c>
      <c r="AH52" s="5">
        <f t="shared" si="28"/>
        <v>1800</v>
      </c>
      <c r="AI52" s="6">
        <f t="shared" si="29"/>
        <v>1860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7881.0000000000009</v>
      </c>
      <c r="CS52" s="7">
        <f t="shared" si="90"/>
        <v>10011</v>
      </c>
      <c r="CT52" s="7">
        <f t="shared" si="90"/>
        <v>1571.4</v>
      </c>
      <c r="CU52" s="7">
        <f t="shared" si="90"/>
        <v>1691.4</v>
      </c>
      <c r="CV52" s="5">
        <f t="shared" si="91"/>
        <v>9452.4000000000015</v>
      </c>
      <c r="CW52" s="6">
        <f t="shared" si="92"/>
        <v>11702.4</v>
      </c>
      <c r="CY52" s="7">
        <v>9452.4000000000015</v>
      </c>
      <c r="CZ52" s="5">
        <f t="array" ref="CZ52">Summary_UpperBound</f>
        <v>11702.4</v>
      </c>
      <c r="DA52" s="6">
        <f>IF(ROUND(CZ52-CY52,0)=0,1/IF(Summary!$B$7="minutes",1,60),CZ52-CY52)</f>
        <v>2249.9999999999982</v>
      </c>
    </row>
    <row r="53" spans="2:105" x14ac:dyDescent="0.35">
      <c r="B53" s="14"/>
      <c r="E53" s="12">
        <f t="shared" ca="1" si="93"/>
        <v>44564</v>
      </c>
      <c r="F53" s="7">
        <f t="shared" si="0"/>
        <v>2178.7500000000005</v>
      </c>
      <c r="G53" s="6">
        <f t="shared" si="1"/>
        <v>2625</v>
      </c>
      <c r="H53" s="7">
        <f t="shared" si="2"/>
        <v>611.40000000000009</v>
      </c>
      <c r="I53" s="6">
        <f t="shared" si="3"/>
        <v>611.40000000000009</v>
      </c>
      <c r="J53" s="5">
        <f t="shared" si="4"/>
        <v>2790.1500000000005</v>
      </c>
      <c r="K53" s="6">
        <f t="shared" si="5"/>
        <v>3236.4</v>
      </c>
      <c r="L53" s="7">
        <f t="shared" si="6"/>
        <v>1020.0000000000005</v>
      </c>
      <c r="M53" s="6">
        <f t="shared" si="7"/>
        <v>2375.9999999999995</v>
      </c>
      <c r="N53" s="7">
        <f t="shared" si="8"/>
        <v>240</v>
      </c>
      <c r="O53" s="6">
        <f t="shared" si="9"/>
        <v>360</v>
      </c>
      <c r="P53" s="5">
        <f t="shared" si="10"/>
        <v>1260.0000000000005</v>
      </c>
      <c r="Q53" s="6">
        <f t="shared" si="11"/>
        <v>2735.9999999999995</v>
      </c>
      <c r="R53" s="7">
        <f t="shared" si="12"/>
        <v>0</v>
      </c>
      <c r="S53" s="6">
        <f t="shared" si="13"/>
        <v>0</v>
      </c>
      <c r="T53" s="7">
        <f t="shared" si="14"/>
        <v>720</v>
      </c>
      <c r="U53" s="6">
        <f t="shared" si="15"/>
        <v>720</v>
      </c>
      <c r="V53" s="5">
        <f t="shared" si="16"/>
        <v>720</v>
      </c>
      <c r="W53" s="6">
        <f t="shared" si="17"/>
        <v>720</v>
      </c>
      <c r="X53" s="7">
        <f t="shared" si="18"/>
        <v>2882.25</v>
      </c>
      <c r="Y53" s="6">
        <f t="shared" si="19"/>
        <v>3150</v>
      </c>
      <c r="Z53" s="7">
        <f t="shared" si="20"/>
        <v>0</v>
      </c>
      <c r="AA53" s="6">
        <f t="shared" si="21"/>
        <v>0</v>
      </c>
      <c r="AB53" s="5">
        <f t="shared" si="22"/>
        <v>2882.25</v>
      </c>
      <c r="AC53" s="6">
        <f t="shared" si="23"/>
        <v>3150</v>
      </c>
      <c r="AD53" s="7">
        <f t="shared" si="24"/>
        <v>1800</v>
      </c>
      <c r="AE53" s="6">
        <f t="shared" si="25"/>
        <v>1860</v>
      </c>
      <c r="AF53" s="7">
        <f t="shared" si="26"/>
        <v>0</v>
      </c>
      <c r="AG53" s="6">
        <f t="shared" si="27"/>
        <v>0</v>
      </c>
      <c r="AH53" s="5">
        <f t="shared" si="28"/>
        <v>1800</v>
      </c>
      <c r="AI53" s="6">
        <f t="shared" si="29"/>
        <v>1860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7881.0000000000009</v>
      </c>
      <c r="CS53" s="7">
        <f t="shared" si="90"/>
        <v>10011</v>
      </c>
      <c r="CT53" s="7">
        <f t="shared" si="90"/>
        <v>1571.4</v>
      </c>
      <c r="CU53" s="7">
        <f t="shared" si="90"/>
        <v>1691.4</v>
      </c>
      <c r="CV53" s="5">
        <f t="shared" si="91"/>
        <v>9452.4000000000015</v>
      </c>
      <c r="CW53" s="6">
        <f t="shared" si="92"/>
        <v>11702.4</v>
      </c>
      <c r="CY53" s="7">
        <v>9452.4000000000015</v>
      </c>
      <c r="CZ53" s="5">
        <f t="array" ref="CZ53">Summary_UpperBound</f>
        <v>11702.4</v>
      </c>
      <c r="DA53" s="6">
        <f>IF(ROUND(CZ53-CY53,0)=0,1/IF(Summary!$B$7="minutes",1,60),CZ53-CY53)</f>
        <v>2249.9999999999982</v>
      </c>
    </row>
    <row r="54" spans="2:105" x14ac:dyDescent="0.35">
      <c r="B54" s="14"/>
      <c r="E54" s="12">
        <f t="shared" ca="1" si="93"/>
        <v>44571</v>
      </c>
      <c r="F54" s="7">
        <f t="shared" si="0"/>
        <v>2178.7500000000005</v>
      </c>
      <c r="G54" s="6">
        <f t="shared" si="1"/>
        <v>2625</v>
      </c>
      <c r="H54" s="7">
        <f t="shared" si="2"/>
        <v>611.40000000000009</v>
      </c>
      <c r="I54" s="6">
        <f t="shared" si="3"/>
        <v>611.40000000000009</v>
      </c>
      <c r="J54" s="5">
        <f t="shared" si="4"/>
        <v>2790.1500000000005</v>
      </c>
      <c r="K54" s="6">
        <f t="shared" si="5"/>
        <v>3236.4</v>
      </c>
      <c r="L54" s="7">
        <f t="shared" si="6"/>
        <v>1020.0000000000005</v>
      </c>
      <c r="M54" s="6">
        <f t="shared" si="7"/>
        <v>2375.9999999999995</v>
      </c>
      <c r="N54" s="7">
        <f t="shared" si="8"/>
        <v>240</v>
      </c>
      <c r="O54" s="6">
        <f t="shared" si="9"/>
        <v>360</v>
      </c>
      <c r="P54" s="5">
        <f t="shared" si="10"/>
        <v>1260.0000000000005</v>
      </c>
      <c r="Q54" s="6">
        <f t="shared" si="11"/>
        <v>2735.9999999999995</v>
      </c>
      <c r="R54" s="7">
        <f t="shared" si="12"/>
        <v>0</v>
      </c>
      <c r="S54" s="6">
        <f t="shared" si="13"/>
        <v>0</v>
      </c>
      <c r="T54" s="7">
        <f t="shared" si="14"/>
        <v>720</v>
      </c>
      <c r="U54" s="6">
        <f t="shared" si="15"/>
        <v>720</v>
      </c>
      <c r="V54" s="5">
        <f t="shared" si="16"/>
        <v>720</v>
      </c>
      <c r="W54" s="6">
        <f t="shared" si="17"/>
        <v>720</v>
      </c>
      <c r="X54" s="7">
        <f t="shared" si="18"/>
        <v>2882.25</v>
      </c>
      <c r="Y54" s="6">
        <f t="shared" si="19"/>
        <v>3150</v>
      </c>
      <c r="Z54" s="7">
        <f t="shared" si="20"/>
        <v>0</v>
      </c>
      <c r="AA54" s="6">
        <f t="shared" si="21"/>
        <v>0</v>
      </c>
      <c r="AB54" s="5">
        <f t="shared" si="22"/>
        <v>2882.25</v>
      </c>
      <c r="AC54" s="6">
        <f t="shared" si="23"/>
        <v>3150</v>
      </c>
      <c r="AD54" s="7">
        <f t="shared" si="24"/>
        <v>1800</v>
      </c>
      <c r="AE54" s="6">
        <f t="shared" si="25"/>
        <v>1860</v>
      </c>
      <c r="AF54" s="7">
        <f t="shared" si="26"/>
        <v>0</v>
      </c>
      <c r="AG54" s="6">
        <f t="shared" si="27"/>
        <v>0</v>
      </c>
      <c r="AH54" s="5">
        <f t="shared" si="28"/>
        <v>1800</v>
      </c>
      <c r="AI54" s="6">
        <f t="shared" si="29"/>
        <v>1860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7881.0000000000009</v>
      </c>
      <c r="CS54" s="7">
        <f t="shared" si="90"/>
        <v>10011</v>
      </c>
      <c r="CT54" s="7">
        <f t="shared" si="90"/>
        <v>1571.4</v>
      </c>
      <c r="CU54" s="7">
        <f t="shared" si="90"/>
        <v>1691.4</v>
      </c>
      <c r="CV54" s="5">
        <f t="shared" si="91"/>
        <v>9452.4000000000015</v>
      </c>
      <c r="CW54" s="6">
        <f t="shared" si="92"/>
        <v>11702.4</v>
      </c>
      <c r="CY54" s="7">
        <v>9452.4000000000015</v>
      </c>
      <c r="CZ54" s="5">
        <f t="array" ref="CZ54">Summary_UpperBound</f>
        <v>11702.4</v>
      </c>
      <c r="DA54" s="6">
        <f>IF(ROUND(CZ54-CY54,0)=0,1/IF(Summary!$B$7="minutes",1,60),CZ54-CY54)</f>
        <v>2249.9999999999982</v>
      </c>
    </row>
    <row r="55" spans="2:105" x14ac:dyDescent="0.35">
      <c r="B55" s="14"/>
      <c r="E55" s="12">
        <f t="shared" ca="1" si="93"/>
        <v>44578</v>
      </c>
      <c r="F55" s="7">
        <f t="shared" si="0"/>
        <v>2178.7500000000005</v>
      </c>
      <c r="G55" s="6">
        <f t="shared" si="1"/>
        <v>2625</v>
      </c>
      <c r="H55" s="7">
        <f t="shared" si="2"/>
        <v>611.40000000000009</v>
      </c>
      <c r="I55" s="6">
        <f t="shared" si="3"/>
        <v>611.40000000000009</v>
      </c>
      <c r="J55" s="5">
        <f t="shared" si="4"/>
        <v>2790.1500000000005</v>
      </c>
      <c r="K55" s="6">
        <f t="shared" si="5"/>
        <v>3236.4</v>
      </c>
      <c r="L55" s="7">
        <f t="shared" si="6"/>
        <v>1020.0000000000005</v>
      </c>
      <c r="M55" s="6">
        <f t="shared" si="7"/>
        <v>2375.9999999999995</v>
      </c>
      <c r="N55" s="7">
        <f t="shared" si="8"/>
        <v>240</v>
      </c>
      <c r="O55" s="6">
        <f t="shared" si="9"/>
        <v>360</v>
      </c>
      <c r="P55" s="5">
        <f t="shared" si="10"/>
        <v>1260.0000000000005</v>
      </c>
      <c r="Q55" s="6">
        <f t="shared" si="11"/>
        <v>2735.9999999999995</v>
      </c>
      <c r="R55" s="7">
        <f t="shared" si="12"/>
        <v>0</v>
      </c>
      <c r="S55" s="6">
        <f t="shared" si="13"/>
        <v>0</v>
      </c>
      <c r="T55" s="7">
        <f t="shared" si="14"/>
        <v>720</v>
      </c>
      <c r="U55" s="6">
        <f t="shared" si="15"/>
        <v>720</v>
      </c>
      <c r="V55" s="5">
        <f t="shared" si="16"/>
        <v>720</v>
      </c>
      <c r="W55" s="6">
        <f t="shared" si="17"/>
        <v>720</v>
      </c>
      <c r="X55" s="7">
        <f t="shared" si="18"/>
        <v>2882.25</v>
      </c>
      <c r="Y55" s="6">
        <f t="shared" si="19"/>
        <v>3150</v>
      </c>
      <c r="Z55" s="7">
        <f t="shared" si="20"/>
        <v>0</v>
      </c>
      <c r="AA55" s="6">
        <f t="shared" si="21"/>
        <v>0</v>
      </c>
      <c r="AB55" s="5">
        <f t="shared" si="22"/>
        <v>2882.25</v>
      </c>
      <c r="AC55" s="6">
        <f t="shared" si="23"/>
        <v>3150</v>
      </c>
      <c r="AD55" s="7">
        <f t="shared" si="24"/>
        <v>1800</v>
      </c>
      <c r="AE55" s="6">
        <f t="shared" si="25"/>
        <v>1860</v>
      </c>
      <c r="AF55" s="7">
        <f t="shared" si="26"/>
        <v>0</v>
      </c>
      <c r="AG55" s="6">
        <f t="shared" si="27"/>
        <v>0</v>
      </c>
      <c r="AH55" s="5">
        <f t="shared" si="28"/>
        <v>1800</v>
      </c>
      <c r="AI55" s="6">
        <f t="shared" si="29"/>
        <v>1860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7881.0000000000009</v>
      </c>
      <c r="CS55" s="7">
        <f t="shared" si="90"/>
        <v>10011</v>
      </c>
      <c r="CT55" s="7">
        <f t="shared" si="90"/>
        <v>1571.4</v>
      </c>
      <c r="CU55" s="7">
        <f t="shared" si="90"/>
        <v>1691.4</v>
      </c>
      <c r="CV55" s="5">
        <f t="shared" si="91"/>
        <v>9452.4000000000015</v>
      </c>
      <c r="CW55" s="6">
        <f t="shared" si="92"/>
        <v>11702.4</v>
      </c>
      <c r="CY55" s="7">
        <v>9452.4000000000015</v>
      </c>
      <c r="CZ55" s="5">
        <f t="array" ref="CZ55">Summary_UpperBound</f>
        <v>11702.4</v>
      </c>
      <c r="DA55" s="6">
        <f>IF(ROUND(CZ55-CY55,0)=0,1/IF(Summary!$B$7="minutes",1,60),CZ55-CY55)</f>
        <v>2249.9999999999982</v>
      </c>
    </row>
    <row r="56" spans="2:105" ht="15" thickBot="1" x14ac:dyDescent="0.4">
      <c r="B56" s="14"/>
      <c r="E56" s="13">
        <f t="shared" ca="1" si="93"/>
        <v>44585</v>
      </c>
      <c r="F56" s="8">
        <f t="shared" si="0"/>
        <v>2178.7500000000005</v>
      </c>
      <c r="G56" s="10">
        <f t="shared" si="1"/>
        <v>2625</v>
      </c>
      <c r="H56" s="8">
        <f t="shared" si="2"/>
        <v>611.40000000000009</v>
      </c>
      <c r="I56" s="10">
        <f t="shared" si="3"/>
        <v>611.40000000000009</v>
      </c>
      <c r="J56" s="9">
        <f t="shared" si="4"/>
        <v>2790.1500000000005</v>
      </c>
      <c r="K56" s="10">
        <f t="shared" si="5"/>
        <v>3236.4</v>
      </c>
      <c r="L56" s="8">
        <f t="shared" si="6"/>
        <v>1020.0000000000005</v>
      </c>
      <c r="M56" s="10">
        <f t="shared" si="7"/>
        <v>2375.9999999999995</v>
      </c>
      <c r="N56" s="8">
        <f t="shared" si="8"/>
        <v>240</v>
      </c>
      <c r="O56" s="10">
        <f t="shared" si="9"/>
        <v>360</v>
      </c>
      <c r="P56" s="9">
        <f t="shared" si="10"/>
        <v>1260.0000000000005</v>
      </c>
      <c r="Q56" s="10">
        <f t="shared" si="11"/>
        <v>2735.9999999999995</v>
      </c>
      <c r="R56" s="8">
        <f t="shared" si="12"/>
        <v>0</v>
      </c>
      <c r="S56" s="10">
        <f t="shared" si="13"/>
        <v>0</v>
      </c>
      <c r="T56" s="8">
        <f t="shared" si="14"/>
        <v>720</v>
      </c>
      <c r="U56" s="10">
        <f t="shared" si="15"/>
        <v>720</v>
      </c>
      <c r="V56" s="9">
        <f t="shared" si="16"/>
        <v>720</v>
      </c>
      <c r="W56" s="10">
        <f t="shared" si="17"/>
        <v>720</v>
      </c>
      <c r="X56" s="8">
        <f t="shared" si="18"/>
        <v>2882.25</v>
      </c>
      <c r="Y56" s="10">
        <f t="shared" si="19"/>
        <v>3150</v>
      </c>
      <c r="Z56" s="8">
        <f t="shared" si="20"/>
        <v>0</v>
      </c>
      <c r="AA56" s="10">
        <f t="shared" si="21"/>
        <v>0</v>
      </c>
      <c r="AB56" s="9">
        <f t="shared" si="22"/>
        <v>2882.25</v>
      </c>
      <c r="AC56" s="10">
        <f t="shared" si="23"/>
        <v>3150</v>
      </c>
      <c r="AD56" s="8">
        <f t="shared" si="24"/>
        <v>1800</v>
      </c>
      <c r="AE56" s="10">
        <f t="shared" si="25"/>
        <v>1860</v>
      </c>
      <c r="AF56" s="8">
        <f t="shared" si="26"/>
        <v>0</v>
      </c>
      <c r="AG56" s="10">
        <f t="shared" si="27"/>
        <v>0</v>
      </c>
      <c r="AH56" s="9">
        <f t="shared" si="28"/>
        <v>1800</v>
      </c>
      <c r="AI56" s="10">
        <f t="shared" si="29"/>
        <v>1860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7881.0000000000009</v>
      </c>
      <c r="CS56" s="7">
        <f t="shared" si="90"/>
        <v>10011</v>
      </c>
      <c r="CT56" s="7">
        <f t="shared" si="90"/>
        <v>1571.4</v>
      </c>
      <c r="CU56" s="7">
        <f t="shared" si="90"/>
        <v>1691.4</v>
      </c>
      <c r="CV56" s="9">
        <f t="shared" si="91"/>
        <v>9452.4000000000015</v>
      </c>
      <c r="CW56" s="10">
        <f t="shared" si="92"/>
        <v>11702.4</v>
      </c>
      <c r="CY56" s="8">
        <v>9452.4000000000015</v>
      </c>
      <c r="CZ56" s="9">
        <f t="array" ref="CZ56">Summary_UpperBound</f>
        <v>11702.4</v>
      </c>
      <c r="DA56" s="6">
        <f>IF(ROUND(CZ56-CY56,0)=0,1/IF(Summary!$B$7="minutes",1,60),CZ56-CY56)</f>
        <v>2249.9999999999982</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f>AVERAGE(F5:F56)</f>
        <v>2178.7500000000005</v>
      </c>
      <c r="G59" s="5">
        <f>AVERAGE(G5:G56)-F59</f>
        <v>446.24999999999955</v>
      </c>
      <c r="H59" s="5">
        <f t="shared" ref="H59:BR59" si="94">AVERAGE(H5:H56)</f>
        <v>611.40000000000066</v>
      </c>
      <c r="I59" s="5">
        <f>AVERAGE(I5:I56)-H59</f>
        <v>0</v>
      </c>
      <c r="J59" s="5">
        <f t="shared" si="94"/>
        <v>2790.1499999999974</v>
      </c>
      <c r="K59" s="5">
        <f>AVERAGE(K5:K56)-J59</f>
        <v>446.24999999999955</v>
      </c>
      <c r="L59" s="5">
        <f t="shared" si="94"/>
        <v>1020.0000000000001</v>
      </c>
      <c r="M59" s="5">
        <f>AVERAGE(M5:M56)-L59</f>
        <v>1355.9999999999995</v>
      </c>
      <c r="N59" s="5">
        <f t="shared" si="94"/>
        <v>240</v>
      </c>
      <c r="O59" s="5">
        <f>AVERAGE(O5:O56)-N59</f>
        <v>120</v>
      </c>
      <c r="P59" s="5">
        <f t="shared" si="94"/>
        <v>1260.0000000000002</v>
      </c>
      <c r="Q59" s="5">
        <f>AVERAGE(Q5:Q56)-P59</f>
        <v>1475.9999999999993</v>
      </c>
      <c r="R59" s="5">
        <f t="shared" si="94"/>
        <v>0</v>
      </c>
      <c r="S59" s="5">
        <f>AVERAGE(S5:S56)-R59</f>
        <v>0</v>
      </c>
      <c r="T59" s="5">
        <f t="shared" si="94"/>
        <v>720</v>
      </c>
      <c r="U59" s="5">
        <f>AVERAGE(U5:U56)-T59</f>
        <v>0</v>
      </c>
      <c r="V59" s="5">
        <f t="shared" si="94"/>
        <v>720</v>
      </c>
      <c r="W59" s="5">
        <f>AVERAGE(W5:W56)-V59</f>
        <v>0</v>
      </c>
      <c r="X59" s="5">
        <f t="shared" si="94"/>
        <v>2882.25</v>
      </c>
      <c r="Y59" s="5">
        <f>AVERAGE(Y5:Y56)-X59</f>
        <v>267.75</v>
      </c>
      <c r="Z59" s="5">
        <f t="shared" si="94"/>
        <v>0</v>
      </c>
      <c r="AA59" s="5">
        <f>AVERAGE(AA5:AA56)-Z59</f>
        <v>0</v>
      </c>
      <c r="AB59" s="5">
        <f t="shared" si="94"/>
        <v>2882.25</v>
      </c>
      <c r="AC59" s="5">
        <f>AVERAGE(AC5:AC56)-AB59</f>
        <v>267.75</v>
      </c>
      <c r="AD59" s="5">
        <f t="shared" si="94"/>
        <v>1800</v>
      </c>
      <c r="AE59" s="5">
        <f>AVERAGE(AE5:AE56)-AD59</f>
        <v>60</v>
      </c>
      <c r="AF59" s="5">
        <f t="shared" si="94"/>
        <v>0</v>
      </c>
      <c r="AG59" s="5">
        <f>AVERAGE(AG5:AG56)-AF59</f>
        <v>0</v>
      </c>
      <c r="AH59" s="5">
        <f t="shared" si="94"/>
        <v>1800</v>
      </c>
      <c r="AI59" s="5">
        <f>AVERAGE(AI5:AI56)-AH59</f>
        <v>60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20 Group Sessions</v>
      </c>
      <c r="F63" s="5" cm="1">
        <f t="array" ref="F63">INDEX($F$59:$CW$60,1,MATCH(1,($E63=$F$1:$CQ$1)*($F$62=$F$4:$CQ$4)*(Summary!$B$5='Required Capacity (Hide)'!$F$2:$CQ$2),0))</f>
        <v>2790.1499999999974</v>
      </c>
      <c r="G63" s="5" cm="1">
        <f t="array" ref="G63">IF(AND(INDEX($F$59:$CW$60,1,MATCH(1,($E63=$F$1:$CQ$1)*($G$62=$F$58:$CQ$58)*(Summary!$B$5='Required Capacity (Hide)'!$F$2:$CQ$2),0))=0,F63&gt;0),IF(Summary!$B$7="minutes",1,1/60),INDEX($F$59:$CW$60,1,MATCH(1,($E63=$F$1:$CQ$1)*($G$62=$F$58:$CQ$58)*(Summary!$B$5='Required Capacity (Hide)'!$F$2:$CQ$2),0)))</f>
        <v>446.24999999999955</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40 Group Session</v>
      </c>
      <c r="F64" s="5">
        <f t="array" ref="F64">INDEX($F$59:$CW$60,1,MATCH(1,($E64=$F$1:$CQ$1)*($F$62=$F$4:$CQ$4)*(Summary!$B$5='Required Capacity (Hide)'!$F$2:$CQ$2),0))</f>
        <v>1260.0000000000002</v>
      </c>
      <c r="G64" s="5" cm="1">
        <f t="array" ref="G64">IF(AND(INDEX($F$59:$CW$60,1,MATCH(1,($E64=$F$1:$CQ$1)*($G$62=$F$58:$CQ$58)*(Summary!$B$5='Required Capacity (Hide)'!$F$2:$CQ$2),0))=0,F64&gt;0),IF(Summary!$B$7="minutes",1,1/60),INDEX($F$59:$CW$60,1,MATCH(1,($E64=$F$1:$CQ$1)*($G$62=$F$58:$CQ$58)*(Summary!$B$5='Required Capacity (Hide)'!$F$2:$CQ$2),0)))</f>
        <v>1475.9999999999993</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5">
      <c r="B65" s="14"/>
      <c r="E65" s="14" t="str">
        <f>'Data Validation (Hide)'!B4</f>
        <v>8 Group Session</v>
      </c>
      <c r="F65" s="5">
        <f t="array" ref="F65">INDEX($F$59:$CW$60,1,MATCH(1,($E65=$F$1:$CQ$1)*($F$62=$F$4:$CQ$4)*(Summary!$B$5='Required Capacity (Hide)'!$F$2:$CQ$2),0))</f>
        <v>720</v>
      </c>
      <c r="G65" s="5" cm="1">
        <f t="array" ref="G65">IF(AND(INDEX($F$59:$CW$60,1,MATCH(1,($E65=$F$1:$CQ$1)*($G$62=$F$58:$CQ$58)*(Summary!$B$5='Required Capacity (Hide)'!$F$2:$CQ$2),0))=0,F65&gt;0),IF(Summary!$B$7="minutes",1,1/60),INDEX($F$59:$CW$60,1,MATCH(1,($E65=$F$1:$CQ$1)*($G$62=$F$58:$CQ$58)*(Summary!$B$5='Required Capacity (Hide)'!$F$2:$CQ$2),0)))</f>
        <v>1</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5">
      <c r="B66" s="14"/>
      <c r="E66" s="14" t="str">
        <f>'Data Validation (Hide)'!B5</f>
        <v>20 Individual</v>
      </c>
      <c r="F66" s="5">
        <f t="array" ref="F66">INDEX($F$59:$CW$60,1,MATCH(1,($E66=$F$1:$CQ$1)*($F$62=$F$4:$CQ$4)*(Summary!$B$5='Required Capacity (Hide)'!$F$2:$CQ$2),0))</f>
        <v>2882.25</v>
      </c>
      <c r="G66" s="5" cm="1">
        <f t="array" ref="G66">IF(AND(INDEX($F$59:$CW$60,1,MATCH(1,($E66=$F$1:$CQ$1)*($G$62=$F$58:$CQ$58)*(Summary!$B$5='Required Capacity (Hide)'!$F$2:$CQ$2),0))=0,F66&gt;0),IF(Summary!$B$7="minutes",1,1/60),INDEX($F$59:$CW$60,1,MATCH(1,($E66=$F$1:$CQ$1)*($G$62=$F$58:$CQ$58)*(Summary!$B$5='Required Capacity (Hide)'!$F$2:$CQ$2),0)))</f>
        <v>267.75</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5">
      <c r="B67" s="14"/>
      <c r="E67" s="14" t="str">
        <f>'Data Validation (Hide)'!B6</f>
        <v>40 Individual</v>
      </c>
      <c r="F67" s="5">
        <f t="array" ref="F67">INDEX($F$59:$CW$60,1,MATCH(1,($E67=$F$1:$CQ$1)*($F$62=$F$4:$CQ$4)*(Summary!$B$5='Required Capacity (Hide)'!$F$2:$CQ$2),0))</f>
        <v>1800</v>
      </c>
      <c r="G67" s="5" cm="1">
        <f t="array" ref="G67">IF(AND(INDEX($F$59:$CW$60,1,MATCH(1,($E67=$F$1:$CQ$1)*($G$62=$F$58:$CQ$58)*(Summary!$B$5='Required Capacity (Hide)'!$F$2:$CQ$2),0))=0,F67&gt;0),IF(Summary!$B$7="minutes",1,1/60),INDEX($F$59:$CW$60,1,MATCH(1,($E67=$F$1:$CQ$1)*($G$62=$F$58:$CQ$58)*(Summary!$B$5='Required Capacity (Hide)'!$F$2:$CQ$2),0)))</f>
        <v>60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3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3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3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3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3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3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3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3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3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3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f>SUM(F63:F77)</f>
        <v>9452.3999999999978</v>
      </c>
      <c r="G78" s="18">
        <f>SUM(G63:G77)</f>
        <v>2250.9999999999991</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workbookViewId="0">
      <selection activeCell="B13" sqref="B13"/>
    </sheetView>
  </sheetViews>
  <sheetFormatPr defaultColWidth="0" defaultRowHeight="14.5" zeroHeight="1" x14ac:dyDescent="0.35"/>
  <cols>
    <col min="1" max="1" width="8.7265625" customWidth="1"/>
    <col min="2" max="2" width="17.6328125" bestFit="1" customWidth="1"/>
    <col min="3" max="7" width="3.36328125" customWidth="1"/>
    <col min="8" max="17" width="3.36328125" hidden="1" customWidth="1"/>
    <col min="18" max="18" width="13.7265625" bestFit="1" customWidth="1"/>
    <col min="19" max="22" width="8.7265625" customWidth="1"/>
    <col min="23" max="23" width="12" customWidth="1"/>
    <col min="24" max="24" width="8.7265625" customWidth="1"/>
    <col min="25" max="25" width="18.36328125" customWidth="1"/>
    <col min="26" max="30" width="3.36328125" customWidth="1"/>
    <col min="31" max="40" width="3.36328125" hidden="1"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212</v>
      </c>
    </row>
    <row r="4" spans="1:46" ht="16.5" customHeight="1" thickBot="1" x14ac:dyDescent="0.6">
      <c r="A4" s="25"/>
      <c r="B4" s="167">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20 Group Sessions</v>
      </c>
      <c r="D9" s="79" t="str" cm="1">
        <f t="array" ref="D9">INDEX('Data Validation (Hide)'!$B$2:$B$16,COLUMN(B1),1)</f>
        <v>40 Group Session</v>
      </c>
      <c r="E9" s="79" t="str" cm="1">
        <f t="array" ref="E9">INDEX('Data Validation (Hide)'!$B$2:$B$16,COLUMN(C1),1)</f>
        <v>8 Group Session</v>
      </c>
      <c r="F9" s="79" t="str" cm="1">
        <f t="array" ref="F9">INDEX('Data Validation (Hide)'!$B$2:$B$16,COLUMN(D1),1)</f>
        <v>20 Individual</v>
      </c>
      <c r="G9" s="79" t="str" cm="1">
        <f t="array" ref="G9">INDEX('Data Validation (Hide)'!$B$2:$B$16,COLUMN(E1),1)</f>
        <v>40 Individual</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211</v>
      </c>
      <c r="W9" s="77" t="str">
        <f>"Avg. mins per week (52 weeks) per "&amp;LEFT(LOWER(GroupName),LEN(GroupName)-1)</f>
        <v>Avg. mins per week (52 weeks) per cluster</v>
      </c>
      <c r="X9" s="5"/>
      <c r="Y9" s="77" t="s">
        <v>97</v>
      </c>
      <c r="Z9" s="81" t="str" cm="1">
        <f t="array" ref="Z9">INDEX('Data Validation (Hide)'!$B$2:$B$16,COLUMN(A1),1)</f>
        <v>20 Group Sessions</v>
      </c>
      <c r="AA9" s="82" t="str" cm="1">
        <f t="array" ref="AA9">INDEX('Data Validation (Hide)'!$B$2:$B$16,COLUMN(B1),1)</f>
        <v>40 Group Session</v>
      </c>
      <c r="AB9" s="82" t="str" cm="1">
        <f t="array" ref="AB9">INDEX('Data Validation (Hide)'!$B$2:$B$16,COLUMN(C1),1)</f>
        <v>8 Group Session</v>
      </c>
      <c r="AC9" s="82" t="str" cm="1">
        <f t="array" ref="AC9">INDEX('Data Validation (Hide)'!$B$2:$B$16,COLUMN(D1),1)</f>
        <v>20 Individual</v>
      </c>
      <c r="AD9" s="82" t="str" cm="1">
        <f t="array" ref="AD9">INDEX('Data Validation (Hide)'!$B$2:$B$16,COLUMN(E1),1)</f>
        <v>40 Individual</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211</v>
      </c>
      <c r="AT9" s="77" t="str">
        <f>"Avg. mins per week (52 weeks) per "&amp;LEFT(LOWER(GroupName),LEN(GroupName)-1)</f>
        <v>Avg. mins per week (52 weeks) per cluster</v>
      </c>
    </row>
    <row r="10" spans="1:46" x14ac:dyDescent="0.35">
      <c r="B10" s="121" t="s">
        <v>224</v>
      </c>
      <c r="C10" s="136" t="s">
        <v>225</v>
      </c>
      <c r="D10" s="145"/>
      <c r="E10" s="145"/>
      <c r="F10" s="145"/>
      <c r="G10" s="145"/>
      <c r="H10" s="145"/>
      <c r="I10" s="145"/>
      <c r="J10" s="145"/>
      <c r="K10" s="145"/>
      <c r="L10" s="145"/>
      <c r="M10" s="145"/>
      <c r="N10" s="145"/>
      <c r="O10" s="145"/>
      <c r="P10" s="145"/>
      <c r="Q10" s="138"/>
      <c r="R10" s="121" t="s">
        <v>226</v>
      </c>
      <c r="S10" s="121">
        <v>52</v>
      </c>
      <c r="T10" s="121">
        <v>3600</v>
      </c>
      <c r="U10" s="37">
        <f>IF(T10*S10=0,"",T10*S10)</f>
        <v>187200</v>
      </c>
      <c r="V10" s="161">
        <f>IFERROR(U10/52,"")</f>
        <v>3600</v>
      </c>
      <c r="W10" s="161">
        <f>IFERROR(V10/COUNTIF(C10:Q10,"="&amp;"x"),"")</f>
        <v>3600</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t="s">
        <v>227</v>
      </c>
      <c r="C11" s="139"/>
      <c r="D11" s="124" t="s">
        <v>228</v>
      </c>
      <c r="E11" s="124"/>
      <c r="F11" s="124"/>
      <c r="G11" s="124"/>
      <c r="H11" s="124"/>
      <c r="I11" s="124"/>
      <c r="J11" s="124"/>
      <c r="K11" s="124"/>
      <c r="L11" s="124"/>
      <c r="M11" s="124"/>
      <c r="N11" s="124"/>
      <c r="O11" s="124"/>
      <c r="P11" s="124"/>
      <c r="Q11" s="141"/>
      <c r="R11" s="122" t="s">
        <v>226</v>
      </c>
      <c r="S11" s="122">
        <v>52</v>
      </c>
      <c r="T11" s="122">
        <v>3600</v>
      </c>
      <c r="U11" s="47">
        <f t="shared" ref="U11:U74" si="1">IF(T11*S11=0,"",T11*S11)</f>
        <v>187200</v>
      </c>
      <c r="V11" s="162">
        <f t="shared" ref="V11:V73" si="2">IFERROR(U11/52,"")</f>
        <v>3600</v>
      </c>
      <c r="W11" s="162">
        <f t="shared" ref="W11:W74" si="3">IFERROR(V11/COUNTIF(C11:Q11,"="&amp;"x"),"")</f>
        <v>3600</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t="s">
        <v>229</v>
      </c>
      <c r="C12" s="139"/>
      <c r="D12" s="124"/>
      <c r="E12" s="124" t="s">
        <v>228</v>
      </c>
      <c r="F12" s="124"/>
      <c r="G12" s="124"/>
      <c r="H12" s="124"/>
      <c r="I12" s="124"/>
      <c r="J12" s="124"/>
      <c r="K12" s="124"/>
      <c r="L12" s="124"/>
      <c r="M12" s="124"/>
      <c r="N12" s="124"/>
      <c r="O12" s="124"/>
      <c r="P12" s="124"/>
      <c r="Q12" s="141"/>
      <c r="R12" s="122" t="s">
        <v>226</v>
      </c>
      <c r="S12" s="122">
        <v>52</v>
      </c>
      <c r="T12" s="122">
        <v>3600</v>
      </c>
      <c r="U12" s="47">
        <f t="shared" si="1"/>
        <v>187200</v>
      </c>
      <c r="V12" s="162">
        <f t="shared" si="2"/>
        <v>3600</v>
      </c>
      <c r="W12" s="162">
        <f t="shared" si="3"/>
        <v>3600</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A109" workbookViewId="0">
      <selection activeCell="E113" sqref="E113"/>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t="str" cm="1">
        <f t="array" ref="B2">INDEX(Capacity!$B$10:$B$109,COLUMN(A2),1)</f>
        <v>Mrs Smith</v>
      </c>
      <c r="C2" t="str" cm="1">
        <f t="array" ref="C2">INDEX(Capacity!$B$10:$B$109,COLUMN(B2),1)</f>
        <v>Mrs Smith (2)</v>
      </c>
      <c r="D2" t="str" cm="1">
        <f t="array" ref="D2">INDEX(Capacity!$B$10:$B$109,COLUMN(C2),1)</f>
        <v>Mrs Smith (3)</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t="str" cm="1">
        <f t="array" ref="B3">INDEX(Capacity!$R$10:$R$109,COLUMN(A2),1)</f>
        <v>Y</v>
      </c>
      <c r="C3" t="str" cm="1">
        <f t="array" ref="C3">INDEX(Capacity!$R$10:$R$109,COLUMN(B2),1)</f>
        <v>Y</v>
      </c>
      <c r="D3" t="str" cm="1">
        <f t="array" ref="D3">INDEX(Capacity!$R$10:$R$109,COLUMN(C2),1)</f>
        <v>Y</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(Hide)'!$A5,'Capacity Summary'!$I$35:$BH$35,0))="x",INDEX('Capacity Summary'!$C$36:$F$135,MATCH('Capacity Backing (Hide)'!B$2,'Capacity Summary'!$B$36:$B$135,0),4),IF(INDEX('Capacity Summary'!$I$36:$BH$135,MATCH('Capacity Backing (Hide)'!B$2,'Capacity Summary'!$B$36:$B$135,0),MATCH('Capacity Backing (Hide)'!$A5,'Capacity Summary'!$I$35:$BH$35,0))&lt;&gt;0,INDEX('Capacity Summary'!$I$36:$BH$135,MATCH('Capacity Backing (Hide)'!B$2,'Capacity Summary'!$B$36:$B$135,0),MATCH('Capacity Backing (Hide)'!$A5,'Capacity Summary'!$I$35:$BH$35,0)),0)),INDEX('Capacity Summary'!$C$36:$F$135,MATCH('Capacity Backing (Hide)'!B$2,'Capacity Summary'!$B$36:$B$135,0),2)))/IF(Summary!$B$7="Minutes",1,60)/COUNTA(INDEX(Capacity!$C$10:$Q$109,MATCH('Capacity Backing (Hide)'!B$2,Capacity!$B$10:$B$109,0),1):INDEX(Capacity!$C$10:$Q$109,MATCH('Capacity Backing (Hide)'!B$2,Capacity!$B$10:$B$109,0),15))</f>
        <v>3600</v>
      </c>
      <c r="C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(Hide)'!$A5,'Capacity Summary'!$I$35:$BH$35,0))="x",INDEX('Capacity Summary'!$C$36:$F$135,MATCH('Capacity Backing (Hide)'!C$2,'Capacity Summary'!$B$36:$B$135,0),4),IF(INDEX('Capacity Summary'!$I$36:$BH$135,MATCH('Capacity Backing (Hide)'!C$2,'Capacity Summary'!$B$36:$B$135,0),MATCH('Capacity Backing (Hide)'!$A5,'Capacity Summary'!$I$35:$BH$35,0))&lt;&gt;0,INDEX('Capacity Summary'!$I$36:$BH$135,MATCH('Capacity Backing (Hide)'!C$2,'Capacity Summary'!$B$36:$B$135,0),MATCH('Capacity Backing (Hide)'!$A5,'Capacity Summary'!$I$35:$BH$35,0)),0)),INDEX('Capacity Summary'!$C$36:$F$135,MATCH('Capacity Backing (Hide)'!C$2,'Capacity Summary'!$B$36:$B$135,0),2)))/IF(Summary!$B$7="Minutes",1,60)/COUNTA(INDEX(Capacity!$C$10:$Q$109,MATCH('Capacity Backing (Hide)'!C$2,Capacity!$B$10:$B$109,0),1):INDEX(Capacity!$C$10:$Q$109,MATCH('Capacity Backing (Hide)'!C$2,Capacity!$B$10:$B$109,0),15))</f>
        <v>3600</v>
      </c>
      <c r="D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(Hide)'!$A5,'Capacity Summary'!$I$35:$BH$35,0))="x",INDEX('Capacity Summary'!$C$36:$F$135,MATCH('Capacity Backing (Hide)'!D$2,'Capacity Summary'!$B$36:$B$135,0),4),IF(INDEX('Capacity Summary'!$I$36:$BH$135,MATCH('Capacity Backing (Hide)'!D$2,'Capacity Summary'!$B$36:$B$135,0),MATCH('Capacity Backing (Hide)'!$A5,'Capacity Summary'!$I$35:$BH$35,0))&lt;&gt;0,INDEX('Capacity Summary'!$I$36:$BH$135,MATCH('Capacity Backing (Hide)'!D$2,'Capacity Summary'!$B$36:$B$135,0),MATCH('Capacity Backing (Hide)'!$A5,'Capacity Summary'!$I$35:$BH$35,0)),0)),INDEX('Capacity Summary'!$C$36:$F$135,MATCH('Capacity Backing (Hide)'!D$2,'Capacity Summary'!$B$36:$B$135,0),2)))/IF(Summary!$B$7="Minutes",1,60)/COUNTA(INDEX(Capacity!$C$10:$Q$109,MATCH('Capacity Backing (Hide)'!D$2,Capacity!$B$10:$B$109,0),1):INDEX(Capacity!$C$10:$Q$109,MATCH('Capacity Backing (Hide)'!D$2,Capacity!$B$10:$B$109,0),15))</f>
        <v>3600</v>
      </c>
      <c r="E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(Hide)'!$A5,'Capacity Summary'!$I$35:$BH$35,0))="x",INDEX('Capacity Summary'!$C$36:$F$135,MATCH('Capacity Backing (Hide)'!E$2,'Capacity Summary'!$B$36:$B$135,0),4),IF(INDEX('Capacity Summary'!$I$36:$BH$135,MATCH('Capacity Backing (Hide)'!E$2,'Capacity Summary'!$B$36:$B$135,0),MATCH('Capacity Backing (Hide)'!$A5,'Capacity Summary'!$I$35:$BH$35,0))&lt;&gt;0,INDEX('Capacity Summary'!$I$36:$BH$135,MATCH('Capacity Backing (Hide)'!E$2,'Capacity Summary'!$B$36:$B$135,0),MATCH('Capacity Backing (Hide)'!$A5,'Capacity Summary'!$I$35:$BH$35,0)),0)),INDEX('Capacity Summary'!$C$36:$F$135,MATCH('Capacity Backing (Hide)'!E$2,'Capacity Summary'!$B$36:$B$135,0),2)))/IF(Summary!$B$7="Minutes",1,60)/COUNTA(INDEX(Capacity!$C$10:$Q$109,MATCH('Capacity Backing (Hide)'!E$2,Capacity!$B$10:$B$109,0),1):INDEX(Capacity!$C$10:$Q$109,MATCH('Capacity Backing (Hide)'!E$2,Capacity!$B$10:$B$109,0),15))</f>
        <v>#N/A</v>
      </c>
      <c r="F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(Hide)'!$A5,'Capacity Summary'!$I$35:$BH$35,0))="x",INDEX('Capacity Summary'!$C$36:$F$135,MATCH('Capacity Backing (Hide)'!F$2,'Capacity Summary'!$B$36:$B$135,0),4),IF(INDEX('Capacity Summary'!$I$36:$BH$135,MATCH('Capacity Backing (Hide)'!F$2,'Capacity Summary'!$B$36:$B$135,0),MATCH('Capacity Backing (Hide)'!$A5,'Capacity Summary'!$I$35:$BH$35,0))&lt;&gt;0,INDEX('Capacity Summary'!$I$36:$BH$135,MATCH('Capacity Backing (Hide)'!F$2,'Capacity Summary'!$B$36:$B$135,0),MATCH('Capacity Backing (Hide)'!$A5,'Capacity Summary'!$I$35:$BH$35,0)),0)),INDEX('Capacity Summary'!$C$36:$F$135,MATCH('Capacity Backing (Hide)'!F$2,'Capacity Summary'!$B$36:$B$135,0),2)))/IF(Summary!$B$7="Minutes",1,60)/COUNTA(INDEX(Capacity!$C$10:$Q$109,MATCH('Capacity Backing (Hide)'!F$2,Capacity!$B$10:$B$109,0),1):INDEX(Capacity!$C$10:$Q$109,MATCH('Capacity Backing (Hide)'!F$2,Capacity!$B$10:$B$109,0),15))</f>
        <v>#N/A</v>
      </c>
      <c r="G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(Hide)'!$A5,'Capacity Summary'!$I$35:$BH$35,0))="x",INDEX('Capacity Summary'!$C$36:$F$135,MATCH('Capacity Backing (Hide)'!G$2,'Capacity Summary'!$B$36:$B$135,0),4),IF(INDEX('Capacity Summary'!$I$36:$BH$135,MATCH('Capacity Backing (Hide)'!G$2,'Capacity Summary'!$B$36:$B$135,0),MATCH('Capacity Backing (Hide)'!$A5,'Capacity Summary'!$I$35:$BH$35,0))&lt;&gt;0,INDEX('Capacity Summary'!$I$36:$BH$135,MATCH('Capacity Backing (Hide)'!G$2,'Capacity Summary'!$B$36:$B$135,0),MATCH('Capacity Backing (Hide)'!$A5,'Capacity Summary'!$I$35:$BH$35,0)),0)),INDEX('Capacity Summary'!$C$36:$F$135,MATCH('Capacity Backing (Hide)'!G$2,'Capacity Summary'!$B$36:$B$135,0),2)))/IF(Summary!$B$7="Minutes",1,60)/COUNTA(INDEX(Capacity!$C$10:$Q$109,MATCH('Capacity Backing (Hide)'!G$2,Capacity!$B$10:$B$109,0),1):INDEX(Capacity!$C$10:$Q$109,MATCH('Capacity Backing (Hide)'!G$2,Capacity!$B$10:$B$109,0),15))</f>
        <v>#N/A</v>
      </c>
      <c r="H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(Hide)'!$A5,'Capacity Summary'!$I$35:$BH$35,0))="x",INDEX('Capacity Summary'!$C$36:$F$135,MATCH('Capacity Backing (Hide)'!H$2,'Capacity Summary'!$B$36:$B$135,0),4),IF(INDEX('Capacity Summary'!$I$36:$BH$135,MATCH('Capacity Backing (Hide)'!H$2,'Capacity Summary'!$B$36:$B$135,0),MATCH('Capacity Backing (Hide)'!$A5,'Capacity Summary'!$I$35:$BH$35,0))&lt;&gt;0,INDEX('Capacity Summary'!$I$36:$BH$135,MATCH('Capacity Backing (Hide)'!H$2,'Capacity Summary'!$B$36:$B$135,0),MATCH('Capacity Backing (Hide)'!$A5,'Capacity Summary'!$I$35:$BH$35,0)),0)),INDEX('Capacity Summary'!$C$36:$F$135,MATCH('Capacity Backing (Hide)'!H$2,'Capacity Summary'!$B$36:$B$135,0),2)))/IF(Summary!$B$7="Minutes",1,60)/COUNTA(INDEX(Capacity!$C$10:$Q$109,MATCH('Capacity Backing (Hide)'!H$2,Capacity!$B$10:$B$109,0),1):INDEX(Capacity!$C$10:$Q$109,MATCH('Capacity Backing (Hide)'!H$2,Capacity!$B$10:$B$109,0),15))</f>
        <v>#N/A</v>
      </c>
      <c r="I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(Hide)'!$A5,'Capacity Summary'!$I$35:$BH$35,0))="x",INDEX('Capacity Summary'!$C$36:$F$135,MATCH('Capacity Backing (Hide)'!I$2,'Capacity Summary'!$B$36:$B$135,0),4),IF(INDEX('Capacity Summary'!$I$36:$BH$135,MATCH('Capacity Backing (Hide)'!I$2,'Capacity Summary'!$B$36:$B$135,0),MATCH('Capacity Backing (Hide)'!$A5,'Capacity Summary'!$I$35:$BH$35,0))&lt;&gt;0,INDEX('Capacity Summary'!$I$36:$BH$135,MATCH('Capacity Backing (Hide)'!I$2,'Capacity Summary'!$B$36:$B$135,0),MATCH('Capacity Backing (Hide)'!$A5,'Capacity Summary'!$I$35:$BH$35,0)),0)),INDEX('Capacity Summary'!$C$36:$F$135,MATCH('Capacity Backing (Hide)'!I$2,'Capacity Summary'!$B$36:$B$135,0),2)))/IF(Summary!$B$7="Minutes",1,60)/COUNTA(INDEX(Capacity!$C$10:$Q$109,MATCH('Capacity Backing (Hide)'!I$2,Capacity!$B$10:$B$109,0),1):INDEX(Capacity!$C$10:$Q$109,MATCH('Capacity Backing (Hide)'!I$2,Capacity!$B$10:$B$109,0),15))</f>
        <v>#N/A</v>
      </c>
      <c r="J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(Hide)'!$A5,'Capacity Summary'!$I$35:$BH$35,0))="x",INDEX('Capacity Summary'!$C$36:$F$135,MATCH('Capacity Backing (Hide)'!J$2,'Capacity Summary'!$B$36:$B$135,0),4),IF(INDEX('Capacity Summary'!$I$36:$BH$135,MATCH('Capacity Backing (Hide)'!J$2,'Capacity Summary'!$B$36:$B$135,0),MATCH('Capacity Backing (Hide)'!$A5,'Capacity Summary'!$I$35:$BH$35,0))&lt;&gt;0,INDEX('Capacity Summary'!$I$36:$BH$135,MATCH('Capacity Backing (Hide)'!J$2,'Capacity Summary'!$B$36:$B$135,0),MATCH('Capacity Backing (Hide)'!$A5,'Capacity Summary'!$I$35:$BH$35,0)),0)),INDEX('Capacity Summary'!$C$36:$F$135,MATCH('Capacity Backing (Hide)'!J$2,'Capacity Summary'!$B$36:$B$135,0),2)))/IF(Summary!$B$7="Minutes",1,60)/COUNTA(INDEX(Capacity!$C$10:$Q$109,MATCH('Capacity Backing (Hide)'!J$2,Capacity!$B$10:$B$109,0),1):INDEX(Capacity!$C$10:$Q$109,MATCH('Capacity Backing (Hide)'!J$2,Capacity!$B$10:$B$109,0),15))</f>
        <v>#N/A</v>
      </c>
      <c r="K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(Hide)'!$A5,'Capacity Summary'!$I$35:$BH$35,0))="x",INDEX('Capacity Summary'!$C$36:$F$135,MATCH('Capacity Backing (Hide)'!K$2,'Capacity Summary'!$B$36:$B$135,0),4),IF(INDEX('Capacity Summary'!$I$36:$BH$135,MATCH('Capacity Backing (Hide)'!K$2,'Capacity Summary'!$B$36:$B$135,0),MATCH('Capacity Backing (Hide)'!$A5,'Capacity Summary'!$I$35:$BH$35,0))&lt;&gt;0,INDEX('Capacity Summary'!$I$36:$BH$135,MATCH('Capacity Backing (Hide)'!K$2,'Capacity Summary'!$B$36:$B$135,0),MATCH('Capacity Backing (Hide)'!$A5,'Capacity Summary'!$I$35:$BH$35,0)),0)),INDEX('Capacity Summary'!$C$36:$F$135,MATCH('Capacity Backing (Hide)'!K$2,'Capacity Summary'!$B$36:$B$135,0),2)))/IF(Summary!$B$7="Minutes",1,60)/COUNTA(INDEX(Capacity!$C$10:$Q$109,MATCH('Capacity Backing (Hide)'!K$2,Capacity!$B$10:$B$109,0),1):INDEX(Capacity!$C$10:$Q$109,MATCH('Capacity Backing (Hide)'!K$2,Capacity!$B$10:$B$109,0),15))</f>
        <v>#N/A</v>
      </c>
      <c r="L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(Hide)'!$A5,'Capacity Summary'!$I$35:$BH$35,0))="x",INDEX('Capacity Summary'!$C$36:$F$135,MATCH('Capacity Backing (Hide)'!L$2,'Capacity Summary'!$B$36:$B$135,0),4),IF(INDEX('Capacity Summary'!$I$36:$BH$135,MATCH('Capacity Backing (Hide)'!L$2,'Capacity Summary'!$B$36:$B$135,0),MATCH('Capacity Backing (Hide)'!$A5,'Capacity Summary'!$I$35:$BH$35,0))&lt;&gt;0,INDEX('Capacity Summary'!$I$36:$BH$135,MATCH('Capacity Backing (Hide)'!L$2,'Capacity Summary'!$B$36:$B$135,0),MATCH('Capacity Backing (Hide)'!$A5,'Capacity Summary'!$I$35:$BH$35,0)),0)),INDEX('Capacity Summary'!$C$36:$F$135,MATCH('Capacity Backing (Hide)'!L$2,'Capacity Summary'!$B$36:$B$135,0),2)))/IF(Summary!$B$7="Minutes",1,60)/COUNTA(INDEX(Capacity!$C$10:$Q$109,MATCH('Capacity Backing (Hide)'!L$2,Capacity!$B$10:$B$109,0),1):INDEX(Capacity!$C$10:$Q$109,MATCH('Capacity Backing (Hide)'!L$2,Capacity!$B$10:$B$109,0),15))</f>
        <v>#N/A</v>
      </c>
      <c r="M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(Hide)'!$A5,'Capacity Summary'!$I$35:$BH$35,0))="x",INDEX('Capacity Summary'!$C$36:$F$135,MATCH('Capacity Backing (Hide)'!M$2,'Capacity Summary'!$B$36:$B$135,0),4),IF(INDEX('Capacity Summary'!$I$36:$BH$135,MATCH('Capacity Backing (Hide)'!M$2,'Capacity Summary'!$B$36:$B$135,0),MATCH('Capacity Backing (Hide)'!$A5,'Capacity Summary'!$I$35:$BH$35,0))&lt;&gt;0,INDEX('Capacity Summary'!$I$36:$BH$135,MATCH('Capacity Backing (Hide)'!M$2,'Capacity Summary'!$B$36:$B$135,0),MATCH('Capacity Backing (Hide)'!$A5,'Capacity Summary'!$I$35:$BH$35,0)),0)),INDEX('Capacity Summary'!$C$36:$F$135,MATCH('Capacity Backing (Hide)'!M$2,'Capacity Summary'!$B$36:$B$135,0),2)))/IF(Summary!$B$7="Minutes",1,60)/COUNTA(INDEX(Capacity!$C$10:$Q$109,MATCH('Capacity Backing (Hide)'!M$2,Capacity!$B$10:$B$109,0),1):INDEX(Capacity!$C$10:$Q$109,MATCH('Capacity Backing (Hide)'!M$2,Capacity!$B$10:$B$109,0),15))</f>
        <v>#N/A</v>
      </c>
      <c r="N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(Hide)'!$A5,'Capacity Summary'!$I$35:$BH$35,0))="x",INDEX('Capacity Summary'!$C$36:$F$135,MATCH('Capacity Backing (Hide)'!N$2,'Capacity Summary'!$B$36:$B$135,0),4),IF(INDEX('Capacity Summary'!$I$36:$BH$135,MATCH('Capacity Backing (Hide)'!N$2,'Capacity Summary'!$B$36:$B$135,0),MATCH('Capacity Backing (Hide)'!$A5,'Capacity Summary'!$I$35:$BH$35,0))&lt;&gt;0,INDEX('Capacity Summary'!$I$36:$BH$135,MATCH('Capacity Backing (Hide)'!N$2,'Capacity Summary'!$B$36:$B$135,0),MATCH('Capacity Backing (Hide)'!$A5,'Capacity Summary'!$I$35:$BH$35,0)),0)),INDEX('Capacity Summary'!$C$36:$F$135,MATCH('Capacity Backing (Hide)'!N$2,'Capacity Summary'!$B$36:$B$135,0),2)))/IF(Summary!$B$7="Minutes",1,60)/COUNTA(INDEX(Capacity!$C$10:$Q$109,MATCH('Capacity Backing (Hide)'!N$2,Capacity!$B$10:$B$109,0),1):INDEX(Capacity!$C$10:$Q$109,MATCH('Capacity Backing (Hide)'!N$2,Capacity!$B$10:$B$109,0),15))</f>
        <v>#N/A</v>
      </c>
      <c r="O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(Hide)'!$A5,'Capacity Summary'!$I$35:$BH$35,0))="x",INDEX('Capacity Summary'!$C$36:$F$135,MATCH('Capacity Backing (Hide)'!O$2,'Capacity Summary'!$B$36:$B$135,0),4),IF(INDEX('Capacity Summary'!$I$36:$BH$135,MATCH('Capacity Backing (Hide)'!O$2,'Capacity Summary'!$B$36:$B$135,0),MATCH('Capacity Backing (Hide)'!$A5,'Capacity Summary'!$I$35:$BH$35,0))&lt;&gt;0,INDEX('Capacity Summary'!$I$36:$BH$135,MATCH('Capacity Backing (Hide)'!O$2,'Capacity Summary'!$B$36:$B$135,0),MATCH('Capacity Backing (Hide)'!$A5,'Capacity Summary'!$I$35:$BH$35,0)),0)),INDEX('Capacity Summary'!$C$36:$F$135,MATCH('Capacity Backing (Hide)'!O$2,'Capacity Summary'!$B$36:$B$135,0),2)))/IF(Summary!$B$7="Minutes",1,60)/COUNTA(INDEX(Capacity!$C$10:$Q$109,MATCH('Capacity Backing (Hide)'!O$2,Capacity!$B$10:$B$109,0),1):INDEX(Capacity!$C$10:$Q$109,MATCH('Capacity Backing (Hide)'!O$2,Capacity!$B$10:$B$109,0),15))</f>
        <v>#N/A</v>
      </c>
      <c r="P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(Hide)'!$A5,'Capacity Summary'!$I$35:$BH$35,0))="x",INDEX('Capacity Summary'!$C$36:$F$135,MATCH('Capacity Backing (Hide)'!P$2,'Capacity Summary'!$B$36:$B$135,0),4),IF(INDEX('Capacity Summary'!$I$36:$BH$135,MATCH('Capacity Backing (Hide)'!P$2,'Capacity Summary'!$B$36:$B$135,0),MATCH('Capacity Backing (Hide)'!$A5,'Capacity Summary'!$I$35:$BH$35,0))&lt;&gt;0,INDEX('Capacity Summary'!$I$36:$BH$135,MATCH('Capacity Backing (Hide)'!P$2,'Capacity Summary'!$B$36:$B$135,0),MATCH('Capacity Backing (Hide)'!$A5,'Capacity Summary'!$I$35:$BH$35,0)),0)),INDEX('Capacity Summary'!$C$36:$F$135,MATCH('Capacity Backing (Hide)'!P$2,'Capacity Summary'!$B$36:$B$135,0),2)))/IF(Summary!$B$7="Minutes",1,60)/COUNTA(INDEX(Capacity!$C$10:$Q$109,MATCH('Capacity Backing (Hide)'!P$2,Capacity!$B$10:$B$109,0),1):INDEX(Capacity!$C$10:$Q$109,MATCH('Capacity Backing (Hide)'!P$2,Capacity!$B$10:$B$109,0),15))</f>
        <v>#N/A</v>
      </c>
      <c r="Q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(Hide)'!$A5,'Capacity Summary'!$I$35:$BH$35,0))="x",INDEX('Capacity Summary'!$C$36:$F$135,MATCH('Capacity Backing (Hide)'!Q$2,'Capacity Summary'!$B$36:$B$135,0),4),IF(INDEX('Capacity Summary'!$I$36:$BH$135,MATCH('Capacity Backing (Hide)'!Q$2,'Capacity Summary'!$B$36:$B$135,0),MATCH('Capacity Backing (Hide)'!$A5,'Capacity Summary'!$I$35:$BH$35,0))&lt;&gt;0,INDEX('Capacity Summary'!$I$36:$BH$135,MATCH('Capacity Backing (Hide)'!Q$2,'Capacity Summary'!$B$36:$B$135,0),MATCH('Capacity Backing (Hide)'!$A5,'Capacity Summary'!$I$35:$BH$35,0)),0)),INDEX('Capacity Summary'!$C$36:$F$135,MATCH('Capacity Backing (Hide)'!Q$2,'Capacity Summary'!$B$36:$B$135,0),2)))/IF(Summary!$B$7="Minutes",1,60)/COUNTA(INDEX(Capacity!$C$10:$Q$109,MATCH('Capacity Backing (Hide)'!Q$2,Capacity!$B$10:$B$109,0),1):INDEX(Capacity!$C$10:$Q$109,MATCH('Capacity Backing (Hide)'!Q$2,Capacity!$B$10:$B$109,0),15))</f>
        <v>#N/A</v>
      </c>
      <c r="R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(Hide)'!$A5,'Capacity Summary'!$I$35:$BH$35,0))="x",INDEX('Capacity Summary'!$C$36:$F$135,MATCH('Capacity Backing (Hide)'!R$2,'Capacity Summary'!$B$36:$B$135,0),4),IF(INDEX('Capacity Summary'!$I$36:$BH$135,MATCH('Capacity Backing (Hide)'!R$2,'Capacity Summary'!$B$36:$B$135,0),MATCH('Capacity Backing (Hide)'!$A5,'Capacity Summary'!$I$35:$BH$35,0))&lt;&gt;0,INDEX('Capacity Summary'!$I$36:$BH$135,MATCH('Capacity Backing (Hide)'!R$2,'Capacity Summary'!$B$36:$B$135,0),MATCH('Capacity Backing (Hide)'!$A5,'Capacity Summary'!$I$35:$BH$35,0)),0)),INDEX('Capacity Summary'!$C$36:$F$135,MATCH('Capacity Backing (Hide)'!R$2,'Capacity Summary'!$B$36:$B$135,0),2)))/IF(Summary!$B$7="Minutes",1,60)/COUNTA(INDEX(Capacity!$C$10:$Q$109,MATCH('Capacity Backing (Hide)'!R$2,Capacity!$B$10:$B$109,0),1):INDEX(Capacity!$C$10:$Q$109,MATCH('Capacity Backing (Hide)'!R$2,Capacity!$B$10:$B$109,0),15))</f>
        <v>#N/A</v>
      </c>
      <c r="S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(Hide)'!$A5,'Capacity Summary'!$I$35:$BH$35,0))="x",INDEX('Capacity Summary'!$C$36:$F$135,MATCH('Capacity Backing (Hide)'!S$2,'Capacity Summary'!$B$36:$B$135,0),4),IF(INDEX('Capacity Summary'!$I$36:$BH$135,MATCH('Capacity Backing (Hide)'!S$2,'Capacity Summary'!$B$36:$B$135,0),MATCH('Capacity Backing (Hide)'!$A5,'Capacity Summary'!$I$35:$BH$35,0))&lt;&gt;0,INDEX('Capacity Summary'!$I$36:$BH$135,MATCH('Capacity Backing (Hide)'!S$2,'Capacity Summary'!$B$36:$B$135,0),MATCH('Capacity Backing (Hide)'!$A5,'Capacity Summary'!$I$35:$BH$35,0)),0)),INDEX('Capacity Summary'!$C$36:$F$135,MATCH('Capacity Backing (Hide)'!S$2,'Capacity Summary'!$B$36:$B$135,0),2)))/IF(Summary!$B$7="Minutes",1,60)/COUNTA(INDEX(Capacity!$C$10:$Q$109,MATCH('Capacity Backing (Hide)'!S$2,Capacity!$B$10:$B$109,0),1):INDEX(Capacity!$C$10:$Q$109,MATCH('Capacity Backing (Hide)'!S$2,Capacity!$B$10:$B$109,0),15))</f>
        <v>#N/A</v>
      </c>
      <c r="T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(Hide)'!$A5,'Capacity Summary'!$I$35:$BH$35,0))="x",INDEX('Capacity Summary'!$C$36:$F$135,MATCH('Capacity Backing (Hide)'!T$2,'Capacity Summary'!$B$36:$B$135,0),4),IF(INDEX('Capacity Summary'!$I$36:$BH$135,MATCH('Capacity Backing (Hide)'!T$2,'Capacity Summary'!$B$36:$B$135,0),MATCH('Capacity Backing (Hide)'!$A5,'Capacity Summary'!$I$35:$BH$35,0))&lt;&gt;0,INDEX('Capacity Summary'!$I$36:$BH$135,MATCH('Capacity Backing (Hide)'!T$2,'Capacity Summary'!$B$36:$B$135,0),MATCH('Capacity Backing (Hide)'!$A5,'Capacity Summary'!$I$35:$BH$35,0)),0)),INDEX('Capacity Summary'!$C$36:$F$135,MATCH('Capacity Backing (Hide)'!T$2,'Capacity Summary'!$B$36:$B$135,0),2)))/IF(Summary!$B$7="Minutes",1,60)/COUNTA(INDEX(Capacity!$C$10:$Q$109,MATCH('Capacity Backing (Hide)'!T$2,Capacity!$B$10:$B$109,0),1):INDEX(Capacity!$C$10:$Q$109,MATCH('Capacity Backing (Hide)'!T$2,Capacity!$B$10:$B$109,0),15))</f>
        <v>#N/A</v>
      </c>
      <c r="U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(Hide)'!$A5,'Capacity Summary'!$I$35:$BH$35,0))="x",INDEX('Capacity Summary'!$C$36:$F$135,MATCH('Capacity Backing (Hide)'!U$2,'Capacity Summary'!$B$36:$B$135,0),4),IF(INDEX('Capacity Summary'!$I$36:$BH$135,MATCH('Capacity Backing (Hide)'!U$2,'Capacity Summary'!$B$36:$B$135,0),MATCH('Capacity Backing (Hide)'!$A5,'Capacity Summary'!$I$35:$BH$35,0))&lt;&gt;0,INDEX('Capacity Summary'!$I$36:$BH$135,MATCH('Capacity Backing (Hide)'!U$2,'Capacity Summary'!$B$36:$B$135,0),MATCH('Capacity Backing (Hide)'!$A5,'Capacity Summary'!$I$35:$BH$35,0)),0)),INDEX('Capacity Summary'!$C$36:$F$135,MATCH('Capacity Backing (Hide)'!U$2,'Capacity Summary'!$B$36:$B$135,0),2)))/IF(Summary!$B$7="Minutes",1,60)/COUNTA(INDEX(Capacity!$C$10:$Q$109,MATCH('Capacity Backing (Hide)'!U$2,Capacity!$B$10:$B$109,0),1):INDEX(Capacity!$C$10:$Q$109,MATCH('Capacity Backing (Hide)'!U$2,Capacity!$B$10:$B$109,0),15))</f>
        <v>#N/A</v>
      </c>
      <c r="V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(Hide)'!$A5,'Capacity Summary'!$I$35:$BH$35,0))="x",INDEX('Capacity Summary'!$C$36:$F$135,MATCH('Capacity Backing (Hide)'!V$2,'Capacity Summary'!$B$36:$B$135,0),4),IF(INDEX('Capacity Summary'!$I$36:$BH$135,MATCH('Capacity Backing (Hide)'!V$2,'Capacity Summary'!$B$36:$B$135,0),MATCH('Capacity Backing (Hide)'!$A5,'Capacity Summary'!$I$35:$BH$35,0))&lt;&gt;0,INDEX('Capacity Summary'!$I$36:$BH$135,MATCH('Capacity Backing (Hide)'!V$2,'Capacity Summary'!$B$36:$B$135,0),MATCH('Capacity Backing (Hide)'!$A5,'Capacity Summary'!$I$35:$BH$35,0)),0)),INDEX('Capacity Summary'!$C$36:$F$135,MATCH('Capacity Backing (Hide)'!V$2,'Capacity Summary'!$B$36:$B$135,0),2)))/IF(Summary!$B$7="Minutes",1,60)/COUNTA(INDEX(Capacity!$C$10:$Q$109,MATCH('Capacity Backing (Hide)'!V$2,Capacity!$B$10:$B$109,0),1):INDEX(Capacity!$C$10:$Q$109,MATCH('Capacity Backing (Hide)'!V$2,Capacity!$B$10:$B$109,0),15))</f>
        <v>#N/A</v>
      </c>
      <c r="W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(Hide)'!$A5,'Capacity Summary'!$I$35:$BH$35,0))="x",INDEX('Capacity Summary'!$C$36:$F$135,MATCH('Capacity Backing (Hide)'!W$2,'Capacity Summary'!$B$36:$B$135,0),4),IF(INDEX('Capacity Summary'!$I$36:$BH$135,MATCH('Capacity Backing (Hide)'!W$2,'Capacity Summary'!$B$36:$B$135,0),MATCH('Capacity Backing (Hide)'!$A5,'Capacity Summary'!$I$35:$BH$35,0))&lt;&gt;0,INDEX('Capacity Summary'!$I$36:$BH$135,MATCH('Capacity Backing (Hide)'!W$2,'Capacity Summary'!$B$36:$B$135,0),MATCH('Capacity Backing (Hide)'!$A5,'Capacity Summary'!$I$35:$BH$35,0)),0)),INDEX('Capacity Summary'!$C$36:$F$135,MATCH('Capacity Backing (Hide)'!W$2,'Capacity Summary'!$B$36:$B$135,0),2)))/IF(Summary!$B$7="Minutes",1,60)/COUNTA(INDEX(Capacity!$C$10:$Q$109,MATCH('Capacity Backing (Hide)'!W$2,Capacity!$B$10:$B$109,0),1):INDEX(Capacity!$C$10:$Q$109,MATCH('Capacity Backing (Hide)'!W$2,Capacity!$B$10:$B$109,0),15))</f>
        <v>#N/A</v>
      </c>
      <c r="X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(Hide)'!$A5,'Capacity Summary'!$I$35:$BH$35,0))="x",INDEX('Capacity Summary'!$C$36:$F$135,MATCH('Capacity Backing (Hide)'!X$2,'Capacity Summary'!$B$36:$B$135,0),4),IF(INDEX('Capacity Summary'!$I$36:$BH$135,MATCH('Capacity Backing (Hide)'!X$2,'Capacity Summary'!$B$36:$B$135,0),MATCH('Capacity Backing (Hide)'!$A5,'Capacity Summary'!$I$35:$BH$35,0))&lt;&gt;0,INDEX('Capacity Summary'!$I$36:$BH$135,MATCH('Capacity Backing (Hide)'!X$2,'Capacity Summary'!$B$36:$B$135,0),MATCH('Capacity Backing (Hide)'!$A5,'Capacity Summary'!$I$35:$BH$35,0)),0)),INDEX('Capacity Summary'!$C$36:$F$135,MATCH('Capacity Backing (Hide)'!X$2,'Capacity Summary'!$B$36:$B$135,0),2)))/IF(Summary!$B$7="Minutes",1,60)/COUNTA(INDEX(Capacity!$C$10:$Q$109,MATCH('Capacity Backing (Hide)'!X$2,Capacity!$B$10:$B$109,0),1):INDEX(Capacity!$C$10:$Q$109,MATCH('Capacity Backing (Hide)'!X$2,Capacity!$B$10:$B$109,0),15))</f>
        <v>#N/A</v>
      </c>
      <c r="Y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(Hide)'!$A5,'Capacity Summary'!$I$35:$BH$35,0))="x",INDEX('Capacity Summary'!$C$36:$F$135,MATCH('Capacity Backing (Hide)'!Y$2,'Capacity Summary'!$B$36:$B$135,0),4),IF(INDEX('Capacity Summary'!$I$36:$BH$135,MATCH('Capacity Backing (Hide)'!Y$2,'Capacity Summary'!$B$36:$B$135,0),MATCH('Capacity Backing (Hide)'!$A5,'Capacity Summary'!$I$35:$BH$35,0))&lt;&gt;0,INDEX('Capacity Summary'!$I$36:$BH$135,MATCH('Capacity Backing (Hide)'!Y$2,'Capacity Summary'!$B$36:$B$135,0),MATCH('Capacity Backing (Hide)'!$A5,'Capacity Summary'!$I$35:$BH$35,0)),0)),INDEX('Capacity Summary'!$C$36:$F$135,MATCH('Capacity Backing (Hide)'!Y$2,'Capacity Summary'!$B$36:$B$135,0),2)))/IF(Summary!$B$7="Minutes",1,60)/COUNTA(INDEX(Capacity!$C$10:$Q$109,MATCH('Capacity Backing (Hide)'!Y$2,Capacity!$B$10:$B$109,0),1):INDEX(Capacity!$C$10:$Q$109,MATCH('Capacity Backing (Hide)'!Y$2,Capacity!$B$10:$B$109,0),15))</f>
        <v>#N/A</v>
      </c>
      <c r="Z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(Hide)'!$A5,'Capacity Summary'!$I$35:$BH$35,0))="x",INDEX('Capacity Summary'!$C$36:$F$135,MATCH('Capacity Backing (Hide)'!Z$2,'Capacity Summary'!$B$36:$B$135,0),4),IF(INDEX('Capacity Summary'!$I$36:$BH$135,MATCH('Capacity Backing (Hide)'!Z$2,'Capacity Summary'!$B$36:$B$135,0),MATCH('Capacity Backing (Hide)'!$A5,'Capacity Summary'!$I$35:$BH$35,0))&lt;&gt;0,INDEX('Capacity Summary'!$I$36:$BH$135,MATCH('Capacity Backing (Hide)'!Z$2,'Capacity Summary'!$B$36:$B$135,0),MATCH('Capacity Backing (Hide)'!$A5,'Capacity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(Hide)'!$A5,'Capacity Summary'!$I$35:$BH$35,0))="x",INDEX('Capacity Summary'!$C$36:$F$135,MATCH('Capacity Backing (Hide)'!AA$2,'Capacity Summary'!$B$36:$B$135,0),4),IF(INDEX('Capacity Summary'!$I$36:$BH$135,MATCH('Capacity Backing (Hide)'!AA$2,'Capacity Summary'!$B$36:$B$135,0),MATCH('Capacity Backing (Hide)'!$A5,'Capacity Summary'!$I$35:$BH$35,0))&lt;&gt;0,INDEX('Capacity Summary'!$I$36:$BH$135,MATCH('Capacity Backing (Hide)'!AA$2,'Capacity Summary'!$B$36:$B$135,0),MATCH('Capacity Backing (Hide)'!$A5,'Capacity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(Hide)'!$A5,'Capacity Summary'!$I$35:$BH$35,0))="x",INDEX('Capacity Summary'!$C$36:$F$135,MATCH('Capacity Backing (Hide)'!AB$2,'Capacity Summary'!$B$36:$B$135,0),4),IF(INDEX('Capacity Summary'!$I$36:$BH$135,MATCH('Capacity Backing (Hide)'!AB$2,'Capacity Summary'!$B$36:$B$135,0),MATCH('Capacity Backing (Hide)'!$A5,'Capacity Summary'!$I$35:$BH$35,0))&lt;&gt;0,INDEX('Capacity Summary'!$I$36:$BH$135,MATCH('Capacity Backing (Hide)'!AB$2,'Capacity Summary'!$B$36:$B$135,0),MATCH('Capacity Backing (Hide)'!$A5,'Capacity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(Hide)'!$A5,'Capacity Summary'!$I$35:$BH$35,0))="x",INDEX('Capacity Summary'!$C$36:$F$135,MATCH('Capacity Backing (Hide)'!AC$2,'Capacity Summary'!$B$36:$B$135,0),4),IF(INDEX('Capacity Summary'!$I$36:$BH$135,MATCH('Capacity Backing (Hide)'!AC$2,'Capacity Summary'!$B$36:$B$135,0),MATCH('Capacity Backing (Hide)'!$A5,'Capacity Summary'!$I$35:$BH$35,0))&lt;&gt;0,INDEX('Capacity Summary'!$I$36:$BH$135,MATCH('Capacity Backing (Hide)'!AC$2,'Capacity Summary'!$B$36:$B$135,0),MATCH('Capacity Backing (Hide)'!$A5,'Capacity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(Hide)'!$A5,'Capacity Summary'!$I$35:$BH$35,0))="x",INDEX('Capacity Summary'!$C$36:$F$135,MATCH('Capacity Backing (Hide)'!AD$2,'Capacity Summary'!$B$36:$B$135,0),4),IF(INDEX('Capacity Summary'!$I$36:$BH$135,MATCH('Capacity Backing (Hide)'!AD$2,'Capacity Summary'!$B$36:$B$135,0),MATCH('Capacity Backing (Hide)'!$A5,'Capacity Summary'!$I$35:$BH$35,0))&lt;&gt;0,INDEX('Capacity Summary'!$I$36:$BH$135,MATCH('Capacity Backing (Hide)'!AD$2,'Capacity Summary'!$B$36:$B$135,0),MATCH('Capacity Backing (Hide)'!$A5,'Capacity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(Hide)'!$A5,'Capacity Summary'!$I$35:$BH$35,0))="x",INDEX('Capacity Summary'!$C$36:$F$135,MATCH('Capacity Backing (Hide)'!AE$2,'Capacity Summary'!$B$36:$B$135,0),4),IF(INDEX('Capacity Summary'!$I$36:$BH$135,MATCH('Capacity Backing (Hide)'!AE$2,'Capacity Summary'!$B$36:$B$135,0),MATCH('Capacity Backing (Hide)'!$A5,'Capacity Summary'!$I$35:$BH$35,0))&lt;&gt;0,INDEX('Capacity Summary'!$I$36:$BH$135,MATCH('Capacity Backing (Hide)'!AE$2,'Capacity Summary'!$B$36:$B$135,0),MATCH('Capacity Backing (Hide)'!$A5,'Capacity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(Hide)'!$A5,'Capacity Summary'!$I$35:$BH$35,0))="x",INDEX('Capacity Summary'!$C$36:$F$135,MATCH('Capacity Backing (Hide)'!AF$2,'Capacity Summary'!$B$36:$B$135,0),4),IF(INDEX('Capacity Summary'!$I$36:$BH$135,MATCH('Capacity Backing (Hide)'!AF$2,'Capacity Summary'!$B$36:$B$135,0),MATCH('Capacity Backing (Hide)'!$A5,'Capacity Summary'!$I$35:$BH$35,0))&lt;&gt;0,INDEX('Capacity Summary'!$I$36:$BH$135,MATCH('Capacity Backing (Hide)'!AF$2,'Capacity Summary'!$B$36:$B$135,0),MATCH('Capacity Backing (Hide)'!$A5,'Capacity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(Hide)'!$A5,'Capacity Summary'!$I$35:$BH$35,0))="x",INDEX('Capacity Summary'!$C$36:$F$135,MATCH('Capacity Backing (Hide)'!AG$2,'Capacity Summary'!$B$36:$B$135,0),4),IF(INDEX('Capacity Summary'!$I$36:$BH$135,MATCH('Capacity Backing (Hide)'!AG$2,'Capacity Summary'!$B$36:$B$135,0),MATCH('Capacity Backing (Hide)'!$A5,'Capacity Summary'!$I$35:$BH$35,0))&lt;&gt;0,INDEX('Capacity Summary'!$I$36:$BH$135,MATCH('Capacity Backing (Hide)'!AG$2,'Capacity Summary'!$B$36:$B$135,0),MATCH('Capacity Backing (Hide)'!$A5,'Capacity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(Hide)'!$A5,'Capacity Summary'!$I$35:$BH$35,0))="x",INDEX('Capacity Summary'!$C$36:$F$135,MATCH('Capacity Backing (Hide)'!AH$2,'Capacity Summary'!$B$36:$B$135,0),4),IF(INDEX('Capacity Summary'!$I$36:$BH$135,MATCH('Capacity Backing (Hide)'!AH$2,'Capacity Summary'!$B$36:$B$135,0),MATCH('Capacity Backing (Hide)'!$A5,'Capacity Summary'!$I$35:$BH$35,0))&lt;&gt;0,INDEX('Capacity Summary'!$I$36:$BH$135,MATCH('Capacity Backing (Hide)'!AH$2,'Capacity Summary'!$B$36:$B$135,0),MATCH('Capacity Backing (Hide)'!$A5,'Capacity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(Hide)'!$A5,'Capacity Summary'!$I$35:$BH$35,0))="x",INDEX('Capacity Summary'!$C$36:$F$135,MATCH('Capacity Backing (Hide)'!AI$2,'Capacity Summary'!$B$36:$B$135,0),4),IF(INDEX('Capacity Summary'!$I$36:$BH$135,MATCH('Capacity Backing (Hide)'!AI$2,'Capacity Summary'!$B$36:$B$135,0),MATCH('Capacity Backing (Hide)'!$A5,'Capacity Summary'!$I$35:$BH$35,0))&lt;&gt;0,INDEX('Capacity Summary'!$I$36:$BH$135,MATCH('Capacity Backing (Hide)'!AI$2,'Capacity Summary'!$B$36:$B$135,0),MATCH('Capacity Backing (Hide)'!$A5,'Capacity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(Hide)'!$A5,'Capacity Summary'!$I$35:$BH$35,0))="x",INDEX('Capacity Summary'!$C$36:$F$135,MATCH('Capacity Backing (Hide)'!AJ$2,'Capacity Summary'!$B$36:$B$135,0),4),IF(INDEX('Capacity Summary'!$I$36:$BH$135,MATCH('Capacity Backing (Hide)'!AJ$2,'Capacity Summary'!$B$36:$B$135,0),MATCH('Capacity Backing (Hide)'!$A5,'Capacity Summary'!$I$35:$BH$35,0))&lt;&gt;0,INDEX('Capacity Summary'!$I$36:$BH$135,MATCH('Capacity Backing (Hide)'!AJ$2,'Capacity Summary'!$B$36:$B$135,0),MATCH('Capacity Backing (Hide)'!$A5,'Capacity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(Hide)'!$A5,'Capacity Summary'!$I$35:$BH$35,0))="x",INDEX('Capacity Summary'!$C$36:$F$135,MATCH('Capacity Backing (Hide)'!AK$2,'Capacity Summary'!$B$36:$B$135,0),4),IF(INDEX('Capacity Summary'!$I$36:$BH$135,MATCH('Capacity Backing (Hide)'!AK$2,'Capacity Summary'!$B$36:$B$135,0),MATCH('Capacity Backing (Hide)'!$A5,'Capacity Summary'!$I$35:$BH$35,0))&lt;&gt;0,INDEX('Capacity Summary'!$I$36:$BH$135,MATCH('Capacity Backing (Hide)'!AK$2,'Capacity Summary'!$B$36:$B$135,0),MATCH('Capacity Backing (Hide)'!$A5,'Capacity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(Hide)'!$A5,'Capacity Summary'!$I$35:$BH$35,0))="x",INDEX('Capacity Summary'!$C$36:$F$135,MATCH('Capacity Backing (Hide)'!AL$2,'Capacity Summary'!$B$36:$B$135,0),4),IF(INDEX('Capacity Summary'!$I$36:$BH$135,MATCH('Capacity Backing (Hide)'!AL$2,'Capacity Summary'!$B$36:$B$135,0),MATCH('Capacity Backing (Hide)'!$A5,'Capacity Summary'!$I$35:$BH$35,0))&lt;&gt;0,INDEX('Capacity Summary'!$I$36:$BH$135,MATCH('Capacity Backing (Hide)'!AL$2,'Capacity Summary'!$B$36:$B$135,0),MATCH('Capacity Backing (Hide)'!$A5,'Capacity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(Hide)'!$A5,'Capacity Summary'!$I$35:$BH$35,0))="x",INDEX('Capacity Summary'!$C$36:$F$135,MATCH('Capacity Backing (Hide)'!AM$2,'Capacity Summary'!$B$36:$B$135,0),4),IF(INDEX('Capacity Summary'!$I$36:$BH$135,MATCH('Capacity Backing (Hide)'!AM$2,'Capacity Summary'!$B$36:$B$135,0),MATCH('Capacity Backing (Hide)'!$A5,'Capacity Summary'!$I$35:$BH$35,0))&lt;&gt;0,INDEX('Capacity Summary'!$I$36:$BH$135,MATCH('Capacity Backing (Hide)'!AM$2,'Capacity Summary'!$B$36:$B$135,0),MATCH('Capacity Backing (Hide)'!$A5,'Capacity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(Hide)'!$A5,'Capacity Summary'!$I$35:$BH$35,0))="x",INDEX('Capacity Summary'!$C$36:$F$135,MATCH('Capacity Backing (Hide)'!AN$2,'Capacity Summary'!$B$36:$B$135,0),4),IF(INDEX('Capacity Summary'!$I$36:$BH$135,MATCH('Capacity Backing (Hide)'!AN$2,'Capacity Summary'!$B$36:$B$135,0),MATCH('Capacity Backing (Hide)'!$A5,'Capacity Summary'!$I$35:$BH$35,0))&lt;&gt;0,INDEX('Capacity Summary'!$I$36:$BH$135,MATCH('Capacity Backing (Hide)'!AN$2,'Capacity Summary'!$B$36:$B$135,0),MATCH('Capacity Backing (Hide)'!$A5,'Capacity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(Hide)'!$A5,'Capacity Summary'!$I$35:$BH$35,0))="x",INDEX('Capacity Summary'!$C$36:$F$135,MATCH('Capacity Backing (Hide)'!AO$2,'Capacity Summary'!$B$36:$B$135,0),4),IF(INDEX('Capacity Summary'!$I$36:$BH$135,MATCH('Capacity Backing (Hide)'!AO$2,'Capacity Summary'!$B$36:$B$135,0),MATCH('Capacity Backing (Hide)'!$A5,'Capacity Summary'!$I$35:$BH$35,0))&lt;&gt;0,INDEX('Capacity Summary'!$I$36:$BH$135,MATCH('Capacity Backing (Hide)'!AO$2,'Capacity Summary'!$B$36:$B$135,0),MATCH('Capacity Backing (Hide)'!$A5,'Capacity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(Hide)'!$A5,'Capacity Summary'!$I$35:$BH$35,0))="x",INDEX('Capacity Summary'!$C$36:$F$135,MATCH('Capacity Backing (Hide)'!AP$2,'Capacity Summary'!$B$36:$B$135,0),4),IF(INDEX('Capacity Summary'!$I$36:$BH$135,MATCH('Capacity Backing (Hide)'!AP$2,'Capacity Summary'!$B$36:$B$135,0),MATCH('Capacity Backing (Hide)'!$A5,'Capacity Summary'!$I$35:$BH$35,0))&lt;&gt;0,INDEX('Capacity Summary'!$I$36:$BH$135,MATCH('Capacity Backing (Hide)'!AP$2,'Capacity Summary'!$B$36:$B$135,0),MATCH('Capacity Backing (Hide)'!$A5,'Capacity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(Hide)'!$A5,'Capacity Summary'!$I$35:$BH$35,0))="x",INDEX('Capacity Summary'!$C$36:$F$135,MATCH('Capacity Backing (Hide)'!AQ$2,'Capacity Summary'!$B$36:$B$135,0),4),IF(INDEX('Capacity Summary'!$I$36:$BH$135,MATCH('Capacity Backing (Hide)'!AQ$2,'Capacity Summary'!$B$36:$B$135,0),MATCH('Capacity Backing (Hide)'!$A5,'Capacity Summary'!$I$35:$BH$35,0))&lt;&gt;0,INDEX('Capacity Summary'!$I$36:$BH$135,MATCH('Capacity Backing (Hide)'!AQ$2,'Capacity Summary'!$B$36:$B$135,0),MATCH('Capacity Backing (Hide)'!$A5,'Capacity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(Hide)'!$A5,'Capacity Summary'!$I$35:$BH$35,0))="x",INDEX('Capacity Summary'!$C$36:$F$135,MATCH('Capacity Backing (Hide)'!AR$2,'Capacity Summary'!$B$36:$B$135,0),4),IF(INDEX('Capacity Summary'!$I$36:$BH$135,MATCH('Capacity Backing (Hide)'!AR$2,'Capacity Summary'!$B$36:$B$135,0),MATCH('Capacity Backing (Hide)'!$A5,'Capacity Summary'!$I$35:$BH$35,0))&lt;&gt;0,INDEX('Capacity Summary'!$I$36:$BH$135,MATCH('Capacity Backing (Hide)'!AR$2,'Capacity Summary'!$B$36:$B$135,0),MATCH('Capacity Backing (Hide)'!$A5,'Capacity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(Hide)'!$A5,'Capacity Summary'!$I$35:$BH$35,0))="x",INDEX('Capacity Summary'!$C$36:$F$135,MATCH('Capacity Backing (Hide)'!AS$2,'Capacity Summary'!$B$36:$B$135,0),4),IF(INDEX('Capacity Summary'!$I$36:$BH$135,MATCH('Capacity Backing (Hide)'!AS$2,'Capacity Summary'!$B$36:$B$135,0),MATCH('Capacity Backing (Hide)'!$A5,'Capacity Summary'!$I$35:$BH$35,0))&lt;&gt;0,INDEX('Capacity Summary'!$I$36:$BH$135,MATCH('Capacity Backing (Hide)'!AS$2,'Capacity Summary'!$B$36:$B$135,0),MATCH('Capacity Backing (Hide)'!$A5,'Capacity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(Hide)'!$A5,'Capacity Summary'!$I$35:$BH$35,0))="x",INDEX('Capacity Summary'!$C$36:$F$135,MATCH('Capacity Backing (Hide)'!AT$2,'Capacity Summary'!$B$36:$B$135,0),4),IF(INDEX('Capacity Summary'!$I$36:$BH$135,MATCH('Capacity Backing (Hide)'!AT$2,'Capacity Summary'!$B$36:$B$135,0),MATCH('Capacity Backing (Hide)'!$A5,'Capacity Summary'!$I$35:$BH$35,0))&lt;&gt;0,INDEX('Capacity Summary'!$I$36:$BH$135,MATCH('Capacity Backing (Hide)'!AT$2,'Capacity Summary'!$B$36:$B$135,0),MATCH('Capacity Backing (Hide)'!$A5,'Capacity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(Hide)'!$A5,'Capacity Summary'!$I$35:$BH$35,0))="x",INDEX('Capacity Summary'!$C$36:$F$135,MATCH('Capacity Backing (Hide)'!AU$2,'Capacity Summary'!$B$36:$B$135,0),4),IF(INDEX('Capacity Summary'!$I$36:$BH$135,MATCH('Capacity Backing (Hide)'!AU$2,'Capacity Summary'!$B$36:$B$135,0),MATCH('Capacity Backing (Hide)'!$A5,'Capacity Summary'!$I$35:$BH$35,0))&lt;&gt;0,INDEX('Capacity Summary'!$I$36:$BH$135,MATCH('Capacity Backing (Hide)'!AU$2,'Capacity Summary'!$B$36:$B$135,0),MATCH('Capacity Backing (Hide)'!$A5,'Capacity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(Hide)'!$A5,'Capacity Summary'!$I$35:$BH$35,0))="x",INDEX('Capacity Summary'!$C$36:$F$135,MATCH('Capacity Backing (Hide)'!AV$2,'Capacity Summary'!$B$36:$B$135,0),4),IF(INDEX('Capacity Summary'!$I$36:$BH$135,MATCH('Capacity Backing (Hide)'!AV$2,'Capacity Summary'!$B$36:$B$135,0),MATCH('Capacity Backing (Hide)'!$A5,'Capacity Summary'!$I$35:$BH$35,0))&lt;&gt;0,INDEX('Capacity Summary'!$I$36:$BH$135,MATCH('Capacity Backing (Hide)'!AV$2,'Capacity Summary'!$B$36:$B$135,0),MATCH('Capacity Backing (Hide)'!$A5,'Capacity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(Hide)'!$A5,'Capacity Summary'!$I$35:$BH$35,0))="x",INDEX('Capacity Summary'!$C$36:$F$135,MATCH('Capacity Backing (Hide)'!AW$2,'Capacity Summary'!$B$36:$B$135,0),4),IF(INDEX('Capacity Summary'!$I$36:$BH$135,MATCH('Capacity Backing (Hide)'!AW$2,'Capacity Summary'!$B$36:$B$135,0),MATCH('Capacity Backing (Hide)'!$A5,'Capacity Summary'!$I$35:$BH$35,0))&lt;&gt;0,INDEX('Capacity Summary'!$I$36:$BH$135,MATCH('Capacity Backing (Hide)'!AW$2,'Capacity Summary'!$B$36:$B$135,0),MATCH('Capacity Backing (Hide)'!$A5,'Capacity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(Hide)'!$A5,'Capacity Summary'!$I$35:$BH$35,0))="x",INDEX('Capacity Summary'!$C$36:$F$135,MATCH('Capacity Backing (Hide)'!AX$2,'Capacity Summary'!$B$36:$B$135,0),4),IF(INDEX('Capacity Summary'!$I$36:$BH$135,MATCH('Capacity Backing (Hide)'!AX$2,'Capacity Summary'!$B$36:$B$135,0),MATCH('Capacity Backing (Hide)'!$A5,'Capacity Summary'!$I$35:$BH$35,0))&lt;&gt;0,INDEX('Capacity Summary'!$I$36:$BH$135,MATCH('Capacity Backing (Hide)'!AX$2,'Capacity Summary'!$B$36:$B$135,0),MATCH('Capacity Backing (Hide)'!$A5,'Capacity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(Hide)'!$A5,'Capacity Summary'!$I$35:$BH$35,0))="x",INDEX('Capacity Summary'!$C$36:$F$135,MATCH('Capacity Backing (Hide)'!AY$2,'Capacity Summary'!$B$36:$B$135,0),4),IF(INDEX('Capacity Summary'!$I$36:$BH$135,MATCH('Capacity Backing (Hide)'!AY$2,'Capacity Summary'!$B$36:$B$135,0),MATCH('Capacity Backing (Hide)'!$A5,'Capacity Summary'!$I$35:$BH$35,0))&lt;&gt;0,INDEX('Capacity Summary'!$I$36:$BH$135,MATCH('Capacity Backing (Hide)'!AY$2,'Capacity Summary'!$B$36:$B$135,0),MATCH('Capacity Backing (Hide)'!$A5,'Capacity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(Hide)'!$A5,'Capacity Summary'!$I$35:$BH$35,0))="x",INDEX('Capacity Summary'!$C$36:$F$135,MATCH('Capacity Backing (Hide)'!AZ$2,'Capacity Summary'!$B$36:$B$135,0),4),IF(INDEX('Capacity Summary'!$I$36:$BH$135,MATCH('Capacity Backing (Hide)'!AZ$2,'Capacity Summary'!$B$36:$B$135,0),MATCH('Capacity Backing (Hide)'!$A5,'Capacity Summary'!$I$35:$BH$35,0))&lt;&gt;0,INDEX('Capacity Summary'!$I$36:$BH$135,MATCH('Capacity Backing (Hide)'!AZ$2,'Capacity Summary'!$B$36:$B$135,0),MATCH('Capacity Backing (Hide)'!$A5,'Capacity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(Hide)'!$A5,'Capacity Summary'!$I$35:$BH$35,0))="x",INDEX('Capacity Summary'!$C$36:$F$135,MATCH('Capacity Backing (Hide)'!BA$2,'Capacity Summary'!$B$36:$B$135,0),4),IF(INDEX('Capacity Summary'!$I$36:$BH$135,MATCH('Capacity Backing (Hide)'!BA$2,'Capacity Summary'!$B$36:$B$135,0),MATCH('Capacity Backing (Hide)'!$A5,'Capacity Summary'!$I$35:$BH$35,0))&lt;&gt;0,INDEX('Capacity Summary'!$I$36:$BH$135,MATCH('Capacity Backing (Hide)'!BA$2,'Capacity Summary'!$B$36:$B$135,0),MATCH('Capacity Backing (Hide)'!$A5,'Capacity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(Hide)'!$A5,'Capacity Summary'!$I$35:$BH$35,0))="x",INDEX('Capacity Summary'!$C$36:$F$135,MATCH('Capacity Backing (Hide)'!BB$2,'Capacity Summary'!$B$36:$B$135,0),4),IF(INDEX('Capacity Summary'!$I$36:$BH$135,MATCH('Capacity Backing (Hide)'!BB$2,'Capacity Summary'!$B$36:$B$135,0),MATCH('Capacity Backing (Hide)'!$A5,'Capacity Summary'!$I$35:$BH$35,0))&lt;&gt;0,INDEX('Capacity Summary'!$I$36:$BH$135,MATCH('Capacity Backing (Hide)'!BB$2,'Capacity Summary'!$B$36:$B$135,0),MATCH('Capacity Backing (Hide)'!$A5,'Capacity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(Hide)'!$A5,'Capacity Summary'!$I$35:$BH$35,0))="x",INDEX('Capacity Summary'!$C$36:$F$135,MATCH('Capacity Backing (Hide)'!BC$2,'Capacity Summary'!$B$36:$B$135,0),4),IF(INDEX('Capacity Summary'!$I$36:$BH$135,MATCH('Capacity Backing (Hide)'!BC$2,'Capacity Summary'!$B$36:$B$135,0),MATCH('Capacity Backing (Hide)'!$A5,'Capacity Summary'!$I$35:$BH$35,0))&lt;&gt;0,INDEX('Capacity Summary'!$I$36:$BH$135,MATCH('Capacity Backing (Hide)'!BC$2,'Capacity Summary'!$B$36:$B$135,0),MATCH('Capacity Backing (Hide)'!$A5,'Capacity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(Hide)'!$A5,'Capacity Summary'!$I$35:$BH$35,0))="x",INDEX('Capacity Summary'!$C$36:$F$135,MATCH('Capacity Backing (Hide)'!BD$2,'Capacity Summary'!$B$36:$B$135,0),4),IF(INDEX('Capacity Summary'!$I$36:$BH$135,MATCH('Capacity Backing (Hide)'!BD$2,'Capacity Summary'!$B$36:$B$135,0),MATCH('Capacity Backing (Hide)'!$A5,'Capacity Summary'!$I$35:$BH$35,0))&lt;&gt;0,INDEX('Capacity Summary'!$I$36:$BH$135,MATCH('Capacity Backing (Hide)'!BD$2,'Capacity Summary'!$B$36:$B$135,0),MATCH('Capacity Backing (Hide)'!$A5,'Capacity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(Hide)'!$A5,'Capacity Summary'!$I$35:$BH$35,0))="x",INDEX('Capacity Summary'!$C$36:$F$135,MATCH('Capacity Backing (Hide)'!BE$2,'Capacity Summary'!$B$36:$B$135,0),4),IF(INDEX('Capacity Summary'!$I$36:$BH$135,MATCH('Capacity Backing (Hide)'!BE$2,'Capacity Summary'!$B$36:$B$135,0),MATCH('Capacity Backing (Hide)'!$A5,'Capacity Summary'!$I$35:$BH$35,0))&lt;&gt;0,INDEX('Capacity Summary'!$I$36:$BH$135,MATCH('Capacity Backing (Hide)'!BE$2,'Capacity Summary'!$B$36:$B$135,0),MATCH('Capacity Backing (Hide)'!$A5,'Capacity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(Hide)'!$A5,'Capacity Summary'!$I$35:$BH$35,0))="x",INDEX('Capacity Summary'!$C$36:$F$135,MATCH('Capacity Backing (Hide)'!BF$2,'Capacity Summary'!$B$36:$B$135,0),4),IF(INDEX('Capacity Summary'!$I$36:$BH$135,MATCH('Capacity Backing (Hide)'!BF$2,'Capacity Summary'!$B$36:$B$135,0),MATCH('Capacity Backing (Hide)'!$A5,'Capacity Summary'!$I$35:$BH$35,0))&lt;&gt;0,INDEX('Capacity Summary'!$I$36:$BH$135,MATCH('Capacity Backing (Hide)'!BF$2,'Capacity Summary'!$B$36:$B$135,0),MATCH('Capacity Backing (Hide)'!$A5,'Capacity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(Hide)'!$A5,'Capacity Summary'!$I$35:$BH$35,0))="x",INDEX('Capacity Summary'!$C$36:$F$135,MATCH('Capacity Backing (Hide)'!BG$2,'Capacity Summary'!$B$36:$B$135,0),4),IF(INDEX('Capacity Summary'!$I$36:$BH$135,MATCH('Capacity Backing (Hide)'!BG$2,'Capacity Summary'!$B$36:$B$135,0),MATCH('Capacity Backing (Hide)'!$A5,'Capacity Summary'!$I$35:$BH$35,0))&lt;&gt;0,INDEX('Capacity Summary'!$I$36:$BH$135,MATCH('Capacity Backing (Hide)'!BG$2,'Capacity Summary'!$B$36:$B$135,0),MATCH('Capacity Backing (Hide)'!$A5,'Capacity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(Hide)'!$A5,'Capacity Summary'!$I$35:$BH$35,0))="x",INDEX('Capacity Summary'!$C$36:$F$135,MATCH('Capacity Backing (Hide)'!BH$2,'Capacity Summary'!$B$36:$B$135,0),4),IF(INDEX('Capacity Summary'!$I$36:$BH$135,MATCH('Capacity Backing (Hide)'!BH$2,'Capacity Summary'!$B$36:$B$135,0),MATCH('Capacity Backing (Hide)'!$A5,'Capacity Summary'!$I$35:$BH$35,0))&lt;&gt;0,INDEX('Capacity Summary'!$I$36:$BH$135,MATCH('Capacity Backing (Hide)'!BH$2,'Capacity Summary'!$B$36:$B$135,0),MATCH('Capacity Backing (Hide)'!$A5,'Capacity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(Hide)'!$A5,'Capacity Summary'!$I$35:$BH$35,0))="x",INDEX('Capacity Summary'!$C$36:$F$135,MATCH('Capacity Backing (Hide)'!BI$2,'Capacity Summary'!$B$36:$B$135,0),4),IF(INDEX('Capacity Summary'!$I$36:$BH$135,MATCH('Capacity Backing (Hide)'!BI$2,'Capacity Summary'!$B$36:$B$135,0),MATCH('Capacity Backing (Hide)'!$A5,'Capacity Summary'!$I$35:$BH$35,0))&lt;&gt;0,INDEX('Capacity Summary'!$I$36:$BH$135,MATCH('Capacity Backing (Hide)'!BI$2,'Capacity Summary'!$B$36:$B$135,0),MATCH('Capacity Backing (Hide)'!$A5,'Capacity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(Hide)'!$A5,'Capacity Summary'!$I$35:$BH$35,0))="x",INDEX('Capacity Summary'!$C$36:$F$135,MATCH('Capacity Backing (Hide)'!BJ$2,'Capacity Summary'!$B$36:$B$135,0),4),IF(INDEX('Capacity Summary'!$I$36:$BH$135,MATCH('Capacity Backing (Hide)'!BJ$2,'Capacity Summary'!$B$36:$B$135,0),MATCH('Capacity Backing (Hide)'!$A5,'Capacity Summary'!$I$35:$BH$35,0))&lt;&gt;0,INDEX('Capacity Summary'!$I$36:$BH$135,MATCH('Capacity Backing (Hide)'!BJ$2,'Capacity Summary'!$B$36:$B$135,0),MATCH('Capacity Backing (Hide)'!$A5,'Capacity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(Hide)'!$A5,'Capacity Summary'!$I$35:$BH$35,0))="x",INDEX('Capacity Summary'!$C$36:$F$135,MATCH('Capacity Backing (Hide)'!BK$2,'Capacity Summary'!$B$36:$B$135,0),4),IF(INDEX('Capacity Summary'!$I$36:$BH$135,MATCH('Capacity Backing (Hide)'!BK$2,'Capacity Summary'!$B$36:$B$135,0),MATCH('Capacity Backing (Hide)'!$A5,'Capacity Summary'!$I$35:$BH$35,0))&lt;&gt;0,INDEX('Capacity Summary'!$I$36:$BH$135,MATCH('Capacity Backing (Hide)'!BK$2,'Capacity Summary'!$B$36:$B$135,0),MATCH('Capacity Backing (Hide)'!$A5,'Capacity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(Hide)'!$A5,'Capacity Summary'!$I$35:$BH$35,0))="x",INDEX('Capacity Summary'!$C$36:$F$135,MATCH('Capacity Backing (Hide)'!BL$2,'Capacity Summary'!$B$36:$B$135,0),4),IF(INDEX('Capacity Summary'!$I$36:$BH$135,MATCH('Capacity Backing (Hide)'!BL$2,'Capacity Summary'!$B$36:$B$135,0),MATCH('Capacity Backing (Hide)'!$A5,'Capacity Summary'!$I$35:$BH$35,0))&lt;&gt;0,INDEX('Capacity Summary'!$I$36:$BH$135,MATCH('Capacity Backing (Hide)'!BL$2,'Capacity Summary'!$B$36:$B$135,0),MATCH('Capacity Backing (Hide)'!$A5,'Capacity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(Hide)'!$A5,'Capacity Summary'!$I$35:$BH$35,0))="x",INDEX('Capacity Summary'!$C$36:$F$135,MATCH('Capacity Backing (Hide)'!BM$2,'Capacity Summary'!$B$36:$B$135,0),4),IF(INDEX('Capacity Summary'!$I$36:$BH$135,MATCH('Capacity Backing (Hide)'!BM$2,'Capacity Summary'!$B$36:$B$135,0),MATCH('Capacity Backing (Hide)'!$A5,'Capacity Summary'!$I$35:$BH$35,0))&lt;&gt;0,INDEX('Capacity Summary'!$I$36:$BH$135,MATCH('Capacity Backing (Hide)'!BM$2,'Capacity Summary'!$B$36:$B$135,0),MATCH('Capacity Backing (Hide)'!$A5,'Capacity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(Hide)'!$A5,'Capacity Summary'!$I$35:$BH$35,0))="x",INDEX('Capacity Summary'!$C$36:$F$135,MATCH('Capacity Backing (Hide)'!BN$2,'Capacity Summary'!$B$36:$B$135,0),4),IF(INDEX('Capacity Summary'!$I$36:$BH$135,MATCH('Capacity Backing (Hide)'!BN$2,'Capacity Summary'!$B$36:$B$135,0),MATCH('Capacity Backing (Hide)'!$A5,'Capacity Summary'!$I$35:$BH$35,0))&lt;&gt;0,INDEX('Capacity Summary'!$I$36:$BH$135,MATCH('Capacity Backing (Hide)'!BN$2,'Capacity Summary'!$B$36:$B$135,0),MATCH('Capacity Backing (Hide)'!$A5,'Capacity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(Hide)'!$A5,'Capacity Summary'!$I$35:$BH$35,0))="x",INDEX('Capacity Summary'!$C$36:$F$135,MATCH('Capacity Backing (Hide)'!BO$2,'Capacity Summary'!$B$36:$B$135,0),4),IF(INDEX('Capacity Summary'!$I$36:$BH$135,MATCH('Capacity Backing (Hide)'!BO$2,'Capacity Summary'!$B$36:$B$135,0),MATCH('Capacity Backing (Hide)'!$A5,'Capacity Summary'!$I$35:$BH$35,0))&lt;&gt;0,INDEX('Capacity Summary'!$I$36:$BH$135,MATCH('Capacity Backing (Hide)'!BO$2,'Capacity Summary'!$B$36:$B$135,0),MATCH('Capacity Backing (Hide)'!$A5,'Capacity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(Hide)'!$A5,'Capacity Summary'!$I$35:$BH$35,0))="x",INDEX('Capacity Summary'!$C$36:$F$135,MATCH('Capacity Backing (Hide)'!BP$2,'Capacity Summary'!$B$36:$B$135,0),4),IF(INDEX('Capacity Summary'!$I$36:$BH$135,MATCH('Capacity Backing (Hide)'!BP$2,'Capacity Summary'!$B$36:$B$135,0),MATCH('Capacity Backing (Hide)'!$A5,'Capacity Summary'!$I$35:$BH$35,0))&lt;&gt;0,INDEX('Capacity Summary'!$I$36:$BH$135,MATCH('Capacity Backing (Hide)'!BP$2,'Capacity Summary'!$B$36:$B$135,0),MATCH('Capacity Backing (Hide)'!$A5,'Capacity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(Hide)'!$A5,'Capacity Summary'!$I$35:$BH$35,0))="x",INDEX('Capacity Summary'!$C$36:$F$135,MATCH('Capacity Backing (Hide)'!BQ$2,'Capacity Summary'!$B$36:$B$135,0),4),IF(INDEX('Capacity Summary'!$I$36:$BH$135,MATCH('Capacity Backing (Hide)'!BQ$2,'Capacity Summary'!$B$36:$B$135,0),MATCH('Capacity Backing (Hide)'!$A5,'Capacity Summary'!$I$35:$BH$35,0))&lt;&gt;0,INDEX('Capacity Summary'!$I$36:$BH$135,MATCH('Capacity Backing (Hide)'!BQ$2,'Capacity Summary'!$B$36:$B$135,0),MATCH('Capacity Backing (Hide)'!$A5,'Capacity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(Hide)'!$A5,'Capacity Summary'!$I$35:$BH$35,0))="x",INDEX('Capacity Summary'!$C$36:$F$135,MATCH('Capacity Backing (Hide)'!BR$2,'Capacity Summary'!$B$36:$B$135,0),4),IF(INDEX('Capacity Summary'!$I$36:$BH$135,MATCH('Capacity Backing (Hide)'!BR$2,'Capacity Summary'!$B$36:$B$135,0),MATCH('Capacity Backing (Hide)'!$A5,'Capacity Summary'!$I$35:$BH$35,0))&lt;&gt;0,INDEX('Capacity Summary'!$I$36:$BH$135,MATCH('Capacity Backing (Hide)'!BR$2,'Capacity Summary'!$B$36:$B$135,0),MATCH('Capacity Backing (Hide)'!$A5,'Capacity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(Hide)'!$A5,'Capacity Summary'!$I$35:$BH$35,0))="x",INDEX('Capacity Summary'!$C$36:$F$135,MATCH('Capacity Backing (Hide)'!BS$2,'Capacity Summary'!$B$36:$B$135,0),4),IF(INDEX('Capacity Summary'!$I$36:$BH$135,MATCH('Capacity Backing (Hide)'!BS$2,'Capacity Summary'!$B$36:$B$135,0),MATCH('Capacity Backing (Hide)'!$A5,'Capacity Summary'!$I$35:$BH$35,0))&lt;&gt;0,INDEX('Capacity Summary'!$I$36:$BH$135,MATCH('Capacity Backing (Hide)'!BS$2,'Capacity Summary'!$B$36:$B$135,0),MATCH('Capacity Backing (Hide)'!$A5,'Capacity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(Hide)'!$A5,'Capacity Summary'!$I$35:$BH$35,0))="x",INDEX('Capacity Summary'!$C$36:$F$135,MATCH('Capacity Backing (Hide)'!BT$2,'Capacity Summary'!$B$36:$B$135,0),4),IF(INDEX('Capacity Summary'!$I$36:$BH$135,MATCH('Capacity Backing (Hide)'!BT$2,'Capacity Summary'!$B$36:$B$135,0),MATCH('Capacity Backing (Hide)'!$A5,'Capacity Summary'!$I$35:$BH$35,0))&lt;&gt;0,INDEX('Capacity Summary'!$I$36:$BH$135,MATCH('Capacity Backing (Hide)'!BT$2,'Capacity Summary'!$B$36:$B$135,0),MATCH('Capacity Backing (Hide)'!$A5,'Capacity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(Hide)'!$A5,'Capacity Summary'!$I$35:$BH$35,0))="x",INDEX('Capacity Summary'!$C$36:$F$135,MATCH('Capacity Backing (Hide)'!BU$2,'Capacity Summary'!$B$36:$B$135,0),4),IF(INDEX('Capacity Summary'!$I$36:$BH$135,MATCH('Capacity Backing (Hide)'!BU$2,'Capacity Summary'!$B$36:$B$135,0),MATCH('Capacity Backing (Hide)'!$A5,'Capacity Summary'!$I$35:$BH$35,0))&lt;&gt;0,INDEX('Capacity Summary'!$I$36:$BH$135,MATCH('Capacity Backing (Hide)'!BU$2,'Capacity Summary'!$B$36:$B$135,0),MATCH('Capacity Backing (Hide)'!$A5,'Capacity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(Hide)'!$A5,'Capacity Summary'!$I$35:$BH$35,0))="x",INDEX('Capacity Summary'!$C$36:$F$135,MATCH('Capacity Backing (Hide)'!BV$2,'Capacity Summary'!$B$36:$B$135,0),4),IF(INDEX('Capacity Summary'!$I$36:$BH$135,MATCH('Capacity Backing (Hide)'!BV$2,'Capacity Summary'!$B$36:$B$135,0),MATCH('Capacity Backing (Hide)'!$A5,'Capacity Summary'!$I$35:$BH$35,0))&lt;&gt;0,INDEX('Capacity Summary'!$I$36:$BH$135,MATCH('Capacity Backing (Hide)'!BV$2,'Capacity Summary'!$B$36:$B$135,0),MATCH('Capacity Backing (Hide)'!$A5,'Capacity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(Hide)'!$A5,'Capacity Summary'!$I$35:$BH$35,0))="x",INDEX('Capacity Summary'!$C$36:$F$135,MATCH('Capacity Backing (Hide)'!BW$2,'Capacity Summary'!$B$36:$B$135,0),4),IF(INDEX('Capacity Summary'!$I$36:$BH$135,MATCH('Capacity Backing (Hide)'!BW$2,'Capacity Summary'!$B$36:$B$135,0),MATCH('Capacity Backing (Hide)'!$A5,'Capacity Summary'!$I$35:$BH$35,0))&lt;&gt;0,INDEX('Capacity Summary'!$I$36:$BH$135,MATCH('Capacity Backing (Hide)'!BW$2,'Capacity Summary'!$B$36:$B$135,0),MATCH('Capacity Backing (Hide)'!$A5,'Capacity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(Hide)'!$A5,'Capacity Summary'!$I$35:$BH$35,0))="x",INDEX('Capacity Summary'!$C$36:$F$135,MATCH('Capacity Backing (Hide)'!BX$2,'Capacity Summary'!$B$36:$B$135,0),4),IF(INDEX('Capacity Summary'!$I$36:$BH$135,MATCH('Capacity Backing (Hide)'!BX$2,'Capacity Summary'!$B$36:$B$135,0),MATCH('Capacity Backing (Hide)'!$A5,'Capacity Summary'!$I$35:$BH$35,0))&lt;&gt;0,INDEX('Capacity Summary'!$I$36:$BH$135,MATCH('Capacity Backing (Hide)'!BX$2,'Capacity Summary'!$B$36:$B$135,0),MATCH('Capacity Backing (Hide)'!$A5,'Capacity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(Hide)'!$A5,'Capacity Summary'!$I$35:$BH$35,0))="x",INDEX('Capacity Summary'!$C$36:$F$135,MATCH('Capacity Backing (Hide)'!BY$2,'Capacity Summary'!$B$36:$B$135,0),4),IF(INDEX('Capacity Summary'!$I$36:$BH$135,MATCH('Capacity Backing (Hide)'!BY$2,'Capacity Summary'!$B$36:$B$135,0),MATCH('Capacity Backing (Hide)'!$A5,'Capacity Summary'!$I$35:$BH$35,0))&lt;&gt;0,INDEX('Capacity Summary'!$I$36:$BH$135,MATCH('Capacity Backing (Hide)'!BY$2,'Capacity Summary'!$B$36:$B$135,0),MATCH('Capacity Backing (Hide)'!$A5,'Capacity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(Hide)'!$A5,'Capacity Summary'!$I$35:$BH$35,0))="x",INDEX('Capacity Summary'!$C$36:$F$135,MATCH('Capacity Backing (Hide)'!BZ$2,'Capacity Summary'!$B$36:$B$135,0),4),IF(INDEX('Capacity Summary'!$I$36:$BH$135,MATCH('Capacity Backing (Hide)'!BZ$2,'Capacity Summary'!$B$36:$B$135,0),MATCH('Capacity Backing (Hide)'!$A5,'Capacity Summary'!$I$35:$BH$35,0))&lt;&gt;0,INDEX('Capacity Summary'!$I$36:$BH$135,MATCH('Capacity Backing (Hide)'!BZ$2,'Capacity Summary'!$B$36:$B$135,0),MATCH('Capacity Backing (Hide)'!$A5,'Capacity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(Hide)'!$A5,'Capacity Summary'!$I$35:$BH$35,0))="x",INDEX('Capacity Summary'!$C$36:$F$135,MATCH('Capacity Backing (Hide)'!CA$2,'Capacity Summary'!$B$36:$B$135,0),4),IF(INDEX('Capacity Summary'!$I$36:$BH$135,MATCH('Capacity Backing (Hide)'!CA$2,'Capacity Summary'!$B$36:$B$135,0),MATCH('Capacity Backing (Hide)'!$A5,'Capacity Summary'!$I$35:$BH$35,0))&lt;&gt;0,INDEX('Capacity Summary'!$I$36:$BH$135,MATCH('Capacity Backing (Hide)'!CA$2,'Capacity Summary'!$B$36:$B$135,0),MATCH('Capacity Backing (Hide)'!$A5,'Capacity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(Hide)'!$A5,'Capacity Summary'!$I$35:$BH$35,0))="x",INDEX('Capacity Summary'!$C$36:$F$135,MATCH('Capacity Backing (Hide)'!CB$2,'Capacity Summary'!$B$36:$B$135,0),4),IF(INDEX('Capacity Summary'!$I$36:$BH$135,MATCH('Capacity Backing (Hide)'!CB$2,'Capacity Summary'!$B$36:$B$135,0),MATCH('Capacity Backing (Hide)'!$A5,'Capacity Summary'!$I$35:$BH$35,0))&lt;&gt;0,INDEX('Capacity Summary'!$I$36:$BH$135,MATCH('Capacity Backing (Hide)'!CB$2,'Capacity Summary'!$B$36:$B$135,0),MATCH('Capacity Backing (Hide)'!$A5,'Capacity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(Hide)'!$A5,'Capacity Summary'!$I$35:$BH$35,0))="x",INDEX('Capacity Summary'!$C$36:$F$135,MATCH('Capacity Backing (Hide)'!CC$2,'Capacity Summary'!$B$36:$B$135,0),4),IF(INDEX('Capacity Summary'!$I$36:$BH$135,MATCH('Capacity Backing (Hide)'!CC$2,'Capacity Summary'!$B$36:$B$135,0),MATCH('Capacity Backing (Hide)'!$A5,'Capacity Summary'!$I$35:$BH$35,0))&lt;&gt;0,INDEX('Capacity Summary'!$I$36:$BH$135,MATCH('Capacity Backing (Hide)'!CC$2,'Capacity Summary'!$B$36:$B$135,0),MATCH('Capacity Backing (Hide)'!$A5,'Capacity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(Hide)'!$A5,'Capacity Summary'!$I$35:$BH$35,0))="x",INDEX('Capacity Summary'!$C$36:$F$135,MATCH('Capacity Backing (Hide)'!CD$2,'Capacity Summary'!$B$36:$B$135,0),4),IF(INDEX('Capacity Summary'!$I$36:$BH$135,MATCH('Capacity Backing (Hide)'!CD$2,'Capacity Summary'!$B$36:$B$135,0),MATCH('Capacity Backing (Hide)'!$A5,'Capacity Summary'!$I$35:$BH$35,0))&lt;&gt;0,INDEX('Capacity Summary'!$I$36:$BH$135,MATCH('Capacity Backing (Hide)'!CD$2,'Capacity Summary'!$B$36:$B$135,0),MATCH('Capacity Backing (Hide)'!$A5,'Capacity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(Hide)'!$A5,'Capacity Summary'!$I$35:$BH$35,0))="x",INDEX('Capacity Summary'!$C$36:$F$135,MATCH('Capacity Backing (Hide)'!CE$2,'Capacity Summary'!$B$36:$B$135,0),4),IF(INDEX('Capacity Summary'!$I$36:$BH$135,MATCH('Capacity Backing (Hide)'!CE$2,'Capacity Summary'!$B$36:$B$135,0),MATCH('Capacity Backing (Hide)'!$A5,'Capacity Summary'!$I$35:$BH$35,0))&lt;&gt;0,INDEX('Capacity Summary'!$I$36:$BH$135,MATCH('Capacity Backing (Hide)'!CE$2,'Capacity Summary'!$B$36:$B$135,0),MATCH('Capacity Backing (Hide)'!$A5,'Capacity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(Hide)'!$A5,'Capacity Summary'!$I$35:$BH$35,0))="x",INDEX('Capacity Summary'!$C$36:$F$135,MATCH('Capacity Backing (Hide)'!CF$2,'Capacity Summary'!$B$36:$B$135,0),4),IF(INDEX('Capacity Summary'!$I$36:$BH$135,MATCH('Capacity Backing (Hide)'!CF$2,'Capacity Summary'!$B$36:$B$135,0),MATCH('Capacity Backing (Hide)'!$A5,'Capacity Summary'!$I$35:$BH$35,0))&lt;&gt;0,INDEX('Capacity Summary'!$I$36:$BH$135,MATCH('Capacity Backing (Hide)'!CF$2,'Capacity Summary'!$B$36:$B$135,0),MATCH('Capacity Backing (Hide)'!$A5,'Capacity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(Hide)'!$A5,'Capacity Summary'!$I$35:$BH$35,0))="x",INDEX('Capacity Summary'!$C$36:$F$135,MATCH('Capacity Backing (Hide)'!CG$2,'Capacity Summary'!$B$36:$B$135,0),4),IF(INDEX('Capacity Summary'!$I$36:$BH$135,MATCH('Capacity Backing (Hide)'!CG$2,'Capacity Summary'!$B$36:$B$135,0),MATCH('Capacity Backing (Hide)'!$A5,'Capacity Summary'!$I$35:$BH$35,0))&lt;&gt;0,INDEX('Capacity Summary'!$I$36:$BH$135,MATCH('Capacity Backing (Hide)'!CG$2,'Capacity Summary'!$B$36:$B$135,0),MATCH('Capacity Backing (Hide)'!$A5,'Capacity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(Hide)'!$A5,'Capacity Summary'!$I$35:$BH$35,0))="x",INDEX('Capacity Summary'!$C$36:$F$135,MATCH('Capacity Backing (Hide)'!CH$2,'Capacity Summary'!$B$36:$B$135,0),4),IF(INDEX('Capacity Summary'!$I$36:$BH$135,MATCH('Capacity Backing (Hide)'!CH$2,'Capacity Summary'!$B$36:$B$135,0),MATCH('Capacity Backing (Hide)'!$A5,'Capacity Summary'!$I$35:$BH$35,0))&lt;&gt;0,INDEX('Capacity Summary'!$I$36:$BH$135,MATCH('Capacity Backing (Hide)'!CH$2,'Capacity Summary'!$B$36:$B$135,0),MATCH('Capacity Backing (Hide)'!$A5,'Capacity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(Hide)'!$A5,'Capacity Summary'!$I$35:$BH$35,0))="x",INDEX('Capacity Summary'!$C$36:$F$135,MATCH('Capacity Backing (Hide)'!CI$2,'Capacity Summary'!$B$36:$B$135,0),4),IF(INDEX('Capacity Summary'!$I$36:$BH$135,MATCH('Capacity Backing (Hide)'!CI$2,'Capacity Summary'!$B$36:$B$135,0),MATCH('Capacity Backing (Hide)'!$A5,'Capacity Summary'!$I$35:$BH$35,0))&lt;&gt;0,INDEX('Capacity Summary'!$I$36:$BH$135,MATCH('Capacity Backing (Hide)'!CI$2,'Capacity Summary'!$B$36:$B$135,0),MATCH('Capacity Backing (Hide)'!$A5,'Capacity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(Hide)'!$A5,'Capacity Summary'!$I$35:$BH$35,0))="x",INDEX('Capacity Summary'!$C$36:$F$135,MATCH('Capacity Backing (Hide)'!CJ$2,'Capacity Summary'!$B$36:$B$135,0),4),IF(INDEX('Capacity Summary'!$I$36:$BH$135,MATCH('Capacity Backing (Hide)'!CJ$2,'Capacity Summary'!$B$36:$B$135,0),MATCH('Capacity Backing (Hide)'!$A5,'Capacity Summary'!$I$35:$BH$35,0))&lt;&gt;0,INDEX('Capacity Summary'!$I$36:$BH$135,MATCH('Capacity Backing (Hide)'!CJ$2,'Capacity Summary'!$B$36:$B$135,0),MATCH('Capacity Backing (Hide)'!$A5,'Capacity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(Hide)'!$A5,'Capacity Summary'!$I$35:$BH$35,0))="x",INDEX('Capacity Summary'!$C$36:$F$135,MATCH('Capacity Backing (Hide)'!CK$2,'Capacity Summary'!$B$36:$B$135,0),4),IF(INDEX('Capacity Summary'!$I$36:$BH$135,MATCH('Capacity Backing (Hide)'!CK$2,'Capacity Summary'!$B$36:$B$135,0),MATCH('Capacity Backing (Hide)'!$A5,'Capacity Summary'!$I$35:$BH$35,0))&lt;&gt;0,INDEX('Capacity Summary'!$I$36:$BH$135,MATCH('Capacity Backing (Hide)'!CK$2,'Capacity Summary'!$B$36:$B$135,0),MATCH('Capacity Backing (Hide)'!$A5,'Capacity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(Hide)'!$A5,'Capacity Summary'!$I$35:$BH$35,0))="x",INDEX('Capacity Summary'!$C$36:$F$135,MATCH('Capacity Backing (Hide)'!CL$2,'Capacity Summary'!$B$36:$B$135,0),4),IF(INDEX('Capacity Summary'!$I$36:$BH$135,MATCH('Capacity Backing (Hide)'!CL$2,'Capacity Summary'!$B$36:$B$135,0),MATCH('Capacity Backing (Hide)'!$A5,'Capacity Summary'!$I$35:$BH$35,0))&lt;&gt;0,INDEX('Capacity Summary'!$I$36:$BH$135,MATCH('Capacity Backing (Hide)'!CL$2,'Capacity Summary'!$B$36:$B$135,0),MATCH('Capacity Backing (Hide)'!$A5,'Capacity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(Hide)'!$A5,'Capacity Summary'!$I$35:$BH$35,0))="x",INDEX('Capacity Summary'!$C$36:$F$135,MATCH('Capacity Backing (Hide)'!CM$2,'Capacity Summary'!$B$36:$B$135,0),4),IF(INDEX('Capacity Summary'!$I$36:$BH$135,MATCH('Capacity Backing (Hide)'!CM$2,'Capacity Summary'!$B$36:$B$135,0),MATCH('Capacity Backing (Hide)'!$A5,'Capacity Summary'!$I$35:$BH$35,0))&lt;&gt;0,INDEX('Capacity Summary'!$I$36:$BH$135,MATCH('Capacity Backing (Hide)'!CM$2,'Capacity Summary'!$B$36:$B$135,0),MATCH('Capacity Backing (Hide)'!$A5,'Capacity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(Hide)'!$A5,'Capacity Summary'!$I$35:$BH$35,0))="x",INDEX('Capacity Summary'!$C$36:$F$135,MATCH('Capacity Backing (Hide)'!CN$2,'Capacity Summary'!$B$36:$B$135,0),4),IF(INDEX('Capacity Summary'!$I$36:$BH$135,MATCH('Capacity Backing (Hide)'!CN$2,'Capacity Summary'!$B$36:$B$135,0),MATCH('Capacity Backing (Hide)'!$A5,'Capacity Summary'!$I$35:$BH$35,0))&lt;&gt;0,INDEX('Capacity Summary'!$I$36:$BH$135,MATCH('Capacity Backing (Hide)'!CN$2,'Capacity Summary'!$B$36:$B$135,0),MATCH('Capacity Backing (Hide)'!$A5,'Capacity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(Hide)'!$A5,'Capacity Summary'!$I$35:$BH$35,0))="x",INDEX('Capacity Summary'!$C$36:$F$135,MATCH('Capacity Backing (Hide)'!CO$2,'Capacity Summary'!$B$36:$B$135,0),4),IF(INDEX('Capacity Summary'!$I$36:$BH$135,MATCH('Capacity Backing (Hide)'!CO$2,'Capacity Summary'!$B$36:$B$135,0),MATCH('Capacity Backing (Hide)'!$A5,'Capacity Summary'!$I$35:$BH$35,0))&lt;&gt;0,INDEX('Capacity Summary'!$I$36:$BH$135,MATCH('Capacity Backing (Hide)'!CO$2,'Capacity Summary'!$B$36:$B$135,0),MATCH('Capacity Backing (Hide)'!$A5,'Capacity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(Hide)'!$A5,'Capacity Summary'!$I$35:$BH$35,0))="x",INDEX('Capacity Summary'!$C$36:$F$135,MATCH('Capacity Backing (Hide)'!CP$2,'Capacity Summary'!$B$36:$B$135,0),4),IF(INDEX('Capacity Summary'!$I$36:$BH$135,MATCH('Capacity Backing (Hide)'!CP$2,'Capacity Summary'!$B$36:$B$135,0),MATCH('Capacity Backing (Hide)'!$A5,'Capacity Summary'!$I$35:$BH$35,0))&lt;&gt;0,INDEX('Capacity Summary'!$I$36:$BH$135,MATCH('Capacity Backing (Hide)'!CP$2,'Capacity Summary'!$B$36:$B$135,0),MATCH('Capacity Backing (Hide)'!$A5,'Capacity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(Hide)'!$A5,'Capacity Summary'!$I$35:$BH$35,0))="x",INDEX('Capacity Summary'!$C$36:$F$135,MATCH('Capacity Backing (Hide)'!CQ$2,'Capacity Summary'!$B$36:$B$135,0),4),IF(INDEX('Capacity Summary'!$I$36:$BH$135,MATCH('Capacity Backing (Hide)'!CQ$2,'Capacity Summary'!$B$36:$B$135,0),MATCH('Capacity Backing (Hide)'!$A5,'Capacity Summary'!$I$35:$BH$35,0))&lt;&gt;0,INDEX('Capacity Summary'!$I$36:$BH$135,MATCH('Capacity Backing (Hide)'!CQ$2,'Capacity Summary'!$B$36:$B$135,0),MATCH('Capacity Backing (Hide)'!$A5,'Capacity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(Hide)'!$A5,'Capacity Summary'!$I$35:$BH$35,0))="x",INDEX('Capacity Summary'!$C$36:$F$135,MATCH('Capacity Backing (Hide)'!CR$2,'Capacity Summary'!$B$36:$B$135,0),4),IF(INDEX('Capacity Summary'!$I$36:$BH$135,MATCH('Capacity Backing (Hide)'!CR$2,'Capacity Summary'!$B$36:$B$135,0),MATCH('Capacity Backing (Hide)'!$A5,'Capacity Summary'!$I$35:$BH$35,0))&lt;&gt;0,INDEX('Capacity Summary'!$I$36:$BH$135,MATCH('Capacity Backing (Hide)'!CR$2,'Capacity Summary'!$B$36:$B$135,0),MATCH('Capacity Backing (Hide)'!$A5,'Capacity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(Hide)'!$A5,'Capacity Summary'!$I$35:$BH$35,0))="x",INDEX('Capacity Summary'!$C$36:$F$135,MATCH('Capacity Backing (Hide)'!CS$2,'Capacity Summary'!$B$36:$B$135,0),4),IF(INDEX('Capacity Summary'!$I$36:$BH$135,MATCH('Capacity Backing (Hide)'!CS$2,'Capacity Summary'!$B$36:$B$135,0),MATCH('Capacity Backing (Hide)'!$A5,'Capacity Summary'!$I$35:$BH$35,0))&lt;&gt;0,INDEX('Capacity Summary'!$I$36:$BH$135,MATCH('Capacity Backing (Hide)'!CS$2,'Capacity Summary'!$B$36:$B$135,0),MATCH('Capacity Backing (Hide)'!$A5,'Capacity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(Hide)'!$A5,'Capacity Summary'!$I$35:$BH$35,0))="x",INDEX('Capacity Summary'!$C$36:$F$135,MATCH('Capacity Backing (Hide)'!CT$2,'Capacity Summary'!$B$36:$B$135,0),4),IF(INDEX('Capacity Summary'!$I$36:$BH$135,MATCH('Capacity Backing (Hide)'!CT$2,'Capacity Summary'!$B$36:$B$135,0),MATCH('Capacity Backing (Hide)'!$A5,'Capacity Summary'!$I$35:$BH$35,0))&lt;&gt;0,INDEX('Capacity Summary'!$I$36:$BH$135,MATCH('Capacity Backing (Hide)'!CT$2,'Capacity Summary'!$B$36:$B$135,0),MATCH('Capacity Backing (Hide)'!$A5,'Capacity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(Hide)'!$A5,'Capacity Summary'!$I$35:$BH$35,0))="x",INDEX('Capacity Summary'!$C$36:$F$135,MATCH('Capacity Backing (Hide)'!CU$2,'Capacity Summary'!$B$36:$B$135,0),4),IF(INDEX('Capacity Summary'!$I$36:$BH$135,MATCH('Capacity Backing (Hide)'!CU$2,'Capacity Summary'!$B$36:$B$135,0),MATCH('Capacity Backing (Hide)'!$A5,'Capacity Summary'!$I$35:$BH$35,0))&lt;&gt;0,INDEX('Capacity Summary'!$I$36:$BH$135,MATCH('Capacity Backing (Hide)'!CU$2,'Capacity Summary'!$B$36:$B$135,0),MATCH('Capacity Backing (Hide)'!$A5,'Capacity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(Hide)'!$A5,'Capacity Summary'!$I$35:$BH$35,0))="x",INDEX('Capacity Summary'!$C$36:$F$135,MATCH('Capacity Backing (Hide)'!CV$2,'Capacity Summary'!$B$36:$B$135,0),4),IF(INDEX('Capacity Summary'!$I$36:$BH$135,MATCH('Capacity Backing (Hide)'!CV$2,'Capacity Summary'!$B$36:$B$135,0),MATCH('Capacity Backing (Hide)'!$A5,'Capacity Summary'!$I$35:$BH$35,0))&lt;&gt;0,INDEX('Capacity Summary'!$I$36:$BH$135,MATCH('Capacity Backing (Hide)'!CV$2,'Capacity Summary'!$B$36:$B$135,0),MATCH('Capacity Backing (Hide)'!$A5,'Capacity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(Hide)'!$A5,'Capacity Summary'!$I$35:$BH$35,0))="x",INDEX('Capacity Summary'!$C$36:$F$135,MATCH('Capacity Backing (Hide)'!CW$2,'Capacity Summary'!$B$36:$B$135,0),4),IF(INDEX('Capacity Summary'!$I$36:$BH$135,MATCH('Capacity Backing (Hide)'!CW$2,'Capacity Summary'!$B$36:$B$135,0),MATCH('Capacity Backing (Hide)'!$A5,'Capacity Summary'!$I$35:$BH$35,0))&lt;&gt;0,INDEX('Capacity Summary'!$I$36:$BH$135,MATCH('Capacity Backing (Hide)'!CW$2,'Capacity Summary'!$B$36:$B$135,0),MATCH('Capacity Backing (Hide)'!$A5,'Capacity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(Hide)'!$A6,'Capacity Summary'!$I$35:$BH$35,0))="x",INDEX('Capacity Summary'!$C$36:$F$135,MATCH('Capacity Backing (Hide)'!B$2,'Capacity Summary'!$B$36:$B$135,0),4),IF(INDEX('Capacity Summary'!$I$36:$BH$135,MATCH('Capacity Backing (Hide)'!B$2,'Capacity Summary'!$B$36:$B$135,0),MATCH('Capacity Backing (Hide)'!$A6,'Capacity Summary'!$I$35:$BH$35,0))&lt;&gt;0,INDEX('Capacity Summary'!$I$36:$BH$135,MATCH('Capacity Backing (Hide)'!B$2,'Capacity Summary'!$B$36:$B$135,0),MATCH('Capacity Backing (Hide)'!$A6,'Capacity Summary'!$I$35:$BH$35,0)),0)),INDEX('Capacity Summary'!$C$36:$F$135,MATCH('Capacity Backing (Hide)'!B$2,'Capacity Summary'!$B$36:$B$135,0),2)))/IF(Summary!$B$7="Minutes",1,60)/COUNTA(INDEX(Capacity!$C$10:$Q$109,MATCH('Capacity Backing (Hide)'!B$2,Capacity!$B$10:$B$109,0),1):INDEX(Capacity!$C$10:$Q$109,MATCH('Capacity Backing (Hide)'!B$2,Capacity!$B$10:$B$109,0),15))</f>
        <v>3600</v>
      </c>
      <c r="C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(Hide)'!$A6,'Capacity Summary'!$I$35:$BH$35,0))="x",INDEX('Capacity Summary'!$C$36:$F$135,MATCH('Capacity Backing (Hide)'!C$2,'Capacity Summary'!$B$36:$B$135,0),4),IF(INDEX('Capacity Summary'!$I$36:$BH$135,MATCH('Capacity Backing (Hide)'!C$2,'Capacity Summary'!$B$36:$B$135,0),MATCH('Capacity Backing (Hide)'!$A6,'Capacity Summary'!$I$35:$BH$35,0))&lt;&gt;0,INDEX('Capacity Summary'!$I$36:$BH$135,MATCH('Capacity Backing (Hide)'!C$2,'Capacity Summary'!$B$36:$B$135,0),MATCH('Capacity Backing (Hide)'!$A6,'Capacity Summary'!$I$35:$BH$35,0)),0)),INDEX('Capacity Summary'!$C$36:$F$135,MATCH('Capacity Backing (Hide)'!C$2,'Capacity Summary'!$B$36:$B$135,0),2)))/IF(Summary!$B$7="Minutes",1,60)/COUNTA(INDEX(Capacity!$C$10:$Q$109,MATCH('Capacity Backing (Hide)'!C$2,Capacity!$B$10:$B$109,0),1):INDEX(Capacity!$C$10:$Q$109,MATCH('Capacity Backing (Hide)'!C$2,Capacity!$B$10:$B$109,0),15))</f>
        <v>3600</v>
      </c>
      <c r="D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(Hide)'!$A6,'Capacity Summary'!$I$35:$BH$35,0))="x",INDEX('Capacity Summary'!$C$36:$F$135,MATCH('Capacity Backing (Hide)'!D$2,'Capacity Summary'!$B$36:$B$135,0),4),IF(INDEX('Capacity Summary'!$I$36:$BH$135,MATCH('Capacity Backing (Hide)'!D$2,'Capacity Summary'!$B$36:$B$135,0),MATCH('Capacity Backing (Hide)'!$A6,'Capacity Summary'!$I$35:$BH$35,0))&lt;&gt;0,INDEX('Capacity Summary'!$I$36:$BH$135,MATCH('Capacity Backing (Hide)'!D$2,'Capacity Summary'!$B$36:$B$135,0),MATCH('Capacity Backing (Hide)'!$A6,'Capacity Summary'!$I$35:$BH$35,0)),0)),INDEX('Capacity Summary'!$C$36:$F$135,MATCH('Capacity Backing (Hide)'!D$2,'Capacity Summary'!$B$36:$B$135,0),2)))/IF(Summary!$B$7="Minutes",1,60)/COUNTA(INDEX(Capacity!$C$10:$Q$109,MATCH('Capacity Backing (Hide)'!D$2,Capacity!$B$10:$B$109,0),1):INDEX(Capacity!$C$10:$Q$109,MATCH('Capacity Backing (Hide)'!D$2,Capacity!$B$10:$B$109,0),15))</f>
        <v>3600</v>
      </c>
      <c r="E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(Hide)'!$A6,'Capacity Summary'!$I$35:$BH$35,0))="x",INDEX('Capacity Summary'!$C$36:$F$135,MATCH('Capacity Backing (Hide)'!E$2,'Capacity Summary'!$B$36:$B$135,0),4),IF(INDEX('Capacity Summary'!$I$36:$BH$135,MATCH('Capacity Backing (Hide)'!E$2,'Capacity Summary'!$B$36:$B$135,0),MATCH('Capacity Backing (Hide)'!$A6,'Capacity Summary'!$I$35:$BH$35,0))&lt;&gt;0,INDEX('Capacity Summary'!$I$36:$BH$135,MATCH('Capacity Backing (Hide)'!E$2,'Capacity Summary'!$B$36:$B$135,0),MATCH('Capacity Backing (Hide)'!$A6,'Capacity Summary'!$I$35:$BH$35,0)),0)),INDEX('Capacity Summary'!$C$36:$F$135,MATCH('Capacity Backing (Hide)'!E$2,'Capacity Summary'!$B$36:$B$135,0),2)))/IF(Summary!$B$7="Minutes",1,60)/COUNTA(INDEX(Capacity!$C$10:$Q$109,MATCH('Capacity Backing (Hide)'!E$2,Capacity!$B$10:$B$109,0),1):INDEX(Capacity!$C$10:$Q$109,MATCH('Capacity Backing (Hide)'!E$2,Capacity!$B$10:$B$109,0),15))</f>
        <v>#N/A</v>
      </c>
      <c r="F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(Hide)'!$A6,'Capacity Summary'!$I$35:$BH$35,0))="x",INDEX('Capacity Summary'!$C$36:$F$135,MATCH('Capacity Backing (Hide)'!F$2,'Capacity Summary'!$B$36:$B$135,0),4),IF(INDEX('Capacity Summary'!$I$36:$BH$135,MATCH('Capacity Backing (Hide)'!F$2,'Capacity Summary'!$B$36:$B$135,0),MATCH('Capacity Backing (Hide)'!$A6,'Capacity Summary'!$I$35:$BH$35,0))&lt;&gt;0,INDEX('Capacity Summary'!$I$36:$BH$135,MATCH('Capacity Backing (Hide)'!F$2,'Capacity Summary'!$B$36:$B$135,0),MATCH('Capacity Backing (Hide)'!$A6,'Capacity Summary'!$I$35:$BH$35,0)),0)),INDEX('Capacity Summary'!$C$36:$F$135,MATCH('Capacity Backing (Hide)'!F$2,'Capacity Summary'!$B$36:$B$135,0),2)))/IF(Summary!$B$7="Minutes",1,60)/COUNTA(INDEX(Capacity!$C$10:$Q$109,MATCH('Capacity Backing (Hide)'!F$2,Capacity!$B$10:$B$109,0),1):INDEX(Capacity!$C$10:$Q$109,MATCH('Capacity Backing (Hide)'!F$2,Capacity!$B$10:$B$109,0),15))</f>
        <v>#N/A</v>
      </c>
      <c r="G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(Hide)'!$A6,'Capacity Summary'!$I$35:$BH$35,0))="x",INDEX('Capacity Summary'!$C$36:$F$135,MATCH('Capacity Backing (Hide)'!G$2,'Capacity Summary'!$B$36:$B$135,0),4),IF(INDEX('Capacity Summary'!$I$36:$BH$135,MATCH('Capacity Backing (Hide)'!G$2,'Capacity Summary'!$B$36:$B$135,0),MATCH('Capacity Backing (Hide)'!$A6,'Capacity Summary'!$I$35:$BH$35,0))&lt;&gt;0,INDEX('Capacity Summary'!$I$36:$BH$135,MATCH('Capacity Backing (Hide)'!G$2,'Capacity Summary'!$B$36:$B$135,0),MATCH('Capacity Backing (Hide)'!$A6,'Capacity Summary'!$I$35:$BH$35,0)),0)),INDEX('Capacity Summary'!$C$36:$F$135,MATCH('Capacity Backing (Hide)'!G$2,'Capacity Summary'!$B$36:$B$135,0),2)))/IF(Summary!$B$7="Minutes",1,60)/COUNTA(INDEX(Capacity!$C$10:$Q$109,MATCH('Capacity Backing (Hide)'!G$2,Capacity!$B$10:$B$109,0),1):INDEX(Capacity!$C$10:$Q$109,MATCH('Capacity Backing (Hide)'!G$2,Capacity!$B$10:$B$109,0),15))</f>
        <v>#N/A</v>
      </c>
      <c r="H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(Hide)'!$A6,'Capacity Summary'!$I$35:$BH$35,0))="x",INDEX('Capacity Summary'!$C$36:$F$135,MATCH('Capacity Backing (Hide)'!H$2,'Capacity Summary'!$B$36:$B$135,0),4),IF(INDEX('Capacity Summary'!$I$36:$BH$135,MATCH('Capacity Backing (Hide)'!H$2,'Capacity Summary'!$B$36:$B$135,0),MATCH('Capacity Backing (Hide)'!$A6,'Capacity Summary'!$I$35:$BH$35,0))&lt;&gt;0,INDEX('Capacity Summary'!$I$36:$BH$135,MATCH('Capacity Backing (Hide)'!H$2,'Capacity Summary'!$B$36:$B$135,0),MATCH('Capacity Backing (Hide)'!$A6,'Capacity Summary'!$I$35:$BH$35,0)),0)),INDEX('Capacity Summary'!$C$36:$F$135,MATCH('Capacity Backing (Hide)'!H$2,'Capacity Summary'!$B$36:$B$135,0),2)))/IF(Summary!$B$7="Minutes",1,60)/COUNTA(INDEX(Capacity!$C$10:$Q$109,MATCH('Capacity Backing (Hide)'!H$2,Capacity!$B$10:$B$109,0),1):INDEX(Capacity!$C$10:$Q$109,MATCH('Capacity Backing (Hide)'!H$2,Capacity!$B$10:$B$109,0),15))</f>
        <v>#N/A</v>
      </c>
      <c r="I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(Hide)'!$A6,'Capacity Summary'!$I$35:$BH$35,0))="x",INDEX('Capacity Summary'!$C$36:$F$135,MATCH('Capacity Backing (Hide)'!I$2,'Capacity Summary'!$B$36:$B$135,0),4),IF(INDEX('Capacity Summary'!$I$36:$BH$135,MATCH('Capacity Backing (Hide)'!I$2,'Capacity Summary'!$B$36:$B$135,0),MATCH('Capacity Backing (Hide)'!$A6,'Capacity Summary'!$I$35:$BH$35,0))&lt;&gt;0,INDEX('Capacity Summary'!$I$36:$BH$135,MATCH('Capacity Backing (Hide)'!I$2,'Capacity Summary'!$B$36:$B$135,0),MATCH('Capacity Backing (Hide)'!$A6,'Capacity Summary'!$I$35:$BH$35,0)),0)),INDEX('Capacity Summary'!$C$36:$F$135,MATCH('Capacity Backing (Hide)'!I$2,'Capacity Summary'!$B$36:$B$135,0),2)))/IF(Summary!$B$7="Minutes",1,60)/COUNTA(INDEX(Capacity!$C$10:$Q$109,MATCH('Capacity Backing (Hide)'!I$2,Capacity!$B$10:$B$109,0),1):INDEX(Capacity!$C$10:$Q$109,MATCH('Capacity Backing (Hide)'!I$2,Capacity!$B$10:$B$109,0),15))</f>
        <v>#N/A</v>
      </c>
      <c r="J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(Hide)'!$A6,'Capacity Summary'!$I$35:$BH$35,0))="x",INDEX('Capacity Summary'!$C$36:$F$135,MATCH('Capacity Backing (Hide)'!J$2,'Capacity Summary'!$B$36:$B$135,0),4),IF(INDEX('Capacity Summary'!$I$36:$BH$135,MATCH('Capacity Backing (Hide)'!J$2,'Capacity Summary'!$B$36:$B$135,0),MATCH('Capacity Backing (Hide)'!$A6,'Capacity Summary'!$I$35:$BH$35,0))&lt;&gt;0,INDEX('Capacity Summary'!$I$36:$BH$135,MATCH('Capacity Backing (Hide)'!J$2,'Capacity Summary'!$B$36:$B$135,0),MATCH('Capacity Backing (Hide)'!$A6,'Capacity Summary'!$I$35:$BH$35,0)),0)),INDEX('Capacity Summary'!$C$36:$F$135,MATCH('Capacity Backing (Hide)'!J$2,'Capacity Summary'!$B$36:$B$135,0),2)))/IF(Summary!$B$7="Minutes",1,60)/COUNTA(INDEX(Capacity!$C$10:$Q$109,MATCH('Capacity Backing (Hide)'!J$2,Capacity!$B$10:$B$109,0),1):INDEX(Capacity!$C$10:$Q$109,MATCH('Capacity Backing (Hide)'!J$2,Capacity!$B$10:$B$109,0),15))</f>
        <v>#N/A</v>
      </c>
      <c r="K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(Hide)'!$A6,'Capacity Summary'!$I$35:$BH$35,0))="x",INDEX('Capacity Summary'!$C$36:$F$135,MATCH('Capacity Backing (Hide)'!K$2,'Capacity Summary'!$B$36:$B$135,0),4),IF(INDEX('Capacity Summary'!$I$36:$BH$135,MATCH('Capacity Backing (Hide)'!K$2,'Capacity Summary'!$B$36:$B$135,0),MATCH('Capacity Backing (Hide)'!$A6,'Capacity Summary'!$I$35:$BH$35,0))&lt;&gt;0,INDEX('Capacity Summary'!$I$36:$BH$135,MATCH('Capacity Backing (Hide)'!K$2,'Capacity Summary'!$B$36:$B$135,0),MATCH('Capacity Backing (Hide)'!$A6,'Capacity Summary'!$I$35:$BH$35,0)),0)),INDEX('Capacity Summary'!$C$36:$F$135,MATCH('Capacity Backing (Hide)'!K$2,'Capacity Summary'!$B$36:$B$135,0),2)))/IF(Summary!$B$7="Minutes",1,60)/COUNTA(INDEX(Capacity!$C$10:$Q$109,MATCH('Capacity Backing (Hide)'!K$2,Capacity!$B$10:$B$109,0),1):INDEX(Capacity!$C$10:$Q$109,MATCH('Capacity Backing (Hide)'!K$2,Capacity!$B$10:$B$109,0),15))</f>
        <v>#N/A</v>
      </c>
      <c r="L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(Hide)'!$A6,'Capacity Summary'!$I$35:$BH$35,0))="x",INDEX('Capacity Summary'!$C$36:$F$135,MATCH('Capacity Backing (Hide)'!L$2,'Capacity Summary'!$B$36:$B$135,0),4),IF(INDEX('Capacity Summary'!$I$36:$BH$135,MATCH('Capacity Backing (Hide)'!L$2,'Capacity Summary'!$B$36:$B$135,0),MATCH('Capacity Backing (Hide)'!$A6,'Capacity Summary'!$I$35:$BH$35,0))&lt;&gt;0,INDEX('Capacity Summary'!$I$36:$BH$135,MATCH('Capacity Backing (Hide)'!L$2,'Capacity Summary'!$B$36:$B$135,0),MATCH('Capacity Backing (Hide)'!$A6,'Capacity Summary'!$I$35:$BH$35,0)),0)),INDEX('Capacity Summary'!$C$36:$F$135,MATCH('Capacity Backing (Hide)'!L$2,'Capacity Summary'!$B$36:$B$135,0),2)))/IF(Summary!$B$7="Minutes",1,60)/COUNTA(INDEX(Capacity!$C$10:$Q$109,MATCH('Capacity Backing (Hide)'!L$2,Capacity!$B$10:$B$109,0),1):INDEX(Capacity!$C$10:$Q$109,MATCH('Capacity Backing (Hide)'!L$2,Capacity!$B$10:$B$109,0),15))</f>
        <v>#N/A</v>
      </c>
      <c r="M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(Hide)'!$A6,'Capacity Summary'!$I$35:$BH$35,0))="x",INDEX('Capacity Summary'!$C$36:$F$135,MATCH('Capacity Backing (Hide)'!M$2,'Capacity Summary'!$B$36:$B$135,0),4),IF(INDEX('Capacity Summary'!$I$36:$BH$135,MATCH('Capacity Backing (Hide)'!M$2,'Capacity Summary'!$B$36:$B$135,0),MATCH('Capacity Backing (Hide)'!$A6,'Capacity Summary'!$I$35:$BH$35,0))&lt;&gt;0,INDEX('Capacity Summary'!$I$36:$BH$135,MATCH('Capacity Backing (Hide)'!M$2,'Capacity Summary'!$B$36:$B$135,0),MATCH('Capacity Backing (Hide)'!$A6,'Capacity Summary'!$I$35:$BH$35,0)),0)),INDEX('Capacity Summary'!$C$36:$F$135,MATCH('Capacity Backing (Hide)'!M$2,'Capacity Summary'!$B$36:$B$135,0),2)))/IF(Summary!$B$7="Minutes",1,60)/COUNTA(INDEX(Capacity!$C$10:$Q$109,MATCH('Capacity Backing (Hide)'!M$2,Capacity!$B$10:$B$109,0),1):INDEX(Capacity!$C$10:$Q$109,MATCH('Capacity Backing (Hide)'!M$2,Capacity!$B$10:$B$109,0),15))</f>
        <v>#N/A</v>
      </c>
      <c r="N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(Hide)'!$A6,'Capacity Summary'!$I$35:$BH$35,0))="x",INDEX('Capacity Summary'!$C$36:$F$135,MATCH('Capacity Backing (Hide)'!N$2,'Capacity Summary'!$B$36:$B$135,0),4),IF(INDEX('Capacity Summary'!$I$36:$BH$135,MATCH('Capacity Backing (Hide)'!N$2,'Capacity Summary'!$B$36:$B$135,0),MATCH('Capacity Backing (Hide)'!$A6,'Capacity Summary'!$I$35:$BH$35,0))&lt;&gt;0,INDEX('Capacity Summary'!$I$36:$BH$135,MATCH('Capacity Backing (Hide)'!N$2,'Capacity Summary'!$B$36:$B$135,0),MATCH('Capacity Backing (Hide)'!$A6,'Capacity Summary'!$I$35:$BH$35,0)),0)),INDEX('Capacity Summary'!$C$36:$F$135,MATCH('Capacity Backing (Hide)'!N$2,'Capacity Summary'!$B$36:$B$135,0),2)))/IF(Summary!$B$7="Minutes",1,60)/COUNTA(INDEX(Capacity!$C$10:$Q$109,MATCH('Capacity Backing (Hide)'!N$2,Capacity!$B$10:$B$109,0),1):INDEX(Capacity!$C$10:$Q$109,MATCH('Capacity Backing (Hide)'!N$2,Capacity!$B$10:$B$109,0),15))</f>
        <v>#N/A</v>
      </c>
      <c r="O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(Hide)'!$A6,'Capacity Summary'!$I$35:$BH$35,0))="x",INDEX('Capacity Summary'!$C$36:$F$135,MATCH('Capacity Backing (Hide)'!O$2,'Capacity Summary'!$B$36:$B$135,0),4),IF(INDEX('Capacity Summary'!$I$36:$BH$135,MATCH('Capacity Backing (Hide)'!O$2,'Capacity Summary'!$B$36:$B$135,0),MATCH('Capacity Backing (Hide)'!$A6,'Capacity Summary'!$I$35:$BH$35,0))&lt;&gt;0,INDEX('Capacity Summary'!$I$36:$BH$135,MATCH('Capacity Backing (Hide)'!O$2,'Capacity Summary'!$B$36:$B$135,0),MATCH('Capacity Backing (Hide)'!$A6,'Capacity Summary'!$I$35:$BH$35,0)),0)),INDEX('Capacity Summary'!$C$36:$F$135,MATCH('Capacity Backing (Hide)'!O$2,'Capacity Summary'!$B$36:$B$135,0),2)))/IF(Summary!$B$7="Minutes",1,60)/COUNTA(INDEX(Capacity!$C$10:$Q$109,MATCH('Capacity Backing (Hide)'!O$2,Capacity!$B$10:$B$109,0),1):INDEX(Capacity!$C$10:$Q$109,MATCH('Capacity Backing (Hide)'!O$2,Capacity!$B$10:$B$109,0),15))</f>
        <v>#N/A</v>
      </c>
      <c r="P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(Hide)'!$A6,'Capacity Summary'!$I$35:$BH$35,0))="x",INDEX('Capacity Summary'!$C$36:$F$135,MATCH('Capacity Backing (Hide)'!P$2,'Capacity Summary'!$B$36:$B$135,0),4),IF(INDEX('Capacity Summary'!$I$36:$BH$135,MATCH('Capacity Backing (Hide)'!P$2,'Capacity Summary'!$B$36:$B$135,0),MATCH('Capacity Backing (Hide)'!$A6,'Capacity Summary'!$I$35:$BH$35,0))&lt;&gt;0,INDEX('Capacity Summary'!$I$36:$BH$135,MATCH('Capacity Backing (Hide)'!P$2,'Capacity Summary'!$B$36:$B$135,0),MATCH('Capacity Backing (Hide)'!$A6,'Capacity Summary'!$I$35:$BH$35,0)),0)),INDEX('Capacity Summary'!$C$36:$F$135,MATCH('Capacity Backing (Hide)'!P$2,'Capacity Summary'!$B$36:$B$135,0),2)))/IF(Summary!$B$7="Minutes",1,60)/COUNTA(INDEX(Capacity!$C$10:$Q$109,MATCH('Capacity Backing (Hide)'!P$2,Capacity!$B$10:$B$109,0),1):INDEX(Capacity!$C$10:$Q$109,MATCH('Capacity Backing (Hide)'!P$2,Capacity!$B$10:$B$109,0),15))</f>
        <v>#N/A</v>
      </c>
      <c r="Q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(Hide)'!$A6,'Capacity Summary'!$I$35:$BH$35,0))="x",INDEX('Capacity Summary'!$C$36:$F$135,MATCH('Capacity Backing (Hide)'!Q$2,'Capacity Summary'!$B$36:$B$135,0),4),IF(INDEX('Capacity Summary'!$I$36:$BH$135,MATCH('Capacity Backing (Hide)'!Q$2,'Capacity Summary'!$B$36:$B$135,0),MATCH('Capacity Backing (Hide)'!$A6,'Capacity Summary'!$I$35:$BH$35,0))&lt;&gt;0,INDEX('Capacity Summary'!$I$36:$BH$135,MATCH('Capacity Backing (Hide)'!Q$2,'Capacity Summary'!$B$36:$B$135,0),MATCH('Capacity Backing (Hide)'!$A6,'Capacity Summary'!$I$35:$BH$35,0)),0)),INDEX('Capacity Summary'!$C$36:$F$135,MATCH('Capacity Backing (Hide)'!Q$2,'Capacity Summary'!$B$36:$B$135,0),2)))/IF(Summary!$B$7="Minutes",1,60)/COUNTA(INDEX(Capacity!$C$10:$Q$109,MATCH('Capacity Backing (Hide)'!Q$2,Capacity!$B$10:$B$109,0),1):INDEX(Capacity!$C$10:$Q$109,MATCH('Capacity Backing (Hide)'!Q$2,Capacity!$B$10:$B$109,0),15))</f>
        <v>#N/A</v>
      </c>
      <c r="R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(Hide)'!$A6,'Capacity Summary'!$I$35:$BH$35,0))="x",INDEX('Capacity Summary'!$C$36:$F$135,MATCH('Capacity Backing (Hide)'!R$2,'Capacity Summary'!$B$36:$B$135,0),4),IF(INDEX('Capacity Summary'!$I$36:$BH$135,MATCH('Capacity Backing (Hide)'!R$2,'Capacity Summary'!$B$36:$B$135,0),MATCH('Capacity Backing (Hide)'!$A6,'Capacity Summary'!$I$35:$BH$35,0))&lt;&gt;0,INDEX('Capacity Summary'!$I$36:$BH$135,MATCH('Capacity Backing (Hide)'!R$2,'Capacity Summary'!$B$36:$B$135,0),MATCH('Capacity Backing (Hide)'!$A6,'Capacity Summary'!$I$35:$BH$35,0)),0)),INDEX('Capacity Summary'!$C$36:$F$135,MATCH('Capacity Backing (Hide)'!R$2,'Capacity Summary'!$B$36:$B$135,0),2)))/IF(Summary!$B$7="Minutes",1,60)/COUNTA(INDEX(Capacity!$C$10:$Q$109,MATCH('Capacity Backing (Hide)'!R$2,Capacity!$B$10:$B$109,0),1):INDEX(Capacity!$C$10:$Q$109,MATCH('Capacity Backing (Hide)'!R$2,Capacity!$B$10:$B$109,0),15))</f>
        <v>#N/A</v>
      </c>
      <c r="S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(Hide)'!$A6,'Capacity Summary'!$I$35:$BH$35,0))="x",INDEX('Capacity Summary'!$C$36:$F$135,MATCH('Capacity Backing (Hide)'!S$2,'Capacity Summary'!$B$36:$B$135,0),4),IF(INDEX('Capacity Summary'!$I$36:$BH$135,MATCH('Capacity Backing (Hide)'!S$2,'Capacity Summary'!$B$36:$B$135,0),MATCH('Capacity Backing (Hide)'!$A6,'Capacity Summary'!$I$35:$BH$35,0))&lt;&gt;0,INDEX('Capacity Summary'!$I$36:$BH$135,MATCH('Capacity Backing (Hide)'!S$2,'Capacity Summary'!$B$36:$B$135,0),MATCH('Capacity Backing (Hide)'!$A6,'Capacity Summary'!$I$35:$BH$35,0)),0)),INDEX('Capacity Summary'!$C$36:$F$135,MATCH('Capacity Backing (Hide)'!S$2,'Capacity Summary'!$B$36:$B$135,0),2)))/IF(Summary!$B$7="Minutes",1,60)/COUNTA(INDEX(Capacity!$C$10:$Q$109,MATCH('Capacity Backing (Hide)'!S$2,Capacity!$B$10:$B$109,0),1):INDEX(Capacity!$C$10:$Q$109,MATCH('Capacity Backing (Hide)'!S$2,Capacity!$B$10:$B$109,0),15))</f>
        <v>#N/A</v>
      </c>
      <c r="T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(Hide)'!$A6,'Capacity Summary'!$I$35:$BH$35,0))="x",INDEX('Capacity Summary'!$C$36:$F$135,MATCH('Capacity Backing (Hide)'!T$2,'Capacity Summary'!$B$36:$B$135,0),4),IF(INDEX('Capacity Summary'!$I$36:$BH$135,MATCH('Capacity Backing (Hide)'!T$2,'Capacity Summary'!$B$36:$B$135,0),MATCH('Capacity Backing (Hide)'!$A6,'Capacity Summary'!$I$35:$BH$35,0))&lt;&gt;0,INDEX('Capacity Summary'!$I$36:$BH$135,MATCH('Capacity Backing (Hide)'!T$2,'Capacity Summary'!$B$36:$B$135,0),MATCH('Capacity Backing (Hide)'!$A6,'Capacity Summary'!$I$35:$BH$35,0)),0)),INDEX('Capacity Summary'!$C$36:$F$135,MATCH('Capacity Backing (Hide)'!T$2,'Capacity Summary'!$B$36:$B$135,0),2)))/IF(Summary!$B$7="Minutes",1,60)/COUNTA(INDEX(Capacity!$C$10:$Q$109,MATCH('Capacity Backing (Hide)'!T$2,Capacity!$B$10:$B$109,0),1):INDEX(Capacity!$C$10:$Q$109,MATCH('Capacity Backing (Hide)'!T$2,Capacity!$B$10:$B$109,0),15))</f>
        <v>#N/A</v>
      </c>
      <c r="U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(Hide)'!$A6,'Capacity Summary'!$I$35:$BH$35,0))="x",INDEX('Capacity Summary'!$C$36:$F$135,MATCH('Capacity Backing (Hide)'!U$2,'Capacity Summary'!$B$36:$B$135,0),4),IF(INDEX('Capacity Summary'!$I$36:$BH$135,MATCH('Capacity Backing (Hide)'!U$2,'Capacity Summary'!$B$36:$B$135,0),MATCH('Capacity Backing (Hide)'!$A6,'Capacity Summary'!$I$35:$BH$35,0))&lt;&gt;0,INDEX('Capacity Summary'!$I$36:$BH$135,MATCH('Capacity Backing (Hide)'!U$2,'Capacity Summary'!$B$36:$B$135,0),MATCH('Capacity Backing (Hide)'!$A6,'Capacity Summary'!$I$35:$BH$35,0)),0)),INDEX('Capacity Summary'!$C$36:$F$135,MATCH('Capacity Backing (Hide)'!U$2,'Capacity Summary'!$B$36:$B$135,0),2)))/IF(Summary!$B$7="Minutes",1,60)/COUNTA(INDEX(Capacity!$C$10:$Q$109,MATCH('Capacity Backing (Hide)'!U$2,Capacity!$B$10:$B$109,0),1):INDEX(Capacity!$C$10:$Q$109,MATCH('Capacity Backing (Hide)'!U$2,Capacity!$B$10:$B$109,0),15))</f>
        <v>#N/A</v>
      </c>
      <c r="V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(Hide)'!$A6,'Capacity Summary'!$I$35:$BH$35,0))="x",INDEX('Capacity Summary'!$C$36:$F$135,MATCH('Capacity Backing (Hide)'!V$2,'Capacity Summary'!$B$36:$B$135,0),4),IF(INDEX('Capacity Summary'!$I$36:$BH$135,MATCH('Capacity Backing (Hide)'!V$2,'Capacity Summary'!$B$36:$B$135,0),MATCH('Capacity Backing (Hide)'!$A6,'Capacity Summary'!$I$35:$BH$35,0))&lt;&gt;0,INDEX('Capacity Summary'!$I$36:$BH$135,MATCH('Capacity Backing (Hide)'!V$2,'Capacity Summary'!$B$36:$B$135,0),MATCH('Capacity Backing (Hide)'!$A6,'Capacity Summary'!$I$35:$BH$35,0)),0)),INDEX('Capacity Summary'!$C$36:$F$135,MATCH('Capacity Backing (Hide)'!V$2,'Capacity Summary'!$B$36:$B$135,0),2)))/IF(Summary!$B$7="Minutes",1,60)/COUNTA(INDEX(Capacity!$C$10:$Q$109,MATCH('Capacity Backing (Hide)'!V$2,Capacity!$B$10:$B$109,0),1):INDEX(Capacity!$C$10:$Q$109,MATCH('Capacity Backing (Hide)'!V$2,Capacity!$B$10:$B$109,0),15))</f>
        <v>#N/A</v>
      </c>
      <c r="W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(Hide)'!$A6,'Capacity Summary'!$I$35:$BH$35,0))="x",INDEX('Capacity Summary'!$C$36:$F$135,MATCH('Capacity Backing (Hide)'!W$2,'Capacity Summary'!$B$36:$B$135,0),4),IF(INDEX('Capacity Summary'!$I$36:$BH$135,MATCH('Capacity Backing (Hide)'!W$2,'Capacity Summary'!$B$36:$B$135,0),MATCH('Capacity Backing (Hide)'!$A6,'Capacity Summary'!$I$35:$BH$35,0))&lt;&gt;0,INDEX('Capacity Summary'!$I$36:$BH$135,MATCH('Capacity Backing (Hide)'!W$2,'Capacity Summary'!$B$36:$B$135,0),MATCH('Capacity Backing (Hide)'!$A6,'Capacity Summary'!$I$35:$BH$35,0)),0)),INDEX('Capacity Summary'!$C$36:$F$135,MATCH('Capacity Backing (Hide)'!W$2,'Capacity Summary'!$B$36:$B$135,0),2)))/IF(Summary!$B$7="Minutes",1,60)/COUNTA(INDEX(Capacity!$C$10:$Q$109,MATCH('Capacity Backing (Hide)'!W$2,Capacity!$B$10:$B$109,0),1):INDEX(Capacity!$C$10:$Q$109,MATCH('Capacity Backing (Hide)'!W$2,Capacity!$B$10:$B$109,0),15))</f>
        <v>#N/A</v>
      </c>
      <c r="X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(Hide)'!$A6,'Capacity Summary'!$I$35:$BH$35,0))="x",INDEX('Capacity Summary'!$C$36:$F$135,MATCH('Capacity Backing (Hide)'!X$2,'Capacity Summary'!$B$36:$B$135,0),4),IF(INDEX('Capacity Summary'!$I$36:$BH$135,MATCH('Capacity Backing (Hide)'!X$2,'Capacity Summary'!$B$36:$B$135,0),MATCH('Capacity Backing (Hide)'!$A6,'Capacity Summary'!$I$35:$BH$35,0))&lt;&gt;0,INDEX('Capacity Summary'!$I$36:$BH$135,MATCH('Capacity Backing (Hide)'!X$2,'Capacity Summary'!$B$36:$B$135,0),MATCH('Capacity Backing (Hide)'!$A6,'Capacity Summary'!$I$35:$BH$35,0)),0)),INDEX('Capacity Summary'!$C$36:$F$135,MATCH('Capacity Backing (Hide)'!X$2,'Capacity Summary'!$B$36:$B$135,0),2)))/IF(Summary!$B$7="Minutes",1,60)/COUNTA(INDEX(Capacity!$C$10:$Q$109,MATCH('Capacity Backing (Hide)'!X$2,Capacity!$B$10:$B$109,0),1):INDEX(Capacity!$C$10:$Q$109,MATCH('Capacity Backing (Hide)'!X$2,Capacity!$B$10:$B$109,0),15))</f>
        <v>#N/A</v>
      </c>
      <c r="Y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(Hide)'!$A6,'Capacity Summary'!$I$35:$BH$35,0))="x",INDEX('Capacity Summary'!$C$36:$F$135,MATCH('Capacity Backing (Hide)'!Y$2,'Capacity Summary'!$B$36:$B$135,0),4),IF(INDEX('Capacity Summary'!$I$36:$BH$135,MATCH('Capacity Backing (Hide)'!Y$2,'Capacity Summary'!$B$36:$B$135,0),MATCH('Capacity Backing (Hide)'!$A6,'Capacity Summary'!$I$35:$BH$35,0))&lt;&gt;0,INDEX('Capacity Summary'!$I$36:$BH$135,MATCH('Capacity Backing (Hide)'!Y$2,'Capacity Summary'!$B$36:$B$135,0),MATCH('Capacity Backing (Hide)'!$A6,'Capacity Summary'!$I$35:$BH$35,0)),0)),INDEX('Capacity Summary'!$C$36:$F$135,MATCH('Capacity Backing (Hide)'!Y$2,'Capacity Summary'!$B$36:$B$135,0),2)))/IF(Summary!$B$7="Minutes",1,60)/COUNTA(INDEX(Capacity!$C$10:$Q$109,MATCH('Capacity Backing (Hide)'!Y$2,Capacity!$B$10:$B$109,0),1):INDEX(Capacity!$C$10:$Q$109,MATCH('Capacity Backing (Hide)'!Y$2,Capacity!$B$10:$B$109,0),15))</f>
        <v>#N/A</v>
      </c>
      <c r="Z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(Hide)'!$A6,'Capacity Summary'!$I$35:$BH$35,0))="x",INDEX('Capacity Summary'!$C$36:$F$135,MATCH('Capacity Backing (Hide)'!Z$2,'Capacity Summary'!$B$36:$B$135,0),4),IF(INDEX('Capacity Summary'!$I$36:$BH$135,MATCH('Capacity Backing (Hide)'!Z$2,'Capacity Summary'!$B$36:$B$135,0),MATCH('Capacity Backing (Hide)'!$A6,'Capacity Summary'!$I$35:$BH$35,0))&lt;&gt;0,INDEX('Capacity Summary'!$I$36:$BH$135,MATCH('Capacity Backing (Hide)'!Z$2,'Capacity Summary'!$B$36:$B$135,0),MATCH('Capacity Backing (Hide)'!$A6,'Capacity Summary'!$I$35:$BH$35,0)),0)),INDEX('Capacity Summary'!$C$36:$F$135,MATCH('Capacity Backing (Hide)'!Z$2,'Capacity Summary'!$B$36:$B$135,0),2)))/IF(Summary!$B$7="Minutes",1,60)/COUNTA(INDEX(Capacity!$C$10:$Q$109,MATCH('Capacity Backing (Hide)'!Z$2,Capacity!$B$10:$B$109,0),1):INDEX(Capacity!$C$10:$Q$109,MATCH('Capacity Backing (Hide)'!Z$2,Capacity!$B$10:$B$109,0),15))</f>
        <v>#N/A</v>
      </c>
      <c r="AA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(Hide)'!$A6,'Capacity Summary'!$I$35:$BH$35,0))="x",INDEX('Capacity Summary'!$C$36:$F$135,MATCH('Capacity Backing (Hide)'!AA$2,'Capacity Summary'!$B$36:$B$135,0),4),IF(INDEX('Capacity Summary'!$I$36:$BH$135,MATCH('Capacity Backing (Hide)'!AA$2,'Capacity Summary'!$B$36:$B$135,0),MATCH('Capacity Backing (Hide)'!$A6,'Capacity Summary'!$I$35:$BH$35,0))&lt;&gt;0,INDEX('Capacity Summary'!$I$36:$BH$135,MATCH('Capacity Backing (Hide)'!AA$2,'Capacity Summary'!$B$36:$B$135,0),MATCH('Capacity Backing (Hide)'!$A6,'Capacity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(Hide)'!$A6,'Capacity Summary'!$I$35:$BH$35,0))="x",INDEX('Capacity Summary'!$C$36:$F$135,MATCH('Capacity Backing (Hide)'!AB$2,'Capacity Summary'!$B$36:$B$135,0),4),IF(INDEX('Capacity Summary'!$I$36:$BH$135,MATCH('Capacity Backing (Hide)'!AB$2,'Capacity Summary'!$B$36:$B$135,0),MATCH('Capacity Backing (Hide)'!$A6,'Capacity Summary'!$I$35:$BH$35,0))&lt;&gt;0,INDEX('Capacity Summary'!$I$36:$BH$135,MATCH('Capacity Backing (Hide)'!AB$2,'Capacity Summary'!$B$36:$B$135,0),MATCH('Capacity Backing (Hide)'!$A6,'Capacity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(Hide)'!$A6,'Capacity Summary'!$I$35:$BH$35,0))="x",INDEX('Capacity Summary'!$C$36:$F$135,MATCH('Capacity Backing (Hide)'!AC$2,'Capacity Summary'!$B$36:$B$135,0),4),IF(INDEX('Capacity Summary'!$I$36:$BH$135,MATCH('Capacity Backing (Hide)'!AC$2,'Capacity Summary'!$B$36:$B$135,0),MATCH('Capacity Backing (Hide)'!$A6,'Capacity Summary'!$I$35:$BH$35,0))&lt;&gt;0,INDEX('Capacity Summary'!$I$36:$BH$135,MATCH('Capacity Backing (Hide)'!AC$2,'Capacity Summary'!$B$36:$B$135,0),MATCH('Capacity Backing (Hide)'!$A6,'Capacity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(Hide)'!$A6,'Capacity Summary'!$I$35:$BH$35,0))="x",INDEX('Capacity Summary'!$C$36:$F$135,MATCH('Capacity Backing (Hide)'!AD$2,'Capacity Summary'!$B$36:$B$135,0),4),IF(INDEX('Capacity Summary'!$I$36:$BH$135,MATCH('Capacity Backing (Hide)'!AD$2,'Capacity Summary'!$B$36:$B$135,0),MATCH('Capacity Backing (Hide)'!$A6,'Capacity Summary'!$I$35:$BH$35,0))&lt;&gt;0,INDEX('Capacity Summary'!$I$36:$BH$135,MATCH('Capacity Backing (Hide)'!AD$2,'Capacity Summary'!$B$36:$B$135,0),MATCH('Capacity Backing (Hide)'!$A6,'Capacity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(Hide)'!$A6,'Capacity Summary'!$I$35:$BH$35,0))="x",INDEX('Capacity Summary'!$C$36:$F$135,MATCH('Capacity Backing (Hide)'!AE$2,'Capacity Summary'!$B$36:$B$135,0),4),IF(INDEX('Capacity Summary'!$I$36:$BH$135,MATCH('Capacity Backing (Hide)'!AE$2,'Capacity Summary'!$B$36:$B$135,0),MATCH('Capacity Backing (Hide)'!$A6,'Capacity Summary'!$I$35:$BH$35,0))&lt;&gt;0,INDEX('Capacity Summary'!$I$36:$BH$135,MATCH('Capacity Backing (Hide)'!AE$2,'Capacity Summary'!$B$36:$B$135,0),MATCH('Capacity Backing (Hide)'!$A6,'Capacity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(Hide)'!$A6,'Capacity Summary'!$I$35:$BH$35,0))="x",INDEX('Capacity Summary'!$C$36:$F$135,MATCH('Capacity Backing (Hide)'!AF$2,'Capacity Summary'!$B$36:$B$135,0),4),IF(INDEX('Capacity Summary'!$I$36:$BH$135,MATCH('Capacity Backing (Hide)'!AF$2,'Capacity Summary'!$B$36:$B$135,0),MATCH('Capacity Backing (Hide)'!$A6,'Capacity Summary'!$I$35:$BH$35,0))&lt;&gt;0,INDEX('Capacity Summary'!$I$36:$BH$135,MATCH('Capacity Backing (Hide)'!AF$2,'Capacity Summary'!$B$36:$B$135,0),MATCH('Capacity Backing (Hide)'!$A6,'Capacity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(Hide)'!$A6,'Capacity Summary'!$I$35:$BH$35,0))="x",INDEX('Capacity Summary'!$C$36:$F$135,MATCH('Capacity Backing (Hide)'!AG$2,'Capacity Summary'!$B$36:$B$135,0),4),IF(INDEX('Capacity Summary'!$I$36:$BH$135,MATCH('Capacity Backing (Hide)'!AG$2,'Capacity Summary'!$B$36:$B$135,0),MATCH('Capacity Backing (Hide)'!$A6,'Capacity Summary'!$I$35:$BH$35,0))&lt;&gt;0,INDEX('Capacity Summary'!$I$36:$BH$135,MATCH('Capacity Backing (Hide)'!AG$2,'Capacity Summary'!$B$36:$B$135,0),MATCH('Capacity Backing (Hide)'!$A6,'Capacity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(Hide)'!$A6,'Capacity Summary'!$I$35:$BH$35,0))="x",INDEX('Capacity Summary'!$C$36:$F$135,MATCH('Capacity Backing (Hide)'!AH$2,'Capacity Summary'!$B$36:$B$135,0),4),IF(INDEX('Capacity Summary'!$I$36:$BH$135,MATCH('Capacity Backing (Hide)'!AH$2,'Capacity Summary'!$B$36:$B$135,0),MATCH('Capacity Backing (Hide)'!$A6,'Capacity Summary'!$I$35:$BH$35,0))&lt;&gt;0,INDEX('Capacity Summary'!$I$36:$BH$135,MATCH('Capacity Backing (Hide)'!AH$2,'Capacity Summary'!$B$36:$B$135,0),MATCH('Capacity Backing (Hide)'!$A6,'Capacity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(Hide)'!$A6,'Capacity Summary'!$I$35:$BH$35,0))="x",INDEX('Capacity Summary'!$C$36:$F$135,MATCH('Capacity Backing (Hide)'!AI$2,'Capacity Summary'!$B$36:$B$135,0),4),IF(INDEX('Capacity Summary'!$I$36:$BH$135,MATCH('Capacity Backing (Hide)'!AI$2,'Capacity Summary'!$B$36:$B$135,0),MATCH('Capacity Backing (Hide)'!$A6,'Capacity Summary'!$I$35:$BH$35,0))&lt;&gt;0,INDEX('Capacity Summary'!$I$36:$BH$135,MATCH('Capacity Backing (Hide)'!AI$2,'Capacity Summary'!$B$36:$B$135,0),MATCH('Capacity Backing (Hide)'!$A6,'Capacity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(Hide)'!$A6,'Capacity Summary'!$I$35:$BH$35,0))="x",INDEX('Capacity Summary'!$C$36:$F$135,MATCH('Capacity Backing (Hide)'!AJ$2,'Capacity Summary'!$B$36:$B$135,0),4),IF(INDEX('Capacity Summary'!$I$36:$BH$135,MATCH('Capacity Backing (Hide)'!AJ$2,'Capacity Summary'!$B$36:$B$135,0),MATCH('Capacity Backing (Hide)'!$A6,'Capacity Summary'!$I$35:$BH$35,0))&lt;&gt;0,INDEX('Capacity Summary'!$I$36:$BH$135,MATCH('Capacity Backing (Hide)'!AJ$2,'Capacity Summary'!$B$36:$B$135,0),MATCH('Capacity Backing (Hide)'!$A6,'Capacity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(Hide)'!$A6,'Capacity Summary'!$I$35:$BH$35,0))="x",INDEX('Capacity Summary'!$C$36:$F$135,MATCH('Capacity Backing (Hide)'!AK$2,'Capacity Summary'!$B$36:$B$135,0),4),IF(INDEX('Capacity Summary'!$I$36:$BH$135,MATCH('Capacity Backing (Hide)'!AK$2,'Capacity Summary'!$B$36:$B$135,0),MATCH('Capacity Backing (Hide)'!$A6,'Capacity Summary'!$I$35:$BH$35,0))&lt;&gt;0,INDEX('Capacity Summary'!$I$36:$BH$135,MATCH('Capacity Backing (Hide)'!AK$2,'Capacity Summary'!$B$36:$B$135,0),MATCH('Capacity Backing (Hide)'!$A6,'Capacity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(Hide)'!$A6,'Capacity Summary'!$I$35:$BH$35,0))="x",INDEX('Capacity Summary'!$C$36:$F$135,MATCH('Capacity Backing (Hide)'!AL$2,'Capacity Summary'!$B$36:$B$135,0),4),IF(INDEX('Capacity Summary'!$I$36:$BH$135,MATCH('Capacity Backing (Hide)'!AL$2,'Capacity Summary'!$B$36:$B$135,0),MATCH('Capacity Backing (Hide)'!$A6,'Capacity Summary'!$I$35:$BH$35,0))&lt;&gt;0,INDEX('Capacity Summary'!$I$36:$BH$135,MATCH('Capacity Backing (Hide)'!AL$2,'Capacity Summary'!$B$36:$B$135,0),MATCH('Capacity Backing (Hide)'!$A6,'Capacity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(Hide)'!$A6,'Capacity Summary'!$I$35:$BH$35,0))="x",INDEX('Capacity Summary'!$C$36:$F$135,MATCH('Capacity Backing (Hide)'!AM$2,'Capacity Summary'!$B$36:$B$135,0),4),IF(INDEX('Capacity Summary'!$I$36:$BH$135,MATCH('Capacity Backing (Hide)'!AM$2,'Capacity Summary'!$B$36:$B$135,0),MATCH('Capacity Backing (Hide)'!$A6,'Capacity Summary'!$I$35:$BH$35,0))&lt;&gt;0,INDEX('Capacity Summary'!$I$36:$BH$135,MATCH('Capacity Backing (Hide)'!AM$2,'Capacity Summary'!$B$36:$B$135,0),MATCH('Capacity Backing (Hide)'!$A6,'Capacity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(Hide)'!$A6,'Capacity Summary'!$I$35:$BH$35,0))="x",INDEX('Capacity Summary'!$C$36:$F$135,MATCH('Capacity Backing (Hide)'!AN$2,'Capacity Summary'!$B$36:$B$135,0),4),IF(INDEX('Capacity Summary'!$I$36:$BH$135,MATCH('Capacity Backing (Hide)'!AN$2,'Capacity Summary'!$B$36:$B$135,0),MATCH('Capacity Backing (Hide)'!$A6,'Capacity Summary'!$I$35:$BH$35,0))&lt;&gt;0,INDEX('Capacity Summary'!$I$36:$BH$135,MATCH('Capacity Backing (Hide)'!AN$2,'Capacity Summary'!$B$36:$B$135,0),MATCH('Capacity Backing (Hide)'!$A6,'Capacity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(Hide)'!$A6,'Capacity Summary'!$I$35:$BH$35,0))="x",INDEX('Capacity Summary'!$C$36:$F$135,MATCH('Capacity Backing (Hide)'!AO$2,'Capacity Summary'!$B$36:$B$135,0),4),IF(INDEX('Capacity Summary'!$I$36:$BH$135,MATCH('Capacity Backing (Hide)'!AO$2,'Capacity Summary'!$B$36:$B$135,0),MATCH('Capacity Backing (Hide)'!$A6,'Capacity Summary'!$I$35:$BH$35,0))&lt;&gt;0,INDEX('Capacity Summary'!$I$36:$BH$135,MATCH('Capacity Backing (Hide)'!AO$2,'Capacity Summary'!$B$36:$B$135,0),MATCH('Capacity Backing (Hide)'!$A6,'Capacity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(Hide)'!$A6,'Capacity Summary'!$I$35:$BH$35,0))="x",INDEX('Capacity Summary'!$C$36:$F$135,MATCH('Capacity Backing (Hide)'!AP$2,'Capacity Summary'!$B$36:$B$135,0),4),IF(INDEX('Capacity Summary'!$I$36:$BH$135,MATCH('Capacity Backing (Hide)'!AP$2,'Capacity Summary'!$B$36:$B$135,0),MATCH('Capacity Backing (Hide)'!$A6,'Capacity Summary'!$I$35:$BH$35,0))&lt;&gt;0,INDEX('Capacity Summary'!$I$36:$BH$135,MATCH('Capacity Backing (Hide)'!AP$2,'Capacity Summary'!$B$36:$B$135,0),MATCH('Capacity Backing (Hide)'!$A6,'Capacity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(Hide)'!$A6,'Capacity Summary'!$I$35:$BH$35,0))="x",INDEX('Capacity Summary'!$C$36:$F$135,MATCH('Capacity Backing (Hide)'!AQ$2,'Capacity Summary'!$B$36:$B$135,0),4),IF(INDEX('Capacity Summary'!$I$36:$BH$135,MATCH('Capacity Backing (Hide)'!AQ$2,'Capacity Summary'!$B$36:$B$135,0),MATCH('Capacity Backing (Hide)'!$A6,'Capacity Summary'!$I$35:$BH$35,0))&lt;&gt;0,INDEX('Capacity Summary'!$I$36:$BH$135,MATCH('Capacity Backing (Hide)'!AQ$2,'Capacity Summary'!$B$36:$B$135,0),MATCH('Capacity Backing (Hide)'!$A6,'Capacity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(Hide)'!$A6,'Capacity Summary'!$I$35:$BH$35,0))="x",INDEX('Capacity Summary'!$C$36:$F$135,MATCH('Capacity Backing (Hide)'!AR$2,'Capacity Summary'!$B$36:$B$135,0),4),IF(INDEX('Capacity Summary'!$I$36:$BH$135,MATCH('Capacity Backing (Hide)'!AR$2,'Capacity Summary'!$B$36:$B$135,0),MATCH('Capacity Backing (Hide)'!$A6,'Capacity Summary'!$I$35:$BH$35,0))&lt;&gt;0,INDEX('Capacity Summary'!$I$36:$BH$135,MATCH('Capacity Backing (Hide)'!AR$2,'Capacity Summary'!$B$36:$B$135,0),MATCH('Capacity Backing (Hide)'!$A6,'Capacity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(Hide)'!$A6,'Capacity Summary'!$I$35:$BH$35,0))="x",INDEX('Capacity Summary'!$C$36:$F$135,MATCH('Capacity Backing (Hide)'!AS$2,'Capacity Summary'!$B$36:$B$135,0),4),IF(INDEX('Capacity Summary'!$I$36:$BH$135,MATCH('Capacity Backing (Hide)'!AS$2,'Capacity Summary'!$B$36:$B$135,0),MATCH('Capacity Backing (Hide)'!$A6,'Capacity Summary'!$I$35:$BH$35,0))&lt;&gt;0,INDEX('Capacity Summary'!$I$36:$BH$135,MATCH('Capacity Backing (Hide)'!AS$2,'Capacity Summary'!$B$36:$B$135,0),MATCH('Capacity Backing (Hide)'!$A6,'Capacity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(Hide)'!$A6,'Capacity Summary'!$I$35:$BH$35,0))="x",INDEX('Capacity Summary'!$C$36:$F$135,MATCH('Capacity Backing (Hide)'!AT$2,'Capacity Summary'!$B$36:$B$135,0),4),IF(INDEX('Capacity Summary'!$I$36:$BH$135,MATCH('Capacity Backing (Hide)'!AT$2,'Capacity Summary'!$B$36:$B$135,0),MATCH('Capacity Backing (Hide)'!$A6,'Capacity Summary'!$I$35:$BH$35,0))&lt;&gt;0,INDEX('Capacity Summary'!$I$36:$BH$135,MATCH('Capacity Backing (Hide)'!AT$2,'Capacity Summary'!$B$36:$B$135,0),MATCH('Capacity Backing (Hide)'!$A6,'Capacity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(Hide)'!$A6,'Capacity Summary'!$I$35:$BH$35,0))="x",INDEX('Capacity Summary'!$C$36:$F$135,MATCH('Capacity Backing (Hide)'!AU$2,'Capacity Summary'!$B$36:$B$135,0),4),IF(INDEX('Capacity Summary'!$I$36:$BH$135,MATCH('Capacity Backing (Hide)'!AU$2,'Capacity Summary'!$B$36:$B$135,0),MATCH('Capacity Backing (Hide)'!$A6,'Capacity Summary'!$I$35:$BH$35,0))&lt;&gt;0,INDEX('Capacity Summary'!$I$36:$BH$135,MATCH('Capacity Backing (Hide)'!AU$2,'Capacity Summary'!$B$36:$B$135,0),MATCH('Capacity Backing (Hide)'!$A6,'Capacity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(Hide)'!$A6,'Capacity Summary'!$I$35:$BH$35,0))="x",INDEX('Capacity Summary'!$C$36:$F$135,MATCH('Capacity Backing (Hide)'!AV$2,'Capacity Summary'!$B$36:$B$135,0),4),IF(INDEX('Capacity Summary'!$I$36:$BH$135,MATCH('Capacity Backing (Hide)'!AV$2,'Capacity Summary'!$B$36:$B$135,0),MATCH('Capacity Backing (Hide)'!$A6,'Capacity Summary'!$I$35:$BH$35,0))&lt;&gt;0,INDEX('Capacity Summary'!$I$36:$BH$135,MATCH('Capacity Backing (Hide)'!AV$2,'Capacity Summary'!$B$36:$B$135,0),MATCH('Capacity Backing (Hide)'!$A6,'Capacity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(Hide)'!$A6,'Capacity Summary'!$I$35:$BH$35,0))="x",INDEX('Capacity Summary'!$C$36:$F$135,MATCH('Capacity Backing (Hide)'!AW$2,'Capacity Summary'!$B$36:$B$135,0),4),IF(INDEX('Capacity Summary'!$I$36:$BH$135,MATCH('Capacity Backing (Hide)'!AW$2,'Capacity Summary'!$B$36:$B$135,0),MATCH('Capacity Backing (Hide)'!$A6,'Capacity Summary'!$I$35:$BH$35,0))&lt;&gt;0,INDEX('Capacity Summary'!$I$36:$BH$135,MATCH('Capacity Backing (Hide)'!AW$2,'Capacity Summary'!$B$36:$B$135,0),MATCH('Capacity Backing (Hide)'!$A6,'Capacity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(Hide)'!$A6,'Capacity Summary'!$I$35:$BH$35,0))="x",INDEX('Capacity Summary'!$C$36:$F$135,MATCH('Capacity Backing (Hide)'!AX$2,'Capacity Summary'!$B$36:$B$135,0),4),IF(INDEX('Capacity Summary'!$I$36:$BH$135,MATCH('Capacity Backing (Hide)'!AX$2,'Capacity Summary'!$B$36:$B$135,0),MATCH('Capacity Backing (Hide)'!$A6,'Capacity Summary'!$I$35:$BH$35,0))&lt;&gt;0,INDEX('Capacity Summary'!$I$36:$BH$135,MATCH('Capacity Backing (Hide)'!AX$2,'Capacity Summary'!$B$36:$B$135,0),MATCH('Capacity Backing (Hide)'!$A6,'Capacity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(Hide)'!$A6,'Capacity Summary'!$I$35:$BH$35,0))="x",INDEX('Capacity Summary'!$C$36:$F$135,MATCH('Capacity Backing (Hide)'!AY$2,'Capacity Summary'!$B$36:$B$135,0),4),IF(INDEX('Capacity Summary'!$I$36:$BH$135,MATCH('Capacity Backing (Hide)'!AY$2,'Capacity Summary'!$B$36:$B$135,0),MATCH('Capacity Backing (Hide)'!$A6,'Capacity Summary'!$I$35:$BH$35,0))&lt;&gt;0,INDEX('Capacity Summary'!$I$36:$BH$135,MATCH('Capacity Backing (Hide)'!AY$2,'Capacity Summary'!$B$36:$B$135,0),MATCH('Capacity Backing (Hide)'!$A6,'Capacity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(Hide)'!$A6,'Capacity Summary'!$I$35:$BH$35,0))="x",INDEX('Capacity Summary'!$C$36:$F$135,MATCH('Capacity Backing (Hide)'!AZ$2,'Capacity Summary'!$B$36:$B$135,0),4),IF(INDEX('Capacity Summary'!$I$36:$BH$135,MATCH('Capacity Backing (Hide)'!AZ$2,'Capacity Summary'!$B$36:$B$135,0),MATCH('Capacity Backing (Hide)'!$A6,'Capacity Summary'!$I$35:$BH$35,0))&lt;&gt;0,INDEX('Capacity Summary'!$I$36:$BH$135,MATCH('Capacity Backing (Hide)'!AZ$2,'Capacity Summary'!$B$36:$B$135,0),MATCH('Capacity Backing (Hide)'!$A6,'Capacity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(Hide)'!$A6,'Capacity Summary'!$I$35:$BH$35,0))="x",INDEX('Capacity Summary'!$C$36:$F$135,MATCH('Capacity Backing (Hide)'!BA$2,'Capacity Summary'!$B$36:$B$135,0),4),IF(INDEX('Capacity Summary'!$I$36:$BH$135,MATCH('Capacity Backing (Hide)'!BA$2,'Capacity Summary'!$B$36:$B$135,0),MATCH('Capacity Backing (Hide)'!$A6,'Capacity Summary'!$I$35:$BH$35,0))&lt;&gt;0,INDEX('Capacity Summary'!$I$36:$BH$135,MATCH('Capacity Backing (Hide)'!BA$2,'Capacity Summary'!$B$36:$B$135,0),MATCH('Capacity Backing (Hide)'!$A6,'Capacity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(Hide)'!$A6,'Capacity Summary'!$I$35:$BH$35,0))="x",INDEX('Capacity Summary'!$C$36:$F$135,MATCH('Capacity Backing (Hide)'!BB$2,'Capacity Summary'!$B$36:$B$135,0),4),IF(INDEX('Capacity Summary'!$I$36:$BH$135,MATCH('Capacity Backing (Hide)'!BB$2,'Capacity Summary'!$B$36:$B$135,0),MATCH('Capacity Backing (Hide)'!$A6,'Capacity Summary'!$I$35:$BH$35,0))&lt;&gt;0,INDEX('Capacity Summary'!$I$36:$BH$135,MATCH('Capacity Backing (Hide)'!BB$2,'Capacity Summary'!$B$36:$B$135,0),MATCH('Capacity Backing (Hide)'!$A6,'Capacity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(Hide)'!$A6,'Capacity Summary'!$I$35:$BH$35,0))="x",INDEX('Capacity Summary'!$C$36:$F$135,MATCH('Capacity Backing (Hide)'!BC$2,'Capacity Summary'!$B$36:$B$135,0),4),IF(INDEX('Capacity Summary'!$I$36:$BH$135,MATCH('Capacity Backing (Hide)'!BC$2,'Capacity Summary'!$B$36:$B$135,0),MATCH('Capacity Backing (Hide)'!$A6,'Capacity Summary'!$I$35:$BH$35,0))&lt;&gt;0,INDEX('Capacity Summary'!$I$36:$BH$135,MATCH('Capacity Backing (Hide)'!BC$2,'Capacity Summary'!$B$36:$B$135,0),MATCH('Capacity Backing (Hide)'!$A6,'Capacity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(Hide)'!$A6,'Capacity Summary'!$I$35:$BH$35,0))="x",INDEX('Capacity Summary'!$C$36:$F$135,MATCH('Capacity Backing (Hide)'!BD$2,'Capacity Summary'!$B$36:$B$135,0),4),IF(INDEX('Capacity Summary'!$I$36:$BH$135,MATCH('Capacity Backing (Hide)'!BD$2,'Capacity Summary'!$B$36:$B$135,0),MATCH('Capacity Backing (Hide)'!$A6,'Capacity Summary'!$I$35:$BH$35,0))&lt;&gt;0,INDEX('Capacity Summary'!$I$36:$BH$135,MATCH('Capacity Backing (Hide)'!BD$2,'Capacity Summary'!$B$36:$B$135,0),MATCH('Capacity Backing (Hide)'!$A6,'Capacity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(Hide)'!$A6,'Capacity Summary'!$I$35:$BH$35,0))="x",INDEX('Capacity Summary'!$C$36:$F$135,MATCH('Capacity Backing (Hide)'!BE$2,'Capacity Summary'!$B$36:$B$135,0),4),IF(INDEX('Capacity Summary'!$I$36:$BH$135,MATCH('Capacity Backing (Hide)'!BE$2,'Capacity Summary'!$B$36:$B$135,0),MATCH('Capacity Backing (Hide)'!$A6,'Capacity Summary'!$I$35:$BH$35,0))&lt;&gt;0,INDEX('Capacity Summary'!$I$36:$BH$135,MATCH('Capacity Backing (Hide)'!BE$2,'Capacity Summary'!$B$36:$B$135,0),MATCH('Capacity Backing (Hide)'!$A6,'Capacity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(Hide)'!$A6,'Capacity Summary'!$I$35:$BH$35,0))="x",INDEX('Capacity Summary'!$C$36:$F$135,MATCH('Capacity Backing (Hide)'!BF$2,'Capacity Summary'!$B$36:$B$135,0),4),IF(INDEX('Capacity Summary'!$I$36:$BH$135,MATCH('Capacity Backing (Hide)'!BF$2,'Capacity Summary'!$B$36:$B$135,0),MATCH('Capacity Backing (Hide)'!$A6,'Capacity Summary'!$I$35:$BH$35,0))&lt;&gt;0,INDEX('Capacity Summary'!$I$36:$BH$135,MATCH('Capacity Backing (Hide)'!BF$2,'Capacity Summary'!$B$36:$B$135,0),MATCH('Capacity Backing (Hide)'!$A6,'Capacity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(Hide)'!$A6,'Capacity Summary'!$I$35:$BH$35,0))="x",INDEX('Capacity Summary'!$C$36:$F$135,MATCH('Capacity Backing (Hide)'!BG$2,'Capacity Summary'!$B$36:$B$135,0),4),IF(INDEX('Capacity Summary'!$I$36:$BH$135,MATCH('Capacity Backing (Hide)'!BG$2,'Capacity Summary'!$B$36:$B$135,0),MATCH('Capacity Backing (Hide)'!$A6,'Capacity Summary'!$I$35:$BH$35,0))&lt;&gt;0,INDEX('Capacity Summary'!$I$36:$BH$135,MATCH('Capacity Backing (Hide)'!BG$2,'Capacity Summary'!$B$36:$B$135,0),MATCH('Capacity Backing (Hide)'!$A6,'Capacity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(Hide)'!$A6,'Capacity Summary'!$I$35:$BH$35,0))="x",INDEX('Capacity Summary'!$C$36:$F$135,MATCH('Capacity Backing (Hide)'!BH$2,'Capacity Summary'!$B$36:$B$135,0),4),IF(INDEX('Capacity Summary'!$I$36:$BH$135,MATCH('Capacity Backing (Hide)'!BH$2,'Capacity Summary'!$B$36:$B$135,0),MATCH('Capacity Backing (Hide)'!$A6,'Capacity Summary'!$I$35:$BH$35,0))&lt;&gt;0,INDEX('Capacity Summary'!$I$36:$BH$135,MATCH('Capacity Backing (Hide)'!BH$2,'Capacity Summary'!$B$36:$B$135,0),MATCH('Capacity Backing (Hide)'!$A6,'Capacity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(Hide)'!$A6,'Capacity Summary'!$I$35:$BH$35,0))="x",INDEX('Capacity Summary'!$C$36:$F$135,MATCH('Capacity Backing (Hide)'!BI$2,'Capacity Summary'!$B$36:$B$135,0),4),IF(INDEX('Capacity Summary'!$I$36:$BH$135,MATCH('Capacity Backing (Hide)'!BI$2,'Capacity Summary'!$B$36:$B$135,0),MATCH('Capacity Backing (Hide)'!$A6,'Capacity Summary'!$I$35:$BH$35,0))&lt;&gt;0,INDEX('Capacity Summary'!$I$36:$BH$135,MATCH('Capacity Backing (Hide)'!BI$2,'Capacity Summary'!$B$36:$B$135,0),MATCH('Capacity Backing (Hide)'!$A6,'Capacity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(Hide)'!$A6,'Capacity Summary'!$I$35:$BH$35,0))="x",INDEX('Capacity Summary'!$C$36:$F$135,MATCH('Capacity Backing (Hide)'!BJ$2,'Capacity Summary'!$B$36:$B$135,0),4),IF(INDEX('Capacity Summary'!$I$36:$BH$135,MATCH('Capacity Backing (Hide)'!BJ$2,'Capacity Summary'!$B$36:$B$135,0),MATCH('Capacity Backing (Hide)'!$A6,'Capacity Summary'!$I$35:$BH$35,0))&lt;&gt;0,INDEX('Capacity Summary'!$I$36:$BH$135,MATCH('Capacity Backing (Hide)'!BJ$2,'Capacity Summary'!$B$36:$B$135,0),MATCH('Capacity Backing (Hide)'!$A6,'Capacity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(Hide)'!$A6,'Capacity Summary'!$I$35:$BH$35,0))="x",INDEX('Capacity Summary'!$C$36:$F$135,MATCH('Capacity Backing (Hide)'!BK$2,'Capacity Summary'!$B$36:$B$135,0),4),IF(INDEX('Capacity Summary'!$I$36:$BH$135,MATCH('Capacity Backing (Hide)'!BK$2,'Capacity Summary'!$B$36:$B$135,0),MATCH('Capacity Backing (Hide)'!$A6,'Capacity Summary'!$I$35:$BH$35,0))&lt;&gt;0,INDEX('Capacity Summary'!$I$36:$BH$135,MATCH('Capacity Backing (Hide)'!BK$2,'Capacity Summary'!$B$36:$B$135,0),MATCH('Capacity Backing (Hide)'!$A6,'Capacity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(Hide)'!$A6,'Capacity Summary'!$I$35:$BH$35,0))="x",INDEX('Capacity Summary'!$C$36:$F$135,MATCH('Capacity Backing (Hide)'!BL$2,'Capacity Summary'!$B$36:$B$135,0),4),IF(INDEX('Capacity Summary'!$I$36:$BH$135,MATCH('Capacity Backing (Hide)'!BL$2,'Capacity Summary'!$B$36:$B$135,0),MATCH('Capacity Backing (Hide)'!$A6,'Capacity Summary'!$I$35:$BH$35,0))&lt;&gt;0,INDEX('Capacity Summary'!$I$36:$BH$135,MATCH('Capacity Backing (Hide)'!BL$2,'Capacity Summary'!$B$36:$B$135,0),MATCH('Capacity Backing (Hide)'!$A6,'Capacity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(Hide)'!$A6,'Capacity Summary'!$I$35:$BH$35,0))="x",INDEX('Capacity Summary'!$C$36:$F$135,MATCH('Capacity Backing (Hide)'!BM$2,'Capacity Summary'!$B$36:$B$135,0),4),IF(INDEX('Capacity Summary'!$I$36:$BH$135,MATCH('Capacity Backing (Hide)'!BM$2,'Capacity Summary'!$B$36:$B$135,0),MATCH('Capacity Backing (Hide)'!$A6,'Capacity Summary'!$I$35:$BH$35,0))&lt;&gt;0,INDEX('Capacity Summary'!$I$36:$BH$135,MATCH('Capacity Backing (Hide)'!BM$2,'Capacity Summary'!$B$36:$B$135,0),MATCH('Capacity Backing (Hide)'!$A6,'Capacity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(Hide)'!$A6,'Capacity Summary'!$I$35:$BH$35,0))="x",INDEX('Capacity Summary'!$C$36:$F$135,MATCH('Capacity Backing (Hide)'!BN$2,'Capacity Summary'!$B$36:$B$135,0),4),IF(INDEX('Capacity Summary'!$I$36:$BH$135,MATCH('Capacity Backing (Hide)'!BN$2,'Capacity Summary'!$B$36:$B$135,0),MATCH('Capacity Backing (Hide)'!$A6,'Capacity Summary'!$I$35:$BH$35,0))&lt;&gt;0,INDEX('Capacity Summary'!$I$36:$BH$135,MATCH('Capacity Backing (Hide)'!BN$2,'Capacity Summary'!$B$36:$B$135,0),MATCH('Capacity Backing (Hide)'!$A6,'Capacity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(Hide)'!$A6,'Capacity Summary'!$I$35:$BH$35,0))="x",INDEX('Capacity Summary'!$C$36:$F$135,MATCH('Capacity Backing (Hide)'!BO$2,'Capacity Summary'!$B$36:$B$135,0),4),IF(INDEX('Capacity Summary'!$I$36:$BH$135,MATCH('Capacity Backing (Hide)'!BO$2,'Capacity Summary'!$B$36:$B$135,0),MATCH('Capacity Backing (Hide)'!$A6,'Capacity Summary'!$I$35:$BH$35,0))&lt;&gt;0,INDEX('Capacity Summary'!$I$36:$BH$135,MATCH('Capacity Backing (Hide)'!BO$2,'Capacity Summary'!$B$36:$B$135,0),MATCH('Capacity Backing (Hide)'!$A6,'Capacity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(Hide)'!$A6,'Capacity Summary'!$I$35:$BH$35,0))="x",INDEX('Capacity Summary'!$C$36:$F$135,MATCH('Capacity Backing (Hide)'!BP$2,'Capacity Summary'!$B$36:$B$135,0),4),IF(INDEX('Capacity Summary'!$I$36:$BH$135,MATCH('Capacity Backing (Hide)'!BP$2,'Capacity Summary'!$B$36:$B$135,0),MATCH('Capacity Backing (Hide)'!$A6,'Capacity Summary'!$I$35:$BH$35,0))&lt;&gt;0,INDEX('Capacity Summary'!$I$36:$BH$135,MATCH('Capacity Backing (Hide)'!BP$2,'Capacity Summary'!$B$36:$B$135,0),MATCH('Capacity Backing (Hide)'!$A6,'Capacity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(Hide)'!$A6,'Capacity Summary'!$I$35:$BH$35,0))="x",INDEX('Capacity Summary'!$C$36:$F$135,MATCH('Capacity Backing (Hide)'!BQ$2,'Capacity Summary'!$B$36:$B$135,0),4),IF(INDEX('Capacity Summary'!$I$36:$BH$135,MATCH('Capacity Backing (Hide)'!BQ$2,'Capacity Summary'!$B$36:$B$135,0),MATCH('Capacity Backing (Hide)'!$A6,'Capacity Summary'!$I$35:$BH$35,0))&lt;&gt;0,INDEX('Capacity Summary'!$I$36:$BH$135,MATCH('Capacity Backing (Hide)'!BQ$2,'Capacity Summary'!$B$36:$B$135,0),MATCH('Capacity Backing (Hide)'!$A6,'Capacity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(Hide)'!$A6,'Capacity Summary'!$I$35:$BH$35,0))="x",INDEX('Capacity Summary'!$C$36:$F$135,MATCH('Capacity Backing (Hide)'!BR$2,'Capacity Summary'!$B$36:$B$135,0),4),IF(INDEX('Capacity Summary'!$I$36:$BH$135,MATCH('Capacity Backing (Hide)'!BR$2,'Capacity Summary'!$B$36:$B$135,0),MATCH('Capacity Backing (Hide)'!$A6,'Capacity Summary'!$I$35:$BH$35,0))&lt;&gt;0,INDEX('Capacity Summary'!$I$36:$BH$135,MATCH('Capacity Backing (Hide)'!BR$2,'Capacity Summary'!$B$36:$B$135,0),MATCH('Capacity Backing (Hide)'!$A6,'Capacity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(Hide)'!$A6,'Capacity Summary'!$I$35:$BH$35,0))="x",INDEX('Capacity Summary'!$C$36:$F$135,MATCH('Capacity Backing (Hide)'!BS$2,'Capacity Summary'!$B$36:$B$135,0),4),IF(INDEX('Capacity Summary'!$I$36:$BH$135,MATCH('Capacity Backing (Hide)'!BS$2,'Capacity Summary'!$B$36:$B$135,0),MATCH('Capacity Backing (Hide)'!$A6,'Capacity Summary'!$I$35:$BH$35,0))&lt;&gt;0,INDEX('Capacity Summary'!$I$36:$BH$135,MATCH('Capacity Backing (Hide)'!BS$2,'Capacity Summary'!$B$36:$B$135,0),MATCH('Capacity Backing (Hide)'!$A6,'Capacity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(Hide)'!$A6,'Capacity Summary'!$I$35:$BH$35,0))="x",INDEX('Capacity Summary'!$C$36:$F$135,MATCH('Capacity Backing (Hide)'!BT$2,'Capacity Summary'!$B$36:$B$135,0),4),IF(INDEX('Capacity Summary'!$I$36:$BH$135,MATCH('Capacity Backing (Hide)'!BT$2,'Capacity Summary'!$B$36:$B$135,0),MATCH('Capacity Backing (Hide)'!$A6,'Capacity Summary'!$I$35:$BH$35,0))&lt;&gt;0,INDEX('Capacity Summary'!$I$36:$BH$135,MATCH('Capacity Backing (Hide)'!BT$2,'Capacity Summary'!$B$36:$B$135,0),MATCH('Capacity Backing (Hide)'!$A6,'Capacity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(Hide)'!$A6,'Capacity Summary'!$I$35:$BH$35,0))="x",INDEX('Capacity Summary'!$C$36:$F$135,MATCH('Capacity Backing (Hide)'!BU$2,'Capacity Summary'!$B$36:$B$135,0),4),IF(INDEX('Capacity Summary'!$I$36:$BH$135,MATCH('Capacity Backing (Hide)'!BU$2,'Capacity Summary'!$B$36:$B$135,0),MATCH('Capacity Backing (Hide)'!$A6,'Capacity Summary'!$I$35:$BH$35,0))&lt;&gt;0,INDEX('Capacity Summary'!$I$36:$BH$135,MATCH('Capacity Backing (Hide)'!BU$2,'Capacity Summary'!$B$36:$B$135,0),MATCH('Capacity Backing (Hide)'!$A6,'Capacity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(Hide)'!$A6,'Capacity Summary'!$I$35:$BH$35,0))="x",INDEX('Capacity Summary'!$C$36:$F$135,MATCH('Capacity Backing (Hide)'!BV$2,'Capacity Summary'!$B$36:$B$135,0),4),IF(INDEX('Capacity Summary'!$I$36:$BH$135,MATCH('Capacity Backing (Hide)'!BV$2,'Capacity Summary'!$B$36:$B$135,0),MATCH('Capacity Backing (Hide)'!$A6,'Capacity Summary'!$I$35:$BH$35,0))&lt;&gt;0,INDEX('Capacity Summary'!$I$36:$BH$135,MATCH('Capacity Backing (Hide)'!BV$2,'Capacity Summary'!$B$36:$B$135,0),MATCH('Capacity Backing (Hide)'!$A6,'Capacity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(Hide)'!$A6,'Capacity Summary'!$I$35:$BH$35,0))="x",INDEX('Capacity Summary'!$C$36:$F$135,MATCH('Capacity Backing (Hide)'!BW$2,'Capacity Summary'!$B$36:$B$135,0),4),IF(INDEX('Capacity Summary'!$I$36:$BH$135,MATCH('Capacity Backing (Hide)'!BW$2,'Capacity Summary'!$B$36:$B$135,0),MATCH('Capacity Backing (Hide)'!$A6,'Capacity Summary'!$I$35:$BH$35,0))&lt;&gt;0,INDEX('Capacity Summary'!$I$36:$BH$135,MATCH('Capacity Backing (Hide)'!BW$2,'Capacity Summary'!$B$36:$B$135,0),MATCH('Capacity Backing (Hide)'!$A6,'Capacity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(Hide)'!$A6,'Capacity Summary'!$I$35:$BH$35,0))="x",INDEX('Capacity Summary'!$C$36:$F$135,MATCH('Capacity Backing (Hide)'!BX$2,'Capacity Summary'!$B$36:$B$135,0),4),IF(INDEX('Capacity Summary'!$I$36:$BH$135,MATCH('Capacity Backing (Hide)'!BX$2,'Capacity Summary'!$B$36:$B$135,0),MATCH('Capacity Backing (Hide)'!$A6,'Capacity Summary'!$I$35:$BH$35,0))&lt;&gt;0,INDEX('Capacity Summary'!$I$36:$BH$135,MATCH('Capacity Backing (Hide)'!BX$2,'Capacity Summary'!$B$36:$B$135,0),MATCH('Capacity Backing (Hide)'!$A6,'Capacity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(Hide)'!$A6,'Capacity Summary'!$I$35:$BH$35,0))="x",INDEX('Capacity Summary'!$C$36:$F$135,MATCH('Capacity Backing (Hide)'!BY$2,'Capacity Summary'!$B$36:$B$135,0),4),IF(INDEX('Capacity Summary'!$I$36:$BH$135,MATCH('Capacity Backing (Hide)'!BY$2,'Capacity Summary'!$B$36:$B$135,0),MATCH('Capacity Backing (Hide)'!$A6,'Capacity Summary'!$I$35:$BH$35,0))&lt;&gt;0,INDEX('Capacity Summary'!$I$36:$BH$135,MATCH('Capacity Backing (Hide)'!BY$2,'Capacity Summary'!$B$36:$B$135,0),MATCH('Capacity Backing (Hide)'!$A6,'Capacity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(Hide)'!$A6,'Capacity Summary'!$I$35:$BH$35,0))="x",INDEX('Capacity Summary'!$C$36:$F$135,MATCH('Capacity Backing (Hide)'!BZ$2,'Capacity Summary'!$B$36:$B$135,0),4),IF(INDEX('Capacity Summary'!$I$36:$BH$135,MATCH('Capacity Backing (Hide)'!BZ$2,'Capacity Summary'!$B$36:$B$135,0),MATCH('Capacity Backing (Hide)'!$A6,'Capacity Summary'!$I$35:$BH$35,0))&lt;&gt;0,INDEX('Capacity Summary'!$I$36:$BH$135,MATCH('Capacity Backing (Hide)'!BZ$2,'Capacity Summary'!$B$36:$B$135,0),MATCH('Capacity Backing (Hide)'!$A6,'Capacity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(Hide)'!$A6,'Capacity Summary'!$I$35:$BH$35,0))="x",INDEX('Capacity Summary'!$C$36:$F$135,MATCH('Capacity Backing (Hide)'!CA$2,'Capacity Summary'!$B$36:$B$135,0),4),IF(INDEX('Capacity Summary'!$I$36:$BH$135,MATCH('Capacity Backing (Hide)'!CA$2,'Capacity Summary'!$B$36:$B$135,0),MATCH('Capacity Backing (Hide)'!$A6,'Capacity Summary'!$I$35:$BH$35,0))&lt;&gt;0,INDEX('Capacity Summary'!$I$36:$BH$135,MATCH('Capacity Backing (Hide)'!CA$2,'Capacity Summary'!$B$36:$B$135,0),MATCH('Capacity Backing (Hide)'!$A6,'Capacity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(Hide)'!$A6,'Capacity Summary'!$I$35:$BH$35,0))="x",INDEX('Capacity Summary'!$C$36:$F$135,MATCH('Capacity Backing (Hide)'!CB$2,'Capacity Summary'!$B$36:$B$135,0),4),IF(INDEX('Capacity Summary'!$I$36:$BH$135,MATCH('Capacity Backing (Hide)'!CB$2,'Capacity Summary'!$B$36:$B$135,0),MATCH('Capacity Backing (Hide)'!$A6,'Capacity Summary'!$I$35:$BH$35,0))&lt;&gt;0,INDEX('Capacity Summary'!$I$36:$BH$135,MATCH('Capacity Backing (Hide)'!CB$2,'Capacity Summary'!$B$36:$B$135,0),MATCH('Capacity Backing (Hide)'!$A6,'Capacity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(Hide)'!$A6,'Capacity Summary'!$I$35:$BH$35,0))="x",INDEX('Capacity Summary'!$C$36:$F$135,MATCH('Capacity Backing (Hide)'!CC$2,'Capacity Summary'!$B$36:$B$135,0),4),IF(INDEX('Capacity Summary'!$I$36:$BH$135,MATCH('Capacity Backing (Hide)'!CC$2,'Capacity Summary'!$B$36:$B$135,0),MATCH('Capacity Backing (Hide)'!$A6,'Capacity Summary'!$I$35:$BH$35,0))&lt;&gt;0,INDEX('Capacity Summary'!$I$36:$BH$135,MATCH('Capacity Backing (Hide)'!CC$2,'Capacity Summary'!$B$36:$B$135,0),MATCH('Capacity Backing (Hide)'!$A6,'Capacity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(Hide)'!$A6,'Capacity Summary'!$I$35:$BH$35,0))="x",INDEX('Capacity Summary'!$C$36:$F$135,MATCH('Capacity Backing (Hide)'!CD$2,'Capacity Summary'!$B$36:$B$135,0),4),IF(INDEX('Capacity Summary'!$I$36:$BH$135,MATCH('Capacity Backing (Hide)'!CD$2,'Capacity Summary'!$B$36:$B$135,0),MATCH('Capacity Backing (Hide)'!$A6,'Capacity Summary'!$I$35:$BH$35,0))&lt;&gt;0,INDEX('Capacity Summary'!$I$36:$BH$135,MATCH('Capacity Backing (Hide)'!CD$2,'Capacity Summary'!$B$36:$B$135,0),MATCH('Capacity Backing (Hide)'!$A6,'Capacity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(Hide)'!$A6,'Capacity Summary'!$I$35:$BH$35,0))="x",INDEX('Capacity Summary'!$C$36:$F$135,MATCH('Capacity Backing (Hide)'!CE$2,'Capacity Summary'!$B$36:$B$135,0),4),IF(INDEX('Capacity Summary'!$I$36:$BH$135,MATCH('Capacity Backing (Hide)'!CE$2,'Capacity Summary'!$B$36:$B$135,0),MATCH('Capacity Backing (Hide)'!$A6,'Capacity Summary'!$I$35:$BH$35,0))&lt;&gt;0,INDEX('Capacity Summary'!$I$36:$BH$135,MATCH('Capacity Backing (Hide)'!CE$2,'Capacity Summary'!$B$36:$B$135,0),MATCH('Capacity Backing (Hide)'!$A6,'Capacity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(Hide)'!$A6,'Capacity Summary'!$I$35:$BH$35,0))="x",INDEX('Capacity Summary'!$C$36:$F$135,MATCH('Capacity Backing (Hide)'!CF$2,'Capacity Summary'!$B$36:$B$135,0),4),IF(INDEX('Capacity Summary'!$I$36:$BH$135,MATCH('Capacity Backing (Hide)'!CF$2,'Capacity Summary'!$B$36:$B$135,0),MATCH('Capacity Backing (Hide)'!$A6,'Capacity Summary'!$I$35:$BH$35,0))&lt;&gt;0,INDEX('Capacity Summary'!$I$36:$BH$135,MATCH('Capacity Backing (Hide)'!CF$2,'Capacity Summary'!$B$36:$B$135,0),MATCH('Capacity Backing (Hide)'!$A6,'Capacity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(Hide)'!$A6,'Capacity Summary'!$I$35:$BH$35,0))="x",INDEX('Capacity Summary'!$C$36:$F$135,MATCH('Capacity Backing (Hide)'!CG$2,'Capacity Summary'!$B$36:$B$135,0),4),IF(INDEX('Capacity Summary'!$I$36:$BH$135,MATCH('Capacity Backing (Hide)'!CG$2,'Capacity Summary'!$B$36:$B$135,0),MATCH('Capacity Backing (Hide)'!$A6,'Capacity Summary'!$I$35:$BH$35,0))&lt;&gt;0,INDEX('Capacity Summary'!$I$36:$BH$135,MATCH('Capacity Backing (Hide)'!CG$2,'Capacity Summary'!$B$36:$B$135,0),MATCH('Capacity Backing (Hide)'!$A6,'Capacity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(Hide)'!$A6,'Capacity Summary'!$I$35:$BH$35,0))="x",INDEX('Capacity Summary'!$C$36:$F$135,MATCH('Capacity Backing (Hide)'!CH$2,'Capacity Summary'!$B$36:$B$135,0),4),IF(INDEX('Capacity Summary'!$I$36:$BH$135,MATCH('Capacity Backing (Hide)'!CH$2,'Capacity Summary'!$B$36:$B$135,0),MATCH('Capacity Backing (Hide)'!$A6,'Capacity Summary'!$I$35:$BH$35,0))&lt;&gt;0,INDEX('Capacity Summary'!$I$36:$BH$135,MATCH('Capacity Backing (Hide)'!CH$2,'Capacity Summary'!$B$36:$B$135,0),MATCH('Capacity Backing (Hide)'!$A6,'Capacity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(Hide)'!$A6,'Capacity Summary'!$I$35:$BH$35,0))="x",INDEX('Capacity Summary'!$C$36:$F$135,MATCH('Capacity Backing (Hide)'!CI$2,'Capacity Summary'!$B$36:$B$135,0),4),IF(INDEX('Capacity Summary'!$I$36:$BH$135,MATCH('Capacity Backing (Hide)'!CI$2,'Capacity Summary'!$B$36:$B$135,0),MATCH('Capacity Backing (Hide)'!$A6,'Capacity Summary'!$I$35:$BH$35,0))&lt;&gt;0,INDEX('Capacity Summary'!$I$36:$BH$135,MATCH('Capacity Backing (Hide)'!CI$2,'Capacity Summary'!$B$36:$B$135,0),MATCH('Capacity Backing (Hide)'!$A6,'Capacity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(Hide)'!$A6,'Capacity Summary'!$I$35:$BH$35,0))="x",INDEX('Capacity Summary'!$C$36:$F$135,MATCH('Capacity Backing (Hide)'!CJ$2,'Capacity Summary'!$B$36:$B$135,0),4),IF(INDEX('Capacity Summary'!$I$36:$BH$135,MATCH('Capacity Backing (Hide)'!CJ$2,'Capacity Summary'!$B$36:$B$135,0),MATCH('Capacity Backing (Hide)'!$A6,'Capacity Summary'!$I$35:$BH$35,0))&lt;&gt;0,INDEX('Capacity Summary'!$I$36:$BH$135,MATCH('Capacity Backing (Hide)'!CJ$2,'Capacity Summary'!$B$36:$B$135,0),MATCH('Capacity Backing (Hide)'!$A6,'Capacity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(Hide)'!$A6,'Capacity Summary'!$I$35:$BH$35,0))="x",INDEX('Capacity Summary'!$C$36:$F$135,MATCH('Capacity Backing (Hide)'!CK$2,'Capacity Summary'!$B$36:$B$135,0),4),IF(INDEX('Capacity Summary'!$I$36:$BH$135,MATCH('Capacity Backing (Hide)'!CK$2,'Capacity Summary'!$B$36:$B$135,0),MATCH('Capacity Backing (Hide)'!$A6,'Capacity Summary'!$I$35:$BH$35,0))&lt;&gt;0,INDEX('Capacity Summary'!$I$36:$BH$135,MATCH('Capacity Backing (Hide)'!CK$2,'Capacity Summary'!$B$36:$B$135,0),MATCH('Capacity Backing (Hide)'!$A6,'Capacity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(Hide)'!$A6,'Capacity Summary'!$I$35:$BH$35,0))="x",INDEX('Capacity Summary'!$C$36:$F$135,MATCH('Capacity Backing (Hide)'!CL$2,'Capacity Summary'!$B$36:$B$135,0),4),IF(INDEX('Capacity Summary'!$I$36:$BH$135,MATCH('Capacity Backing (Hide)'!CL$2,'Capacity Summary'!$B$36:$B$135,0),MATCH('Capacity Backing (Hide)'!$A6,'Capacity Summary'!$I$35:$BH$35,0))&lt;&gt;0,INDEX('Capacity Summary'!$I$36:$BH$135,MATCH('Capacity Backing (Hide)'!CL$2,'Capacity Summary'!$B$36:$B$135,0),MATCH('Capacity Backing (Hide)'!$A6,'Capacity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(Hide)'!$A6,'Capacity Summary'!$I$35:$BH$35,0))="x",INDEX('Capacity Summary'!$C$36:$F$135,MATCH('Capacity Backing (Hide)'!CM$2,'Capacity Summary'!$B$36:$B$135,0),4),IF(INDEX('Capacity Summary'!$I$36:$BH$135,MATCH('Capacity Backing (Hide)'!CM$2,'Capacity Summary'!$B$36:$B$135,0),MATCH('Capacity Backing (Hide)'!$A6,'Capacity Summary'!$I$35:$BH$35,0))&lt;&gt;0,INDEX('Capacity Summary'!$I$36:$BH$135,MATCH('Capacity Backing (Hide)'!CM$2,'Capacity Summary'!$B$36:$B$135,0),MATCH('Capacity Backing (Hide)'!$A6,'Capacity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(Hide)'!$A6,'Capacity Summary'!$I$35:$BH$35,0))="x",INDEX('Capacity Summary'!$C$36:$F$135,MATCH('Capacity Backing (Hide)'!CN$2,'Capacity Summary'!$B$36:$B$135,0),4),IF(INDEX('Capacity Summary'!$I$36:$BH$135,MATCH('Capacity Backing (Hide)'!CN$2,'Capacity Summary'!$B$36:$B$135,0),MATCH('Capacity Backing (Hide)'!$A6,'Capacity Summary'!$I$35:$BH$35,0))&lt;&gt;0,INDEX('Capacity Summary'!$I$36:$BH$135,MATCH('Capacity Backing (Hide)'!CN$2,'Capacity Summary'!$B$36:$B$135,0),MATCH('Capacity Backing (Hide)'!$A6,'Capacity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(Hide)'!$A6,'Capacity Summary'!$I$35:$BH$35,0))="x",INDEX('Capacity Summary'!$C$36:$F$135,MATCH('Capacity Backing (Hide)'!CO$2,'Capacity Summary'!$B$36:$B$135,0),4),IF(INDEX('Capacity Summary'!$I$36:$BH$135,MATCH('Capacity Backing (Hide)'!CO$2,'Capacity Summary'!$B$36:$B$135,0),MATCH('Capacity Backing (Hide)'!$A6,'Capacity Summary'!$I$35:$BH$35,0))&lt;&gt;0,INDEX('Capacity Summary'!$I$36:$BH$135,MATCH('Capacity Backing (Hide)'!CO$2,'Capacity Summary'!$B$36:$B$135,0),MATCH('Capacity Backing (Hide)'!$A6,'Capacity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(Hide)'!$A6,'Capacity Summary'!$I$35:$BH$35,0))="x",INDEX('Capacity Summary'!$C$36:$F$135,MATCH('Capacity Backing (Hide)'!CP$2,'Capacity Summary'!$B$36:$B$135,0),4),IF(INDEX('Capacity Summary'!$I$36:$BH$135,MATCH('Capacity Backing (Hide)'!CP$2,'Capacity Summary'!$B$36:$B$135,0),MATCH('Capacity Backing (Hide)'!$A6,'Capacity Summary'!$I$35:$BH$35,0))&lt;&gt;0,INDEX('Capacity Summary'!$I$36:$BH$135,MATCH('Capacity Backing (Hide)'!CP$2,'Capacity Summary'!$B$36:$B$135,0),MATCH('Capacity Backing (Hide)'!$A6,'Capacity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(Hide)'!$A6,'Capacity Summary'!$I$35:$BH$35,0))="x",INDEX('Capacity Summary'!$C$36:$F$135,MATCH('Capacity Backing (Hide)'!CQ$2,'Capacity Summary'!$B$36:$B$135,0),4),IF(INDEX('Capacity Summary'!$I$36:$BH$135,MATCH('Capacity Backing (Hide)'!CQ$2,'Capacity Summary'!$B$36:$B$135,0),MATCH('Capacity Backing (Hide)'!$A6,'Capacity Summary'!$I$35:$BH$35,0))&lt;&gt;0,INDEX('Capacity Summary'!$I$36:$BH$135,MATCH('Capacity Backing (Hide)'!CQ$2,'Capacity Summary'!$B$36:$B$135,0),MATCH('Capacity Backing (Hide)'!$A6,'Capacity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(Hide)'!$A6,'Capacity Summary'!$I$35:$BH$35,0))="x",INDEX('Capacity Summary'!$C$36:$F$135,MATCH('Capacity Backing (Hide)'!CR$2,'Capacity Summary'!$B$36:$B$135,0),4),IF(INDEX('Capacity Summary'!$I$36:$BH$135,MATCH('Capacity Backing (Hide)'!CR$2,'Capacity Summary'!$B$36:$B$135,0),MATCH('Capacity Backing (Hide)'!$A6,'Capacity Summary'!$I$35:$BH$35,0))&lt;&gt;0,INDEX('Capacity Summary'!$I$36:$BH$135,MATCH('Capacity Backing (Hide)'!CR$2,'Capacity Summary'!$B$36:$B$135,0),MATCH('Capacity Backing (Hide)'!$A6,'Capacity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(Hide)'!$A6,'Capacity Summary'!$I$35:$BH$35,0))="x",INDEX('Capacity Summary'!$C$36:$F$135,MATCH('Capacity Backing (Hide)'!CS$2,'Capacity Summary'!$B$36:$B$135,0),4),IF(INDEX('Capacity Summary'!$I$36:$BH$135,MATCH('Capacity Backing (Hide)'!CS$2,'Capacity Summary'!$B$36:$B$135,0),MATCH('Capacity Backing (Hide)'!$A6,'Capacity Summary'!$I$35:$BH$35,0))&lt;&gt;0,INDEX('Capacity Summary'!$I$36:$BH$135,MATCH('Capacity Backing (Hide)'!CS$2,'Capacity Summary'!$B$36:$B$135,0),MATCH('Capacity Backing (Hide)'!$A6,'Capacity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(Hide)'!$A6,'Capacity Summary'!$I$35:$BH$35,0))="x",INDEX('Capacity Summary'!$C$36:$F$135,MATCH('Capacity Backing (Hide)'!CT$2,'Capacity Summary'!$B$36:$B$135,0),4),IF(INDEX('Capacity Summary'!$I$36:$BH$135,MATCH('Capacity Backing (Hide)'!CT$2,'Capacity Summary'!$B$36:$B$135,0),MATCH('Capacity Backing (Hide)'!$A6,'Capacity Summary'!$I$35:$BH$35,0))&lt;&gt;0,INDEX('Capacity Summary'!$I$36:$BH$135,MATCH('Capacity Backing (Hide)'!CT$2,'Capacity Summary'!$B$36:$B$135,0),MATCH('Capacity Backing (Hide)'!$A6,'Capacity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(Hide)'!$A6,'Capacity Summary'!$I$35:$BH$35,0))="x",INDEX('Capacity Summary'!$C$36:$F$135,MATCH('Capacity Backing (Hide)'!CU$2,'Capacity Summary'!$B$36:$B$135,0),4),IF(INDEX('Capacity Summary'!$I$36:$BH$135,MATCH('Capacity Backing (Hide)'!CU$2,'Capacity Summary'!$B$36:$B$135,0),MATCH('Capacity Backing (Hide)'!$A6,'Capacity Summary'!$I$35:$BH$35,0))&lt;&gt;0,INDEX('Capacity Summary'!$I$36:$BH$135,MATCH('Capacity Backing (Hide)'!CU$2,'Capacity Summary'!$B$36:$B$135,0),MATCH('Capacity Backing (Hide)'!$A6,'Capacity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(Hide)'!$A6,'Capacity Summary'!$I$35:$BH$35,0))="x",INDEX('Capacity Summary'!$C$36:$F$135,MATCH('Capacity Backing (Hide)'!CV$2,'Capacity Summary'!$B$36:$B$135,0),4),IF(INDEX('Capacity Summary'!$I$36:$BH$135,MATCH('Capacity Backing (Hide)'!CV$2,'Capacity Summary'!$B$36:$B$135,0),MATCH('Capacity Backing (Hide)'!$A6,'Capacity Summary'!$I$35:$BH$35,0))&lt;&gt;0,INDEX('Capacity Summary'!$I$36:$BH$135,MATCH('Capacity Backing (Hide)'!CV$2,'Capacity Summary'!$B$36:$B$135,0),MATCH('Capacity Backing (Hide)'!$A6,'Capacity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(Hide)'!$A6,'Capacity Summary'!$I$35:$BH$35,0))="x",INDEX('Capacity Summary'!$C$36:$F$135,MATCH('Capacity Backing (Hide)'!CW$2,'Capacity Summary'!$B$36:$B$135,0),4),IF(INDEX('Capacity Summary'!$I$36:$BH$135,MATCH('Capacity Backing (Hide)'!CW$2,'Capacity Summary'!$B$36:$B$135,0),MATCH('Capacity Backing (Hide)'!$A6,'Capacity Summary'!$I$35:$BH$35,0))&lt;&gt;0,INDEX('Capacity Summary'!$I$36:$BH$135,MATCH('Capacity Backing (Hide)'!CW$2,'Capacity Summary'!$B$36:$B$135,0),MATCH('Capacity Backing (Hide)'!$A6,'Capacity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(Hide)'!$A7,'Capacity Summary'!$I$35:$BH$35,0))="x",INDEX('Capacity Summary'!$C$36:$F$135,MATCH('Capacity Backing (Hide)'!B$2,'Capacity Summary'!$B$36:$B$135,0),4),IF(INDEX('Capacity Summary'!$I$36:$BH$135,MATCH('Capacity Backing (Hide)'!B$2,'Capacity Summary'!$B$36:$B$135,0),MATCH('Capacity Backing (Hide)'!$A7,'Capacity Summary'!$I$35:$BH$35,0))&lt;&gt;0,INDEX('Capacity Summary'!$I$36:$BH$135,MATCH('Capacity Backing (Hide)'!B$2,'Capacity Summary'!$B$36:$B$135,0),MATCH('Capacity Backing (Hide)'!$A7,'Capacity Summary'!$I$35:$BH$35,0)),0)),INDEX('Capacity Summary'!$C$36:$F$135,MATCH('Capacity Backing (Hide)'!B$2,'Capacity Summary'!$B$36:$B$135,0),2)))/IF(Summary!$B$7="Minutes",1,60)/COUNTA(INDEX(Capacity!$C$10:$Q$109,MATCH('Capacity Backing (Hide)'!B$2,Capacity!$B$10:$B$109,0),1):INDEX(Capacity!$C$10:$Q$109,MATCH('Capacity Backing (Hide)'!B$2,Capacity!$B$10:$B$109,0),15))</f>
        <v>3600</v>
      </c>
      <c r="C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(Hide)'!$A7,'Capacity Summary'!$I$35:$BH$35,0))="x",INDEX('Capacity Summary'!$C$36:$F$135,MATCH('Capacity Backing (Hide)'!C$2,'Capacity Summary'!$B$36:$B$135,0),4),IF(INDEX('Capacity Summary'!$I$36:$BH$135,MATCH('Capacity Backing (Hide)'!C$2,'Capacity Summary'!$B$36:$B$135,0),MATCH('Capacity Backing (Hide)'!$A7,'Capacity Summary'!$I$35:$BH$35,0))&lt;&gt;0,INDEX('Capacity Summary'!$I$36:$BH$135,MATCH('Capacity Backing (Hide)'!C$2,'Capacity Summary'!$B$36:$B$135,0),MATCH('Capacity Backing (Hide)'!$A7,'Capacity Summary'!$I$35:$BH$35,0)),0)),INDEX('Capacity Summary'!$C$36:$F$135,MATCH('Capacity Backing (Hide)'!C$2,'Capacity Summary'!$B$36:$B$135,0),2)))/IF(Summary!$B$7="Minutes",1,60)/COUNTA(INDEX(Capacity!$C$10:$Q$109,MATCH('Capacity Backing (Hide)'!C$2,Capacity!$B$10:$B$109,0),1):INDEX(Capacity!$C$10:$Q$109,MATCH('Capacity Backing (Hide)'!C$2,Capacity!$B$10:$B$109,0),15))</f>
        <v>3600</v>
      </c>
      <c r="D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(Hide)'!$A7,'Capacity Summary'!$I$35:$BH$35,0))="x",INDEX('Capacity Summary'!$C$36:$F$135,MATCH('Capacity Backing (Hide)'!D$2,'Capacity Summary'!$B$36:$B$135,0),4),IF(INDEX('Capacity Summary'!$I$36:$BH$135,MATCH('Capacity Backing (Hide)'!D$2,'Capacity Summary'!$B$36:$B$135,0),MATCH('Capacity Backing (Hide)'!$A7,'Capacity Summary'!$I$35:$BH$35,0))&lt;&gt;0,INDEX('Capacity Summary'!$I$36:$BH$135,MATCH('Capacity Backing (Hide)'!D$2,'Capacity Summary'!$B$36:$B$135,0),MATCH('Capacity Backing (Hide)'!$A7,'Capacity Summary'!$I$35:$BH$35,0)),0)),INDEX('Capacity Summary'!$C$36:$F$135,MATCH('Capacity Backing (Hide)'!D$2,'Capacity Summary'!$B$36:$B$135,0),2)))/IF(Summary!$B$7="Minutes",1,60)/COUNTA(INDEX(Capacity!$C$10:$Q$109,MATCH('Capacity Backing (Hide)'!D$2,Capacity!$B$10:$B$109,0),1):INDEX(Capacity!$C$10:$Q$109,MATCH('Capacity Backing (Hide)'!D$2,Capacity!$B$10:$B$109,0),15))</f>
        <v>3600</v>
      </c>
      <c r="E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(Hide)'!$A7,'Capacity Summary'!$I$35:$BH$35,0))="x",INDEX('Capacity Summary'!$C$36:$F$135,MATCH('Capacity Backing (Hide)'!E$2,'Capacity Summary'!$B$36:$B$135,0),4),IF(INDEX('Capacity Summary'!$I$36:$BH$135,MATCH('Capacity Backing (Hide)'!E$2,'Capacity Summary'!$B$36:$B$135,0),MATCH('Capacity Backing (Hide)'!$A7,'Capacity Summary'!$I$35:$BH$35,0))&lt;&gt;0,INDEX('Capacity Summary'!$I$36:$BH$135,MATCH('Capacity Backing (Hide)'!E$2,'Capacity Summary'!$B$36:$B$135,0),MATCH('Capacity Backing (Hide)'!$A7,'Capacity Summary'!$I$35:$BH$35,0)),0)),INDEX('Capacity Summary'!$C$36:$F$135,MATCH('Capacity Backing (Hide)'!E$2,'Capacity Summary'!$B$36:$B$135,0),2)))/IF(Summary!$B$7="Minutes",1,60)/COUNTA(INDEX(Capacity!$C$10:$Q$109,MATCH('Capacity Backing (Hide)'!E$2,Capacity!$B$10:$B$109,0),1):INDEX(Capacity!$C$10:$Q$109,MATCH('Capacity Backing (Hide)'!E$2,Capacity!$B$10:$B$109,0),15))</f>
        <v>#N/A</v>
      </c>
      <c r="F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(Hide)'!$A7,'Capacity Summary'!$I$35:$BH$35,0))="x",INDEX('Capacity Summary'!$C$36:$F$135,MATCH('Capacity Backing (Hide)'!F$2,'Capacity Summary'!$B$36:$B$135,0),4),IF(INDEX('Capacity Summary'!$I$36:$BH$135,MATCH('Capacity Backing (Hide)'!F$2,'Capacity Summary'!$B$36:$B$135,0),MATCH('Capacity Backing (Hide)'!$A7,'Capacity Summary'!$I$35:$BH$35,0))&lt;&gt;0,INDEX('Capacity Summary'!$I$36:$BH$135,MATCH('Capacity Backing (Hide)'!F$2,'Capacity Summary'!$B$36:$B$135,0),MATCH('Capacity Backing (Hide)'!$A7,'Capacity Summary'!$I$35:$BH$35,0)),0)),INDEX('Capacity Summary'!$C$36:$F$135,MATCH('Capacity Backing (Hide)'!F$2,'Capacity Summary'!$B$36:$B$135,0),2)))/IF(Summary!$B$7="Minutes",1,60)/COUNTA(INDEX(Capacity!$C$10:$Q$109,MATCH('Capacity Backing (Hide)'!F$2,Capacity!$B$10:$B$109,0),1):INDEX(Capacity!$C$10:$Q$109,MATCH('Capacity Backing (Hide)'!F$2,Capacity!$B$10:$B$109,0),15))</f>
        <v>#N/A</v>
      </c>
      <c r="G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(Hide)'!$A7,'Capacity Summary'!$I$35:$BH$35,0))="x",INDEX('Capacity Summary'!$C$36:$F$135,MATCH('Capacity Backing (Hide)'!G$2,'Capacity Summary'!$B$36:$B$135,0),4),IF(INDEX('Capacity Summary'!$I$36:$BH$135,MATCH('Capacity Backing (Hide)'!G$2,'Capacity Summary'!$B$36:$B$135,0),MATCH('Capacity Backing (Hide)'!$A7,'Capacity Summary'!$I$35:$BH$35,0))&lt;&gt;0,INDEX('Capacity Summary'!$I$36:$BH$135,MATCH('Capacity Backing (Hide)'!G$2,'Capacity Summary'!$B$36:$B$135,0),MATCH('Capacity Backing (Hide)'!$A7,'Capacity Summary'!$I$35:$BH$35,0)),0)),INDEX('Capacity Summary'!$C$36:$F$135,MATCH('Capacity Backing (Hide)'!G$2,'Capacity Summary'!$B$36:$B$135,0),2)))/IF(Summary!$B$7="Minutes",1,60)/COUNTA(INDEX(Capacity!$C$10:$Q$109,MATCH('Capacity Backing (Hide)'!G$2,Capacity!$B$10:$B$109,0),1):INDEX(Capacity!$C$10:$Q$109,MATCH('Capacity Backing (Hide)'!G$2,Capacity!$B$10:$B$109,0),15))</f>
        <v>#N/A</v>
      </c>
      <c r="H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(Hide)'!$A7,'Capacity Summary'!$I$35:$BH$35,0))="x",INDEX('Capacity Summary'!$C$36:$F$135,MATCH('Capacity Backing (Hide)'!H$2,'Capacity Summary'!$B$36:$B$135,0),4),IF(INDEX('Capacity Summary'!$I$36:$BH$135,MATCH('Capacity Backing (Hide)'!H$2,'Capacity Summary'!$B$36:$B$135,0),MATCH('Capacity Backing (Hide)'!$A7,'Capacity Summary'!$I$35:$BH$35,0))&lt;&gt;0,INDEX('Capacity Summary'!$I$36:$BH$135,MATCH('Capacity Backing (Hide)'!H$2,'Capacity Summary'!$B$36:$B$135,0),MATCH('Capacity Backing (Hide)'!$A7,'Capacity Summary'!$I$35:$BH$35,0)),0)),INDEX('Capacity Summary'!$C$36:$F$135,MATCH('Capacity Backing (Hide)'!H$2,'Capacity Summary'!$B$36:$B$135,0),2)))/IF(Summary!$B$7="Minutes",1,60)/COUNTA(INDEX(Capacity!$C$10:$Q$109,MATCH('Capacity Backing (Hide)'!H$2,Capacity!$B$10:$B$109,0),1):INDEX(Capacity!$C$10:$Q$109,MATCH('Capacity Backing (Hide)'!H$2,Capacity!$B$10:$B$109,0),15))</f>
        <v>#N/A</v>
      </c>
      <c r="I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(Hide)'!$A7,'Capacity Summary'!$I$35:$BH$35,0))="x",INDEX('Capacity Summary'!$C$36:$F$135,MATCH('Capacity Backing (Hide)'!I$2,'Capacity Summary'!$B$36:$B$135,0),4),IF(INDEX('Capacity Summary'!$I$36:$BH$135,MATCH('Capacity Backing (Hide)'!I$2,'Capacity Summary'!$B$36:$B$135,0),MATCH('Capacity Backing (Hide)'!$A7,'Capacity Summary'!$I$35:$BH$35,0))&lt;&gt;0,INDEX('Capacity Summary'!$I$36:$BH$135,MATCH('Capacity Backing (Hide)'!I$2,'Capacity Summary'!$B$36:$B$135,0),MATCH('Capacity Backing (Hide)'!$A7,'Capacity Summary'!$I$35:$BH$35,0)),0)),INDEX('Capacity Summary'!$C$36:$F$135,MATCH('Capacity Backing (Hide)'!I$2,'Capacity Summary'!$B$36:$B$135,0),2)))/IF(Summary!$B$7="Minutes",1,60)/COUNTA(INDEX(Capacity!$C$10:$Q$109,MATCH('Capacity Backing (Hide)'!I$2,Capacity!$B$10:$B$109,0),1):INDEX(Capacity!$C$10:$Q$109,MATCH('Capacity Backing (Hide)'!I$2,Capacity!$B$10:$B$109,0),15))</f>
        <v>#N/A</v>
      </c>
      <c r="J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(Hide)'!$A7,'Capacity Summary'!$I$35:$BH$35,0))="x",INDEX('Capacity Summary'!$C$36:$F$135,MATCH('Capacity Backing (Hide)'!J$2,'Capacity Summary'!$B$36:$B$135,0),4),IF(INDEX('Capacity Summary'!$I$36:$BH$135,MATCH('Capacity Backing (Hide)'!J$2,'Capacity Summary'!$B$36:$B$135,0),MATCH('Capacity Backing (Hide)'!$A7,'Capacity Summary'!$I$35:$BH$35,0))&lt;&gt;0,INDEX('Capacity Summary'!$I$36:$BH$135,MATCH('Capacity Backing (Hide)'!J$2,'Capacity Summary'!$B$36:$B$135,0),MATCH('Capacity Backing (Hide)'!$A7,'Capacity Summary'!$I$35:$BH$35,0)),0)),INDEX('Capacity Summary'!$C$36:$F$135,MATCH('Capacity Backing (Hide)'!J$2,'Capacity Summary'!$B$36:$B$135,0),2)))/IF(Summary!$B$7="Minutes",1,60)/COUNTA(INDEX(Capacity!$C$10:$Q$109,MATCH('Capacity Backing (Hide)'!J$2,Capacity!$B$10:$B$109,0),1):INDEX(Capacity!$C$10:$Q$109,MATCH('Capacity Backing (Hide)'!J$2,Capacity!$B$10:$B$109,0),15))</f>
        <v>#N/A</v>
      </c>
      <c r="K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(Hide)'!$A7,'Capacity Summary'!$I$35:$BH$35,0))="x",INDEX('Capacity Summary'!$C$36:$F$135,MATCH('Capacity Backing (Hide)'!K$2,'Capacity Summary'!$B$36:$B$135,0),4),IF(INDEX('Capacity Summary'!$I$36:$BH$135,MATCH('Capacity Backing (Hide)'!K$2,'Capacity Summary'!$B$36:$B$135,0),MATCH('Capacity Backing (Hide)'!$A7,'Capacity Summary'!$I$35:$BH$35,0))&lt;&gt;0,INDEX('Capacity Summary'!$I$36:$BH$135,MATCH('Capacity Backing (Hide)'!K$2,'Capacity Summary'!$B$36:$B$135,0),MATCH('Capacity Backing (Hide)'!$A7,'Capacity Summary'!$I$35:$BH$35,0)),0)),INDEX('Capacity Summary'!$C$36:$F$135,MATCH('Capacity Backing (Hide)'!K$2,'Capacity Summary'!$B$36:$B$135,0),2)))/IF(Summary!$B$7="Minutes",1,60)/COUNTA(INDEX(Capacity!$C$10:$Q$109,MATCH('Capacity Backing (Hide)'!K$2,Capacity!$B$10:$B$109,0),1):INDEX(Capacity!$C$10:$Q$109,MATCH('Capacity Backing (Hide)'!K$2,Capacity!$B$10:$B$109,0),15))</f>
        <v>#N/A</v>
      </c>
      <c r="L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(Hide)'!$A7,'Capacity Summary'!$I$35:$BH$35,0))="x",INDEX('Capacity Summary'!$C$36:$F$135,MATCH('Capacity Backing (Hide)'!L$2,'Capacity Summary'!$B$36:$B$135,0),4),IF(INDEX('Capacity Summary'!$I$36:$BH$135,MATCH('Capacity Backing (Hide)'!L$2,'Capacity Summary'!$B$36:$B$135,0),MATCH('Capacity Backing (Hide)'!$A7,'Capacity Summary'!$I$35:$BH$35,0))&lt;&gt;0,INDEX('Capacity Summary'!$I$36:$BH$135,MATCH('Capacity Backing (Hide)'!L$2,'Capacity Summary'!$B$36:$B$135,0),MATCH('Capacity Backing (Hide)'!$A7,'Capacity Summary'!$I$35:$BH$35,0)),0)),INDEX('Capacity Summary'!$C$36:$F$135,MATCH('Capacity Backing (Hide)'!L$2,'Capacity Summary'!$B$36:$B$135,0),2)))/IF(Summary!$B$7="Minutes",1,60)/COUNTA(INDEX(Capacity!$C$10:$Q$109,MATCH('Capacity Backing (Hide)'!L$2,Capacity!$B$10:$B$109,0),1):INDEX(Capacity!$C$10:$Q$109,MATCH('Capacity Backing (Hide)'!L$2,Capacity!$B$10:$B$109,0),15))</f>
        <v>#N/A</v>
      </c>
      <c r="M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(Hide)'!$A7,'Capacity Summary'!$I$35:$BH$35,0))="x",INDEX('Capacity Summary'!$C$36:$F$135,MATCH('Capacity Backing (Hide)'!M$2,'Capacity Summary'!$B$36:$B$135,0),4),IF(INDEX('Capacity Summary'!$I$36:$BH$135,MATCH('Capacity Backing (Hide)'!M$2,'Capacity Summary'!$B$36:$B$135,0),MATCH('Capacity Backing (Hide)'!$A7,'Capacity Summary'!$I$35:$BH$35,0))&lt;&gt;0,INDEX('Capacity Summary'!$I$36:$BH$135,MATCH('Capacity Backing (Hide)'!M$2,'Capacity Summary'!$B$36:$B$135,0),MATCH('Capacity Backing (Hide)'!$A7,'Capacity Summary'!$I$35:$BH$35,0)),0)),INDEX('Capacity Summary'!$C$36:$F$135,MATCH('Capacity Backing (Hide)'!M$2,'Capacity Summary'!$B$36:$B$135,0),2)))/IF(Summary!$B$7="Minutes",1,60)/COUNTA(INDEX(Capacity!$C$10:$Q$109,MATCH('Capacity Backing (Hide)'!M$2,Capacity!$B$10:$B$109,0),1):INDEX(Capacity!$C$10:$Q$109,MATCH('Capacity Backing (Hide)'!M$2,Capacity!$B$10:$B$109,0),15))</f>
        <v>#N/A</v>
      </c>
      <c r="N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(Hide)'!$A7,'Capacity Summary'!$I$35:$BH$35,0))="x",INDEX('Capacity Summary'!$C$36:$F$135,MATCH('Capacity Backing (Hide)'!N$2,'Capacity Summary'!$B$36:$B$135,0),4),IF(INDEX('Capacity Summary'!$I$36:$BH$135,MATCH('Capacity Backing (Hide)'!N$2,'Capacity Summary'!$B$36:$B$135,0),MATCH('Capacity Backing (Hide)'!$A7,'Capacity Summary'!$I$35:$BH$35,0))&lt;&gt;0,INDEX('Capacity Summary'!$I$36:$BH$135,MATCH('Capacity Backing (Hide)'!N$2,'Capacity Summary'!$B$36:$B$135,0),MATCH('Capacity Backing (Hide)'!$A7,'Capacity Summary'!$I$35:$BH$35,0)),0)),INDEX('Capacity Summary'!$C$36:$F$135,MATCH('Capacity Backing (Hide)'!N$2,'Capacity Summary'!$B$36:$B$135,0),2)))/IF(Summary!$B$7="Minutes",1,60)/COUNTA(INDEX(Capacity!$C$10:$Q$109,MATCH('Capacity Backing (Hide)'!N$2,Capacity!$B$10:$B$109,0),1):INDEX(Capacity!$C$10:$Q$109,MATCH('Capacity Backing (Hide)'!N$2,Capacity!$B$10:$B$109,0),15))</f>
        <v>#N/A</v>
      </c>
      <c r="O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(Hide)'!$A7,'Capacity Summary'!$I$35:$BH$35,0))="x",INDEX('Capacity Summary'!$C$36:$F$135,MATCH('Capacity Backing (Hide)'!O$2,'Capacity Summary'!$B$36:$B$135,0),4),IF(INDEX('Capacity Summary'!$I$36:$BH$135,MATCH('Capacity Backing (Hide)'!O$2,'Capacity Summary'!$B$36:$B$135,0),MATCH('Capacity Backing (Hide)'!$A7,'Capacity Summary'!$I$35:$BH$35,0))&lt;&gt;0,INDEX('Capacity Summary'!$I$36:$BH$135,MATCH('Capacity Backing (Hide)'!O$2,'Capacity Summary'!$B$36:$B$135,0),MATCH('Capacity Backing (Hide)'!$A7,'Capacity Summary'!$I$35:$BH$35,0)),0)),INDEX('Capacity Summary'!$C$36:$F$135,MATCH('Capacity Backing (Hide)'!O$2,'Capacity Summary'!$B$36:$B$135,0),2)))/IF(Summary!$B$7="Minutes",1,60)/COUNTA(INDEX(Capacity!$C$10:$Q$109,MATCH('Capacity Backing (Hide)'!O$2,Capacity!$B$10:$B$109,0),1):INDEX(Capacity!$C$10:$Q$109,MATCH('Capacity Backing (Hide)'!O$2,Capacity!$B$10:$B$109,0),15))</f>
        <v>#N/A</v>
      </c>
      <c r="P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(Hide)'!$A7,'Capacity Summary'!$I$35:$BH$35,0))="x",INDEX('Capacity Summary'!$C$36:$F$135,MATCH('Capacity Backing (Hide)'!P$2,'Capacity Summary'!$B$36:$B$135,0),4),IF(INDEX('Capacity Summary'!$I$36:$BH$135,MATCH('Capacity Backing (Hide)'!P$2,'Capacity Summary'!$B$36:$B$135,0),MATCH('Capacity Backing (Hide)'!$A7,'Capacity Summary'!$I$35:$BH$35,0))&lt;&gt;0,INDEX('Capacity Summary'!$I$36:$BH$135,MATCH('Capacity Backing (Hide)'!P$2,'Capacity Summary'!$B$36:$B$135,0),MATCH('Capacity Backing (Hide)'!$A7,'Capacity Summary'!$I$35:$BH$35,0)),0)),INDEX('Capacity Summary'!$C$36:$F$135,MATCH('Capacity Backing (Hide)'!P$2,'Capacity Summary'!$B$36:$B$135,0),2)))/IF(Summary!$B$7="Minutes",1,60)/COUNTA(INDEX(Capacity!$C$10:$Q$109,MATCH('Capacity Backing (Hide)'!P$2,Capacity!$B$10:$B$109,0),1):INDEX(Capacity!$C$10:$Q$109,MATCH('Capacity Backing (Hide)'!P$2,Capacity!$B$10:$B$109,0),15))</f>
        <v>#N/A</v>
      </c>
      <c r="Q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(Hide)'!$A7,'Capacity Summary'!$I$35:$BH$35,0))="x",INDEX('Capacity Summary'!$C$36:$F$135,MATCH('Capacity Backing (Hide)'!Q$2,'Capacity Summary'!$B$36:$B$135,0),4),IF(INDEX('Capacity Summary'!$I$36:$BH$135,MATCH('Capacity Backing (Hide)'!Q$2,'Capacity Summary'!$B$36:$B$135,0),MATCH('Capacity Backing (Hide)'!$A7,'Capacity Summary'!$I$35:$BH$35,0))&lt;&gt;0,INDEX('Capacity Summary'!$I$36:$BH$135,MATCH('Capacity Backing (Hide)'!Q$2,'Capacity Summary'!$B$36:$B$135,0),MATCH('Capacity Backing (Hide)'!$A7,'Capacity Summary'!$I$35:$BH$35,0)),0)),INDEX('Capacity Summary'!$C$36:$F$135,MATCH('Capacity Backing (Hide)'!Q$2,'Capacity Summary'!$B$36:$B$135,0),2)))/IF(Summary!$B$7="Minutes",1,60)/COUNTA(INDEX(Capacity!$C$10:$Q$109,MATCH('Capacity Backing (Hide)'!Q$2,Capacity!$B$10:$B$109,0),1):INDEX(Capacity!$C$10:$Q$109,MATCH('Capacity Backing (Hide)'!Q$2,Capacity!$B$10:$B$109,0),15))</f>
        <v>#N/A</v>
      </c>
      <c r="R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(Hide)'!$A7,'Capacity Summary'!$I$35:$BH$35,0))="x",INDEX('Capacity Summary'!$C$36:$F$135,MATCH('Capacity Backing (Hide)'!R$2,'Capacity Summary'!$B$36:$B$135,0),4),IF(INDEX('Capacity Summary'!$I$36:$BH$135,MATCH('Capacity Backing (Hide)'!R$2,'Capacity Summary'!$B$36:$B$135,0),MATCH('Capacity Backing (Hide)'!$A7,'Capacity Summary'!$I$35:$BH$35,0))&lt;&gt;0,INDEX('Capacity Summary'!$I$36:$BH$135,MATCH('Capacity Backing (Hide)'!R$2,'Capacity Summary'!$B$36:$B$135,0),MATCH('Capacity Backing (Hide)'!$A7,'Capacity Summary'!$I$35:$BH$35,0)),0)),INDEX('Capacity Summary'!$C$36:$F$135,MATCH('Capacity Backing (Hide)'!R$2,'Capacity Summary'!$B$36:$B$135,0),2)))/IF(Summary!$B$7="Minutes",1,60)/COUNTA(INDEX(Capacity!$C$10:$Q$109,MATCH('Capacity Backing (Hide)'!R$2,Capacity!$B$10:$B$109,0),1):INDEX(Capacity!$C$10:$Q$109,MATCH('Capacity Backing (Hide)'!R$2,Capacity!$B$10:$B$109,0),15))</f>
        <v>#N/A</v>
      </c>
      <c r="S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(Hide)'!$A7,'Capacity Summary'!$I$35:$BH$35,0))="x",INDEX('Capacity Summary'!$C$36:$F$135,MATCH('Capacity Backing (Hide)'!S$2,'Capacity Summary'!$B$36:$B$135,0),4),IF(INDEX('Capacity Summary'!$I$36:$BH$135,MATCH('Capacity Backing (Hide)'!S$2,'Capacity Summary'!$B$36:$B$135,0),MATCH('Capacity Backing (Hide)'!$A7,'Capacity Summary'!$I$35:$BH$35,0))&lt;&gt;0,INDEX('Capacity Summary'!$I$36:$BH$135,MATCH('Capacity Backing (Hide)'!S$2,'Capacity Summary'!$B$36:$B$135,0),MATCH('Capacity Backing (Hide)'!$A7,'Capacity Summary'!$I$35:$BH$35,0)),0)),INDEX('Capacity Summary'!$C$36:$F$135,MATCH('Capacity Backing (Hide)'!S$2,'Capacity Summary'!$B$36:$B$135,0),2)))/IF(Summary!$B$7="Minutes",1,60)/COUNTA(INDEX(Capacity!$C$10:$Q$109,MATCH('Capacity Backing (Hide)'!S$2,Capacity!$B$10:$B$109,0),1):INDEX(Capacity!$C$10:$Q$109,MATCH('Capacity Backing (Hide)'!S$2,Capacity!$B$10:$B$109,0),15))</f>
        <v>#N/A</v>
      </c>
      <c r="T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(Hide)'!$A7,'Capacity Summary'!$I$35:$BH$35,0))="x",INDEX('Capacity Summary'!$C$36:$F$135,MATCH('Capacity Backing (Hide)'!T$2,'Capacity Summary'!$B$36:$B$135,0),4),IF(INDEX('Capacity Summary'!$I$36:$BH$135,MATCH('Capacity Backing (Hide)'!T$2,'Capacity Summary'!$B$36:$B$135,0),MATCH('Capacity Backing (Hide)'!$A7,'Capacity Summary'!$I$35:$BH$35,0))&lt;&gt;0,INDEX('Capacity Summary'!$I$36:$BH$135,MATCH('Capacity Backing (Hide)'!T$2,'Capacity Summary'!$B$36:$B$135,0),MATCH('Capacity Backing (Hide)'!$A7,'Capacity Summary'!$I$35:$BH$35,0)),0)),INDEX('Capacity Summary'!$C$36:$F$135,MATCH('Capacity Backing (Hide)'!T$2,'Capacity Summary'!$B$36:$B$135,0),2)))/IF(Summary!$B$7="Minutes",1,60)/COUNTA(INDEX(Capacity!$C$10:$Q$109,MATCH('Capacity Backing (Hide)'!T$2,Capacity!$B$10:$B$109,0),1):INDEX(Capacity!$C$10:$Q$109,MATCH('Capacity Backing (Hide)'!T$2,Capacity!$B$10:$B$109,0),15))</f>
        <v>#N/A</v>
      </c>
      <c r="U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(Hide)'!$A7,'Capacity Summary'!$I$35:$BH$35,0))="x",INDEX('Capacity Summary'!$C$36:$F$135,MATCH('Capacity Backing (Hide)'!U$2,'Capacity Summary'!$B$36:$B$135,0),4),IF(INDEX('Capacity Summary'!$I$36:$BH$135,MATCH('Capacity Backing (Hide)'!U$2,'Capacity Summary'!$B$36:$B$135,0),MATCH('Capacity Backing (Hide)'!$A7,'Capacity Summary'!$I$35:$BH$35,0))&lt;&gt;0,INDEX('Capacity Summary'!$I$36:$BH$135,MATCH('Capacity Backing (Hide)'!U$2,'Capacity Summary'!$B$36:$B$135,0),MATCH('Capacity Backing (Hide)'!$A7,'Capacity Summary'!$I$35:$BH$35,0)),0)),INDEX('Capacity Summary'!$C$36:$F$135,MATCH('Capacity Backing (Hide)'!U$2,'Capacity Summary'!$B$36:$B$135,0),2)))/IF(Summary!$B$7="Minutes",1,60)/COUNTA(INDEX(Capacity!$C$10:$Q$109,MATCH('Capacity Backing (Hide)'!U$2,Capacity!$B$10:$B$109,0),1):INDEX(Capacity!$C$10:$Q$109,MATCH('Capacity Backing (Hide)'!U$2,Capacity!$B$10:$B$109,0),15))</f>
        <v>#N/A</v>
      </c>
      <c r="V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(Hide)'!$A7,'Capacity Summary'!$I$35:$BH$35,0))="x",INDEX('Capacity Summary'!$C$36:$F$135,MATCH('Capacity Backing (Hide)'!V$2,'Capacity Summary'!$B$36:$B$135,0),4),IF(INDEX('Capacity Summary'!$I$36:$BH$135,MATCH('Capacity Backing (Hide)'!V$2,'Capacity Summary'!$B$36:$B$135,0),MATCH('Capacity Backing (Hide)'!$A7,'Capacity Summary'!$I$35:$BH$35,0))&lt;&gt;0,INDEX('Capacity Summary'!$I$36:$BH$135,MATCH('Capacity Backing (Hide)'!V$2,'Capacity Summary'!$B$36:$B$135,0),MATCH('Capacity Backing (Hide)'!$A7,'Capacity Summary'!$I$35:$BH$35,0)),0)),INDEX('Capacity Summary'!$C$36:$F$135,MATCH('Capacity Backing (Hide)'!V$2,'Capacity Summary'!$B$36:$B$135,0),2)))/IF(Summary!$B$7="Minutes",1,60)/COUNTA(INDEX(Capacity!$C$10:$Q$109,MATCH('Capacity Backing (Hide)'!V$2,Capacity!$B$10:$B$109,0),1):INDEX(Capacity!$C$10:$Q$109,MATCH('Capacity Backing (Hide)'!V$2,Capacity!$B$10:$B$109,0),15))</f>
        <v>#N/A</v>
      </c>
      <c r="W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(Hide)'!$A7,'Capacity Summary'!$I$35:$BH$35,0))="x",INDEX('Capacity Summary'!$C$36:$F$135,MATCH('Capacity Backing (Hide)'!W$2,'Capacity Summary'!$B$36:$B$135,0),4),IF(INDEX('Capacity Summary'!$I$36:$BH$135,MATCH('Capacity Backing (Hide)'!W$2,'Capacity Summary'!$B$36:$B$135,0),MATCH('Capacity Backing (Hide)'!$A7,'Capacity Summary'!$I$35:$BH$35,0))&lt;&gt;0,INDEX('Capacity Summary'!$I$36:$BH$135,MATCH('Capacity Backing (Hide)'!W$2,'Capacity Summary'!$B$36:$B$135,0),MATCH('Capacity Backing (Hide)'!$A7,'Capacity Summary'!$I$35:$BH$35,0)),0)),INDEX('Capacity Summary'!$C$36:$F$135,MATCH('Capacity Backing (Hide)'!W$2,'Capacity Summary'!$B$36:$B$135,0),2)))/IF(Summary!$B$7="Minutes",1,60)/COUNTA(INDEX(Capacity!$C$10:$Q$109,MATCH('Capacity Backing (Hide)'!W$2,Capacity!$B$10:$B$109,0),1):INDEX(Capacity!$C$10:$Q$109,MATCH('Capacity Backing (Hide)'!W$2,Capacity!$B$10:$B$109,0),15))</f>
        <v>#N/A</v>
      </c>
      <c r="X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(Hide)'!$A7,'Capacity Summary'!$I$35:$BH$35,0))="x",INDEX('Capacity Summary'!$C$36:$F$135,MATCH('Capacity Backing (Hide)'!X$2,'Capacity Summary'!$B$36:$B$135,0),4),IF(INDEX('Capacity Summary'!$I$36:$BH$135,MATCH('Capacity Backing (Hide)'!X$2,'Capacity Summary'!$B$36:$B$135,0),MATCH('Capacity Backing (Hide)'!$A7,'Capacity Summary'!$I$35:$BH$35,0))&lt;&gt;0,INDEX('Capacity Summary'!$I$36:$BH$135,MATCH('Capacity Backing (Hide)'!X$2,'Capacity Summary'!$B$36:$B$135,0),MATCH('Capacity Backing (Hide)'!$A7,'Capacity Summary'!$I$35:$BH$35,0)),0)),INDEX('Capacity Summary'!$C$36:$F$135,MATCH('Capacity Backing (Hide)'!X$2,'Capacity Summary'!$B$36:$B$135,0),2)))/IF(Summary!$B$7="Minutes",1,60)/COUNTA(INDEX(Capacity!$C$10:$Q$109,MATCH('Capacity Backing (Hide)'!X$2,Capacity!$B$10:$B$109,0),1):INDEX(Capacity!$C$10:$Q$109,MATCH('Capacity Backing (Hide)'!X$2,Capacity!$B$10:$B$109,0),15))</f>
        <v>#N/A</v>
      </c>
      <c r="Y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(Hide)'!$A7,'Capacity Summary'!$I$35:$BH$35,0))="x",INDEX('Capacity Summary'!$C$36:$F$135,MATCH('Capacity Backing (Hide)'!Y$2,'Capacity Summary'!$B$36:$B$135,0),4),IF(INDEX('Capacity Summary'!$I$36:$BH$135,MATCH('Capacity Backing (Hide)'!Y$2,'Capacity Summary'!$B$36:$B$135,0),MATCH('Capacity Backing (Hide)'!$A7,'Capacity Summary'!$I$35:$BH$35,0))&lt;&gt;0,INDEX('Capacity Summary'!$I$36:$BH$135,MATCH('Capacity Backing (Hide)'!Y$2,'Capacity Summary'!$B$36:$B$135,0),MATCH('Capacity Backing (Hide)'!$A7,'Capacity Summary'!$I$35:$BH$35,0)),0)),INDEX('Capacity Summary'!$C$36:$F$135,MATCH('Capacity Backing (Hide)'!Y$2,'Capacity Summary'!$B$36:$B$135,0),2)))/IF(Summary!$B$7="Minutes",1,60)/COUNTA(INDEX(Capacity!$C$10:$Q$109,MATCH('Capacity Backing (Hide)'!Y$2,Capacity!$B$10:$B$109,0),1):INDEX(Capacity!$C$10:$Q$109,MATCH('Capacity Backing (Hide)'!Y$2,Capacity!$B$10:$B$109,0),15))</f>
        <v>#N/A</v>
      </c>
      <c r="Z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(Hide)'!$A7,'Capacity Summary'!$I$35:$BH$35,0))="x",INDEX('Capacity Summary'!$C$36:$F$135,MATCH('Capacity Backing (Hide)'!Z$2,'Capacity Summary'!$B$36:$B$135,0),4),IF(INDEX('Capacity Summary'!$I$36:$BH$135,MATCH('Capacity Backing (Hide)'!Z$2,'Capacity Summary'!$B$36:$B$135,0),MATCH('Capacity Backing (Hide)'!$A7,'Capacity Summary'!$I$35:$BH$35,0))&lt;&gt;0,INDEX('Capacity Summary'!$I$36:$BH$135,MATCH('Capacity Backing (Hide)'!Z$2,'Capacity Summary'!$B$36:$B$135,0),MATCH('Capacity Backing (Hide)'!$A7,'Capacity Summary'!$I$35:$BH$35,0)),0)),INDEX('Capacity Summary'!$C$36:$F$135,MATCH('Capacity Backing (Hide)'!Z$2,'Capacity Summary'!$B$36:$B$135,0),2)))/IF(Summary!$B$7="Minutes",1,60)/COUNTA(INDEX(Capacity!$C$10:$Q$109,MATCH('Capacity Backing (Hide)'!Z$2,Capacity!$B$10:$B$109,0),1):INDEX(Capacity!$C$10:$Q$109,MATCH('Capacity Backing (Hide)'!Z$2,Capacity!$B$10:$B$109,0),15))</f>
        <v>#N/A</v>
      </c>
      <c r="AA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(Hide)'!$A7,'Capacity Summary'!$I$35:$BH$35,0))="x",INDEX('Capacity Summary'!$C$36:$F$135,MATCH('Capacity Backing (Hide)'!AA$2,'Capacity Summary'!$B$36:$B$135,0),4),IF(INDEX('Capacity Summary'!$I$36:$BH$135,MATCH('Capacity Backing (Hide)'!AA$2,'Capacity Summary'!$B$36:$B$135,0),MATCH('Capacity Backing (Hide)'!$A7,'Capacity Summary'!$I$35:$BH$35,0))&lt;&gt;0,INDEX('Capacity Summary'!$I$36:$BH$135,MATCH('Capacity Backing (Hide)'!AA$2,'Capacity Summary'!$B$36:$B$135,0),MATCH('Capacity Backing (Hide)'!$A7,'Capacity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(Hide)'!$A7,'Capacity Summary'!$I$35:$BH$35,0))="x",INDEX('Capacity Summary'!$C$36:$F$135,MATCH('Capacity Backing (Hide)'!AB$2,'Capacity Summary'!$B$36:$B$135,0),4),IF(INDEX('Capacity Summary'!$I$36:$BH$135,MATCH('Capacity Backing (Hide)'!AB$2,'Capacity Summary'!$B$36:$B$135,0),MATCH('Capacity Backing (Hide)'!$A7,'Capacity Summary'!$I$35:$BH$35,0))&lt;&gt;0,INDEX('Capacity Summary'!$I$36:$BH$135,MATCH('Capacity Backing (Hide)'!AB$2,'Capacity Summary'!$B$36:$B$135,0),MATCH('Capacity Backing (Hide)'!$A7,'Capacity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(Hide)'!$A7,'Capacity Summary'!$I$35:$BH$35,0))="x",INDEX('Capacity Summary'!$C$36:$F$135,MATCH('Capacity Backing (Hide)'!AC$2,'Capacity Summary'!$B$36:$B$135,0),4),IF(INDEX('Capacity Summary'!$I$36:$BH$135,MATCH('Capacity Backing (Hide)'!AC$2,'Capacity Summary'!$B$36:$B$135,0),MATCH('Capacity Backing (Hide)'!$A7,'Capacity Summary'!$I$35:$BH$35,0))&lt;&gt;0,INDEX('Capacity Summary'!$I$36:$BH$135,MATCH('Capacity Backing (Hide)'!AC$2,'Capacity Summary'!$B$36:$B$135,0),MATCH('Capacity Backing (Hide)'!$A7,'Capacity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(Hide)'!$A7,'Capacity Summary'!$I$35:$BH$35,0))="x",INDEX('Capacity Summary'!$C$36:$F$135,MATCH('Capacity Backing (Hide)'!AD$2,'Capacity Summary'!$B$36:$B$135,0),4),IF(INDEX('Capacity Summary'!$I$36:$BH$135,MATCH('Capacity Backing (Hide)'!AD$2,'Capacity Summary'!$B$36:$B$135,0),MATCH('Capacity Backing (Hide)'!$A7,'Capacity Summary'!$I$35:$BH$35,0))&lt;&gt;0,INDEX('Capacity Summary'!$I$36:$BH$135,MATCH('Capacity Backing (Hide)'!AD$2,'Capacity Summary'!$B$36:$B$135,0),MATCH('Capacity Backing (Hide)'!$A7,'Capacity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(Hide)'!$A7,'Capacity Summary'!$I$35:$BH$35,0))="x",INDEX('Capacity Summary'!$C$36:$F$135,MATCH('Capacity Backing (Hide)'!AE$2,'Capacity Summary'!$B$36:$B$135,0),4),IF(INDEX('Capacity Summary'!$I$36:$BH$135,MATCH('Capacity Backing (Hide)'!AE$2,'Capacity Summary'!$B$36:$B$135,0),MATCH('Capacity Backing (Hide)'!$A7,'Capacity Summary'!$I$35:$BH$35,0))&lt;&gt;0,INDEX('Capacity Summary'!$I$36:$BH$135,MATCH('Capacity Backing (Hide)'!AE$2,'Capacity Summary'!$B$36:$B$135,0),MATCH('Capacity Backing (Hide)'!$A7,'Capacity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(Hide)'!$A7,'Capacity Summary'!$I$35:$BH$35,0))="x",INDEX('Capacity Summary'!$C$36:$F$135,MATCH('Capacity Backing (Hide)'!AF$2,'Capacity Summary'!$B$36:$B$135,0),4),IF(INDEX('Capacity Summary'!$I$36:$BH$135,MATCH('Capacity Backing (Hide)'!AF$2,'Capacity Summary'!$B$36:$B$135,0),MATCH('Capacity Backing (Hide)'!$A7,'Capacity Summary'!$I$35:$BH$35,0))&lt;&gt;0,INDEX('Capacity Summary'!$I$36:$BH$135,MATCH('Capacity Backing (Hide)'!AF$2,'Capacity Summary'!$B$36:$B$135,0),MATCH('Capacity Backing (Hide)'!$A7,'Capacity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(Hide)'!$A7,'Capacity Summary'!$I$35:$BH$35,0))="x",INDEX('Capacity Summary'!$C$36:$F$135,MATCH('Capacity Backing (Hide)'!AG$2,'Capacity Summary'!$B$36:$B$135,0),4),IF(INDEX('Capacity Summary'!$I$36:$BH$135,MATCH('Capacity Backing (Hide)'!AG$2,'Capacity Summary'!$B$36:$B$135,0),MATCH('Capacity Backing (Hide)'!$A7,'Capacity Summary'!$I$35:$BH$35,0))&lt;&gt;0,INDEX('Capacity Summary'!$I$36:$BH$135,MATCH('Capacity Backing (Hide)'!AG$2,'Capacity Summary'!$B$36:$B$135,0),MATCH('Capacity Backing (Hide)'!$A7,'Capacity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(Hide)'!$A7,'Capacity Summary'!$I$35:$BH$35,0))="x",INDEX('Capacity Summary'!$C$36:$F$135,MATCH('Capacity Backing (Hide)'!AH$2,'Capacity Summary'!$B$36:$B$135,0),4),IF(INDEX('Capacity Summary'!$I$36:$BH$135,MATCH('Capacity Backing (Hide)'!AH$2,'Capacity Summary'!$B$36:$B$135,0),MATCH('Capacity Backing (Hide)'!$A7,'Capacity Summary'!$I$35:$BH$35,0))&lt;&gt;0,INDEX('Capacity Summary'!$I$36:$BH$135,MATCH('Capacity Backing (Hide)'!AH$2,'Capacity Summary'!$B$36:$B$135,0),MATCH('Capacity Backing (Hide)'!$A7,'Capacity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(Hide)'!$A7,'Capacity Summary'!$I$35:$BH$35,0))="x",INDEX('Capacity Summary'!$C$36:$F$135,MATCH('Capacity Backing (Hide)'!AI$2,'Capacity Summary'!$B$36:$B$135,0),4),IF(INDEX('Capacity Summary'!$I$36:$BH$135,MATCH('Capacity Backing (Hide)'!AI$2,'Capacity Summary'!$B$36:$B$135,0),MATCH('Capacity Backing (Hide)'!$A7,'Capacity Summary'!$I$35:$BH$35,0))&lt;&gt;0,INDEX('Capacity Summary'!$I$36:$BH$135,MATCH('Capacity Backing (Hide)'!AI$2,'Capacity Summary'!$B$36:$B$135,0),MATCH('Capacity Backing (Hide)'!$A7,'Capacity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(Hide)'!$A7,'Capacity Summary'!$I$35:$BH$35,0))="x",INDEX('Capacity Summary'!$C$36:$F$135,MATCH('Capacity Backing (Hide)'!AJ$2,'Capacity Summary'!$B$36:$B$135,0),4),IF(INDEX('Capacity Summary'!$I$36:$BH$135,MATCH('Capacity Backing (Hide)'!AJ$2,'Capacity Summary'!$B$36:$B$135,0),MATCH('Capacity Backing (Hide)'!$A7,'Capacity Summary'!$I$35:$BH$35,0))&lt;&gt;0,INDEX('Capacity Summary'!$I$36:$BH$135,MATCH('Capacity Backing (Hide)'!AJ$2,'Capacity Summary'!$B$36:$B$135,0),MATCH('Capacity Backing (Hide)'!$A7,'Capacity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(Hide)'!$A7,'Capacity Summary'!$I$35:$BH$35,0))="x",INDEX('Capacity Summary'!$C$36:$F$135,MATCH('Capacity Backing (Hide)'!AK$2,'Capacity Summary'!$B$36:$B$135,0),4),IF(INDEX('Capacity Summary'!$I$36:$BH$135,MATCH('Capacity Backing (Hide)'!AK$2,'Capacity Summary'!$B$36:$B$135,0),MATCH('Capacity Backing (Hide)'!$A7,'Capacity Summary'!$I$35:$BH$35,0))&lt;&gt;0,INDEX('Capacity Summary'!$I$36:$BH$135,MATCH('Capacity Backing (Hide)'!AK$2,'Capacity Summary'!$B$36:$B$135,0),MATCH('Capacity Backing (Hide)'!$A7,'Capacity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(Hide)'!$A7,'Capacity Summary'!$I$35:$BH$35,0))="x",INDEX('Capacity Summary'!$C$36:$F$135,MATCH('Capacity Backing (Hide)'!AL$2,'Capacity Summary'!$B$36:$B$135,0),4),IF(INDEX('Capacity Summary'!$I$36:$BH$135,MATCH('Capacity Backing (Hide)'!AL$2,'Capacity Summary'!$B$36:$B$135,0),MATCH('Capacity Backing (Hide)'!$A7,'Capacity Summary'!$I$35:$BH$35,0))&lt;&gt;0,INDEX('Capacity Summary'!$I$36:$BH$135,MATCH('Capacity Backing (Hide)'!AL$2,'Capacity Summary'!$B$36:$B$135,0),MATCH('Capacity Backing (Hide)'!$A7,'Capacity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(Hide)'!$A7,'Capacity Summary'!$I$35:$BH$35,0))="x",INDEX('Capacity Summary'!$C$36:$F$135,MATCH('Capacity Backing (Hide)'!AM$2,'Capacity Summary'!$B$36:$B$135,0),4),IF(INDEX('Capacity Summary'!$I$36:$BH$135,MATCH('Capacity Backing (Hide)'!AM$2,'Capacity Summary'!$B$36:$B$135,0),MATCH('Capacity Backing (Hide)'!$A7,'Capacity Summary'!$I$35:$BH$35,0))&lt;&gt;0,INDEX('Capacity Summary'!$I$36:$BH$135,MATCH('Capacity Backing (Hide)'!AM$2,'Capacity Summary'!$B$36:$B$135,0),MATCH('Capacity Backing (Hide)'!$A7,'Capacity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(Hide)'!$A7,'Capacity Summary'!$I$35:$BH$35,0))="x",INDEX('Capacity Summary'!$C$36:$F$135,MATCH('Capacity Backing (Hide)'!AN$2,'Capacity Summary'!$B$36:$B$135,0),4),IF(INDEX('Capacity Summary'!$I$36:$BH$135,MATCH('Capacity Backing (Hide)'!AN$2,'Capacity Summary'!$B$36:$B$135,0),MATCH('Capacity Backing (Hide)'!$A7,'Capacity Summary'!$I$35:$BH$35,0))&lt;&gt;0,INDEX('Capacity Summary'!$I$36:$BH$135,MATCH('Capacity Backing (Hide)'!AN$2,'Capacity Summary'!$B$36:$B$135,0),MATCH('Capacity Backing (Hide)'!$A7,'Capacity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(Hide)'!$A7,'Capacity Summary'!$I$35:$BH$35,0))="x",INDEX('Capacity Summary'!$C$36:$F$135,MATCH('Capacity Backing (Hide)'!AO$2,'Capacity Summary'!$B$36:$B$135,0),4),IF(INDEX('Capacity Summary'!$I$36:$BH$135,MATCH('Capacity Backing (Hide)'!AO$2,'Capacity Summary'!$B$36:$B$135,0),MATCH('Capacity Backing (Hide)'!$A7,'Capacity Summary'!$I$35:$BH$35,0))&lt;&gt;0,INDEX('Capacity Summary'!$I$36:$BH$135,MATCH('Capacity Backing (Hide)'!AO$2,'Capacity Summary'!$B$36:$B$135,0),MATCH('Capacity Backing (Hide)'!$A7,'Capacity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(Hide)'!$A7,'Capacity Summary'!$I$35:$BH$35,0))="x",INDEX('Capacity Summary'!$C$36:$F$135,MATCH('Capacity Backing (Hide)'!AP$2,'Capacity Summary'!$B$36:$B$135,0),4),IF(INDEX('Capacity Summary'!$I$36:$BH$135,MATCH('Capacity Backing (Hide)'!AP$2,'Capacity Summary'!$B$36:$B$135,0),MATCH('Capacity Backing (Hide)'!$A7,'Capacity Summary'!$I$35:$BH$35,0))&lt;&gt;0,INDEX('Capacity Summary'!$I$36:$BH$135,MATCH('Capacity Backing (Hide)'!AP$2,'Capacity Summary'!$B$36:$B$135,0),MATCH('Capacity Backing (Hide)'!$A7,'Capacity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(Hide)'!$A7,'Capacity Summary'!$I$35:$BH$35,0))="x",INDEX('Capacity Summary'!$C$36:$F$135,MATCH('Capacity Backing (Hide)'!AQ$2,'Capacity Summary'!$B$36:$B$135,0),4),IF(INDEX('Capacity Summary'!$I$36:$BH$135,MATCH('Capacity Backing (Hide)'!AQ$2,'Capacity Summary'!$B$36:$B$135,0),MATCH('Capacity Backing (Hide)'!$A7,'Capacity Summary'!$I$35:$BH$35,0))&lt;&gt;0,INDEX('Capacity Summary'!$I$36:$BH$135,MATCH('Capacity Backing (Hide)'!AQ$2,'Capacity Summary'!$B$36:$B$135,0),MATCH('Capacity Backing (Hide)'!$A7,'Capacity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(Hide)'!$A7,'Capacity Summary'!$I$35:$BH$35,0))="x",INDEX('Capacity Summary'!$C$36:$F$135,MATCH('Capacity Backing (Hide)'!AR$2,'Capacity Summary'!$B$36:$B$135,0),4),IF(INDEX('Capacity Summary'!$I$36:$BH$135,MATCH('Capacity Backing (Hide)'!AR$2,'Capacity Summary'!$B$36:$B$135,0),MATCH('Capacity Backing (Hide)'!$A7,'Capacity Summary'!$I$35:$BH$35,0))&lt;&gt;0,INDEX('Capacity Summary'!$I$36:$BH$135,MATCH('Capacity Backing (Hide)'!AR$2,'Capacity Summary'!$B$36:$B$135,0),MATCH('Capacity Backing (Hide)'!$A7,'Capacity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(Hide)'!$A7,'Capacity Summary'!$I$35:$BH$35,0))="x",INDEX('Capacity Summary'!$C$36:$F$135,MATCH('Capacity Backing (Hide)'!AS$2,'Capacity Summary'!$B$36:$B$135,0),4),IF(INDEX('Capacity Summary'!$I$36:$BH$135,MATCH('Capacity Backing (Hide)'!AS$2,'Capacity Summary'!$B$36:$B$135,0),MATCH('Capacity Backing (Hide)'!$A7,'Capacity Summary'!$I$35:$BH$35,0))&lt;&gt;0,INDEX('Capacity Summary'!$I$36:$BH$135,MATCH('Capacity Backing (Hide)'!AS$2,'Capacity Summary'!$B$36:$B$135,0),MATCH('Capacity Backing (Hide)'!$A7,'Capacity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(Hide)'!$A7,'Capacity Summary'!$I$35:$BH$35,0))="x",INDEX('Capacity Summary'!$C$36:$F$135,MATCH('Capacity Backing (Hide)'!AT$2,'Capacity Summary'!$B$36:$B$135,0),4),IF(INDEX('Capacity Summary'!$I$36:$BH$135,MATCH('Capacity Backing (Hide)'!AT$2,'Capacity Summary'!$B$36:$B$135,0),MATCH('Capacity Backing (Hide)'!$A7,'Capacity Summary'!$I$35:$BH$35,0))&lt;&gt;0,INDEX('Capacity Summary'!$I$36:$BH$135,MATCH('Capacity Backing (Hide)'!AT$2,'Capacity Summary'!$B$36:$B$135,0),MATCH('Capacity Backing (Hide)'!$A7,'Capacity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(Hide)'!$A7,'Capacity Summary'!$I$35:$BH$35,0))="x",INDEX('Capacity Summary'!$C$36:$F$135,MATCH('Capacity Backing (Hide)'!AU$2,'Capacity Summary'!$B$36:$B$135,0),4),IF(INDEX('Capacity Summary'!$I$36:$BH$135,MATCH('Capacity Backing (Hide)'!AU$2,'Capacity Summary'!$B$36:$B$135,0),MATCH('Capacity Backing (Hide)'!$A7,'Capacity Summary'!$I$35:$BH$35,0))&lt;&gt;0,INDEX('Capacity Summary'!$I$36:$BH$135,MATCH('Capacity Backing (Hide)'!AU$2,'Capacity Summary'!$B$36:$B$135,0),MATCH('Capacity Backing (Hide)'!$A7,'Capacity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(Hide)'!$A7,'Capacity Summary'!$I$35:$BH$35,0))="x",INDEX('Capacity Summary'!$C$36:$F$135,MATCH('Capacity Backing (Hide)'!AV$2,'Capacity Summary'!$B$36:$B$135,0),4),IF(INDEX('Capacity Summary'!$I$36:$BH$135,MATCH('Capacity Backing (Hide)'!AV$2,'Capacity Summary'!$B$36:$B$135,0),MATCH('Capacity Backing (Hide)'!$A7,'Capacity Summary'!$I$35:$BH$35,0))&lt;&gt;0,INDEX('Capacity Summary'!$I$36:$BH$135,MATCH('Capacity Backing (Hide)'!AV$2,'Capacity Summary'!$B$36:$B$135,0),MATCH('Capacity Backing (Hide)'!$A7,'Capacity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(Hide)'!$A7,'Capacity Summary'!$I$35:$BH$35,0))="x",INDEX('Capacity Summary'!$C$36:$F$135,MATCH('Capacity Backing (Hide)'!AW$2,'Capacity Summary'!$B$36:$B$135,0),4),IF(INDEX('Capacity Summary'!$I$36:$BH$135,MATCH('Capacity Backing (Hide)'!AW$2,'Capacity Summary'!$B$36:$B$135,0),MATCH('Capacity Backing (Hide)'!$A7,'Capacity Summary'!$I$35:$BH$35,0))&lt;&gt;0,INDEX('Capacity Summary'!$I$36:$BH$135,MATCH('Capacity Backing (Hide)'!AW$2,'Capacity Summary'!$B$36:$B$135,0),MATCH('Capacity Backing (Hide)'!$A7,'Capacity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(Hide)'!$A7,'Capacity Summary'!$I$35:$BH$35,0))="x",INDEX('Capacity Summary'!$C$36:$F$135,MATCH('Capacity Backing (Hide)'!AX$2,'Capacity Summary'!$B$36:$B$135,0),4),IF(INDEX('Capacity Summary'!$I$36:$BH$135,MATCH('Capacity Backing (Hide)'!AX$2,'Capacity Summary'!$B$36:$B$135,0),MATCH('Capacity Backing (Hide)'!$A7,'Capacity Summary'!$I$35:$BH$35,0))&lt;&gt;0,INDEX('Capacity Summary'!$I$36:$BH$135,MATCH('Capacity Backing (Hide)'!AX$2,'Capacity Summary'!$B$36:$B$135,0),MATCH('Capacity Backing (Hide)'!$A7,'Capacity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(Hide)'!$A7,'Capacity Summary'!$I$35:$BH$35,0))="x",INDEX('Capacity Summary'!$C$36:$F$135,MATCH('Capacity Backing (Hide)'!AY$2,'Capacity Summary'!$B$36:$B$135,0),4),IF(INDEX('Capacity Summary'!$I$36:$BH$135,MATCH('Capacity Backing (Hide)'!AY$2,'Capacity Summary'!$B$36:$B$135,0),MATCH('Capacity Backing (Hide)'!$A7,'Capacity Summary'!$I$35:$BH$35,0))&lt;&gt;0,INDEX('Capacity Summary'!$I$36:$BH$135,MATCH('Capacity Backing (Hide)'!AY$2,'Capacity Summary'!$B$36:$B$135,0),MATCH('Capacity Backing (Hide)'!$A7,'Capacity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(Hide)'!$A7,'Capacity Summary'!$I$35:$BH$35,0))="x",INDEX('Capacity Summary'!$C$36:$F$135,MATCH('Capacity Backing (Hide)'!AZ$2,'Capacity Summary'!$B$36:$B$135,0),4),IF(INDEX('Capacity Summary'!$I$36:$BH$135,MATCH('Capacity Backing (Hide)'!AZ$2,'Capacity Summary'!$B$36:$B$135,0),MATCH('Capacity Backing (Hide)'!$A7,'Capacity Summary'!$I$35:$BH$35,0))&lt;&gt;0,INDEX('Capacity Summary'!$I$36:$BH$135,MATCH('Capacity Backing (Hide)'!AZ$2,'Capacity Summary'!$B$36:$B$135,0),MATCH('Capacity Backing (Hide)'!$A7,'Capacity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(Hide)'!$A7,'Capacity Summary'!$I$35:$BH$35,0))="x",INDEX('Capacity Summary'!$C$36:$F$135,MATCH('Capacity Backing (Hide)'!BA$2,'Capacity Summary'!$B$36:$B$135,0),4),IF(INDEX('Capacity Summary'!$I$36:$BH$135,MATCH('Capacity Backing (Hide)'!BA$2,'Capacity Summary'!$B$36:$B$135,0),MATCH('Capacity Backing (Hide)'!$A7,'Capacity Summary'!$I$35:$BH$35,0))&lt;&gt;0,INDEX('Capacity Summary'!$I$36:$BH$135,MATCH('Capacity Backing (Hide)'!BA$2,'Capacity Summary'!$B$36:$B$135,0),MATCH('Capacity Backing (Hide)'!$A7,'Capacity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(Hide)'!$A7,'Capacity Summary'!$I$35:$BH$35,0))="x",INDEX('Capacity Summary'!$C$36:$F$135,MATCH('Capacity Backing (Hide)'!BB$2,'Capacity Summary'!$B$36:$B$135,0),4),IF(INDEX('Capacity Summary'!$I$36:$BH$135,MATCH('Capacity Backing (Hide)'!BB$2,'Capacity Summary'!$B$36:$B$135,0),MATCH('Capacity Backing (Hide)'!$A7,'Capacity Summary'!$I$35:$BH$35,0))&lt;&gt;0,INDEX('Capacity Summary'!$I$36:$BH$135,MATCH('Capacity Backing (Hide)'!BB$2,'Capacity Summary'!$B$36:$B$135,0),MATCH('Capacity Backing (Hide)'!$A7,'Capacity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(Hide)'!$A7,'Capacity Summary'!$I$35:$BH$35,0))="x",INDEX('Capacity Summary'!$C$36:$F$135,MATCH('Capacity Backing (Hide)'!BC$2,'Capacity Summary'!$B$36:$B$135,0),4),IF(INDEX('Capacity Summary'!$I$36:$BH$135,MATCH('Capacity Backing (Hide)'!BC$2,'Capacity Summary'!$B$36:$B$135,0),MATCH('Capacity Backing (Hide)'!$A7,'Capacity Summary'!$I$35:$BH$35,0))&lt;&gt;0,INDEX('Capacity Summary'!$I$36:$BH$135,MATCH('Capacity Backing (Hide)'!BC$2,'Capacity Summary'!$B$36:$B$135,0),MATCH('Capacity Backing (Hide)'!$A7,'Capacity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(Hide)'!$A7,'Capacity Summary'!$I$35:$BH$35,0))="x",INDEX('Capacity Summary'!$C$36:$F$135,MATCH('Capacity Backing (Hide)'!BD$2,'Capacity Summary'!$B$36:$B$135,0),4),IF(INDEX('Capacity Summary'!$I$36:$BH$135,MATCH('Capacity Backing (Hide)'!BD$2,'Capacity Summary'!$B$36:$B$135,0),MATCH('Capacity Backing (Hide)'!$A7,'Capacity Summary'!$I$35:$BH$35,0))&lt;&gt;0,INDEX('Capacity Summary'!$I$36:$BH$135,MATCH('Capacity Backing (Hide)'!BD$2,'Capacity Summary'!$B$36:$B$135,0),MATCH('Capacity Backing (Hide)'!$A7,'Capacity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(Hide)'!$A7,'Capacity Summary'!$I$35:$BH$35,0))="x",INDEX('Capacity Summary'!$C$36:$F$135,MATCH('Capacity Backing (Hide)'!BE$2,'Capacity Summary'!$B$36:$B$135,0),4),IF(INDEX('Capacity Summary'!$I$36:$BH$135,MATCH('Capacity Backing (Hide)'!BE$2,'Capacity Summary'!$B$36:$B$135,0),MATCH('Capacity Backing (Hide)'!$A7,'Capacity Summary'!$I$35:$BH$35,0))&lt;&gt;0,INDEX('Capacity Summary'!$I$36:$BH$135,MATCH('Capacity Backing (Hide)'!BE$2,'Capacity Summary'!$B$36:$B$135,0),MATCH('Capacity Backing (Hide)'!$A7,'Capacity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(Hide)'!$A7,'Capacity Summary'!$I$35:$BH$35,0))="x",INDEX('Capacity Summary'!$C$36:$F$135,MATCH('Capacity Backing (Hide)'!BF$2,'Capacity Summary'!$B$36:$B$135,0),4),IF(INDEX('Capacity Summary'!$I$36:$BH$135,MATCH('Capacity Backing (Hide)'!BF$2,'Capacity Summary'!$B$36:$B$135,0),MATCH('Capacity Backing (Hide)'!$A7,'Capacity Summary'!$I$35:$BH$35,0))&lt;&gt;0,INDEX('Capacity Summary'!$I$36:$BH$135,MATCH('Capacity Backing (Hide)'!BF$2,'Capacity Summary'!$B$36:$B$135,0),MATCH('Capacity Backing (Hide)'!$A7,'Capacity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(Hide)'!$A7,'Capacity Summary'!$I$35:$BH$35,0))="x",INDEX('Capacity Summary'!$C$36:$F$135,MATCH('Capacity Backing (Hide)'!BG$2,'Capacity Summary'!$B$36:$B$135,0),4),IF(INDEX('Capacity Summary'!$I$36:$BH$135,MATCH('Capacity Backing (Hide)'!BG$2,'Capacity Summary'!$B$36:$B$135,0),MATCH('Capacity Backing (Hide)'!$A7,'Capacity Summary'!$I$35:$BH$35,0))&lt;&gt;0,INDEX('Capacity Summary'!$I$36:$BH$135,MATCH('Capacity Backing (Hide)'!BG$2,'Capacity Summary'!$B$36:$B$135,0),MATCH('Capacity Backing (Hide)'!$A7,'Capacity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(Hide)'!$A7,'Capacity Summary'!$I$35:$BH$35,0))="x",INDEX('Capacity Summary'!$C$36:$F$135,MATCH('Capacity Backing (Hide)'!BH$2,'Capacity Summary'!$B$36:$B$135,0),4),IF(INDEX('Capacity Summary'!$I$36:$BH$135,MATCH('Capacity Backing (Hide)'!BH$2,'Capacity Summary'!$B$36:$B$135,0),MATCH('Capacity Backing (Hide)'!$A7,'Capacity Summary'!$I$35:$BH$35,0))&lt;&gt;0,INDEX('Capacity Summary'!$I$36:$BH$135,MATCH('Capacity Backing (Hide)'!BH$2,'Capacity Summary'!$B$36:$B$135,0),MATCH('Capacity Backing (Hide)'!$A7,'Capacity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(Hide)'!$A7,'Capacity Summary'!$I$35:$BH$35,0))="x",INDEX('Capacity Summary'!$C$36:$F$135,MATCH('Capacity Backing (Hide)'!BI$2,'Capacity Summary'!$B$36:$B$135,0),4),IF(INDEX('Capacity Summary'!$I$36:$BH$135,MATCH('Capacity Backing (Hide)'!BI$2,'Capacity Summary'!$B$36:$B$135,0),MATCH('Capacity Backing (Hide)'!$A7,'Capacity Summary'!$I$35:$BH$35,0))&lt;&gt;0,INDEX('Capacity Summary'!$I$36:$BH$135,MATCH('Capacity Backing (Hide)'!BI$2,'Capacity Summary'!$B$36:$B$135,0),MATCH('Capacity Backing (Hide)'!$A7,'Capacity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(Hide)'!$A7,'Capacity Summary'!$I$35:$BH$35,0))="x",INDEX('Capacity Summary'!$C$36:$F$135,MATCH('Capacity Backing (Hide)'!BJ$2,'Capacity Summary'!$B$36:$B$135,0),4),IF(INDEX('Capacity Summary'!$I$36:$BH$135,MATCH('Capacity Backing (Hide)'!BJ$2,'Capacity Summary'!$B$36:$B$135,0),MATCH('Capacity Backing (Hide)'!$A7,'Capacity Summary'!$I$35:$BH$35,0))&lt;&gt;0,INDEX('Capacity Summary'!$I$36:$BH$135,MATCH('Capacity Backing (Hide)'!BJ$2,'Capacity Summary'!$B$36:$B$135,0),MATCH('Capacity Backing (Hide)'!$A7,'Capacity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(Hide)'!$A7,'Capacity Summary'!$I$35:$BH$35,0))="x",INDEX('Capacity Summary'!$C$36:$F$135,MATCH('Capacity Backing (Hide)'!BK$2,'Capacity Summary'!$B$36:$B$135,0),4),IF(INDEX('Capacity Summary'!$I$36:$BH$135,MATCH('Capacity Backing (Hide)'!BK$2,'Capacity Summary'!$B$36:$B$135,0),MATCH('Capacity Backing (Hide)'!$A7,'Capacity Summary'!$I$35:$BH$35,0))&lt;&gt;0,INDEX('Capacity Summary'!$I$36:$BH$135,MATCH('Capacity Backing (Hide)'!BK$2,'Capacity Summary'!$B$36:$B$135,0),MATCH('Capacity Backing (Hide)'!$A7,'Capacity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(Hide)'!$A7,'Capacity Summary'!$I$35:$BH$35,0))="x",INDEX('Capacity Summary'!$C$36:$F$135,MATCH('Capacity Backing (Hide)'!BL$2,'Capacity Summary'!$B$36:$B$135,0),4),IF(INDEX('Capacity Summary'!$I$36:$BH$135,MATCH('Capacity Backing (Hide)'!BL$2,'Capacity Summary'!$B$36:$B$135,0),MATCH('Capacity Backing (Hide)'!$A7,'Capacity Summary'!$I$35:$BH$35,0))&lt;&gt;0,INDEX('Capacity Summary'!$I$36:$BH$135,MATCH('Capacity Backing (Hide)'!BL$2,'Capacity Summary'!$B$36:$B$135,0),MATCH('Capacity Backing (Hide)'!$A7,'Capacity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(Hide)'!$A7,'Capacity Summary'!$I$35:$BH$35,0))="x",INDEX('Capacity Summary'!$C$36:$F$135,MATCH('Capacity Backing (Hide)'!BM$2,'Capacity Summary'!$B$36:$B$135,0),4),IF(INDEX('Capacity Summary'!$I$36:$BH$135,MATCH('Capacity Backing (Hide)'!BM$2,'Capacity Summary'!$B$36:$B$135,0),MATCH('Capacity Backing (Hide)'!$A7,'Capacity Summary'!$I$35:$BH$35,0))&lt;&gt;0,INDEX('Capacity Summary'!$I$36:$BH$135,MATCH('Capacity Backing (Hide)'!BM$2,'Capacity Summary'!$B$36:$B$135,0),MATCH('Capacity Backing (Hide)'!$A7,'Capacity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(Hide)'!$A7,'Capacity Summary'!$I$35:$BH$35,0))="x",INDEX('Capacity Summary'!$C$36:$F$135,MATCH('Capacity Backing (Hide)'!BN$2,'Capacity Summary'!$B$36:$B$135,0),4),IF(INDEX('Capacity Summary'!$I$36:$BH$135,MATCH('Capacity Backing (Hide)'!BN$2,'Capacity Summary'!$B$36:$B$135,0),MATCH('Capacity Backing (Hide)'!$A7,'Capacity Summary'!$I$35:$BH$35,0))&lt;&gt;0,INDEX('Capacity Summary'!$I$36:$BH$135,MATCH('Capacity Backing (Hide)'!BN$2,'Capacity Summary'!$B$36:$B$135,0),MATCH('Capacity Backing (Hide)'!$A7,'Capacity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(Hide)'!$A7,'Capacity Summary'!$I$35:$BH$35,0))="x",INDEX('Capacity Summary'!$C$36:$F$135,MATCH('Capacity Backing (Hide)'!BO$2,'Capacity Summary'!$B$36:$B$135,0),4),IF(INDEX('Capacity Summary'!$I$36:$BH$135,MATCH('Capacity Backing (Hide)'!BO$2,'Capacity Summary'!$B$36:$B$135,0),MATCH('Capacity Backing (Hide)'!$A7,'Capacity Summary'!$I$35:$BH$35,0))&lt;&gt;0,INDEX('Capacity Summary'!$I$36:$BH$135,MATCH('Capacity Backing (Hide)'!BO$2,'Capacity Summary'!$B$36:$B$135,0),MATCH('Capacity Backing (Hide)'!$A7,'Capacity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(Hide)'!$A7,'Capacity Summary'!$I$35:$BH$35,0))="x",INDEX('Capacity Summary'!$C$36:$F$135,MATCH('Capacity Backing (Hide)'!BP$2,'Capacity Summary'!$B$36:$B$135,0),4),IF(INDEX('Capacity Summary'!$I$36:$BH$135,MATCH('Capacity Backing (Hide)'!BP$2,'Capacity Summary'!$B$36:$B$135,0),MATCH('Capacity Backing (Hide)'!$A7,'Capacity Summary'!$I$35:$BH$35,0))&lt;&gt;0,INDEX('Capacity Summary'!$I$36:$BH$135,MATCH('Capacity Backing (Hide)'!BP$2,'Capacity Summary'!$B$36:$B$135,0),MATCH('Capacity Backing (Hide)'!$A7,'Capacity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(Hide)'!$A7,'Capacity Summary'!$I$35:$BH$35,0))="x",INDEX('Capacity Summary'!$C$36:$F$135,MATCH('Capacity Backing (Hide)'!BQ$2,'Capacity Summary'!$B$36:$B$135,0),4),IF(INDEX('Capacity Summary'!$I$36:$BH$135,MATCH('Capacity Backing (Hide)'!BQ$2,'Capacity Summary'!$B$36:$B$135,0),MATCH('Capacity Backing (Hide)'!$A7,'Capacity Summary'!$I$35:$BH$35,0))&lt;&gt;0,INDEX('Capacity Summary'!$I$36:$BH$135,MATCH('Capacity Backing (Hide)'!BQ$2,'Capacity Summary'!$B$36:$B$135,0),MATCH('Capacity Backing (Hide)'!$A7,'Capacity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(Hide)'!$A7,'Capacity Summary'!$I$35:$BH$35,0))="x",INDEX('Capacity Summary'!$C$36:$F$135,MATCH('Capacity Backing (Hide)'!BR$2,'Capacity Summary'!$B$36:$B$135,0),4),IF(INDEX('Capacity Summary'!$I$36:$BH$135,MATCH('Capacity Backing (Hide)'!BR$2,'Capacity Summary'!$B$36:$B$135,0),MATCH('Capacity Backing (Hide)'!$A7,'Capacity Summary'!$I$35:$BH$35,0))&lt;&gt;0,INDEX('Capacity Summary'!$I$36:$BH$135,MATCH('Capacity Backing (Hide)'!BR$2,'Capacity Summary'!$B$36:$B$135,0),MATCH('Capacity Backing (Hide)'!$A7,'Capacity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(Hide)'!$A7,'Capacity Summary'!$I$35:$BH$35,0))="x",INDEX('Capacity Summary'!$C$36:$F$135,MATCH('Capacity Backing (Hide)'!BS$2,'Capacity Summary'!$B$36:$B$135,0),4),IF(INDEX('Capacity Summary'!$I$36:$BH$135,MATCH('Capacity Backing (Hide)'!BS$2,'Capacity Summary'!$B$36:$B$135,0),MATCH('Capacity Backing (Hide)'!$A7,'Capacity Summary'!$I$35:$BH$35,0))&lt;&gt;0,INDEX('Capacity Summary'!$I$36:$BH$135,MATCH('Capacity Backing (Hide)'!BS$2,'Capacity Summary'!$B$36:$B$135,0),MATCH('Capacity Backing (Hide)'!$A7,'Capacity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(Hide)'!$A7,'Capacity Summary'!$I$35:$BH$35,0))="x",INDEX('Capacity Summary'!$C$36:$F$135,MATCH('Capacity Backing (Hide)'!BT$2,'Capacity Summary'!$B$36:$B$135,0),4),IF(INDEX('Capacity Summary'!$I$36:$BH$135,MATCH('Capacity Backing (Hide)'!BT$2,'Capacity Summary'!$B$36:$B$135,0),MATCH('Capacity Backing (Hide)'!$A7,'Capacity Summary'!$I$35:$BH$35,0))&lt;&gt;0,INDEX('Capacity Summary'!$I$36:$BH$135,MATCH('Capacity Backing (Hide)'!BT$2,'Capacity Summary'!$B$36:$B$135,0),MATCH('Capacity Backing (Hide)'!$A7,'Capacity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(Hide)'!$A7,'Capacity Summary'!$I$35:$BH$35,0))="x",INDEX('Capacity Summary'!$C$36:$F$135,MATCH('Capacity Backing (Hide)'!BU$2,'Capacity Summary'!$B$36:$B$135,0),4),IF(INDEX('Capacity Summary'!$I$36:$BH$135,MATCH('Capacity Backing (Hide)'!BU$2,'Capacity Summary'!$B$36:$B$135,0),MATCH('Capacity Backing (Hide)'!$A7,'Capacity Summary'!$I$35:$BH$35,0))&lt;&gt;0,INDEX('Capacity Summary'!$I$36:$BH$135,MATCH('Capacity Backing (Hide)'!BU$2,'Capacity Summary'!$B$36:$B$135,0),MATCH('Capacity Backing (Hide)'!$A7,'Capacity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(Hide)'!$A7,'Capacity Summary'!$I$35:$BH$35,0))="x",INDEX('Capacity Summary'!$C$36:$F$135,MATCH('Capacity Backing (Hide)'!BV$2,'Capacity Summary'!$B$36:$B$135,0),4),IF(INDEX('Capacity Summary'!$I$36:$BH$135,MATCH('Capacity Backing (Hide)'!BV$2,'Capacity Summary'!$B$36:$B$135,0),MATCH('Capacity Backing (Hide)'!$A7,'Capacity Summary'!$I$35:$BH$35,0))&lt;&gt;0,INDEX('Capacity Summary'!$I$36:$BH$135,MATCH('Capacity Backing (Hide)'!BV$2,'Capacity Summary'!$B$36:$B$135,0),MATCH('Capacity Backing (Hide)'!$A7,'Capacity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(Hide)'!$A7,'Capacity Summary'!$I$35:$BH$35,0))="x",INDEX('Capacity Summary'!$C$36:$F$135,MATCH('Capacity Backing (Hide)'!BW$2,'Capacity Summary'!$B$36:$B$135,0),4),IF(INDEX('Capacity Summary'!$I$36:$BH$135,MATCH('Capacity Backing (Hide)'!BW$2,'Capacity Summary'!$B$36:$B$135,0),MATCH('Capacity Backing (Hide)'!$A7,'Capacity Summary'!$I$35:$BH$35,0))&lt;&gt;0,INDEX('Capacity Summary'!$I$36:$BH$135,MATCH('Capacity Backing (Hide)'!BW$2,'Capacity Summary'!$B$36:$B$135,0),MATCH('Capacity Backing (Hide)'!$A7,'Capacity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(Hide)'!$A7,'Capacity Summary'!$I$35:$BH$35,0))="x",INDEX('Capacity Summary'!$C$36:$F$135,MATCH('Capacity Backing (Hide)'!BX$2,'Capacity Summary'!$B$36:$B$135,0),4),IF(INDEX('Capacity Summary'!$I$36:$BH$135,MATCH('Capacity Backing (Hide)'!BX$2,'Capacity Summary'!$B$36:$B$135,0),MATCH('Capacity Backing (Hide)'!$A7,'Capacity Summary'!$I$35:$BH$35,0))&lt;&gt;0,INDEX('Capacity Summary'!$I$36:$BH$135,MATCH('Capacity Backing (Hide)'!BX$2,'Capacity Summary'!$B$36:$B$135,0),MATCH('Capacity Backing (Hide)'!$A7,'Capacity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(Hide)'!$A7,'Capacity Summary'!$I$35:$BH$35,0))="x",INDEX('Capacity Summary'!$C$36:$F$135,MATCH('Capacity Backing (Hide)'!BY$2,'Capacity Summary'!$B$36:$B$135,0),4),IF(INDEX('Capacity Summary'!$I$36:$BH$135,MATCH('Capacity Backing (Hide)'!BY$2,'Capacity Summary'!$B$36:$B$135,0),MATCH('Capacity Backing (Hide)'!$A7,'Capacity Summary'!$I$35:$BH$35,0))&lt;&gt;0,INDEX('Capacity Summary'!$I$36:$BH$135,MATCH('Capacity Backing (Hide)'!BY$2,'Capacity Summary'!$B$36:$B$135,0),MATCH('Capacity Backing (Hide)'!$A7,'Capacity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(Hide)'!$A7,'Capacity Summary'!$I$35:$BH$35,0))="x",INDEX('Capacity Summary'!$C$36:$F$135,MATCH('Capacity Backing (Hide)'!BZ$2,'Capacity Summary'!$B$36:$B$135,0),4),IF(INDEX('Capacity Summary'!$I$36:$BH$135,MATCH('Capacity Backing (Hide)'!BZ$2,'Capacity Summary'!$B$36:$B$135,0),MATCH('Capacity Backing (Hide)'!$A7,'Capacity Summary'!$I$35:$BH$35,0))&lt;&gt;0,INDEX('Capacity Summary'!$I$36:$BH$135,MATCH('Capacity Backing (Hide)'!BZ$2,'Capacity Summary'!$B$36:$B$135,0),MATCH('Capacity Backing (Hide)'!$A7,'Capacity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(Hide)'!$A7,'Capacity Summary'!$I$35:$BH$35,0))="x",INDEX('Capacity Summary'!$C$36:$F$135,MATCH('Capacity Backing (Hide)'!CA$2,'Capacity Summary'!$B$36:$B$135,0),4),IF(INDEX('Capacity Summary'!$I$36:$BH$135,MATCH('Capacity Backing (Hide)'!CA$2,'Capacity Summary'!$B$36:$B$135,0),MATCH('Capacity Backing (Hide)'!$A7,'Capacity Summary'!$I$35:$BH$35,0))&lt;&gt;0,INDEX('Capacity Summary'!$I$36:$BH$135,MATCH('Capacity Backing (Hide)'!CA$2,'Capacity Summary'!$B$36:$B$135,0),MATCH('Capacity Backing (Hide)'!$A7,'Capacity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(Hide)'!$A7,'Capacity Summary'!$I$35:$BH$35,0))="x",INDEX('Capacity Summary'!$C$36:$F$135,MATCH('Capacity Backing (Hide)'!CB$2,'Capacity Summary'!$B$36:$B$135,0),4),IF(INDEX('Capacity Summary'!$I$36:$BH$135,MATCH('Capacity Backing (Hide)'!CB$2,'Capacity Summary'!$B$36:$B$135,0),MATCH('Capacity Backing (Hide)'!$A7,'Capacity Summary'!$I$35:$BH$35,0))&lt;&gt;0,INDEX('Capacity Summary'!$I$36:$BH$135,MATCH('Capacity Backing (Hide)'!CB$2,'Capacity Summary'!$B$36:$B$135,0),MATCH('Capacity Backing (Hide)'!$A7,'Capacity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(Hide)'!$A7,'Capacity Summary'!$I$35:$BH$35,0))="x",INDEX('Capacity Summary'!$C$36:$F$135,MATCH('Capacity Backing (Hide)'!CC$2,'Capacity Summary'!$B$36:$B$135,0),4),IF(INDEX('Capacity Summary'!$I$36:$BH$135,MATCH('Capacity Backing (Hide)'!CC$2,'Capacity Summary'!$B$36:$B$135,0),MATCH('Capacity Backing (Hide)'!$A7,'Capacity Summary'!$I$35:$BH$35,0))&lt;&gt;0,INDEX('Capacity Summary'!$I$36:$BH$135,MATCH('Capacity Backing (Hide)'!CC$2,'Capacity Summary'!$B$36:$B$135,0),MATCH('Capacity Backing (Hide)'!$A7,'Capacity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(Hide)'!$A7,'Capacity Summary'!$I$35:$BH$35,0))="x",INDEX('Capacity Summary'!$C$36:$F$135,MATCH('Capacity Backing (Hide)'!CD$2,'Capacity Summary'!$B$36:$B$135,0),4),IF(INDEX('Capacity Summary'!$I$36:$BH$135,MATCH('Capacity Backing (Hide)'!CD$2,'Capacity Summary'!$B$36:$B$135,0),MATCH('Capacity Backing (Hide)'!$A7,'Capacity Summary'!$I$35:$BH$35,0))&lt;&gt;0,INDEX('Capacity Summary'!$I$36:$BH$135,MATCH('Capacity Backing (Hide)'!CD$2,'Capacity Summary'!$B$36:$B$135,0),MATCH('Capacity Backing (Hide)'!$A7,'Capacity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(Hide)'!$A7,'Capacity Summary'!$I$35:$BH$35,0))="x",INDEX('Capacity Summary'!$C$36:$F$135,MATCH('Capacity Backing (Hide)'!CE$2,'Capacity Summary'!$B$36:$B$135,0),4),IF(INDEX('Capacity Summary'!$I$36:$BH$135,MATCH('Capacity Backing (Hide)'!CE$2,'Capacity Summary'!$B$36:$B$135,0),MATCH('Capacity Backing (Hide)'!$A7,'Capacity Summary'!$I$35:$BH$35,0))&lt;&gt;0,INDEX('Capacity Summary'!$I$36:$BH$135,MATCH('Capacity Backing (Hide)'!CE$2,'Capacity Summary'!$B$36:$B$135,0),MATCH('Capacity Backing (Hide)'!$A7,'Capacity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(Hide)'!$A7,'Capacity Summary'!$I$35:$BH$35,0))="x",INDEX('Capacity Summary'!$C$36:$F$135,MATCH('Capacity Backing (Hide)'!CF$2,'Capacity Summary'!$B$36:$B$135,0),4),IF(INDEX('Capacity Summary'!$I$36:$BH$135,MATCH('Capacity Backing (Hide)'!CF$2,'Capacity Summary'!$B$36:$B$135,0),MATCH('Capacity Backing (Hide)'!$A7,'Capacity Summary'!$I$35:$BH$35,0))&lt;&gt;0,INDEX('Capacity Summary'!$I$36:$BH$135,MATCH('Capacity Backing (Hide)'!CF$2,'Capacity Summary'!$B$36:$B$135,0),MATCH('Capacity Backing (Hide)'!$A7,'Capacity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(Hide)'!$A7,'Capacity Summary'!$I$35:$BH$35,0))="x",INDEX('Capacity Summary'!$C$36:$F$135,MATCH('Capacity Backing (Hide)'!CG$2,'Capacity Summary'!$B$36:$B$135,0),4),IF(INDEX('Capacity Summary'!$I$36:$BH$135,MATCH('Capacity Backing (Hide)'!CG$2,'Capacity Summary'!$B$36:$B$135,0),MATCH('Capacity Backing (Hide)'!$A7,'Capacity Summary'!$I$35:$BH$35,0))&lt;&gt;0,INDEX('Capacity Summary'!$I$36:$BH$135,MATCH('Capacity Backing (Hide)'!CG$2,'Capacity Summary'!$B$36:$B$135,0),MATCH('Capacity Backing (Hide)'!$A7,'Capacity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(Hide)'!$A7,'Capacity Summary'!$I$35:$BH$35,0))="x",INDEX('Capacity Summary'!$C$36:$F$135,MATCH('Capacity Backing (Hide)'!CH$2,'Capacity Summary'!$B$36:$B$135,0),4),IF(INDEX('Capacity Summary'!$I$36:$BH$135,MATCH('Capacity Backing (Hide)'!CH$2,'Capacity Summary'!$B$36:$B$135,0),MATCH('Capacity Backing (Hide)'!$A7,'Capacity Summary'!$I$35:$BH$35,0))&lt;&gt;0,INDEX('Capacity Summary'!$I$36:$BH$135,MATCH('Capacity Backing (Hide)'!CH$2,'Capacity Summary'!$B$36:$B$135,0),MATCH('Capacity Backing (Hide)'!$A7,'Capacity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(Hide)'!$A7,'Capacity Summary'!$I$35:$BH$35,0))="x",INDEX('Capacity Summary'!$C$36:$F$135,MATCH('Capacity Backing (Hide)'!CI$2,'Capacity Summary'!$B$36:$B$135,0),4),IF(INDEX('Capacity Summary'!$I$36:$BH$135,MATCH('Capacity Backing (Hide)'!CI$2,'Capacity Summary'!$B$36:$B$135,0),MATCH('Capacity Backing (Hide)'!$A7,'Capacity Summary'!$I$35:$BH$35,0))&lt;&gt;0,INDEX('Capacity Summary'!$I$36:$BH$135,MATCH('Capacity Backing (Hide)'!CI$2,'Capacity Summary'!$B$36:$B$135,0),MATCH('Capacity Backing (Hide)'!$A7,'Capacity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(Hide)'!$A7,'Capacity Summary'!$I$35:$BH$35,0))="x",INDEX('Capacity Summary'!$C$36:$F$135,MATCH('Capacity Backing (Hide)'!CJ$2,'Capacity Summary'!$B$36:$B$135,0),4),IF(INDEX('Capacity Summary'!$I$36:$BH$135,MATCH('Capacity Backing (Hide)'!CJ$2,'Capacity Summary'!$B$36:$B$135,0),MATCH('Capacity Backing (Hide)'!$A7,'Capacity Summary'!$I$35:$BH$35,0))&lt;&gt;0,INDEX('Capacity Summary'!$I$36:$BH$135,MATCH('Capacity Backing (Hide)'!CJ$2,'Capacity Summary'!$B$36:$B$135,0),MATCH('Capacity Backing (Hide)'!$A7,'Capacity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(Hide)'!$A7,'Capacity Summary'!$I$35:$BH$35,0))="x",INDEX('Capacity Summary'!$C$36:$F$135,MATCH('Capacity Backing (Hide)'!CK$2,'Capacity Summary'!$B$36:$B$135,0),4),IF(INDEX('Capacity Summary'!$I$36:$BH$135,MATCH('Capacity Backing (Hide)'!CK$2,'Capacity Summary'!$B$36:$B$135,0),MATCH('Capacity Backing (Hide)'!$A7,'Capacity Summary'!$I$35:$BH$35,0))&lt;&gt;0,INDEX('Capacity Summary'!$I$36:$BH$135,MATCH('Capacity Backing (Hide)'!CK$2,'Capacity Summary'!$B$36:$B$135,0),MATCH('Capacity Backing (Hide)'!$A7,'Capacity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(Hide)'!$A7,'Capacity Summary'!$I$35:$BH$35,0))="x",INDEX('Capacity Summary'!$C$36:$F$135,MATCH('Capacity Backing (Hide)'!CL$2,'Capacity Summary'!$B$36:$B$135,0),4),IF(INDEX('Capacity Summary'!$I$36:$BH$135,MATCH('Capacity Backing (Hide)'!CL$2,'Capacity Summary'!$B$36:$B$135,0),MATCH('Capacity Backing (Hide)'!$A7,'Capacity Summary'!$I$35:$BH$35,0))&lt;&gt;0,INDEX('Capacity Summary'!$I$36:$BH$135,MATCH('Capacity Backing (Hide)'!CL$2,'Capacity Summary'!$B$36:$B$135,0),MATCH('Capacity Backing (Hide)'!$A7,'Capacity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(Hide)'!$A7,'Capacity Summary'!$I$35:$BH$35,0))="x",INDEX('Capacity Summary'!$C$36:$F$135,MATCH('Capacity Backing (Hide)'!CM$2,'Capacity Summary'!$B$36:$B$135,0),4),IF(INDEX('Capacity Summary'!$I$36:$BH$135,MATCH('Capacity Backing (Hide)'!CM$2,'Capacity Summary'!$B$36:$B$135,0),MATCH('Capacity Backing (Hide)'!$A7,'Capacity Summary'!$I$35:$BH$35,0))&lt;&gt;0,INDEX('Capacity Summary'!$I$36:$BH$135,MATCH('Capacity Backing (Hide)'!CM$2,'Capacity Summary'!$B$36:$B$135,0),MATCH('Capacity Backing (Hide)'!$A7,'Capacity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(Hide)'!$A7,'Capacity Summary'!$I$35:$BH$35,0))="x",INDEX('Capacity Summary'!$C$36:$F$135,MATCH('Capacity Backing (Hide)'!CN$2,'Capacity Summary'!$B$36:$B$135,0),4),IF(INDEX('Capacity Summary'!$I$36:$BH$135,MATCH('Capacity Backing (Hide)'!CN$2,'Capacity Summary'!$B$36:$B$135,0),MATCH('Capacity Backing (Hide)'!$A7,'Capacity Summary'!$I$35:$BH$35,0))&lt;&gt;0,INDEX('Capacity Summary'!$I$36:$BH$135,MATCH('Capacity Backing (Hide)'!CN$2,'Capacity Summary'!$B$36:$B$135,0),MATCH('Capacity Backing (Hide)'!$A7,'Capacity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(Hide)'!$A7,'Capacity Summary'!$I$35:$BH$35,0))="x",INDEX('Capacity Summary'!$C$36:$F$135,MATCH('Capacity Backing (Hide)'!CO$2,'Capacity Summary'!$B$36:$B$135,0),4),IF(INDEX('Capacity Summary'!$I$36:$BH$135,MATCH('Capacity Backing (Hide)'!CO$2,'Capacity Summary'!$B$36:$B$135,0),MATCH('Capacity Backing (Hide)'!$A7,'Capacity Summary'!$I$35:$BH$35,0))&lt;&gt;0,INDEX('Capacity Summary'!$I$36:$BH$135,MATCH('Capacity Backing (Hide)'!CO$2,'Capacity Summary'!$B$36:$B$135,0),MATCH('Capacity Backing (Hide)'!$A7,'Capacity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(Hide)'!$A7,'Capacity Summary'!$I$35:$BH$35,0))="x",INDEX('Capacity Summary'!$C$36:$F$135,MATCH('Capacity Backing (Hide)'!CP$2,'Capacity Summary'!$B$36:$B$135,0),4),IF(INDEX('Capacity Summary'!$I$36:$BH$135,MATCH('Capacity Backing (Hide)'!CP$2,'Capacity Summary'!$B$36:$B$135,0),MATCH('Capacity Backing (Hide)'!$A7,'Capacity Summary'!$I$35:$BH$35,0))&lt;&gt;0,INDEX('Capacity Summary'!$I$36:$BH$135,MATCH('Capacity Backing (Hide)'!CP$2,'Capacity Summary'!$B$36:$B$135,0),MATCH('Capacity Backing (Hide)'!$A7,'Capacity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(Hide)'!$A7,'Capacity Summary'!$I$35:$BH$35,0))="x",INDEX('Capacity Summary'!$C$36:$F$135,MATCH('Capacity Backing (Hide)'!CQ$2,'Capacity Summary'!$B$36:$B$135,0),4),IF(INDEX('Capacity Summary'!$I$36:$BH$135,MATCH('Capacity Backing (Hide)'!CQ$2,'Capacity Summary'!$B$36:$B$135,0),MATCH('Capacity Backing (Hide)'!$A7,'Capacity Summary'!$I$35:$BH$35,0))&lt;&gt;0,INDEX('Capacity Summary'!$I$36:$BH$135,MATCH('Capacity Backing (Hide)'!CQ$2,'Capacity Summary'!$B$36:$B$135,0),MATCH('Capacity Backing (Hide)'!$A7,'Capacity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(Hide)'!$A7,'Capacity Summary'!$I$35:$BH$35,0))="x",INDEX('Capacity Summary'!$C$36:$F$135,MATCH('Capacity Backing (Hide)'!CR$2,'Capacity Summary'!$B$36:$B$135,0),4),IF(INDEX('Capacity Summary'!$I$36:$BH$135,MATCH('Capacity Backing (Hide)'!CR$2,'Capacity Summary'!$B$36:$B$135,0),MATCH('Capacity Backing (Hide)'!$A7,'Capacity Summary'!$I$35:$BH$35,0))&lt;&gt;0,INDEX('Capacity Summary'!$I$36:$BH$135,MATCH('Capacity Backing (Hide)'!CR$2,'Capacity Summary'!$B$36:$B$135,0),MATCH('Capacity Backing (Hide)'!$A7,'Capacity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(Hide)'!$A7,'Capacity Summary'!$I$35:$BH$35,0))="x",INDEX('Capacity Summary'!$C$36:$F$135,MATCH('Capacity Backing (Hide)'!CS$2,'Capacity Summary'!$B$36:$B$135,0),4),IF(INDEX('Capacity Summary'!$I$36:$BH$135,MATCH('Capacity Backing (Hide)'!CS$2,'Capacity Summary'!$B$36:$B$135,0),MATCH('Capacity Backing (Hide)'!$A7,'Capacity Summary'!$I$35:$BH$35,0))&lt;&gt;0,INDEX('Capacity Summary'!$I$36:$BH$135,MATCH('Capacity Backing (Hide)'!CS$2,'Capacity Summary'!$B$36:$B$135,0),MATCH('Capacity Backing (Hide)'!$A7,'Capacity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(Hide)'!$A7,'Capacity Summary'!$I$35:$BH$35,0))="x",INDEX('Capacity Summary'!$C$36:$F$135,MATCH('Capacity Backing (Hide)'!CT$2,'Capacity Summary'!$B$36:$B$135,0),4),IF(INDEX('Capacity Summary'!$I$36:$BH$135,MATCH('Capacity Backing (Hide)'!CT$2,'Capacity Summary'!$B$36:$B$135,0),MATCH('Capacity Backing (Hide)'!$A7,'Capacity Summary'!$I$35:$BH$35,0))&lt;&gt;0,INDEX('Capacity Summary'!$I$36:$BH$135,MATCH('Capacity Backing (Hide)'!CT$2,'Capacity Summary'!$B$36:$B$135,0),MATCH('Capacity Backing (Hide)'!$A7,'Capacity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(Hide)'!$A7,'Capacity Summary'!$I$35:$BH$35,0))="x",INDEX('Capacity Summary'!$C$36:$F$135,MATCH('Capacity Backing (Hide)'!CU$2,'Capacity Summary'!$B$36:$B$135,0),4),IF(INDEX('Capacity Summary'!$I$36:$BH$135,MATCH('Capacity Backing (Hide)'!CU$2,'Capacity Summary'!$B$36:$B$135,0),MATCH('Capacity Backing (Hide)'!$A7,'Capacity Summary'!$I$35:$BH$35,0))&lt;&gt;0,INDEX('Capacity Summary'!$I$36:$BH$135,MATCH('Capacity Backing (Hide)'!CU$2,'Capacity Summary'!$B$36:$B$135,0),MATCH('Capacity Backing (Hide)'!$A7,'Capacity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(Hide)'!$A7,'Capacity Summary'!$I$35:$BH$35,0))="x",INDEX('Capacity Summary'!$C$36:$F$135,MATCH('Capacity Backing (Hide)'!CV$2,'Capacity Summary'!$B$36:$B$135,0),4),IF(INDEX('Capacity Summary'!$I$36:$BH$135,MATCH('Capacity Backing (Hide)'!CV$2,'Capacity Summary'!$B$36:$B$135,0),MATCH('Capacity Backing (Hide)'!$A7,'Capacity Summary'!$I$35:$BH$35,0))&lt;&gt;0,INDEX('Capacity Summary'!$I$36:$BH$135,MATCH('Capacity Backing (Hide)'!CV$2,'Capacity Summary'!$B$36:$B$135,0),MATCH('Capacity Backing (Hide)'!$A7,'Capacity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(Hide)'!$A7,'Capacity Summary'!$I$35:$BH$35,0))="x",INDEX('Capacity Summary'!$C$36:$F$135,MATCH('Capacity Backing (Hide)'!CW$2,'Capacity Summary'!$B$36:$B$135,0),4),IF(INDEX('Capacity Summary'!$I$36:$BH$135,MATCH('Capacity Backing (Hide)'!CW$2,'Capacity Summary'!$B$36:$B$135,0),MATCH('Capacity Backing (Hide)'!$A7,'Capacity Summary'!$I$35:$BH$35,0))&lt;&gt;0,INDEX('Capacity Summary'!$I$36:$BH$135,MATCH('Capacity Backing (Hide)'!CW$2,'Capacity Summary'!$B$36:$B$135,0),MATCH('Capacity Backing (Hide)'!$A7,'Capacity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(Hide)'!$A8,'Capacity Summary'!$I$35:$BH$35,0))="x",INDEX('Capacity Summary'!$C$36:$F$135,MATCH('Capacity Backing (Hide)'!B$2,'Capacity Summary'!$B$36:$B$135,0),4),IF(INDEX('Capacity Summary'!$I$36:$BH$135,MATCH('Capacity Backing (Hide)'!B$2,'Capacity Summary'!$B$36:$B$135,0),MATCH('Capacity Backing (Hide)'!$A8,'Capacity Summary'!$I$35:$BH$35,0))&lt;&gt;0,INDEX('Capacity Summary'!$I$36:$BH$135,MATCH('Capacity Backing (Hide)'!B$2,'Capacity Summary'!$B$36:$B$135,0),MATCH('Capacity Backing (Hide)'!$A8,'Capacity Summary'!$I$35:$BH$35,0)),0)),INDEX('Capacity Summary'!$C$36:$F$135,MATCH('Capacity Backing (Hide)'!B$2,'Capacity Summary'!$B$36:$B$135,0),2)))/IF(Summary!$B$7="Minutes",1,60)/COUNTA(INDEX(Capacity!$C$10:$Q$109,MATCH('Capacity Backing (Hide)'!B$2,Capacity!$B$10:$B$109,0),1):INDEX(Capacity!$C$10:$Q$109,MATCH('Capacity Backing (Hide)'!B$2,Capacity!$B$10:$B$109,0),15))</f>
        <v>3600</v>
      </c>
      <c r="C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(Hide)'!$A8,'Capacity Summary'!$I$35:$BH$35,0))="x",INDEX('Capacity Summary'!$C$36:$F$135,MATCH('Capacity Backing (Hide)'!C$2,'Capacity Summary'!$B$36:$B$135,0),4),IF(INDEX('Capacity Summary'!$I$36:$BH$135,MATCH('Capacity Backing (Hide)'!C$2,'Capacity Summary'!$B$36:$B$135,0),MATCH('Capacity Backing (Hide)'!$A8,'Capacity Summary'!$I$35:$BH$35,0))&lt;&gt;0,INDEX('Capacity Summary'!$I$36:$BH$135,MATCH('Capacity Backing (Hide)'!C$2,'Capacity Summary'!$B$36:$B$135,0),MATCH('Capacity Backing (Hide)'!$A8,'Capacity Summary'!$I$35:$BH$35,0)),0)),INDEX('Capacity Summary'!$C$36:$F$135,MATCH('Capacity Backing (Hide)'!C$2,'Capacity Summary'!$B$36:$B$135,0),2)))/IF(Summary!$B$7="Minutes",1,60)/COUNTA(INDEX(Capacity!$C$10:$Q$109,MATCH('Capacity Backing (Hide)'!C$2,Capacity!$B$10:$B$109,0),1):INDEX(Capacity!$C$10:$Q$109,MATCH('Capacity Backing (Hide)'!C$2,Capacity!$B$10:$B$109,0),15))</f>
        <v>3600</v>
      </c>
      <c r="D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(Hide)'!$A8,'Capacity Summary'!$I$35:$BH$35,0))="x",INDEX('Capacity Summary'!$C$36:$F$135,MATCH('Capacity Backing (Hide)'!D$2,'Capacity Summary'!$B$36:$B$135,0),4),IF(INDEX('Capacity Summary'!$I$36:$BH$135,MATCH('Capacity Backing (Hide)'!D$2,'Capacity Summary'!$B$36:$B$135,0),MATCH('Capacity Backing (Hide)'!$A8,'Capacity Summary'!$I$35:$BH$35,0))&lt;&gt;0,INDEX('Capacity Summary'!$I$36:$BH$135,MATCH('Capacity Backing (Hide)'!D$2,'Capacity Summary'!$B$36:$B$135,0),MATCH('Capacity Backing (Hide)'!$A8,'Capacity Summary'!$I$35:$BH$35,0)),0)),INDEX('Capacity Summary'!$C$36:$F$135,MATCH('Capacity Backing (Hide)'!D$2,'Capacity Summary'!$B$36:$B$135,0),2)))/IF(Summary!$B$7="Minutes",1,60)/COUNTA(INDEX(Capacity!$C$10:$Q$109,MATCH('Capacity Backing (Hide)'!D$2,Capacity!$B$10:$B$109,0),1):INDEX(Capacity!$C$10:$Q$109,MATCH('Capacity Backing (Hide)'!D$2,Capacity!$B$10:$B$109,0),15))</f>
        <v>3600</v>
      </c>
      <c r="E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(Hide)'!$A8,'Capacity Summary'!$I$35:$BH$35,0))="x",INDEX('Capacity Summary'!$C$36:$F$135,MATCH('Capacity Backing (Hide)'!E$2,'Capacity Summary'!$B$36:$B$135,0),4),IF(INDEX('Capacity Summary'!$I$36:$BH$135,MATCH('Capacity Backing (Hide)'!E$2,'Capacity Summary'!$B$36:$B$135,0),MATCH('Capacity Backing (Hide)'!$A8,'Capacity Summary'!$I$35:$BH$35,0))&lt;&gt;0,INDEX('Capacity Summary'!$I$36:$BH$135,MATCH('Capacity Backing (Hide)'!E$2,'Capacity Summary'!$B$36:$B$135,0),MATCH('Capacity Backing (Hide)'!$A8,'Capacity Summary'!$I$35:$BH$35,0)),0)),INDEX('Capacity Summary'!$C$36:$F$135,MATCH('Capacity Backing (Hide)'!E$2,'Capacity Summary'!$B$36:$B$135,0),2)))/IF(Summary!$B$7="Minutes",1,60)/COUNTA(INDEX(Capacity!$C$10:$Q$109,MATCH('Capacity Backing (Hide)'!E$2,Capacity!$B$10:$B$109,0),1):INDEX(Capacity!$C$10:$Q$109,MATCH('Capacity Backing (Hide)'!E$2,Capacity!$B$10:$B$109,0),15))</f>
        <v>#N/A</v>
      </c>
      <c r="F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(Hide)'!$A8,'Capacity Summary'!$I$35:$BH$35,0))="x",INDEX('Capacity Summary'!$C$36:$F$135,MATCH('Capacity Backing (Hide)'!F$2,'Capacity Summary'!$B$36:$B$135,0),4),IF(INDEX('Capacity Summary'!$I$36:$BH$135,MATCH('Capacity Backing (Hide)'!F$2,'Capacity Summary'!$B$36:$B$135,0),MATCH('Capacity Backing (Hide)'!$A8,'Capacity Summary'!$I$35:$BH$35,0))&lt;&gt;0,INDEX('Capacity Summary'!$I$36:$BH$135,MATCH('Capacity Backing (Hide)'!F$2,'Capacity Summary'!$B$36:$B$135,0),MATCH('Capacity Backing (Hide)'!$A8,'Capacity Summary'!$I$35:$BH$35,0)),0)),INDEX('Capacity Summary'!$C$36:$F$135,MATCH('Capacity Backing (Hide)'!F$2,'Capacity Summary'!$B$36:$B$135,0),2)))/IF(Summary!$B$7="Minutes",1,60)/COUNTA(INDEX(Capacity!$C$10:$Q$109,MATCH('Capacity Backing (Hide)'!F$2,Capacity!$B$10:$B$109,0),1):INDEX(Capacity!$C$10:$Q$109,MATCH('Capacity Backing (Hide)'!F$2,Capacity!$B$10:$B$109,0),15))</f>
        <v>#N/A</v>
      </c>
      <c r="G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(Hide)'!$A8,'Capacity Summary'!$I$35:$BH$35,0))="x",INDEX('Capacity Summary'!$C$36:$F$135,MATCH('Capacity Backing (Hide)'!G$2,'Capacity Summary'!$B$36:$B$135,0),4),IF(INDEX('Capacity Summary'!$I$36:$BH$135,MATCH('Capacity Backing (Hide)'!G$2,'Capacity Summary'!$B$36:$B$135,0),MATCH('Capacity Backing (Hide)'!$A8,'Capacity Summary'!$I$35:$BH$35,0))&lt;&gt;0,INDEX('Capacity Summary'!$I$36:$BH$135,MATCH('Capacity Backing (Hide)'!G$2,'Capacity Summary'!$B$36:$B$135,0),MATCH('Capacity Backing (Hide)'!$A8,'Capacity Summary'!$I$35:$BH$35,0)),0)),INDEX('Capacity Summary'!$C$36:$F$135,MATCH('Capacity Backing (Hide)'!G$2,'Capacity Summary'!$B$36:$B$135,0),2)))/IF(Summary!$B$7="Minutes",1,60)/COUNTA(INDEX(Capacity!$C$10:$Q$109,MATCH('Capacity Backing (Hide)'!G$2,Capacity!$B$10:$B$109,0),1):INDEX(Capacity!$C$10:$Q$109,MATCH('Capacity Backing (Hide)'!G$2,Capacity!$B$10:$B$109,0),15))</f>
        <v>#N/A</v>
      </c>
      <c r="H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(Hide)'!$A8,'Capacity Summary'!$I$35:$BH$35,0))="x",INDEX('Capacity Summary'!$C$36:$F$135,MATCH('Capacity Backing (Hide)'!H$2,'Capacity Summary'!$B$36:$B$135,0),4),IF(INDEX('Capacity Summary'!$I$36:$BH$135,MATCH('Capacity Backing (Hide)'!H$2,'Capacity Summary'!$B$36:$B$135,0),MATCH('Capacity Backing (Hide)'!$A8,'Capacity Summary'!$I$35:$BH$35,0))&lt;&gt;0,INDEX('Capacity Summary'!$I$36:$BH$135,MATCH('Capacity Backing (Hide)'!H$2,'Capacity Summary'!$B$36:$B$135,0),MATCH('Capacity Backing (Hide)'!$A8,'Capacity Summary'!$I$35:$BH$35,0)),0)),INDEX('Capacity Summary'!$C$36:$F$135,MATCH('Capacity Backing (Hide)'!H$2,'Capacity Summary'!$B$36:$B$135,0),2)))/IF(Summary!$B$7="Minutes",1,60)/COUNTA(INDEX(Capacity!$C$10:$Q$109,MATCH('Capacity Backing (Hide)'!H$2,Capacity!$B$10:$B$109,0),1):INDEX(Capacity!$C$10:$Q$109,MATCH('Capacity Backing (Hide)'!H$2,Capacity!$B$10:$B$109,0),15))</f>
        <v>#N/A</v>
      </c>
      <c r="I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(Hide)'!$A8,'Capacity Summary'!$I$35:$BH$35,0))="x",INDEX('Capacity Summary'!$C$36:$F$135,MATCH('Capacity Backing (Hide)'!I$2,'Capacity Summary'!$B$36:$B$135,0),4),IF(INDEX('Capacity Summary'!$I$36:$BH$135,MATCH('Capacity Backing (Hide)'!I$2,'Capacity Summary'!$B$36:$B$135,0),MATCH('Capacity Backing (Hide)'!$A8,'Capacity Summary'!$I$35:$BH$35,0))&lt;&gt;0,INDEX('Capacity Summary'!$I$36:$BH$135,MATCH('Capacity Backing (Hide)'!I$2,'Capacity Summary'!$B$36:$B$135,0),MATCH('Capacity Backing (Hide)'!$A8,'Capacity Summary'!$I$35:$BH$35,0)),0)),INDEX('Capacity Summary'!$C$36:$F$135,MATCH('Capacity Backing (Hide)'!I$2,'Capacity Summary'!$B$36:$B$135,0),2)))/IF(Summary!$B$7="Minutes",1,60)/COUNTA(INDEX(Capacity!$C$10:$Q$109,MATCH('Capacity Backing (Hide)'!I$2,Capacity!$B$10:$B$109,0),1):INDEX(Capacity!$C$10:$Q$109,MATCH('Capacity Backing (Hide)'!I$2,Capacity!$B$10:$B$109,0),15))</f>
        <v>#N/A</v>
      </c>
      <c r="J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(Hide)'!$A8,'Capacity Summary'!$I$35:$BH$35,0))="x",INDEX('Capacity Summary'!$C$36:$F$135,MATCH('Capacity Backing (Hide)'!J$2,'Capacity Summary'!$B$36:$B$135,0),4),IF(INDEX('Capacity Summary'!$I$36:$BH$135,MATCH('Capacity Backing (Hide)'!J$2,'Capacity Summary'!$B$36:$B$135,0),MATCH('Capacity Backing (Hide)'!$A8,'Capacity Summary'!$I$35:$BH$35,0))&lt;&gt;0,INDEX('Capacity Summary'!$I$36:$BH$135,MATCH('Capacity Backing (Hide)'!J$2,'Capacity Summary'!$B$36:$B$135,0),MATCH('Capacity Backing (Hide)'!$A8,'Capacity Summary'!$I$35:$BH$35,0)),0)),INDEX('Capacity Summary'!$C$36:$F$135,MATCH('Capacity Backing (Hide)'!J$2,'Capacity Summary'!$B$36:$B$135,0),2)))/IF(Summary!$B$7="Minutes",1,60)/COUNTA(INDEX(Capacity!$C$10:$Q$109,MATCH('Capacity Backing (Hide)'!J$2,Capacity!$B$10:$B$109,0),1):INDEX(Capacity!$C$10:$Q$109,MATCH('Capacity Backing (Hide)'!J$2,Capacity!$B$10:$B$109,0),15))</f>
        <v>#N/A</v>
      </c>
      <c r="K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(Hide)'!$A8,'Capacity Summary'!$I$35:$BH$35,0))="x",INDEX('Capacity Summary'!$C$36:$F$135,MATCH('Capacity Backing (Hide)'!K$2,'Capacity Summary'!$B$36:$B$135,0),4),IF(INDEX('Capacity Summary'!$I$36:$BH$135,MATCH('Capacity Backing (Hide)'!K$2,'Capacity Summary'!$B$36:$B$135,0),MATCH('Capacity Backing (Hide)'!$A8,'Capacity Summary'!$I$35:$BH$35,0))&lt;&gt;0,INDEX('Capacity Summary'!$I$36:$BH$135,MATCH('Capacity Backing (Hide)'!K$2,'Capacity Summary'!$B$36:$B$135,0),MATCH('Capacity Backing (Hide)'!$A8,'Capacity Summary'!$I$35:$BH$35,0)),0)),INDEX('Capacity Summary'!$C$36:$F$135,MATCH('Capacity Backing (Hide)'!K$2,'Capacity Summary'!$B$36:$B$135,0),2)))/IF(Summary!$B$7="Minutes",1,60)/COUNTA(INDEX(Capacity!$C$10:$Q$109,MATCH('Capacity Backing (Hide)'!K$2,Capacity!$B$10:$B$109,0),1):INDEX(Capacity!$C$10:$Q$109,MATCH('Capacity Backing (Hide)'!K$2,Capacity!$B$10:$B$109,0),15))</f>
        <v>#N/A</v>
      </c>
      <c r="L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(Hide)'!$A8,'Capacity Summary'!$I$35:$BH$35,0))="x",INDEX('Capacity Summary'!$C$36:$F$135,MATCH('Capacity Backing (Hide)'!L$2,'Capacity Summary'!$B$36:$B$135,0),4),IF(INDEX('Capacity Summary'!$I$36:$BH$135,MATCH('Capacity Backing (Hide)'!L$2,'Capacity Summary'!$B$36:$B$135,0),MATCH('Capacity Backing (Hide)'!$A8,'Capacity Summary'!$I$35:$BH$35,0))&lt;&gt;0,INDEX('Capacity Summary'!$I$36:$BH$135,MATCH('Capacity Backing (Hide)'!L$2,'Capacity Summary'!$B$36:$B$135,0),MATCH('Capacity Backing (Hide)'!$A8,'Capacity Summary'!$I$35:$BH$35,0)),0)),INDEX('Capacity Summary'!$C$36:$F$135,MATCH('Capacity Backing (Hide)'!L$2,'Capacity Summary'!$B$36:$B$135,0),2)))/IF(Summary!$B$7="Minutes",1,60)/COUNTA(INDEX(Capacity!$C$10:$Q$109,MATCH('Capacity Backing (Hide)'!L$2,Capacity!$B$10:$B$109,0),1):INDEX(Capacity!$C$10:$Q$109,MATCH('Capacity Backing (Hide)'!L$2,Capacity!$B$10:$B$109,0),15))</f>
        <v>#N/A</v>
      </c>
      <c r="M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(Hide)'!$A8,'Capacity Summary'!$I$35:$BH$35,0))="x",INDEX('Capacity Summary'!$C$36:$F$135,MATCH('Capacity Backing (Hide)'!M$2,'Capacity Summary'!$B$36:$B$135,0),4),IF(INDEX('Capacity Summary'!$I$36:$BH$135,MATCH('Capacity Backing (Hide)'!M$2,'Capacity Summary'!$B$36:$B$135,0),MATCH('Capacity Backing (Hide)'!$A8,'Capacity Summary'!$I$35:$BH$35,0))&lt;&gt;0,INDEX('Capacity Summary'!$I$36:$BH$135,MATCH('Capacity Backing (Hide)'!M$2,'Capacity Summary'!$B$36:$B$135,0),MATCH('Capacity Backing (Hide)'!$A8,'Capacity Summary'!$I$35:$BH$35,0)),0)),INDEX('Capacity Summary'!$C$36:$F$135,MATCH('Capacity Backing (Hide)'!M$2,'Capacity Summary'!$B$36:$B$135,0),2)))/IF(Summary!$B$7="Minutes",1,60)/COUNTA(INDEX(Capacity!$C$10:$Q$109,MATCH('Capacity Backing (Hide)'!M$2,Capacity!$B$10:$B$109,0),1):INDEX(Capacity!$C$10:$Q$109,MATCH('Capacity Backing (Hide)'!M$2,Capacity!$B$10:$B$109,0),15))</f>
        <v>#N/A</v>
      </c>
      <c r="N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(Hide)'!$A8,'Capacity Summary'!$I$35:$BH$35,0))="x",INDEX('Capacity Summary'!$C$36:$F$135,MATCH('Capacity Backing (Hide)'!N$2,'Capacity Summary'!$B$36:$B$135,0),4),IF(INDEX('Capacity Summary'!$I$36:$BH$135,MATCH('Capacity Backing (Hide)'!N$2,'Capacity Summary'!$B$36:$B$135,0),MATCH('Capacity Backing (Hide)'!$A8,'Capacity Summary'!$I$35:$BH$35,0))&lt;&gt;0,INDEX('Capacity Summary'!$I$36:$BH$135,MATCH('Capacity Backing (Hide)'!N$2,'Capacity Summary'!$B$36:$B$135,0),MATCH('Capacity Backing (Hide)'!$A8,'Capacity Summary'!$I$35:$BH$35,0)),0)),INDEX('Capacity Summary'!$C$36:$F$135,MATCH('Capacity Backing (Hide)'!N$2,'Capacity Summary'!$B$36:$B$135,0),2)))/IF(Summary!$B$7="Minutes",1,60)/COUNTA(INDEX(Capacity!$C$10:$Q$109,MATCH('Capacity Backing (Hide)'!N$2,Capacity!$B$10:$B$109,0),1):INDEX(Capacity!$C$10:$Q$109,MATCH('Capacity Backing (Hide)'!N$2,Capacity!$B$10:$B$109,0),15))</f>
        <v>#N/A</v>
      </c>
      <c r="O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(Hide)'!$A8,'Capacity Summary'!$I$35:$BH$35,0))="x",INDEX('Capacity Summary'!$C$36:$F$135,MATCH('Capacity Backing (Hide)'!O$2,'Capacity Summary'!$B$36:$B$135,0),4),IF(INDEX('Capacity Summary'!$I$36:$BH$135,MATCH('Capacity Backing (Hide)'!O$2,'Capacity Summary'!$B$36:$B$135,0),MATCH('Capacity Backing (Hide)'!$A8,'Capacity Summary'!$I$35:$BH$35,0))&lt;&gt;0,INDEX('Capacity Summary'!$I$36:$BH$135,MATCH('Capacity Backing (Hide)'!O$2,'Capacity Summary'!$B$36:$B$135,0),MATCH('Capacity Backing (Hide)'!$A8,'Capacity Summary'!$I$35:$BH$35,0)),0)),INDEX('Capacity Summary'!$C$36:$F$135,MATCH('Capacity Backing (Hide)'!O$2,'Capacity Summary'!$B$36:$B$135,0),2)))/IF(Summary!$B$7="Minutes",1,60)/COUNTA(INDEX(Capacity!$C$10:$Q$109,MATCH('Capacity Backing (Hide)'!O$2,Capacity!$B$10:$B$109,0),1):INDEX(Capacity!$C$10:$Q$109,MATCH('Capacity Backing (Hide)'!O$2,Capacity!$B$10:$B$109,0),15))</f>
        <v>#N/A</v>
      </c>
      <c r="P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(Hide)'!$A8,'Capacity Summary'!$I$35:$BH$35,0))="x",INDEX('Capacity Summary'!$C$36:$F$135,MATCH('Capacity Backing (Hide)'!P$2,'Capacity Summary'!$B$36:$B$135,0),4),IF(INDEX('Capacity Summary'!$I$36:$BH$135,MATCH('Capacity Backing (Hide)'!P$2,'Capacity Summary'!$B$36:$B$135,0),MATCH('Capacity Backing (Hide)'!$A8,'Capacity Summary'!$I$35:$BH$35,0))&lt;&gt;0,INDEX('Capacity Summary'!$I$36:$BH$135,MATCH('Capacity Backing (Hide)'!P$2,'Capacity Summary'!$B$36:$B$135,0),MATCH('Capacity Backing (Hide)'!$A8,'Capacity Summary'!$I$35:$BH$35,0)),0)),INDEX('Capacity Summary'!$C$36:$F$135,MATCH('Capacity Backing (Hide)'!P$2,'Capacity Summary'!$B$36:$B$135,0),2)))/IF(Summary!$B$7="Minutes",1,60)/COUNTA(INDEX(Capacity!$C$10:$Q$109,MATCH('Capacity Backing (Hide)'!P$2,Capacity!$B$10:$B$109,0),1):INDEX(Capacity!$C$10:$Q$109,MATCH('Capacity Backing (Hide)'!P$2,Capacity!$B$10:$B$109,0),15))</f>
        <v>#N/A</v>
      </c>
      <c r="Q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(Hide)'!$A8,'Capacity Summary'!$I$35:$BH$35,0))="x",INDEX('Capacity Summary'!$C$36:$F$135,MATCH('Capacity Backing (Hide)'!Q$2,'Capacity Summary'!$B$36:$B$135,0),4),IF(INDEX('Capacity Summary'!$I$36:$BH$135,MATCH('Capacity Backing (Hide)'!Q$2,'Capacity Summary'!$B$36:$B$135,0),MATCH('Capacity Backing (Hide)'!$A8,'Capacity Summary'!$I$35:$BH$35,0))&lt;&gt;0,INDEX('Capacity Summary'!$I$36:$BH$135,MATCH('Capacity Backing (Hide)'!Q$2,'Capacity Summary'!$B$36:$B$135,0),MATCH('Capacity Backing (Hide)'!$A8,'Capacity Summary'!$I$35:$BH$35,0)),0)),INDEX('Capacity Summary'!$C$36:$F$135,MATCH('Capacity Backing (Hide)'!Q$2,'Capacity Summary'!$B$36:$B$135,0),2)))/IF(Summary!$B$7="Minutes",1,60)/COUNTA(INDEX(Capacity!$C$10:$Q$109,MATCH('Capacity Backing (Hide)'!Q$2,Capacity!$B$10:$B$109,0),1):INDEX(Capacity!$C$10:$Q$109,MATCH('Capacity Backing (Hide)'!Q$2,Capacity!$B$10:$B$109,0),15))</f>
        <v>#N/A</v>
      </c>
      <c r="R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(Hide)'!$A8,'Capacity Summary'!$I$35:$BH$35,0))="x",INDEX('Capacity Summary'!$C$36:$F$135,MATCH('Capacity Backing (Hide)'!R$2,'Capacity Summary'!$B$36:$B$135,0),4),IF(INDEX('Capacity Summary'!$I$36:$BH$135,MATCH('Capacity Backing (Hide)'!R$2,'Capacity Summary'!$B$36:$B$135,0),MATCH('Capacity Backing (Hide)'!$A8,'Capacity Summary'!$I$35:$BH$35,0))&lt;&gt;0,INDEX('Capacity Summary'!$I$36:$BH$135,MATCH('Capacity Backing (Hide)'!R$2,'Capacity Summary'!$B$36:$B$135,0),MATCH('Capacity Backing (Hide)'!$A8,'Capacity Summary'!$I$35:$BH$35,0)),0)),INDEX('Capacity Summary'!$C$36:$F$135,MATCH('Capacity Backing (Hide)'!R$2,'Capacity Summary'!$B$36:$B$135,0),2)))/IF(Summary!$B$7="Minutes",1,60)/COUNTA(INDEX(Capacity!$C$10:$Q$109,MATCH('Capacity Backing (Hide)'!R$2,Capacity!$B$10:$B$109,0),1):INDEX(Capacity!$C$10:$Q$109,MATCH('Capacity Backing (Hide)'!R$2,Capacity!$B$10:$B$109,0),15))</f>
        <v>#N/A</v>
      </c>
      <c r="S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(Hide)'!$A8,'Capacity Summary'!$I$35:$BH$35,0))="x",INDEX('Capacity Summary'!$C$36:$F$135,MATCH('Capacity Backing (Hide)'!S$2,'Capacity Summary'!$B$36:$B$135,0),4),IF(INDEX('Capacity Summary'!$I$36:$BH$135,MATCH('Capacity Backing (Hide)'!S$2,'Capacity Summary'!$B$36:$B$135,0),MATCH('Capacity Backing (Hide)'!$A8,'Capacity Summary'!$I$35:$BH$35,0))&lt;&gt;0,INDEX('Capacity Summary'!$I$36:$BH$135,MATCH('Capacity Backing (Hide)'!S$2,'Capacity Summary'!$B$36:$B$135,0),MATCH('Capacity Backing (Hide)'!$A8,'Capacity Summary'!$I$35:$BH$35,0)),0)),INDEX('Capacity Summary'!$C$36:$F$135,MATCH('Capacity Backing (Hide)'!S$2,'Capacity Summary'!$B$36:$B$135,0),2)))/IF(Summary!$B$7="Minutes",1,60)/COUNTA(INDEX(Capacity!$C$10:$Q$109,MATCH('Capacity Backing (Hide)'!S$2,Capacity!$B$10:$B$109,0),1):INDEX(Capacity!$C$10:$Q$109,MATCH('Capacity Backing (Hide)'!S$2,Capacity!$B$10:$B$109,0),15))</f>
        <v>#N/A</v>
      </c>
      <c r="T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(Hide)'!$A8,'Capacity Summary'!$I$35:$BH$35,0))="x",INDEX('Capacity Summary'!$C$36:$F$135,MATCH('Capacity Backing (Hide)'!T$2,'Capacity Summary'!$B$36:$B$135,0),4),IF(INDEX('Capacity Summary'!$I$36:$BH$135,MATCH('Capacity Backing (Hide)'!T$2,'Capacity Summary'!$B$36:$B$135,0),MATCH('Capacity Backing (Hide)'!$A8,'Capacity Summary'!$I$35:$BH$35,0))&lt;&gt;0,INDEX('Capacity Summary'!$I$36:$BH$135,MATCH('Capacity Backing (Hide)'!T$2,'Capacity Summary'!$B$36:$B$135,0),MATCH('Capacity Backing (Hide)'!$A8,'Capacity Summary'!$I$35:$BH$35,0)),0)),INDEX('Capacity Summary'!$C$36:$F$135,MATCH('Capacity Backing (Hide)'!T$2,'Capacity Summary'!$B$36:$B$135,0),2)))/IF(Summary!$B$7="Minutes",1,60)/COUNTA(INDEX(Capacity!$C$10:$Q$109,MATCH('Capacity Backing (Hide)'!T$2,Capacity!$B$10:$B$109,0),1):INDEX(Capacity!$C$10:$Q$109,MATCH('Capacity Backing (Hide)'!T$2,Capacity!$B$10:$B$109,0),15))</f>
        <v>#N/A</v>
      </c>
      <c r="U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(Hide)'!$A8,'Capacity Summary'!$I$35:$BH$35,0))="x",INDEX('Capacity Summary'!$C$36:$F$135,MATCH('Capacity Backing (Hide)'!U$2,'Capacity Summary'!$B$36:$B$135,0),4),IF(INDEX('Capacity Summary'!$I$36:$BH$135,MATCH('Capacity Backing (Hide)'!U$2,'Capacity Summary'!$B$36:$B$135,0),MATCH('Capacity Backing (Hide)'!$A8,'Capacity Summary'!$I$35:$BH$35,0))&lt;&gt;0,INDEX('Capacity Summary'!$I$36:$BH$135,MATCH('Capacity Backing (Hide)'!U$2,'Capacity Summary'!$B$36:$B$135,0),MATCH('Capacity Backing (Hide)'!$A8,'Capacity Summary'!$I$35:$BH$35,0)),0)),INDEX('Capacity Summary'!$C$36:$F$135,MATCH('Capacity Backing (Hide)'!U$2,'Capacity Summary'!$B$36:$B$135,0),2)))/IF(Summary!$B$7="Minutes",1,60)/COUNTA(INDEX(Capacity!$C$10:$Q$109,MATCH('Capacity Backing (Hide)'!U$2,Capacity!$B$10:$B$109,0),1):INDEX(Capacity!$C$10:$Q$109,MATCH('Capacity Backing (Hide)'!U$2,Capacity!$B$10:$B$109,0),15))</f>
        <v>#N/A</v>
      </c>
      <c r="V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(Hide)'!$A8,'Capacity Summary'!$I$35:$BH$35,0))="x",INDEX('Capacity Summary'!$C$36:$F$135,MATCH('Capacity Backing (Hide)'!V$2,'Capacity Summary'!$B$36:$B$135,0),4),IF(INDEX('Capacity Summary'!$I$36:$BH$135,MATCH('Capacity Backing (Hide)'!V$2,'Capacity Summary'!$B$36:$B$135,0),MATCH('Capacity Backing (Hide)'!$A8,'Capacity Summary'!$I$35:$BH$35,0))&lt;&gt;0,INDEX('Capacity Summary'!$I$36:$BH$135,MATCH('Capacity Backing (Hide)'!V$2,'Capacity Summary'!$B$36:$B$135,0),MATCH('Capacity Backing (Hide)'!$A8,'Capacity Summary'!$I$35:$BH$35,0)),0)),INDEX('Capacity Summary'!$C$36:$F$135,MATCH('Capacity Backing (Hide)'!V$2,'Capacity Summary'!$B$36:$B$135,0),2)))/IF(Summary!$B$7="Minutes",1,60)/COUNTA(INDEX(Capacity!$C$10:$Q$109,MATCH('Capacity Backing (Hide)'!V$2,Capacity!$B$10:$B$109,0),1):INDEX(Capacity!$C$10:$Q$109,MATCH('Capacity Backing (Hide)'!V$2,Capacity!$B$10:$B$109,0),15))</f>
        <v>#N/A</v>
      </c>
      <c r="W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(Hide)'!$A8,'Capacity Summary'!$I$35:$BH$35,0))="x",INDEX('Capacity Summary'!$C$36:$F$135,MATCH('Capacity Backing (Hide)'!W$2,'Capacity Summary'!$B$36:$B$135,0),4),IF(INDEX('Capacity Summary'!$I$36:$BH$135,MATCH('Capacity Backing (Hide)'!W$2,'Capacity Summary'!$B$36:$B$135,0),MATCH('Capacity Backing (Hide)'!$A8,'Capacity Summary'!$I$35:$BH$35,0))&lt;&gt;0,INDEX('Capacity Summary'!$I$36:$BH$135,MATCH('Capacity Backing (Hide)'!W$2,'Capacity Summary'!$B$36:$B$135,0),MATCH('Capacity Backing (Hide)'!$A8,'Capacity Summary'!$I$35:$BH$35,0)),0)),INDEX('Capacity Summary'!$C$36:$F$135,MATCH('Capacity Backing (Hide)'!W$2,'Capacity Summary'!$B$36:$B$135,0),2)))/IF(Summary!$B$7="Minutes",1,60)/COUNTA(INDEX(Capacity!$C$10:$Q$109,MATCH('Capacity Backing (Hide)'!W$2,Capacity!$B$10:$B$109,0),1):INDEX(Capacity!$C$10:$Q$109,MATCH('Capacity Backing (Hide)'!W$2,Capacity!$B$10:$B$109,0),15))</f>
        <v>#N/A</v>
      </c>
      <c r="X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(Hide)'!$A8,'Capacity Summary'!$I$35:$BH$35,0))="x",INDEX('Capacity Summary'!$C$36:$F$135,MATCH('Capacity Backing (Hide)'!X$2,'Capacity Summary'!$B$36:$B$135,0),4),IF(INDEX('Capacity Summary'!$I$36:$BH$135,MATCH('Capacity Backing (Hide)'!X$2,'Capacity Summary'!$B$36:$B$135,0),MATCH('Capacity Backing (Hide)'!$A8,'Capacity Summary'!$I$35:$BH$35,0))&lt;&gt;0,INDEX('Capacity Summary'!$I$36:$BH$135,MATCH('Capacity Backing (Hide)'!X$2,'Capacity Summary'!$B$36:$B$135,0),MATCH('Capacity Backing (Hide)'!$A8,'Capacity Summary'!$I$35:$BH$35,0)),0)),INDEX('Capacity Summary'!$C$36:$F$135,MATCH('Capacity Backing (Hide)'!X$2,'Capacity Summary'!$B$36:$B$135,0),2)))/IF(Summary!$B$7="Minutes",1,60)/COUNTA(INDEX(Capacity!$C$10:$Q$109,MATCH('Capacity Backing (Hide)'!X$2,Capacity!$B$10:$B$109,0),1):INDEX(Capacity!$C$10:$Q$109,MATCH('Capacity Backing (Hide)'!X$2,Capacity!$B$10:$B$109,0),15))</f>
        <v>#N/A</v>
      </c>
      <c r="Y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(Hide)'!$A8,'Capacity Summary'!$I$35:$BH$35,0))="x",INDEX('Capacity Summary'!$C$36:$F$135,MATCH('Capacity Backing (Hide)'!Y$2,'Capacity Summary'!$B$36:$B$135,0),4),IF(INDEX('Capacity Summary'!$I$36:$BH$135,MATCH('Capacity Backing (Hide)'!Y$2,'Capacity Summary'!$B$36:$B$135,0),MATCH('Capacity Backing (Hide)'!$A8,'Capacity Summary'!$I$35:$BH$35,0))&lt;&gt;0,INDEX('Capacity Summary'!$I$36:$BH$135,MATCH('Capacity Backing (Hide)'!Y$2,'Capacity Summary'!$B$36:$B$135,0),MATCH('Capacity Backing (Hide)'!$A8,'Capacity Summary'!$I$35:$BH$35,0)),0)),INDEX('Capacity Summary'!$C$36:$F$135,MATCH('Capacity Backing (Hide)'!Y$2,'Capacity Summary'!$B$36:$B$135,0),2)))/IF(Summary!$B$7="Minutes",1,60)/COUNTA(INDEX(Capacity!$C$10:$Q$109,MATCH('Capacity Backing (Hide)'!Y$2,Capacity!$B$10:$B$109,0),1):INDEX(Capacity!$C$10:$Q$109,MATCH('Capacity Backing (Hide)'!Y$2,Capacity!$B$10:$B$109,0),15))</f>
        <v>#N/A</v>
      </c>
      <c r="Z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(Hide)'!$A8,'Capacity Summary'!$I$35:$BH$35,0))="x",INDEX('Capacity Summary'!$C$36:$F$135,MATCH('Capacity Backing (Hide)'!Z$2,'Capacity Summary'!$B$36:$B$135,0),4),IF(INDEX('Capacity Summary'!$I$36:$BH$135,MATCH('Capacity Backing (Hide)'!Z$2,'Capacity Summary'!$B$36:$B$135,0),MATCH('Capacity Backing (Hide)'!$A8,'Capacity Summary'!$I$35:$BH$35,0))&lt;&gt;0,INDEX('Capacity Summary'!$I$36:$BH$135,MATCH('Capacity Backing (Hide)'!Z$2,'Capacity Summary'!$B$36:$B$135,0),MATCH('Capacity Backing (Hide)'!$A8,'Capacity Summary'!$I$35:$BH$35,0)),0)),INDEX('Capacity Summary'!$C$36:$F$135,MATCH('Capacity Backing (Hide)'!Z$2,'Capacity Summary'!$B$36:$B$135,0),2)))/IF(Summary!$B$7="Minutes",1,60)/COUNTA(INDEX(Capacity!$C$10:$Q$109,MATCH('Capacity Backing (Hide)'!Z$2,Capacity!$B$10:$B$109,0),1):INDEX(Capacity!$C$10:$Q$109,MATCH('Capacity Backing (Hide)'!Z$2,Capacity!$B$10:$B$109,0),15))</f>
        <v>#N/A</v>
      </c>
      <c r="AA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(Hide)'!$A8,'Capacity Summary'!$I$35:$BH$35,0))="x",INDEX('Capacity Summary'!$C$36:$F$135,MATCH('Capacity Backing (Hide)'!AA$2,'Capacity Summary'!$B$36:$B$135,0),4),IF(INDEX('Capacity Summary'!$I$36:$BH$135,MATCH('Capacity Backing (Hide)'!AA$2,'Capacity Summary'!$B$36:$B$135,0),MATCH('Capacity Backing (Hide)'!$A8,'Capacity Summary'!$I$35:$BH$35,0))&lt;&gt;0,INDEX('Capacity Summary'!$I$36:$BH$135,MATCH('Capacity Backing (Hide)'!AA$2,'Capacity Summary'!$B$36:$B$135,0),MATCH('Capacity Backing (Hide)'!$A8,'Capacity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(Hide)'!$A8,'Capacity Summary'!$I$35:$BH$35,0))="x",INDEX('Capacity Summary'!$C$36:$F$135,MATCH('Capacity Backing (Hide)'!AB$2,'Capacity Summary'!$B$36:$B$135,0),4),IF(INDEX('Capacity Summary'!$I$36:$BH$135,MATCH('Capacity Backing (Hide)'!AB$2,'Capacity Summary'!$B$36:$B$135,0),MATCH('Capacity Backing (Hide)'!$A8,'Capacity Summary'!$I$35:$BH$35,0))&lt;&gt;0,INDEX('Capacity Summary'!$I$36:$BH$135,MATCH('Capacity Backing (Hide)'!AB$2,'Capacity Summary'!$B$36:$B$135,0),MATCH('Capacity Backing (Hide)'!$A8,'Capacity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(Hide)'!$A8,'Capacity Summary'!$I$35:$BH$35,0))="x",INDEX('Capacity Summary'!$C$36:$F$135,MATCH('Capacity Backing (Hide)'!AC$2,'Capacity Summary'!$B$36:$B$135,0),4),IF(INDEX('Capacity Summary'!$I$36:$BH$135,MATCH('Capacity Backing (Hide)'!AC$2,'Capacity Summary'!$B$36:$B$135,0),MATCH('Capacity Backing (Hide)'!$A8,'Capacity Summary'!$I$35:$BH$35,0))&lt;&gt;0,INDEX('Capacity Summary'!$I$36:$BH$135,MATCH('Capacity Backing (Hide)'!AC$2,'Capacity Summary'!$B$36:$B$135,0),MATCH('Capacity Backing (Hide)'!$A8,'Capacity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(Hide)'!$A8,'Capacity Summary'!$I$35:$BH$35,0))="x",INDEX('Capacity Summary'!$C$36:$F$135,MATCH('Capacity Backing (Hide)'!AD$2,'Capacity Summary'!$B$36:$B$135,0),4),IF(INDEX('Capacity Summary'!$I$36:$BH$135,MATCH('Capacity Backing (Hide)'!AD$2,'Capacity Summary'!$B$36:$B$135,0),MATCH('Capacity Backing (Hide)'!$A8,'Capacity Summary'!$I$35:$BH$35,0))&lt;&gt;0,INDEX('Capacity Summary'!$I$36:$BH$135,MATCH('Capacity Backing (Hide)'!AD$2,'Capacity Summary'!$B$36:$B$135,0),MATCH('Capacity Backing (Hide)'!$A8,'Capacity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(Hide)'!$A8,'Capacity Summary'!$I$35:$BH$35,0))="x",INDEX('Capacity Summary'!$C$36:$F$135,MATCH('Capacity Backing (Hide)'!AE$2,'Capacity Summary'!$B$36:$B$135,0),4),IF(INDEX('Capacity Summary'!$I$36:$BH$135,MATCH('Capacity Backing (Hide)'!AE$2,'Capacity Summary'!$B$36:$B$135,0),MATCH('Capacity Backing (Hide)'!$A8,'Capacity Summary'!$I$35:$BH$35,0))&lt;&gt;0,INDEX('Capacity Summary'!$I$36:$BH$135,MATCH('Capacity Backing (Hide)'!AE$2,'Capacity Summary'!$B$36:$B$135,0),MATCH('Capacity Backing (Hide)'!$A8,'Capacity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(Hide)'!$A8,'Capacity Summary'!$I$35:$BH$35,0))="x",INDEX('Capacity Summary'!$C$36:$F$135,MATCH('Capacity Backing (Hide)'!AF$2,'Capacity Summary'!$B$36:$B$135,0),4),IF(INDEX('Capacity Summary'!$I$36:$BH$135,MATCH('Capacity Backing (Hide)'!AF$2,'Capacity Summary'!$B$36:$B$135,0),MATCH('Capacity Backing (Hide)'!$A8,'Capacity Summary'!$I$35:$BH$35,0))&lt;&gt;0,INDEX('Capacity Summary'!$I$36:$BH$135,MATCH('Capacity Backing (Hide)'!AF$2,'Capacity Summary'!$B$36:$B$135,0),MATCH('Capacity Backing (Hide)'!$A8,'Capacity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(Hide)'!$A8,'Capacity Summary'!$I$35:$BH$35,0))="x",INDEX('Capacity Summary'!$C$36:$F$135,MATCH('Capacity Backing (Hide)'!AG$2,'Capacity Summary'!$B$36:$B$135,0),4),IF(INDEX('Capacity Summary'!$I$36:$BH$135,MATCH('Capacity Backing (Hide)'!AG$2,'Capacity Summary'!$B$36:$B$135,0),MATCH('Capacity Backing (Hide)'!$A8,'Capacity Summary'!$I$35:$BH$35,0))&lt;&gt;0,INDEX('Capacity Summary'!$I$36:$BH$135,MATCH('Capacity Backing (Hide)'!AG$2,'Capacity Summary'!$B$36:$B$135,0),MATCH('Capacity Backing (Hide)'!$A8,'Capacity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(Hide)'!$A8,'Capacity Summary'!$I$35:$BH$35,0))="x",INDEX('Capacity Summary'!$C$36:$F$135,MATCH('Capacity Backing (Hide)'!AH$2,'Capacity Summary'!$B$36:$B$135,0),4),IF(INDEX('Capacity Summary'!$I$36:$BH$135,MATCH('Capacity Backing (Hide)'!AH$2,'Capacity Summary'!$B$36:$B$135,0),MATCH('Capacity Backing (Hide)'!$A8,'Capacity Summary'!$I$35:$BH$35,0))&lt;&gt;0,INDEX('Capacity Summary'!$I$36:$BH$135,MATCH('Capacity Backing (Hide)'!AH$2,'Capacity Summary'!$B$36:$B$135,0),MATCH('Capacity Backing (Hide)'!$A8,'Capacity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(Hide)'!$A8,'Capacity Summary'!$I$35:$BH$35,0))="x",INDEX('Capacity Summary'!$C$36:$F$135,MATCH('Capacity Backing (Hide)'!AI$2,'Capacity Summary'!$B$36:$B$135,0),4),IF(INDEX('Capacity Summary'!$I$36:$BH$135,MATCH('Capacity Backing (Hide)'!AI$2,'Capacity Summary'!$B$36:$B$135,0),MATCH('Capacity Backing (Hide)'!$A8,'Capacity Summary'!$I$35:$BH$35,0))&lt;&gt;0,INDEX('Capacity Summary'!$I$36:$BH$135,MATCH('Capacity Backing (Hide)'!AI$2,'Capacity Summary'!$B$36:$B$135,0),MATCH('Capacity Backing (Hide)'!$A8,'Capacity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(Hide)'!$A8,'Capacity Summary'!$I$35:$BH$35,0))="x",INDEX('Capacity Summary'!$C$36:$F$135,MATCH('Capacity Backing (Hide)'!AJ$2,'Capacity Summary'!$B$36:$B$135,0),4),IF(INDEX('Capacity Summary'!$I$36:$BH$135,MATCH('Capacity Backing (Hide)'!AJ$2,'Capacity Summary'!$B$36:$B$135,0),MATCH('Capacity Backing (Hide)'!$A8,'Capacity Summary'!$I$35:$BH$35,0))&lt;&gt;0,INDEX('Capacity Summary'!$I$36:$BH$135,MATCH('Capacity Backing (Hide)'!AJ$2,'Capacity Summary'!$B$36:$B$135,0),MATCH('Capacity Backing (Hide)'!$A8,'Capacity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(Hide)'!$A8,'Capacity Summary'!$I$35:$BH$35,0))="x",INDEX('Capacity Summary'!$C$36:$F$135,MATCH('Capacity Backing (Hide)'!AK$2,'Capacity Summary'!$B$36:$B$135,0),4),IF(INDEX('Capacity Summary'!$I$36:$BH$135,MATCH('Capacity Backing (Hide)'!AK$2,'Capacity Summary'!$B$36:$B$135,0),MATCH('Capacity Backing (Hide)'!$A8,'Capacity Summary'!$I$35:$BH$35,0))&lt;&gt;0,INDEX('Capacity Summary'!$I$36:$BH$135,MATCH('Capacity Backing (Hide)'!AK$2,'Capacity Summary'!$B$36:$B$135,0),MATCH('Capacity Backing (Hide)'!$A8,'Capacity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(Hide)'!$A8,'Capacity Summary'!$I$35:$BH$35,0))="x",INDEX('Capacity Summary'!$C$36:$F$135,MATCH('Capacity Backing (Hide)'!AL$2,'Capacity Summary'!$B$36:$B$135,0),4),IF(INDEX('Capacity Summary'!$I$36:$BH$135,MATCH('Capacity Backing (Hide)'!AL$2,'Capacity Summary'!$B$36:$B$135,0),MATCH('Capacity Backing (Hide)'!$A8,'Capacity Summary'!$I$35:$BH$35,0))&lt;&gt;0,INDEX('Capacity Summary'!$I$36:$BH$135,MATCH('Capacity Backing (Hide)'!AL$2,'Capacity Summary'!$B$36:$B$135,0),MATCH('Capacity Backing (Hide)'!$A8,'Capacity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(Hide)'!$A8,'Capacity Summary'!$I$35:$BH$35,0))="x",INDEX('Capacity Summary'!$C$36:$F$135,MATCH('Capacity Backing (Hide)'!AM$2,'Capacity Summary'!$B$36:$B$135,0),4),IF(INDEX('Capacity Summary'!$I$36:$BH$135,MATCH('Capacity Backing (Hide)'!AM$2,'Capacity Summary'!$B$36:$B$135,0),MATCH('Capacity Backing (Hide)'!$A8,'Capacity Summary'!$I$35:$BH$35,0))&lt;&gt;0,INDEX('Capacity Summary'!$I$36:$BH$135,MATCH('Capacity Backing (Hide)'!AM$2,'Capacity Summary'!$B$36:$B$135,0),MATCH('Capacity Backing (Hide)'!$A8,'Capacity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(Hide)'!$A8,'Capacity Summary'!$I$35:$BH$35,0))="x",INDEX('Capacity Summary'!$C$36:$F$135,MATCH('Capacity Backing (Hide)'!AN$2,'Capacity Summary'!$B$36:$B$135,0),4),IF(INDEX('Capacity Summary'!$I$36:$BH$135,MATCH('Capacity Backing (Hide)'!AN$2,'Capacity Summary'!$B$36:$B$135,0),MATCH('Capacity Backing (Hide)'!$A8,'Capacity Summary'!$I$35:$BH$35,0))&lt;&gt;0,INDEX('Capacity Summary'!$I$36:$BH$135,MATCH('Capacity Backing (Hide)'!AN$2,'Capacity Summary'!$B$36:$B$135,0),MATCH('Capacity Backing (Hide)'!$A8,'Capacity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(Hide)'!$A8,'Capacity Summary'!$I$35:$BH$35,0))="x",INDEX('Capacity Summary'!$C$36:$F$135,MATCH('Capacity Backing (Hide)'!AO$2,'Capacity Summary'!$B$36:$B$135,0),4),IF(INDEX('Capacity Summary'!$I$36:$BH$135,MATCH('Capacity Backing (Hide)'!AO$2,'Capacity Summary'!$B$36:$B$135,0),MATCH('Capacity Backing (Hide)'!$A8,'Capacity Summary'!$I$35:$BH$35,0))&lt;&gt;0,INDEX('Capacity Summary'!$I$36:$BH$135,MATCH('Capacity Backing (Hide)'!AO$2,'Capacity Summary'!$B$36:$B$135,0),MATCH('Capacity Backing (Hide)'!$A8,'Capacity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(Hide)'!$A8,'Capacity Summary'!$I$35:$BH$35,0))="x",INDEX('Capacity Summary'!$C$36:$F$135,MATCH('Capacity Backing (Hide)'!AP$2,'Capacity Summary'!$B$36:$B$135,0),4),IF(INDEX('Capacity Summary'!$I$36:$BH$135,MATCH('Capacity Backing (Hide)'!AP$2,'Capacity Summary'!$B$36:$B$135,0),MATCH('Capacity Backing (Hide)'!$A8,'Capacity Summary'!$I$35:$BH$35,0))&lt;&gt;0,INDEX('Capacity Summary'!$I$36:$BH$135,MATCH('Capacity Backing (Hide)'!AP$2,'Capacity Summary'!$B$36:$B$135,0),MATCH('Capacity Backing (Hide)'!$A8,'Capacity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(Hide)'!$A8,'Capacity Summary'!$I$35:$BH$35,0))="x",INDEX('Capacity Summary'!$C$36:$F$135,MATCH('Capacity Backing (Hide)'!AQ$2,'Capacity Summary'!$B$36:$B$135,0),4),IF(INDEX('Capacity Summary'!$I$36:$BH$135,MATCH('Capacity Backing (Hide)'!AQ$2,'Capacity Summary'!$B$36:$B$135,0),MATCH('Capacity Backing (Hide)'!$A8,'Capacity Summary'!$I$35:$BH$35,0))&lt;&gt;0,INDEX('Capacity Summary'!$I$36:$BH$135,MATCH('Capacity Backing (Hide)'!AQ$2,'Capacity Summary'!$B$36:$B$135,0),MATCH('Capacity Backing (Hide)'!$A8,'Capacity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(Hide)'!$A8,'Capacity Summary'!$I$35:$BH$35,0))="x",INDEX('Capacity Summary'!$C$36:$F$135,MATCH('Capacity Backing (Hide)'!AR$2,'Capacity Summary'!$B$36:$B$135,0),4),IF(INDEX('Capacity Summary'!$I$36:$BH$135,MATCH('Capacity Backing (Hide)'!AR$2,'Capacity Summary'!$B$36:$B$135,0),MATCH('Capacity Backing (Hide)'!$A8,'Capacity Summary'!$I$35:$BH$35,0))&lt;&gt;0,INDEX('Capacity Summary'!$I$36:$BH$135,MATCH('Capacity Backing (Hide)'!AR$2,'Capacity Summary'!$B$36:$B$135,0),MATCH('Capacity Backing (Hide)'!$A8,'Capacity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(Hide)'!$A8,'Capacity Summary'!$I$35:$BH$35,0))="x",INDEX('Capacity Summary'!$C$36:$F$135,MATCH('Capacity Backing (Hide)'!AS$2,'Capacity Summary'!$B$36:$B$135,0),4),IF(INDEX('Capacity Summary'!$I$36:$BH$135,MATCH('Capacity Backing (Hide)'!AS$2,'Capacity Summary'!$B$36:$B$135,0),MATCH('Capacity Backing (Hide)'!$A8,'Capacity Summary'!$I$35:$BH$35,0))&lt;&gt;0,INDEX('Capacity Summary'!$I$36:$BH$135,MATCH('Capacity Backing (Hide)'!AS$2,'Capacity Summary'!$B$36:$B$135,0),MATCH('Capacity Backing (Hide)'!$A8,'Capacity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(Hide)'!$A8,'Capacity Summary'!$I$35:$BH$35,0))="x",INDEX('Capacity Summary'!$C$36:$F$135,MATCH('Capacity Backing (Hide)'!AT$2,'Capacity Summary'!$B$36:$B$135,0),4),IF(INDEX('Capacity Summary'!$I$36:$BH$135,MATCH('Capacity Backing (Hide)'!AT$2,'Capacity Summary'!$B$36:$B$135,0),MATCH('Capacity Backing (Hide)'!$A8,'Capacity Summary'!$I$35:$BH$35,0))&lt;&gt;0,INDEX('Capacity Summary'!$I$36:$BH$135,MATCH('Capacity Backing (Hide)'!AT$2,'Capacity Summary'!$B$36:$B$135,0),MATCH('Capacity Backing (Hide)'!$A8,'Capacity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(Hide)'!$A8,'Capacity Summary'!$I$35:$BH$35,0))="x",INDEX('Capacity Summary'!$C$36:$F$135,MATCH('Capacity Backing (Hide)'!AU$2,'Capacity Summary'!$B$36:$B$135,0),4),IF(INDEX('Capacity Summary'!$I$36:$BH$135,MATCH('Capacity Backing (Hide)'!AU$2,'Capacity Summary'!$B$36:$B$135,0),MATCH('Capacity Backing (Hide)'!$A8,'Capacity Summary'!$I$35:$BH$35,0))&lt;&gt;0,INDEX('Capacity Summary'!$I$36:$BH$135,MATCH('Capacity Backing (Hide)'!AU$2,'Capacity Summary'!$B$36:$B$135,0),MATCH('Capacity Backing (Hide)'!$A8,'Capacity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(Hide)'!$A8,'Capacity Summary'!$I$35:$BH$35,0))="x",INDEX('Capacity Summary'!$C$36:$F$135,MATCH('Capacity Backing (Hide)'!AV$2,'Capacity Summary'!$B$36:$B$135,0),4),IF(INDEX('Capacity Summary'!$I$36:$BH$135,MATCH('Capacity Backing (Hide)'!AV$2,'Capacity Summary'!$B$36:$B$135,0),MATCH('Capacity Backing (Hide)'!$A8,'Capacity Summary'!$I$35:$BH$35,0))&lt;&gt;0,INDEX('Capacity Summary'!$I$36:$BH$135,MATCH('Capacity Backing (Hide)'!AV$2,'Capacity Summary'!$B$36:$B$135,0),MATCH('Capacity Backing (Hide)'!$A8,'Capacity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(Hide)'!$A8,'Capacity Summary'!$I$35:$BH$35,0))="x",INDEX('Capacity Summary'!$C$36:$F$135,MATCH('Capacity Backing (Hide)'!AW$2,'Capacity Summary'!$B$36:$B$135,0),4),IF(INDEX('Capacity Summary'!$I$36:$BH$135,MATCH('Capacity Backing (Hide)'!AW$2,'Capacity Summary'!$B$36:$B$135,0),MATCH('Capacity Backing (Hide)'!$A8,'Capacity Summary'!$I$35:$BH$35,0))&lt;&gt;0,INDEX('Capacity Summary'!$I$36:$BH$135,MATCH('Capacity Backing (Hide)'!AW$2,'Capacity Summary'!$B$36:$B$135,0),MATCH('Capacity Backing (Hide)'!$A8,'Capacity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(Hide)'!$A8,'Capacity Summary'!$I$35:$BH$35,0))="x",INDEX('Capacity Summary'!$C$36:$F$135,MATCH('Capacity Backing (Hide)'!AX$2,'Capacity Summary'!$B$36:$B$135,0),4),IF(INDEX('Capacity Summary'!$I$36:$BH$135,MATCH('Capacity Backing (Hide)'!AX$2,'Capacity Summary'!$B$36:$B$135,0),MATCH('Capacity Backing (Hide)'!$A8,'Capacity Summary'!$I$35:$BH$35,0))&lt;&gt;0,INDEX('Capacity Summary'!$I$36:$BH$135,MATCH('Capacity Backing (Hide)'!AX$2,'Capacity Summary'!$B$36:$B$135,0),MATCH('Capacity Backing (Hide)'!$A8,'Capacity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(Hide)'!$A8,'Capacity Summary'!$I$35:$BH$35,0))="x",INDEX('Capacity Summary'!$C$36:$F$135,MATCH('Capacity Backing (Hide)'!AY$2,'Capacity Summary'!$B$36:$B$135,0),4),IF(INDEX('Capacity Summary'!$I$36:$BH$135,MATCH('Capacity Backing (Hide)'!AY$2,'Capacity Summary'!$B$36:$B$135,0),MATCH('Capacity Backing (Hide)'!$A8,'Capacity Summary'!$I$35:$BH$35,0))&lt;&gt;0,INDEX('Capacity Summary'!$I$36:$BH$135,MATCH('Capacity Backing (Hide)'!AY$2,'Capacity Summary'!$B$36:$B$135,0),MATCH('Capacity Backing (Hide)'!$A8,'Capacity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(Hide)'!$A8,'Capacity Summary'!$I$35:$BH$35,0))="x",INDEX('Capacity Summary'!$C$36:$F$135,MATCH('Capacity Backing (Hide)'!AZ$2,'Capacity Summary'!$B$36:$B$135,0),4),IF(INDEX('Capacity Summary'!$I$36:$BH$135,MATCH('Capacity Backing (Hide)'!AZ$2,'Capacity Summary'!$B$36:$B$135,0),MATCH('Capacity Backing (Hide)'!$A8,'Capacity Summary'!$I$35:$BH$35,0))&lt;&gt;0,INDEX('Capacity Summary'!$I$36:$BH$135,MATCH('Capacity Backing (Hide)'!AZ$2,'Capacity Summary'!$B$36:$B$135,0),MATCH('Capacity Backing (Hide)'!$A8,'Capacity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(Hide)'!$A8,'Capacity Summary'!$I$35:$BH$35,0))="x",INDEX('Capacity Summary'!$C$36:$F$135,MATCH('Capacity Backing (Hide)'!BA$2,'Capacity Summary'!$B$36:$B$135,0),4),IF(INDEX('Capacity Summary'!$I$36:$BH$135,MATCH('Capacity Backing (Hide)'!BA$2,'Capacity Summary'!$B$36:$B$135,0),MATCH('Capacity Backing (Hide)'!$A8,'Capacity Summary'!$I$35:$BH$35,0))&lt;&gt;0,INDEX('Capacity Summary'!$I$36:$BH$135,MATCH('Capacity Backing (Hide)'!BA$2,'Capacity Summary'!$B$36:$B$135,0),MATCH('Capacity Backing (Hide)'!$A8,'Capacity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(Hide)'!$A8,'Capacity Summary'!$I$35:$BH$35,0))="x",INDEX('Capacity Summary'!$C$36:$F$135,MATCH('Capacity Backing (Hide)'!BB$2,'Capacity Summary'!$B$36:$B$135,0),4),IF(INDEX('Capacity Summary'!$I$36:$BH$135,MATCH('Capacity Backing (Hide)'!BB$2,'Capacity Summary'!$B$36:$B$135,0),MATCH('Capacity Backing (Hide)'!$A8,'Capacity Summary'!$I$35:$BH$35,0))&lt;&gt;0,INDEX('Capacity Summary'!$I$36:$BH$135,MATCH('Capacity Backing (Hide)'!BB$2,'Capacity Summary'!$B$36:$B$135,0),MATCH('Capacity Backing (Hide)'!$A8,'Capacity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(Hide)'!$A8,'Capacity Summary'!$I$35:$BH$35,0))="x",INDEX('Capacity Summary'!$C$36:$F$135,MATCH('Capacity Backing (Hide)'!BC$2,'Capacity Summary'!$B$36:$B$135,0),4),IF(INDEX('Capacity Summary'!$I$36:$BH$135,MATCH('Capacity Backing (Hide)'!BC$2,'Capacity Summary'!$B$36:$B$135,0),MATCH('Capacity Backing (Hide)'!$A8,'Capacity Summary'!$I$35:$BH$35,0))&lt;&gt;0,INDEX('Capacity Summary'!$I$36:$BH$135,MATCH('Capacity Backing (Hide)'!BC$2,'Capacity Summary'!$B$36:$B$135,0),MATCH('Capacity Backing (Hide)'!$A8,'Capacity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(Hide)'!$A8,'Capacity Summary'!$I$35:$BH$35,0))="x",INDEX('Capacity Summary'!$C$36:$F$135,MATCH('Capacity Backing (Hide)'!BD$2,'Capacity Summary'!$B$36:$B$135,0),4),IF(INDEX('Capacity Summary'!$I$36:$BH$135,MATCH('Capacity Backing (Hide)'!BD$2,'Capacity Summary'!$B$36:$B$135,0),MATCH('Capacity Backing (Hide)'!$A8,'Capacity Summary'!$I$35:$BH$35,0))&lt;&gt;0,INDEX('Capacity Summary'!$I$36:$BH$135,MATCH('Capacity Backing (Hide)'!BD$2,'Capacity Summary'!$B$36:$B$135,0),MATCH('Capacity Backing (Hide)'!$A8,'Capacity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(Hide)'!$A8,'Capacity Summary'!$I$35:$BH$35,0))="x",INDEX('Capacity Summary'!$C$36:$F$135,MATCH('Capacity Backing (Hide)'!BE$2,'Capacity Summary'!$B$36:$B$135,0),4),IF(INDEX('Capacity Summary'!$I$36:$BH$135,MATCH('Capacity Backing (Hide)'!BE$2,'Capacity Summary'!$B$36:$B$135,0),MATCH('Capacity Backing (Hide)'!$A8,'Capacity Summary'!$I$35:$BH$35,0))&lt;&gt;0,INDEX('Capacity Summary'!$I$36:$BH$135,MATCH('Capacity Backing (Hide)'!BE$2,'Capacity Summary'!$B$36:$B$135,0),MATCH('Capacity Backing (Hide)'!$A8,'Capacity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(Hide)'!$A8,'Capacity Summary'!$I$35:$BH$35,0))="x",INDEX('Capacity Summary'!$C$36:$F$135,MATCH('Capacity Backing (Hide)'!BF$2,'Capacity Summary'!$B$36:$B$135,0),4),IF(INDEX('Capacity Summary'!$I$36:$BH$135,MATCH('Capacity Backing (Hide)'!BF$2,'Capacity Summary'!$B$36:$B$135,0),MATCH('Capacity Backing (Hide)'!$A8,'Capacity Summary'!$I$35:$BH$35,0))&lt;&gt;0,INDEX('Capacity Summary'!$I$36:$BH$135,MATCH('Capacity Backing (Hide)'!BF$2,'Capacity Summary'!$B$36:$B$135,0),MATCH('Capacity Backing (Hide)'!$A8,'Capacity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(Hide)'!$A8,'Capacity Summary'!$I$35:$BH$35,0))="x",INDEX('Capacity Summary'!$C$36:$F$135,MATCH('Capacity Backing (Hide)'!BG$2,'Capacity Summary'!$B$36:$B$135,0),4),IF(INDEX('Capacity Summary'!$I$36:$BH$135,MATCH('Capacity Backing (Hide)'!BG$2,'Capacity Summary'!$B$36:$B$135,0),MATCH('Capacity Backing (Hide)'!$A8,'Capacity Summary'!$I$35:$BH$35,0))&lt;&gt;0,INDEX('Capacity Summary'!$I$36:$BH$135,MATCH('Capacity Backing (Hide)'!BG$2,'Capacity Summary'!$B$36:$B$135,0),MATCH('Capacity Backing (Hide)'!$A8,'Capacity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(Hide)'!$A8,'Capacity Summary'!$I$35:$BH$35,0))="x",INDEX('Capacity Summary'!$C$36:$F$135,MATCH('Capacity Backing (Hide)'!BH$2,'Capacity Summary'!$B$36:$B$135,0),4),IF(INDEX('Capacity Summary'!$I$36:$BH$135,MATCH('Capacity Backing (Hide)'!BH$2,'Capacity Summary'!$B$36:$B$135,0),MATCH('Capacity Backing (Hide)'!$A8,'Capacity Summary'!$I$35:$BH$35,0))&lt;&gt;0,INDEX('Capacity Summary'!$I$36:$BH$135,MATCH('Capacity Backing (Hide)'!BH$2,'Capacity Summary'!$B$36:$B$135,0),MATCH('Capacity Backing (Hide)'!$A8,'Capacity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(Hide)'!$A8,'Capacity Summary'!$I$35:$BH$35,0))="x",INDEX('Capacity Summary'!$C$36:$F$135,MATCH('Capacity Backing (Hide)'!BI$2,'Capacity Summary'!$B$36:$B$135,0),4),IF(INDEX('Capacity Summary'!$I$36:$BH$135,MATCH('Capacity Backing (Hide)'!BI$2,'Capacity Summary'!$B$36:$B$135,0),MATCH('Capacity Backing (Hide)'!$A8,'Capacity Summary'!$I$35:$BH$35,0))&lt;&gt;0,INDEX('Capacity Summary'!$I$36:$BH$135,MATCH('Capacity Backing (Hide)'!BI$2,'Capacity Summary'!$B$36:$B$135,0),MATCH('Capacity Backing (Hide)'!$A8,'Capacity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(Hide)'!$A8,'Capacity Summary'!$I$35:$BH$35,0))="x",INDEX('Capacity Summary'!$C$36:$F$135,MATCH('Capacity Backing (Hide)'!BJ$2,'Capacity Summary'!$B$36:$B$135,0),4),IF(INDEX('Capacity Summary'!$I$36:$BH$135,MATCH('Capacity Backing (Hide)'!BJ$2,'Capacity Summary'!$B$36:$B$135,0),MATCH('Capacity Backing (Hide)'!$A8,'Capacity Summary'!$I$35:$BH$35,0))&lt;&gt;0,INDEX('Capacity Summary'!$I$36:$BH$135,MATCH('Capacity Backing (Hide)'!BJ$2,'Capacity Summary'!$B$36:$B$135,0),MATCH('Capacity Backing (Hide)'!$A8,'Capacity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(Hide)'!$A8,'Capacity Summary'!$I$35:$BH$35,0))="x",INDEX('Capacity Summary'!$C$36:$F$135,MATCH('Capacity Backing (Hide)'!BK$2,'Capacity Summary'!$B$36:$B$135,0),4),IF(INDEX('Capacity Summary'!$I$36:$BH$135,MATCH('Capacity Backing (Hide)'!BK$2,'Capacity Summary'!$B$36:$B$135,0),MATCH('Capacity Backing (Hide)'!$A8,'Capacity Summary'!$I$35:$BH$35,0))&lt;&gt;0,INDEX('Capacity Summary'!$I$36:$BH$135,MATCH('Capacity Backing (Hide)'!BK$2,'Capacity Summary'!$B$36:$B$135,0),MATCH('Capacity Backing (Hide)'!$A8,'Capacity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(Hide)'!$A8,'Capacity Summary'!$I$35:$BH$35,0))="x",INDEX('Capacity Summary'!$C$36:$F$135,MATCH('Capacity Backing (Hide)'!BL$2,'Capacity Summary'!$B$36:$B$135,0),4),IF(INDEX('Capacity Summary'!$I$36:$BH$135,MATCH('Capacity Backing (Hide)'!BL$2,'Capacity Summary'!$B$36:$B$135,0),MATCH('Capacity Backing (Hide)'!$A8,'Capacity Summary'!$I$35:$BH$35,0))&lt;&gt;0,INDEX('Capacity Summary'!$I$36:$BH$135,MATCH('Capacity Backing (Hide)'!BL$2,'Capacity Summary'!$B$36:$B$135,0),MATCH('Capacity Backing (Hide)'!$A8,'Capacity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(Hide)'!$A8,'Capacity Summary'!$I$35:$BH$35,0))="x",INDEX('Capacity Summary'!$C$36:$F$135,MATCH('Capacity Backing (Hide)'!BM$2,'Capacity Summary'!$B$36:$B$135,0),4),IF(INDEX('Capacity Summary'!$I$36:$BH$135,MATCH('Capacity Backing (Hide)'!BM$2,'Capacity Summary'!$B$36:$B$135,0),MATCH('Capacity Backing (Hide)'!$A8,'Capacity Summary'!$I$35:$BH$35,0))&lt;&gt;0,INDEX('Capacity Summary'!$I$36:$BH$135,MATCH('Capacity Backing (Hide)'!BM$2,'Capacity Summary'!$B$36:$B$135,0),MATCH('Capacity Backing (Hide)'!$A8,'Capacity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(Hide)'!$A8,'Capacity Summary'!$I$35:$BH$35,0))="x",INDEX('Capacity Summary'!$C$36:$F$135,MATCH('Capacity Backing (Hide)'!BN$2,'Capacity Summary'!$B$36:$B$135,0),4),IF(INDEX('Capacity Summary'!$I$36:$BH$135,MATCH('Capacity Backing (Hide)'!BN$2,'Capacity Summary'!$B$36:$B$135,0),MATCH('Capacity Backing (Hide)'!$A8,'Capacity Summary'!$I$35:$BH$35,0))&lt;&gt;0,INDEX('Capacity Summary'!$I$36:$BH$135,MATCH('Capacity Backing (Hide)'!BN$2,'Capacity Summary'!$B$36:$B$135,0),MATCH('Capacity Backing (Hide)'!$A8,'Capacity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(Hide)'!$A8,'Capacity Summary'!$I$35:$BH$35,0))="x",INDEX('Capacity Summary'!$C$36:$F$135,MATCH('Capacity Backing (Hide)'!BO$2,'Capacity Summary'!$B$36:$B$135,0),4),IF(INDEX('Capacity Summary'!$I$36:$BH$135,MATCH('Capacity Backing (Hide)'!BO$2,'Capacity Summary'!$B$36:$B$135,0),MATCH('Capacity Backing (Hide)'!$A8,'Capacity Summary'!$I$35:$BH$35,0))&lt;&gt;0,INDEX('Capacity Summary'!$I$36:$BH$135,MATCH('Capacity Backing (Hide)'!BO$2,'Capacity Summary'!$B$36:$B$135,0),MATCH('Capacity Backing (Hide)'!$A8,'Capacity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(Hide)'!$A8,'Capacity Summary'!$I$35:$BH$35,0))="x",INDEX('Capacity Summary'!$C$36:$F$135,MATCH('Capacity Backing (Hide)'!BP$2,'Capacity Summary'!$B$36:$B$135,0),4),IF(INDEX('Capacity Summary'!$I$36:$BH$135,MATCH('Capacity Backing (Hide)'!BP$2,'Capacity Summary'!$B$36:$B$135,0),MATCH('Capacity Backing (Hide)'!$A8,'Capacity Summary'!$I$35:$BH$35,0))&lt;&gt;0,INDEX('Capacity Summary'!$I$36:$BH$135,MATCH('Capacity Backing (Hide)'!BP$2,'Capacity Summary'!$B$36:$B$135,0),MATCH('Capacity Backing (Hide)'!$A8,'Capacity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(Hide)'!$A8,'Capacity Summary'!$I$35:$BH$35,0))="x",INDEX('Capacity Summary'!$C$36:$F$135,MATCH('Capacity Backing (Hide)'!BQ$2,'Capacity Summary'!$B$36:$B$135,0),4),IF(INDEX('Capacity Summary'!$I$36:$BH$135,MATCH('Capacity Backing (Hide)'!BQ$2,'Capacity Summary'!$B$36:$B$135,0),MATCH('Capacity Backing (Hide)'!$A8,'Capacity Summary'!$I$35:$BH$35,0))&lt;&gt;0,INDEX('Capacity Summary'!$I$36:$BH$135,MATCH('Capacity Backing (Hide)'!BQ$2,'Capacity Summary'!$B$36:$B$135,0),MATCH('Capacity Backing (Hide)'!$A8,'Capacity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(Hide)'!$A8,'Capacity Summary'!$I$35:$BH$35,0))="x",INDEX('Capacity Summary'!$C$36:$F$135,MATCH('Capacity Backing (Hide)'!BR$2,'Capacity Summary'!$B$36:$B$135,0),4),IF(INDEX('Capacity Summary'!$I$36:$BH$135,MATCH('Capacity Backing (Hide)'!BR$2,'Capacity Summary'!$B$36:$B$135,0),MATCH('Capacity Backing (Hide)'!$A8,'Capacity Summary'!$I$35:$BH$35,0))&lt;&gt;0,INDEX('Capacity Summary'!$I$36:$BH$135,MATCH('Capacity Backing (Hide)'!BR$2,'Capacity Summary'!$B$36:$B$135,0),MATCH('Capacity Backing (Hide)'!$A8,'Capacity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(Hide)'!$A8,'Capacity Summary'!$I$35:$BH$35,0))="x",INDEX('Capacity Summary'!$C$36:$F$135,MATCH('Capacity Backing (Hide)'!BS$2,'Capacity Summary'!$B$36:$B$135,0),4),IF(INDEX('Capacity Summary'!$I$36:$BH$135,MATCH('Capacity Backing (Hide)'!BS$2,'Capacity Summary'!$B$36:$B$135,0),MATCH('Capacity Backing (Hide)'!$A8,'Capacity Summary'!$I$35:$BH$35,0))&lt;&gt;0,INDEX('Capacity Summary'!$I$36:$BH$135,MATCH('Capacity Backing (Hide)'!BS$2,'Capacity Summary'!$B$36:$B$135,0),MATCH('Capacity Backing (Hide)'!$A8,'Capacity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(Hide)'!$A8,'Capacity Summary'!$I$35:$BH$35,0))="x",INDEX('Capacity Summary'!$C$36:$F$135,MATCH('Capacity Backing (Hide)'!BT$2,'Capacity Summary'!$B$36:$B$135,0),4),IF(INDEX('Capacity Summary'!$I$36:$BH$135,MATCH('Capacity Backing (Hide)'!BT$2,'Capacity Summary'!$B$36:$B$135,0),MATCH('Capacity Backing (Hide)'!$A8,'Capacity Summary'!$I$35:$BH$35,0))&lt;&gt;0,INDEX('Capacity Summary'!$I$36:$BH$135,MATCH('Capacity Backing (Hide)'!BT$2,'Capacity Summary'!$B$36:$B$135,0),MATCH('Capacity Backing (Hide)'!$A8,'Capacity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(Hide)'!$A8,'Capacity Summary'!$I$35:$BH$35,0))="x",INDEX('Capacity Summary'!$C$36:$F$135,MATCH('Capacity Backing (Hide)'!BU$2,'Capacity Summary'!$B$36:$B$135,0),4),IF(INDEX('Capacity Summary'!$I$36:$BH$135,MATCH('Capacity Backing (Hide)'!BU$2,'Capacity Summary'!$B$36:$B$135,0),MATCH('Capacity Backing (Hide)'!$A8,'Capacity Summary'!$I$35:$BH$35,0))&lt;&gt;0,INDEX('Capacity Summary'!$I$36:$BH$135,MATCH('Capacity Backing (Hide)'!BU$2,'Capacity Summary'!$B$36:$B$135,0),MATCH('Capacity Backing (Hide)'!$A8,'Capacity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(Hide)'!$A8,'Capacity Summary'!$I$35:$BH$35,0))="x",INDEX('Capacity Summary'!$C$36:$F$135,MATCH('Capacity Backing (Hide)'!BV$2,'Capacity Summary'!$B$36:$B$135,0),4),IF(INDEX('Capacity Summary'!$I$36:$BH$135,MATCH('Capacity Backing (Hide)'!BV$2,'Capacity Summary'!$B$36:$B$135,0),MATCH('Capacity Backing (Hide)'!$A8,'Capacity Summary'!$I$35:$BH$35,0))&lt;&gt;0,INDEX('Capacity Summary'!$I$36:$BH$135,MATCH('Capacity Backing (Hide)'!BV$2,'Capacity Summary'!$B$36:$B$135,0),MATCH('Capacity Backing (Hide)'!$A8,'Capacity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(Hide)'!$A8,'Capacity Summary'!$I$35:$BH$35,0))="x",INDEX('Capacity Summary'!$C$36:$F$135,MATCH('Capacity Backing (Hide)'!BW$2,'Capacity Summary'!$B$36:$B$135,0),4),IF(INDEX('Capacity Summary'!$I$36:$BH$135,MATCH('Capacity Backing (Hide)'!BW$2,'Capacity Summary'!$B$36:$B$135,0),MATCH('Capacity Backing (Hide)'!$A8,'Capacity Summary'!$I$35:$BH$35,0))&lt;&gt;0,INDEX('Capacity Summary'!$I$36:$BH$135,MATCH('Capacity Backing (Hide)'!BW$2,'Capacity Summary'!$B$36:$B$135,0),MATCH('Capacity Backing (Hide)'!$A8,'Capacity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(Hide)'!$A8,'Capacity Summary'!$I$35:$BH$35,0))="x",INDEX('Capacity Summary'!$C$36:$F$135,MATCH('Capacity Backing (Hide)'!BX$2,'Capacity Summary'!$B$36:$B$135,0),4),IF(INDEX('Capacity Summary'!$I$36:$BH$135,MATCH('Capacity Backing (Hide)'!BX$2,'Capacity Summary'!$B$36:$B$135,0),MATCH('Capacity Backing (Hide)'!$A8,'Capacity Summary'!$I$35:$BH$35,0))&lt;&gt;0,INDEX('Capacity Summary'!$I$36:$BH$135,MATCH('Capacity Backing (Hide)'!BX$2,'Capacity Summary'!$B$36:$B$135,0),MATCH('Capacity Backing (Hide)'!$A8,'Capacity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(Hide)'!$A8,'Capacity Summary'!$I$35:$BH$35,0))="x",INDEX('Capacity Summary'!$C$36:$F$135,MATCH('Capacity Backing (Hide)'!BY$2,'Capacity Summary'!$B$36:$B$135,0),4),IF(INDEX('Capacity Summary'!$I$36:$BH$135,MATCH('Capacity Backing (Hide)'!BY$2,'Capacity Summary'!$B$36:$B$135,0),MATCH('Capacity Backing (Hide)'!$A8,'Capacity Summary'!$I$35:$BH$35,0))&lt;&gt;0,INDEX('Capacity Summary'!$I$36:$BH$135,MATCH('Capacity Backing (Hide)'!BY$2,'Capacity Summary'!$B$36:$B$135,0),MATCH('Capacity Backing (Hide)'!$A8,'Capacity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(Hide)'!$A8,'Capacity Summary'!$I$35:$BH$35,0))="x",INDEX('Capacity Summary'!$C$36:$F$135,MATCH('Capacity Backing (Hide)'!BZ$2,'Capacity Summary'!$B$36:$B$135,0),4),IF(INDEX('Capacity Summary'!$I$36:$BH$135,MATCH('Capacity Backing (Hide)'!BZ$2,'Capacity Summary'!$B$36:$B$135,0),MATCH('Capacity Backing (Hide)'!$A8,'Capacity Summary'!$I$35:$BH$35,0))&lt;&gt;0,INDEX('Capacity Summary'!$I$36:$BH$135,MATCH('Capacity Backing (Hide)'!BZ$2,'Capacity Summary'!$B$36:$B$135,0),MATCH('Capacity Backing (Hide)'!$A8,'Capacity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(Hide)'!$A8,'Capacity Summary'!$I$35:$BH$35,0))="x",INDEX('Capacity Summary'!$C$36:$F$135,MATCH('Capacity Backing (Hide)'!CA$2,'Capacity Summary'!$B$36:$B$135,0),4),IF(INDEX('Capacity Summary'!$I$36:$BH$135,MATCH('Capacity Backing (Hide)'!CA$2,'Capacity Summary'!$B$36:$B$135,0),MATCH('Capacity Backing (Hide)'!$A8,'Capacity Summary'!$I$35:$BH$35,0))&lt;&gt;0,INDEX('Capacity Summary'!$I$36:$BH$135,MATCH('Capacity Backing (Hide)'!CA$2,'Capacity Summary'!$B$36:$B$135,0),MATCH('Capacity Backing (Hide)'!$A8,'Capacity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(Hide)'!$A8,'Capacity Summary'!$I$35:$BH$35,0))="x",INDEX('Capacity Summary'!$C$36:$F$135,MATCH('Capacity Backing (Hide)'!CB$2,'Capacity Summary'!$B$36:$B$135,0),4),IF(INDEX('Capacity Summary'!$I$36:$BH$135,MATCH('Capacity Backing (Hide)'!CB$2,'Capacity Summary'!$B$36:$B$135,0),MATCH('Capacity Backing (Hide)'!$A8,'Capacity Summary'!$I$35:$BH$35,0))&lt;&gt;0,INDEX('Capacity Summary'!$I$36:$BH$135,MATCH('Capacity Backing (Hide)'!CB$2,'Capacity Summary'!$B$36:$B$135,0),MATCH('Capacity Backing (Hide)'!$A8,'Capacity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(Hide)'!$A8,'Capacity Summary'!$I$35:$BH$35,0))="x",INDEX('Capacity Summary'!$C$36:$F$135,MATCH('Capacity Backing (Hide)'!CC$2,'Capacity Summary'!$B$36:$B$135,0),4),IF(INDEX('Capacity Summary'!$I$36:$BH$135,MATCH('Capacity Backing (Hide)'!CC$2,'Capacity Summary'!$B$36:$B$135,0),MATCH('Capacity Backing (Hide)'!$A8,'Capacity Summary'!$I$35:$BH$35,0))&lt;&gt;0,INDEX('Capacity Summary'!$I$36:$BH$135,MATCH('Capacity Backing (Hide)'!CC$2,'Capacity Summary'!$B$36:$B$135,0),MATCH('Capacity Backing (Hide)'!$A8,'Capacity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(Hide)'!$A8,'Capacity Summary'!$I$35:$BH$35,0))="x",INDEX('Capacity Summary'!$C$36:$F$135,MATCH('Capacity Backing (Hide)'!CD$2,'Capacity Summary'!$B$36:$B$135,0),4),IF(INDEX('Capacity Summary'!$I$36:$BH$135,MATCH('Capacity Backing (Hide)'!CD$2,'Capacity Summary'!$B$36:$B$135,0),MATCH('Capacity Backing (Hide)'!$A8,'Capacity Summary'!$I$35:$BH$35,0))&lt;&gt;0,INDEX('Capacity Summary'!$I$36:$BH$135,MATCH('Capacity Backing (Hide)'!CD$2,'Capacity Summary'!$B$36:$B$135,0),MATCH('Capacity Backing (Hide)'!$A8,'Capacity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(Hide)'!$A8,'Capacity Summary'!$I$35:$BH$35,0))="x",INDEX('Capacity Summary'!$C$36:$F$135,MATCH('Capacity Backing (Hide)'!CE$2,'Capacity Summary'!$B$36:$B$135,0),4),IF(INDEX('Capacity Summary'!$I$36:$BH$135,MATCH('Capacity Backing (Hide)'!CE$2,'Capacity Summary'!$B$36:$B$135,0),MATCH('Capacity Backing (Hide)'!$A8,'Capacity Summary'!$I$35:$BH$35,0))&lt;&gt;0,INDEX('Capacity Summary'!$I$36:$BH$135,MATCH('Capacity Backing (Hide)'!CE$2,'Capacity Summary'!$B$36:$B$135,0),MATCH('Capacity Backing (Hide)'!$A8,'Capacity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(Hide)'!$A8,'Capacity Summary'!$I$35:$BH$35,0))="x",INDEX('Capacity Summary'!$C$36:$F$135,MATCH('Capacity Backing (Hide)'!CF$2,'Capacity Summary'!$B$36:$B$135,0),4),IF(INDEX('Capacity Summary'!$I$36:$BH$135,MATCH('Capacity Backing (Hide)'!CF$2,'Capacity Summary'!$B$36:$B$135,0),MATCH('Capacity Backing (Hide)'!$A8,'Capacity Summary'!$I$35:$BH$35,0))&lt;&gt;0,INDEX('Capacity Summary'!$I$36:$BH$135,MATCH('Capacity Backing (Hide)'!CF$2,'Capacity Summary'!$B$36:$B$135,0),MATCH('Capacity Backing (Hide)'!$A8,'Capacity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(Hide)'!$A8,'Capacity Summary'!$I$35:$BH$35,0))="x",INDEX('Capacity Summary'!$C$36:$F$135,MATCH('Capacity Backing (Hide)'!CG$2,'Capacity Summary'!$B$36:$B$135,0),4),IF(INDEX('Capacity Summary'!$I$36:$BH$135,MATCH('Capacity Backing (Hide)'!CG$2,'Capacity Summary'!$B$36:$B$135,0),MATCH('Capacity Backing (Hide)'!$A8,'Capacity Summary'!$I$35:$BH$35,0))&lt;&gt;0,INDEX('Capacity Summary'!$I$36:$BH$135,MATCH('Capacity Backing (Hide)'!CG$2,'Capacity Summary'!$B$36:$B$135,0),MATCH('Capacity Backing (Hide)'!$A8,'Capacity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(Hide)'!$A8,'Capacity Summary'!$I$35:$BH$35,0))="x",INDEX('Capacity Summary'!$C$36:$F$135,MATCH('Capacity Backing (Hide)'!CH$2,'Capacity Summary'!$B$36:$B$135,0),4),IF(INDEX('Capacity Summary'!$I$36:$BH$135,MATCH('Capacity Backing (Hide)'!CH$2,'Capacity Summary'!$B$36:$B$135,0),MATCH('Capacity Backing (Hide)'!$A8,'Capacity Summary'!$I$35:$BH$35,0))&lt;&gt;0,INDEX('Capacity Summary'!$I$36:$BH$135,MATCH('Capacity Backing (Hide)'!CH$2,'Capacity Summary'!$B$36:$B$135,0),MATCH('Capacity Backing (Hide)'!$A8,'Capacity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(Hide)'!$A8,'Capacity Summary'!$I$35:$BH$35,0))="x",INDEX('Capacity Summary'!$C$36:$F$135,MATCH('Capacity Backing (Hide)'!CI$2,'Capacity Summary'!$B$36:$B$135,0),4),IF(INDEX('Capacity Summary'!$I$36:$BH$135,MATCH('Capacity Backing (Hide)'!CI$2,'Capacity Summary'!$B$36:$B$135,0),MATCH('Capacity Backing (Hide)'!$A8,'Capacity Summary'!$I$35:$BH$35,0))&lt;&gt;0,INDEX('Capacity Summary'!$I$36:$BH$135,MATCH('Capacity Backing (Hide)'!CI$2,'Capacity Summary'!$B$36:$B$135,0),MATCH('Capacity Backing (Hide)'!$A8,'Capacity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(Hide)'!$A8,'Capacity Summary'!$I$35:$BH$35,0))="x",INDEX('Capacity Summary'!$C$36:$F$135,MATCH('Capacity Backing (Hide)'!CJ$2,'Capacity Summary'!$B$36:$B$135,0),4),IF(INDEX('Capacity Summary'!$I$36:$BH$135,MATCH('Capacity Backing (Hide)'!CJ$2,'Capacity Summary'!$B$36:$B$135,0),MATCH('Capacity Backing (Hide)'!$A8,'Capacity Summary'!$I$35:$BH$35,0))&lt;&gt;0,INDEX('Capacity Summary'!$I$36:$BH$135,MATCH('Capacity Backing (Hide)'!CJ$2,'Capacity Summary'!$B$36:$B$135,0),MATCH('Capacity Backing (Hide)'!$A8,'Capacity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(Hide)'!$A8,'Capacity Summary'!$I$35:$BH$35,0))="x",INDEX('Capacity Summary'!$C$36:$F$135,MATCH('Capacity Backing (Hide)'!CK$2,'Capacity Summary'!$B$36:$B$135,0),4),IF(INDEX('Capacity Summary'!$I$36:$BH$135,MATCH('Capacity Backing (Hide)'!CK$2,'Capacity Summary'!$B$36:$B$135,0),MATCH('Capacity Backing (Hide)'!$A8,'Capacity Summary'!$I$35:$BH$35,0))&lt;&gt;0,INDEX('Capacity Summary'!$I$36:$BH$135,MATCH('Capacity Backing (Hide)'!CK$2,'Capacity Summary'!$B$36:$B$135,0),MATCH('Capacity Backing (Hide)'!$A8,'Capacity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(Hide)'!$A8,'Capacity Summary'!$I$35:$BH$35,0))="x",INDEX('Capacity Summary'!$C$36:$F$135,MATCH('Capacity Backing (Hide)'!CL$2,'Capacity Summary'!$B$36:$B$135,0),4),IF(INDEX('Capacity Summary'!$I$36:$BH$135,MATCH('Capacity Backing (Hide)'!CL$2,'Capacity Summary'!$B$36:$B$135,0),MATCH('Capacity Backing (Hide)'!$A8,'Capacity Summary'!$I$35:$BH$35,0))&lt;&gt;0,INDEX('Capacity Summary'!$I$36:$BH$135,MATCH('Capacity Backing (Hide)'!CL$2,'Capacity Summary'!$B$36:$B$135,0),MATCH('Capacity Backing (Hide)'!$A8,'Capacity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(Hide)'!$A8,'Capacity Summary'!$I$35:$BH$35,0))="x",INDEX('Capacity Summary'!$C$36:$F$135,MATCH('Capacity Backing (Hide)'!CM$2,'Capacity Summary'!$B$36:$B$135,0),4),IF(INDEX('Capacity Summary'!$I$36:$BH$135,MATCH('Capacity Backing (Hide)'!CM$2,'Capacity Summary'!$B$36:$B$135,0),MATCH('Capacity Backing (Hide)'!$A8,'Capacity Summary'!$I$35:$BH$35,0))&lt;&gt;0,INDEX('Capacity Summary'!$I$36:$BH$135,MATCH('Capacity Backing (Hide)'!CM$2,'Capacity Summary'!$B$36:$B$135,0),MATCH('Capacity Backing (Hide)'!$A8,'Capacity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(Hide)'!$A8,'Capacity Summary'!$I$35:$BH$35,0))="x",INDEX('Capacity Summary'!$C$36:$F$135,MATCH('Capacity Backing (Hide)'!CN$2,'Capacity Summary'!$B$36:$B$135,0),4),IF(INDEX('Capacity Summary'!$I$36:$BH$135,MATCH('Capacity Backing (Hide)'!CN$2,'Capacity Summary'!$B$36:$B$135,0),MATCH('Capacity Backing (Hide)'!$A8,'Capacity Summary'!$I$35:$BH$35,0))&lt;&gt;0,INDEX('Capacity Summary'!$I$36:$BH$135,MATCH('Capacity Backing (Hide)'!CN$2,'Capacity Summary'!$B$36:$B$135,0),MATCH('Capacity Backing (Hide)'!$A8,'Capacity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(Hide)'!$A8,'Capacity Summary'!$I$35:$BH$35,0))="x",INDEX('Capacity Summary'!$C$36:$F$135,MATCH('Capacity Backing (Hide)'!CO$2,'Capacity Summary'!$B$36:$B$135,0),4),IF(INDEX('Capacity Summary'!$I$36:$BH$135,MATCH('Capacity Backing (Hide)'!CO$2,'Capacity Summary'!$B$36:$B$135,0),MATCH('Capacity Backing (Hide)'!$A8,'Capacity Summary'!$I$35:$BH$35,0))&lt;&gt;0,INDEX('Capacity Summary'!$I$36:$BH$135,MATCH('Capacity Backing (Hide)'!CO$2,'Capacity Summary'!$B$36:$B$135,0),MATCH('Capacity Backing (Hide)'!$A8,'Capacity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(Hide)'!$A8,'Capacity Summary'!$I$35:$BH$35,0))="x",INDEX('Capacity Summary'!$C$36:$F$135,MATCH('Capacity Backing (Hide)'!CP$2,'Capacity Summary'!$B$36:$B$135,0),4),IF(INDEX('Capacity Summary'!$I$36:$BH$135,MATCH('Capacity Backing (Hide)'!CP$2,'Capacity Summary'!$B$36:$B$135,0),MATCH('Capacity Backing (Hide)'!$A8,'Capacity Summary'!$I$35:$BH$35,0))&lt;&gt;0,INDEX('Capacity Summary'!$I$36:$BH$135,MATCH('Capacity Backing (Hide)'!CP$2,'Capacity Summary'!$B$36:$B$135,0),MATCH('Capacity Backing (Hide)'!$A8,'Capacity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(Hide)'!$A8,'Capacity Summary'!$I$35:$BH$35,0))="x",INDEX('Capacity Summary'!$C$36:$F$135,MATCH('Capacity Backing (Hide)'!CQ$2,'Capacity Summary'!$B$36:$B$135,0),4),IF(INDEX('Capacity Summary'!$I$36:$BH$135,MATCH('Capacity Backing (Hide)'!CQ$2,'Capacity Summary'!$B$36:$B$135,0),MATCH('Capacity Backing (Hide)'!$A8,'Capacity Summary'!$I$35:$BH$35,0))&lt;&gt;0,INDEX('Capacity Summary'!$I$36:$BH$135,MATCH('Capacity Backing (Hide)'!CQ$2,'Capacity Summary'!$B$36:$B$135,0),MATCH('Capacity Backing (Hide)'!$A8,'Capacity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(Hide)'!$A8,'Capacity Summary'!$I$35:$BH$35,0))="x",INDEX('Capacity Summary'!$C$36:$F$135,MATCH('Capacity Backing (Hide)'!CR$2,'Capacity Summary'!$B$36:$B$135,0),4),IF(INDEX('Capacity Summary'!$I$36:$BH$135,MATCH('Capacity Backing (Hide)'!CR$2,'Capacity Summary'!$B$36:$B$135,0),MATCH('Capacity Backing (Hide)'!$A8,'Capacity Summary'!$I$35:$BH$35,0))&lt;&gt;0,INDEX('Capacity Summary'!$I$36:$BH$135,MATCH('Capacity Backing (Hide)'!CR$2,'Capacity Summary'!$B$36:$B$135,0),MATCH('Capacity Backing (Hide)'!$A8,'Capacity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(Hide)'!$A8,'Capacity Summary'!$I$35:$BH$35,0))="x",INDEX('Capacity Summary'!$C$36:$F$135,MATCH('Capacity Backing (Hide)'!CS$2,'Capacity Summary'!$B$36:$B$135,0),4),IF(INDEX('Capacity Summary'!$I$36:$BH$135,MATCH('Capacity Backing (Hide)'!CS$2,'Capacity Summary'!$B$36:$B$135,0),MATCH('Capacity Backing (Hide)'!$A8,'Capacity Summary'!$I$35:$BH$35,0))&lt;&gt;0,INDEX('Capacity Summary'!$I$36:$BH$135,MATCH('Capacity Backing (Hide)'!CS$2,'Capacity Summary'!$B$36:$B$135,0),MATCH('Capacity Backing (Hide)'!$A8,'Capacity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(Hide)'!$A8,'Capacity Summary'!$I$35:$BH$35,0))="x",INDEX('Capacity Summary'!$C$36:$F$135,MATCH('Capacity Backing (Hide)'!CT$2,'Capacity Summary'!$B$36:$B$135,0),4),IF(INDEX('Capacity Summary'!$I$36:$BH$135,MATCH('Capacity Backing (Hide)'!CT$2,'Capacity Summary'!$B$36:$B$135,0),MATCH('Capacity Backing (Hide)'!$A8,'Capacity Summary'!$I$35:$BH$35,0))&lt;&gt;0,INDEX('Capacity Summary'!$I$36:$BH$135,MATCH('Capacity Backing (Hide)'!CT$2,'Capacity Summary'!$B$36:$B$135,0),MATCH('Capacity Backing (Hide)'!$A8,'Capacity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(Hide)'!$A8,'Capacity Summary'!$I$35:$BH$35,0))="x",INDEX('Capacity Summary'!$C$36:$F$135,MATCH('Capacity Backing (Hide)'!CU$2,'Capacity Summary'!$B$36:$B$135,0),4),IF(INDEX('Capacity Summary'!$I$36:$BH$135,MATCH('Capacity Backing (Hide)'!CU$2,'Capacity Summary'!$B$36:$B$135,0),MATCH('Capacity Backing (Hide)'!$A8,'Capacity Summary'!$I$35:$BH$35,0))&lt;&gt;0,INDEX('Capacity Summary'!$I$36:$BH$135,MATCH('Capacity Backing (Hide)'!CU$2,'Capacity Summary'!$B$36:$B$135,0),MATCH('Capacity Backing (Hide)'!$A8,'Capacity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(Hide)'!$A8,'Capacity Summary'!$I$35:$BH$35,0))="x",INDEX('Capacity Summary'!$C$36:$F$135,MATCH('Capacity Backing (Hide)'!CV$2,'Capacity Summary'!$B$36:$B$135,0),4),IF(INDEX('Capacity Summary'!$I$36:$BH$135,MATCH('Capacity Backing (Hide)'!CV$2,'Capacity Summary'!$B$36:$B$135,0),MATCH('Capacity Backing (Hide)'!$A8,'Capacity Summary'!$I$35:$BH$35,0))&lt;&gt;0,INDEX('Capacity Summary'!$I$36:$BH$135,MATCH('Capacity Backing (Hide)'!CV$2,'Capacity Summary'!$B$36:$B$135,0),MATCH('Capacity Backing (Hide)'!$A8,'Capacity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(Hide)'!$A8,'Capacity Summary'!$I$35:$BH$35,0))="x",INDEX('Capacity Summary'!$C$36:$F$135,MATCH('Capacity Backing (Hide)'!CW$2,'Capacity Summary'!$B$36:$B$135,0),4),IF(INDEX('Capacity Summary'!$I$36:$BH$135,MATCH('Capacity Backing (Hide)'!CW$2,'Capacity Summary'!$B$36:$B$135,0),MATCH('Capacity Backing (Hide)'!$A8,'Capacity Summary'!$I$35:$BH$35,0))&lt;&gt;0,INDEX('Capacity Summary'!$I$36:$BH$135,MATCH('Capacity Backing (Hide)'!CW$2,'Capacity Summary'!$B$36:$B$135,0),MATCH('Capacity Backing (Hide)'!$A8,'Capacity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(Hide)'!$A9,'Capacity Summary'!$I$35:$BH$35,0))="x",INDEX('Capacity Summary'!$C$36:$F$135,MATCH('Capacity Backing (Hide)'!B$2,'Capacity Summary'!$B$36:$B$135,0),4),IF(INDEX('Capacity Summary'!$I$36:$BH$135,MATCH('Capacity Backing (Hide)'!B$2,'Capacity Summary'!$B$36:$B$135,0),MATCH('Capacity Backing (Hide)'!$A9,'Capacity Summary'!$I$35:$BH$35,0))&lt;&gt;0,INDEX('Capacity Summary'!$I$36:$BH$135,MATCH('Capacity Backing (Hide)'!B$2,'Capacity Summary'!$B$36:$B$135,0),MATCH('Capacity Backing (Hide)'!$A9,'Capacity Summary'!$I$35:$BH$35,0)),0)),INDEX('Capacity Summary'!$C$36:$F$135,MATCH('Capacity Backing (Hide)'!B$2,'Capacity Summary'!$B$36:$B$135,0),2)))/IF(Summary!$B$7="Minutes",1,60)/COUNTA(INDEX(Capacity!$C$10:$Q$109,MATCH('Capacity Backing (Hide)'!B$2,Capacity!$B$10:$B$109,0),1):INDEX(Capacity!$C$10:$Q$109,MATCH('Capacity Backing (Hide)'!B$2,Capacity!$B$10:$B$109,0),15))</f>
        <v>3600</v>
      </c>
      <c r="C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(Hide)'!$A9,'Capacity Summary'!$I$35:$BH$35,0))="x",INDEX('Capacity Summary'!$C$36:$F$135,MATCH('Capacity Backing (Hide)'!C$2,'Capacity Summary'!$B$36:$B$135,0),4),IF(INDEX('Capacity Summary'!$I$36:$BH$135,MATCH('Capacity Backing (Hide)'!C$2,'Capacity Summary'!$B$36:$B$135,0),MATCH('Capacity Backing (Hide)'!$A9,'Capacity Summary'!$I$35:$BH$35,0))&lt;&gt;0,INDEX('Capacity Summary'!$I$36:$BH$135,MATCH('Capacity Backing (Hide)'!C$2,'Capacity Summary'!$B$36:$B$135,0),MATCH('Capacity Backing (Hide)'!$A9,'Capacity Summary'!$I$35:$BH$35,0)),0)),INDEX('Capacity Summary'!$C$36:$F$135,MATCH('Capacity Backing (Hide)'!C$2,'Capacity Summary'!$B$36:$B$135,0),2)))/IF(Summary!$B$7="Minutes",1,60)/COUNTA(INDEX(Capacity!$C$10:$Q$109,MATCH('Capacity Backing (Hide)'!C$2,Capacity!$B$10:$B$109,0),1):INDEX(Capacity!$C$10:$Q$109,MATCH('Capacity Backing (Hide)'!C$2,Capacity!$B$10:$B$109,0),15))</f>
        <v>3600</v>
      </c>
      <c r="D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(Hide)'!$A9,'Capacity Summary'!$I$35:$BH$35,0))="x",INDEX('Capacity Summary'!$C$36:$F$135,MATCH('Capacity Backing (Hide)'!D$2,'Capacity Summary'!$B$36:$B$135,0),4),IF(INDEX('Capacity Summary'!$I$36:$BH$135,MATCH('Capacity Backing (Hide)'!D$2,'Capacity Summary'!$B$36:$B$135,0),MATCH('Capacity Backing (Hide)'!$A9,'Capacity Summary'!$I$35:$BH$35,0))&lt;&gt;0,INDEX('Capacity Summary'!$I$36:$BH$135,MATCH('Capacity Backing (Hide)'!D$2,'Capacity Summary'!$B$36:$B$135,0),MATCH('Capacity Backing (Hide)'!$A9,'Capacity Summary'!$I$35:$BH$35,0)),0)),INDEX('Capacity Summary'!$C$36:$F$135,MATCH('Capacity Backing (Hide)'!D$2,'Capacity Summary'!$B$36:$B$135,0),2)))/IF(Summary!$B$7="Minutes",1,60)/COUNTA(INDEX(Capacity!$C$10:$Q$109,MATCH('Capacity Backing (Hide)'!D$2,Capacity!$B$10:$B$109,0),1):INDEX(Capacity!$C$10:$Q$109,MATCH('Capacity Backing (Hide)'!D$2,Capacity!$B$10:$B$109,0),15))</f>
        <v>3600</v>
      </c>
      <c r="E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(Hide)'!$A9,'Capacity Summary'!$I$35:$BH$35,0))="x",INDEX('Capacity Summary'!$C$36:$F$135,MATCH('Capacity Backing (Hide)'!E$2,'Capacity Summary'!$B$36:$B$135,0),4),IF(INDEX('Capacity Summary'!$I$36:$BH$135,MATCH('Capacity Backing (Hide)'!E$2,'Capacity Summary'!$B$36:$B$135,0),MATCH('Capacity Backing (Hide)'!$A9,'Capacity Summary'!$I$35:$BH$35,0))&lt;&gt;0,INDEX('Capacity Summary'!$I$36:$BH$135,MATCH('Capacity Backing (Hide)'!E$2,'Capacity Summary'!$B$36:$B$135,0),MATCH('Capacity Backing (Hide)'!$A9,'Capacity Summary'!$I$35:$BH$35,0)),0)),INDEX('Capacity Summary'!$C$36:$F$135,MATCH('Capacity Backing (Hide)'!E$2,'Capacity Summary'!$B$36:$B$135,0),2)))/IF(Summary!$B$7="Minutes",1,60)/COUNTA(INDEX(Capacity!$C$10:$Q$109,MATCH('Capacity Backing (Hide)'!E$2,Capacity!$B$10:$B$109,0),1):INDEX(Capacity!$C$10:$Q$109,MATCH('Capacity Backing (Hide)'!E$2,Capacity!$B$10:$B$109,0),15))</f>
        <v>#N/A</v>
      </c>
      <c r="F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(Hide)'!$A9,'Capacity Summary'!$I$35:$BH$35,0))="x",INDEX('Capacity Summary'!$C$36:$F$135,MATCH('Capacity Backing (Hide)'!F$2,'Capacity Summary'!$B$36:$B$135,0),4),IF(INDEX('Capacity Summary'!$I$36:$BH$135,MATCH('Capacity Backing (Hide)'!F$2,'Capacity Summary'!$B$36:$B$135,0),MATCH('Capacity Backing (Hide)'!$A9,'Capacity Summary'!$I$35:$BH$35,0))&lt;&gt;0,INDEX('Capacity Summary'!$I$36:$BH$135,MATCH('Capacity Backing (Hide)'!F$2,'Capacity Summary'!$B$36:$B$135,0),MATCH('Capacity Backing (Hide)'!$A9,'Capacity Summary'!$I$35:$BH$35,0)),0)),INDEX('Capacity Summary'!$C$36:$F$135,MATCH('Capacity Backing (Hide)'!F$2,'Capacity Summary'!$B$36:$B$135,0),2)))/IF(Summary!$B$7="Minutes",1,60)/COUNTA(INDEX(Capacity!$C$10:$Q$109,MATCH('Capacity Backing (Hide)'!F$2,Capacity!$B$10:$B$109,0),1):INDEX(Capacity!$C$10:$Q$109,MATCH('Capacity Backing (Hide)'!F$2,Capacity!$B$10:$B$109,0),15))</f>
        <v>#N/A</v>
      </c>
      <c r="G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(Hide)'!$A9,'Capacity Summary'!$I$35:$BH$35,0))="x",INDEX('Capacity Summary'!$C$36:$F$135,MATCH('Capacity Backing (Hide)'!G$2,'Capacity Summary'!$B$36:$B$135,0),4),IF(INDEX('Capacity Summary'!$I$36:$BH$135,MATCH('Capacity Backing (Hide)'!G$2,'Capacity Summary'!$B$36:$B$135,0),MATCH('Capacity Backing (Hide)'!$A9,'Capacity Summary'!$I$35:$BH$35,0))&lt;&gt;0,INDEX('Capacity Summary'!$I$36:$BH$135,MATCH('Capacity Backing (Hide)'!G$2,'Capacity Summary'!$B$36:$B$135,0),MATCH('Capacity Backing (Hide)'!$A9,'Capacity Summary'!$I$35:$BH$35,0)),0)),INDEX('Capacity Summary'!$C$36:$F$135,MATCH('Capacity Backing (Hide)'!G$2,'Capacity Summary'!$B$36:$B$135,0),2)))/IF(Summary!$B$7="Minutes",1,60)/COUNTA(INDEX(Capacity!$C$10:$Q$109,MATCH('Capacity Backing (Hide)'!G$2,Capacity!$B$10:$B$109,0),1):INDEX(Capacity!$C$10:$Q$109,MATCH('Capacity Backing (Hide)'!G$2,Capacity!$B$10:$B$109,0),15))</f>
        <v>#N/A</v>
      </c>
      <c r="H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(Hide)'!$A9,'Capacity Summary'!$I$35:$BH$35,0))="x",INDEX('Capacity Summary'!$C$36:$F$135,MATCH('Capacity Backing (Hide)'!H$2,'Capacity Summary'!$B$36:$B$135,0),4),IF(INDEX('Capacity Summary'!$I$36:$BH$135,MATCH('Capacity Backing (Hide)'!H$2,'Capacity Summary'!$B$36:$B$135,0),MATCH('Capacity Backing (Hide)'!$A9,'Capacity Summary'!$I$35:$BH$35,0))&lt;&gt;0,INDEX('Capacity Summary'!$I$36:$BH$135,MATCH('Capacity Backing (Hide)'!H$2,'Capacity Summary'!$B$36:$B$135,0),MATCH('Capacity Backing (Hide)'!$A9,'Capacity Summary'!$I$35:$BH$35,0)),0)),INDEX('Capacity Summary'!$C$36:$F$135,MATCH('Capacity Backing (Hide)'!H$2,'Capacity Summary'!$B$36:$B$135,0),2)))/IF(Summary!$B$7="Minutes",1,60)/COUNTA(INDEX(Capacity!$C$10:$Q$109,MATCH('Capacity Backing (Hide)'!H$2,Capacity!$B$10:$B$109,0),1):INDEX(Capacity!$C$10:$Q$109,MATCH('Capacity Backing (Hide)'!H$2,Capacity!$B$10:$B$109,0),15))</f>
        <v>#N/A</v>
      </c>
      <c r="I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(Hide)'!$A9,'Capacity Summary'!$I$35:$BH$35,0))="x",INDEX('Capacity Summary'!$C$36:$F$135,MATCH('Capacity Backing (Hide)'!I$2,'Capacity Summary'!$B$36:$B$135,0),4),IF(INDEX('Capacity Summary'!$I$36:$BH$135,MATCH('Capacity Backing (Hide)'!I$2,'Capacity Summary'!$B$36:$B$135,0),MATCH('Capacity Backing (Hide)'!$A9,'Capacity Summary'!$I$35:$BH$35,0))&lt;&gt;0,INDEX('Capacity Summary'!$I$36:$BH$135,MATCH('Capacity Backing (Hide)'!I$2,'Capacity Summary'!$B$36:$B$135,0),MATCH('Capacity Backing (Hide)'!$A9,'Capacity Summary'!$I$35:$BH$35,0)),0)),INDEX('Capacity Summary'!$C$36:$F$135,MATCH('Capacity Backing (Hide)'!I$2,'Capacity Summary'!$B$36:$B$135,0),2)))/IF(Summary!$B$7="Minutes",1,60)/COUNTA(INDEX(Capacity!$C$10:$Q$109,MATCH('Capacity Backing (Hide)'!I$2,Capacity!$B$10:$B$109,0),1):INDEX(Capacity!$C$10:$Q$109,MATCH('Capacity Backing (Hide)'!I$2,Capacity!$B$10:$B$109,0),15))</f>
        <v>#N/A</v>
      </c>
      <c r="J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(Hide)'!$A9,'Capacity Summary'!$I$35:$BH$35,0))="x",INDEX('Capacity Summary'!$C$36:$F$135,MATCH('Capacity Backing (Hide)'!J$2,'Capacity Summary'!$B$36:$B$135,0),4),IF(INDEX('Capacity Summary'!$I$36:$BH$135,MATCH('Capacity Backing (Hide)'!J$2,'Capacity Summary'!$B$36:$B$135,0),MATCH('Capacity Backing (Hide)'!$A9,'Capacity Summary'!$I$35:$BH$35,0))&lt;&gt;0,INDEX('Capacity Summary'!$I$36:$BH$135,MATCH('Capacity Backing (Hide)'!J$2,'Capacity Summary'!$B$36:$B$135,0),MATCH('Capacity Backing (Hide)'!$A9,'Capacity Summary'!$I$35:$BH$35,0)),0)),INDEX('Capacity Summary'!$C$36:$F$135,MATCH('Capacity Backing (Hide)'!J$2,'Capacity Summary'!$B$36:$B$135,0),2)))/IF(Summary!$B$7="Minutes",1,60)/COUNTA(INDEX(Capacity!$C$10:$Q$109,MATCH('Capacity Backing (Hide)'!J$2,Capacity!$B$10:$B$109,0),1):INDEX(Capacity!$C$10:$Q$109,MATCH('Capacity Backing (Hide)'!J$2,Capacity!$B$10:$B$109,0),15))</f>
        <v>#N/A</v>
      </c>
      <c r="K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(Hide)'!$A9,'Capacity Summary'!$I$35:$BH$35,0))="x",INDEX('Capacity Summary'!$C$36:$F$135,MATCH('Capacity Backing (Hide)'!K$2,'Capacity Summary'!$B$36:$B$135,0),4),IF(INDEX('Capacity Summary'!$I$36:$BH$135,MATCH('Capacity Backing (Hide)'!K$2,'Capacity Summary'!$B$36:$B$135,0),MATCH('Capacity Backing (Hide)'!$A9,'Capacity Summary'!$I$35:$BH$35,0))&lt;&gt;0,INDEX('Capacity Summary'!$I$36:$BH$135,MATCH('Capacity Backing (Hide)'!K$2,'Capacity Summary'!$B$36:$B$135,0),MATCH('Capacity Backing (Hide)'!$A9,'Capacity Summary'!$I$35:$BH$35,0)),0)),INDEX('Capacity Summary'!$C$36:$F$135,MATCH('Capacity Backing (Hide)'!K$2,'Capacity Summary'!$B$36:$B$135,0),2)))/IF(Summary!$B$7="Minutes",1,60)/COUNTA(INDEX(Capacity!$C$10:$Q$109,MATCH('Capacity Backing (Hide)'!K$2,Capacity!$B$10:$B$109,0),1):INDEX(Capacity!$C$10:$Q$109,MATCH('Capacity Backing (Hide)'!K$2,Capacity!$B$10:$B$109,0),15))</f>
        <v>#N/A</v>
      </c>
      <c r="L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(Hide)'!$A9,'Capacity Summary'!$I$35:$BH$35,0))="x",INDEX('Capacity Summary'!$C$36:$F$135,MATCH('Capacity Backing (Hide)'!L$2,'Capacity Summary'!$B$36:$B$135,0),4),IF(INDEX('Capacity Summary'!$I$36:$BH$135,MATCH('Capacity Backing (Hide)'!L$2,'Capacity Summary'!$B$36:$B$135,0),MATCH('Capacity Backing (Hide)'!$A9,'Capacity Summary'!$I$35:$BH$35,0))&lt;&gt;0,INDEX('Capacity Summary'!$I$36:$BH$135,MATCH('Capacity Backing (Hide)'!L$2,'Capacity Summary'!$B$36:$B$135,0),MATCH('Capacity Backing (Hide)'!$A9,'Capacity Summary'!$I$35:$BH$35,0)),0)),INDEX('Capacity Summary'!$C$36:$F$135,MATCH('Capacity Backing (Hide)'!L$2,'Capacity Summary'!$B$36:$B$135,0),2)))/IF(Summary!$B$7="Minutes",1,60)/COUNTA(INDEX(Capacity!$C$10:$Q$109,MATCH('Capacity Backing (Hide)'!L$2,Capacity!$B$10:$B$109,0),1):INDEX(Capacity!$C$10:$Q$109,MATCH('Capacity Backing (Hide)'!L$2,Capacity!$B$10:$B$109,0),15))</f>
        <v>#N/A</v>
      </c>
      <c r="M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(Hide)'!$A9,'Capacity Summary'!$I$35:$BH$35,0))="x",INDEX('Capacity Summary'!$C$36:$F$135,MATCH('Capacity Backing (Hide)'!M$2,'Capacity Summary'!$B$36:$B$135,0),4),IF(INDEX('Capacity Summary'!$I$36:$BH$135,MATCH('Capacity Backing (Hide)'!M$2,'Capacity Summary'!$B$36:$B$135,0),MATCH('Capacity Backing (Hide)'!$A9,'Capacity Summary'!$I$35:$BH$35,0))&lt;&gt;0,INDEX('Capacity Summary'!$I$36:$BH$135,MATCH('Capacity Backing (Hide)'!M$2,'Capacity Summary'!$B$36:$B$135,0),MATCH('Capacity Backing (Hide)'!$A9,'Capacity Summary'!$I$35:$BH$35,0)),0)),INDEX('Capacity Summary'!$C$36:$F$135,MATCH('Capacity Backing (Hide)'!M$2,'Capacity Summary'!$B$36:$B$135,0),2)))/IF(Summary!$B$7="Minutes",1,60)/COUNTA(INDEX(Capacity!$C$10:$Q$109,MATCH('Capacity Backing (Hide)'!M$2,Capacity!$B$10:$B$109,0),1):INDEX(Capacity!$C$10:$Q$109,MATCH('Capacity Backing (Hide)'!M$2,Capacity!$B$10:$B$109,0),15))</f>
        <v>#N/A</v>
      </c>
      <c r="N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(Hide)'!$A9,'Capacity Summary'!$I$35:$BH$35,0))="x",INDEX('Capacity Summary'!$C$36:$F$135,MATCH('Capacity Backing (Hide)'!N$2,'Capacity Summary'!$B$36:$B$135,0),4),IF(INDEX('Capacity Summary'!$I$36:$BH$135,MATCH('Capacity Backing (Hide)'!N$2,'Capacity Summary'!$B$36:$B$135,0),MATCH('Capacity Backing (Hide)'!$A9,'Capacity Summary'!$I$35:$BH$35,0))&lt;&gt;0,INDEX('Capacity Summary'!$I$36:$BH$135,MATCH('Capacity Backing (Hide)'!N$2,'Capacity Summary'!$B$36:$B$135,0),MATCH('Capacity Backing (Hide)'!$A9,'Capacity Summary'!$I$35:$BH$35,0)),0)),INDEX('Capacity Summary'!$C$36:$F$135,MATCH('Capacity Backing (Hide)'!N$2,'Capacity Summary'!$B$36:$B$135,0),2)))/IF(Summary!$B$7="Minutes",1,60)/COUNTA(INDEX(Capacity!$C$10:$Q$109,MATCH('Capacity Backing (Hide)'!N$2,Capacity!$B$10:$B$109,0),1):INDEX(Capacity!$C$10:$Q$109,MATCH('Capacity Backing (Hide)'!N$2,Capacity!$B$10:$B$109,0),15))</f>
        <v>#N/A</v>
      </c>
      <c r="O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(Hide)'!$A9,'Capacity Summary'!$I$35:$BH$35,0))="x",INDEX('Capacity Summary'!$C$36:$F$135,MATCH('Capacity Backing (Hide)'!O$2,'Capacity Summary'!$B$36:$B$135,0),4),IF(INDEX('Capacity Summary'!$I$36:$BH$135,MATCH('Capacity Backing (Hide)'!O$2,'Capacity Summary'!$B$36:$B$135,0),MATCH('Capacity Backing (Hide)'!$A9,'Capacity Summary'!$I$35:$BH$35,0))&lt;&gt;0,INDEX('Capacity Summary'!$I$36:$BH$135,MATCH('Capacity Backing (Hide)'!O$2,'Capacity Summary'!$B$36:$B$135,0),MATCH('Capacity Backing (Hide)'!$A9,'Capacity Summary'!$I$35:$BH$35,0)),0)),INDEX('Capacity Summary'!$C$36:$F$135,MATCH('Capacity Backing (Hide)'!O$2,'Capacity Summary'!$B$36:$B$135,0),2)))/IF(Summary!$B$7="Minutes",1,60)/COUNTA(INDEX(Capacity!$C$10:$Q$109,MATCH('Capacity Backing (Hide)'!O$2,Capacity!$B$10:$B$109,0),1):INDEX(Capacity!$C$10:$Q$109,MATCH('Capacity Backing (Hide)'!O$2,Capacity!$B$10:$B$109,0),15))</f>
        <v>#N/A</v>
      </c>
      <c r="P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(Hide)'!$A9,'Capacity Summary'!$I$35:$BH$35,0))="x",INDEX('Capacity Summary'!$C$36:$F$135,MATCH('Capacity Backing (Hide)'!P$2,'Capacity Summary'!$B$36:$B$135,0),4),IF(INDEX('Capacity Summary'!$I$36:$BH$135,MATCH('Capacity Backing (Hide)'!P$2,'Capacity Summary'!$B$36:$B$135,0),MATCH('Capacity Backing (Hide)'!$A9,'Capacity Summary'!$I$35:$BH$35,0))&lt;&gt;0,INDEX('Capacity Summary'!$I$36:$BH$135,MATCH('Capacity Backing (Hide)'!P$2,'Capacity Summary'!$B$36:$B$135,0),MATCH('Capacity Backing (Hide)'!$A9,'Capacity Summary'!$I$35:$BH$35,0)),0)),INDEX('Capacity Summary'!$C$36:$F$135,MATCH('Capacity Backing (Hide)'!P$2,'Capacity Summary'!$B$36:$B$135,0),2)))/IF(Summary!$B$7="Minutes",1,60)/COUNTA(INDEX(Capacity!$C$10:$Q$109,MATCH('Capacity Backing (Hide)'!P$2,Capacity!$B$10:$B$109,0),1):INDEX(Capacity!$C$10:$Q$109,MATCH('Capacity Backing (Hide)'!P$2,Capacity!$B$10:$B$109,0),15))</f>
        <v>#N/A</v>
      </c>
      <c r="Q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(Hide)'!$A9,'Capacity Summary'!$I$35:$BH$35,0))="x",INDEX('Capacity Summary'!$C$36:$F$135,MATCH('Capacity Backing (Hide)'!Q$2,'Capacity Summary'!$B$36:$B$135,0),4),IF(INDEX('Capacity Summary'!$I$36:$BH$135,MATCH('Capacity Backing (Hide)'!Q$2,'Capacity Summary'!$B$36:$B$135,0),MATCH('Capacity Backing (Hide)'!$A9,'Capacity Summary'!$I$35:$BH$35,0))&lt;&gt;0,INDEX('Capacity Summary'!$I$36:$BH$135,MATCH('Capacity Backing (Hide)'!Q$2,'Capacity Summary'!$B$36:$B$135,0),MATCH('Capacity Backing (Hide)'!$A9,'Capacity Summary'!$I$35:$BH$35,0)),0)),INDEX('Capacity Summary'!$C$36:$F$135,MATCH('Capacity Backing (Hide)'!Q$2,'Capacity Summary'!$B$36:$B$135,0),2)))/IF(Summary!$B$7="Minutes",1,60)/COUNTA(INDEX(Capacity!$C$10:$Q$109,MATCH('Capacity Backing (Hide)'!Q$2,Capacity!$B$10:$B$109,0),1):INDEX(Capacity!$C$10:$Q$109,MATCH('Capacity Backing (Hide)'!Q$2,Capacity!$B$10:$B$109,0),15))</f>
        <v>#N/A</v>
      </c>
      <c r="R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(Hide)'!$A9,'Capacity Summary'!$I$35:$BH$35,0))="x",INDEX('Capacity Summary'!$C$36:$F$135,MATCH('Capacity Backing (Hide)'!R$2,'Capacity Summary'!$B$36:$B$135,0),4),IF(INDEX('Capacity Summary'!$I$36:$BH$135,MATCH('Capacity Backing (Hide)'!R$2,'Capacity Summary'!$B$36:$B$135,0),MATCH('Capacity Backing (Hide)'!$A9,'Capacity Summary'!$I$35:$BH$35,0))&lt;&gt;0,INDEX('Capacity Summary'!$I$36:$BH$135,MATCH('Capacity Backing (Hide)'!R$2,'Capacity Summary'!$B$36:$B$135,0),MATCH('Capacity Backing (Hide)'!$A9,'Capacity Summary'!$I$35:$BH$35,0)),0)),INDEX('Capacity Summary'!$C$36:$F$135,MATCH('Capacity Backing (Hide)'!R$2,'Capacity Summary'!$B$36:$B$135,0),2)))/IF(Summary!$B$7="Minutes",1,60)/COUNTA(INDEX(Capacity!$C$10:$Q$109,MATCH('Capacity Backing (Hide)'!R$2,Capacity!$B$10:$B$109,0),1):INDEX(Capacity!$C$10:$Q$109,MATCH('Capacity Backing (Hide)'!R$2,Capacity!$B$10:$B$109,0),15))</f>
        <v>#N/A</v>
      </c>
      <c r="S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(Hide)'!$A9,'Capacity Summary'!$I$35:$BH$35,0))="x",INDEX('Capacity Summary'!$C$36:$F$135,MATCH('Capacity Backing (Hide)'!S$2,'Capacity Summary'!$B$36:$B$135,0),4),IF(INDEX('Capacity Summary'!$I$36:$BH$135,MATCH('Capacity Backing (Hide)'!S$2,'Capacity Summary'!$B$36:$B$135,0),MATCH('Capacity Backing (Hide)'!$A9,'Capacity Summary'!$I$35:$BH$35,0))&lt;&gt;0,INDEX('Capacity Summary'!$I$36:$BH$135,MATCH('Capacity Backing (Hide)'!S$2,'Capacity Summary'!$B$36:$B$135,0),MATCH('Capacity Backing (Hide)'!$A9,'Capacity Summary'!$I$35:$BH$35,0)),0)),INDEX('Capacity Summary'!$C$36:$F$135,MATCH('Capacity Backing (Hide)'!S$2,'Capacity Summary'!$B$36:$B$135,0),2)))/IF(Summary!$B$7="Minutes",1,60)/COUNTA(INDEX(Capacity!$C$10:$Q$109,MATCH('Capacity Backing (Hide)'!S$2,Capacity!$B$10:$B$109,0),1):INDEX(Capacity!$C$10:$Q$109,MATCH('Capacity Backing (Hide)'!S$2,Capacity!$B$10:$B$109,0),15))</f>
        <v>#N/A</v>
      </c>
      <c r="T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(Hide)'!$A9,'Capacity Summary'!$I$35:$BH$35,0))="x",INDEX('Capacity Summary'!$C$36:$F$135,MATCH('Capacity Backing (Hide)'!T$2,'Capacity Summary'!$B$36:$B$135,0),4),IF(INDEX('Capacity Summary'!$I$36:$BH$135,MATCH('Capacity Backing (Hide)'!T$2,'Capacity Summary'!$B$36:$B$135,0),MATCH('Capacity Backing (Hide)'!$A9,'Capacity Summary'!$I$35:$BH$35,0))&lt;&gt;0,INDEX('Capacity Summary'!$I$36:$BH$135,MATCH('Capacity Backing (Hide)'!T$2,'Capacity Summary'!$B$36:$B$135,0),MATCH('Capacity Backing (Hide)'!$A9,'Capacity Summary'!$I$35:$BH$35,0)),0)),INDEX('Capacity Summary'!$C$36:$F$135,MATCH('Capacity Backing (Hide)'!T$2,'Capacity Summary'!$B$36:$B$135,0),2)))/IF(Summary!$B$7="Minutes",1,60)/COUNTA(INDEX(Capacity!$C$10:$Q$109,MATCH('Capacity Backing (Hide)'!T$2,Capacity!$B$10:$B$109,0),1):INDEX(Capacity!$C$10:$Q$109,MATCH('Capacity Backing (Hide)'!T$2,Capacity!$B$10:$B$109,0),15))</f>
        <v>#N/A</v>
      </c>
      <c r="U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(Hide)'!$A9,'Capacity Summary'!$I$35:$BH$35,0))="x",INDEX('Capacity Summary'!$C$36:$F$135,MATCH('Capacity Backing (Hide)'!U$2,'Capacity Summary'!$B$36:$B$135,0),4),IF(INDEX('Capacity Summary'!$I$36:$BH$135,MATCH('Capacity Backing (Hide)'!U$2,'Capacity Summary'!$B$36:$B$135,0),MATCH('Capacity Backing (Hide)'!$A9,'Capacity Summary'!$I$35:$BH$35,0))&lt;&gt;0,INDEX('Capacity Summary'!$I$36:$BH$135,MATCH('Capacity Backing (Hide)'!U$2,'Capacity Summary'!$B$36:$B$135,0),MATCH('Capacity Backing (Hide)'!$A9,'Capacity Summary'!$I$35:$BH$35,0)),0)),INDEX('Capacity Summary'!$C$36:$F$135,MATCH('Capacity Backing (Hide)'!U$2,'Capacity Summary'!$B$36:$B$135,0),2)))/IF(Summary!$B$7="Minutes",1,60)/COUNTA(INDEX(Capacity!$C$10:$Q$109,MATCH('Capacity Backing (Hide)'!U$2,Capacity!$B$10:$B$109,0),1):INDEX(Capacity!$C$10:$Q$109,MATCH('Capacity Backing (Hide)'!U$2,Capacity!$B$10:$B$109,0),15))</f>
        <v>#N/A</v>
      </c>
      <c r="V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(Hide)'!$A9,'Capacity Summary'!$I$35:$BH$35,0))="x",INDEX('Capacity Summary'!$C$36:$F$135,MATCH('Capacity Backing (Hide)'!V$2,'Capacity Summary'!$B$36:$B$135,0),4),IF(INDEX('Capacity Summary'!$I$36:$BH$135,MATCH('Capacity Backing (Hide)'!V$2,'Capacity Summary'!$B$36:$B$135,0),MATCH('Capacity Backing (Hide)'!$A9,'Capacity Summary'!$I$35:$BH$35,0))&lt;&gt;0,INDEX('Capacity Summary'!$I$36:$BH$135,MATCH('Capacity Backing (Hide)'!V$2,'Capacity Summary'!$B$36:$B$135,0),MATCH('Capacity Backing (Hide)'!$A9,'Capacity Summary'!$I$35:$BH$35,0)),0)),INDEX('Capacity Summary'!$C$36:$F$135,MATCH('Capacity Backing (Hide)'!V$2,'Capacity Summary'!$B$36:$B$135,0),2)))/IF(Summary!$B$7="Minutes",1,60)/COUNTA(INDEX(Capacity!$C$10:$Q$109,MATCH('Capacity Backing (Hide)'!V$2,Capacity!$B$10:$B$109,0),1):INDEX(Capacity!$C$10:$Q$109,MATCH('Capacity Backing (Hide)'!V$2,Capacity!$B$10:$B$109,0),15))</f>
        <v>#N/A</v>
      </c>
      <c r="W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(Hide)'!$A9,'Capacity Summary'!$I$35:$BH$35,0))="x",INDEX('Capacity Summary'!$C$36:$F$135,MATCH('Capacity Backing (Hide)'!W$2,'Capacity Summary'!$B$36:$B$135,0),4),IF(INDEX('Capacity Summary'!$I$36:$BH$135,MATCH('Capacity Backing (Hide)'!W$2,'Capacity Summary'!$B$36:$B$135,0),MATCH('Capacity Backing (Hide)'!$A9,'Capacity Summary'!$I$35:$BH$35,0))&lt;&gt;0,INDEX('Capacity Summary'!$I$36:$BH$135,MATCH('Capacity Backing (Hide)'!W$2,'Capacity Summary'!$B$36:$B$135,0),MATCH('Capacity Backing (Hide)'!$A9,'Capacity Summary'!$I$35:$BH$35,0)),0)),INDEX('Capacity Summary'!$C$36:$F$135,MATCH('Capacity Backing (Hide)'!W$2,'Capacity Summary'!$B$36:$B$135,0),2)))/IF(Summary!$B$7="Minutes",1,60)/COUNTA(INDEX(Capacity!$C$10:$Q$109,MATCH('Capacity Backing (Hide)'!W$2,Capacity!$B$10:$B$109,0),1):INDEX(Capacity!$C$10:$Q$109,MATCH('Capacity Backing (Hide)'!W$2,Capacity!$B$10:$B$109,0),15))</f>
        <v>#N/A</v>
      </c>
      <c r="X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(Hide)'!$A9,'Capacity Summary'!$I$35:$BH$35,0))="x",INDEX('Capacity Summary'!$C$36:$F$135,MATCH('Capacity Backing (Hide)'!X$2,'Capacity Summary'!$B$36:$B$135,0),4),IF(INDEX('Capacity Summary'!$I$36:$BH$135,MATCH('Capacity Backing (Hide)'!X$2,'Capacity Summary'!$B$36:$B$135,0),MATCH('Capacity Backing (Hide)'!$A9,'Capacity Summary'!$I$35:$BH$35,0))&lt;&gt;0,INDEX('Capacity Summary'!$I$36:$BH$135,MATCH('Capacity Backing (Hide)'!X$2,'Capacity Summary'!$B$36:$B$135,0),MATCH('Capacity Backing (Hide)'!$A9,'Capacity Summary'!$I$35:$BH$35,0)),0)),INDEX('Capacity Summary'!$C$36:$F$135,MATCH('Capacity Backing (Hide)'!X$2,'Capacity Summary'!$B$36:$B$135,0),2)))/IF(Summary!$B$7="Minutes",1,60)/COUNTA(INDEX(Capacity!$C$10:$Q$109,MATCH('Capacity Backing (Hide)'!X$2,Capacity!$B$10:$B$109,0),1):INDEX(Capacity!$C$10:$Q$109,MATCH('Capacity Backing (Hide)'!X$2,Capacity!$B$10:$B$109,0),15))</f>
        <v>#N/A</v>
      </c>
      <c r="Y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(Hide)'!$A9,'Capacity Summary'!$I$35:$BH$35,0))="x",INDEX('Capacity Summary'!$C$36:$F$135,MATCH('Capacity Backing (Hide)'!Y$2,'Capacity Summary'!$B$36:$B$135,0),4),IF(INDEX('Capacity Summary'!$I$36:$BH$135,MATCH('Capacity Backing (Hide)'!Y$2,'Capacity Summary'!$B$36:$B$135,0),MATCH('Capacity Backing (Hide)'!$A9,'Capacity Summary'!$I$35:$BH$35,0))&lt;&gt;0,INDEX('Capacity Summary'!$I$36:$BH$135,MATCH('Capacity Backing (Hide)'!Y$2,'Capacity Summary'!$B$36:$B$135,0),MATCH('Capacity Backing (Hide)'!$A9,'Capacity Summary'!$I$35:$BH$35,0)),0)),INDEX('Capacity Summary'!$C$36:$F$135,MATCH('Capacity Backing (Hide)'!Y$2,'Capacity Summary'!$B$36:$B$135,0),2)))/IF(Summary!$B$7="Minutes",1,60)/COUNTA(INDEX(Capacity!$C$10:$Q$109,MATCH('Capacity Backing (Hide)'!Y$2,Capacity!$B$10:$B$109,0),1):INDEX(Capacity!$C$10:$Q$109,MATCH('Capacity Backing (Hide)'!Y$2,Capacity!$B$10:$B$109,0),15))</f>
        <v>#N/A</v>
      </c>
      <c r="Z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(Hide)'!$A9,'Capacity Summary'!$I$35:$BH$35,0))="x",INDEX('Capacity Summary'!$C$36:$F$135,MATCH('Capacity Backing (Hide)'!Z$2,'Capacity Summary'!$B$36:$B$135,0),4),IF(INDEX('Capacity Summary'!$I$36:$BH$135,MATCH('Capacity Backing (Hide)'!Z$2,'Capacity Summary'!$B$36:$B$135,0),MATCH('Capacity Backing (Hide)'!$A9,'Capacity Summary'!$I$35:$BH$35,0))&lt;&gt;0,INDEX('Capacity Summary'!$I$36:$BH$135,MATCH('Capacity Backing (Hide)'!Z$2,'Capacity Summary'!$B$36:$B$135,0),MATCH('Capacity Backing (Hide)'!$A9,'Capacity Summary'!$I$35:$BH$35,0)),0)),INDEX('Capacity Summary'!$C$36:$F$135,MATCH('Capacity Backing (Hide)'!Z$2,'Capacity Summary'!$B$36:$B$135,0),2)))/IF(Summary!$B$7="Minutes",1,60)/COUNTA(INDEX(Capacity!$C$10:$Q$109,MATCH('Capacity Backing (Hide)'!Z$2,Capacity!$B$10:$B$109,0),1):INDEX(Capacity!$C$10:$Q$109,MATCH('Capacity Backing (Hide)'!Z$2,Capacity!$B$10:$B$109,0),15))</f>
        <v>#N/A</v>
      </c>
      <c r="AA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(Hide)'!$A9,'Capacity Summary'!$I$35:$BH$35,0))="x",INDEX('Capacity Summary'!$C$36:$F$135,MATCH('Capacity Backing (Hide)'!AA$2,'Capacity Summary'!$B$36:$B$135,0),4),IF(INDEX('Capacity Summary'!$I$36:$BH$135,MATCH('Capacity Backing (Hide)'!AA$2,'Capacity Summary'!$B$36:$B$135,0),MATCH('Capacity Backing (Hide)'!$A9,'Capacity Summary'!$I$35:$BH$35,0))&lt;&gt;0,INDEX('Capacity Summary'!$I$36:$BH$135,MATCH('Capacity Backing (Hide)'!AA$2,'Capacity Summary'!$B$36:$B$135,0),MATCH('Capacity Backing (Hide)'!$A9,'Capacity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(Hide)'!$A9,'Capacity Summary'!$I$35:$BH$35,0))="x",INDEX('Capacity Summary'!$C$36:$F$135,MATCH('Capacity Backing (Hide)'!AB$2,'Capacity Summary'!$B$36:$B$135,0),4),IF(INDEX('Capacity Summary'!$I$36:$BH$135,MATCH('Capacity Backing (Hide)'!AB$2,'Capacity Summary'!$B$36:$B$135,0),MATCH('Capacity Backing (Hide)'!$A9,'Capacity Summary'!$I$35:$BH$35,0))&lt;&gt;0,INDEX('Capacity Summary'!$I$36:$BH$135,MATCH('Capacity Backing (Hide)'!AB$2,'Capacity Summary'!$B$36:$B$135,0),MATCH('Capacity Backing (Hide)'!$A9,'Capacity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(Hide)'!$A9,'Capacity Summary'!$I$35:$BH$35,0))="x",INDEX('Capacity Summary'!$C$36:$F$135,MATCH('Capacity Backing (Hide)'!AC$2,'Capacity Summary'!$B$36:$B$135,0),4),IF(INDEX('Capacity Summary'!$I$36:$BH$135,MATCH('Capacity Backing (Hide)'!AC$2,'Capacity Summary'!$B$36:$B$135,0),MATCH('Capacity Backing (Hide)'!$A9,'Capacity Summary'!$I$35:$BH$35,0))&lt;&gt;0,INDEX('Capacity Summary'!$I$36:$BH$135,MATCH('Capacity Backing (Hide)'!AC$2,'Capacity Summary'!$B$36:$B$135,0),MATCH('Capacity Backing (Hide)'!$A9,'Capacity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(Hide)'!$A9,'Capacity Summary'!$I$35:$BH$35,0))="x",INDEX('Capacity Summary'!$C$36:$F$135,MATCH('Capacity Backing (Hide)'!AD$2,'Capacity Summary'!$B$36:$B$135,0),4),IF(INDEX('Capacity Summary'!$I$36:$BH$135,MATCH('Capacity Backing (Hide)'!AD$2,'Capacity Summary'!$B$36:$B$135,0),MATCH('Capacity Backing (Hide)'!$A9,'Capacity Summary'!$I$35:$BH$35,0))&lt;&gt;0,INDEX('Capacity Summary'!$I$36:$BH$135,MATCH('Capacity Backing (Hide)'!AD$2,'Capacity Summary'!$B$36:$B$135,0),MATCH('Capacity Backing (Hide)'!$A9,'Capacity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(Hide)'!$A9,'Capacity Summary'!$I$35:$BH$35,0))="x",INDEX('Capacity Summary'!$C$36:$F$135,MATCH('Capacity Backing (Hide)'!AE$2,'Capacity Summary'!$B$36:$B$135,0),4),IF(INDEX('Capacity Summary'!$I$36:$BH$135,MATCH('Capacity Backing (Hide)'!AE$2,'Capacity Summary'!$B$36:$B$135,0),MATCH('Capacity Backing (Hide)'!$A9,'Capacity Summary'!$I$35:$BH$35,0))&lt;&gt;0,INDEX('Capacity Summary'!$I$36:$BH$135,MATCH('Capacity Backing (Hide)'!AE$2,'Capacity Summary'!$B$36:$B$135,0),MATCH('Capacity Backing (Hide)'!$A9,'Capacity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(Hide)'!$A9,'Capacity Summary'!$I$35:$BH$35,0))="x",INDEX('Capacity Summary'!$C$36:$F$135,MATCH('Capacity Backing (Hide)'!AF$2,'Capacity Summary'!$B$36:$B$135,0),4),IF(INDEX('Capacity Summary'!$I$36:$BH$135,MATCH('Capacity Backing (Hide)'!AF$2,'Capacity Summary'!$B$36:$B$135,0),MATCH('Capacity Backing (Hide)'!$A9,'Capacity Summary'!$I$35:$BH$35,0))&lt;&gt;0,INDEX('Capacity Summary'!$I$36:$BH$135,MATCH('Capacity Backing (Hide)'!AF$2,'Capacity Summary'!$B$36:$B$135,0),MATCH('Capacity Backing (Hide)'!$A9,'Capacity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(Hide)'!$A9,'Capacity Summary'!$I$35:$BH$35,0))="x",INDEX('Capacity Summary'!$C$36:$F$135,MATCH('Capacity Backing (Hide)'!AG$2,'Capacity Summary'!$B$36:$B$135,0),4),IF(INDEX('Capacity Summary'!$I$36:$BH$135,MATCH('Capacity Backing (Hide)'!AG$2,'Capacity Summary'!$B$36:$B$135,0),MATCH('Capacity Backing (Hide)'!$A9,'Capacity Summary'!$I$35:$BH$35,0))&lt;&gt;0,INDEX('Capacity Summary'!$I$36:$BH$135,MATCH('Capacity Backing (Hide)'!AG$2,'Capacity Summary'!$B$36:$B$135,0),MATCH('Capacity Backing (Hide)'!$A9,'Capacity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(Hide)'!$A9,'Capacity Summary'!$I$35:$BH$35,0))="x",INDEX('Capacity Summary'!$C$36:$F$135,MATCH('Capacity Backing (Hide)'!AH$2,'Capacity Summary'!$B$36:$B$135,0),4),IF(INDEX('Capacity Summary'!$I$36:$BH$135,MATCH('Capacity Backing (Hide)'!AH$2,'Capacity Summary'!$B$36:$B$135,0),MATCH('Capacity Backing (Hide)'!$A9,'Capacity Summary'!$I$35:$BH$35,0))&lt;&gt;0,INDEX('Capacity Summary'!$I$36:$BH$135,MATCH('Capacity Backing (Hide)'!AH$2,'Capacity Summary'!$B$36:$B$135,0),MATCH('Capacity Backing (Hide)'!$A9,'Capacity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(Hide)'!$A9,'Capacity Summary'!$I$35:$BH$35,0))="x",INDEX('Capacity Summary'!$C$36:$F$135,MATCH('Capacity Backing (Hide)'!AI$2,'Capacity Summary'!$B$36:$B$135,0),4),IF(INDEX('Capacity Summary'!$I$36:$BH$135,MATCH('Capacity Backing (Hide)'!AI$2,'Capacity Summary'!$B$36:$B$135,0),MATCH('Capacity Backing (Hide)'!$A9,'Capacity Summary'!$I$35:$BH$35,0))&lt;&gt;0,INDEX('Capacity Summary'!$I$36:$BH$135,MATCH('Capacity Backing (Hide)'!AI$2,'Capacity Summary'!$B$36:$B$135,0),MATCH('Capacity Backing (Hide)'!$A9,'Capacity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(Hide)'!$A9,'Capacity Summary'!$I$35:$BH$35,0))="x",INDEX('Capacity Summary'!$C$36:$F$135,MATCH('Capacity Backing (Hide)'!AJ$2,'Capacity Summary'!$B$36:$B$135,0),4),IF(INDEX('Capacity Summary'!$I$36:$BH$135,MATCH('Capacity Backing (Hide)'!AJ$2,'Capacity Summary'!$B$36:$B$135,0),MATCH('Capacity Backing (Hide)'!$A9,'Capacity Summary'!$I$35:$BH$35,0))&lt;&gt;0,INDEX('Capacity Summary'!$I$36:$BH$135,MATCH('Capacity Backing (Hide)'!AJ$2,'Capacity Summary'!$B$36:$B$135,0),MATCH('Capacity Backing (Hide)'!$A9,'Capacity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(Hide)'!$A9,'Capacity Summary'!$I$35:$BH$35,0))="x",INDEX('Capacity Summary'!$C$36:$F$135,MATCH('Capacity Backing (Hide)'!AK$2,'Capacity Summary'!$B$36:$B$135,0),4),IF(INDEX('Capacity Summary'!$I$36:$BH$135,MATCH('Capacity Backing (Hide)'!AK$2,'Capacity Summary'!$B$36:$B$135,0),MATCH('Capacity Backing (Hide)'!$A9,'Capacity Summary'!$I$35:$BH$35,0))&lt;&gt;0,INDEX('Capacity Summary'!$I$36:$BH$135,MATCH('Capacity Backing (Hide)'!AK$2,'Capacity Summary'!$B$36:$B$135,0),MATCH('Capacity Backing (Hide)'!$A9,'Capacity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(Hide)'!$A9,'Capacity Summary'!$I$35:$BH$35,0))="x",INDEX('Capacity Summary'!$C$36:$F$135,MATCH('Capacity Backing (Hide)'!AL$2,'Capacity Summary'!$B$36:$B$135,0),4),IF(INDEX('Capacity Summary'!$I$36:$BH$135,MATCH('Capacity Backing (Hide)'!AL$2,'Capacity Summary'!$B$36:$B$135,0),MATCH('Capacity Backing (Hide)'!$A9,'Capacity Summary'!$I$35:$BH$35,0))&lt;&gt;0,INDEX('Capacity Summary'!$I$36:$BH$135,MATCH('Capacity Backing (Hide)'!AL$2,'Capacity Summary'!$B$36:$B$135,0),MATCH('Capacity Backing (Hide)'!$A9,'Capacity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(Hide)'!$A9,'Capacity Summary'!$I$35:$BH$35,0))="x",INDEX('Capacity Summary'!$C$36:$F$135,MATCH('Capacity Backing (Hide)'!AM$2,'Capacity Summary'!$B$36:$B$135,0),4),IF(INDEX('Capacity Summary'!$I$36:$BH$135,MATCH('Capacity Backing (Hide)'!AM$2,'Capacity Summary'!$B$36:$B$135,0),MATCH('Capacity Backing (Hide)'!$A9,'Capacity Summary'!$I$35:$BH$35,0))&lt;&gt;0,INDEX('Capacity Summary'!$I$36:$BH$135,MATCH('Capacity Backing (Hide)'!AM$2,'Capacity Summary'!$B$36:$B$135,0),MATCH('Capacity Backing (Hide)'!$A9,'Capacity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(Hide)'!$A9,'Capacity Summary'!$I$35:$BH$35,0))="x",INDEX('Capacity Summary'!$C$36:$F$135,MATCH('Capacity Backing (Hide)'!AN$2,'Capacity Summary'!$B$36:$B$135,0),4),IF(INDEX('Capacity Summary'!$I$36:$BH$135,MATCH('Capacity Backing (Hide)'!AN$2,'Capacity Summary'!$B$36:$B$135,0),MATCH('Capacity Backing (Hide)'!$A9,'Capacity Summary'!$I$35:$BH$35,0))&lt;&gt;0,INDEX('Capacity Summary'!$I$36:$BH$135,MATCH('Capacity Backing (Hide)'!AN$2,'Capacity Summary'!$B$36:$B$135,0),MATCH('Capacity Backing (Hide)'!$A9,'Capacity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(Hide)'!$A9,'Capacity Summary'!$I$35:$BH$35,0))="x",INDEX('Capacity Summary'!$C$36:$F$135,MATCH('Capacity Backing (Hide)'!AO$2,'Capacity Summary'!$B$36:$B$135,0),4),IF(INDEX('Capacity Summary'!$I$36:$BH$135,MATCH('Capacity Backing (Hide)'!AO$2,'Capacity Summary'!$B$36:$B$135,0),MATCH('Capacity Backing (Hide)'!$A9,'Capacity Summary'!$I$35:$BH$35,0))&lt;&gt;0,INDEX('Capacity Summary'!$I$36:$BH$135,MATCH('Capacity Backing (Hide)'!AO$2,'Capacity Summary'!$B$36:$B$135,0),MATCH('Capacity Backing (Hide)'!$A9,'Capacity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(Hide)'!$A9,'Capacity Summary'!$I$35:$BH$35,0))="x",INDEX('Capacity Summary'!$C$36:$F$135,MATCH('Capacity Backing (Hide)'!AP$2,'Capacity Summary'!$B$36:$B$135,0),4),IF(INDEX('Capacity Summary'!$I$36:$BH$135,MATCH('Capacity Backing (Hide)'!AP$2,'Capacity Summary'!$B$36:$B$135,0),MATCH('Capacity Backing (Hide)'!$A9,'Capacity Summary'!$I$35:$BH$35,0))&lt;&gt;0,INDEX('Capacity Summary'!$I$36:$BH$135,MATCH('Capacity Backing (Hide)'!AP$2,'Capacity Summary'!$B$36:$B$135,0),MATCH('Capacity Backing (Hide)'!$A9,'Capacity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(Hide)'!$A9,'Capacity Summary'!$I$35:$BH$35,0))="x",INDEX('Capacity Summary'!$C$36:$F$135,MATCH('Capacity Backing (Hide)'!AQ$2,'Capacity Summary'!$B$36:$B$135,0),4),IF(INDEX('Capacity Summary'!$I$36:$BH$135,MATCH('Capacity Backing (Hide)'!AQ$2,'Capacity Summary'!$B$36:$B$135,0),MATCH('Capacity Backing (Hide)'!$A9,'Capacity Summary'!$I$35:$BH$35,0))&lt;&gt;0,INDEX('Capacity Summary'!$I$36:$BH$135,MATCH('Capacity Backing (Hide)'!AQ$2,'Capacity Summary'!$B$36:$B$135,0),MATCH('Capacity Backing (Hide)'!$A9,'Capacity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(Hide)'!$A9,'Capacity Summary'!$I$35:$BH$35,0))="x",INDEX('Capacity Summary'!$C$36:$F$135,MATCH('Capacity Backing (Hide)'!AR$2,'Capacity Summary'!$B$36:$B$135,0),4),IF(INDEX('Capacity Summary'!$I$36:$BH$135,MATCH('Capacity Backing (Hide)'!AR$2,'Capacity Summary'!$B$36:$B$135,0),MATCH('Capacity Backing (Hide)'!$A9,'Capacity Summary'!$I$35:$BH$35,0))&lt;&gt;0,INDEX('Capacity Summary'!$I$36:$BH$135,MATCH('Capacity Backing (Hide)'!AR$2,'Capacity Summary'!$B$36:$B$135,0),MATCH('Capacity Backing (Hide)'!$A9,'Capacity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(Hide)'!$A9,'Capacity Summary'!$I$35:$BH$35,0))="x",INDEX('Capacity Summary'!$C$36:$F$135,MATCH('Capacity Backing (Hide)'!AS$2,'Capacity Summary'!$B$36:$B$135,0),4),IF(INDEX('Capacity Summary'!$I$36:$BH$135,MATCH('Capacity Backing (Hide)'!AS$2,'Capacity Summary'!$B$36:$B$135,0),MATCH('Capacity Backing (Hide)'!$A9,'Capacity Summary'!$I$35:$BH$35,0))&lt;&gt;0,INDEX('Capacity Summary'!$I$36:$BH$135,MATCH('Capacity Backing (Hide)'!AS$2,'Capacity Summary'!$B$36:$B$135,0),MATCH('Capacity Backing (Hide)'!$A9,'Capacity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(Hide)'!$A9,'Capacity Summary'!$I$35:$BH$35,0))="x",INDEX('Capacity Summary'!$C$36:$F$135,MATCH('Capacity Backing (Hide)'!AT$2,'Capacity Summary'!$B$36:$B$135,0),4),IF(INDEX('Capacity Summary'!$I$36:$BH$135,MATCH('Capacity Backing (Hide)'!AT$2,'Capacity Summary'!$B$36:$B$135,0),MATCH('Capacity Backing (Hide)'!$A9,'Capacity Summary'!$I$35:$BH$35,0))&lt;&gt;0,INDEX('Capacity Summary'!$I$36:$BH$135,MATCH('Capacity Backing (Hide)'!AT$2,'Capacity Summary'!$B$36:$B$135,0),MATCH('Capacity Backing (Hide)'!$A9,'Capacity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(Hide)'!$A9,'Capacity Summary'!$I$35:$BH$35,0))="x",INDEX('Capacity Summary'!$C$36:$F$135,MATCH('Capacity Backing (Hide)'!AU$2,'Capacity Summary'!$B$36:$B$135,0),4),IF(INDEX('Capacity Summary'!$I$36:$BH$135,MATCH('Capacity Backing (Hide)'!AU$2,'Capacity Summary'!$B$36:$B$135,0),MATCH('Capacity Backing (Hide)'!$A9,'Capacity Summary'!$I$35:$BH$35,0))&lt;&gt;0,INDEX('Capacity Summary'!$I$36:$BH$135,MATCH('Capacity Backing (Hide)'!AU$2,'Capacity Summary'!$B$36:$B$135,0),MATCH('Capacity Backing (Hide)'!$A9,'Capacity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(Hide)'!$A9,'Capacity Summary'!$I$35:$BH$35,0))="x",INDEX('Capacity Summary'!$C$36:$F$135,MATCH('Capacity Backing (Hide)'!AV$2,'Capacity Summary'!$B$36:$B$135,0),4),IF(INDEX('Capacity Summary'!$I$36:$BH$135,MATCH('Capacity Backing (Hide)'!AV$2,'Capacity Summary'!$B$36:$B$135,0),MATCH('Capacity Backing (Hide)'!$A9,'Capacity Summary'!$I$35:$BH$35,0))&lt;&gt;0,INDEX('Capacity Summary'!$I$36:$BH$135,MATCH('Capacity Backing (Hide)'!AV$2,'Capacity Summary'!$B$36:$B$135,0),MATCH('Capacity Backing (Hide)'!$A9,'Capacity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(Hide)'!$A9,'Capacity Summary'!$I$35:$BH$35,0))="x",INDEX('Capacity Summary'!$C$36:$F$135,MATCH('Capacity Backing (Hide)'!AW$2,'Capacity Summary'!$B$36:$B$135,0),4),IF(INDEX('Capacity Summary'!$I$36:$BH$135,MATCH('Capacity Backing (Hide)'!AW$2,'Capacity Summary'!$B$36:$B$135,0),MATCH('Capacity Backing (Hide)'!$A9,'Capacity Summary'!$I$35:$BH$35,0))&lt;&gt;0,INDEX('Capacity Summary'!$I$36:$BH$135,MATCH('Capacity Backing (Hide)'!AW$2,'Capacity Summary'!$B$36:$B$135,0),MATCH('Capacity Backing (Hide)'!$A9,'Capacity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(Hide)'!$A9,'Capacity Summary'!$I$35:$BH$35,0))="x",INDEX('Capacity Summary'!$C$36:$F$135,MATCH('Capacity Backing (Hide)'!AX$2,'Capacity Summary'!$B$36:$B$135,0),4),IF(INDEX('Capacity Summary'!$I$36:$BH$135,MATCH('Capacity Backing (Hide)'!AX$2,'Capacity Summary'!$B$36:$B$135,0),MATCH('Capacity Backing (Hide)'!$A9,'Capacity Summary'!$I$35:$BH$35,0))&lt;&gt;0,INDEX('Capacity Summary'!$I$36:$BH$135,MATCH('Capacity Backing (Hide)'!AX$2,'Capacity Summary'!$B$36:$B$135,0),MATCH('Capacity Backing (Hide)'!$A9,'Capacity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(Hide)'!$A9,'Capacity Summary'!$I$35:$BH$35,0))="x",INDEX('Capacity Summary'!$C$36:$F$135,MATCH('Capacity Backing (Hide)'!AY$2,'Capacity Summary'!$B$36:$B$135,0),4),IF(INDEX('Capacity Summary'!$I$36:$BH$135,MATCH('Capacity Backing (Hide)'!AY$2,'Capacity Summary'!$B$36:$B$135,0),MATCH('Capacity Backing (Hide)'!$A9,'Capacity Summary'!$I$35:$BH$35,0))&lt;&gt;0,INDEX('Capacity Summary'!$I$36:$BH$135,MATCH('Capacity Backing (Hide)'!AY$2,'Capacity Summary'!$B$36:$B$135,0),MATCH('Capacity Backing (Hide)'!$A9,'Capacity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(Hide)'!$A9,'Capacity Summary'!$I$35:$BH$35,0))="x",INDEX('Capacity Summary'!$C$36:$F$135,MATCH('Capacity Backing (Hide)'!AZ$2,'Capacity Summary'!$B$36:$B$135,0),4),IF(INDEX('Capacity Summary'!$I$36:$BH$135,MATCH('Capacity Backing (Hide)'!AZ$2,'Capacity Summary'!$B$36:$B$135,0),MATCH('Capacity Backing (Hide)'!$A9,'Capacity Summary'!$I$35:$BH$35,0))&lt;&gt;0,INDEX('Capacity Summary'!$I$36:$BH$135,MATCH('Capacity Backing (Hide)'!AZ$2,'Capacity Summary'!$B$36:$B$135,0),MATCH('Capacity Backing (Hide)'!$A9,'Capacity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(Hide)'!$A9,'Capacity Summary'!$I$35:$BH$35,0))="x",INDEX('Capacity Summary'!$C$36:$F$135,MATCH('Capacity Backing (Hide)'!BA$2,'Capacity Summary'!$B$36:$B$135,0),4),IF(INDEX('Capacity Summary'!$I$36:$BH$135,MATCH('Capacity Backing (Hide)'!BA$2,'Capacity Summary'!$B$36:$B$135,0),MATCH('Capacity Backing (Hide)'!$A9,'Capacity Summary'!$I$35:$BH$35,0))&lt;&gt;0,INDEX('Capacity Summary'!$I$36:$BH$135,MATCH('Capacity Backing (Hide)'!BA$2,'Capacity Summary'!$B$36:$B$135,0),MATCH('Capacity Backing (Hide)'!$A9,'Capacity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(Hide)'!$A9,'Capacity Summary'!$I$35:$BH$35,0))="x",INDEX('Capacity Summary'!$C$36:$F$135,MATCH('Capacity Backing (Hide)'!BB$2,'Capacity Summary'!$B$36:$B$135,0),4),IF(INDEX('Capacity Summary'!$I$36:$BH$135,MATCH('Capacity Backing (Hide)'!BB$2,'Capacity Summary'!$B$36:$B$135,0),MATCH('Capacity Backing (Hide)'!$A9,'Capacity Summary'!$I$35:$BH$35,0))&lt;&gt;0,INDEX('Capacity Summary'!$I$36:$BH$135,MATCH('Capacity Backing (Hide)'!BB$2,'Capacity Summary'!$B$36:$B$135,0),MATCH('Capacity Backing (Hide)'!$A9,'Capacity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(Hide)'!$A9,'Capacity Summary'!$I$35:$BH$35,0))="x",INDEX('Capacity Summary'!$C$36:$F$135,MATCH('Capacity Backing (Hide)'!BC$2,'Capacity Summary'!$B$36:$B$135,0),4),IF(INDEX('Capacity Summary'!$I$36:$BH$135,MATCH('Capacity Backing (Hide)'!BC$2,'Capacity Summary'!$B$36:$B$135,0),MATCH('Capacity Backing (Hide)'!$A9,'Capacity Summary'!$I$35:$BH$35,0))&lt;&gt;0,INDEX('Capacity Summary'!$I$36:$BH$135,MATCH('Capacity Backing (Hide)'!BC$2,'Capacity Summary'!$B$36:$B$135,0),MATCH('Capacity Backing (Hide)'!$A9,'Capacity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(Hide)'!$A9,'Capacity Summary'!$I$35:$BH$35,0))="x",INDEX('Capacity Summary'!$C$36:$F$135,MATCH('Capacity Backing (Hide)'!BD$2,'Capacity Summary'!$B$36:$B$135,0),4),IF(INDEX('Capacity Summary'!$I$36:$BH$135,MATCH('Capacity Backing (Hide)'!BD$2,'Capacity Summary'!$B$36:$B$135,0),MATCH('Capacity Backing (Hide)'!$A9,'Capacity Summary'!$I$35:$BH$35,0))&lt;&gt;0,INDEX('Capacity Summary'!$I$36:$BH$135,MATCH('Capacity Backing (Hide)'!BD$2,'Capacity Summary'!$B$36:$B$135,0),MATCH('Capacity Backing (Hide)'!$A9,'Capacity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(Hide)'!$A9,'Capacity Summary'!$I$35:$BH$35,0))="x",INDEX('Capacity Summary'!$C$36:$F$135,MATCH('Capacity Backing (Hide)'!BE$2,'Capacity Summary'!$B$36:$B$135,0),4),IF(INDEX('Capacity Summary'!$I$36:$BH$135,MATCH('Capacity Backing (Hide)'!BE$2,'Capacity Summary'!$B$36:$B$135,0),MATCH('Capacity Backing (Hide)'!$A9,'Capacity Summary'!$I$35:$BH$35,0))&lt;&gt;0,INDEX('Capacity Summary'!$I$36:$BH$135,MATCH('Capacity Backing (Hide)'!BE$2,'Capacity Summary'!$B$36:$B$135,0),MATCH('Capacity Backing (Hide)'!$A9,'Capacity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(Hide)'!$A9,'Capacity Summary'!$I$35:$BH$35,0))="x",INDEX('Capacity Summary'!$C$36:$F$135,MATCH('Capacity Backing (Hide)'!BF$2,'Capacity Summary'!$B$36:$B$135,0),4),IF(INDEX('Capacity Summary'!$I$36:$BH$135,MATCH('Capacity Backing (Hide)'!BF$2,'Capacity Summary'!$B$36:$B$135,0),MATCH('Capacity Backing (Hide)'!$A9,'Capacity Summary'!$I$35:$BH$35,0))&lt;&gt;0,INDEX('Capacity Summary'!$I$36:$BH$135,MATCH('Capacity Backing (Hide)'!BF$2,'Capacity Summary'!$B$36:$B$135,0),MATCH('Capacity Backing (Hide)'!$A9,'Capacity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(Hide)'!$A9,'Capacity Summary'!$I$35:$BH$35,0))="x",INDEX('Capacity Summary'!$C$36:$F$135,MATCH('Capacity Backing (Hide)'!BG$2,'Capacity Summary'!$B$36:$B$135,0),4),IF(INDEX('Capacity Summary'!$I$36:$BH$135,MATCH('Capacity Backing (Hide)'!BG$2,'Capacity Summary'!$B$36:$B$135,0),MATCH('Capacity Backing (Hide)'!$A9,'Capacity Summary'!$I$35:$BH$35,0))&lt;&gt;0,INDEX('Capacity Summary'!$I$36:$BH$135,MATCH('Capacity Backing (Hide)'!BG$2,'Capacity Summary'!$B$36:$B$135,0),MATCH('Capacity Backing (Hide)'!$A9,'Capacity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(Hide)'!$A9,'Capacity Summary'!$I$35:$BH$35,0))="x",INDEX('Capacity Summary'!$C$36:$F$135,MATCH('Capacity Backing (Hide)'!BH$2,'Capacity Summary'!$B$36:$B$135,0),4),IF(INDEX('Capacity Summary'!$I$36:$BH$135,MATCH('Capacity Backing (Hide)'!BH$2,'Capacity Summary'!$B$36:$B$135,0),MATCH('Capacity Backing (Hide)'!$A9,'Capacity Summary'!$I$35:$BH$35,0))&lt;&gt;0,INDEX('Capacity Summary'!$I$36:$BH$135,MATCH('Capacity Backing (Hide)'!BH$2,'Capacity Summary'!$B$36:$B$135,0),MATCH('Capacity Backing (Hide)'!$A9,'Capacity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(Hide)'!$A9,'Capacity Summary'!$I$35:$BH$35,0))="x",INDEX('Capacity Summary'!$C$36:$F$135,MATCH('Capacity Backing (Hide)'!BI$2,'Capacity Summary'!$B$36:$B$135,0),4),IF(INDEX('Capacity Summary'!$I$36:$BH$135,MATCH('Capacity Backing (Hide)'!BI$2,'Capacity Summary'!$B$36:$B$135,0),MATCH('Capacity Backing (Hide)'!$A9,'Capacity Summary'!$I$35:$BH$35,0))&lt;&gt;0,INDEX('Capacity Summary'!$I$36:$BH$135,MATCH('Capacity Backing (Hide)'!BI$2,'Capacity Summary'!$B$36:$B$135,0),MATCH('Capacity Backing (Hide)'!$A9,'Capacity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(Hide)'!$A9,'Capacity Summary'!$I$35:$BH$35,0))="x",INDEX('Capacity Summary'!$C$36:$F$135,MATCH('Capacity Backing (Hide)'!BJ$2,'Capacity Summary'!$B$36:$B$135,0),4),IF(INDEX('Capacity Summary'!$I$36:$BH$135,MATCH('Capacity Backing (Hide)'!BJ$2,'Capacity Summary'!$B$36:$B$135,0),MATCH('Capacity Backing (Hide)'!$A9,'Capacity Summary'!$I$35:$BH$35,0))&lt;&gt;0,INDEX('Capacity Summary'!$I$36:$BH$135,MATCH('Capacity Backing (Hide)'!BJ$2,'Capacity Summary'!$B$36:$B$135,0),MATCH('Capacity Backing (Hide)'!$A9,'Capacity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(Hide)'!$A9,'Capacity Summary'!$I$35:$BH$35,0))="x",INDEX('Capacity Summary'!$C$36:$F$135,MATCH('Capacity Backing (Hide)'!BK$2,'Capacity Summary'!$B$36:$B$135,0),4),IF(INDEX('Capacity Summary'!$I$36:$BH$135,MATCH('Capacity Backing (Hide)'!BK$2,'Capacity Summary'!$B$36:$B$135,0),MATCH('Capacity Backing (Hide)'!$A9,'Capacity Summary'!$I$35:$BH$35,0))&lt;&gt;0,INDEX('Capacity Summary'!$I$36:$BH$135,MATCH('Capacity Backing (Hide)'!BK$2,'Capacity Summary'!$B$36:$B$135,0),MATCH('Capacity Backing (Hide)'!$A9,'Capacity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(Hide)'!$A9,'Capacity Summary'!$I$35:$BH$35,0))="x",INDEX('Capacity Summary'!$C$36:$F$135,MATCH('Capacity Backing (Hide)'!BL$2,'Capacity Summary'!$B$36:$B$135,0),4),IF(INDEX('Capacity Summary'!$I$36:$BH$135,MATCH('Capacity Backing (Hide)'!BL$2,'Capacity Summary'!$B$36:$B$135,0),MATCH('Capacity Backing (Hide)'!$A9,'Capacity Summary'!$I$35:$BH$35,0))&lt;&gt;0,INDEX('Capacity Summary'!$I$36:$BH$135,MATCH('Capacity Backing (Hide)'!BL$2,'Capacity Summary'!$B$36:$B$135,0),MATCH('Capacity Backing (Hide)'!$A9,'Capacity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(Hide)'!$A9,'Capacity Summary'!$I$35:$BH$35,0))="x",INDEX('Capacity Summary'!$C$36:$F$135,MATCH('Capacity Backing (Hide)'!BM$2,'Capacity Summary'!$B$36:$B$135,0),4),IF(INDEX('Capacity Summary'!$I$36:$BH$135,MATCH('Capacity Backing (Hide)'!BM$2,'Capacity Summary'!$B$36:$B$135,0),MATCH('Capacity Backing (Hide)'!$A9,'Capacity Summary'!$I$35:$BH$35,0))&lt;&gt;0,INDEX('Capacity Summary'!$I$36:$BH$135,MATCH('Capacity Backing (Hide)'!BM$2,'Capacity Summary'!$B$36:$B$135,0),MATCH('Capacity Backing (Hide)'!$A9,'Capacity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(Hide)'!$A9,'Capacity Summary'!$I$35:$BH$35,0))="x",INDEX('Capacity Summary'!$C$36:$F$135,MATCH('Capacity Backing (Hide)'!BN$2,'Capacity Summary'!$B$36:$B$135,0),4),IF(INDEX('Capacity Summary'!$I$36:$BH$135,MATCH('Capacity Backing (Hide)'!BN$2,'Capacity Summary'!$B$36:$B$135,0),MATCH('Capacity Backing (Hide)'!$A9,'Capacity Summary'!$I$35:$BH$35,0))&lt;&gt;0,INDEX('Capacity Summary'!$I$36:$BH$135,MATCH('Capacity Backing (Hide)'!BN$2,'Capacity Summary'!$B$36:$B$135,0),MATCH('Capacity Backing (Hide)'!$A9,'Capacity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(Hide)'!$A9,'Capacity Summary'!$I$35:$BH$35,0))="x",INDEX('Capacity Summary'!$C$36:$F$135,MATCH('Capacity Backing (Hide)'!BO$2,'Capacity Summary'!$B$36:$B$135,0),4),IF(INDEX('Capacity Summary'!$I$36:$BH$135,MATCH('Capacity Backing (Hide)'!BO$2,'Capacity Summary'!$B$36:$B$135,0),MATCH('Capacity Backing (Hide)'!$A9,'Capacity Summary'!$I$35:$BH$35,0))&lt;&gt;0,INDEX('Capacity Summary'!$I$36:$BH$135,MATCH('Capacity Backing (Hide)'!BO$2,'Capacity Summary'!$B$36:$B$135,0),MATCH('Capacity Backing (Hide)'!$A9,'Capacity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(Hide)'!$A9,'Capacity Summary'!$I$35:$BH$35,0))="x",INDEX('Capacity Summary'!$C$36:$F$135,MATCH('Capacity Backing (Hide)'!BP$2,'Capacity Summary'!$B$36:$B$135,0),4),IF(INDEX('Capacity Summary'!$I$36:$BH$135,MATCH('Capacity Backing (Hide)'!BP$2,'Capacity Summary'!$B$36:$B$135,0),MATCH('Capacity Backing (Hide)'!$A9,'Capacity Summary'!$I$35:$BH$35,0))&lt;&gt;0,INDEX('Capacity Summary'!$I$36:$BH$135,MATCH('Capacity Backing (Hide)'!BP$2,'Capacity Summary'!$B$36:$B$135,0),MATCH('Capacity Backing (Hide)'!$A9,'Capacity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(Hide)'!$A9,'Capacity Summary'!$I$35:$BH$35,0))="x",INDEX('Capacity Summary'!$C$36:$F$135,MATCH('Capacity Backing (Hide)'!BQ$2,'Capacity Summary'!$B$36:$B$135,0),4),IF(INDEX('Capacity Summary'!$I$36:$BH$135,MATCH('Capacity Backing (Hide)'!BQ$2,'Capacity Summary'!$B$36:$B$135,0),MATCH('Capacity Backing (Hide)'!$A9,'Capacity Summary'!$I$35:$BH$35,0))&lt;&gt;0,INDEX('Capacity Summary'!$I$36:$BH$135,MATCH('Capacity Backing (Hide)'!BQ$2,'Capacity Summary'!$B$36:$B$135,0),MATCH('Capacity Backing (Hide)'!$A9,'Capacity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(Hide)'!$A9,'Capacity Summary'!$I$35:$BH$35,0))="x",INDEX('Capacity Summary'!$C$36:$F$135,MATCH('Capacity Backing (Hide)'!BR$2,'Capacity Summary'!$B$36:$B$135,0),4),IF(INDEX('Capacity Summary'!$I$36:$BH$135,MATCH('Capacity Backing (Hide)'!BR$2,'Capacity Summary'!$B$36:$B$135,0),MATCH('Capacity Backing (Hide)'!$A9,'Capacity Summary'!$I$35:$BH$35,0))&lt;&gt;0,INDEX('Capacity Summary'!$I$36:$BH$135,MATCH('Capacity Backing (Hide)'!BR$2,'Capacity Summary'!$B$36:$B$135,0),MATCH('Capacity Backing (Hide)'!$A9,'Capacity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(Hide)'!$A9,'Capacity Summary'!$I$35:$BH$35,0))="x",INDEX('Capacity Summary'!$C$36:$F$135,MATCH('Capacity Backing (Hide)'!BS$2,'Capacity Summary'!$B$36:$B$135,0),4),IF(INDEX('Capacity Summary'!$I$36:$BH$135,MATCH('Capacity Backing (Hide)'!BS$2,'Capacity Summary'!$B$36:$B$135,0),MATCH('Capacity Backing (Hide)'!$A9,'Capacity Summary'!$I$35:$BH$35,0))&lt;&gt;0,INDEX('Capacity Summary'!$I$36:$BH$135,MATCH('Capacity Backing (Hide)'!BS$2,'Capacity Summary'!$B$36:$B$135,0),MATCH('Capacity Backing (Hide)'!$A9,'Capacity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(Hide)'!$A9,'Capacity Summary'!$I$35:$BH$35,0))="x",INDEX('Capacity Summary'!$C$36:$F$135,MATCH('Capacity Backing (Hide)'!BT$2,'Capacity Summary'!$B$36:$B$135,0),4),IF(INDEX('Capacity Summary'!$I$36:$BH$135,MATCH('Capacity Backing (Hide)'!BT$2,'Capacity Summary'!$B$36:$B$135,0),MATCH('Capacity Backing (Hide)'!$A9,'Capacity Summary'!$I$35:$BH$35,0))&lt;&gt;0,INDEX('Capacity Summary'!$I$36:$BH$135,MATCH('Capacity Backing (Hide)'!BT$2,'Capacity Summary'!$B$36:$B$135,0),MATCH('Capacity Backing (Hide)'!$A9,'Capacity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(Hide)'!$A9,'Capacity Summary'!$I$35:$BH$35,0))="x",INDEX('Capacity Summary'!$C$36:$F$135,MATCH('Capacity Backing (Hide)'!BU$2,'Capacity Summary'!$B$36:$B$135,0),4),IF(INDEX('Capacity Summary'!$I$36:$BH$135,MATCH('Capacity Backing (Hide)'!BU$2,'Capacity Summary'!$B$36:$B$135,0),MATCH('Capacity Backing (Hide)'!$A9,'Capacity Summary'!$I$35:$BH$35,0))&lt;&gt;0,INDEX('Capacity Summary'!$I$36:$BH$135,MATCH('Capacity Backing (Hide)'!BU$2,'Capacity Summary'!$B$36:$B$135,0),MATCH('Capacity Backing (Hide)'!$A9,'Capacity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(Hide)'!$A9,'Capacity Summary'!$I$35:$BH$35,0))="x",INDEX('Capacity Summary'!$C$36:$F$135,MATCH('Capacity Backing (Hide)'!BV$2,'Capacity Summary'!$B$36:$B$135,0),4),IF(INDEX('Capacity Summary'!$I$36:$BH$135,MATCH('Capacity Backing (Hide)'!BV$2,'Capacity Summary'!$B$36:$B$135,0),MATCH('Capacity Backing (Hide)'!$A9,'Capacity Summary'!$I$35:$BH$35,0))&lt;&gt;0,INDEX('Capacity Summary'!$I$36:$BH$135,MATCH('Capacity Backing (Hide)'!BV$2,'Capacity Summary'!$B$36:$B$135,0),MATCH('Capacity Backing (Hide)'!$A9,'Capacity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(Hide)'!$A9,'Capacity Summary'!$I$35:$BH$35,0))="x",INDEX('Capacity Summary'!$C$36:$F$135,MATCH('Capacity Backing (Hide)'!BW$2,'Capacity Summary'!$B$36:$B$135,0),4),IF(INDEX('Capacity Summary'!$I$36:$BH$135,MATCH('Capacity Backing (Hide)'!BW$2,'Capacity Summary'!$B$36:$B$135,0),MATCH('Capacity Backing (Hide)'!$A9,'Capacity Summary'!$I$35:$BH$35,0))&lt;&gt;0,INDEX('Capacity Summary'!$I$36:$BH$135,MATCH('Capacity Backing (Hide)'!BW$2,'Capacity Summary'!$B$36:$B$135,0),MATCH('Capacity Backing (Hide)'!$A9,'Capacity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(Hide)'!$A9,'Capacity Summary'!$I$35:$BH$35,0))="x",INDEX('Capacity Summary'!$C$36:$F$135,MATCH('Capacity Backing (Hide)'!BX$2,'Capacity Summary'!$B$36:$B$135,0),4),IF(INDEX('Capacity Summary'!$I$36:$BH$135,MATCH('Capacity Backing (Hide)'!BX$2,'Capacity Summary'!$B$36:$B$135,0),MATCH('Capacity Backing (Hide)'!$A9,'Capacity Summary'!$I$35:$BH$35,0))&lt;&gt;0,INDEX('Capacity Summary'!$I$36:$BH$135,MATCH('Capacity Backing (Hide)'!BX$2,'Capacity Summary'!$B$36:$B$135,0),MATCH('Capacity Backing (Hide)'!$A9,'Capacity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(Hide)'!$A9,'Capacity Summary'!$I$35:$BH$35,0))="x",INDEX('Capacity Summary'!$C$36:$F$135,MATCH('Capacity Backing (Hide)'!BY$2,'Capacity Summary'!$B$36:$B$135,0),4),IF(INDEX('Capacity Summary'!$I$36:$BH$135,MATCH('Capacity Backing (Hide)'!BY$2,'Capacity Summary'!$B$36:$B$135,0),MATCH('Capacity Backing (Hide)'!$A9,'Capacity Summary'!$I$35:$BH$35,0))&lt;&gt;0,INDEX('Capacity Summary'!$I$36:$BH$135,MATCH('Capacity Backing (Hide)'!BY$2,'Capacity Summary'!$B$36:$B$135,0),MATCH('Capacity Backing (Hide)'!$A9,'Capacity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(Hide)'!$A9,'Capacity Summary'!$I$35:$BH$35,0))="x",INDEX('Capacity Summary'!$C$36:$F$135,MATCH('Capacity Backing (Hide)'!BZ$2,'Capacity Summary'!$B$36:$B$135,0),4),IF(INDEX('Capacity Summary'!$I$36:$BH$135,MATCH('Capacity Backing (Hide)'!BZ$2,'Capacity Summary'!$B$36:$B$135,0),MATCH('Capacity Backing (Hide)'!$A9,'Capacity Summary'!$I$35:$BH$35,0))&lt;&gt;0,INDEX('Capacity Summary'!$I$36:$BH$135,MATCH('Capacity Backing (Hide)'!BZ$2,'Capacity Summary'!$B$36:$B$135,0),MATCH('Capacity Backing (Hide)'!$A9,'Capacity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(Hide)'!$A9,'Capacity Summary'!$I$35:$BH$35,0))="x",INDEX('Capacity Summary'!$C$36:$F$135,MATCH('Capacity Backing (Hide)'!CA$2,'Capacity Summary'!$B$36:$B$135,0),4),IF(INDEX('Capacity Summary'!$I$36:$BH$135,MATCH('Capacity Backing (Hide)'!CA$2,'Capacity Summary'!$B$36:$B$135,0),MATCH('Capacity Backing (Hide)'!$A9,'Capacity Summary'!$I$35:$BH$35,0))&lt;&gt;0,INDEX('Capacity Summary'!$I$36:$BH$135,MATCH('Capacity Backing (Hide)'!CA$2,'Capacity Summary'!$B$36:$B$135,0),MATCH('Capacity Backing (Hide)'!$A9,'Capacity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(Hide)'!$A9,'Capacity Summary'!$I$35:$BH$35,0))="x",INDEX('Capacity Summary'!$C$36:$F$135,MATCH('Capacity Backing (Hide)'!CB$2,'Capacity Summary'!$B$36:$B$135,0),4),IF(INDEX('Capacity Summary'!$I$36:$BH$135,MATCH('Capacity Backing (Hide)'!CB$2,'Capacity Summary'!$B$36:$B$135,0),MATCH('Capacity Backing (Hide)'!$A9,'Capacity Summary'!$I$35:$BH$35,0))&lt;&gt;0,INDEX('Capacity Summary'!$I$36:$BH$135,MATCH('Capacity Backing (Hide)'!CB$2,'Capacity Summary'!$B$36:$B$135,0),MATCH('Capacity Backing (Hide)'!$A9,'Capacity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(Hide)'!$A9,'Capacity Summary'!$I$35:$BH$35,0))="x",INDEX('Capacity Summary'!$C$36:$F$135,MATCH('Capacity Backing (Hide)'!CC$2,'Capacity Summary'!$B$36:$B$135,0),4),IF(INDEX('Capacity Summary'!$I$36:$BH$135,MATCH('Capacity Backing (Hide)'!CC$2,'Capacity Summary'!$B$36:$B$135,0),MATCH('Capacity Backing (Hide)'!$A9,'Capacity Summary'!$I$35:$BH$35,0))&lt;&gt;0,INDEX('Capacity Summary'!$I$36:$BH$135,MATCH('Capacity Backing (Hide)'!CC$2,'Capacity Summary'!$B$36:$B$135,0),MATCH('Capacity Backing (Hide)'!$A9,'Capacity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(Hide)'!$A9,'Capacity Summary'!$I$35:$BH$35,0))="x",INDEX('Capacity Summary'!$C$36:$F$135,MATCH('Capacity Backing (Hide)'!CD$2,'Capacity Summary'!$B$36:$B$135,0),4),IF(INDEX('Capacity Summary'!$I$36:$BH$135,MATCH('Capacity Backing (Hide)'!CD$2,'Capacity Summary'!$B$36:$B$135,0),MATCH('Capacity Backing (Hide)'!$A9,'Capacity Summary'!$I$35:$BH$35,0))&lt;&gt;0,INDEX('Capacity Summary'!$I$36:$BH$135,MATCH('Capacity Backing (Hide)'!CD$2,'Capacity Summary'!$B$36:$B$135,0),MATCH('Capacity Backing (Hide)'!$A9,'Capacity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(Hide)'!$A9,'Capacity Summary'!$I$35:$BH$35,0))="x",INDEX('Capacity Summary'!$C$36:$F$135,MATCH('Capacity Backing (Hide)'!CE$2,'Capacity Summary'!$B$36:$B$135,0),4),IF(INDEX('Capacity Summary'!$I$36:$BH$135,MATCH('Capacity Backing (Hide)'!CE$2,'Capacity Summary'!$B$36:$B$135,0),MATCH('Capacity Backing (Hide)'!$A9,'Capacity Summary'!$I$35:$BH$35,0))&lt;&gt;0,INDEX('Capacity Summary'!$I$36:$BH$135,MATCH('Capacity Backing (Hide)'!CE$2,'Capacity Summary'!$B$36:$B$135,0),MATCH('Capacity Backing (Hide)'!$A9,'Capacity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(Hide)'!$A9,'Capacity Summary'!$I$35:$BH$35,0))="x",INDEX('Capacity Summary'!$C$36:$F$135,MATCH('Capacity Backing (Hide)'!CF$2,'Capacity Summary'!$B$36:$B$135,0),4),IF(INDEX('Capacity Summary'!$I$36:$BH$135,MATCH('Capacity Backing (Hide)'!CF$2,'Capacity Summary'!$B$36:$B$135,0),MATCH('Capacity Backing (Hide)'!$A9,'Capacity Summary'!$I$35:$BH$35,0))&lt;&gt;0,INDEX('Capacity Summary'!$I$36:$BH$135,MATCH('Capacity Backing (Hide)'!CF$2,'Capacity Summary'!$B$36:$B$135,0),MATCH('Capacity Backing (Hide)'!$A9,'Capacity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(Hide)'!$A9,'Capacity Summary'!$I$35:$BH$35,0))="x",INDEX('Capacity Summary'!$C$36:$F$135,MATCH('Capacity Backing (Hide)'!CG$2,'Capacity Summary'!$B$36:$B$135,0),4),IF(INDEX('Capacity Summary'!$I$36:$BH$135,MATCH('Capacity Backing (Hide)'!CG$2,'Capacity Summary'!$B$36:$B$135,0),MATCH('Capacity Backing (Hide)'!$A9,'Capacity Summary'!$I$35:$BH$35,0))&lt;&gt;0,INDEX('Capacity Summary'!$I$36:$BH$135,MATCH('Capacity Backing (Hide)'!CG$2,'Capacity Summary'!$B$36:$B$135,0),MATCH('Capacity Backing (Hide)'!$A9,'Capacity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(Hide)'!$A9,'Capacity Summary'!$I$35:$BH$35,0))="x",INDEX('Capacity Summary'!$C$36:$F$135,MATCH('Capacity Backing (Hide)'!CH$2,'Capacity Summary'!$B$36:$B$135,0),4),IF(INDEX('Capacity Summary'!$I$36:$BH$135,MATCH('Capacity Backing (Hide)'!CH$2,'Capacity Summary'!$B$36:$B$135,0),MATCH('Capacity Backing (Hide)'!$A9,'Capacity Summary'!$I$35:$BH$35,0))&lt;&gt;0,INDEX('Capacity Summary'!$I$36:$BH$135,MATCH('Capacity Backing (Hide)'!CH$2,'Capacity Summary'!$B$36:$B$135,0),MATCH('Capacity Backing (Hide)'!$A9,'Capacity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(Hide)'!$A9,'Capacity Summary'!$I$35:$BH$35,0))="x",INDEX('Capacity Summary'!$C$36:$F$135,MATCH('Capacity Backing (Hide)'!CI$2,'Capacity Summary'!$B$36:$B$135,0),4),IF(INDEX('Capacity Summary'!$I$36:$BH$135,MATCH('Capacity Backing (Hide)'!CI$2,'Capacity Summary'!$B$36:$B$135,0),MATCH('Capacity Backing (Hide)'!$A9,'Capacity Summary'!$I$35:$BH$35,0))&lt;&gt;0,INDEX('Capacity Summary'!$I$36:$BH$135,MATCH('Capacity Backing (Hide)'!CI$2,'Capacity Summary'!$B$36:$B$135,0),MATCH('Capacity Backing (Hide)'!$A9,'Capacity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(Hide)'!$A9,'Capacity Summary'!$I$35:$BH$35,0))="x",INDEX('Capacity Summary'!$C$36:$F$135,MATCH('Capacity Backing (Hide)'!CJ$2,'Capacity Summary'!$B$36:$B$135,0),4),IF(INDEX('Capacity Summary'!$I$36:$BH$135,MATCH('Capacity Backing (Hide)'!CJ$2,'Capacity Summary'!$B$36:$B$135,0),MATCH('Capacity Backing (Hide)'!$A9,'Capacity Summary'!$I$35:$BH$35,0))&lt;&gt;0,INDEX('Capacity Summary'!$I$36:$BH$135,MATCH('Capacity Backing (Hide)'!CJ$2,'Capacity Summary'!$B$36:$B$135,0),MATCH('Capacity Backing (Hide)'!$A9,'Capacity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(Hide)'!$A9,'Capacity Summary'!$I$35:$BH$35,0))="x",INDEX('Capacity Summary'!$C$36:$F$135,MATCH('Capacity Backing (Hide)'!CK$2,'Capacity Summary'!$B$36:$B$135,0),4),IF(INDEX('Capacity Summary'!$I$36:$BH$135,MATCH('Capacity Backing (Hide)'!CK$2,'Capacity Summary'!$B$36:$B$135,0),MATCH('Capacity Backing (Hide)'!$A9,'Capacity Summary'!$I$35:$BH$35,0))&lt;&gt;0,INDEX('Capacity Summary'!$I$36:$BH$135,MATCH('Capacity Backing (Hide)'!CK$2,'Capacity Summary'!$B$36:$B$135,0),MATCH('Capacity Backing (Hide)'!$A9,'Capacity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(Hide)'!$A9,'Capacity Summary'!$I$35:$BH$35,0))="x",INDEX('Capacity Summary'!$C$36:$F$135,MATCH('Capacity Backing (Hide)'!CL$2,'Capacity Summary'!$B$36:$B$135,0),4),IF(INDEX('Capacity Summary'!$I$36:$BH$135,MATCH('Capacity Backing (Hide)'!CL$2,'Capacity Summary'!$B$36:$B$135,0),MATCH('Capacity Backing (Hide)'!$A9,'Capacity Summary'!$I$35:$BH$35,0))&lt;&gt;0,INDEX('Capacity Summary'!$I$36:$BH$135,MATCH('Capacity Backing (Hide)'!CL$2,'Capacity Summary'!$B$36:$B$135,0),MATCH('Capacity Backing (Hide)'!$A9,'Capacity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(Hide)'!$A9,'Capacity Summary'!$I$35:$BH$35,0))="x",INDEX('Capacity Summary'!$C$36:$F$135,MATCH('Capacity Backing (Hide)'!CM$2,'Capacity Summary'!$B$36:$B$135,0),4),IF(INDEX('Capacity Summary'!$I$36:$BH$135,MATCH('Capacity Backing (Hide)'!CM$2,'Capacity Summary'!$B$36:$B$135,0),MATCH('Capacity Backing (Hide)'!$A9,'Capacity Summary'!$I$35:$BH$35,0))&lt;&gt;0,INDEX('Capacity Summary'!$I$36:$BH$135,MATCH('Capacity Backing (Hide)'!CM$2,'Capacity Summary'!$B$36:$B$135,0),MATCH('Capacity Backing (Hide)'!$A9,'Capacity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(Hide)'!$A9,'Capacity Summary'!$I$35:$BH$35,0))="x",INDEX('Capacity Summary'!$C$36:$F$135,MATCH('Capacity Backing (Hide)'!CN$2,'Capacity Summary'!$B$36:$B$135,0),4),IF(INDEX('Capacity Summary'!$I$36:$BH$135,MATCH('Capacity Backing (Hide)'!CN$2,'Capacity Summary'!$B$36:$B$135,0),MATCH('Capacity Backing (Hide)'!$A9,'Capacity Summary'!$I$35:$BH$35,0))&lt;&gt;0,INDEX('Capacity Summary'!$I$36:$BH$135,MATCH('Capacity Backing (Hide)'!CN$2,'Capacity Summary'!$B$36:$B$135,0),MATCH('Capacity Backing (Hide)'!$A9,'Capacity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(Hide)'!$A9,'Capacity Summary'!$I$35:$BH$35,0))="x",INDEX('Capacity Summary'!$C$36:$F$135,MATCH('Capacity Backing (Hide)'!CO$2,'Capacity Summary'!$B$36:$B$135,0),4),IF(INDEX('Capacity Summary'!$I$36:$BH$135,MATCH('Capacity Backing (Hide)'!CO$2,'Capacity Summary'!$B$36:$B$135,0),MATCH('Capacity Backing (Hide)'!$A9,'Capacity Summary'!$I$35:$BH$35,0))&lt;&gt;0,INDEX('Capacity Summary'!$I$36:$BH$135,MATCH('Capacity Backing (Hide)'!CO$2,'Capacity Summary'!$B$36:$B$135,0),MATCH('Capacity Backing (Hide)'!$A9,'Capacity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(Hide)'!$A9,'Capacity Summary'!$I$35:$BH$35,0))="x",INDEX('Capacity Summary'!$C$36:$F$135,MATCH('Capacity Backing (Hide)'!CP$2,'Capacity Summary'!$B$36:$B$135,0),4),IF(INDEX('Capacity Summary'!$I$36:$BH$135,MATCH('Capacity Backing (Hide)'!CP$2,'Capacity Summary'!$B$36:$B$135,0),MATCH('Capacity Backing (Hide)'!$A9,'Capacity Summary'!$I$35:$BH$35,0))&lt;&gt;0,INDEX('Capacity Summary'!$I$36:$BH$135,MATCH('Capacity Backing (Hide)'!CP$2,'Capacity Summary'!$B$36:$B$135,0),MATCH('Capacity Backing (Hide)'!$A9,'Capacity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(Hide)'!$A9,'Capacity Summary'!$I$35:$BH$35,0))="x",INDEX('Capacity Summary'!$C$36:$F$135,MATCH('Capacity Backing (Hide)'!CQ$2,'Capacity Summary'!$B$36:$B$135,0),4),IF(INDEX('Capacity Summary'!$I$36:$BH$135,MATCH('Capacity Backing (Hide)'!CQ$2,'Capacity Summary'!$B$36:$B$135,0),MATCH('Capacity Backing (Hide)'!$A9,'Capacity Summary'!$I$35:$BH$35,0))&lt;&gt;0,INDEX('Capacity Summary'!$I$36:$BH$135,MATCH('Capacity Backing (Hide)'!CQ$2,'Capacity Summary'!$B$36:$B$135,0),MATCH('Capacity Backing (Hide)'!$A9,'Capacity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(Hide)'!$A9,'Capacity Summary'!$I$35:$BH$35,0))="x",INDEX('Capacity Summary'!$C$36:$F$135,MATCH('Capacity Backing (Hide)'!CR$2,'Capacity Summary'!$B$36:$B$135,0),4),IF(INDEX('Capacity Summary'!$I$36:$BH$135,MATCH('Capacity Backing (Hide)'!CR$2,'Capacity Summary'!$B$36:$B$135,0),MATCH('Capacity Backing (Hide)'!$A9,'Capacity Summary'!$I$35:$BH$35,0))&lt;&gt;0,INDEX('Capacity Summary'!$I$36:$BH$135,MATCH('Capacity Backing (Hide)'!CR$2,'Capacity Summary'!$B$36:$B$135,0),MATCH('Capacity Backing (Hide)'!$A9,'Capacity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(Hide)'!$A9,'Capacity Summary'!$I$35:$BH$35,0))="x",INDEX('Capacity Summary'!$C$36:$F$135,MATCH('Capacity Backing (Hide)'!CS$2,'Capacity Summary'!$B$36:$B$135,0),4),IF(INDEX('Capacity Summary'!$I$36:$BH$135,MATCH('Capacity Backing (Hide)'!CS$2,'Capacity Summary'!$B$36:$B$135,0),MATCH('Capacity Backing (Hide)'!$A9,'Capacity Summary'!$I$35:$BH$35,0))&lt;&gt;0,INDEX('Capacity Summary'!$I$36:$BH$135,MATCH('Capacity Backing (Hide)'!CS$2,'Capacity Summary'!$B$36:$B$135,0),MATCH('Capacity Backing (Hide)'!$A9,'Capacity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(Hide)'!$A9,'Capacity Summary'!$I$35:$BH$35,0))="x",INDEX('Capacity Summary'!$C$36:$F$135,MATCH('Capacity Backing (Hide)'!CT$2,'Capacity Summary'!$B$36:$B$135,0),4),IF(INDEX('Capacity Summary'!$I$36:$BH$135,MATCH('Capacity Backing (Hide)'!CT$2,'Capacity Summary'!$B$36:$B$135,0),MATCH('Capacity Backing (Hide)'!$A9,'Capacity Summary'!$I$35:$BH$35,0))&lt;&gt;0,INDEX('Capacity Summary'!$I$36:$BH$135,MATCH('Capacity Backing (Hide)'!CT$2,'Capacity Summary'!$B$36:$B$135,0),MATCH('Capacity Backing (Hide)'!$A9,'Capacity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(Hide)'!$A9,'Capacity Summary'!$I$35:$BH$35,0))="x",INDEX('Capacity Summary'!$C$36:$F$135,MATCH('Capacity Backing (Hide)'!CU$2,'Capacity Summary'!$B$36:$B$135,0),4),IF(INDEX('Capacity Summary'!$I$36:$BH$135,MATCH('Capacity Backing (Hide)'!CU$2,'Capacity Summary'!$B$36:$B$135,0),MATCH('Capacity Backing (Hide)'!$A9,'Capacity Summary'!$I$35:$BH$35,0))&lt;&gt;0,INDEX('Capacity Summary'!$I$36:$BH$135,MATCH('Capacity Backing (Hide)'!CU$2,'Capacity Summary'!$B$36:$B$135,0),MATCH('Capacity Backing (Hide)'!$A9,'Capacity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(Hide)'!$A9,'Capacity Summary'!$I$35:$BH$35,0))="x",INDEX('Capacity Summary'!$C$36:$F$135,MATCH('Capacity Backing (Hide)'!CV$2,'Capacity Summary'!$B$36:$B$135,0),4),IF(INDEX('Capacity Summary'!$I$36:$BH$135,MATCH('Capacity Backing (Hide)'!CV$2,'Capacity Summary'!$B$36:$B$135,0),MATCH('Capacity Backing (Hide)'!$A9,'Capacity Summary'!$I$35:$BH$35,0))&lt;&gt;0,INDEX('Capacity Summary'!$I$36:$BH$135,MATCH('Capacity Backing (Hide)'!CV$2,'Capacity Summary'!$B$36:$B$135,0),MATCH('Capacity Backing (Hide)'!$A9,'Capacity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(Hide)'!$A9,'Capacity Summary'!$I$35:$BH$35,0))="x",INDEX('Capacity Summary'!$C$36:$F$135,MATCH('Capacity Backing (Hide)'!CW$2,'Capacity Summary'!$B$36:$B$135,0),4),IF(INDEX('Capacity Summary'!$I$36:$BH$135,MATCH('Capacity Backing (Hide)'!CW$2,'Capacity Summary'!$B$36:$B$135,0),MATCH('Capacity Backing (Hide)'!$A9,'Capacity Summary'!$I$35:$BH$35,0))&lt;&gt;0,INDEX('Capacity Summary'!$I$36:$BH$135,MATCH('Capacity Backing (Hide)'!CW$2,'Capacity Summary'!$B$36:$B$135,0),MATCH('Capacity Backing (Hide)'!$A9,'Capacity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(Hide)'!$A10,'Capacity Summary'!$I$35:$BH$35,0))="x",INDEX('Capacity Summary'!$C$36:$F$135,MATCH('Capacity Backing (Hide)'!B$2,'Capacity Summary'!$B$36:$B$135,0),4),IF(INDEX('Capacity Summary'!$I$36:$BH$135,MATCH('Capacity Backing (Hide)'!B$2,'Capacity Summary'!$B$36:$B$135,0),MATCH('Capacity Backing (Hide)'!$A10,'Capacity Summary'!$I$35:$BH$35,0))&lt;&gt;0,INDEX('Capacity Summary'!$I$36:$BH$135,MATCH('Capacity Backing (Hide)'!B$2,'Capacity Summary'!$B$36:$B$135,0),MATCH('Capacity Backing (Hide)'!$A10,'Capacity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(Hide)'!$A10,'Capacity Summary'!$I$35:$BH$35,0))="x",INDEX('Capacity Summary'!$C$36:$F$135,MATCH('Capacity Backing (Hide)'!C$2,'Capacity Summary'!$B$36:$B$135,0),4),IF(INDEX('Capacity Summary'!$I$36:$BH$135,MATCH('Capacity Backing (Hide)'!C$2,'Capacity Summary'!$B$36:$B$135,0),MATCH('Capacity Backing (Hide)'!$A10,'Capacity Summary'!$I$35:$BH$35,0))&lt;&gt;0,INDEX('Capacity Summary'!$I$36:$BH$135,MATCH('Capacity Backing (Hide)'!C$2,'Capacity Summary'!$B$36:$B$135,0),MATCH('Capacity Backing (Hide)'!$A10,'Capacity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(Hide)'!$A10,'Capacity Summary'!$I$35:$BH$35,0))="x",INDEX('Capacity Summary'!$C$36:$F$135,MATCH('Capacity Backing (Hide)'!D$2,'Capacity Summary'!$B$36:$B$135,0),4),IF(INDEX('Capacity Summary'!$I$36:$BH$135,MATCH('Capacity Backing (Hide)'!D$2,'Capacity Summary'!$B$36:$B$135,0),MATCH('Capacity Backing (Hide)'!$A10,'Capacity Summary'!$I$35:$BH$35,0))&lt;&gt;0,INDEX('Capacity Summary'!$I$36:$BH$135,MATCH('Capacity Backing (Hide)'!D$2,'Capacity Summary'!$B$36:$B$135,0),MATCH('Capacity Backing (Hide)'!$A10,'Capacity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(Hide)'!$A10,'Capacity Summary'!$I$35:$BH$35,0))="x",INDEX('Capacity Summary'!$C$36:$F$135,MATCH('Capacity Backing (Hide)'!E$2,'Capacity Summary'!$B$36:$B$135,0),4),IF(INDEX('Capacity Summary'!$I$36:$BH$135,MATCH('Capacity Backing (Hide)'!E$2,'Capacity Summary'!$B$36:$B$135,0),MATCH('Capacity Backing (Hide)'!$A10,'Capacity Summary'!$I$35:$BH$35,0))&lt;&gt;0,INDEX('Capacity Summary'!$I$36:$BH$135,MATCH('Capacity Backing (Hide)'!E$2,'Capacity Summary'!$B$36:$B$135,0),MATCH('Capacity Backing (Hide)'!$A10,'Capacity Summary'!$I$35:$BH$35,0)),0)),INDEX('Capacity Summary'!$C$36:$F$135,MATCH('Capacity Backing (Hide)'!E$2,'Capacity Summary'!$B$36:$B$135,0),2)))/IF(Summary!$B$7="Minutes",1,60)/COUNTA(INDEX(Capacity!$C$10:$Q$109,MATCH('Capacity Backing (Hide)'!E$2,Capacity!$B$10:$B$109,0),1):INDEX(Capacity!$C$10:$Q$109,MATCH('Capacity Backing (Hide)'!E$2,Capacity!$B$10:$B$109,0),15))</f>
        <v>#N/A</v>
      </c>
      <c r="F1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(Hide)'!$A10,'Capacity Summary'!$I$35:$BH$35,0))="x",INDEX('Capacity Summary'!$C$36:$F$135,MATCH('Capacity Backing (Hide)'!F$2,'Capacity Summary'!$B$36:$B$135,0),4),IF(INDEX('Capacity Summary'!$I$36:$BH$135,MATCH('Capacity Backing (Hide)'!F$2,'Capacity Summary'!$B$36:$B$135,0),MATCH('Capacity Backing (Hide)'!$A10,'Capacity Summary'!$I$35:$BH$35,0))&lt;&gt;0,INDEX('Capacity Summary'!$I$36:$BH$135,MATCH('Capacity Backing (Hide)'!F$2,'Capacity Summary'!$B$36:$B$135,0),MATCH('Capacity Backing (Hide)'!$A10,'Capacity Summary'!$I$35:$BH$35,0)),0)),INDEX('Capacity Summary'!$C$36:$F$135,MATCH('Capacity Backing (Hide)'!F$2,'Capacity Summary'!$B$36:$B$135,0),2)))/IF(Summary!$B$7="Minutes",1,60)/COUNTA(INDEX(Capacity!$C$10:$Q$109,MATCH('Capacity Backing (Hide)'!F$2,Capacity!$B$10:$B$109,0),1):INDEX(Capacity!$C$10:$Q$109,MATCH('Capacity Backing (Hide)'!F$2,Capacity!$B$10:$B$109,0),15))</f>
        <v>#N/A</v>
      </c>
      <c r="G1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(Hide)'!$A10,'Capacity Summary'!$I$35:$BH$35,0))="x",INDEX('Capacity Summary'!$C$36:$F$135,MATCH('Capacity Backing (Hide)'!G$2,'Capacity Summary'!$B$36:$B$135,0),4),IF(INDEX('Capacity Summary'!$I$36:$BH$135,MATCH('Capacity Backing (Hide)'!G$2,'Capacity Summary'!$B$36:$B$135,0),MATCH('Capacity Backing (Hide)'!$A10,'Capacity Summary'!$I$35:$BH$35,0))&lt;&gt;0,INDEX('Capacity Summary'!$I$36:$BH$135,MATCH('Capacity Backing (Hide)'!G$2,'Capacity Summary'!$B$36:$B$135,0),MATCH('Capacity Backing (Hide)'!$A10,'Capacity Summary'!$I$35:$BH$35,0)),0)),INDEX('Capacity Summary'!$C$36:$F$135,MATCH('Capacity Backing (Hide)'!G$2,'Capacity Summary'!$B$36:$B$135,0),2)))/IF(Summary!$B$7="Minutes",1,60)/COUNTA(INDEX(Capacity!$C$10:$Q$109,MATCH('Capacity Backing (Hide)'!G$2,Capacity!$B$10:$B$109,0),1):INDEX(Capacity!$C$10:$Q$109,MATCH('Capacity Backing (Hide)'!G$2,Capacity!$B$10:$B$109,0),15))</f>
        <v>#N/A</v>
      </c>
      <c r="H1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(Hide)'!$A10,'Capacity Summary'!$I$35:$BH$35,0))="x",INDEX('Capacity Summary'!$C$36:$F$135,MATCH('Capacity Backing (Hide)'!H$2,'Capacity Summary'!$B$36:$B$135,0),4),IF(INDEX('Capacity Summary'!$I$36:$BH$135,MATCH('Capacity Backing (Hide)'!H$2,'Capacity Summary'!$B$36:$B$135,0),MATCH('Capacity Backing (Hide)'!$A10,'Capacity Summary'!$I$35:$BH$35,0))&lt;&gt;0,INDEX('Capacity Summary'!$I$36:$BH$135,MATCH('Capacity Backing (Hide)'!H$2,'Capacity Summary'!$B$36:$B$135,0),MATCH('Capacity Backing (Hide)'!$A10,'Capacity Summary'!$I$35:$BH$35,0)),0)),INDEX('Capacity Summary'!$C$36:$F$135,MATCH('Capacity Backing (Hide)'!H$2,'Capacity Summary'!$B$36:$B$135,0),2)))/IF(Summary!$B$7="Minutes",1,60)/COUNTA(INDEX(Capacity!$C$10:$Q$109,MATCH('Capacity Backing (Hide)'!H$2,Capacity!$B$10:$B$109,0),1):INDEX(Capacity!$C$10:$Q$109,MATCH('Capacity Backing (Hide)'!H$2,Capacity!$B$10:$B$109,0),15))</f>
        <v>#N/A</v>
      </c>
      <c r="I1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(Hide)'!$A10,'Capacity Summary'!$I$35:$BH$35,0))="x",INDEX('Capacity Summary'!$C$36:$F$135,MATCH('Capacity Backing (Hide)'!I$2,'Capacity Summary'!$B$36:$B$135,0),4),IF(INDEX('Capacity Summary'!$I$36:$BH$135,MATCH('Capacity Backing (Hide)'!I$2,'Capacity Summary'!$B$36:$B$135,0),MATCH('Capacity Backing (Hide)'!$A10,'Capacity Summary'!$I$35:$BH$35,0))&lt;&gt;0,INDEX('Capacity Summary'!$I$36:$BH$135,MATCH('Capacity Backing (Hide)'!I$2,'Capacity Summary'!$B$36:$B$135,0),MATCH('Capacity Backing (Hide)'!$A10,'Capacity Summary'!$I$35:$BH$35,0)),0)),INDEX('Capacity Summary'!$C$36:$F$135,MATCH('Capacity Backing (Hide)'!I$2,'Capacity Summary'!$B$36:$B$135,0),2)))/IF(Summary!$B$7="Minutes",1,60)/COUNTA(INDEX(Capacity!$C$10:$Q$109,MATCH('Capacity Backing (Hide)'!I$2,Capacity!$B$10:$B$109,0),1):INDEX(Capacity!$C$10:$Q$109,MATCH('Capacity Backing (Hide)'!I$2,Capacity!$B$10:$B$109,0),15))</f>
        <v>#N/A</v>
      </c>
      <c r="J1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(Hide)'!$A10,'Capacity Summary'!$I$35:$BH$35,0))="x",INDEX('Capacity Summary'!$C$36:$F$135,MATCH('Capacity Backing (Hide)'!J$2,'Capacity Summary'!$B$36:$B$135,0),4),IF(INDEX('Capacity Summary'!$I$36:$BH$135,MATCH('Capacity Backing (Hide)'!J$2,'Capacity Summary'!$B$36:$B$135,0),MATCH('Capacity Backing (Hide)'!$A10,'Capacity Summary'!$I$35:$BH$35,0))&lt;&gt;0,INDEX('Capacity Summary'!$I$36:$BH$135,MATCH('Capacity Backing (Hide)'!J$2,'Capacity Summary'!$B$36:$B$135,0),MATCH('Capacity Backing (Hide)'!$A10,'Capacity Summary'!$I$35:$BH$35,0)),0)),INDEX('Capacity Summary'!$C$36:$F$135,MATCH('Capacity Backing (Hide)'!J$2,'Capacity Summary'!$B$36:$B$135,0),2)))/IF(Summary!$B$7="Minutes",1,60)/COUNTA(INDEX(Capacity!$C$10:$Q$109,MATCH('Capacity Backing (Hide)'!J$2,Capacity!$B$10:$B$109,0),1):INDEX(Capacity!$C$10:$Q$109,MATCH('Capacity Backing (Hide)'!J$2,Capacity!$B$10:$B$109,0),15))</f>
        <v>#N/A</v>
      </c>
      <c r="K1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(Hide)'!$A10,'Capacity Summary'!$I$35:$BH$35,0))="x",INDEX('Capacity Summary'!$C$36:$F$135,MATCH('Capacity Backing (Hide)'!K$2,'Capacity Summary'!$B$36:$B$135,0),4),IF(INDEX('Capacity Summary'!$I$36:$BH$135,MATCH('Capacity Backing (Hide)'!K$2,'Capacity Summary'!$B$36:$B$135,0),MATCH('Capacity Backing (Hide)'!$A10,'Capacity Summary'!$I$35:$BH$35,0))&lt;&gt;0,INDEX('Capacity Summary'!$I$36:$BH$135,MATCH('Capacity Backing (Hide)'!K$2,'Capacity Summary'!$B$36:$B$135,0),MATCH('Capacity Backing (Hide)'!$A10,'Capacity Summary'!$I$35:$BH$35,0)),0)),INDEX('Capacity Summary'!$C$36:$F$135,MATCH('Capacity Backing (Hide)'!K$2,'Capacity Summary'!$B$36:$B$135,0),2)))/IF(Summary!$B$7="Minutes",1,60)/COUNTA(INDEX(Capacity!$C$10:$Q$109,MATCH('Capacity Backing (Hide)'!K$2,Capacity!$B$10:$B$109,0),1):INDEX(Capacity!$C$10:$Q$109,MATCH('Capacity Backing (Hide)'!K$2,Capacity!$B$10:$B$109,0),15))</f>
        <v>#N/A</v>
      </c>
      <c r="L1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(Hide)'!$A10,'Capacity Summary'!$I$35:$BH$35,0))="x",INDEX('Capacity Summary'!$C$36:$F$135,MATCH('Capacity Backing (Hide)'!L$2,'Capacity Summary'!$B$36:$B$135,0),4),IF(INDEX('Capacity Summary'!$I$36:$BH$135,MATCH('Capacity Backing (Hide)'!L$2,'Capacity Summary'!$B$36:$B$135,0),MATCH('Capacity Backing (Hide)'!$A10,'Capacity Summary'!$I$35:$BH$35,0))&lt;&gt;0,INDEX('Capacity Summary'!$I$36:$BH$135,MATCH('Capacity Backing (Hide)'!L$2,'Capacity Summary'!$B$36:$B$135,0),MATCH('Capacity Backing (Hide)'!$A10,'Capacity Summary'!$I$35:$BH$35,0)),0)),INDEX('Capacity Summary'!$C$36:$F$135,MATCH('Capacity Backing (Hide)'!L$2,'Capacity Summary'!$B$36:$B$135,0),2)))/IF(Summary!$B$7="Minutes",1,60)/COUNTA(INDEX(Capacity!$C$10:$Q$109,MATCH('Capacity Backing (Hide)'!L$2,Capacity!$B$10:$B$109,0),1):INDEX(Capacity!$C$10:$Q$109,MATCH('Capacity Backing (Hide)'!L$2,Capacity!$B$10:$B$109,0),15))</f>
        <v>#N/A</v>
      </c>
      <c r="M1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(Hide)'!$A10,'Capacity Summary'!$I$35:$BH$35,0))="x",INDEX('Capacity Summary'!$C$36:$F$135,MATCH('Capacity Backing (Hide)'!M$2,'Capacity Summary'!$B$36:$B$135,0),4),IF(INDEX('Capacity Summary'!$I$36:$BH$135,MATCH('Capacity Backing (Hide)'!M$2,'Capacity Summary'!$B$36:$B$135,0),MATCH('Capacity Backing (Hide)'!$A10,'Capacity Summary'!$I$35:$BH$35,0))&lt;&gt;0,INDEX('Capacity Summary'!$I$36:$BH$135,MATCH('Capacity Backing (Hide)'!M$2,'Capacity Summary'!$B$36:$B$135,0),MATCH('Capacity Backing (Hide)'!$A10,'Capacity Summary'!$I$35:$BH$35,0)),0)),INDEX('Capacity Summary'!$C$36:$F$135,MATCH('Capacity Backing (Hide)'!M$2,'Capacity Summary'!$B$36:$B$135,0),2)))/IF(Summary!$B$7="Minutes",1,60)/COUNTA(INDEX(Capacity!$C$10:$Q$109,MATCH('Capacity Backing (Hide)'!M$2,Capacity!$B$10:$B$109,0),1):INDEX(Capacity!$C$10:$Q$109,MATCH('Capacity Backing (Hide)'!M$2,Capacity!$B$10:$B$109,0),15))</f>
        <v>#N/A</v>
      </c>
      <c r="N1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(Hide)'!$A10,'Capacity Summary'!$I$35:$BH$35,0))="x",INDEX('Capacity Summary'!$C$36:$F$135,MATCH('Capacity Backing (Hide)'!N$2,'Capacity Summary'!$B$36:$B$135,0),4),IF(INDEX('Capacity Summary'!$I$36:$BH$135,MATCH('Capacity Backing (Hide)'!N$2,'Capacity Summary'!$B$36:$B$135,0),MATCH('Capacity Backing (Hide)'!$A10,'Capacity Summary'!$I$35:$BH$35,0))&lt;&gt;0,INDEX('Capacity Summary'!$I$36:$BH$135,MATCH('Capacity Backing (Hide)'!N$2,'Capacity Summary'!$B$36:$B$135,0),MATCH('Capacity Backing (Hide)'!$A10,'Capacity Summary'!$I$35:$BH$35,0)),0)),INDEX('Capacity Summary'!$C$36:$F$135,MATCH('Capacity Backing (Hide)'!N$2,'Capacity Summary'!$B$36:$B$135,0),2)))/IF(Summary!$B$7="Minutes",1,60)/COUNTA(INDEX(Capacity!$C$10:$Q$109,MATCH('Capacity Backing (Hide)'!N$2,Capacity!$B$10:$B$109,0),1):INDEX(Capacity!$C$10:$Q$109,MATCH('Capacity Backing (Hide)'!N$2,Capacity!$B$10:$B$109,0),15))</f>
        <v>#N/A</v>
      </c>
      <c r="O1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(Hide)'!$A10,'Capacity Summary'!$I$35:$BH$35,0))="x",INDEX('Capacity Summary'!$C$36:$F$135,MATCH('Capacity Backing (Hide)'!O$2,'Capacity Summary'!$B$36:$B$135,0),4),IF(INDEX('Capacity Summary'!$I$36:$BH$135,MATCH('Capacity Backing (Hide)'!O$2,'Capacity Summary'!$B$36:$B$135,0),MATCH('Capacity Backing (Hide)'!$A10,'Capacity Summary'!$I$35:$BH$35,0))&lt;&gt;0,INDEX('Capacity Summary'!$I$36:$BH$135,MATCH('Capacity Backing (Hide)'!O$2,'Capacity Summary'!$B$36:$B$135,0),MATCH('Capacity Backing (Hide)'!$A10,'Capacity Summary'!$I$35:$BH$35,0)),0)),INDEX('Capacity Summary'!$C$36:$F$135,MATCH('Capacity Backing (Hide)'!O$2,'Capacity Summary'!$B$36:$B$135,0),2)))/IF(Summary!$B$7="Minutes",1,60)/COUNTA(INDEX(Capacity!$C$10:$Q$109,MATCH('Capacity Backing (Hide)'!O$2,Capacity!$B$10:$B$109,0),1):INDEX(Capacity!$C$10:$Q$109,MATCH('Capacity Backing (Hide)'!O$2,Capacity!$B$10:$B$109,0),15))</f>
        <v>#N/A</v>
      </c>
      <c r="P1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(Hide)'!$A10,'Capacity Summary'!$I$35:$BH$35,0))="x",INDEX('Capacity Summary'!$C$36:$F$135,MATCH('Capacity Backing (Hide)'!P$2,'Capacity Summary'!$B$36:$B$135,0),4),IF(INDEX('Capacity Summary'!$I$36:$BH$135,MATCH('Capacity Backing (Hide)'!P$2,'Capacity Summary'!$B$36:$B$135,0),MATCH('Capacity Backing (Hide)'!$A10,'Capacity Summary'!$I$35:$BH$35,0))&lt;&gt;0,INDEX('Capacity Summary'!$I$36:$BH$135,MATCH('Capacity Backing (Hide)'!P$2,'Capacity Summary'!$B$36:$B$135,0),MATCH('Capacity Backing (Hide)'!$A10,'Capacity Summary'!$I$35:$BH$35,0)),0)),INDEX('Capacity Summary'!$C$36:$F$135,MATCH('Capacity Backing (Hide)'!P$2,'Capacity Summary'!$B$36:$B$135,0),2)))/IF(Summary!$B$7="Minutes",1,60)/COUNTA(INDEX(Capacity!$C$10:$Q$109,MATCH('Capacity Backing (Hide)'!P$2,Capacity!$B$10:$B$109,0),1):INDEX(Capacity!$C$10:$Q$109,MATCH('Capacity Backing (Hide)'!P$2,Capacity!$B$10:$B$109,0),15))</f>
        <v>#N/A</v>
      </c>
      <c r="Q1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(Hide)'!$A10,'Capacity Summary'!$I$35:$BH$35,0))="x",INDEX('Capacity Summary'!$C$36:$F$135,MATCH('Capacity Backing (Hide)'!Q$2,'Capacity Summary'!$B$36:$B$135,0),4),IF(INDEX('Capacity Summary'!$I$36:$BH$135,MATCH('Capacity Backing (Hide)'!Q$2,'Capacity Summary'!$B$36:$B$135,0),MATCH('Capacity Backing (Hide)'!$A10,'Capacity Summary'!$I$35:$BH$35,0))&lt;&gt;0,INDEX('Capacity Summary'!$I$36:$BH$135,MATCH('Capacity Backing (Hide)'!Q$2,'Capacity Summary'!$B$36:$B$135,0),MATCH('Capacity Backing (Hide)'!$A10,'Capacity Summary'!$I$35:$BH$35,0)),0)),INDEX('Capacity Summary'!$C$36:$F$135,MATCH('Capacity Backing (Hide)'!Q$2,'Capacity Summary'!$B$36:$B$135,0),2)))/IF(Summary!$B$7="Minutes",1,60)/COUNTA(INDEX(Capacity!$C$10:$Q$109,MATCH('Capacity Backing (Hide)'!Q$2,Capacity!$B$10:$B$109,0),1):INDEX(Capacity!$C$10:$Q$109,MATCH('Capacity Backing (Hide)'!Q$2,Capacity!$B$10:$B$109,0),15))</f>
        <v>#N/A</v>
      </c>
      <c r="R1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(Hide)'!$A10,'Capacity Summary'!$I$35:$BH$35,0))="x",INDEX('Capacity Summary'!$C$36:$F$135,MATCH('Capacity Backing (Hide)'!R$2,'Capacity Summary'!$B$36:$B$135,0),4),IF(INDEX('Capacity Summary'!$I$36:$BH$135,MATCH('Capacity Backing (Hide)'!R$2,'Capacity Summary'!$B$36:$B$135,0),MATCH('Capacity Backing (Hide)'!$A10,'Capacity Summary'!$I$35:$BH$35,0))&lt;&gt;0,INDEX('Capacity Summary'!$I$36:$BH$135,MATCH('Capacity Backing (Hide)'!R$2,'Capacity Summary'!$B$36:$B$135,0),MATCH('Capacity Backing (Hide)'!$A10,'Capacity Summary'!$I$35:$BH$35,0)),0)),INDEX('Capacity Summary'!$C$36:$F$135,MATCH('Capacity Backing (Hide)'!R$2,'Capacity Summary'!$B$36:$B$135,0),2)))/IF(Summary!$B$7="Minutes",1,60)/COUNTA(INDEX(Capacity!$C$10:$Q$109,MATCH('Capacity Backing (Hide)'!R$2,Capacity!$B$10:$B$109,0),1):INDEX(Capacity!$C$10:$Q$109,MATCH('Capacity Backing (Hide)'!R$2,Capacity!$B$10:$B$109,0),15))</f>
        <v>#N/A</v>
      </c>
      <c r="S1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(Hide)'!$A10,'Capacity Summary'!$I$35:$BH$35,0))="x",INDEX('Capacity Summary'!$C$36:$F$135,MATCH('Capacity Backing (Hide)'!S$2,'Capacity Summary'!$B$36:$B$135,0),4),IF(INDEX('Capacity Summary'!$I$36:$BH$135,MATCH('Capacity Backing (Hide)'!S$2,'Capacity Summary'!$B$36:$B$135,0),MATCH('Capacity Backing (Hide)'!$A10,'Capacity Summary'!$I$35:$BH$35,0))&lt;&gt;0,INDEX('Capacity Summary'!$I$36:$BH$135,MATCH('Capacity Backing (Hide)'!S$2,'Capacity Summary'!$B$36:$B$135,0),MATCH('Capacity Backing (Hide)'!$A10,'Capacity Summary'!$I$35:$BH$35,0)),0)),INDEX('Capacity Summary'!$C$36:$F$135,MATCH('Capacity Backing (Hide)'!S$2,'Capacity Summary'!$B$36:$B$135,0),2)))/IF(Summary!$B$7="Minutes",1,60)/COUNTA(INDEX(Capacity!$C$10:$Q$109,MATCH('Capacity Backing (Hide)'!S$2,Capacity!$B$10:$B$109,0),1):INDEX(Capacity!$C$10:$Q$109,MATCH('Capacity Backing (Hide)'!S$2,Capacity!$B$10:$B$109,0),15))</f>
        <v>#N/A</v>
      </c>
      <c r="T1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(Hide)'!$A10,'Capacity Summary'!$I$35:$BH$35,0))="x",INDEX('Capacity Summary'!$C$36:$F$135,MATCH('Capacity Backing (Hide)'!T$2,'Capacity Summary'!$B$36:$B$135,0),4),IF(INDEX('Capacity Summary'!$I$36:$BH$135,MATCH('Capacity Backing (Hide)'!T$2,'Capacity Summary'!$B$36:$B$135,0),MATCH('Capacity Backing (Hide)'!$A10,'Capacity Summary'!$I$35:$BH$35,0))&lt;&gt;0,INDEX('Capacity Summary'!$I$36:$BH$135,MATCH('Capacity Backing (Hide)'!T$2,'Capacity Summary'!$B$36:$B$135,0),MATCH('Capacity Backing (Hide)'!$A10,'Capacity Summary'!$I$35:$BH$35,0)),0)),INDEX('Capacity Summary'!$C$36:$F$135,MATCH('Capacity Backing (Hide)'!T$2,'Capacity Summary'!$B$36:$B$135,0),2)))/IF(Summary!$B$7="Minutes",1,60)/COUNTA(INDEX(Capacity!$C$10:$Q$109,MATCH('Capacity Backing (Hide)'!T$2,Capacity!$B$10:$B$109,0),1):INDEX(Capacity!$C$10:$Q$109,MATCH('Capacity Backing (Hide)'!T$2,Capacity!$B$10:$B$109,0),15))</f>
        <v>#N/A</v>
      </c>
      <c r="U1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(Hide)'!$A10,'Capacity Summary'!$I$35:$BH$35,0))="x",INDEX('Capacity Summary'!$C$36:$F$135,MATCH('Capacity Backing (Hide)'!U$2,'Capacity Summary'!$B$36:$B$135,0),4),IF(INDEX('Capacity Summary'!$I$36:$BH$135,MATCH('Capacity Backing (Hide)'!U$2,'Capacity Summary'!$B$36:$B$135,0),MATCH('Capacity Backing (Hide)'!$A10,'Capacity Summary'!$I$35:$BH$35,0))&lt;&gt;0,INDEX('Capacity Summary'!$I$36:$BH$135,MATCH('Capacity Backing (Hide)'!U$2,'Capacity Summary'!$B$36:$B$135,0),MATCH('Capacity Backing (Hide)'!$A10,'Capacity Summary'!$I$35:$BH$35,0)),0)),INDEX('Capacity Summary'!$C$36:$F$135,MATCH('Capacity Backing (Hide)'!U$2,'Capacity Summary'!$B$36:$B$135,0),2)))/IF(Summary!$B$7="Minutes",1,60)/COUNTA(INDEX(Capacity!$C$10:$Q$109,MATCH('Capacity Backing (Hide)'!U$2,Capacity!$B$10:$B$109,0),1):INDEX(Capacity!$C$10:$Q$109,MATCH('Capacity Backing (Hide)'!U$2,Capacity!$B$10:$B$109,0),15))</f>
        <v>#N/A</v>
      </c>
      <c r="V1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(Hide)'!$A10,'Capacity Summary'!$I$35:$BH$35,0))="x",INDEX('Capacity Summary'!$C$36:$F$135,MATCH('Capacity Backing (Hide)'!V$2,'Capacity Summary'!$B$36:$B$135,0),4),IF(INDEX('Capacity Summary'!$I$36:$BH$135,MATCH('Capacity Backing (Hide)'!V$2,'Capacity Summary'!$B$36:$B$135,0),MATCH('Capacity Backing (Hide)'!$A10,'Capacity Summary'!$I$35:$BH$35,0))&lt;&gt;0,INDEX('Capacity Summary'!$I$36:$BH$135,MATCH('Capacity Backing (Hide)'!V$2,'Capacity Summary'!$B$36:$B$135,0),MATCH('Capacity Backing (Hide)'!$A10,'Capacity Summary'!$I$35:$BH$35,0)),0)),INDEX('Capacity Summary'!$C$36:$F$135,MATCH('Capacity Backing (Hide)'!V$2,'Capacity Summary'!$B$36:$B$135,0),2)))/IF(Summary!$B$7="Minutes",1,60)/COUNTA(INDEX(Capacity!$C$10:$Q$109,MATCH('Capacity Backing (Hide)'!V$2,Capacity!$B$10:$B$109,0),1):INDEX(Capacity!$C$10:$Q$109,MATCH('Capacity Backing (Hide)'!V$2,Capacity!$B$10:$B$109,0),15))</f>
        <v>#N/A</v>
      </c>
      <c r="W1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(Hide)'!$A10,'Capacity Summary'!$I$35:$BH$35,0))="x",INDEX('Capacity Summary'!$C$36:$F$135,MATCH('Capacity Backing (Hide)'!W$2,'Capacity Summary'!$B$36:$B$135,0),4),IF(INDEX('Capacity Summary'!$I$36:$BH$135,MATCH('Capacity Backing (Hide)'!W$2,'Capacity Summary'!$B$36:$B$135,0),MATCH('Capacity Backing (Hide)'!$A10,'Capacity Summary'!$I$35:$BH$35,0))&lt;&gt;0,INDEX('Capacity Summary'!$I$36:$BH$135,MATCH('Capacity Backing (Hide)'!W$2,'Capacity Summary'!$B$36:$B$135,0),MATCH('Capacity Backing (Hide)'!$A10,'Capacity Summary'!$I$35:$BH$35,0)),0)),INDEX('Capacity Summary'!$C$36:$F$135,MATCH('Capacity Backing (Hide)'!W$2,'Capacity Summary'!$B$36:$B$135,0),2)))/IF(Summary!$B$7="Minutes",1,60)/COUNTA(INDEX(Capacity!$C$10:$Q$109,MATCH('Capacity Backing (Hide)'!W$2,Capacity!$B$10:$B$109,0),1):INDEX(Capacity!$C$10:$Q$109,MATCH('Capacity Backing (Hide)'!W$2,Capacity!$B$10:$B$109,0),15))</f>
        <v>#N/A</v>
      </c>
      <c r="X1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(Hide)'!$A10,'Capacity Summary'!$I$35:$BH$35,0))="x",INDEX('Capacity Summary'!$C$36:$F$135,MATCH('Capacity Backing (Hide)'!X$2,'Capacity Summary'!$B$36:$B$135,0),4),IF(INDEX('Capacity Summary'!$I$36:$BH$135,MATCH('Capacity Backing (Hide)'!X$2,'Capacity Summary'!$B$36:$B$135,0),MATCH('Capacity Backing (Hide)'!$A10,'Capacity Summary'!$I$35:$BH$35,0))&lt;&gt;0,INDEX('Capacity Summary'!$I$36:$BH$135,MATCH('Capacity Backing (Hide)'!X$2,'Capacity Summary'!$B$36:$B$135,0),MATCH('Capacity Backing (Hide)'!$A10,'Capacity Summary'!$I$35:$BH$35,0)),0)),INDEX('Capacity Summary'!$C$36:$F$135,MATCH('Capacity Backing (Hide)'!X$2,'Capacity Summary'!$B$36:$B$135,0),2)))/IF(Summary!$B$7="Minutes",1,60)/COUNTA(INDEX(Capacity!$C$10:$Q$109,MATCH('Capacity Backing (Hide)'!X$2,Capacity!$B$10:$B$109,0),1):INDEX(Capacity!$C$10:$Q$109,MATCH('Capacity Backing (Hide)'!X$2,Capacity!$B$10:$B$109,0),15))</f>
        <v>#N/A</v>
      </c>
      <c r="Y1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(Hide)'!$A10,'Capacity Summary'!$I$35:$BH$35,0))="x",INDEX('Capacity Summary'!$C$36:$F$135,MATCH('Capacity Backing (Hide)'!Y$2,'Capacity Summary'!$B$36:$B$135,0),4),IF(INDEX('Capacity Summary'!$I$36:$BH$135,MATCH('Capacity Backing (Hide)'!Y$2,'Capacity Summary'!$B$36:$B$135,0),MATCH('Capacity Backing (Hide)'!$A10,'Capacity Summary'!$I$35:$BH$35,0))&lt;&gt;0,INDEX('Capacity Summary'!$I$36:$BH$135,MATCH('Capacity Backing (Hide)'!Y$2,'Capacity Summary'!$B$36:$B$135,0),MATCH('Capacity Backing (Hide)'!$A10,'Capacity Summary'!$I$35:$BH$35,0)),0)),INDEX('Capacity Summary'!$C$36:$F$135,MATCH('Capacity Backing (Hide)'!Y$2,'Capacity Summary'!$B$36:$B$135,0),2)))/IF(Summary!$B$7="Minutes",1,60)/COUNTA(INDEX(Capacity!$C$10:$Q$109,MATCH('Capacity Backing (Hide)'!Y$2,Capacity!$B$10:$B$109,0),1):INDEX(Capacity!$C$10:$Q$109,MATCH('Capacity Backing (Hide)'!Y$2,Capacity!$B$10:$B$109,0),15))</f>
        <v>#N/A</v>
      </c>
      <c r="Z1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(Hide)'!$A10,'Capacity Summary'!$I$35:$BH$35,0))="x",INDEX('Capacity Summary'!$C$36:$F$135,MATCH('Capacity Backing (Hide)'!Z$2,'Capacity Summary'!$B$36:$B$135,0),4),IF(INDEX('Capacity Summary'!$I$36:$BH$135,MATCH('Capacity Backing (Hide)'!Z$2,'Capacity Summary'!$B$36:$B$135,0),MATCH('Capacity Backing (Hide)'!$A10,'Capacity Summary'!$I$35:$BH$35,0))&lt;&gt;0,INDEX('Capacity Summary'!$I$36:$BH$135,MATCH('Capacity Backing (Hide)'!Z$2,'Capacity Summary'!$B$36:$B$135,0),MATCH('Capacity Backing (Hide)'!$A10,'Capacity Summary'!$I$35:$BH$35,0)),0)),INDEX('Capacity Summary'!$C$36:$F$135,MATCH('Capacity Backing (Hide)'!Z$2,'Capacity Summary'!$B$36:$B$135,0),2)))/IF(Summary!$B$7="Minutes",1,60)/COUNTA(INDEX(Capacity!$C$10:$Q$109,MATCH('Capacity Backing (Hide)'!Z$2,Capacity!$B$10:$B$109,0),1):INDEX(Capacity!$C$10:$Q$109,MATCH('Capacity Backing (Hide)'!Z$2,Capacity!$B$10:$B$109,0),15))</f>
        <v>#N/A</v>
      </c>
      <c r="AA1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(Hide)'!$A10,'Capacity Summary'!$I$35:$BH$35,0))="x",INDEX('Capacity Summary'!$C$36:$F$135,MATCH('Capacity Backing (Hide)'!AA$2,'Capacity Summary'!$B$36:$B$135,0),4),IF(INDEX('Capacity Summary'!$I$36:$BH$135,MATCH('Capacity Backing (Hide)'!AA$2,'Capacity Summary'!$B$36:$B$135,0),MATCH('Capacity Backing (Hide)'!$A10,'Capacity Summary'!$I$35:$BH$35,0))&lt;&gt;0,INDEX('Capacity Summary'!$I$36:$BH$135,MATCH('Capacity Backing (Hide)'!AA$2,'Capacity Summary'!$B$36:$B$135,0),MATCH('Capacity Backing (Hide)'!$A10,'Capacity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(Hide)'!$A10,'Capacity Summary'!$I$35:$BH$35,0))="x",INDEX('Capacity Summary'!$C$36:$F$135,MATCH('Capacity Backing (Hide)'!AB$2,'Capacity Summary'!$B$36:$B$135,0),4),IF(INDEX('Capacity Summary'!$I$36:$BH$135,MATCH('Capacity Backing (Hide)'!AB$2,'Capacity Summary'!$B$36:$B$135,0),MATCH('Capacity Backing (Hide)'!$A10,'Capacity Summary'!$I$35:$BH$35,0))&lt;&gt;0,INDEX('Capacity Summary'!$I$36:$BH$135,MATCH('Capacity Backing (Hide)'!AB$2,'Capacity Summary'!$B$36:$B$135,0),MATCH('Capacity Backing (Hide)'!$A10,'Capacity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(Hide)'!$A10,'Capacity Summary'!$I$35:$BH$35,0))="x",INDEX('Capacity Summary'!$C$36:$F$135,MATCH('Capacity Backing (Hide)'!AC$2,'Capacity Summary'!$B$36:$B$135,0),4),IF(INDEX('Capacity Summary'!$I$36:$BH$135,MATCH('Capacity Backing (Hide)'!AC$2,'Capacity Summary'!$B$36:$B$135,0),MATCH('Capacity Backing (Hide)'!$A10,'Capacity Summary'!$I$35:$BH$35,0))&lt;&gt;0,INDEX('Capacity Summary'!$I$36:$BH$135,MATCH('Capacity Backing (Hide)'!AC$2,'Capacity Summary'!$B$36:$B$135,0),MATCH('Capacity Backing (Hide)'!$A10,'Capacity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(Hide)'!$A10,'Capacity Summary'!$I$35:$BH$35,0))="x",INDEX('Capacity Summary'!$C$36:$F$135,MATCH('Capacity Backing (Hide)'!AD$2,'Capacity Summary'!$B$36:$B$135,0),4),IF(INDEX('Capacity Summary'!$I$36:$BH$135,MATCH('Capacity Backing (Hide)'!AD$2,'Capacity Summary'!$B$36:$B$135,0),MATCH('Capacity Backing (Hide)'!$A10,'Capacity Summary'!$I$35:$BH$35,0))&lt;&gt;0,INDEX('Capacity Summary'!$I$36:$BH$135,MATCH('Capacity Backing (Hide)'!AD$2,'Capacity Summary'!$B$36:$B$135,0),MATCH('Capacity Backing (Hide)'!$A10,'Capacity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(Hide)'!$A10,'Capacity Summary'!$I$35:$BH$35,0))="x",INDEX('Capacity Summary'!$C$36:$F$135,MATCH('Capacity Backing (Hide)'!AE$2,'Capacity Summary'!$B$36:$B$135,0),4),IF(INDEX('Capacity Summary'!$I$36:$BH$135,MATCH('Capacity Backing (Hide)'!AE$2,'Capacity Summary'!$B$36:$B$135,0),MATCH('Capacity Backing (Hide)'!$A10,'Capacity Summary'!$I$35:$BH$35,0))&lt;&gt;0,INDEX('Capacity Summary'!$I$36:$BH$135,MATCH('Capacity Backing (Hide)'!AE$2,'Capacity Summary'!$B$36:$B$135,0),MATCH('Capacity Backing (Hide)'!$A10,'Capacity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(Hide)'!$A10,'Capacity Summary'!$I$35:$BH$35,0))="x",INDEX('Capacity Summary'!$C$36:$F$135,MATCH('Capacity Backing (Hide)'!AF$2,'Capacity Summary'!$B$36:$B$135,0),4),IF(INDEX('Capacity Summary'!$I$36:$BH$135,MATCH('Capacity Backing (Hide)'!AF$2,'Capacity Summary'!$B$36:$B$135,0),MATCH('Capacity Backing (Hide)'!$A10,'Capacity Summary'!$I$35:$BH$35,0))&lt;&gt;0,INDEX('Capacity Summary'!$I$36:$BH$135,MATCH('Capacity Backing (Hide)'!AF$2,'Capacity Summary'!$B$36:$B$135,0),MATCH('Capacity Backing (Hide)'!$A10,'Capacity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(Hide)'!$A10,'Capacity Summary'!$I$35:$BH$35,0))="x",INDEX('Capacity Summary'!$C$36:$F$135,MATCH('Capacity Backing (Hide)'!AG$2,'Capacity Summary'!$B$36:$B$135,0),4),IF(INDEX('Capacity Summary'!$I$36:$BH$135,MATCH('Capacity Backing (Hide)'!AG$2,'Capacity Summary'!$B$36:$B$135,0),MATCH('Capacity Backing (Hide)'!$A10,'Capacity Summary'!$I$35:$BH$35,0))&lt;&gt;0,INDEX('Capacity Summary'!$I$36:$BH$135,MATCH('Capacity Backing (Hide)'!AG$2,'Capacity Summary'!$B$36:$B$135,0),MATCH('Capacity Backing (Hide)'!$A10,'Capacity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(Hide)'!$A10,'Capacity Summary'!$I$35:$BH$35,0))="x",INDEX('Capacity Summary'!$C$36:$F$135,MATCH('Capacity Backing (Hide)'!AH$2,'Capacity Summary'!$B$36:$B$135,0),4),IF(INDEX('Capacity Summary'!$I$36:$BH$135,MATCH('Capacity Backing (Hide)'!AH$2,'Capacity Summary'!$B$36:$B$135,0),MATCH('Capacity Backing (Hide)'!$A10,'Capacity Summary'!$I$35:$BH$35,0))&lt;&gt;0,INDEX('Capacity Summary'!$I$36:$BH$135,MATCH('Capacity Backing (Hide)'!AH$2,'Capacity Summary'!$B$36:$B$135,0),MATCH('Capacity Backing (Hide)'!$A10,'Capacity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(Hide)'!$A10,'Capacity Summary'!$I$35:$BH$35,0))="x",INDEX('Capacity Summary'!$C$36:$F$135,MATCH('Capacity Backing (Hide)'!AI$2,'Capacity Summary'!$B$36:$B$135,0),4),IF(INDEX('Capacity Summary'!$I$36:$BH$135,MATCH('Capacity Backing (Hide)'!AI$2,'Capacity Summary'!$B$36:$B$135,0),MATCH('Capacity Backing (Hide)'!$A10,'Capacity Summary'!$I$35:$BH$35,0))&lt;&gt;0,INDEX('Capacity Summary'!$I$36:$BH$135,MATCH('Capacity Backing (Hide)'!AI$2,'Capacity Summary'!$B$36:$B$135,0),MATCH('Capacity Backing (Hide)'!$A10,'Capacity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(Hide)'!$A10,'Capacity Summary'!$I$35:$BH$35,0))="x",INDEX('Capacity Summary'!$C$36:$F$135,MATCH('Capacity Backing (Hide)'!AJ$2,'Capacity Summary'!$B$36:$B$135,0),4),IF(INDEX('Capacity Summary'!$I$36:$BH$135,MATCH('Capacity Backing (Hide)'!AJ$2,'Capacity Summary'!$B$36:$B$135,0),MATCH('Capacity Backing (Hide)'!$A10,'Capacity Summary'!$I$35:$BH$35,0))&lt;&gt;0,INDEX('Capacity Summary'!$I$36:$BH$135,MATCH('Capacity Backing (Hide)'!AJ$2,'Capacity Summary'!$B$36:$B$135,0),MATCH('Capacity Backing (Hide)'!$A10,'Capacity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(Hide)'!$A10,'Capacity Summary'!$I$35:$BH$35,0))="x",INDEX('Capacity Summary'!$C$36:$F$135,MATCH('Capacity Backing (Hide)'!AK$2,'Capacity Summary'!$B$36:$B$135,0),4),IF(INDEX('Capacity Summary'!$I$36:$BH$135,MATCH('Capacity Backing (Hide)'!AK$2,'Capacity Summary'!$B$36:$B$135,0),MATCH('Capacity Backing (Hide)'!$A10,'Capacity Summary'!$I$35:$BH$35,0))&lt;&gt;0,INDEX('Capacity Summary'!$I$36:$BH$135,MATCH('Capacity Backing (Hide)'!AK$2,'Capacity Summary'!$B$36:$B$135,0),MATCH('Capacity Backing (Hide)'!$A10,'Capacity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(Hide)'!$A10,'Capacity Summary'!$I$35:$BH$35,0))="x",INDEX('Capacity Summary'!$C$36:$F$135,MATCH('Capacity Backing (Hide)'!AL$2,'Capacity Summary'!$B$36:$B$135,0),4),IF(INDEX('Capacity Summary'!$I$36:$BH$135,MATCH('Capacity Backing (Hide)'!AL$2,'Capacity Summary'!$B$36:$B$135,0),MATCH('Capacity Backing (Hide)'!$A10,'Capacity Summary'!$I$35:$BH$35,0))&lt;&gt;0,INDEX('Capacity Summary'!$I$36:$BH$135,MATCH('Capacity Backing (Hide)'!AL$2,'Capacity Summary'!$B$36:$B$135,0),MATCH('Capacity Backing (Hide)'!$A10,'Capacity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(Hide)'!$A10,'Capacity Summary'!$I$35:$BH$35,0))="x",INDEX('Capacity Summary'!$C$36:$F$135,MATCH('Capacity Backing (Hide)'!AM$2,'Capacity Summary'!$B$36:$B$135,0),4),IF(INDEX('Capacity Summary'!$I$36:$BH$135,MATCH('Capacity Backing (Hide)'!AM$2,'Capacity Summary'!$B$36:$B$135,0),MATCH('Capacity Backing (Hide)'!$A10,'Capacity Summary'!$I$35:$BH$35,0))&lt;&gt;0,INDEX('Capacity Summary'!$I$36:$BH$135,MATCH('Capacity Backing (Hide)'!AM$2,'Capacity Summary'!$B$36:$B$135,0),MATCH('Capacity Backing (Hide)'!$A10,'Capacity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(Hide)'!$A10,'Capacity Summary'!$I$35:$BH$35,0))="x",INDEX('Capacity Summary'!$C$36:$F$135,MATCH('Capacity Backing (Hide)'!AN$2,'Capacity Summary'!$B$36:$B$135,0),4),IF(INDEX('Capacity Summary'!$I$36:$BH$135,MATCH('Capacity Backing (Hide)'!AN$2,'Capacity Summary'!$B$36:$B$135,0),MATCH('Capacity Backing (Hide)'!$A10,'Capacity Summary'!$I$35:$BH$35,0))&lt;&gt;0,INDEX('Capacity Summary'!$I$36:$BH$135,MATCH('Capacity Backing (Hide)'!AN$2,'Capacity Summary'!$B$36:$B$135,0),MATCH('Capacity Backing (Hide)'!$A10,'Capacity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(Hide)'!$A10,'Capacity Summary'!$I$35:$BH$35,0))="x",INDEX('Capacity Summary'!$C$36:$F$135,MATCH('Capacity Backing (Hide)'!AO$2,'Capacity Summary'!$B$36:$B$135,0),4),IF(INDEX('Capacity Summary'!$I$36:$BH$135,MATCH('Capacity Backing (Hide)'!AO$2,'Capacity Summary'!$B$36:$B$135,0),MATCH('Capacity Backing (Hide)'!$A10,'Capacity Summary'!$I$35:$BH$35,0))&lt;&gt;0,INDEX('Capacity Summary'!$I$36:$BH$135,MATCH('Capacity Backing (Hide)'!AO$2,'Capacity Summary'!$B$36:$B$135,0),MATCH('Capacity Backing (Hide)'!$A10,'Capacity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(Hide)'!$A10,'Capacity Summary'!$I$35:$BH$35,0))="x",INDEX('Capacity Summary'!$C$36:$F$135,MATCH('Capacity Backing (Hide)'!AP$2,'Capacity Summary'!$B$36:$B$135,0),4),IF(INDEX('Capacity Summary'!$I$36:$BH$135,MATCH('Capacity Backing (Hide)'!AP$2,'Capacity Summary'!$B$36:$B$135,0),MATCH('Capacity Backing (Hide)'!$A10,'Capacity Summary'!$I$35:$BH$35,0))&lt;&gt;0,INDEX('Capacity Summary'!$I$36:$BH$135,MATCH('Capacity Backing (Hide)'!AP$2,'Capacity Summary'!$B$36:$B$135,0),MATCH('Capacity Backing (Hide)'!$A10,'Capacity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(Hide)'!$A10,'Capacity Summary'!$I$35:$BH$35,0))="x",INDEX('Capacity Summary'!$C$36:$F$135,MATCH('Capacity Backing (Hide)'!AQ$2,'Capacity Summary'!$B$36:$B$135,0),4),IF(INDEX('Capacity Summary'!$I$36:$BH$135,MATCH('Capacity Backing (Hide)'!AQ$2,'Capacity Summary'!$B$36:$B$135,0),MATCH('Capacity Backing (Hide)'!$A10,'Capacity Summary'!$I$35:$BH$35,0))&lt;&gt;0,INDEX('Capacity Summary'!$I$36:$BH$135,MATCH('Capacity Backing (Hide)'!AQ$2,'Capacity Summary'!$B$36:$B$135,0),MATCH('Capacity Backing (Hide)'!$A10,'Capacity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(Hide)'!$A10,'Capacity Summary'!$I$35:$BH$35,0))="x",INDEX('Capacity Summary'!$C$36:$F$135,MATCH('Capacity Backing (Hide)'!AR$2,'Capacity Summary'!$B$36:$B$135,0),4),IF(INDEX('Capacity Summary'!$I$36:$BH$135,MATCH('Capacity Backing (Hide)'!AR$2,'Capacity Summary'!$B$36:$B$135,0),MATCH('Capacity Backing (Hide)'!$A10,'Capacity Summary'!$I$35:$BH$35,0))&lt;&gt;0,INDEX('Capacity Summary'!$I$36:$BH$135,MATCH('Capacity Backing (Hide)'!AR$2,'Capacity Summary'!$B$36:$B$135,0),MATCH('Capacity Backing (Hide)'!$A10,'Capacity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(Hide)'!$A10,'Capacity Summary'!$I$35:$BH$35,0))="x",INDEX('Capacity Summary'!$C$36:$F$135,MATCH('Capacity Backing (Hide)'!AS$2,'Capacity Summary'!$B$36:$B$135,0),4),IF(INDEX('Capacity Summary'!$I$36:$BH$135,MATCH('Capacity Backing (Hide)'!AS$2,'Capacity Summary'!$B$36:$B$135,0),MATCH('Capacity Backing (Hide)'!$A10,'Capacity Summary'!$I$35:$BH$35,0))&lt;&gt;0,INDEX('Capacity Summary'!$I$36:$BH$135,MATCH('Capacity Backing (Hide)'!AS$2,'Capacity Summary'!$B$36:$B$135,0),MATCH('Capacity Backing (Hide)'!$A10,'Capacity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(Hide)'!$A10,'Capacity Summary'!$I$35:$BH$35,0))="x",INDEX('Capacity Summary'!$C$36:$F$135,MATCH('Capacity Backing (Hide)'!AT$2,'Capacity Summary'!$B$36:$B$135,0),4),IF(INDEX('Capacity Summary'!$I$36:$BH$135,MATCH('Capacity Backing (Hide)'!AT$2,'Capacity Summary'!$B$36:$B$135,0),MATCH('Capacity Backing (Hide)'!$A10,'Capacity Summary'!$I$35:$BH$35,0))&lt;&gt;0,INDEX('Capacity Summary'!$I$36:$BH$135,MATCH('Capacity Backing (Hide)'!AT$2,'Capacity Summary'!$B$36:$B$135,0),MATCH('Capacity Backing (Hide)'!$A10,'Capacity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(Hide)'!$A10,'Capacity Summary'!$I$35:$BH$35,0))="x",INDEX('Capacity Summary'!$C$36:$F$135,MATCH('Capacity Backing (Hide)'!AU$2,'Capacity Summary'!$B$36:$B$135,0),4),IF(INDEX('Capacity Summary'!$I$36:$BH$135,MATCH('Capacity Backing (Hide)'!AU$2,'Capacity Summary'!$B$36:$B$135,0),MATCH('Capacity Backing (Hide)'!$A10,'Capacity Summary'!$I$35:$BH$35,0))&lt;&gt;0,INDEX('Capacity Summary'!$I$36:$BH$135,MATCH('Capacity Backing (Hide)'!AU$2,'Capacity Summary'!$B$36:$B$135,0),MATCH('Capacity Backing (Hide)'!$A10,'Capacity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(Hide)'!$A10,'Capacity Summary'!$I$35:$BH$35,0))="x",INDEX('Capacity Summary'!$C$36:$F$135,MATCH('Capacity Backing (Hide)'!AV$2,'Capacity Summary'!$B$36:$B$135,0),4),IF(INDEX('Capacity Summary'!$I$36:$BH$135,MATCH('Capacity Backing (Hide)'!AV$2,'Capacity Summary'!$B$36:$B$135,0),MATCH('Capacity Backing (Hide)'!$A10,'Capacity Summary'!$I$35:$BH$35,0))&lt;&gt;0,INDEX('Capacity Summary'!$I$36:$BH$135,MATCH('Capacity Backing (Hide)'!AV$2,'Capacity Summary'!$B$36:$B$135,0),MATCH('Capacity Backing (Hide)'!$A10,'Capacity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(Hide)'!$A10,'Capacity Summary'!$I$35:$BH$35,0))="x",INDEX('Capacity Summary'!$C$36:$F$135,MATCH('Capacity Backing (Hide)'!AW$2,'Capacity Summary'!$B$36:$B$135,0),4),IF(INDEX('Capacity Summary'!$I$36:$BH$135,MATCH('Capacity Backing (Hide)'!AW$2,'Capacity Summary'!$B$36:$B$135,0),MATCH('Capacity Backing (Hide)'!$A10,'Capacity Summary'!$I$35:$BH$35,0))&lt;&gt;0,INDEX('Capacity Summary'!$I$36:$BH$135,MATCH('Capacity Backing (Hide)'!AW$2,'Capacity Summary'!$B$36:$B$135,0),MATCH('Capacity Backing (Hide)'!$A10,'Capacity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(Hide)'!$A10,'Capacity Summary'!$I$35:$BH$35,0))="x",INDEX('Capacity Summary'!$C$36:$F$135,MATCH('Capacity Backing (Hide)'!AX$2,'Capacity Summary'!$B$36:$B$135,0),4),IF(INDEX('Capacity Summary'!$I$36:$BH$135,MATCH('Capacity Backing (Hide)'!AX$2,'Capacity Summary'!$B$36:$B$135,0),MATCH('Capacity Backing (Hide)'!$A10,'Capacity Summary'!$I$35:$BH$35,0))&lt;&gt;0,INDEX('Capacity Summary'!$I$36:$BH$135,MATCH('Capacity Backing (Hide)'!AX$2,'Capacity Summary'!$B$36:$B$135,0),MATCH('Capacity Backing (Hide)'!$A10,'Capacity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(Hide)'!$A10,'Capacity Summary'!$I$35:$BH$35,0))="x",INDEX('Capacity Summary'!$C$36:$F$135,MATCH('Capacity Backing (Hide)'!AY$2,'Capacity Summary'!$B$36:$B$135,0),4),IF(INDEX('Capacity Summary'!$I$36:$BH$135,MATCH('Capacity Backing (Hide)'!AY$2,'Capacity Summary'!$B$36:$B$135,0),MATCH('Capacity Backing (Hide)'!$A10,'Capacity Summary'!$I$35:$BH$35,0))&lt;&gt;0,INDEX('Capacity Summary'!$I$36:$BH$135,MATCH('Capacity Backing (Hide)'!AY$2,'Capacity Summary'!$B$36:$B$135,0),MATCH('Capacity Backing (Hide)'!$A10,'Capacity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(Hide)'!$A10,'Capacity Summary'!$I$35:$BH$35,0))="x",INDEX('Capacity Summary'!$C$36:$F$135,MATCH('Capacity Backing (Hide)'!AZ$2,'Capacity Summary'!$B$36:$B$135,0),4),IF(INDEX('Capacity Summary'!$I$36:$BH$135,MATCH('Capacity Backing (Hide)'!AZ$2,'Capacity Summary'!$B$36:$B$135,0),MATCH('Capacity Backing (Hide)'!$A10,'Capacity Summary'!$I$35:$BH$35,0))&lt;&gt;0,INDEX('Capacity Summary'!$I$36:$BH$135,MATCH('Capacity Backing (Hide)'!AZ$2,'Capacity Summary'!$B$36:$B$135,0),MATCH('Capacity Backing (Hide)'!$A10,'Capacity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(Hide)'!$A10,'Capacity Summary'!$I$35:$BH$35,0))="x",INDEX('Capacity Summary'!$C$36:$F$135,MATCH('Capacity Backing (Hide)'!BA$2,'Capacity Summary'!$B$36:$B$135,0),4),IF(INDEX('Capacity Summary'!$I$36:$BH$135,MATCH('Capacity Backing (Hide)'!BA$2,'Capacity Summary'!$B$36:$B$135,0),MATCH('Capacity Backing (Hide)'!$A10,'Capacity Summary'!$I$35:$BH$35,0))&lt;&gt;0,INDEX('Capacity Summary'!$I$36:$BH$135,MATCH('Capacity Backing (Hide)'!BA$2,'Capacity Summary'!$B$36:$B$135,0),MATCH('Capacity Backing (Hide)'!$A10,'Capacity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(Hide)'!$A10,'Capacity Summary'!$I$35:$BH$35,0))="x",INDEX('Capacity Summary'!$C$36:$F$135,MATCH('Capacity Backing (Hide)'!BB$2,'Capacity Summary'!$B$36:$B$135,0),4),IF(INDEX('Capacity Summary'!$I$36:$BH$135,MATCH('Capacity Backing (Hide)'!BB$2,'Capacity Summary'!$B$36:$B$135,0),MATCH('Capacity Backing (Hide)'!$A10,'Capacity Summary'!$I$35:$BH$35,0))&lt;&gt;0,INDEX('Capacity Summary'!$I$36:$BH$135,MATCH('Capacity Backing (Hide)'!BB$2,'Capacity Summary'!$B$36:$B$135,0),MATCH('Capacity Backing (Hide)'!$A10,'Capacity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(Hide)'!$A10,'Capacity Summary'!$I$35:$BH$35,0))="x",INDEX('Capacity Summary'!$C$36:$F$135,MATCH('Capacity Backing (Hide)'!BC$2,'Capacity Summary'!$B$36:$B$135,0),4),IF(INDEX('Capacity Summary'!$I$36:$BH$135,MATCH('Capacity Backing (Hide)'!BC$2,'Capacity Summary'!$B$36:$B$135,0),MATCH('Capacity Backing (Hide)'!$A10,'Capacity Summary'!$I$35:$BH$35,0))&lt;&gt;0,INDEX('Capacity Summary'!$I$36:$BH$135,MATCH('Capacity Backing (Hide)'!BC$2,'Capacity Summary'!$B$36:$B$135,0),MATCH('Capacity Backing (Hide)'!$A10,'Capacity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(Hide)'!$A10,'Capacity Summary'!$I$35:$BH$35,0))="x",INDEX('Capacity Summary'!$C$36:$F$135,MATCH('Capacity Backing (Hide)'!BD$2,'Capacity Summary'!$B$36:$B$135,0),4),IF(INDEX('Capacity Summary'!$I$36:$BH$135,MATCH('Capacity Backing (Hide)'!BD$2,'Capacity Summary'!$B$36:$B$135,0),MATCH('Capacity Backing (Hide)'!$A10,'Capacity Summary'!$I$35:$BH$35,0))&lt;&gt;0,INDEX('Capacity Summary'!$I$36:$BH$135,MATCH('Capacity Backing (Hide)'!BD$2,'Capacity Summary'!$B$36:$B$135,0),MATCH('Capacity Backing (Hide)'!$A10,'Capacity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(Hide)'!$A10,'Capacity Summary'!$I$35:$BH$35,0))="x",INDEX('Capacity Summary'!$C$36:$F$135,MATCH('Capacity Backing (Hide)'!BE$2,'Capacity Summary'!$B$36:$B$135,0),4),IF(INDEX('Capacity Summary'!$I$36:$BH$135,MATCH('Capacity Backing (Hide)'!BE$2,'Capacity Summary'!$B$36:$B$135,0),MATCH('Capacity Backing (Hide)'!$A10,'Capacity Summary'!$I$35:$BH$35,0))&lt;&gt;0,INDEX('Capacity Summary'!$I$36:$BH$135,MATCH('Capacity Backing (Hide)'!BE$2,'Capacity Summary'!$B$36:$B$135,0),MATCH('Capacity Backing (Hide)'!$A10,'Capacity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(Hide)'!$A10,'Capacity Summary'!$I$35:$BH$35,0))="x",INDEX('Capacity Summary'!$C$36:$F$135,MATCH('Capacity Backing (Hide)'!BF$2,'Capacity Summary'!$B$36:$B$135,0),4),IF(INDEX('Capacity Summary'!$I$36:$BH$135,MATCH('Capacity Backing (Hide)'!BF$2,'Capacity Summary'!$B$36:$B$135,0),MATCH('Capacity Backing (Hide)'!$A10,'Capacity Summary'!$I$35:$BH$35,0))&lt;&gt;0,INDEX('Capacity Summary'!$I$36:$BH$135,MATCH('Capacity Backing (Hide)'!BF$2,'Capacity Summary'!$B$36:$B$135,0),MATCH('Capacity Backing (Hide)'!$A10,'Capacity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(Hide)'!$A10,'Capacity Summary'!$I$35:$BH$35,0))="x",INDEX('Capacity Summary'!$C$36:$F$135,MATCH('Capacity Backing (Hide)'!BG$2,'Capacity Summary'!$B$36:$B$135,0),4),IF(INDEX('Capacity Summary'!$I$36:$BH$135,MATCH('Capacity Backing (Hide)'!BG$2,'Capacity Summary'!$B$36:$B$135,0),MATCH('Capacity Backing (Hide)'!$A10,'Capacity Summary'!$I$35:$BH$35,0))&lt;&gt;0,INDEX('Capacity Summary'!$I$36:$BH$135,MATCH('Capacity Backing (Hide)'!BG$2,'Capacity Summary'!$B$36:$B$135,0),MATCH('Capacity Backing (Hide)'!$A10,'Capacity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(Hide)'!$A10,'Capacity Summary'!$I$35:$BH$35,0))="x",INDEX('Capacity Summary'!$C$36:$F$135,MATCH('Capacity Backing (Hide)'!BH$2,'Capacity Summary'!$B$36:$B$135,0),4),IF(INDEX('Capacity Summary'!$I$36:$BH$135,MATCH('Capacity Backing (Hide)'!BH$2,'Capacity Summary'!$B$36:$B$135,0),MATCH('Capacity Backing (Hide)'!$A10,'Capacity Summary'!$I$35:$BH$35,0))&lt;&gt;0,INDEX('Capacity Summary'!$I$36:$BH$135,MATCH('Capacity Backing (Hide)'!BH$2,'Capacity Summary'!$B$36:$B$135,0),MATCH('Capacity Backing (Hide)'!$A10,'Capacity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(Hide)'!$A10,'Capacity Summary'!$I$35:$BH$35,0))="x",INDEX('Capacity Summary'!$C$36:$F$135,MATCH('Capacity Backing (Hide)'!BI$2,'Capacity Summary'!$B$36:$B$135,0),4),IF(INDEX('Capacity Summary'!$I$36:$BH$135,MATCH('Capacity Backing (Hide)'!BI$2,'Capacity Summary'!$B$36:$B$135,0),MATCH('Capacity Backing (Hide)'!$A10,'Capacity Summary'!$I$35:$BH$35,0))&lt;&gt;0,INDEX('Capacity Summary'!$I$36:$BH$135,MATCH('Capacity Backing (Hide)'!BI$2,'Capacity Summary'!$B$36:$B$135,0),MATCH('Capacity Backing (Hide)'!$A10,'Capacity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(Hide)'!$A10,'Capacity Summary'!$I$35:$BH$35,0))="x",INDEX('Capacity Summary'!$C$36:$F$135,MATCH('Capacity Backing (Hide)'!BJ$2,'Capacity Summary'!$B$36:$B$135,0),4),IF(INDEX('Capacity Summary'!$I$36:$BH$135,MATCH('Capacity Backing (Hide)'!BJ$2,'Capacity Summary'!$B$36:$B$135,0),MATCH('Capacity Backing (Hide)'!$A10,'Capacity Summary'!$I$35:$BH$35,0))&lt;&gt;0,INDEX('Capacity Summary'!$I$36:$BH$135,MATCH('Capacity Backing (Hide)'!BJ$2,'Capacity Summary'!$B$36:$B$135,0),MATCH('Capacity Backing (Hide)'!$A10,'Capacity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(Hide)'!$A10,'Capacity Summary'!$I$35:$BH$35,0))="x",INDEX('Capacity Summary'!$C$36:$F$135,MATCH('Capacity Backing (Hide)'!BK$2,'Capacity Summary'!$B$36:$B$135,0),4),IF(INDEX('Capacity Summary'!$I$36:$BH$135,MATCH('Capacity Backing (Hide)'!BK$2,'Capacity Summary'!$B$36:$B$135,0),MATCH('Capacity Backing (Hide)'!$A10,'Capacity Summary'!$I$35:$BH$35,0))&lt;&gt;0,INDEX('Capacity Summary'!$I$36:$BH$135,MATCH('Capacity Backing (Hide)'!BK$2,'Capacity Summary'!$B$36:$B$135,0),MATCH('Capacity Backing (Hide)'!$A10,'Capacity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(Hide)'!$A10,'Capacity Summary'!$I$35:$BH$35,0))="x",INDEX('Capacity Summary'!$C$36:$F$135,MATCH('Capacity Backing (Hide)'!BL$2,'Capacity Summary'!$B$36:$B$135,0),4),IF(INDEX('Capacity Summary'!$I$36:$BH$135,MATCH('Capacity Backing (Hide)'!BL$2,'Capacity Summary'!$B$36:$B$135,0),MATCH('Capacity Backing (Hide)'!$A10,'Capacity Summary'!$I$35:$BH$35,0))&lt;&gt;0,INDEX('Capacity Summary'!$I$36:$BH$135,MATCH('Capacity Backing (Hide)'!BL$2,'Capacity Summary'!$B$36:$B$135,0),MATCH('Capacity Backing (Hide)'!$A10,'Capacity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(Hide)'!$A10,'Capacity Summary'!$I$35:$BH$35,0))="x",INDEX('Capacity Summary'!$C$36:$F$135,MATCH('Capacity Backing (Hide)'!BM$2,'Capacity Summary'!$B$36:$B$135,0),4),IF(INDEX('Capacity Summary'!$I$36:$BH$135,MATCH('Capacity Backing (Hide)'!BM$2,'Capacity Summary'!$B$36:$B$135,0),MATCH('Capacity Backing (Hide)'!$A10,'Capacity Summary'!$I$35:$BH$35,0))&lt;&gt;0,INDEX('Capacity Summary'!$I$36:$BH$135,MATCH('Capacity Backing (Hide)'!BM$2,'Capacity Summary'!$B$36:$B$135,0),MATCH('Capacity Backing (Hide)'!$A10,'Capacity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(Hide)'!$A10,'Capacity Summary'!$I$35:$BH$35,0))="x",INDEX('Capacity Summary'!$C$36:$F$135,MATCH('Capacity Backing (Hide)'!BN$2,'Capacity Summary'!$B$36:$B$135,0),4),IF(INDEX('Capacity Summary'!$I$36:$BH$135,MATCH('Capacity Backing (Hide)'!BN$2,'Capacity Summary'!$B$36:$B$135,0),MATCH('Capacity Backing (Hide)'!$A10,'Capacity Summary'!$I$35:$BH$35,0))&lt;&gt;0,INDEX('Capacity Summary'!$I$36:$BH$135,MATCH('Capacity Backing (Hide)'!BN$2,'Capacity Summary'!$B$36:$B$135,0),MATCH('Capacity Backing (Hide)'!$A10,'Capacity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(Hide)'!$A10,'Capacity Summary'!$I$35:$BH$35,0))="x",INDEX('Capacity Summary'!$C$36:$F$135,MATCH('Capacity Backing (Hide)'!BO$2,'Capacity Summary'!$B$36:$B$135,0),4),IF(INDEX('Capacity Summary'!$I$36:$BH$135,MATCH('Capacity Backing (Hide)'!BO$2,'Capacity Summary'!$B$36:$B$135,0),MATCH('Capacity Backing (Hide)'!$A10,'Capacity Summary'!$I$35:$BH$35,0))&lt;&gt;0,INDEX('Capacity Summary'!$I$36:$BH$135,MATCH('Capacity Backing (Hide)'!BO$2,'Capacity Summary'!$B$36:$B$135,0),MATCH('Capacity Backing (Hide)'!$A10,'Capacity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(Hide)'!$A10,'Capacity Summary'!$I$35:$BH$35,0))="x",INDEX('Capacity Summary'!$C$36:$F$135,MATCH('Capacity Backing (Hide)'!BP$2,'Capacity Summary'!$B$36:$B$135,0),4),IF(INDEX('Capacity Summary'!$I$36:$BH$135,MATCH('Capacity Backing (Hide)'!BP$2,'Capacity Summary'!$B$36:$B$135,0),MATCH('Capacity Backing (Hide)'!$A10,'Capacity Summary'!$I$35:$BH$35,0))&lt;&gt;0,INDEX('Capacity Summary'!$I$36:$BH$135,MATCH('Capacity Backing (Hide)'!BP$2,'Capacity Summary'!$B$36:$B$135,0),MATCH('Capacity Backing (Hide)'!$A10,'Capacity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(Hide)'!$A10,'Capacity Summary'!$I$35:$BH$35,0))="x",INDEX('Capacity Summary'!$C$36:$F$135,MATCH('Capacity Backing (Hide)'!BQ$2,'Capacity Summary'!$B$36:$B$135,0),4),IF(INDEX('Capacity Summary'!$I$36:$BH$135,MATCH('Capacity Backing (Hide)'!BQ$2,'Capacity Summary'!$B$36:$B$135,0),MATCH('Capacity Backing (Hide)'!$A10,'Capacity Summary'!$I$35:$BH$35,0))&lt;&gt;0,INDEX('Capacity Summary'!$I$36:$BH$135,MATCH('Capacity Backing (Hide)'!BQ$2,'Capacity Summary'!$B$36:$B$135,0),MATCH('Capacity Backing (Hide)'!$A10,'Capacity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(Hide)'!$A10,'Capacity Summary'!$I$35:$BH$35,0))="x",INDEX('Capacity Summary'!$C$36:$F$135,MATCH('Capacity Backing (Hide)'!BR$2,'Capacity Summary'!$B$36:$B$135,0),4),IF(INDEX('Capacity Summary'!$I$36:$BH$135,MATCH('Capacity Backing (Hide)'!BR$2,'Capacity Summary'!$B$36:$B$135,0),MATCH('Capacity Backing (Hide)'!$A10,'Capacity Summary'!$I$35:$BH$35,0))&lt;&gt;0,INDEX('Capacity Summary'!$I$36:$BH$135,MATCH('Capacity Backing (Hide)'!BR$2,'Capacity Summary'!$B$36:$B$135,0),MATCH('Capacity Backing (Hide)'!$A10,'Capacity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(Hide)'!$A10,'Capacity Summary'!$I$35:$BH$35,0))="x",INDEX('Capacity Summary'!$C$36:$F$135,MATCH('Capacity Backing (Hide)'!BS$2,'Capacity Summary'!$B$36:$B$135,0),4),IF(INDEX('Capacity Summary'!$I$36:$BH$135,MATCH('Capacity Backing (Hide)'!BS$2,'Capacity Summary'!$B$36:$B$135,0),MATCH('Capacity Backing (Hide)'!$A10,'Capacity Summary'!$I$35:$BH$35,0))&lt;&gt;0,INDEX('Capacity Summary'!$I$36:$BH$135,MATCH('Capacity Backing (Hide)'!BS$2,'Capacity Summary'!$B$36:$B$135,0),MATCH('Capacity Backing (Hide)'!$A10,'Capacity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(Hide)'!$A10,'Capacity Summary'!$I$35:$BH$35,0))="x",INDEX('Capacity Summary'!$C$36:$F$135,MATCH('Capacity Backing (Hide)'!BT$2,'Capacity Summary'!$B$36:$B$135,0),4),IF(INDEX('Capacity Summary'!$I$36:$BH$135,MATCH('Capacity Backing (Hide)'!BT$2,'Capacity Summary'!$B$36:$B$135,0),MATCH('Capacity Backing (Hide)'!$A10,'Capacity Summary'!$I$35:$BH$35,0))&lt;&gt;0,INDEX('Capacity Summary'!$I$36:$BH$135,MATCH('Capacity Backing (Hide)'!BT$2,'Capacity Summary'!$B$36:$B$135,0),MATCH('Capacity Backing (Hide)'!$A10,'Capacity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(Hide)'!$A10,'Capacity Summary'!$I$35:$BH$35,0))="x",INDEX('Capacity Summary'!$C$36:$F$135,MATCH('Capacity Backing (Hide)'!BU$2,'Capacity Summary'!$B$36:$B$135,0),4),IF(INDEX('Capacity Summary'!$I$36:$BH$135,MATCH('Capacity Backing (Hide)'!BU$2,'Capacity Summary'!$B$36:$B$135,0),MATCH('Capacity Backing (Hide)'!$A10,'Capacity Summary'!$I$35:$BH$35,0))&lt;&gt;0,INDEX('Capacity Summary'!$I$36:$BH$135,MATCH('Capacity Backing (Hide)'!BU$2,'Capacity Summary'!$B$36:$B$135,0),MATCH('Capacity Backing (Hide)'!$A10,'Capacity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(Hide)'!$A10,'Capacity Summary'!$I$35:$BH$35,0))="x",INDEX('Capacity Summary'!$C$36:$F$135,MATCH('Capacity Backing (Hide)'!BV$2,'Capacity Summary'!$B$36:$B$135,0),4),IF(INDEX('Capacity Summary'!$I$36:$BH$135,MATCH('Capacity Backing (Hide)'!BV$2,'Capacity Summary'!$B$36:$B$135,0),MATCH('Capacity Backing (Hide)'!$A10,'Capacity Summary'!$I$35:$BH$35,0))&lt;&gt;0,INDEX('Capacity Summary'!$I$36:$BH$135,MATCH('Capacity Backing (Hide)'!BV$2,'Capacity Summary'!$B$36:$B$135,0),MATCH('Capacity Backing (Hide)'!$A10,'Capacity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(Hide)'!$A10,'Capacity Summary'!$I$35:$BH$35,0))="x",INDEX('Capacity Summary'!$C$36:$F$135,MATCH('Capacity Backing (Hide)'!BW$2,'Capacity Summary'!$B$36:$B$135,0),4),IF(INDEX('Capacity Summary'!$I$36:$BH$135,MATCH('Capacity Backing (Hide)'!BW$2,'Capacity Summary'!$B$36:$B$135,0),MATCH('Capacity Backing (Hide)'!$A10,'Capacity Summary'!$I$35:$BH$35,0))&lt;&gt;0,INDEX('Capacity Summary'!$I$36:$BH$135,MATCH('Capacity Backing (Hide)'!BW$2,'Capacity Summary'!$B$36:$B$135,0),MATCH('Capacity Backing (Hide)'!$A10,'Capacity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(Hide)'!$A10,'Capacity Summary'!$I$35:$BH$35,0))="x",INDEX('Capacity Summary'!$C$36:$F$135,MATCH('Capacity Backing (Hide)'!BX$2,'Capacity Summary'!$B$36:$B$135,0),4),IF(INDEX('Capacity Summary'!$I$36:$BH$135,MATCH('Capacity Backing (Hide)'!BX$2,'Capacity Summary'!$B$36:$B$135,0),MATCH('Capacity Backing (Hide)'!$A10,'Capacity Summary'!$I$35:$BH$35,0))&lt;&gt;0,INDEX('Capacity Summary'!$I$36:$BH$135,MATCH('Capacity Backing (Hide)'!BX$2,'Capacity Summary'!$B$36:$B$135,0),MATCH('Capacity Backing (Hide)'!$A10,'Capacity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(Hide)'!$A10,'Capacity Summary'!$I$35:$BH$35,0))="x",INDEX('Capacity Summary'!$C$36:$F$135,MATCH('Capacity Backing (Hide)'!BY$2,'Capacity Summary'!$B$36:$B$135,0),4),IF(INDEX('Capacity Summary'!$I$36:$BH$135,MATCH('Capacity Backing (Hide)'!BY$2,'Capacity Summary'!$B$36:$B$135,0),MATCH('Capacity Backing (Hide)'!$A10,'Capacity Summary'!$I$35:$BH$35,0))&lt;&gt;0,INDEX('Capacity Summary'!$I$36:$BH$135,MATCH('Capacity Backing (Hide)'!BY$2,'Capacity Summary'!$B$36:$B$135,0),MATCH('Capacity Backing (Hide)'!$A10,'Capacity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(Hide)'!$A10,'Capacity Summary'!$I$35:$BH$35,0))="x",INDEX('Capacity Summary'!$C$36:$F$135,MATCH('Capacity Backing (Hide)'!BZ$2,'Capacity Summary'!$B$36:$B$135,0),4),IF(INDEX('Capacity Summary'!$I$36:$BH$135,MATCH('Capacity Backing (Hide)'!BZ$2,'Capacity Summary'!$B$36:$B$135,0),MATCH('Capacity Backing (Hide)'!$A10,'Capacity Summary'!$I$35:$BH$35,0))&lt;&gt;0,INDEX('Capacity Summary'!$I$36:$BH$135,MATCH('Capacity Backing (Hide)'!BZ$2,'Capacity Summary'!$B$36:$B$135,0),MATCH('Capacity Backing (Hide)'!$A10,'Capacity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(Hide)'!$A10,'Capacity Summary'!$I$35:$BH$35,0))="x",INDEX('Capacity Summary'!$C$36:$F$135,MATCH('Capacity Backing (Hide)'!CA$2,'Capacity Summary'!$B$36:$B$135,0),4),IF(INDEX('Capacity Summary'!$I$36:$BH$135,MATCH('Capacity Backing (Hide)'!CA$2,'Capacity Summary'!$B$36:$B$135,0),MATCH('Capacity Backing (Hide)'!$A10,'Capacity Summary'!$I$35:$BH$35,0))&lt;&gt;0,INDEX('Capacity Summary'!$I$36:$BH$135,MATCH('Capacity Backing (Hide)'!CA$2,'Capacity Summary'!$B$36:$B$135,0),MATCH('Capacity Backing (Hide)'!$A10,'Capacity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(Hide)'!$A10,'Capacity Summary'!$I$35:$BH$35,0))="x",INDEX('Capacity Summary'!$C$36:$F$135,MATCH('Capacity Backing (Hide)'!CB$2,'Capacity Summary'!$B$36:$B$135,0),4),IF(INDEX('Capacity Summary'!$I$36:$BH$135,MATCH('Capacity Backing (Hide)'!CB$2,'Capacity Summary'!$B$36:$B$135,0),MATCH('Capacity Backing (Hide)'!$A10,'Capacity Summary'!$I$35:$BH$35,0))&lt;&gt;0,INDEX('Capacity Summary'!$I$36:$BH$135,MATCH('Capacity Backing (Hide)'!CB$2,'Capacity Summary'!$B$36:$B$135,0),MATCH('Capacity Backing (Hide)'!$A10,'Capacity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(Hide)'!$A10,'Capacity Summary'!$I$35:$BH$35,0))="x",INDEX('Capacity Summary'!$C$36:$F$135,MATCH('Capacity Backing (Hide)'!CC$2,'Capacity Summary'!$B$36:$B$135,0),4),IF(INDEX('Capacity Summary'!$I$36:$BH$135,MATCH('Capacity Backing (Hide)'!CC$2,'Capacity Summary'!$B$36:$B$135,0),MATCH('Capacity Backing (Hide)'!$A10,'Capacity Summary'!$I$35:$BH$35,0))&lt;&gt;0,INDEX('Capacity Summary'!$I$36:$BH$135,MATCH('Capacity Backing (Hide)'!CC$2,'Capacity Summary'!$B$36:$B$135,0),MATCH('Capacity Backing (Hide)'!$A10,'Capacity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(Hide)'!$A10,'Capacity Summary'!$I$35:$BH$35,0))="x",INDEX('Capacity Summary'!$C$36:$F$135,MATCH('Capacity Backing (Hide)'!CD$2,'Capacity Summary'!$B$36:$B$135,0),4),IF(INDEX('Capacity Summary'!$I$36:$BH$135,MATCH('Capacity Backing (Hide)'!CD$2,'Capacity Summary'!$B$36:$B$135,0),MATCH('Capacity Backing (Hide)'!$A10,'Capacity Summary'!$I$35:$BH$35,0))&lt;&gt;0,INDEX('Capacity Summary'!$I$36:$BH$135,MATCH('Capacity Backing (Hide)'!CD$2,'Capacity Summary'!$B$36:$B$135,0),MATCH('Capacity Backing (Hide)'!$A10,'Capacity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(Hide)'!$A10,'Capacity Summary'!$I$35:$BH$35,0))="x",INDEX('Capacity Summary'!$C$36:$F$135,MATCH('Capacity Backing (Hide)'!CE$2,'Capacity Summary'!$B$36:$B$135,0),4),IF(INDEX('Capacity Summary'!$I$36:$BH$135,MATCH('Capacity Backing (Hide)'!CE$2,'Capacity Summary'!$B$36:$B$135,0),MATCH('Capacity Backing (Hide)'!$A10,'Capacity Summary'!$I$35:$BH$35,0))&lt;&gt;0,INDEX('Capacity Summary'!$I$36:$BH$135,MATCH('Capacity Backing (Hide)'!CE$2,'Capacity Summary'!$B$36:$B$135,0),MATCH('Capacity Backing (Hide)'!$A10,'Capacity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(Hide)'!$A10,'Capacity Summary'!$I$35:$BH$35,0))="x",INDEX('Capacity Summary'!$C$36:$F$135,MATCH('Capacity Backing (Hide)'!CF$2,'Capacity Summary'!$B$36:$B$135,0),4),IF(INDEX('Capacity Summary'!$I$36:$BH$135,MATCH('Capacity Backing (Hide)'!CF$2,'Capacity Summary'!$B$36:$B$135,0),MATCH('Capacity Backing (Hide)'!$A10,'Capacity Summary'!$I$35:$BH$35,0))&lt;&gt;0,INDEX('Capacity Summary'!$I$36:$BH$135,MATCH('Capacity Backing (Hide)'!CF$2,'Capacity Summary'!$B$36:$B$135,0),MATCH('Capacity Backing (Hide)'!$A10,'Capacity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(Hide)'!$A10,'Capacity Summary'!$I$35:$BH$35,0))="x",INDEX('Capacity Summary'!$C$36:$F$135,MATCH('Capacity Backing (Hide)'!CG$2,'Capacity Summary'!$B$36:$B$135,0),4),IF(INDEX('Capacity Summary'!$I$36:$BH$135,MATCH('Capacity Backing (Hide)'!CG$2,'Capacity Summary'!$B$36:$B$135,0),MATCH('Capacity Backing (Hide)'!$A10,'Capacity Summary'!$I$35:$BH$35,0))&lt;&gt;0,INDEX('Capacity Summary'!$I$36:$BH$135,MATCH('Capacity Backing (Hide)'!CG$2,'Capacity Summary'!$B$36:$B$135,0),MATCH('Capacity Backing (Hide)'!$A10,'Capacity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(Hide)'!$A10,'Capacity Summary'!$I$35:$BH$35,0))="x",INDEX('Capacity Summary'!$C$36:$F$135,MATCH('Capacity Backing (Hide)'!CH$2,'Capacity Summary'!$B$36:$B$135,0),4),IF(INDEX('Capacity Summary'!$I$36:$BH$135,MATCH('Capacity Backing (Hide)'!CH$2,'Capacity Summary'!$B$36:$B$135,0),MATCH('Capacity Backing (Hide)'!$A10,'Capacity Summary'!$I$35:$BH$35,0))&lt;&gt;0,INDEX('Capacity Summary'!$I$36:$BH$135,MATCH('Capacity Backing (Hide)'!CH$2,'Capacity Summary'!$B$36:$B$135,0),MATCH('Capacity Backing (Hide)'!$A10,'Capacity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(Hide)'!$A10,'Capacity Summary'!$I$35:$BH$35,0))="x",INDEX('Capacity Summary'!$C$36:$F$135,MATCH('Capacity Backing (Hide)'!CI$2,'Capacity Summary'!$B$36:$B$135,0),4),IF(INDEX('Capacity Summary'!$I$36:$BH$135,MATCH('Capacity Backing (Hide)'!CI$2,'Capacity Summary'!$B$36:$B$135,0),MATCH('Capacity Backing (Hide)'!$A10,'Capacity Summary'!$I$35:$BH$35,0))&lt;&gt;0,INDEX('Capacity Summary'!$I$36:$BH$135,MATCH('Capacity Backing (Hide)'!CI$2,'Capacity Summary'!$B$36:$B$135,0),MATCH('Capacity Backing (Hide)'!$A10,'Capacity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(Hide)'!$A10,'Capacity Summary'!$I$35:$BH$35,0))="x",INDEX('Capacity Summary'!$C$36:$F$135,MATCH('Capacity Backing (Hide)'!CJ$2,'Capacity Summary'!$B$36:$B$135,0),4),IF(INDEX('Capacity Summary'!$I$36:$BH$135,MATCH('Capacity Backing (Hide)'!CJ$2,'Capacity Summary'!$B$36:$B$135,0),MATCH('Capacity Backing (Hide)'!$A10,'Capacity Summary'!$I$35:$BH$35,0))&lt;&gt;0,INDEX('Capacity Summary'!$I$36:$BH$135,MATCH('Capacity Backing (Hide)'!CJ$2,'Capacity Summary'!$B$36:$B$135,0),MATCH('Capacity Backing (Hide)'!$A10,'Capacity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(Hide)'!$A10,'Capacity Summary'!$I$35:$BH$35,0))="x",INDEX('Capacity Summary'!$C$36:$F$135,MATCH('Capacity Backing (Hide)'!CK$2,'Capacity Summary'!$B$36:$B$135,0),4),IF(INDEX('Capacity Summary'!$I$36:$BH$135,MATCH('Capacity Backing (Hide)'!CK$2,'Capacity Summary'!$B$36:$B$135,0),MATCH('Capacity Backing (Hide)'!$A10,'Capacity Summary'!$I$35:$BH$35,0))&lt;&gt;0,INDEX('Capacity Summary'!$I$36:$BH$135,MATCH('Capacity Backing (Hide)'!CK$2,'Capacity Summary'!$B$36:$B$135,0),MATCH('Capacity Backing (Hide)'!$A10,'Capacity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(Hide)'!$A10,'Capacity Summary'!$I$35:$BH$35,0))="x",INDEX('Capacity Summary'!$C$36:$F$135,MATCH('Capacity Backing (Hide)'!CL$2,'Capacity Summary'!$B$36:$B$135,0),4),IF(INDEX('Capacity Summary'!$I$36:$BH$135,MATCH('Capacity Backing (Hide)'!CL$2,'Capacity Summary'!$B$36:$B$135,0),MATCH('Capacity Backing (Hide)'!$A10,'Capacity Summary'!$I$35:$BH$35,0))&lt;&gt;0,INDEX('Capacity Summary'!$I$36:$BH$135,MATCH('Capacity Backing (Hide)'!CL$2,'Capacity Summary'!$B$36:$B$135,0),MATCH('Capacity Backing (Hide)'!$A10,'Capacity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(Hide)'!$A10,'Capacity Summary'!$I$35:$BH$35,0))="x",INDEX('Capacity Summary'!$C$36:$F$135,MATCH('Capacity Backing (Hide)'!CM$2,'Capacity Summary'!$B$36:$B$135,0),4),IF(INDEX('Capacity Summary'!$I$36:$BH$135,MATCH('Capacity Backing (Hide)'!CM$2,'Capacity Summary'!$B$36:$B$135,0),MATCH('Capacity Backing (Hide)'!$A10,'Capacity Summary'!$I$35:$BH$35,0))&lt;&gt;0,INDEX('Capacity Summary'!$I$36:$BH$135,MATCH('Capacity Backing (Hide)'!CM$2,'Capacity Summary'!$B$36:$B$135,0),MATCH('Capacity Backing (Hide)'!$A10,'Capacity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(Hide)'!$A10,'Capacity Summary'!$I$35:$BH$35,0))="x",INDEX('Capacity Summary'!$C$36:$F$135,MATCH('Capacity Backing (Hide)'!CN$2,'Capacity Summary'!$B$36:$B$135,0),4),IF(INDEX('Capacity Summary'!$I$36:$BH$135,MATCH('Capacity Backing (Hide)'!CN$2,'Capacity Summary'!$B$36:$B$135,0),MATCH('Capacity Backing (Hide)'!$A10,'Capacity Summary'!$I$35:$BH$35,0))&lt;&gt;0,INDEX('Capacity Summary'!$I$36:$BH$135,MATCH('Capacity Backing (Hide)'!CN$2,'Capacity Summary'!$B$36:$B$135,0),MATCH('Capacity Backing (Hide)'!$A10,'Capacity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(Hide)'!$A10,'Capacity Summary'!$I$35:$BH$35,0))="x",INDEX('Capacity Summary'!$C$36:$F$135,MATCH('Capacity Backing (Hide)'!CO$2,'Capacity Summary'!$B$36:$B$135,0),4),IF(INDEX('Capacity Summary'!$I$36:$BH$135,MATCH('Capacity Backing (Hide)'!CO$2,'Capacity Summary'!$B$36:$B$135,0),MATCH('Capacity Backing (Hide)'!$A10,'Capacity Summary'!$I$35:$BH$35,0))&lt;&gt;0,INDEX('Capacity Summary'!$I$36:$BH$135,MATCH('Capacity Backing (Hide)'!CO$2,'Capacity Summary'!$B$36:$B$135,0),MATCH('Capacity Backing (Hide)'!$A10,'Capacity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(Hide)'!$A10,'Capacity Summary'!$I$35:$BH$35,0))="x",INDEX('Capacity Summary'!$C$36:$F$135,MATCH('Capacity Backing (Hide)'!CP$2,'Capacity Summary'!$B$36:$B$135,0),4),IF(INDEX('Capacity Summary'!$I$36:$BH$135,MATCH('Capacity Backing (Hide)'!CP$2,'Capacity Summary'!$B$36:$B$135,0),MATCH('Capacity Backing (Hide)'!$A10,'Capacity Summary'!$I$35:$BH$35,0))&lt;&gt;0,INDEX('Capacity Summary'!$I$36:$BH$135,MATCH('Capacity Backing (Hide)'!CP$2,'Capacity Summary'!$B$36:$B$135,0),MATCH('Capacity Backing (Hide)'!$A10,'Capacity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(Hide)'!$A10,'Capacity Summary'!$I$35:$BH$35,0))="x",INDEX('Capacity Summary'!$C$36:$F$135,MATCH('Capacity Backing (Hide)'!CQ$2,'Capacity Summary'!$B$36:$B$135,0),4),IF(INDEX('Capacity Summary'!$I$36:$BH$135,MATCH('Capacity Backing (Hide)'!CQ$2,'Capacity Summary'!$B$36:$B$135,0),MATCH('Capacity Backing (Hide)'!$A10,'Capacity Summary'!$I$35:$BH$35,0))&lt;&gt;0,INDEX('Capacity Summary'!$I$36:$BH$135,MATCH('Capacity Backing (Hide)'!CQ$2,'Capacity Summary'!$B$36:$B$135,0),MATCH('Capacity Backing (Hide)'!$A10,'Capacity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(Hide)'!$A10,'Capacity Summary'!$I$35:$BH$35,0))="x",INDEX('Capacity Summary'!$C$36:$F$135,MATCH('Capacity Backing (Hide)'!CR$2,'Capacity Summary'!$B$36:$B$135,0),4),IF(INDEX('Capacity Summary'!$I$36:$BH$135,MATCH('Capacity Backing (Hide)'!CR$2,'Capacity Summary'!$B$36:$B$135,0),MATCH('Capacity Backing (Hide)'!$A10,'Capacity Summary'!$I$35:$BH$35,0))&lt;&gt;0,INDEX('Capacity Summary'!$I$36:$BH$135,MATCH('Capacity Backing (Hide)'!CR$2,'Capacity Summary'!$B$36:$B$135,0),MATCH('Capacity Backing (Hide)'!$A10,'Capacity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(Hide)'!$A10,'Capacity Summary'!$I$35:$BH$35,0))="x",INDEX('Capacity Summary'!$C$36:$F$135,MATCH('Capacity Backing (Hide)'!CS$2,'Capacity Summary'!$B$36:$B$135,0),4),IF(INDEX('Capacity Summary'!$I$36:$BH$135,MATCH('Capacity Backing (Hide)'!CS$2,'Capacity Summary'!$B$36:$B$135,0),MATCH('Capacity Backing (Hide)'!$A10,'Capacity Summary'!$I$35:$BH$35,0))&lt;&gt;0,INDEX('Capacity Summary'!$I$36:$BH$135,MATCH('Capacity Backing (Hide)'!CS$2,'Capacity Summary'!$B$36:$B$135,0),MATCH('Capacity Backing (Hide)'!$A10,'Capacity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(Hide)'!$A10,'Capacity Summary'!$I$35:$BH$35,0))="x",INDEX('Capacity Summary'!$C$36:$F$135,MATCH('Capacity Backing (Hide)'!CT$2,'Capacity Summary'!$B$36:$B$135,0),4),IF(INDEX('Capacity Summary'!$I$36:$BH$135,MATCH('Capacity Backing (Hide)'!CT$2,'Capacity Summary'!$B$36:$B$135,0),MATCH('Capacity Backing (Hide)'!$A10,'Capacity Summary'!$I$35:$BH$35,0))&lt;&gt;0,INDEX('Capacity Summary'!$I$36:$BH$135,MATCH('Capacity Backing (Hide)'!CT$2,'Capacity Summary'!$B$36:$B$135,0),MATCH('Capacity Backing (Hide)'!$A10,'Capacity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(Hide)'!$A10,'Capacity Summary'!$I$35:$BH$35,0))="x",INDEX('Capacity Summary'!$C$36:$F$135,MATCH('Capacity Backing (Hide)'!CU$2,'Capacity Summary'!$B$36:$B$135,0),4),IF(INDEX('Capacity Summary'!$I$36:$BH$135,MATCH('Capacity Backing (Hide)'!CU$2,'Capacity Summary'!$B$36:$B$135,0),MATCH('Capacity Backing (Hide)'!$A10,'Capacity Summary'!$I$35:$BH$35,0))&lt;&gt;0,INDEX('Capacity Summary'!$I$36:$BH$135,MATCH('Capacity Backing (Hide)'!CU$2,'Capacity Summary'!$B$36:$B$135,0),MATCH('Capacity Backing (Hide)'!$A10,'Capacity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(Hide)'!$A10,'Capacity Summary'!$I$35:$BH$35,0))="x",INDEX('Capacity Summary'!$C$36:$F$135,MATCH('Capacity Backing (Hide)'!CV$2,'Capacity Summary'!$B$36:$B$135,0),4),IF(INDEX('Capacity Summary'!$I$36:$BH$135,MATCH('Capacity Backing (Hide)'!CV$2,'Capacity Summary'!$B$36:$B$135,0),MATCH('Capacity Backing (Hide)'!$A10,'Capacity Summary'!$I$35:$BH$35,0))&lt;&gt;0,INDEX('Capacity Summary'!$I$36:$BH$135,MATCH('Capacity Backing (Hide)'!CV$2,'Capacity Summary'!$B$36:$B$135,0),MATCH('Capacity Backing (Hide)'!$A10,'Capacity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(Hide)'!$A10,'Capacity Summary'!$I$35:$BH$35,0))="x",INDEX('Capacity Summary'!$C$36:$F$135,MATCH('Capacity Backing (Hide)'!CW$2,'Capacity Summary'!$B$36:$B$135,0),4),IF(INDEX('Capacity Summary'!$I$36:$BH$135,MATCH('Capacity Backing (Hide)'!CW$2,'Capacity Summary'!$B$36:$B$135,0),MATCH('Capacity Backing (Hide)'!$A10,'Capacity Summary'!$I$35:$BH$35,0))&lt;&gt;0,INDEX('Capacity Summary'!$I$36:$BH$135,MATCH('Capacity Backing (Hide)'!CW$2,'Capacity Summary'!$B$36:$B$135,0),MATCH('Capacity Backing (Hide)'!$A10,'Capacity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(Hide)'!$A11,'Capacity Summary'!$I$35:$BH$35,0))="x",INDEX('Capacity Summary'!$C$36:$F$135,MATCH('Capacity Backing (Hide)'!B$2,'Capacity Summary'!$B$36:$B$135,0),4),IF(INDEX('Capacity Summary'!$I$36:$BH$135,MATCH('Capacity Backing (Hide)'!B$2,'Capacity Summary'!$B$36:$B$135,0),MATCH('Capacity Backing (Hide)'!$A11,'Capacity Summary'!$I$35:$BH$35,0))&lt;&gt;0,INDEX('Capacity Summary'!$I$36:$BH$135,MATCH('Capacity Backing (Hide)'!B$2,'Capacity Summary'!$B$36:$B$135,0),MATCH('Capacity Backing (Hide)'!$A11,'Capacity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(Hide)'!$A11,'Capacity Summary'!$I$35:$BH$35,0))="x",INDEX('Capacity Summary'!$C$36:$F$135,MATCH('Capacity Backing (Hide)'!C$2,'Capacity Summary'!$B$36:$B$135,0),4),IF(INDEX('Capacity Summary'!$I$36:$BH$135,MATCH('Capacity Backing (Hide)'!C$2,'Capacity Summary'!$B$36:$B$135,0),MATCH('Capacity Backing (Hide)'!$A11,'Capacity Summary'!$I$35:$BH$35,0))&lt;&gt;0,INDEX('Capacity Summary'!$I$36:$BH$135,MATCH('Capacity Backing (Hide)'!C$2,'Capacity Summary'!$B$36:$B$135,0),MATCH('Capacity Backing (Hide)'!$A11,'Capacity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(Hide)'!$A11,'Capacity Summary'!$I$35:$BH$35,0))="x",INDEX('Capacity Summary'!$C$36:$F$135,MATCH('Capacity Backing (Hide)'!D$2,'Capacity Summary'!$B$36:$B$135,0),4),IF(INDEX('Capacity Summary'!$I$36:$BH$135,MATCH('Capacity Backing (Hide)'!D$2,'Capacity Summary'!$B$36:$B$135,0),MATCH('Capacity Backing (Hide)'!$A11,'Capacity Summary'!$I$35:$BH$35,0))&lt;&gt;0,INDEX('Capacity Summary'!$I$36:$BH$135,MATCH('Capacity Backing (Hide)'!D$2,'Capacity Summary'!$B$36:$B$135,0),MATCH('Capacity Backing (Hide)'!$A11,'Capacity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(Hide)'!$A11,'Capacity Summary'!$I$35:$BH$35,0))="x",INDEX('Capacity Summary'!$C$36:$F$135,MATCH('Capacity Backing (Hide)'!E$2,'Capacity Summary'!$B$36:$B$135,0),4),IF(INDEX('Capacity Summary'!$I$36:$BH$135,MATCH('Capacity Backing (Hide)'!E$2,'Capacity Summary'!$B$36:$B$135,0),MATCH('Capacity Backing (Hide)'!$A11,'Capacity Summary'!$I$35:$BH$35,0))&lt;&gt;0,INDEX('Capacity Summary'!$I$36:$BH$135,MATCH('Capacity Backing (Hide)'!E$2,'Capacity Summary'!$B$36:$B$135,0),MATCH('Capacity Backing (Hide)'!$A11,'Capacity Summary'!$I$35:$BH$35,0)),0)),INDEX('Capacity Summary'!$C$36:$F$135,MATCH('Capacity Backing (Hide)'!E$2,'Capacity Summary'!$B$36:$B$135,0),2)))/IF(Summary!$B$7="Minutes",1,60)/COUNTA(INDEX(Capacity!$C$10:$Q$109,MATCH('Capacity Backing (Hide)'!E$2,Capacity!$B$10:$B$109,0),1):INDEX(Capacity!$C$10:$Q$109,MATCH('Capacity Backing (Hide)'!E$2,Capacity!$B$10:$B$109,0),15))</f>
        <v>#N/A</v>
      </c>
      <c r="F1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(Hide)'!$A11,'Capacity Summary'!$I$35:$BH$35,0))="x",INDEX('Capacity Summary'!$C$36:$F$135,MATCH('Capacity Backing (Hide)'!F$2,'Capacity Summary'!$B$36:$B$135,0),4),IF(INDEX('Capacity Summary'!$I$36:$BH$135,MATCH('Capacity Backing (Hide)'!F$2,'Capacity Summary'!$B$36:$B$135,0),MATCH('Capacity Backing (Hide)'!$A11,'Capacity Summary'!$I$35:$BH$35,0))&lt;&gt;0,INDEX('Capacity Summary'!$I$36:$BH$135,MATCH('Capacity Backing (Hide)'!F$2,'Capacity Summary'!$B$36:$B$135,0),MATCH('Capacity Backing (Hide)'!$A11,'Capacity Summary'!$I$35:$BH$35,0)),0)),INDEX('Capacity Summary'!$C$36:$F$135,MATCH('Capacity Backing (Hide)'!F$2,'Capacity Summary'!$B$36:$B$135,0),2)))/IF(Summary!$B$7="Minutes",1,60)/COUNTA(INDEX(Capacity!$C$10:$Q$109,MATCH('Capacity Backing (Hide)'!F$2,Capacity!$B$10:$B$109,0),1):INDEX(Capacity!$C$10:$Q$109,MATCH('Capacity Backing (Hide)'!F$2,Capacity!$B$10:$B$109,0),15))</f>
        <v>#N/A</v>
      </c>
      <c r="G1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(Hide)'!$A11,'Capacity Summary'!$I$35:$BH$35,0))="x",INDEX('Capacity Summary'!$C$36:$F$135,MATCH('Capacity Backing (Hide)'!G$2,'Capacity Summary'!$B$36:$B$135,0),4),IF(INDEX('Capacity Summary'!$I$36:$BH$135,MATCH('Capacity Backing (Hide)'!G$2,'Capacity Summary'!$B$36:$B$135,0),MATCH('Capacity Backing (Hide)'!$A11,'Capacity Summary'!$I$35:$BH$35,0))&lt;&gt;0,INDEX('Capacity Summary'!$I$36:$BH$135,MATCH('Capacity Backing (Hide)'!G$2,'Capacity Summary'!$B$36:$B$135,0),MATCH('Capacity Backing (Hide)'!$A11,'Capacity Summary'!$I$35:$BH$35,0)),0)),INDEX('Capacity Summary'!$C$36:$F$135,MATCH('Capacity Backing (Hide)'!G$2,'Capacity Summary'!$B$36:$B$135,0),2)))/IF(Summary!$B$7="Minutes",1,60)/COUNTA(INDEX(Capacity!$C$10:$Q$109,MATCH('Capacity Backing (Hide)'!G$2,Capacity!$B$10:$B$109,0),1):INDEX(Capacity!$C$10:$Q$109,MATCH('Capacity Backing (Hide)'!G$2,Capacity!$B$10:$B$109,0),15))</f>
        <v>#N/A</v>
      </c>
      <c r="H1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(Hide)'!$A11,'Capacity Summary'!$I$35:$BH$35,0))="x",INDEX('Capacity Summary'!$C$36:$F$135,MATCH('Capacity Backing (Hide)'!H$2,'Capacity Summary'!$B$36:$B$135,0),4),IF(INDEX('Capacity Summary'!$I$36:$BH$135,MATCH('Capacity Backing (Hide)'!H$2,'Capacity Summary'!$B$36:$B$135,0),MATCH('Capacity Backing (Hide)'!$A11,'Capacity Summary'!$I$35:$BH$35,0))&lt;&gt;0,INDEX('Capacity Summary'!$I$36:$BH$135,MATCH('Capacity Backing (Hide)'!H$2,'Capacity Summary'!$B$36:$B$135,0),MATCH('Capacity Backing (Hide)'!$A11,'Capacity Summary'!$I$35:$BH$35,0)),0)),INDEX('Capacity Summary'!$C$36:$F$135,MATCH('Capacity Backing (Hide)'!H$2,'Capacity Summary'!$B$36:$B$135,0),2)))/IF(Summary!$B$7="Minutes",1,60)/COUNTA(INDEX(Capacity!$C$10:$Q$109,MATCH('Capacity Backing (Hide)'!H$2,Capacity!$B$10:$B$109,0),1):INDEX(Capacity!$C$10:$Q$109,MATCH('Capacity Backing (Hide)'!H$2,Capacity!$B$10:$B$109,0),15))</f>
        <v>#N/A</v>
      </c>
      <c r="I1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(Hide)'!$A11,'Capacity Summary'!$I$35:$BH$35,0))="x",INDEX('Capacity Summary'!$C$36:$F$135,MATCH('Capacity Backing (Hide)'!I$2,'Capacity Summary'!$B$36:$B$135,0),4),IF(INDEX('Capacity Summary'!$I$36:$BH$135,MATCH('Capacity Backing (Hide)'!I$2,'Capacity Summary'!$B$36:$B$135,0),MATCH('Capacity Backing (Hide)'!$A11,'Capacity Summary'!$I$35:$BH$35,0))&lt;&gt;0,INDEX('Capacity Summary'!$I$36:$BH$135,MATCH('Capacity Backing (Hide)'!I$2,'Capacity Summary'!$B$36:$B$135,0),MATCH('Capacity Backing (Hide)'!$A11,'Capacity Summary'!$I$35:$BH$35,0)),0)),INDEX('Capacity Summary'!$C$36:$F$135,MATCH('Capacity Backing (Hide)'!I$2,'Capacity Summary'!$B$36:$B$135,0),2)))/IF(Summary!$B$7="Minutes",1,60)/COUNTA(INDEX(Capacity!$C$10:$Q$109,MATCH('Capacity Backing (Hide)'!I$2,Capacity!$B$10:$B$109,0),1):INDEX(Capacity!$C$10:$Q$109,MATCH('Capacity Backing (Hide)'!I$2,Capacity!$B$10:$B$109,0),15))</f>
        <v>#N/A</v>
      </c>
      <c r="J1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(Hide)'!$A11,'Capacity Summary'!$I$35:$BH$35,0))="x",INDEX('Capacity Summary'!$C$36:$F$135,MATCH('Capacity Backing (Hide)'!J$2,'Capacity Summary'!$B$36:$B$135,0),4),IF(INDEX('Capacity Summary'!$I$36:$BH$135,MATCH('Capacity Backing (Hide)'!J$2,'Capacity Summary'!$B$36:$B$135,0),MATCH('Capacity Backing (Hide)'!$A11,'Capacity Summary'!$I$35:$BH$35,0))&lt;&gt;0,INDEX('Capacity Summary'!$I$36:$BH$135,MATCH('Capacity Backing (Hide)'!J$2,'Capacity Summary'!$B$36:$B$135,0),MATCH('Capacity Backing (Hide)'!$A11,'Capacity Summary'!$I$35:$BH$35,0)),0)),INDEX('Capacity Summary'!$C$36:$F$135,MATCH('Capacity Backing (Hide)'!J$2,'Capacity Summary'!$B$36:$B$135,0),2)))/IF(Summary!$B$7="Minutes",1,60)/COUNTA(INDEX(Capacity!$C$10:$Q$109,MATCH('Capacity Backing (Hide)'!J$2,Capacity!$B$10:$B$109,0),1):INDEX(Capacity!$C$10:$Q$109,MATCH('Capacity Backing (Hide)'!J$2,Capacity!$B$10:$B$109,0),15))</f>
        <v>#N/A</v>
      </c>
      <c r="K1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(Hide)'!$A11,'Capacity Summary'!$I$35:$BH$35,0))="x",INDEX('Capacity Summary'!$C$36:$F$135,MATCH('Capacity Backing (Hide)'!K$2,'Capacity Summary'!$B$36:$B$135,0),4),IF(INDEX('Capacity Summary'!$I$36:$BH$135,MATCH('Capacity Backing (Hide)'!K$2,'Capacity Summary'!$B$36:$B$135,0),MATCH('Capacity Backing (Hide)'!$A11,'Capacity Summary'!$I$35:$BH$35,0))&lt;&gt;0,INDEX('Capacity Summary'!$I$36:$BH$135,MATCH('Capacity Backing (Hide)'!K$2,'Capacity Summary'!$B$36:$B$135,0),MATCH('Capacity Backing (Hide)'!$A11,'Capacity Summary'!$I$35:$BH$35,0)),0)),INDEX('Capacity Summary'!$C$36:$F$135,MATCH('Capacity Backing (Hide)'!K$2,'Capacity Summary'!$B$36:$B$135,0),2)))/IF(Summary!$B$7="Minutes",1,60)/COUNTA(INDEX(Capacity!$C$10:$Q$109,MATCH('Capacity Backing (Hide)'!K$2,Capacity!$B$10:$B$109,0),1):INDEX(Capacity!$C$10:$Q$109,MATCH('Capacity Backing (Hide)'!K$2,Capacity!$B$10:$B$109,0),15))</f>
        <v>#N/A</v>
      </c>
      <c r="L1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(Hide)'!$A11,'Capacity Summary'!$I$35:$BH$35,0))="x",INDEX('Capacity Summary'!$C$36:$F$135,MATCH('Capacity Backing (Hide)'!L$2,'Capacity Summary'!$B$36:$B$135,0),4),IF(INDEX('Capacity Summary'!$I$36:$BH$135,MATCH('Capacity Backing (Hide)'!L$2,'Capacity Summary'!$B$36:$B$135,0),MATCH('Capacity Backing (Hide)'!$A11,'Capacity Summary'!$I$35:$BH$35,0))&lt;&gt;0,INDEX('Capacity Summary'!$I$36:$BH$135,MATCH('Capacity Backing (Hide)'!L$2,'Capacity Summary'!$B$36:$B$135,0),MATCH('Capacity Backing (Hide)'!$A11,'Capacity Summary'!$I$35:$BH$35,0)),0)),INDEX('Capacity Summary'!$C$36:$F$135,MATCH('Capacity Backing (Hide)'!L$2,'Capacity Summary'!$B$36:$B$135,0),2)))/IF(Summary!$B$7="Minutes",1,60)/COUNTA(INDEX(Capacity!$C$10:$Q$109,MATCH('Capacity Backing (Hide)'!L$2,Capacity!$B$10:$B$109,0),1):INDEX(Capacity!$C$10:$Q$109,MATCH('Capacity Backing (Hide)'!L$2,Capacity!$B$10:$B$109,0),15))</f>
        <v>#N/A</v>
      </c>
      <c r="M1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(Hide)'!$A11,'Capacity Summary'!$I$35:$BH$35,0))="x",INDEX('Capacity Summary'!$C$36:$F$135,MATCH('Capacity Backing (Hide)'!M$2,'Capacity Summary'!$B$36:$B$135,0),4),IF(INDEX('Capacity Summary'!$I$36:$BH$135,MATCH('Capacity Backing (Hide)'!M$2,'Capacity Summary'!$B$36:$B$135,0),MATCH('Capacity Backing (Hide)'!$A11,'Capacity Summary'!$I$35:$BH$35,0))&lt;&gt;0,INDEX('Capacity Summary'!$I$36:$BH$135,MATCH('Capacity Backing (Hide)'!M$2,'Capacity Summary'!$B$36:$B$135,0),MATCH('Capacity Backing (Hide)'!$A11,'Capacity Summary'!$I$35:$BH$35,0)),0)),INDEX('Capacity Summary'!$C$36:$F$135,MATCH('Capacity Backing (Hide)'!M$2,'Capacity Summary'!$B$36:$B$135,0),2)))/IF(Summary!$B$7="Minutes",1,60)/COUNTA(INDEX(Capacity!$C$10:$Q$109,MATCH('Capacity Backing (Hide)'!M$2,Capacity!$B$10:$B$109,0),1):INDEX(Capacity!$C$10:$Q$109,MATCH('Capacity Backing (Hide)'!M$2,Capacity!$B$10:$B$109,0),15))</f>
        <v>#N/A</v>
      </c>
      <c r="N1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(Hide)'!$A11,'Capacity Summary'!$I$35:$BH$35,0))="x",INDEX('Capacity Summary'!$C$36:$F$135,MATCH('Capacity Backing (Hide)'!N$2,'Capacity Summary'!$B$36:$B$135,0),4),IF(INDEX('Capacity Summary'!$I$36:$BH$135,MATCH('Capacity Backing (Hide)'!N$2,'Capacity Summary'!$B$36:$B$135,0),MATCH('Capacity Backing (Hide)'!$A11,'Capacity Summary'!$I$35:$BH$35,0))&lt;&gt;0,INDEX('Capacity Summary'!$I$36:$BH$135,MATCH('Capacity Backing (Hide)'!N$2,'Capacity Summary'!$B$36:$B$135,0),MATCH('Capacity Backing (Hide)'!$A11,'Capacity Summary'!$I$35:$BH$35,0)),0)),INDEX('Capacity Summary'!$C$36:$F$135,MATCH('Capacity Backing (Hide)'!N$2,'Capacity Summary'!$B$36:$B$135,0),2)))/IF(Summary!$B$7="Minutes",1,60)/COUNTA(INDEX(Capacity!$C$10:$Q$109,MATCH('Capacity Backing (Hide)'!N$2,Capacity!$B$10:$B$109,0),1):INDEX(Capacity!$C$10:$Q$109,MATCH('Capacity Backing (Hide)'!N$2,Capacity!$B$10:$B$109,0),15))</f>
        <v>#N/A</v>
      </c>
      <c r="O1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(Hide)'!$A11,'Capacity Summary'!$I$35:$BH$35,0))="x",INDEX('Capacity Summary'!$C$36:$F$135,MATCH('Capacity Backing (Hide)'!O$2,'Capacity Summary'!$B$36:$B$135,0),4),IF(INDEX('Capacity Summary'!$I$36:$BH$135,MATCH('Capacity Backing (Hide)'!O$2,'Capacity Summary'!$B$36:$B$135,0),MATCH('Capacity Backing (Hide)'!$A11,'Capacity Summary'!$I$35:$BH$35,0))&lt;&gt;0,INDEX('Capacity Summary'!$I$36:$BH$135,MATCH('Capacity Backing (Hide)'!O$2,'Capacity Summary'!$B$36:$B$135,0),MATCH('Capacity Backing (Hide)'!$A11,'Capacity Summary'!$I$35:$BH$35,0)),0)),INDEX('Capacity Summary'!$C$36:$F$135,MATCH('Capacity Backing (Hide)'!O$2,'Capacity Summary'!$B$36:$B$135,0),2)))/IF(Summary!$B$7="Minutes",1,60)/COUNTA(INDEX(Capacity!$C$10:$Q$109,MATCH('Capacity Backing (Hide)'!O$2,Capacity!$B$10:$B$109,0),1):INDEX(Capacity!$C$10:$Q$109,MATCH('Capacity Backing (Hide)'!O$2,Capacity!$B$10:$B$109,0),15))</f>
        <v>#N/A</v>
      </c>
      <c r="P1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(Hide)'!$A11,'Capacity Summary'!$I$35:$BH$35,0))="x",INDEX('Capacity Summary'!$C$36:$F$135,MATCH('Capacity Backing (Hide)'!P$2,'Capacity Summary'!$B$36:$B$135,0),4),IF(INDEX('Capacity Summary'!$I$36:$BH$135,MATCH('Capacity Backing (Hide)'!P$2,'Capacity Summary'!$B$36:$B$135,0),MATCH('Capacity Backing (Hide)'!$A11,'Capacity Summary'!$I$35:$BH$35,0))&lt;&gt;0,INDEX('Capacity Summary'!$I$36:$BH$135,MATCH('Capacity Backing (Hide)'!P$2,'Capacity Summary'!$B$36:$B$135,0),MATCH('Capacity Backing (Hide)'!$A11,'Capacity Summary'!$I$35:$BH$35,0)),0)),INDEX('Capacity Summary'!$C$36:$F$135,MATCH('Capacity Backing (Hide)'!P$2,'Capacity Summary'!$B$36:$B$135,0),2)))/IF(Summary!$B$7="Minutes",1,60)/COUNTA(INDEX(Capacity!$C$10:$Q$109,MATCH('Capacity Backing (Hide)'!P$2,Capacity!$B$10:$B$109,0),1):INDEX(Capacity!$C$10:$Q$109,MATCH('Capacity Backing (Hide)'!P$2,Capacity!$B$10:$B$109,0),15))</f>
        <v>#N/A</v>
      </c>
      <c r="Q1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(Hide)'!$A11,'Capacity Summary'!$I$35:$BH$35,0))="x",INDEX('Capacity Summary'!$C$36:$F$135,MATCH('Capacity Backing (Hide)'!Q$2,'Capacity Summary'!$B$36:$B$135,0),4),IF(INDEX('Capacity Summary'!$I$36:$BH$135,MATCH('Capacity Backing (Hide)'!Q$2,'Capacity Summary'!$B$36:$B$135,0),MATCH('Capacity Backing (Hide)'!$A11,'Capacity Summary'!$I$35:$BH$35,0))&lt;&gt;0,INDEX('Capacity Summary'!$I$36:$BH$135,MATCH('Capacity Backing (Hide)'!Q$2,'Capacity Summary'!$B$36:$B$135,0),MATCH('Capacity Backing (Hide)'!$A11,'Capacity Summary'!$I$35:$BH$35,0)),0)),INDEX('Capacity Summary'!$C$36:$F$135,MATCH('Capacity Backing (Hide)'!Q$2,'Capacity Summary'!$B$36:$B$135,0),2)))/IF(Summary!$B$7="Minutes",1,60)/COUNTA(INDEX(Capacity!$C$10:$Q$109,MATCH('Capacity Backing (Hide)'!Q$2,Capacity!$B$10:$B$109,0),1):INDEX(Capacity!$C$10:$Q$109,MATCH('Capacity Backing (Hide)'!Q$2,Capacity!$B$10:$B$109,0),15))</f>
        <v>#N/A</v>
      </c>
      <c r="R1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(Hide)'!$A11,'Capacity Summary'!$I$35:$BH$35,0))="x",INDEX('Capacity Summary'!$C$36:$F$135,MATCH('Capacity Backing (Hide)'!R$2,'Capacity Summary'!$B$36:$B$135,0),4),IF(INDEX('Capacity Summary'!$I$36:$BH$135,MATCH('Capacity Backing (Hide)'!R$2,'Capacity Summary'!$B$36:$B$135,0),MATCH('Capacity Backing (Hide)'!$A11,'Capacity Summary'!$I$35:$BH$35,0))&lt;&gt;0,INDEX('Capacity Summary'!$I$36:$BH$135,MATCH('Capacity Backing (Hide)'!R$2,'Capacity Summary'!$B$36:$B$135,0),MATCH('Capacity Backing (Hide)'!$A11,'Capacity Summary'!$I$35:$BH$35,0)),0)),INDEX('Capacity Summary'!$C$36:$F$135,MATCH('Capacity Backing (Hide)'!R$2,'Capacity Summary'!$B$36:$B$135,0),2)))/IF(Summary!$B$7="Minutes",1,60)/COUNTA(INDEX(Capacity!$C$10:$Q$109,MATCH('Capacity Backing (Hide)'!R$2,Capacity!$B$10:$B$109,0),1):INDEX(Capacity!$C$10:$Q$109,MATCH('Capacity Backing (Hide)'!R$2,Capacity!$B$10:$B$109,0),15))</f>
        <v>#N/A</v>
      </c>
      <c r="S1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(Hide)'!$A11,'Capacity Summary'!$I$35:$BH$35,0))="x",INDEX('Capacity Summary'!$C$36:$F$135,MATCH('Capacity Backing (Hide)'!S$2,'Capacity Summary'!$B$36:$B$135,0),4),IF(INDEX('Capacity Summary'!$I$36:$BH$135,MATCH('Capacity Backing (Hide)'!S$2,'Capacity Summary'!$B$36:$B$135,0),MATCH('Capacity Backing (Hide)'!$A11,'Capacity Summary'!$I$35:$BH$35,0))&lt;&gt;0,INDEX('Capacity Summary'!$I$36:$BH$135,MATCH('Capacity Backing (Hide)'!S$2,'Capacity Summary'!$B$36:$B$135,0),MATCH('Capacity Backing (Hide)'!$A11,'Capacity Summary'!$I$35:$BH$35,0)),0)),INDEX('Capacity Summary'!$C$36:$F$135,MATCH('Capacity Backing (Hide)'!S$2,'Capacity Summary'!$B$36:$B$135,0),2)))/IF(Summary!$B$7="Minutes",1,60)/COUNTA(INDEX(Capacity!$C$10:$Q$109,MATCH('Capacity Backing (Hide)'!S$2,Capacity!$B$10:$B$109,0),1):INDEX(Capacity!$C$10:$Q$109,MATCH('Capacity Backing (Hide)'!S$2,Capacity!$B$10:$B$109,0),15))</f>
        <v>#N/A</v>
      </c>
      <c r="T1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(Hide)'!$A11,'Capacity Summary'!$I$35:$BH$35,0))="x",INDEX('Capacity Summary'!$C$36:$F$135,MATCH('Capacity Backing (Hide)'!T$2,'Capacity Summary'!$B$36:$B$135,0),4),IF(INDEX('Capacity Summary'!$I$36:$BH$135,MATCH('Capacity Backing (Hide)'!T$2,'Capacity Summary'!$B$36:$B$135,0),MATCH('Capacity Backing (Hide)'!$A11,'Capacity Summary'!$I$35:$BH$35,0))&lt;&gt;0,INDEX('Capacity Summary'!$I$36:$BH$135,MATCH('Capacity Backing (Hide)'!T$2,'Capacity Summary'!$B$36:$B$135,0),MATCH('Capacity Backing (Hide)'!$A11,'Capacity Summary'!$I$35:$BH$35,0)),0)),INDEX('Capacity Summary'!$C$36:$F$135,MATCH('Capacity Backing (Hide)'!T$2,'Capacity Summary'!$B$36:$B$135,0),2)))/IF(Summary!$B$7="Minutes",1,60)/COUNTA(INDEX(Capacity!$C$10:$Q$109,MATCH('Capacity Backing (Hide)'!T$2,Capacity!$B$10:$B$109,0),1):INDEX(Capacity!$C$10:$Q$109,MATCH('Capacity Backing (Hide)'!T$2,Capacity!$B$10:$B$109,0),15))</f>
        <v>#N/A</v>
      </c>
      <c r="U1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(Hide)'!$A11,'Capacity Summary'!$I$35:$BH$35,0))="x",INDEX('Capacity Summary'!$C$36:$F$135,MATCH('Capacity Backing (Hide)'!U$2,'Capacity Summary'!$B$36:$B$135,0),4),IF(INDEX('Capacity Summary'!$I$36:$BH$135,MATCH('Capacity Backing (Hide)'!U$2,'Capacity Summary'!$B$36:$B$135,0),MATCH('Capacity Backing (Hide)'!$A11,'Capacity Summary'!$I$35:$BH$35,0))&lt;&gt;0,INDEX('Capacity Summary'!$I$36:$BH$135,MATCH('Capacity Backing (Hide)'!U$2,'Capacity Summary'!$B$36:$B$135,0),MATCH('Capacity Backing (Hide)'!$A11,'Capacity Summary'!$I$35:$BH$35,0)),0)),INDEX('Capacity Summary'!$C$36:$F$135,MATCH('Capacity Backing (Hide)'!U$2,'Capacity Summary'!$B$36:$B$135,0),2)))/IF(Summary!$B$7="Minutes",1,60)/COUNTA(INDEX(Capacity!$C$10:$Q$109,MATCH('Capacity Backing (Hide)'!U$2,Capacity!$B$10:$B$109,0),1):INDEX(Capacity!$C$10:$Q$109,MATCH('Capacity Backing (Hide)'!U$2,Capacity!$B$10:$B$109,0),15))</f>
        <v>#N/A</v>
      </c>
      <c r="V1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(Hide)'!$A11,'Capacity Summary'!$I$35:$BH$35,0))="x",INDEX('Capacity Summary'!$C$36:$F$135,MATCH('Capacity Backing (Hide)'!V$2,'Capacity Summary'!$B$36:$B$135,0),4),IF(INDEX('Capacity Summary'!$I$36:$BH$135,MATCH('Capacity Backing (Hide)'!V$2,'Capacity Summary'!$B$36:$B$135,0),MATCH('Capacity Backing (Hide)'!$A11,'Capacity Summary'!$I$35:$BH$35,0))&lt;&gt;0,INDEX('Capacity Summary'!$I$36:$BH$135,MATCH('Capacity Backing (Hide)'!V$2,'Capacity Summary'!$B$36:$B$135,0),MATCH('Capacity Backing (Hide)'!$A11,'Capacity Summary'!$I$35:$BH$35,0)),0)),INDEX('Capacity Summary'!$C$36:$F$135,MATCH('Capacity Backing (Hide)'!V$2,'Capacity Summary'!$B$36:$B$135,0),2)))/IF(Summary!$B$7="Minutes",1,60)/COUNTA(INDEX(Capacity!$C$10:$Q$109,MATCH('Capacity Backing (Hide)'!V$2,Capacity!$B$10:$B$109,0),1):INDEX(Capacity!$C$10:$Q$109,MATCH('Capacity Backing (Hide)'!V$2,Capacity!$B$10:$B$109,0),15))</f>
        <v>#N/A</v>
      </c>
      <c r="W1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(Hide)'!$A11,'Capacity Summary'!$I$35:$BH$35,0))="x",INDEX('Capacity Summary'!$C$36:$F$135,MATCH('Capacity Backing (Hide)'!W$2,'Capacity Summary'!$B$36:$B$135,0),4),IF(INDEX('Capacity Summary'!$I$36:$BH$135,MATCH('Capacity Backing (Hide)'!W$2,'Capacity Summary'!$B$36:$B$135,0),MATCH('Capacity Backing (Hide)'!$A11,'Capacity Summary'!$I$35:$BH$35,0))&lt;&gt;0,INDEX('Capacity Summary'!$I$36:$BH$135,MATCH('Capacity Backing (Hide)'!W$2,'Capacity Summary'!$B$36:$B$135,0),MATCH('Capacity Backing (Hide)'!$A11,'Capacity Summary'!$I$35:$BH$35,0)),0)),INDEX('Capacity Summary'!$C$36:$F$135,MATCH('Capacity Backing (Hide)'!W$2,'Capacity Summary'!$B$36:$B$135,0),2)))/IF(Summary!$B$7="Minutes",1,60)/COUNTA(INDEX(Capacity!$C$10:$Q$109,MATCH('Capacity Backing (Hide)'!W$2,Capacity!$B$10:$B$109,0),1):INDEX(Capacity!$C$10:$Q$109,MATCH('Capacity Backing (Hide)'!W$2,Capacity!$B$10:$B$109,0),15))</f>
        <v>#N/A</v>
      </c>
      <c r="X1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(Hide)'!$A11,'Capacity Summary'!$I$35:$BH$35,0))="x",INDEX('Capacity Summary'!$C$36:$F$135,MATCH('Capacity Backing (Hide)'!X$2,'Capacity Summary'!$B$36:$B$135,0),4),IF(INDEX('Capacity Summary'!$I$36:$BH$135,MATCH('Capacity Backing (Hide)'!X$2,'Capacity Summary'!$B$36:$B$135,0),MATCH('Capacity Backing (Hide)'!$A11,'Capacity Summary'!$I$35:$BH$35,0))&lt;&gt;0,INDEX('Capacity Summary'!$I$36:$BH$135,MATCH('Capacity Backing (Hide)'!X$2,'Capacity Summary'!$B$36:$B$135,0),MATCH('Capacity Backing (Hide)'!$A11,'Capacity Summary'!$I$35:$BH$35,0)),0)),INDEX('Capacity Summary'!$C$36:$F$135,MATCH('Capacity Backing (Hide)'!X$2,'Capacity Summary'!$B$36:$B$135,0),2)))/IF(Summary!$B$7="Minutes",1,60)/COUNTA(INDEX(Capacity!$C$10:$Q$109,MATCH('Capacity Backing (Hide)'!X$2,Capacity!$B$10:$B$109,0),1):INDEX(Capacity!$C$10:$Q$109,MATCH('Capacity Backing (Hide)'!X$2,Capacity!$B$10:$B$109,0),15))</f>
        <v>#N/A</v>
      </c>
      <c r="Y1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(Hide)'!$A11,'Capacity Summary'!$I$35:$BH$35,0))="x",INDEX('Capacity Summary'!$C$36:$F$135,MATCH('Capacity Backing (Hide)'!Y$2,'Capacity Summary'!$B$36:$B$135,0),4),IF(INDEX('Capacity Summary'!$I$36:$BH$135,MATCH('Capacity Backing (Hide)'!Y$2,'Capacity Summary'!$B$36:$B$135,0),MATCH('Capacity Backing (Hide)'!$A11,'Capacity Summary'!$I$35:$BH$35,0))&lt;&gt;0,INDEX('Capacity Summary'!$I$36:$BH$135,MATCH('Capacity Backing (Hide)'!Y$2,'Capacity Summary'!$B$36:$B$135,0),MATCH('Capacity Backing (Hide)'!$A11,'Capacity Summary'!$I$35:$BH$35,0)),0)),INDEX('Capacity Summary'!$C$36:$F$135,MATCH('Capacity Backing (Hide)'!Y$2,'Capacity Summary'!$B$36:$B$135,0),2)))/IF(Summary!$B$7="Minutes",1,60)/COUNTA(INDEX(Capacity!$C$10:$Q$109,MATCH('Capacity Backing (Hide)'!Y$2,Capacity!$B$10:$B$109,0),1):INDEX(Capacity!$C$10:$Q$109,MATCH('Capacity Backing (Hide)'!Y$2,Capacity!$B$10:$B$109,0),15))</f>
        <v>#N/A</v>
      </c>
      <c r="Z1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(Hide)'!$A11,'Capacity Summary'!$I$35:$BH$35,0))="x",INDEX('Capacity Summary'!$C$36:$F$135,MATCH('Capacity Backing (Hide)'!Z$2,'Capacity Summary'!$B$36:$B$135,0),4),IF(INDEX('Capacity Summary'!$I$36:$BH$135,MATCH('Capacity Backing (Hide)'!Z$2,'Capacity Summary'!$B$36:$B$135,0),MATCH('Capacity Backing (Hide)'!$A11,'Capacity Summary'!$I$35:$BH$35,0))&lt;&gt;0,INDEX('Capacity Summary'!$I$36:$BH$135,MATCH('Capacity Backing (Hide)'!Z$2,'Capacity Summary'!$B$36:$B$135,0),MATCH('Capacity Backing (Hide)'!$A11,'Capacity Summary'!$I$35:$BH$35,0)),0)),INDEX('Capacity Summary'!$C$36:$F$135,MATCH('Capacity Backing (Hide)'!Z$2,'Capacity Summary'!$B$36:$B$135,0),2)))/IF(Summary!$B$7="Minutes",1,60)/COUNTA(INDEX(Capacity!$C$10:$Q$109,MATCH('Capacity Backing (Hide)'!Z$2,Capacity!$B$10:$B$109,0),1):INDEX(Capacity!$C$10:$Q$109,MATCH('Capacity Backing (Hide)'!Z$2,Capacity!$B$10:$B$109,0),15))</f>
        <v>#N/A</v>
      </c>
      <c r="AA1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(Hide)'!$A11,'Capacity Summary'!$I$35:$BH$35,0))="x",INDEX('Capacity Summary'!$C$36:$F$135,MATCH('Capacity Backing (Hide)'!AA$2,'Capacity Summary'!$B$36:$B$135,0),4),IF(INDEX('Capacity Summary'!$I$36:$BH$135,MATCH('Capacity Backing (Hide)'!AA$2,'Capacity Summary'!$B$36:$B$135,0),MATCH('Capacity Backing (Hide)'!$A11,'Capacity Summary'!$I$35:$BH$35,0))&lt;&gt;0,INDEX('Capacity Summary'!$I$36:$BH$135,MATCH('Capacity Backing (Hide)'!AA$2,'Capacity Summary'!$B$36:$B$135,0),MATCH('Capacity Backing (Hide)'!$A11,'Capacity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(Hide)'!$A11,'Capacity Summary'!$I$35:$BH$35,0))="x",INDEX('Capacity Summary'!$C$36:$F$135,MATCH('Capacity Backing (Hide)'!AB$2,'Capacity Summary'!$B$36:$B$135,0),4),IF(INDEX('Capacity Summary'!$I$36:$BH$135,MATCH('Capacity Backing (Hide)'!AB$2,'Capacity Summary'!$B$36:$B$135,0),MATCH('Capacity Backing (Hide)'!$A11,'Capacity Summary'!$I$35:$BH$35,0))&lt;&gt;0,INDEX('Capacity Summary'!$I$36:$BH$135,MATCH('Capacity Backing (Hide)'!AB$2,'Capacity Summary'!$B$36:$B$135,0),MATCH('Capacity Backing (Hide)'!$A11,'Capacity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(Hide)'!$A11,'Capacity Summary'!$I$35:$BH$35,0))="x",INDEX('Capacity Summary'!$C$36:$F$135,MATCH('Capacity Backing (Hide)'!AC$2,'Capacity Summary'!$B$36:$B$135,0),4),IF(INDEX('Capacity Summary'!$I$36:$BH$135,MATCH('Capacity Backing (Hide)'!AC$2,'Capacity Summary'!$B$36:$B$135,0),MATCH('Capacity Backing (Hide)'!$A11,'Capacity Summary'!$I$35:$BH$35,0))&lt;&gt;0,INDEX('Capacity Summary'!$I$36:$BH$135,MATCH('Capacity Backing (Hide)'!AC$2,'Capacity Summary'!$B$36:$B$135,0),MATCH('Capacity Backing (Hide)'!$A11,'Capacity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(Hide)'!$A11,'Capacity Summary'!$I$35:$BH$35,0))="x",INDEX('Capacity Summary'!$C$36:$F$135,MATCH('Capacity Backing (Hide)'!AD$2,'Capacity Summary'!$B$36:$B$135,0),4),IF(INDEX('Capacity Summary'!$I$36:$BH$135,MATCH('Capacity Backing (Hide)'!AD$2,'Capacity Summary'!$B$36:$B$135,0),MATCH('Capacity Backing (Hide)'!$A11,'Capacity Summary'!$I$35:$BH$35,0))&lt;&gt;0,INDEX('Capacity Summary'!$I$36:$BH$135,MATCH('Capacity Backing (Hide)'!AD$2,'Capacity Summary'!$B$36:$B$135,0),MATCH('Capacity Backing (Hide)'!$A11,'Capacity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(Hide)'!$A11,'Capacity Summary'!$I$35:$BH$35,0))="x",INDEX('Capacity Summary'!$C$36:$F$135,MATCH('Capacity Backing (Hide)'!AE$2,'Capacity Summary'!$B$36:$B$135,0),4),IF(INDEX('Capacity Summary'!$I$36:$BH$135,MATCH('Capacity Backing (Hide)'!AE$2,'Capacity Summary'!$B$36:$B$135,0),MATCH('Capacity Backing (Hide)'!$A11,'Capacity Summary'!$I$35:$BH$35,0))&lt;&gt;0,INDEX('Capacity Summary'!$I$36:$BH$135,MATCH('Capacity Backing (Hide)'!AE$2,'Capacity Summary'!$B$36:$B$135,0),MATCH('Capacity Backing (Hide)'!$A11,'Capacity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(Hide)'!$A11,'Capacity Summary'!$I$35:$BH$35,0))="x",INDEX('Capacity Summary'!$C$36:$F$135,MATCH('Capacity Backing (Hide)'!AF$2,'Capacity Summary'!$B$36:$B$135,0),4),IF(INDEX('Capacity Summary'!$I$36:$BH$135,MATCH('Capacity Backing (Hide)'!AF$2,'Capacity Summary'!$B$36:$B$135,0),MATCH('Capacity Backing (Hide)'!$A11,'Capacity Summary'!$I$35:$BH$35,0))&lt;&gt;0,INDEX('Capacity Summary'!$I$36:$BH$135,MATCH('Capacity Backing (Hide)'!AF$2,'Capacity Summary'!$B$36:$B$135,0),MATCH('Capacity Backing (Hide)'!$A11,'Capacity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(Hide)'!$A11,'Capacity Summary'!$I$35:$BH$35,0))="x",INDEX('Capacity Summary'!$C$36:$F$135,MATCH('Capacity Backing (Hide)'!AG$2,'Capacity Summary'!$B$36:$B$135,0),4),IF(INDEX('Capacity Summary'!$I$36:$BH$135,MATCH('Capacity Backing (Hide)'!AG$2,'Capacity Summary'!$B$36:$B$135,0),MATCH('Capacity Backing (Hide)'!$A11,'Capacity Summary'!$I$35:$BH$35,0))&lt;&gt;0,INDEX('Capacity Summary'!$I$36:$BH$135,MATCH('Capacity Backing (Hide)'!AG$2,'Capacity Summary'!$B$36:$B$135,0),MATCH('Capacity Backing (Hide)'!$A11,'Capacity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(Hide)'!$A11,'Capacity Summary'!$I$35:$BH$35,0))="x",INDEX('Capacity Summary'!$C$36:$F$135,MATCH('Capacity Backing (Hide)'!AH$2,'Capacity Summary'!$B$36:$B$135,0),4),IF(INDEX('Capacity Summary'!$I$36:$BH$135,MATCH('Capacity Backing (Hide)'!AH$2,'Capacity Summary'!$B$36:$B$135,0),MATCH('Capacity Backing (Hide)'!$A11,'Capacity Summary'!$I$35:$BH$35,0))&lt;&gt;0,INDEX('Capacity Summary'!$I$36:$BH$135,MATCH('Capacity Backing (Hide)'!AH$2,'Capacity Summary'!$B$36:$B$135,0),MATCH('Capacity Backing (Hide)'!$A11,'Capacity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(Hide)'!$A11,'Capacity Summary'!$I$35:$BH$35,0))="x",INDEX('Capacity Summary'!$C$36:$F$135,MATCH('Capacity Backing (Hide)'!AI$2,'Capacity Summary'!$B$36:$B$135,0),4),IF(INDEX('Capacity Summary'!$I$36:$BH$135,MATCH('Capacity Backing (Hide)'!AI$2,'Capacity Summary'!$B$36:$B$135,0),MATCH('Capacity Backing (Hide)'!$A11,'Capacity Summary'!$I$35:$BH$35,0))&lt;&gt;0,INDEX('Capacity Summary'!$I$36:$BH$135,MATCH('Capacity Backing (Hide)'!AI$2,'Capacity Summary'!$B$36:$B$135,0),MATCH('Capacity Backing (Hide)'!$A11,'Capacity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(Hide)'!$A11,'Capacity Summary'!$I$35:$BH$35,0))="x",INDEX('Capacity Summary'!$C$36:$F$135,MATCH('Capacity Backing (Hide)'!AJ$2,'Capacity Summary'!$B$36:$B$135,0),4),IF(INDEX('Capacity Summary'!$I$36:$BH$135,MATCH('Capacity Backing (Hide)'!AJ$2,'Capacity Summary'!$B$36:$B$135,0),MATCH('Capacity Backing (Hide)'!$A11,'Capacity Summary'!$I$35:$BH$35,0))&lt;&gt;0,INDEX('Capacity Summary'!$I$36:$BH$135,MATCH('Capacity Backing (Hide)'!AJ$2,'Capacity Summary'!$B$36:$B$135,0),MATCH('Capacity Backing (Hide)'!$A11,'Capacity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(Hide)'!$A11,'Capacity Summary'!$I$35:$BH$35,0))="x",INDEX('Capacity Summary'!$C$36:$F$135,MATCH('Capacity Backing (Hide)'!AK$2,'Capacity Summary'!$B$36:$B$135,0),4),IF(INDEX('Capacity Summary'!$I$36:$BH$135,MATCH('Capacity Backing (Hide)'!AK$2,'Capacity Summary'!$B$36:$B$135,0),MATCH('Capacity Backing (Hide)'!$A11,'Capacity Summary'!$I$35:$BH$35,0))&lt;&gt;0,INDEX('Capacity Summary'!$I$36:$BH$135,MATCH('Capacity Backing (Hide)'!AK$2,'Capacity Summary'!$B$36:$B$135,0),MATCH('Capacity Backing (Hide)'!$A11,'Capacity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(Hide)'!$A11,'Capacity Summary'!$I$35:$BH$35,0))="x",INDEX('Capacity Summary'!$C$36:$F$135,MATCH('Capacity Backing (Hide)'!AL$2,'Capacity Summary'!$B$36:$B$135,0),4),IF(INDEX('Capacity Summary'!$I$36:$BH$135,MATCH('Capacity Backing (Hide)'!AL$2,'Capacity Summary'!$B$36:$B$135,0),MATCH('Capacity Backing (Hide)'!$A11,'Capacity Summary'!$I$35:$BH$35,0))&lt;&gt;0,INDEX('Capacity Summary'!$I$36:$BH$135,MATCH('Capacity Backing (Hide)'!AL$2,'Capacity Summary'!$B$36:$B$135,0),MATCH('Capacity Backing (Hide)'!$A11,'Capacity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(Hide)'!$A11,'Capacity Summary'!$I$35:$BH$35,0))="x",INDEX('Capacity Summary'!$C$36:$F$135,MATCH('Capacity Backing (Hide)'!AM$2,'Capacity Summary'!$B$36:$B$135,0),4),IF(INDEX('Capacity Summary'!$I$36:$BH$135,MATCH('Capacity Backing (Hide)'!AM$2,'Capacity Summary'!$B$36:$B$135,0),MATCH('Capacity Backing (Hide)'!$A11,'Capacity Summary'!$I$35:$BH$35,0))&lt;&gt;0,INDEX('Capacity Summary'!$I$36:$BH$135,MATCH('Capacity Backing (Hide)'!AM$2,'Capacity Summary'!$B$36:$B$135,0),MATCH('Capacity Backing (Hide)'!$A11,'Capacity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(Hide)'!$A11,'Capacity Summary'!$I$35:$BH$35,0))="x",INDEX('Capacity Summary'!$C$36:$F$135,MATCH('Capacity Backing (Hide)'!AN$2,'Capacity Summary'!$B$36:$B$135,0),4),IF(INDEX('Capacity Summary'!$I$36:$BH$135,MATCH('Capacity Backing (Hide)'!AN$2,'Capacity Summary'!$B$36:$B$135,0),MATCH('Capacity Backing (Hide)'!$A11,'Capacity Summary'!$I$35:$BH$35,0))&lt;&gt;0,INDEX('Capacity Summary'!$I$36:$BH$135,MATCH('Capacity Backing (Hide)'!AN$2,'Capacity Summary'!$B$36:$B$135,0),MATCH('Capacity Backing (Hide)'!$A11,'Capacity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(Hide)'!$A11,'Capacity Summary'!$I$35:$BH$35,0))="x",INDEX('Capacity Summary'!$C$36:$F$135,MATCH('Capacity Backing (Hide)'!AO$2,'Capacity Summary'!$B$36:$B$135,0),4),IF(INDEX('Capacity Summary'!$I$36:$BH$135,MATCH('Capacity Backing (Hide)'!AO$2,'Capacity Summary'!$B$36:$B$135,0),MATCH('Capacity Backing (Hide)'!$A11,'Capacity Summary'!$I$35:$BH$35,0))&lt;&gt;0,INDEX('Capacity Summary'!$I$36:$BH$135,MATCH('Capacity Backing (Hide)'!AO$2,'Capacity Summary'!$B$36:$B$135,0),MATCH('Capacity Backing (Hide)'!$A11,'Capacity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(Hide)'!$A11,'Capacity Summary'!$I$35:$BH$35,0))="x",INDEX('Capacity Summary'!$C$36:$F$135,MATCH('Capacity Backing (Hide)'!AP$2,'Capacity Summary'!$B$36:$B$135,0),4),IF(INDEX('Capacity Summary'!$I$36:$BH$135,MATCH('Capacity Backing (Hide)'!AP$2,'Capacity Summary'!$B$36:$B$135,0),MATCH('Capacity Backing (Hide)'!$A11,'Capacity Summary'!$I$35:$BH$35,0))&lt;&gt;0,INDEX('Capacity Summary'!$I$36:$BH$135,MATCH('Capacity Backing (Hide)'!AP$2,'Capacity Summary'!$B$36:$B$135,0),MATCH('Capacity Backing (Hide)'!$A11,'Capacity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(Hide)'!$A11,'Capacity Summary'!$I$35:$BH$35,0))="x",INDEX('Capacity Summary'!$C$36:$F$135,MATCH('Capacity Backing (Hide)'!AQ$2,'Capacity Summary'!$B$36:$B$135,0),4),IF(INDEX('Capacity Summary'!$I$36:$BH$135,MATCH('Capacity Backing (Hide)'!AQ$2,'Capacity Summary'!$B$36:$B$135,0),MATCH('Capacity Backing (Hide)'!$A11,'Capacity Summary'!$I$35:$BH$35,0))&lt;&gt;0,INDEX('Capacity Summary'!$I$36:$BH$135,MATCH('Capacity Backing (Hide)'!AQ$2,'Capacity Summary'!$B$36:$B$135,0),MATCH('Capacity Backing (Hide)'!$A11,'Capacity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(Hide)'!$A11,'Capacity Summary'!$I$35:$BH$35,0))="x",INDEX('Capacity Summary'!$C$36:$F$135,MATCH('Capacity Backing (Hide)'!AR$2,'Capacity Summary'!$B$36:$B$135,0),4),IF(INDEX('Capacity Summary'!$I$36:$BH$135,MATCH('Capacity Backing (Hide)'!AR$2,'Capacity Summary'!$B$36:$B$135,0),MATCH('Capacity Backing (Hide)'!$A11,'Capacity Summary'!$I$35:$BH$35,0))&lt;&gt;0,INDEX('Capacity Summary'!$I$36:$BH$135,MATCH('Capacity Backing (Hide)'!AR$2,'Capacity Summary'!$B$36:$B$135,0),MATCH('Capacity Backing (Hide)'!$A11,'Capacity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(Hide)'!$A11,'Capacity Summary'!$I$35:$BH$35,0))="x",INDEX('Capacity Summary'!$C$36:$F$135,MATCH('Capacity Backing (Hide)'!AS$2,'Capacity Summary'!$B$36:$B$135,0),4),IF(INDEX('Capacity Summary'!$I$36:$BH$135,MATCH('Capacity Backing (Hide)'!AS$2,'Capacity Summary'!$B$36:$B$135,0),MATCH('Capacity Backing (Hide)'!$A11,'Capacity Summary'!$I$35:$BH$35,0))&lt;&gt;0,INDEX('Capacity Summary'!$I$36:$BH$135,MATCH('Capacity Backing (Hide)'!AS$2,'Capacity Summary'!$B$36:$B$135,0),MATCH('Capacity Backing (Hide)'!$A11,'Capacity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(Hide)'!$A11,'Capacity Summary'!$I$35:$BH$35,0))="x",INDEX('Capacity Summary'!$C$36:$F$135,MATCH('Capacity Backing (Hide)'!AT$2,'Capacity Summary'!$B$36:$B$135,0),4),IF(INDEX('Capacity Summary'!$I$36:$BH$135,MATCH('Capacity Backing (Hide)'!AT$2,'Capacity Summary'!$B$36:$B$135,0),MATCH('Capacity Backing (Hide)'!$A11,'Capacity Summary'!$I$35:$BH$35,0))&lt;&gt;0,INDEX('Capacity Summary'!$I$36:$BH$135,MATCH('Capacity Backing (Hide)'!AT$2,'Capacity Summary'!$B$36:$B$135,0),MATCH('Capacity Backing (Hide)'!$A11,'Capacity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(Hide)'!$A11,'Capacity Summary'!$I$35:$BH$35,0))="x",INDEX('Capacity Summary'!$C$36:$F$135,MATCH('Capacity Backing (Hide)'!AU$2,'Capacity Summary'!$B$36:$B$135,0),4),IF(INDEX('Capacity Summary'!$I$36:$BH$135,MATCH('Capacity Backing (Hide)'!AU$2,'Capacity Summary'!$B$36:$B$135,0),MATCH('Capacity Backing (Hide)'!$A11,'Capacity Summary'!$I$35:$BH$35,0))&lt;&gt;0,INDEX('Capacity Summary'!$I$36:$BH$135,MATCH('Capacity Backing (Hide)'!AU$2,'Capacity Summary'!$B$36:$B$135,0),MATCH('Capacity Backing (Hide)'!$A11,'Capacity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(Hide)'!$A11,'Capacity Summary'!$I$35:$BH$35,0))="x",INDEX('Capacity Summary'!$C$36:$F$135,MATCH('Capacity Backing (Hide)'!AV$2,'Capacity Summary'!$B$36:$B$135,0),4),IF(INDEX('Capacity Summary'!$I$36:$BH$135,MATCH('Capacity Backing (Hide)'!AV$2,'Capacity Summary'!$B$36:$B$135,0),MATCH('Capacity Backing (Hide)'!$A11,'Capacity Summary'!$I$35:$BH$35,0))&lt;&gt;0,INDEX('Capacity Summary'!$I$36:$BH$135,MATCH('Capacity Backing (Hide)'!AV$2,'Capacity Summary'!$B$36:$B$135,0),MATCH('Capacity Backing (Hide)'!$A11,'Capacity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(Hide)'!$A11,'Capacity Summary'!$I$35:$BH$35,0))="x",INDEX('Capacity Summary'!$C$36:$F$135,MATCH('Capacity Backing (Hide)'!AW$2,'Capacity Summary'!$B$36:$B$135,0),4),IF(INDEX('Capacity Summary'!$I$36:$BH$135,MATCH('Capacity Backing (Hide)'!AW$2,'Capacity Summary'!$B$36:$B$135,0),MATCH('Capacity Backing (Hide)'!$A11,'Capacity Summary'!$I$35:$BH$35,0))&lt;&gt;0,INDEX('Capacity Summary'!$I$36:$BH$135,MATCH('Capacity Backing (Hide)'!AW$2,'Capacity Summary'!$B$36:$B$135,0),MATCH('Capacity Backing (Hide)'!$A11,'Capacity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(Hide)'!$A11,'Capacity Summary'!$I$35:$BH$35,0))="x",INDEX('Capacity Summary'!$C$36:$F$135,MATCH('Capacity Backing (Hide)'!AX$2,'Capacity Summary'!$B$36:$B$135,0),4),IF(INDEX('Capacity Summary'!$I$36:$BH$135,MATCH('Capacity Backing (Hide)'!AX$2,'Capacity Summary'!$B$36:$B$135,0),MATCH('Capacity Backing (Hide)'!$A11,'Capacity Summary'!$I$35:$BH$35,0))&lt;&gt;0,INDEX('Capacity Summary'!$I$36:$BH$135,MATCH('Capacity Backing (Hide)'!AX$2,'Capacity Summary'!$B$36:$B$135,0),MATCH('Capacity Backing (Hide)'!$A11,'Capacity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(Hide)'!$A11,'Capacity Summary'!$I$35:$BH$35,0))="x",INDEX('Capacity Summary'!$C$36:$F$135,MATCH('Capacity Backing (Hide)'!AY$2,'Capacity Summary'!$B$36:$B$135,0),4),IF(INDEX('Capacity Summary'!$I$36:$BH$135,MATCH('Capacity Backing (Hide)'!AY$2,'Capacity Summary'!$B$36:$B$135,0),MATCH('Capacity Backing (Hide)'!$A11,'Capacity Summary'!$I$35:$BH$35,0))&lt;&gt;0,INDEX('Capacity Summary'!$I$36:$BH$135,MATCH('Capacity Backing (Hide)'!AY$2,'Capacity Summary'!$B$36:$B$135,0),MATCH('Capacity Backing (Hide)'!$A11,'Capacity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(Hide)'!$A11,'Capacity Summary'!$I$35:$BH$35,0))="x",INDEX('Capacity Summary'!$C$36:$F$135,MATCH('Capacity Backing (Hide)'!AZ$2,'Capacity Summary'!$B$36:$B$135,0),4),IF(INDEX('Capacity Summary'!$I$36:$BH$135,MATCH('Capacity Backing (Hide)'!AZ$2,'Capacity Summary'!$B$36:$B$135,0),MATCH('Capacity Backing (Hide)'!$A11,'Capacity Summary'!$I$35:$BH$35,0))&lt;&gt;0,INDEX('Capacity Summary'!$I$36:$BH$135,MATCH('Capacity Backing (Hide)'!AZ$2,'Capacity Summary'!$B$36:$B$135,0),MATCH('Capacity Backing (Hide)'!$A11,'Capacity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(Hide)'!$A11,'Capacity Summary'!$I$35:$BH$35,0))="x",INDEX('Capacity Summary'!$C$36:$F$135,MATCH('Capacity Backing (Hide)'!BA$2,'Capacity Summary'!$B$36:$B$135,0),4),IF(INDEX('Capacity Summary'!$I$36:$BH$135,MATCH('Capacity Backing (Hide)'!BA$2,'Capacity Summary'!$B$36:$B$135,0),MATCH('Capacity Backing (Hide)'!$A11,'Capacity Summary'!$I$35:$BH$35,0))&lt;&gt;0,INDEX('Capacity Summary'!$I$36:$BH$135,MATCH('Capacity Backing (Hide)'!BA$2,'Capacity Summary'!$B$36:$B$135,0),MATCH('Capacity Backing (Hide)'!$A11,'Capacity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(Hide)'!$A11,'Capacity Summary'!$I$35:$BH$35,0))="x",INDEX('Capacity Summary'!$C$36:$F$135,MATCH('Capacity Backing (Hide)'!BB$2,'Capacity Summary'!$B$36:$B$135,0),4),IF(INDEX('Capacity Summary'!$I$36:$BH$135,MATCH('Capacity Backing (Hide)'!BB$2,'Capacity Summary'!$B$36:$B$135,0),MATCH('Capacity Backing (Hide)'!$A11,'Capacity Summary'!$I$35:$BH$35,0))&lt;&gt;0,INDEX('Capacity Summary'!$I$36:$BH$135,MATCH('Capacity Backing (Hide)'!BB$2,'Capacity Summary'!$B$36:$B$135,0),MATCH('Capacity Backing (Hide)'!$A11,'Capacity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(Hide)'!$A11,'Capacity Summary'!$I$35:$BH$35,0))="x",INDEX('Capacity Summary'!$C$36:$F$135,MATCH('Capacity Backing (Hide)'!BC$2,'Capacity Summary'!$B$36:$B$135,0),4),IF(INDEX('Capacity Summary'!$I$36:$BH$135,MATCH('Capacity Backing (Hide)'!BC$2,'Capacity Summary'!$B$36:$B$135,0),MATCH('Capacity Backing (Hide)'!$A11,'Capacity Summary'!$I$35:$BH$35,0))&lt;&gt;0,INDEX('Capacity Summary'!$I$36:$BH$135,MATCH('Capacity Backing (Hide)'!BC$2,'Capacity Summary'!$B$36:$B$135,0),MATCH('Capacity Backing (Hide)'!$A11,'Capacity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(Hide)'!$A11,'Capacity Summary'!$I$35:$BH$35,0))="x",INDEX('Capacity Summary'!$C$36:$F$135,MATCH('Capacity Backing (Hide)'!BD$2,'Capacity Summary'!$B$36:$B$135,0),4),IF(INDEX('Capacity Summary'!$I$36:$BH$135,MATCH('Capacity Backing (Hide)'!BD$2,'Capacity Summary'!$B$36:$B$135,0),MATCH('Capacity Backing (Hide)'!$A11,'Capacity Summary'!$I$35:$BH$35,0))&lt;&gt;0,INDEX('Capacity Summary'!$I$36:$BH$135,MATCH('Capacity Backing (Hide)'!BD$2,'Capacity Summary'!$B$36:$B$135,0),MATCH('Capacity Backing (Hide)'!$A11,'Capacity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(Hide)'!$A11,'Capacity Summary'!$I$35:$BH$35,0))="x",INDEX('Capacity Summary'!$C$36:$F$135,MATCH('Capacity Backing (Hide)'!BE$2,'Capacity Summary'!$B$36:$B$135,0),4),IF(INDEX('Capacity Summary'!$I$36:$BH$135,MATCH('Capacity Backing (Hide)'!BE$2,'Capacity Summary'!$B$36:$B$135,0),MATCH('Capacity Backing (Hide)'!$A11,'Capacity Summary'!$I$35:$BH$35,0))&lt;&gt;0,INDEX('Capacity Summary'!$I$36:$BH$135,MATCH('Capacity Backing (Hide)'!BE$2,'Capacity Summary'!$B$36:$B$135,0),MATCH('Capacity Backing (Hide)'!$A11,'Capacity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(Hide)'!$A11,'Capacity Summary'!$I$35:$BH$35,0))="x",INDEX('Capacity Summary'!$C$36:$F$135,MATCH('Capacity Backing (Hide)'!BF$2,'Capacity Summary'!$B$36:$B$135,0),4),IF(INDEX('Capacity Summary'!$I$36:$BH$135,MATCH('Capacity Backing (Hide)'!BF$2,'Capacity Summary'!$B$36:$B$135,0),MATCH('Capacity Backing (Hide)'!$A11,'Capacity Summary'!$I$35:$BH$35,0))&lt;&gt;0,INDEX('Capacity Summary'!$I$36:$BH$135,MATCH('Capacity Backing (Hide)'!BF$2,'Capacity Summary'!$B$36:$B$135,0),MATCH('Capacity Backing (Hide)'!$A11,'Capacity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(Hide)'!$A11,'Capacity Summary'!$I$35:$BH$35,0))="x",INDEX('Capacity Summary'!$C$36:$F$135,MATCH('Capacity Backing (Hide)'!BG$2,'Capacity Summary'!$B$36:$B$135,0),4),IF(INDEX('Capacity Summary'!$I$36:$BH$135,MATCH('Capacity Backing (Hide)'!BG$2,'Capacity Summary'!$B$36:$B$135,0),MATCH('Capacity Backing (Hide)'!$A11,'Capacity Summary'!$I$35:$BH$35,0))&lt;&gt;0,INDEX('Capacity Summary'!$I$36:$BH$135,MATCH('Capacity Backing (Hide)'!BG$2,'Capacity Summary'!$B$36:$B$135,0),MATCH('Capacity Backing (Hide)'!$A11,'Capacity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(Hide)'!$A11,'Capacity Summary'!$I$35:$BH$35,0))="x",INDEX('Capacity Summary'!$C$36:$F$135,MATCH('Capacity Backing (Hide)'!BH$2,'Capacity Summary'!$B$36:$B$135,0),4),IF(INDEX('Capacity Summary'!$I$36:$BH$135,MATCH('Capacity Backing (Hide)'!BH$2,'Capacity Summary'!$B$36:$B$135,0),MATCH('Capacity Backing (Hide)'!$A11,'Capacity Summary'!$I$35:$BH$35,0))&lt;&gt;0,INDEX('Capacity Summary'!$I$36:$BH$135,MATCH('Capacity Backing (Hide)'!BH$2,'Capacity Summary'!$B$36:$B$135,0),MATCH('Capacity Backing (Hide)'!$A11,'Capacity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(Hide)'!$A11,'Capacity Summary'!$I$35:$BH$35,0))="x",INDEX('Capacity Summary'!$C$36:$F$135,MATCH('Capacity Backing (Hide)'!BI$2,'Capacity Summary'!$B$36:$B$135,0),4),IF(INDEX('Capacity Summary'!$I$36:$BH$135,MATCH('Capacity Backing (Hide)'!BI$2,'Capacity Summary'!$B$36:$B$135,0),MATCH('Capacity Backing (Hide)'!$A11,'Capacity Summary'!$I$35:$BH$35,0))&lt;&gt;0,INDEX('Capacity Summary'!$I$36:$BH$135,MATCH('Capacity Backing (Hide)'!BI$2,'Capacity Summary'!$B$36:$B$135,0),MATCH('Capacity Backing (Hide)'!$A11,'Capacity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(Hide)'!$A11,'Capacity Summary'!$I$35:$BH$35,0))="x",INDEX('Capacity Summary'!$C$36:$F$135,MATCH('Capacity Backing (Hide)'!BJ$2,'Capacity Summary'!$B$36:$B$135,0),4),IF(INDEX('Capacity Summary'!$I$36:$BH$135,MATCH('Capacity Backing (Hide)'!BJ$2,'Capacity Summary'!$B$36:$B$135,0),MATCH('Capacity Backing (Hide)'!$A11,'Capacity Summary'!$I$35:$BH$35,0))&lt;&gt;0,INDEX('Capacity Summary'!$I$36:$BH$135,MATCH('Capacity Backing (Hide)'!BJ$2,'Capacity Summary'!$B$36:$B$135,0),MATCH('Capacity Backing (Hide)'!$A11,'Capacity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(Hide)'!$A11,'Capacity Summary'!$I$35:$BH$35,0))="x",INDEX('Capacity Summary'!$C$36:$F$135,MATCH('Capacity Backing (Hide)'!BK$2,'Capacity Summary'!$B$36:$B$135,0),4),IF(INDEX('Capacity Summary'!$I$36:$BH$135,MATCH('Capacity Backing (Hide)'!BK$2,'Capacity Summary'!$B$36:$B$135,0),MATCH('Capacity Backing (Hide)'!$A11,'Capacity Summary'!$I$35:$BH$35,0))&lt;&gt;0,INDEX('Capacity Summary'!$I$36:$BH$135,MATCH('Capacity Backing (Hide)'!BK$2,'Capacity Summary'!$B$36:$B$135,0),MATCH('Capacity Backing (Hide)'!$A11,'Capacity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(Hide)'!$A11,'Capacity Summary'!$I$35:$BH$35,0))="x",INDEX('Capacity Summary'!$C$36:$F$135,MATCH('Capacity Backing (Hide)'!BL$2,'Capacity Summary'!$B$36:$B$135,0),4),IF(INDEX('Capacity Summary'!$I$36:$BH$135,MATCH('Capacity Backing (Hide)'!BL$2,'Capacity Summary'!$B$36:$B$135,0),MATCH('Capacity Backing (Hide)'!$A11,'Capacity Summary'!$I$35:$BH$35,0))&lt;&gt;0,INDEX('Capacity Summary'!$I$36:$BH$135,MATCH('Capacity Backing (Hide)'!BL$2,'Capacity Summary'!$B$36:$B$135,0),MATCH('Capacity Backing (Hide)'!$A11,'Capacity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(Hide)'!$A11,'Capacity Summary'!$I$35:$BH$35,0))="x",INDEX('Capacity Summary'!$C$36:$F$135,MATCH('Capacity Backing (Hide)'!BM$2,'Capacity Summary'!$B$36:$B$135,0),4),IF(INDEX('Capacity Summary'!$I$36:$BH$135,MATCH('Capacity Backing (Hide)'!BM$2,'Capacity Summary'!$B$36:$B$135,0),MATCH('Capacity Backing (Hide)'!$A11,'Capacity Summary'!$I$35:$BH$35,0))&lt;&gt;0,INDEX('Capacity Summary'!$I$36:$BH$135,MATCH('Capacity Backing (Hide)'!BM$2,'Capacity Summary'!$B$36:$B$135,0),MATCH('Capacity Backing (Hide)'!$A11,'Capacity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(Hide)'!$A11,'Capacity Summary'!$I$35:$BH$35,0))="x",INDEX('Capacity Summary'!$C$36:$F$135,MATCH('Capacity Backing (Hide)'!BN$2,'Capacity Summary'!$B$36:$B$135,0),4),IF(INDEX('Capacity Summary'!$I$36:$BH$135,MATCH('Capacity Backing (Hide)'!BN$2,'Capacity Summary'!$B$36:$B$135,0),MATCH('Capacity Backing (Hide)'!$A11,'Capacity Summary'!$I$35:$BH$35,0))&lt;&gt;0,INDEX('Capacity Summary'!$I$36:$BH$135,MATCH('Capacity Backing (Hide)'!BN$2,'Capacity Summary'!$B$36:$B$135,0),MATCH('Capacity Backing (Hide)'!$A11,'Capacity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(Hide)'!$A11,'Capacity Summary'!$I$35:$BH$35,0))="x",INDEX('Capacity Summary'!$C$36:$F$135,MATCH('Capacity Backing (Hide)'!BO$2,'Capacity Summary'!$B$36:$B$135,0),4),IF(INDEX('Capacity Summary'!$I$36:$BH$135,MATCH('Capacity Backing (Hide)'!BO$2,'Capacity Summary'!$B$36:$B$135,0),MATCH('Capacity Backing (Hide)'!$A11,'Capacity Summary'!$I$35:$BH$35,0))&lt;&gt;0,INDEX('Capacity Summary'!$I$36:$BH$135,MATCH('Capacity Backing (Hide)'!BO$2,'Capacity Summary'!$B$36:$B$135,0),MATCH('Capacity Backing (Hide)'!$A11,'Capacity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(Hide)'!$A11,'Capacity Summary'!$I$35:$BH$35,0))="x",INDEX('Capacity Summary'!$C$36:$F$135,MATCH('Capacity Backing (Hide)'!BP$2,'Capacity Summary'!$B$36:$B$135,0),4),IF(INDEX('Capacity Summary'!$I$36:$BH$135,MATCH('Capacity Backing (Hide)'!BP$2,'Capacity Summary'!$B$36:$B$135,0),MATCH('Capacity Backing (Hide)'!$A11,'Capacity Summary'!$I$35:$BH$35,0))&lt;&gt;0,INDEX('Capacity Summary'!$I$36:$BH$135,MATCH('Capacity Backing (Hide)'!BP$2,'Capacity Summary'!$B$36:$B$135,0),MATCH('Capacity Backing (Hide)'!$A11,'Capacity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(Hide)'!$A11,'Capacity Summary'!$I$35:$BH$35,0))="x",INDEX('Capacity Summary'!$C$36:$F$135,MATCH('Capacity Backing (Hide)'!BQ$2,'Capacity Summary'!$B$36:$B$135,0),4),IF(INDEX('Capacity Summary'!$I$36:$BH$135,MATCH('Capacity Backing (Hide)'!BQ$2,'Capacity Summary'!$B$36:$B$135,0),MATCH('Capacity Backing (Hide)'!$A11,'Capacity Summary'!$I$35:$BH$35,0))&lt;&gt;0,INDEX('Capacity Summary'!$I$36:$BH$135,MATCH('Capacity Backing (Hide)'!BQ$2,'Capacity Summary'!$B$36:$B$135,0),MATCH('Capacity Backing (Hide)'!$A11,'Capacity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(Hide)'!$A11,'Capacity Summary'!$I$35:$BH$35,0))="x",INDEX('Capacity Summary'!$C$36:$F$135,MATCH('Capacity Backing (Hide)'!BR$2,'Capacity Summary'!$B$36:$B$135,0),4),IF(INDEX('Capacity Summary'!$I$36:$BH$135,MATCH('Capacity Backing (Hide)'!BR$2,'Capacity Summary'!$B$36:$B$135,0),MATCH('Capacity Backing (Hide)'!$A11,'Capacity Summary'!$I$35:$BH$35,0))&lt;&gt;0,INDEX('Capacity Summary'!$I$36:$BH$135,MATCH('Capacity Backing (Hide)'!BR$2,'Capacity Summary'!$B$36:$B$135,0),MATCH('Capacity Backing (Hide)'!$A11,'Capacity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(Hide)'!$A11,'Capacity Summary'!$I$35:$BH$35,0))="x",INDEX('Capacity Summary'!$C$36:$F$135,MATCH('Capacity Backing (Hide)'!BS$2,'Capacity Summary'!$B$36:$B$135,0),4),IF(INDEX('Capacity Summary'!$I$36:$BH$135,MATCH('Capacity Backing (Hide)'!BS$2,'Capacity Summary'!$B$36:$B$135,0),MATCH('Capacity Backing (Hide)'!$A11,'Capacity Summary'!$I$35:$BH$35,0))&lt;&gt;0,INDEX('Capacity Summary'!$I$36:$BH$135,MATCH('Capacity Backing (Hide)'!BS$2,'Capacity Summary'!$B$36:$B$135,0),MATCH('Capacity Backing (Hide)'!$A11,'Capacity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(Hide)'!$A11,'Capacity Summary'!$I$35:$BH$35,0))="x",INDEX('Capacity Summary'!$C$36:$F$135,MATCH('Capacity Backing (Hide)'!BT$2,'Capacity Summary'!$B$36:$B$135,0),4),IF(INDEX('Capacity Summary'!$I$36:$BH$135,MATCH('Capacity Backing (Hide)'!BT$2,'Capacity Summary'!$B$36:$B$135,0),MATCH('Capacity Backing (Hide)'!$A11,'Capacity Summary'!$I$35:$BH$35,0))&lt;&gt;0,INDEX('Capacity Summary'!$I$36:$BH$135,MATCH('Capacity Backing (Hide)'!BT$2,'Capacity Summary'!$B$36:$B$135,0),MATCH('Capacity Backing (Hide)'!$A11,'Capacity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(Hide)'!$A11,'Capacity Summary'!$I$35:$BH$35,0))="x",INDEX('Capacity Summary'!$C$36:$F$135,MATCH('Capacity Backing (Hide)'!BU$2,'Capacity Summary'!$B$36:$B$135,0),4),IF(INDEX('Capacity Summary'!$I$36:$BH$135,MATCH('Capacity Backing (Hide)'!BU$2,'Capacity Summary'!$B$36:$B$135,0),MATCH('Capacity Backing (Hide)'!$A11,'Capacity Summary'!$I$35:$BH$35,0))&lt;&gt;0,INDEX('Capacity Summary'!$I$36:$BH$135,MATCH('Capacity Backing (Hide)'!BU$2,'Capacity Summary'!$B$36:$B$135,0),MATCH('Capacity Backing (Hide)'!$A11,'Capacity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(Hide)'!$A11,'Capacity Summary'!$I$35:$BH$35,0))="x",INDEX('Capacity Summary'!$C$36:$F$135,MATCH('Capacity Backing (Hide)'!BV$2,'Capacity Summary'!$B$36:$B$135,0),4),IF(INDEX('Capacity Summary'!$I$36:$BH$135,MATCH('Capacity Backing (Hide)'!BV$2,'Capacity Summary'!$B$36:$B$135,0),MATCH('Capacity Backing (Hide)'!$A11,'Capacity Summary'!$I$35:$BH$35,0))&lt;&gt;0,INDEX('Capacity Summary'!$I$36:$BH$135,MATCH('Capacity Backing (Hide)'!BV$2,'Capacity Summary'!$B$36:$B$135,0),MATCH('Capacity Backing (Hide)'!$A11,'Capacity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(Hide)'!$A11,'Capacity Summary'!$I$35:$BH$35,0))="x",INDEX('Capacity Summary'!$C$36:$F$135,MATCH('Capacity Backing (Hide)'!BW$2,'Capacity Summary'!$B$36:$B$135,0),4),IF(INDEX('Capacity Summary'!$I$36:$BH$135,MATCH('Capacity Backing (Hide)'!BW$2,'Capacity Summary'!$B$36:$B$135,0),MATCH('Capacity Backing (Hide)'!$A11,'Capacity Summary'!$I$35:$BH$35,0))&lt;&gt;0,INDEX('Capacity Summary'!$I$36:$BH$135,MATCH('Capacity Backing (Hide)'!BW$2,'Capacity Summary'!$B$36:$B$135,0),MATCH('Capacity Backing (Hide)'!$A11,'Capacity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(Hide)'!$A11,'Capacity Summary'!$I$35:$BH$35,0))="x",INDEX('Capacity Summary'!$C$36:$F$135,MATCH('Capacity Backing (Hide)'!BX$2,'Capacity Summary'!$B$36:$B$135,0),4),IF(INDEX('Capacity Summary'!$I$36:$BH$135,MATCH('Capacity Backing (Hide)'!BX$2,'Capacity Summary'!$B$36:$B$135,0),MATCH('Capacity Backing (Hide)'!$A11,'Capacity Summary'!$I$35:$BH$35,0))&lt;&gt;0,INDEX('Capacity Summary'!$I$36:$BH$135,MATCH('Capacity Backing (Hide)'!BX$2,'Capacity Summary'!$B$36:$B$135,0),MATCH('Capacity Backing (Hide)'!$A11,'Capacity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(Hide)'!$A11,'Capacity Summary'!$I$35:$BH$35,0))="x",INDEX('Capacity Summary'!$C$36:$F$135,MATCH('Capacity Backing (Hide)'!BY$2,'Capacity Summary'!$B$36:$B$135,0),4),IF(INDEX('Capacity Summary'!$I$36:$BH$135,MATCH('Capacity Backing (Hide)'!BY$2,'Capacity Summary'!$B$36:$B$135,0),MATCH('Capacity Backing (Hide)'!$A11,'Capacity Summary'!$I$35:$BH$35,0))&lt;&gt;0,INDEX('Capacity Summary'!$I$36:$BH$135,MATCH('Capacity Backing (Hide)'!BY$2,'Capacity Summary'!$B$36:$B$135,0),MATCH('Capacity Backing (Hide)'!$A11,'Capacity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(Hide)'!$A11,'Capacity Summary'!$I$35:$BH$35,0))="x",INDEX('Capacity Summary'!$C$36:$F$135,MATCH('Capacity Backing (Hide)'!BZ$2,'Capacity Summary'!$B$36:$B$135,0),4),IF(INDEX('Capacity Summary'!$I$36:$BH$135,MATCH('Capacity Backing (Hide)'!BZ$2,'Capacity Summary'!$B$36:$B$135,0),MATCH('Capacity Backing (Hide)'!$A11,'Capacity Summary'!$I$35:$BH$35,0))&lt;&gt;0,INDEX('Capacity Summary'!$I$36:$BH$135,MATCH('Capacity Backing (Hide)'!BZ$2,'Capacity Summary'!$B$36:$B$135,0),MATCH('Capacity Backing (Hide)'!$A11,'Capacity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(Hide)'!$A11,'Capacity Summary'!$I$35:$BH$35,0))="x",INDEX('Capacity Summary'!$C$36:$F$135,MATCH('Capacity Backing (Hide)'!CA$2,'Capacity Summary'!$B$36:$B$135,0),4),IF(INDEX('Capacity Summary'!$I$36:$BH$135,MATCH('Capacity Backing (Hide)'!CA$2,'Capacity Summary'!$B$36:$B$135,0),MATCH('Capacity Backing (Hide)'!$A11,'Capacity Summary'!$I$35:$BH$35,0))&lt;&gt;0,INDEX('Capacity Summary'!$I$36:$BH$135,MATCH('Capacity Backing (Hide)'!CA$2,'Capacity Summary'!$B$36:$B$135,0),MATCH('Capacity Backing (Hide)'!$A11,'Capacity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(Hide)'!$A11,'Capacity Summary'!$I$35:$BH$35,0))="x",INDEX('Capacity Summary'!$C$36:$F$135,MATCH('Capacity Backing (Hide)'!CB$2,'Capacity Summary'!$B$36:$B$135,0),4),IF(INDEX('Capacity Summary'!$I$36:$BH$135,MATCH('Capacity Backing (Hide)'!CB$2,'Capacity Summary'!$B$36:$B$135,0),MATCH('Capacity Backing (Hide)'!$A11,'Capacity Summary'!$I$35:$BH$35,0))&lt;&gt;0,INDEX('Capacity Summary'!$I$36:$BH$135,MATCH('Capacity Backing (Hide)'!CB$2,'Capacity Summary'!$B$36:$B$135,0),MATCH('Capacity Backing (Hide)'!$A11,'Capacity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(Hide)'!$A11,'Capacity Summary'!$I$35:$BH$35,0))="x",INDEX('Capacity Summary'!$C$36:$F$135,MATCH('Capacity Backing (Hide)'!CC$2,'Capacity Summary'!$B$36:$B$135,0),4),IF(INDEX('Capacity Summary'!$I$36:$BH$135,MATCH('Capacity Backing (Hide)'!CC$2,'Capacity Summary'!$B$36:$B$135,0),MATCH('Capacity Backing (Hide)'!$A11,'Capacity Summary'!$I$35:$BH$35,0))&lt;&gt;0,INDEX('Capacity Summary'!$I$36:$BH$135,MATCH('Capacity Backing (Hide)'!CC$2,'Capacity Summary'!$B$36:$B$135,0),MATCH('Capacity Backing (Hide)'!$A11,'Capacity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(Hide)'!$A11,'Capacity Summary'!$I$35:$BH$35,0))="x",INDEX('Capacity Summary'!$C$36:$F$135,MATCH('Capacity Backing (Hide)'!CD$2,'Capacity Summary'!$B$36:$B$135,0),4),IF(INDEX('Capacity Summary'!$I$36:$BH$135,MATCH('Capacity Backing (Hide)'!CD$2,'Capacity Summary'!$B$36:$B$135,0),MATCH('Capacity Backing (Hide)'!$A11,'Capacity Summary'!$I$35:$BH$35,0))&lt;&gt;0,INDEX('Capacity Summary'!$I$36:$BH$135,MATCH('Capacity Backing (Hide)'!CD$2,'Capacity Summary'!$B$36:$B$135,0),MATCH('Capacity Backing (Hide)'!$A11,'Capacity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(Hide)'!$A11,'Capacity Summary'!$I$35:$BH$35,0))="x",INDEX('Capacity Summary'!$C$36:$F$135,MATCH('Capacity Backing (Hide)'!CE$2,'Capacity Summary'!$B$36:$B$135,0),4),IF(INDEX('Capacity Summary'!$I$36:$BH$135,MATCH('Capacity Backing (Hide)'!CE$2,'Capacity Summary'!$B$36:$B$135,0),MATCH('Capacity Backing (Hide)'!$A11,'Capacity Summary'!$I$35:$BH$35,0))&lt;&gt;0,INDEX('Capacity Summary'!$I$36:$BH$135,MATCH('Capacity Backing (Hide)'!CE$2,'Capacity Summary'!$B$36:$B$135,0),MATCH('Capacity Backing (Hide)'!$A11,'Capacity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(Hide)'!$A11,'Capacity Summary'!$I$35:$BH$35,0))="x",INDEX('Capacity Summary'!$C$36:$F$135,MATCH('Capacity Backing (Hide)'!CF$2,'Capacity Summary'!$B$36:$B$135,0),4),IF(INDEX('Capacity Summary'!$I$36:$BH$135,MATCH('Capacity Backing (Hide)'!CF$2,'Capacity Summary'!$B$36:$B$135,0),MATCH('Capacity Backing (Hide)'!$A11,'Capacity Summary'!$I$35:$BH$35,0))&lt;&gt;0,INDEX('Capacity Summary'!$I$36:$BH$135,MATCH('Capacity Backing (Hide)'!CF$2,'Capacity Summary'!$B$36:$B$135,0),MATCH('Capacity Backing (Hide)'!$A11,'Capacity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(Hide)'!$A11,'Capacity Summary'!$I$35:$BH$35,0))="x",INDEX('Capacity Summary'!$C$36:$F$135,MATCH('Capacity Backing (Hide)'!CG$2,'Capacity Summary'!$B$36:$B$135,0),4),IF(INDEX('Capacity Summary'!$I$36:$BH$135,MATCH('Capacity Backing (Hide)'!CG$2,'Capacity Summary'!$B$36:$B$135,0),MATCH('Capacity Backing (Hide)'!$A11,'Capacity Summary'!$I$35:$BH$35,0))&lt;&gt;0,INDEX('Capacity Summary'!$I$36:$BH$135,MATCH('Capacity Backing (Hide)'!CG$2,'Capacity Summary'!$B$36:$B$135,0),MATCH('Capacity Backing (Hide)'!$A11,'Capacity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(Hide)'!$A11,'Capacity Summary'!$I$35:$BH$35,0))="x",INDEX('Capacity Summary'!$C$36:$F$135,MATCH('Capacity Backing (Hide)'!CH$2,'Capacity Summary'!$B$36:$B$135,0),4),IF(INDEX('Capacity Summary'!$I$36:$BH$135,MATCH('Capacity Backing (Hide)'!CH$2,'Capacity Summary'!$B$36:$B$135,0),MATCH('Capacity Backing (Hide)'!$A11,'Capacity Summary'!$I$35:$BH$35,0))&lt;&gt;0,INDEX('Capacity Summary'!$I$36:$BH$135,MATCH('Capacity Backing (Hide)'!CH$2,'Capacity Summary'!$B$36:$B$135,0),MATCH('Capacity Backing (Hide)'!$A11,'Capacity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(Hide)'!$A11,'Capacity Summary'!$I$35:$BH$35,0))="x",INDEX('Capacity Summary'!$C$36:$F$135,MATCH('Capacity Backing (Hide)'!CI$2,'Capacity Summary'!$B$36:$B$135,0),4),IF(INDEX('Capacity Summary'!$I$36:$BH$135,MATCH('Capacity Backing (Hide)'!CI$2,'Capacity Summary'!$B$36:$B$135,0),MATCH('Capacity Backing (Hide)'!$A11,'Capacity Summary'!$I$35:$BH$35,0))&lt;&gt;0,INDEX('Capacity Summary'!$I$36:$BH$135,MATCH('Capacity Backing (Hide)'!CI$2,'Capacity Summary'!$B$36:$B$135,0),MATCH('Capacity Backing (Hide)'!$A11,'Capacity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(Hide)'!$A11,'Capacity Summary'!$I$35:$BH$35,0))="x",INDEX('Capacity Summary'!$C$36:$F$135,MATCH('Capacity Backing (Hide)'!CJ$2,'Capacity Summary'!$B$36:$B$135,0),4),IF(INDEX('Capacity Summary'!$I$36:$BH$135,MATCH('Capacity Backing (Hide)'!CJ$2,'Capacity Summary'!$B$36:$B$135,0),MATCH('Capacity Backing (Hide)'!$A11,'Capacity Summary'!$I$35:$BH$35,0))&lt;&gt;0,INDEX('Capacity Summary'!$I$36:$BH$135,MATCH('Capacity Backing (Hide)'!CJ$2,'Capacity Summary'!$B$36:$B$135,0),MATCH('Capacity Backing (Hide)'!$A11,'Capacity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(Hide)'!$A11,'Capacity Summary'!$I$35:$BH$35,0))="x",INDEX('Capacity Summary'!$C$36:$F$135,MATCH('Capacity Backing (Hide)'!CK$2,'Capacity Summary'!$B$36:$B$135,0),4),IF(INDEX('Capacity Summary'!$I$36:$BH$135,MATCH('Capacity Backing (Hide)'!CK$2,'Capacity Summary'!$B$36:$B$135,0),MATCH('Capacity Backing (Hide)'!$A11,'Capacity Summary'!$I$35:$BH$35,0))&lt;&gt;0,INDEX('Capacity Summary'!$I$36:$BH$135,MATCH('Capacity Backing (Hide)'!CK$2,'Capacity Summary'!$B$36:$B$135,0),MATCH('Capacity Backing (Hide)'!$A11,'Capacity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(Hide)'!$A11,'Capacity Summary'!$I$35:$BH$35,0))="x",INDEX('Capacity Summary'!$C$36:$F$135,MATCH('Capacity Backing (Hide)'!CL$2,'Capacity Summary'!$B$36:$B$135,0),4),IF(INDEX('Capacity Summary'!$I$36:$BH$135,MATCH('Capacity Backing (Hide)'!CL$2,'Capacity Summary'!$B$36:$B$135,0),MATCH('Capacity Backing (Hide)'!$A11,'Capacity Summary'!$I$35:$BH$35,0))&lt;&gt;0,INDEX('Capacity Summary'!$I$36:$BH$135,MATCH('Capacity Backing (Hide)'!CL$2,'Capacity Summary'!$B$36:$B$135,0),MATCH('Capacity Backing (Hide)'!$A11,'Capacity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(Hide)'!$A11,'Capacity Summary'!$I$35:$BH$35,0))="x",INDEX('Capacity Summary'!$C$36:$F$135,MATCH('Capacity Backing (Hide)'!CM$2,'Capacity Summary'!$B$36:$B$135,0),4),IF(INDEX('Capacity Summary'!$I$36:$BH$135,MATCH('Capacity Backing (Hide)'!CM$2,'Capacity Summary'!$B$36:$B$135,0),MATCH('Capacity Backing (Hide)'!$A11,'Capacity Summary'!$I$35:$BH$35,0))&lt;&gt;0,INDEX('Capacity Summary'!$I$36:$BH$135,MATCH('Capacity Backing (Hide)'!CM$2,'Capacity Summary'!$B$36:$B$135,0),MATCH('Capacity Backing (Hide)'!$A11,'Capacity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(Hide)'!$A11,'Capacity Summary'!$I$35:$BH$35,0))="x",INDEX('Capacity Summary'!$C$36:$F$135,MATCH('Capacity Backing (Hide)'!CN$2,'Capacity Summary'!$B$36:$B$135,0),4),IF(INDEX('Capacity Summary'!$I$36:$BH$135,MATCH('Capacity Backing (Hide)'!CN$2,'Capacity Summary'!$B$36:$B$135,0),MATCH('Capacity Backing (Hide)'!$A11,'Capacity Summary'!$I$35:$BH$35,0))&lt;&gt;0,INDEX('Capacity Summary'!$I$36:$BH$135,MATCH('Capacity Backing (Hide)'!CN$2,'Capacity Summary'!$B$36:$B$135,0),MATCH('Capacity Backing (Hide)'!$A11,'Capacity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(Hide)'!$A11,'Capacity Summary'!$I$35:$BH$35,0))="x",INDEX('Capacity Summary'!$C$36:$F$135,MATCH('Capacity Backing (Hide)'!CO$2,'Capacity Summary'!$B$36:$B$135,0),4),IF(INDEX('Capacity Summary'!$I$36:$BH$135,MATCH('Capacity Backing (Hide)'!CO$2,'Capacity Summary'!$B$36:$B$135,0),MATCH('Capacity Backing (Hide)'!$A11,'Capacity Summary'!$I$35:$BH$35,0))&lt;&gt;0,INDEX('Capacity Summary'!$I$36:$BH$135,MATCH('Capacity Backing (Hide)'!CO$2,'Capacity Summary'!$B$36:$B$135,0),MATCH('Capacity Backing (Hide)'!$A11,'Capacity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(Hide)'!$A11,'Capacity Summary'!$I$35:$BH$35,0))="x",INDEX('Capacity Summary'!$C$36:$F$135,MATCH('Capacity Backing (Hide)'!CP$2,'Capacity Summary'!$B$36:$B$135,0),4),IF(INDEX('Capacity Summary'!$I$36:$BH$135,MATCH('Capacity Backing (Hide)'!CP$2,'Capacity Summary'!$B$36:$B$135,0),MATCH('Capacity Backing (Hide)'!$A11,'Capacity Summary'!$I$35:$BH$35,0))&lt;&gt;0,INDEX('Capacity Summary'!$I$36:$BH$135,MATCH('Capacity Backing (Hide)'!CP$2,'Capacity Summary'!$B$36:$B$135,0),MATCH('Capacity Backing (Hide)'!$A11,'Capacity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(Hide)'!$A11,'Capacity Summary'!$I$35:$BH$35,0))="x",INDEX('Capacity Summary'!$C$36:$F$135,MATCH('Capacity Backing (Hide)'!CQ$2,'Capacity Summary'!$B$36:$B$135,0),4),IF(INDEX('Capacity Summary'!$I$36:$BH$135,MATCH('Capacity Backing (Hide)'!CQ$2,'Capacity Summary'!$B$36:$B$135,0),MATCH('Capacity Backing (Hide)'!$A11,'Capacity Summary'!$I$35:$BH$35,0))&lt;&gt;0,INDEX('Capacity Summary'!$I$36:$BH$135,MATCH('Capacity Backing (Hide)'!CQ$2,'Capacity Summary'!$B$36:$B$135,0),MATCH('Capacity Backing (Hide)'!$A11,'Capacity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(Hide)'!$A11,'Capacity Summary'!$I$35:$BH$35,0))="x",INDEX('Capacity Summary'!$C$36:$F$135,MATCH('Capacity Backing (Hide)'!CR$2,'Capacity Summary'!$B$36:$B$135,0),4),IF(INDEX('Capacity Summary'!$I$36:$BH$135,MATCH('Capacity Backing (Hide)'!CR$2,'Capacity Summary'!$B$36:$B$135,0),MATCH('Capacity Backing (Hide)'!$A11,'Capacity Summary'!$I$35:$BH$35,0))&lt;&gt;0,INDEX('Capacity Summary'!$I$36:$BH$135,MATCH('Capacity Backing (Hide)'!CR$2,'Capacity Summary'!$B$36:$B$135,0),MATCH('Capacity Backing (Hide)'!$A11,'Capacity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(Hide)'!$A11,'Capacity Summary'!$I$35:$BH$35,0))="x",INDEX('Capacity Summary'!$C$36:$F$135,MATCH('Capacity Backing (Hide)'!CS$2,'Capacity Summary'!$B$36:$B$135,0),4),IF(INDEX('Capacity Summary'!$I$36:$BH$135,MATCH('Capacity Backing (Hide)'!CS$2,'Capacity Summary'!$B$36:$B$135,0),MATCH('Capacity Backing (Hide)'!$A11,'Capacity Summary'!$I$35:$BH$35,0))&lt;&gt;0,INDEX('Capacity Summary'!$I$36:$BH$135,MATCH('Capacity Backing (Hide)'!CS$2,'Capacity Summary'!$B$36:$B$135,0),MATCH('Capacity Backing (Hide)'!$A11,'Capacity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(Hide)'!$A11,'Capacity Summary'!$I$35:$BH$35,0))="x",INDEX('Capacity Summary'!$C$36:$F$135,MATCH('Capacity Backing (Hide)'!CT$2,'Capacity Summary'!$B$36:$B$135,0),4),IF(INDEX('Capacity Summary'!$I$36:$BH$135,MATCH('Capacity Backing (Hide)'!CT$2,'Capacity Summary'!$B$36:$B$135,0),MATCH('Capacity Backing (Hide)'!$A11,'Capacity Summary'!$I$35:$BH$35,0))&lt;&gt;0,INDEX('Capacity Summary'!$I$36:$BH$135,MATCH('Capacity Backing (Hide)'!CT$2,'Capacity Summary'!$B$36:$B$135,0),MATCH('Capacity Backing (Hide)'!$A11,'Capacity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(Hide)'!$A11,'Capacity Summary'!$I$35:$BH$35,0))="x",INDEX('Capacity Summary'!$C$36:$F$135,MATCH('Capacity Backing (Hide)'!CU$2,'Capacity Summary'!$B$36:$B$135,0),4),IF(INDEX('Capacity Summary'!$I$36:$BH$135,MATCH('Capacity Backing (Hide)'!CU$2,'Capacity Summary'!$B$36:$B$135,0),MATCH('Capacity Backing (Hide)'!$A11,'Capacity Summary'!$I$35:$BH$35,0))&lt;&gt;0,INDEX('Capacity Summary'!$I$36:$BH$135,MATCH('Capacity Backing (Hide)'!CU$2,'Capacity Summary'!$B$36:$B$135,0),MATCH('Capacity Backing (Hide)'!$A11,'Capacity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(Hide)'!$A11,'Capacity Summary'!$I$35:$BH$35,0))="x",INDEX('Capacity Summary'!$C$36:$F$135,MATCH('Capacity Backing (Hide)'!CV$2,'Capacity Summary'!$B$36:$B$135,0),4),IF(INDEX('Capacity Summary'!$I$36:$BH$135,MATCH('Capacity Backing (Hide)'!CV$2,'Capacity Summary'!$B$36:$B$135,0),MATCH('Capacity Backing (Hide)'!$A11,'Capacity Summary'!$I$35:$BH$35,0))&lt;&gt;0,INDEX('Capacity Summary'!$I$36:$BH$135,MATCH('Capacity Backing (Hide)'!CV$2,'Capacity Summary'!$B$36:$B$135,0),MATCH('Capacity Backing (Hide)'!$A11,'Capacity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(Hide)'!$A11,'Capacity Summary'!$I$35:$BH$35,0))="x",INDEX('Capacity Summary'!$C$36:$F$135,MATCH('Capacity Backing (Hide)'!CW$2,'Capacity Summary'!$B$36:$B$135,0),4),IF(INDEX('Capacity Summary'!$I$36:$BH$135,MATCH('Capacity Backing (Hide)'!CW$2,'Capacity Summary'!$B$36:$B$135,0),MATCH('Capacity Backing (Hide)'!$A11,'Capacity Summary'!$I$35:$BH$35,0))&lt;&gt;0,INDEX('Capacity Summary'!$I$36:$BH$135,MATCH('Capacity Backing (Hide)'!CW$2,'Capacity Summary'!$B$36:$B$135,0),MATCH('Capacity Backing (Hide)'!$A11,'Capacity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(Hide)'!$A12,'Capacity Summary'!$I$35:$BH$35,0))="x",INDEX('Capacity Summary'!$C$36:$F$135,MATCH('Capacity Backing (Hide)'!B$2,'Capacity Summary'!$B$36:$B$135,0),4),IF(INDEX('Capacity Summary'!$I$36:$BH$135,MATCH('Capacity Backing (Hide)'!B$2,'Capacity Summary'!$B$36:$B$135,0),MATCH('Capacity Backing (Hide)'!$A12,'Capacity Summary'!$I$35:$BH$35,0))&lt;&gt;0,INDEX('Capacity Summary'!$I$36:$BH$135,MATCH('Capacity Backing (Hide)'!B$2,'Capacity Summary'!$B$36:$B$135,0),MATCH('Capacity Backing (Hide)'!$A12,'Capacity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(Hide)'!$A12,'Capacity Summary'!$I$35:$BH$35,0))="x",INDEX('Capacity Summary'!$C$36:$F$135,MATCH('Capacity Backing (Hide)'!C$2,'Capacity Summary'!$B$36:$B$135,0),4),IF(INDEX('Capacity Summary'!$I$36:$BH$135,MATCH('Capacity Backing (Hide)'!C$2,'Capacity Summary'!$B$36:$B$135,0),MATCH('Capacity Backing (Hide)'!$A12,'Capacity Summary'!$I$35:$BH$35,0))&lt;&gt;0,INDEX('Capacity Summary'!$I$36:$BH$135,MATCH('Capacity Backing (Hide)'!C$2,'Capacity Summary'!$B$36:$B$135,0),MATCH('Capacity Backing (Hide)'!$A12,'Capacity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(Hide)'!$A12,'Capacity Summary'!$I$35:$BH$35,0))="x",INDEX('Capacity Summary'!$C$36:$F$135,MATCH('Capacity Backing (Hide)'!D$2,'Capacity Summary'!$B$36:$B$135,0),4),IF(INDEX('Capacity Summary'!$I$36:$BH$135,MATCH('Capacity Backing (Hide)'!D$2,'Capacity Summary'!$B$36:$B$135,0),MATCH('Capacity Backing (Hide)'!$A12,'Capacity Summary'!$I$35:$BH$35,0))&lt;&gt;0,INDEX('Capacity Summary'!$I$36:$BH$135,MATCH('Capacity Backing (Hide)'!D$2,'Capacity Summary'!$B$36:$B$135,0),MATCH('Capacity Backing (Hide)'!$A12,'Capacity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(Hide)'!$A12,'Capacity Summary'!$I$35:$BH$35,0))="x",INDEX('Capacity Summary'!$C$36:$F$135,MATCH('Capacity Backing (Hide)'!E$2,'Capacity Summary'!$B$36:$B$135,0),4),IF(INDEX('Capacity Summary'!$I$36:$BH$135,MATCH('Capacity Backing (Hide)'!E$2,'Capacity Summary'!$B$36:$B$135,0),MATCH('Capacity Backing (Hide)'!$A12,'Capacity Summary'!$I$35:$BH$35,0))&lt;&gt;0,INDEX('Capacity Summary'!$I$36:$BH$135,MATCH('Capacity Backing (Hide)'!E$2,'Capacity Summary'!$B$36:$B$135,0),MATCH('Capacity Backing (Hide)'!$A12,'Capacity Summary'!$I$35:$BH$35,0)),0)),INDEX('Capacity Summary'!$C$36:$F$135,MATCH('Capacity Backing (Hide)'!E$2,'Capacity Summary'!$B$36:$B$135,0),2)))/IF(Summary!$B$7="Minutes",1,60)/COUNTA(INDEX(Capacity!$C$10:$Q$109,MATCH('Capacity Backing (Hide)'!E$2,Capacity!$B$10:$B$109,0),1):INDEX(Capacity!$C$10:$Q$109,MATCH('Capacity Backing (Hide)'!E$2,Capacity!$B$10:$B$109,0),15))</f>
        <v>#N/A</v>
      </c>
      <c r="F1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(Hide)'!$A12,'Capacity Summary'!$I$35:$BH$35,0))="x",INDEX('Capacity Summary'!$C$36:$F$135,MATCH('Capacity Backing (Hide)'!F$2,'Capacity Summary'!$B$36:$B$135,0),4),IF(INDEX('Capacity Summary'!$I$36:$BH$135,MATCH('Capacity Backing (Hide)'!F$2,'Capacity Summary'!$B$36:$B$135,0),MATCH('Capacity Backing (Hide)'!$A12,'Capacity Summary'!$I$35:$BH$35,0))&lt;&gt;0,INDEX('Capacity Summary'!$I$36:$BH$135,MATCH('Capacity Backing (Hide)'!F$2,'Capacity Summary'!$B$36:$B$135,0),MATCH('Capacity Backing (Hide)'!$A12,'Capacity Summary'!$I$35:$BH$35,0)),0)),INDEX('Capacity Summary'!$C$36:$F$135,MATCH('Capacity Backing (Hide)'!F$2,'Capacity Summary'!$B$36:$B$135,0),2)))/IF(Summary!$B$7="Minutes",1,60)/COUNTA(INDEX(Capacity!$C$10:$Q$109,MATCH('Capacity Backing (Hide)'!F$2,Capacity!$B$10:$B$109,0),1):INDEX(Capacity!$C$10:$Q$109,MATCH('Capacity Backing (Hide)'!F$2,Capacity!$B$10:$B$109,0),15))</f>
        <v>#N/A</v>
      </c>
      <c r="G1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(Hide)'!$A12,'Capacity Summary'!$I$35:$BH$35,0))="x",INDEX('Capacity Summary'!$C$36:$F$135,MATCH('Capacity Backing (Hide)'!G$2,'Capacity Summary'!$B$36:$B$135,0),4),IF(INDEX('Capacity Summary'!$I$36:$BH$135,MATCH('Capacity Backing (Hide)'!G$2,'Capacity Summary'!$B$36:$B$135,0),MATCH('Capacity Backing (Hide)'!$A12,'Capacity Summary'!$I$35:$BH$35,0))&lt;&gt;0,INDEX('Capacity Summary'!$I$36:$BH$135,MATCH('Capacity Backing (Hide)'!G$2,'Capacity Summary'!$B$36:$B$135,0),MATCH('Capacity Backing (Hide)'!$A12,'Capacity Summary'!$I$35:$BH$35,0)),0)),INDEX('Capacity Summary'!$C$36:$F$135,MATCH('Capacity Backing (Hide)'!G$2,'Capacity Summary'!$B$36:$B$135,0),2)))/IF(Summary!$B$7="Minutes",1,60)/COUNTA(INDEX(Capacity!$C$10:$Q$109,MATCH('Capacity Backing (Hide)'!G$2,Capacity!$B$10:$B$109,0),1):INDEX(Capacity!$C$10:$Q$109,MATCH('Capacity Backing (Hide)'!G$2,Capacity!$B$10:$B$109,0),15))</f>
        <v>#N/A</v>
      </c>
      <c r="H1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(Hide)'!$A12,'Capacity Summary'!$I$35:$BH$35,0))="x",INDEX('Capacity Summary'!$C$36:$F$135,MATCH('Capacity Backing (Hide)'!H$2,'Capacity Summary'!$B$36:$B$135,0),4),IF(INDEX('Capacity Summary'!$I$36:$BH$135,MATCH('Capacity Backing (Hide)'!H$2,'Capacity Summary'!$B$36:$B$135,0),MATCH('Capacity Backing (Hide)'!$A12,'Capacity Summary'!$I$35:$BH$35,0))&lt;&gt;0,INDEX('Capacity Summary'!$I$36:$BH$135,MATCH('Capacity Backing (Hide)'!H$2,'Capacity Summary'!$B$36:$B$135,0),MATCH('Capacity Backing (Hide)'!$A12,'Capacity Summary'!$I$35:$BH$35,0)),0)),INDEX('Capacity Summary'!$C$36:$F$135,MATCH('Capacity Backing (Hide)'!H$2,'Capacity Summary'!$B$36:$B$135,0),2)))/IF(Summary!$B$7="Minutes",1,60)/COUNTA(INDEX(Capacity!$C$10:$Q$109,MATCH('Capacity Backing (Hide)'!H$2,Capacity!$B$10:$B$109,0),1):INDEX(Capacity!$C$10:$Q$109,MATCH('Capacity Backing (Hide)'!H$2,Capacity!$B$10:$B$109,0),15))</f>
        <v>#N/A</v>
      </c>
      <c r="I1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(Hide)'!$A12,'Capacity Summary'!$I$35:$BH$35,0))="x",INDEX('Capacity Summary'!$C$36:$F$135,MATCH('Capacity Backing (Hide)'!I$2,'Capacity Summary'!$B$36:$B$135,0),4),IF(INDEX('Capacity Summary'!$I$36:$BH$135,MATCH('Capacity Backing (Hide)'!I$2,'Capacity Summary'!$B$36:$B$135,0),MATCH('Capacity Backing (Hide)'!$A12,'Capacity Summary'!$I$35:$BH$35,0))&lt;&gt;0,INDEX('Capacity Summary'!$I$36:$BH$135,MATCH('Capacity Backing (Hide)'!I$2,'Capacity Summary'!$B$36:$B$135,0),MATCH('Capacity Backing (Hide)'!$A12,'Capacity Summary'!$I$35:$BH$35,0)),0)),INDEX('Capacity Summary'!$C$36:$F$135,MATCH('Capacity Backing (Hide)'!I$2,'Capacity Summary'!$B$36:$B$135,0),2)))/IF(Summary!$B$7="Minutes",1,60)/COUNTA(INDEX(Capacity!$C$10:$Q$109,MATCH('Capacity Backing (Hide)'!I$2,Capacity!$B$10:$B$109,0),1):INDEX(Capacity!$C$10:$Q$109,MATCH('Capacity Backing (Hide)'!I$2,Capacity!$B$10:$B$109,0),15))</f>
        <v>#N/A</v>
      </c>
      <c r="J1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(Hide)'!$A12,'Capacity Summary'!$I$35:$BH$35,0))="x",INDEX('Capacity Summary'!$C$36:$F$135,MATCH('Capacity Backing (Hide)'!J$2,'Capacity Summary'!$B$36:$B$135,0),4),IF(INDEX('Capacity Summary'!$I$36:$BH$135,MATCH('Capacity Backing (Hide)'!J$2,'Capacity Summary'!$B$36:$B$135,0),MATCH('Capacity Backing (Hide)'!$A12,'Capacity Summary'!$I$35:$BH$35,0))&lt;&gt;0,INDEX('Capacity Summary'!$I$36:$BH$135,MATCH('Capacity Backing (Hide)'!J$2,'Capacity Summary'!$B$36:$B$135,0),MATCH('Capacity Backing (Hide)'!$A12,'Capacity Summary'!$I$35:$BH$35,0)),0)),INDEX('Capacity Summary'!$C$36:$F$135,MATCH('Capacity Backing (Hide)'!J$2,'Capacity Summary'!$B$36:$B$135,0),2)))/IF(Summary!$B$7="Minutes",1,60)/COUNTA(INDEX(Capacity!$C$10:$Q$109,MATCH('Capacity Backing (Hide)'!J$2,Capacity!$B$10:$B$109,0),1):INDEX(Capacity!$C$10:$Q$109,MATCH('Capacity Backing (Hide)'!J$2,Capacity!$B$10:$B$109,0),15))</f>
        <v>#N/A</v>
      </c>
      <c r="K1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(Hide)'!$A12,'Capacity Summary'!$I$35:$BH$35,0))="x",INDEX('Capacity Summary'!$C$36:$F$135,MATCH('Capacity Backing (Hide)'!K$2,'Capacity Summary'!$B$36:$B$135,0),4),IF(INDEX('Capacity Summary'!$I$36:$BH$135,MATCH('Capacity Backing (Hide)'!K$2,'Capacity Summary'!$B$36:$B$135,0),MATCH('Capacity Backing (Hide)'!$A12,'Capacity Summary'!$I$35:$BH$35,0))&lt;&gt;0,INDEX('Capacity Summary'!$I$36:$BH$135,MATCH('Capacity Backing (Hide)'!K$2,'Capacity Summary'!$B$36:$B$135,0),MATCH('Capacity Backing (Hide)'!$A12,'Capacity Summary'!$I$35:$BH$35,0)),0)),INDEX('Capacity Summary'!$C$36:$F$135,MATCH('Capacity Backing (Hide)'!K$2,'Capacity Summary'!$B$36:$B$135,0),2)))/IF(Summary!$B$7="Minutes",1,60)/COUNTA(INDEX(Capacity!$C$10:$Q$109,MATCH('Capacity Backing (Hide)'!K$2,Capacity!$B$10:$B$109,0),1):INDEX(Capacity!$C$10:$Q$109,MATCH('Capacity Backing (Hide)'!K$2,Capacity!$B$10:$B$109,0),15))</f>
        <v>#N/A</v>
      </c>
      <c r="L1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(Hide)'!$A12,'Capacity Summary'!$I$35:$BH$35,0))="x",INDEX('Capacity Summary'!$C$36:$F$135,MATCH('Capacity Backing (Hide)'!L$2,'Capacity Summary'!$B$36:$B$135,0),4),IF(INDEX('Capacity Summary'!$I$36:$BH$135,MATCH('Capacity Backing (Hide)'!L$2,'Capacity Summary'!$B$36:$B$135,0),MATCH('Capacity Backing (Hide)'!$A12,'Capacity Summary'!$I$35:$BH$35,0))&lt;&gt;0,INDEX('Capacity Summary'!$I$36:$BH$135,MATCH('Capacity Backing (Hide)'!L$2,'Capacity Summary'!$B$36:$B$135,0),MATCH('Capacity Backing (Hide)'!$A12,'Capacity Summary'!$I$35:$BH$35,0)),0)),INDEX('Capacity Summary'!$C$36:$F$135,MATCH('Capacity Backing (Hide)'!L$2,'Capacity Summary'!$B$36:$B$135,0),2)))/IF(Summary!$B$7="Minutes",1,60)/COUNTA(INDEX(Capacity!$C$10:$Q$109,MATCH('Capacity Backing (Hide)'!L$2,Capacity!$B$10:$B$109,0),1):INDEX(Capacity!$C$10:$Q$109,MATCH('Capacity Backing (Hide)'!L$2,Capacity!$B$10:$B$109,0),15))</f>
        <v>#N/A</v>
      </c>
      <c r="M1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(Hide)'!$A12,'Capacity Summary'!$I$35:$BH$35,0))="x",INDEX('Capacity Summary'!$C$36:$F$135,MATCH('Capacity Backing (Hide)'!M$2,'Capacity Summary'!$B$36:$B$135,0),4),IF(INDEX('Capacity Summary'!$I$36:$BH$135,MATCH('Capacity Backing (Hide)'!M$2,'Capacity Summary'!$B$36:$B$135,0),MATCH('Capacity Backing (Hide)'!$A12,'Capacity Summary'!$I$35:$BH$35,0))&lt;&gt;0,INDEX('Capacity Summary'!$I$36:$BH$135,MATCH('Capacity Backing (Hide)'!M$2,'Capacity Summary'!$B$36:$B$135,0),MATCH('Capacity Backing (Hide)'!$A12,'Capacity Summary'!$I$35:$BH$35,0)),0)),INDEX('Capacity Summary'!$C$36:$F$135,MATCH('Capacity Backing (Hide)'!M$2,'Capacity Summary'!$B$36:$B$135,0),2)))/IF(Summary!$B$7="Minutes",1,60)/COUNTA(INDEX(Capacity!$C$10:$Q$109,MATCH('Capacity Backing (Hide)'!M$2,Capacity!$B$10:$B$109,0),1):INDEX(Capacity!$C$10:$Q$109,MATCH('Capacity Backing (Hide)'!M$2,Capacity!$B$10:$B$109,0),15))</f>
        <v>#N/A</v>
      </c>
      <c r="N1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(Hide)'!$A12,'Capacity Summary'!$I$35:$BH$35,0))="x",INDEX('Capacity Summary'!$C$36:$F$135,MATCH('Capacity Backing (Hide)'!N$2,'Capacity Summary'!$B$36:$B$135,0),4),IF(INDEX('Capacity Summary'!$I$36:$BH$135,MATCH('Capacity Backing (Hide)'!N$2,'Capacity Summary'!$B$36:$B$135,0),MATCH('Capacity Backing (Hide)'!$A12,'Capacity Summary'!$I$35:$BH$35,0))&lt;&gt;0,INDEX('Capacity Summary'!$I$36:$BH$135,MATCH('Capacity Backing (Hide)'!N$2,'Capacity Summary'!$B$36:$B$135,0),MATCH('Capacity Backing (Hide)'!$A12,'Capacity Summary'!$I$35:$BH$35,0)),0)),INDEX('Capacity Summary'!$C$36:$F$135,MATCH('Capacity Backing (Hide)'!N$2,'Capacity Summary'!$B$36:$B$135,0),2)))/IF(Summary!$B$7="Minutes",1,60)/COUNTA(INDEX(Capacity!$C$10:$Q$109,MATCH('Capacity Backing (Hide)'!N$2,Capacity!$B$10:$B$109,0),1):INDEX(Capacity!$C$10:$Q$109,MATCH('Capacity Backing (Hide)'!N$2,Capacity!$B$10:$B$109,0),15))</f>
        <v>#N/A</v>
      </c>
      <c r="O1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(Hide)'!$A12,'Capacity Summary'!$I$35:$BH$35,0))="x",INDEX('Capacity Summary'!$C$36:$F$135,MATCH('Capacity Backing (Hide)'!O$2,'Capacity Summary'!$B$36:$B$135,0),4),IF(INDEX('Capacity Summary'!$I$36:$BH$135,MATCH('Capacity Backing (Hide)'!O$2,'Capacity Summary'!$B$36:$B$135,0),MATCH('Capacity Backing (Hide)'!$A12,'Capacity Summary'!$I$35:$BH$35,0))&lt;&gt;0,INDEX('Capacity Summary'!$I$36:$BH$135,MATCH('Capacity Backing (Hide)'!O$2,'Capacity Summary'!$B$36:$B$135,0),MATCH('Capacity Backing (Hide)'!$A12,'Capacity Summary'!$I$35:$BH$35,0)),0)),INDEX('Capacity Summary'!$C$36:$F$135,MATCH('Capacity Backing (Hide)'!O$2,'Capacity Summary'!$B$36:$B$135,0),2)))/IF(Summary!$B$7="Minutes",1,60)/COUNTA(INDEX(Capacity!$C$10:$Q$109,MATCH('Capacity Backing (Hide)'!O$2,Capacity!$B$10:$B$109,0),1):INDEX(Capacity!$C$10:$Q$109,MATCH('Capacity Backing (Hide)'!O$2,Capacity!$B$10:$B$109,0),15))</f>
        <v>#N/A</v>
      </c>
      <c r="P1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(Hide)'!$A12,'Capacity Summary'!$I$35:$BH$35,0))="x",INDEX('Capacity Summary'!$C$36:$F$135,MATCH('Capacity Backing (Hide)'!P$2,'Capacity Summary'!$B$36:$B$135,0),4),IF(INDEX('Capacity Summary'!$I$36:$BH$135,MATCH('Capacity Backing (Hide)'!P$2,'Capacity Summary'!$B$36:$B$135,0),MATCH('Capacity Backing (Hide)'!$A12,'Capacity Summary'!$I$35:$BH$35,0))&lt;&gt;0,INDEX('Capacity Summary'!$I$36:$BH$135,MATCH('Capacity Backing (Hide)'!P$2,'Capacity Summary'!$B$36:$B$135,0),MATCH('Capacity Backing (Hide)'!$A12,'Capacity Summary'!$I$35:$BH$35,0)),0)),INDEX('Capacity Summary'!$C$36:$F$135,MATCH('Capacity Backing (Hide)'!P$2,'Capacity Summary'!$B$36:$B$135,0),2)))/IF(Summary!$B$7="Minutes",1,60)/COUNTA(INDEX(Capacity!$C$10:$Q$109,MATCH('Capacity Backing (Hide)'!P$2,Capacity!$B$10:$B$109,0),1):INDEX(Capacity!$C$10:$Q$109,MATCH('Capacity Backing (Hide)'!P$2,Capacity!$B$10:$B$109,0),15))</f>
        <v>#N/A</v>
      </c>
      <c r="Q1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(Hide)'!$A12,'Capacity Summary'!$I$35:$BH$35,0))="x",INDEX('Capacity Summary'!$C$36:$F$135,MATCH('Capacity Backing (Hide)'!Q$2,'Capacity Summary'!$B$36:$B$135,0),4),IF(INDEX('Capacity Summary'!$I$36:$BH$135,MATCH('Capacity Backing (Hide)'!Q$2,'Capacity Summary'!$B$36:$B$135,0),MATCH('Capacity Backing (Hide)'!$A12,'Capacity Summary'!$I$35:$BH$35,0))&lt;&gt;0,INDEX('Capacity Summary'!$I$36:$BH$135,MATCH('Capacity Backing (Hide)'!Q$2,'Capacity Summary'!$B$36:$B$135,0),MATCH('Capacity Backing (Hide)'!$A12,'Capacity Summary'!$I$35:$BH$35,0)),0)),INDEX('Capacity Summary'!$C$36:$F$135,MATCH('Capacity Backing (Hide)'!Q$2,'Capacity Summary'!$B$36:$B$135,0),2)))/IF(Summary!$B$7="Minutes",1,60)/COUNTA(INDEX(Capacity!$C$10:$Q$109,MATCH('Capacity Backing (Hide)'!Q$2,Capacity!$B$10:$B$109,0),1):INDEX(Capacity!$C$10:$Q$109,MATCH('Capacity Backing (Hide)'!Q$2,Capacity!$B$10:$B$109,0),15))</f>
        <v>#N/A</v>
      </c>
      <c r="R1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(Hide)'!$A12,'Capacity Summary'!$I$35:$BH$35,0))="x",INDEX('Capacity Summary'!$C$36:$F$135,MATCH('Capacity Backing (Hide)'!R$2,'Capacity Summary'!$B$36:$B$135,0),4),IF(INDEX('Capacity Summary'!$I$36:$BH$135,MATCH('Capacity Backing (Hide)'!R$2,'Capacity Summary'!$B$36:$B$135,0),MATCH('Capacity Backing (Hide)'!$A12,'Capacity Summary'!$I$35:$BH$35,0))&lt;&gt;0,INDEX('Capacity Summary'!$I$36:$BH$135,MATCH('Capacity Backing (Hide)'!R$2,'Capacity Summary'!$B$36:$B$135,0),MATCH('Capacity Backing (Hide)'!$A12,'Capacity Summary'!$I$35:$BH$35,0)),0)),INDEX('Capacity Summary'!$C$36:$F$135,MATCH('Capacity Backing (Hide)'!R$2,'Capacity Summary'!$B$36:$B$135,0),2)))/IF(Summary!$B$7="Minutes",1,60)/COUNTA(INDEX(Capacity!$C$10:$Q$109,MATCH('Capacity Backing (Hide)'!R$2,Capacity!$B$10:$B$109,0),1):INDEX(Capacity!$C$10:$Q$109,MATCH('Capacity Backing (Hide)'!R$2,Capacity!$B$10:$B$109,0),15))</f>
        <v>#N/A</v>
      </c>
      <c r="S1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(Hide)'!$A12,'Capacity Summary'!$I$35:$BH$35,0))="x",INDEX('Capacity Summary'!$C$36:$F$135,MATCH('Capacity Backing (Hide)'!S$2,'Capacity Summary'!$B$36:$B$135,0),4),IF(INDEX('Capacity Summary'!$I$36:$BH$135,MATCH('Capacity Backing (Hide)'!S$2,'Capacity Summary'!$B$36:$B$135,0),MATCH('Capacity Backing (Hide)'!$A12,'Capacity Summary'!$I$35:$BH$35,0))&lt;&gt;0,INDEX('Capacity Summary'!$I$36:$BH$135,MATCH('Capacity Backing (Hide)'!S$2,'Capacity Summary'!$B$36:$B$135,0),MATCH('Capacity Backing (Hide)'!$A12,'Capacity Summary'!$I$35:$BH$35,0)),0)),INDEX('Capacity Summary'!$C$36:$F$135,MATCH('Capacity Backing (Hide)'!S$2,'Capacity Summary'!$B$36:$B$135,0),2)))/IF(Summary!$B$7="Minutes",1,60)/COUNTA(INDEX(Capacity!$C$10:$Q$109,MATCH('Capacity Backing (Hide)'!S$2,Capacity!$B$10:$B$109,0),1):INDEX(Capacity!$C$10:$Q$109,MATCH('Capacity Backing (Hide)'!S$2,Capacity!$B$10:$B$109,0),15))</f>
        <v>#N/A</v>
      </c>
      <c r="T1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(Hide)'!$A12,'Capacity Summary'!$I$35:$BH$35,0))="x",INDEX('Capacity Summary'!$C$36:$F$135,MATCH('Capacity Backing (Hide)'!T$2,'Capacity Summary'!$B$36:$B$135,0),4),IF(INDEX('Capacity Summary'!$I$36:$BH$135,MATCH('Capacity Backing (Hide)'!T$2,'Capacity Summary'!$B$36:$B$135,0),MATCH('Capacity Backing (Hide)'!$A12,'Capacity Summary'!$I$35:$BH$35,0))&lt;&gt;0,INDEX('Capacity Summary'!$I$36:$BH$135,MATCH('Capacity Backing (Hide)'!T$2,'Capacity Summary'!$B$36:$B$135,0),MATCH('Capacity Backing (Hide)'!$A12,'Capacity Summary'!$I$35:$BH$35,0)),0)),INDEX('Capacity Summary'!$C$36:$F$135,MATCH('Capacity Backing (Hide)'!T$2,'Capacity Summary'!$B$36:$B$135,0),2)))/IF(Summary!$B$7="Minutes",1,60)/COUNTA(INDEX(Capacity!$C$10:$Q$109,MATCH('Capacity Backing (Hide)'!T$2,Capacity!$B$10:$B$109,0),1):INDEX(Capacity!$C$10:$Q$109,MATCH('Capacity Backing (Hide)'!T$2,Capacity!$B$10:$B$109,0),15))</f>
        <v>#N/A</v>
      </c>
      <c r="U1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(Hide)'!$A12,'Capacity Summary'!$I$35:$BH$35,0))="x",INDEX('Capacity Summary'!$C$36:$F$135,MATCH('Capacity Backing (Hide)'!U$2,'Capacity Summary'!$B$36:$B$135,0),4),IF(INDEX('Capacity Summary'!$I$36:$BH$135,MATCH('Capacity Backing (Hide)'!U$2,'Capacity Summary'!$B$36:$B$135,0),MATCH('Capacity Backing (Hide)'!$A12,'Capacity Summary'!$I$35:$BH$35,0))&lt;&gt;0,INDEX('Capacity Summary'!$I$36:$BH$135,MATCH('Capacity Backing (Hide)'!U$2,'Capacity Summary'!$B$36:$B$135,0),MATCH('Capacity Backing (Hide)'!$A12,'Capacity Summary'!$I$35:$BH$35,0)),0)),INDEX('Capacity Summary'!$C$36:$F$135,MATCH('Capacity Backing (Hide)'!U$2,'Capacity Summary'!$B$36:$B$135,0),2)))/IF(Summary!$B$7="Minutes",1,60)/COUNTA(INDEX(Capacity!$C$10:$Q$109,MATCH('Capacity Backing (Hide)'!U$2,Capacity!$B$10:$B$109,0),1):INDEX(Capacity!$C$10:$Q$109,MATCH('Capacity Backing (Hide)'!U$2,Capacity!$B$10:$B$109,0),15))</f>
        <v>#N/A</v>
      </c>
      <c r="V1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(Hide)'!$A12,'Capacity Summary'!$I$35:$BH$35,0))="x",INDEX('Capacity Summary'!$C$36:$F$135,MATCH('Capacity Backing (Hide)'!V$2,'Capacity Summary'!$B$36:$B$135,0),4),IF(INDEX('Capacity Summary'!$I$36:$BH$135,MATCH('Capacity Backing (Hide)'!V$2,'Capacity Summary'!$B$36:$B$135,0),MATCH('Capacity Backing (Hide)'!$A12,'Capacity Summary'!$I$35:$BH$35,0))&lt;&gt;0,INDEX('Capacity Summary'!$I$36:$BH$135,MATCH('Capacity Backing (Hide)'!V$2,'Capacity Summary'!$B$36:$B$135,0),MATCH('Capacity Backing (Hide)'!$A12,'Capacity Summary'!$I$35:$BH$35,0)),0)),INDEX('Capacity Summary'!$C$36:$F$135,MATCH('Capacity Backing (Hide)'!V$2,'Capacity Summary'!$B$36:$B$135,0),2)))/IF(Summary!$B$7="Minutes",1,60)/COUNTA(INDEX(Capacity!$C$10:$Q$109,MATCH('Capacity Backing (Hide)'!V$2,Capacity!$B$10:$B$109,0),1):INDEX(Capacity!$C$10:$Q$109,MATCH('Capacity Backing (Hide)'!V$2,Capacity!$B$10:$B$109,0),15))</f>
        <v>#N/A</v>
      </c>
      <c r="W1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(Hide)'!$A12,'Capacity Summary'!$I$35:$BH$35,0))="x",INDEX('Capacity Summary'!$C$36:$F$135,MATCH('Capacity Backing (Hide)'!W$2,'Capacity Summary'!$B$36:$B$135,0),4),IF(INDEX('Capacity Summary'!$I$36:$BH$135,MATCH('Capacity Backing (Hide)'!W$2,'Capacity Summary'!$B$36:$B$135,0),MATCH('Capacity Backing (Hide)'!$A12,'Capacity Summary'!$I$35:$BH$35,0))&lt;&gt;0,INDEX('Capacity Summary'!$I$36:$BH$135,MATCH('Capacity Backing (Hide)'!W$2,'Capacity Summary'!$B$36:$B$135,0),MATCH('Capacity Backing (Hide)'!$A12,'Capacity Summary'!$I$35:$BH$35,0)),0)),INDEX('Capacity Summary'!$C$36:$F$135,MATCH('Capacity Backing (Hide)'!W$2,'Capacity Summary'!$B$36:$B$135,0),2)))/IF(Summary!$B$7="Minutes",1,60)/COUNTA(INDEX(Capacity!$C$10:$Q$109,MATCH('Capacity Backing (Hide)'!W$2,Capacity!$B$10:$B$109,0),1):INDEX(Capacity!$C$10:$Q$109,MATCH('Capacity Backing (Hide)'!W$2,Capacity!$B$10:$B$109,0),15))</f>
        <v>#N/A</v>
      </c>
      <c r="X1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(Hide)'!$A12,'Capacity Summary'!$I$35:$BH$35,0))="x",INDEX('Capacity Summary'!$C$36:$F$135,MATCH('Capacity Backing (Hide)'!X$2,'Capacity Summary'!$B$36:$B$135,0),4),IF(INDEX('Capacity Summary'!$I$36:$BH$135,MATCH('Capacity Backing (Hide)'!X$2,'Capacity Summary'!$B$36:$B$135,0),MATCH('Capacity Backing (Hide)'!$A12,'Capacity Summary'!$I$35:$BH$35,0))&lt;&gt;0,INDEX('Capacity Summary'!$I$36:$BH$135,MATCH('Capacity Backing (Hide)'!X$2,'Capacity Summary'!$B$36:$B$135,0),MATCH('Capacity Backing (Hide)'!$A12,'Capacity Summary'!$I$35:$BH$35,0)),0)),INDEX('Capacity Summary'!$C$36:$F$135,MATCH('Capacity Backing (Hide)'!X$2,'Capacity Summary'!$B$36:$B$135,0),2)))/IF(Summary!$B$7="Minutes",1,60)/COUNTA(INDEX(Capacity!$C$10:$Q$109,MATCH('Capacity Backing (Hide)'!X$2,Capacity!$B$10:$B$109,0),1):INDEX(Capacity!$C$10:$Q$109,MATCH('Capacity Backing (Hide)'!X$2,Capacity!$B$10:$B$109,0),15))</f>
        <v>#N/A</v>
      </c>
      <c r="Y1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(Hide)'!$A12,'Capacity Summary'!$I$35:$BH$35,0))="x",INDEX('Capacity Summary'!$C$36:$F$135,MATCH('Capacity Backing (Hide)'!Y$2,'Capacity Summary'!$B$36:$B$135,0),4),IF(INDEX('Capacity Summary'!$I$36:$BH$135,MATCH('Capacity Backing (Hide)'!Y$2,'Capacity Summary'!$B$36:$B$135,0),MATCH('Capacity Backing (Hide)'!$A12,'Capacity Summary'!$I$35:$BH$35,0))&lt;&gt;0,INDEX('Capacity Summary'!$I$36:$BH$135,MATCH('Capacity Backing (Hide)'!Y$2,'Capacity Summary'!$B$36:$B$135,0),MATCH('Capacity Backing (Hide)'!$A12,'Capacity Summary'!$I$35:$BH$35,0)),0)),INDEX('Capacity Summary'!$C$36:$F$135,MATCH('Capacity Backing (Hide)'!Y$2,'Capacity Summary'!$B$36:$B$135,0),2)))/IF(Summary!$B$7="Minutes",1,60)/COUNTA(INDEX(Capacity!$C$10:$Q$109,MATCH('Capacity Backing (Hide)'!Y$2,Capacity!$B$10:$B$109,0),1):INDEX(Capacity!$C$10:$Q$109,MATCH('Capacity Backing (Hide)'!Y$2,Capacity!$B$10:$B$109,0),15))</f>
        <v>#N/A</v>
      </c>
      <c r="Z1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(Hide)'!$A12,'Capacity Summary'!$I$35:$BH$35,0))="x",INDEX('Capacity Summary'!$C$36:$F$135,MATCH('Capacity Backing (Hide)'!Z$2,'Capacity Summary'!$B$36:$B$135,0),4),IF(INDEX('Capacity Summary'!$I$36:$BH$135,MATCH('Capacity Backing (Hide)'!Z$2,'Capacity Summary'!$B$36:$B$135,0),MATCH('Capacity Backing (Hide)'!$A12,'Capacity Summary'!$I$35:$BH$35,0))&lt;&gt;0,INDEX('Capacity Summary'!$I$36:$BH$135,MATCH('Capacity Backing (Hide)'!Z$2,'Capacity Summary'!$B$36:$B$135,0),MATCH('Capacity Backing (Hide)'!$A12,'Capacity Summary'!$I$35:$BH$35,0)),0)),INDEX('Capacity Summary'!$C$36:$F$135,MATCH('Capacity Backing (Hide)'!Z$2,'Capacity Summary'!$B$36:$B$135,0),2)))/IF(Summary!$B$7="Minutes",1,60)/COUNTA(INDEX(Capacity!$C$10:$Q$109,MATCH('Capacity Backing (Hide)'!Z$2,Capacity!$B$10:$B$109,0),1):INDEX(Capacity!$C$10:$Q$109,MATCH('Capacity Backing (Hide)'!Z$2,Capacity!$B$10:$B$109,0),15))</f>
        <v>#N/A</v>
      </c>
      <c r="AA1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(Hide)'!$A12,'Capacity Summary'!$I$35:$BH$35,0))="x",INDEX('Capacity Summary'!$C$36:$F$135,MATCH('Capacity Backing (Hide)'!AA$2,'Capacity Summary'!$B$36:$B$135,0),4),IF(INDEX('Capacity Summary'!$I$36:$BH$135,MATCH('Capacity Backing (Hide)'!AA$2,'Capacity Summary'!$B$36:$B$135,0),MATCH('Capacity Backing (Hide)'!$A12,'Capacity Summary'!$I$35:$BH$35,0))&lt;&gt;0,INDEX('Capacity Summary'!$I$36:$BH$135,MATCH('Capacity Backing (Hide)'!AA$2,'Capacity Summary'!$B$36:$B$135,0),MATCH('Capacity Backing (Hide)'!$A12,'Capacity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(Hide)'!$A12,'Capacity Summary'!$I$35:$BH$35,0))="x",INDEX('Capacity Summary'!$C$36:$F$135,MATCH('Capacity Backing (Hide)'!AB$2,'Capacity Summary'!$B$36:$B$135,0),4),IF(INDEX('Capacity Summary'!$I$36:$BH$135,MATCH('Capacity Backing (Hide)'!AB$2,'Capacity Summary'!$B$36:$B$135,0),MATCH('Capacity Backing (Hide)'!$A12,'Capacity Summary'!$I$35:$BH$35,0))&lt;&gt;0,INDEX('Capacity Summary'!$I$36:$BH$135,MATCH('Capacity Backing (Hide)'!AB$2,'Capacity Summary'!$B$36:$B$135,0),MATCH('Capacity Backing (Hide)'!$A12,'Capacity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(Hide)'!$A12,'Capacity Summary'!$I$35:$BH$35,0))="x",INDEX('Capacity Summary'!$C$36:$F$135,MATCH('Capacity Backing (Hide)'!AC$2,'Capacity Summary'!$B$36:$B$135,0),4),IF(INDEX('Capacity Summary'!$I$36:$BH$135,MATCH('Capacity Backing (Hide)'!AC$2,'Capacity Summary'!$B$36:$B$135,0),MATCH('Capacity Backing (Hide)'!$A12,'Capacity Summary'!$I$35:$BH$35,0))&lt;&gt;0,INDEX('Capacity Summary'!$I$36:$BH$135,MATCH('Capacity Backing (Hide)'!AC$2,'Capacity Summary'!$B$36:$B$135,0),MATCH('Capacity Backing (Hide)'!$A12,'Capacity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(Hide)'!$A12,'Capacity Summary'!$I$35:$BH$35,0))="x",INDEX('Capacity Summary'!$C$36:$F$135,MATCH('Capacity Backing (Hide)'!AD$2,'Capacity Summary'!$B$36:$B$135,0),4),IF(INDEX('Capacity Summary'!$I$36:$BH$135,MATCH('Capacity Backing (Hide)'!AD$2,'Capacity Summary'!$B$36:$B$135,0),MATCH('Capacity Backing (Hide)'!$A12,'Capacity Summary'!$I$35:$BH$35,0))&lt;&gt;0,INDEX('Capacity Summary'!$I$36:$BH$135,MATCH('Capacity Backing (Hide)'!AD$2,'Capacity Summary'!$B$36:$B$135,0),MATCH('Capacity Backing (Hide)'!$A12,'Capacity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(Hide)'!$A12,'Capacity Summary'!$I$35:$BH$35,0))="x",INDEX('Capacity Summary'!$C$36:$F$135,MATCH('Capacity Backing (Hide)'!AE$2,'Capacity Summary'!$B$36:$B$135,0),4),IF(INDEX('Capacity Summary'!$I$36:$BH$135,MATCH('Capacity Backing (Hide)'!AE$2,'Capacity Summary'!$B$36:$B$135,0),MATCH('Capacity Backing (Hide)'!$A12,'Capacity Summary'!$I$35:$BH$35,0))&lt;&gt;0,INDEX('Capacity Summary'!$I$36:$BH$135,MATCH('Capacity Backing (Hide)'!AE$2,'Capacity Summary'!$B$36:$B$135,0),MATCH('Capacity Backing (Hide)'!$A12,'Capacity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(Hide)'!$A12,'Capacity Summary'!$I$35:$BH$35,0))="x",INDEX('Capacity Summary'!$C$36:$F$135,MATCH('Capacity Backing (Hide)'!AF$2,'Capacity Summary'!$B$36:$B$135,0),4),IF(INDEX('Capacity Summary'!$I$36:$BH$135,MATCH('Capacity Backing (Hide)'!AF$2,'Capacity Summary'!$B$36:$B$135,0),MATCH('Capacity Backing (Hide)'!$A12,'Capacity Summary'!$I$35:$BH$35,0))&lt;&gt;0,INDEX('Capacity Summary'!$I$36:$BH$135,MATCH('Capacity Backing (Hide)'!AF$2,'Capacity Summary'!$B$36:$B$135,0),MATCH('Capacity Backing (Hide)'!$A12,'Capacity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(Hide)'!$A12,'Capacity Summary'!$I$35:$BH$35,0))="x",INDEX('Capacity Summary'!$C$36:$F$135,MATCH('Capacity Backing (Hide)'!AG$2,'Capacity Summary'!$B$36:$B$135,0),4),IF(INDEX('Capacity Summary'!$I$36:$BH$135,MATCH('Capacity Backing (Hide)'!AG$2,'Capacity Summary'!$B$36:$B$135,0),MATCH('Capacity Backing (Hide)'!$A12,'Capacity Summary'!$I$35:$BH$35,0))&lt;&gt;0,INDEX('Capacity Summary'!$I$36:$BH$135,MATCH('Capacity Backing (Hide)'!AG$2,'Capacity Summary'!$B$36:$B$135,0),MATCH('Capacity Backing (Hide)'!$A12,'Capacity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(Hide)'!$A12,'Capacity Summary'!$I$35:$BH$35,0))="x",INDEX('Capacity Summary'!$C$36:$F$135,MATCH('Capacity Backing (Hide)'!AH$2,'Capacity Summary'!$B$36:$B$135,0),4),IF(INDEX('Capacity Summary'!$I$36:$BH$135,MATCH('Capacity Backing (Hide)'!AH$2,'Capacity Summary'!$B$36:$B$135,0),MATCH('Capacity Backing (Hide)'!$A12,'Capacity Summary'!$I$35:$BH$35,0))&lt;&gt;0,INDEX('Capacity Summary'!$I$36:$BH$135,MATCH('Capacity Backing (Hide)'!AH$2,'Capacity Summary'!$B$36:$B$135,0),MATCH('Capacity Backing (Hide)'!$A12,'Capacity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(Hide)'!$A12,'Capacity Summary'!$I$35:$BH$35,0))="x",INDEX('Capacity Summary'!$C$36:$F$135,MATCH('Capacity Backing (Hide)'!AI$2,'Capacity Summary'!$B$36:$B$135,0),4),IF(INDEX('Capacity Summary'!$I$36:$BH$135,MATCH('Capacity Backing (Hide)'!AI$2,'Capacity Summary'!$B$36:$B$135,0),MATCH('Capacity Backing (Hide)'!$A12,'Capacity Summary'!$I$35:$BH$35,0))&lt;&gt;0,INDEX('Capacity Summary'!$I$36:$BH$135,MATCH('Capacity Backing (Hide)'!AI$2,'Capacity Summary'!$B$36:$B$135,0),MATCH('Capacity Backing (Hide)'!$A12,'Capacity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(Hide)'!$A12,'Capacity Summary'!$I$35:$BH$35,0))="x",INDEX('Capacity Summary'!$C$36:$F$135,MATCH('Capacity Backing (Hide)'!AJ$2,'Capacity Summary'!$B$36:$B$135,0),4),IF(INDEX('Capacity Summary'!$I$36:$BH$135,MATCH('Capacity Backing (Hide)'!AJ$2,'Capacity Summary'!$B$36:$B$135,0),MATCH('Capacity Backing (Hide)'!$A12,'Capacity Summary'!$I$35:$BH$35,0))&lt;&gt;0,INDEX('Capacity Summary'!$I$36:$BH$135,MATCH('Capacity Backing (Hide)'!AJ$2,'Capacity Summary'!$B$36:$B$135,0),MATCH('Capacity Backing (Hide)'!$A12,'Capacity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(Hide)'!$A12,'Capacity Summary'!$I$35:$BH$35,0))="x",INDEX('Capacity Summary'!$C$36:$F$135,MATCH('Capacity Backing (Hide)'!AK$2,'Capacity Summary'!$B$36:$B$135,0),4),IF(INDEX('Capacity Summary'!$I$36:$BH$135,MATCH('Capacity Backing (Hide)'!AK$2,'Capacity Summary'!$B$36:$B$135,0),MATCH('Capacity Backing (Hide)'!$A12,'Capacity Summary'!$I$35:$BH$35,0))&lt;&gt;0,INDEX('Capacity Summary'!$I$36:$BH$135,MATCH('Capacity Backing (Hide)'!AK$2,'Capacity Summary'!$B$36:$B$135,0),MATCH('Capacity Backing (Hide)'!$A12,'Capacity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(Hide)'!$A12,'Capacity Summary'!$I$35:$BH$35,0))="x",INDEX('Capacity Summary'!$C$36:$F$135,MATCH('Capacity Backing (Hide)'!AL$2,'Capacity Summary'!$B$36:$B$135,0),4),IF(INDEX('Capacity Summary'!$I$36:$BH$135,MATCH('Capacity Backing (Hide)'!AL$2,'Capacity Summary'!$B$36:$B$135,0),MATCH('Capacity Backing (Hide)'!$A12,'Capacity Summary'!$I$35:$BH$35,0))&lt;&gt;0,INDEX('Capacity Summary'!$I$36:$BH$135,MATCH('Capacity Backing (Hide)'!AL$2,'Capacity Summary'!$B$36:$B$135,0),MATCH('Capacity Backing (Hide)'!$A12,'Capacity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(Hide)'!$A12,'Capacity Summary'!$I$35:$BH$35,0))="x",INDEX('Capacity Summary'!$C$36:$F$135,MATCH('Capacity Backing (Hide)'!AM$2,'Capacity Summary'!$B$36:$B$135,0),4),IF(INDEX('Capacity Summary'!$I$36:$BH$135,MATCH('Capacity Backing (Hide)'!AM$2,'Capacity Summary'!$B$36:$B$135,0),MATCH('Capacity Backing (Hide)'!$A12,'Capacity Summary'!$I$35:$BH$35,0))&lt;&gt;0,INDEX('Capacity Summary'!$I$36:$BH$135,MATCH('Capacity Backing (Hide)'!AM$2,'Capacity Summary'!$B$36:$B$135,0),MATCH('Capacity Backing (Hide)'!$A12,'Capacity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(Hide)'!$A12,'Capacity Summary'!$I$35:$BH$35,0))="x",INDEX('Capacity Summary'!$C$36:$F$135,MATCH('Capacity Backing (Hide)'!AN$2,'Capacity Summary'!$B$36:$B$135,0),4),IF(INDEX('Capacity Summary'!$I$36:$BH$135,MATCH('Capacity Backing (Hide)'!AN$2,'Capacity Summary'!$B$36:$B$135,0),MATCH('Capacity Backing (Hide)'!$A12,'Capacity Summary'!$I$35:$BH$35,0))&lt;&gt;0,INDEX('Capacity Summary'!$I$36:$BH$135,MATCH('Capacity Backing (Hide)'!AN$2,'Capacity Summary'!$B$36:$B$135,0),MATCH('Capacity Backing (Hide)'!$A12,'Capacity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(Hide)'!$A12,'Capacity Summary'!$I$35:$BH$35,0))="x",INDEX('Capacity Summary'!$C$36:$F$135,MATCH('Capacity Backing (Hide)'!AO$2,'Capacity Summary'!$B$36:$B$135,0),4),IF(INDEX('Capacity Summary'!$I$36:$BH$135,MATCH('Capacity Backing (Hide)'!AO$2,'Capacity Summary'!$B$36:$B$135,0),MATCH('Capacity Backing (Hide)'!$A12,'Capacity Summary'!$I$35:$BH$35,0))&lt;&gt;0,INDEX('Capacity Summary'!$I$36:$BH$135,MATCH('Capacity Backing (Hide)'!AO$2,'Capacity Summary'!$B$36:$B$135,0),MATCH('Capacity Backing (Hide)'!$A12,'Capacity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(Hide)'!$A12,'Capacity Summary'!$I$35:$BH$35,0))="x",INDEX('Capacity Summary'!$C$36:$F$135,MATCH('Capacity Backing (Hide)'!AP$2,'Capacity Summary'!$B$36:$B$135,0),4),IF(INDEX('Capacity Summary'!$I$36:$BH$135,MATCH('Capacity Backing (Hide)'!AP$2,'Capacity Summary'!$B$36:$B$135,0),MATCH('Capacity Backing (Hide)'!$A12,'Capacity Summary'!$I$35:$BH$35,0))&lt;&gt;0,INDEX('Capacity Summary'!$I$36:$BH$135,MATCH('Capacity Backing (Hide)'!AP$2,'Capacity Summary'!$B$36:$B$135,0),MATCH('Capacity Backing (Hide)'!$A12,'Capacity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(Hide)'!$A12,'Capacity Summary'!$I$35:$BH$35,0))="x",INDEX('Capacity Summary'!$C$36:$F$135,MATCH('Capacity Backing (Hide)'!AQ$2,'Capacity Summary'!$B$36:$B$135,0),4),IF(INDEX('Capacity Summary'!$I$36:$BH$135,MATCH('Capacity Backing (Hide)'!AQ$2,'Capacity Summary'!$B$36:$B$135,0),MATCH('Capacity Backing (Hide)'!$A12,'Capacity Summary'!$I$35:$BH$35,0))&lt;&gt;0,INDEX('Capacity Summary'!$I$36:$BH$135,MATCH('Capacity Backing (Hide)'!AQ$2,'Capacity Summary'!$B$36:$B$135,0),MATCH('Capacity Backing (Hide)'!$A12,'Capacity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(Hide)'!$A12,'Capacity Summary'!$I$35:$BH$35,0))="x",INDEX('Capacity Summary'!$C$36:$F$135,MATCH('Capacity Backing (Hide)'!AR$2,'Capacity Summary'!$B$36:$B$135,0),4),IF(INDEX('Capacity Summary'!$I$36:$BH$135,MATCH('Capacity Backing (Hide)'!AR$2,'Capacity Summary'!$B$36:$B$135,0),MATCH('Capacity Backing (Hide)'!$A12,'Capacity Summary'!$I$35:$BH$35,0))&lt;&gt;0,INDEX('Capacity Summary'!$I$36:$BH$135,MATCH('Capacity Backing (Hide)'!AR$2,'Capacity Summary'!$B$36:$B$135,0),MATCH('Capacity Backing (Hide)'!$A12,'Capacity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(Hide)'!$A12,'Capacity Summary'!$I$35:$BH$35,0))="x",INDEX('Capacity Summary'!$C$36:$F$135,MATCH('Capacity Backing (Hide)'!AS$2,'Capacity Summary'!$B$36:$B$135,0),4),IF(INDEX('Capacity Summary'!$I$36:$BH$135,MATCH('Capacity Backing (Hide)'!AS$2,'Capacity Summary'!$B$36:$B$135,0),MATCH('Capacity Backing (Hide)'!$A12,'Capacity Summary'!$I$35:$BH$35,0))&lt;&gt;0,INDEX('Capacity Summary'!$I$36:$BH$135,MATCH('Capacity Backing (Hide)'!AS$2,'Capacity Summary'!$B$36:$B$135,0),MATCH('Capacity Backing (Hide)'!$A12,'Capacity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(Hide)'!$A12,'Capacity Summary'!$I$35:$BH$35,0))="x",INDEX('Capacity Summary'!$C$36:$F$135,MATCH('Capacity Backing (Hide)'!AT$2,'Capacity Summary'!$B$36:$B$135,0),4),IF(INDEX('Capacity Summary'!$I$36:$BH$135,MATCH('Capacity Backing (Hide)'!AT$2,'Capacity Summary'!$B$36:$B$135,0),MATCH('Capacity Backing (Hide)'!$A12,'Capacity Summary'!$I$35:$BH$35,0))&lt;&gt;0,INDEX('Capacity Summary'!$I$36:$BH$135,MATCH('Capacity Backing (Hide)'!AT$2,'Capacity Summary'!$B$36:$B$135,0),MATCH('Capacity Backing (Hide)'!$A12,'Capacity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(Hide)'!$A12,'Capacity Summary'!$I$35:$BH$35,0))="x",INDEX('Capacity Summary'!$C$36:$F$135,MATCH('Capacity Backing (Hide)'!AU$2,'Capacity Summary'!$B$36:$B$135,0),4),IF(INDEX('Capacity Summary'!$I$36:$BH$135,MATCH('Capacity Backing (Hide)'!AU$2,'Capacity Summary'!$B$36:$B$135,0),MATCH('Capacity Backing (Hide)'!$A12,'Capacity Summary'!$I$35:$BH$35,0))&lt;&gt;0,INDEX('Capacity Summary'!$I$36:$BH$135,MATCH('Capacity Backing (Hide)'!AU$2,'Capacity Summary'!$B$36:$B$135,0),MATCH('Capacity Backing (Hide)'!$A12,'Capacity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(Hide)'!$A12,'Capacity Summary'!$I$35:$BH$35,0))="x",INDEX('Capacity Summary'!$C$36:$F$135,MATCH('Capacity Backing (Hide)'!AV$2,'Capacity Summary'!$B$36:$B$135,0),4),IF(INDEX('Capacity Summary'!$I$36:$BH$135,MATCH('Capacity Backing (Hide)'!AV$2,'Capacity Summary'!$B$36:$B$135,0),MATCH('Capacity Backing (Hide)'!$A12,'Capacity Summary'!$I$35:$BH$35,0))&lt;&gt;0,INDEX('Capacity Summary'!$I$36:$BH$135,MATCH('Capacity Backing (Hide)'!AV$2,'Capacity Summary'!$B$36:$B$135,0),MATCH('Capacity Backing (Hide)'!$A12,'Capacity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(Hide)'!$A12,'Capacity Summary'!$I$35:$BH$35,0))="x",INDEX('Capacity Summary'!$C$36:$F$135,MATCH('Capacity Backing (Hide)'!AW$2,'Capacity Summary'!$B$36:$B$135,0),4),IF(INDEX('Capacity Summary'!$I$36:$BH$135,MATCH('Capacity Backing (Hide)'!AW$2,'Capacity Summary'!$B$36:$B$135,0),MATCH('Capacity Backing (Hide)'!$A12,'Capacity Summary'!$I$35:$BH$35,0))&lt;&gt;0,INDEX('Capacity Summary'!$I$36:$BH$135,MATCH('Capacity Backing (Hide)'!AW$2,'Capacity Summary'!$B$36:$B$135,0),MATCH('Capacity Backing (Hide)'!$A12,'Capacity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(Hide)'!$A12,'Capacity Summary'!$I$35:$BH$35,0))="x",INDEX('Capacity Summary'!$C$36:$F$135,MATCH('Capacity Backing (Hide)'!AX$2,'Capacity Summary'!$B$36:$B$135,0),4),IF(INDEX('Capacity Summary'!$I$36:$BH$135,MATCH('Capacity Backing (Hide)'!AX$2,'Capacity Summary'!$B$36:$B$135,0),MATCH('Capacity Backing (Hide)'!$A12,'Capacity Summary'!$I$35:$BH$35,0))&lt;&gt;0,INDEX('Capacity Summary'!$I$36:$BH$135,MATCH('Capacity Backing (Hide)'!AX$2,'Capacity Summary'!$B$36:$B$135,0),MATCH('Capacity Backing (Hide)'!$A12,'Capacity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(Hide)'!$A12,'Capacity Summary'!$I$35:$BH$35,0))="x",INDEX('Capacity Summary'!$C$36:$F$135,MATCH('Capacity Backing (Hide)'!AY$2,'Capacity Summary'!$B$36:$B$135,0),4),IF(INDEX('Capacity Summary'!$I$36:$BH$135,MATCH('Capacity Backing (Hide)'!AY$2,'Capacity Summary'!$B$36:$B$135,0),MATCH('Capacity Backing (Hide)'!$A12,'Capacity Summary'!$I$35:$BH$35,0))&lt;&gt;0,INDEX('Capacity Summary'!$I$36:$BH$135,MATCH('Capacity Backing (Hide)'!AY$2,'Capacity Summary'!$B$36:$B$135,0),MATCH('Capacity Backing (Hide)'!$A12,'Capacity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(Hide)'!$A12,'Capacity Summary'!$I$35:$BH$35,0))="x",INDEX('Capacity Summary'!$C$36:$F$135,MATCH('Capacity Backing (Hide)'!AZ$2,'Capacity Summary'!$B$36:$B$135,0),4),IF(INDEX('Capacity Summary'!$I$36:$BH$135,MATCH('Capacity Backing (Hide)'!AZ$2,'Capacity Summary'!$B$36:$B$135,0),MATCH('Capacity Backing (Hide)'!$A12,'Capacity Summary'!$I$35:$BH$35,0))&lt;&gt;0,INDEX('Capacity Summary'!$I$36:$BH$135,MATCH('Capacity Backing (Hide)'!AZ$2,'Capacity Summary'!$B$36:$B$135,0),MATCH('Capacity Backing (Hide)'!$A12,'Capacity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(Hide)'!$A12,'Capacity Summary'!$I$35:$BH$35,0))="x",INDEX('Capacity Summary'!$C$36:$F$135,MATCH('Capacity Backing (Hide)'!BA$2,'Capacity Summary'!$B$36:$B$135,0),4),IF(INDEX('Capacity Summary'!$I$36:$BH$135,MATCH('Capacity Backing (Hide)'!BA$2,'Capacity Summary'!$B$36:$B$135,0),MATCH('Capacity Backing (Hide)'!$A12,'Capacity Summary'!$I$35:$BH$35,0))&lt;&gt;0,INDEX('Capacity Summary'!$I$36:$BH$135,MATCH('Capacity Backing (Hide)'!BA$2,'Capacity Summary'!$B$36:$B$135,0),MATCH('Capacity Backing (Hide)'!$A12,'Capacity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(Hide)'!$A12,'Capacity Summary'!$I$35:$BH$35,0))="x",INDEX('Capacity Summary'!$C$36:$F$135,MATCH('Capacity Backing (Hide)'!BB$2,'Capacity Summary'!$B$36:$B$135,0),4),IF(INDEX('Capacity Summary'!$I$36:$BH$135,MATCH('Capacity Backing (Hide)'!BB$2,'Capacity Summary'!$B$36:$B$135,0),MATCH('Capacity Backing (Hide)'!$A12,'Capacity Summary'!$I$35:$BH$35,0))&lt;&gt;0,INDEX('Capacity Summary'!$I$36:$BH$135,MATCH('Capacity Backing (Hide)'!BB$2,'Capacity Summary'!$B$36:$B$135,0),MATCH('Capacity Backing (Hide)'!$A12,'Capacity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(Hide)'!$A12,'Capacity Summary'!$I$35:$BH$35,0))="x",INDEX('Capacity Summary'!$C$36:$F$135,MATCH('Capacity Backing (Hide)'!BC$2,'Capacity Summary'!$B$36:$B$135,0),4),IF(INDEX('Capacity Summary'!$I$36:$BH$135,MATCH('Capacity Backing (Hide)'!BC$2,'Capacity Summary'!$B$36:$B$135,0),MATCH('Capacity Backing (Hide)'!$A12,'Capacity Summary'!$I$35:$BH$35,0))&lt;&gt;0,INDEX('Capacity Summary'!$I$36:$BH$135,MATCH('Capacity Backing (Hide)'!BC$2,'Capacity Summary'!$B$36:$B$135,0),MATCH('Capacity Backing (Hide)'!$A12,'Capacity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(Hide)'!$A12,'Capacity Summary'!$I$35:$BH$35,0))="x",INDEX('Capacity Summary'!$C$36:$F$135,MATCH('Capacity Backing (Hide)'!BD$2,'Capacity Summary'!$B$36:$B$135,0),4),IF(INDEX('Capacity Summary'!$I$36:$BH$135,MATCH('Capacity Backing (Hide)'!BD$2,'Capacity Summary'!$B$36:$B$135,0),MATCH('Capacity Backing (Hide)'!$A12,'Capacity Summary'!$I$35:$BH$35,0))&lt;&gt;0,INDEX('Capacity Summary'!$I$36:$BH$135,MATCH('Capacity Backing (Hide)'!BD$2,'Capacity Summary'!$B$36:$B$135,0),MATCH('Capacity Backing (Hide)'!$A12,'Capacity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(Hide)'!$A12,'Capacity Summary'!$I$35:$BH$35,0))="x",INDEX('Capacity Summary'!$C$36:$F$135,MATCH('Capacity Backing (Hide)'!BE$2,'Capacity Summary'!$B$36:$B$135,0),4),IF(INDEX('Capacity Summary'!$I$36:$BH$135,MATCH('Capacity Backing (Hide)'!BE$2,'Capacity Summary'!$B$36:$B$135,0),MATCH('Capacity Backing (Hide)'!$A12,'Capacity Summary'!$I$35:$BH$35,0))&lt;&gt;0,INDEX('Capacity Summary'!$I$36:$BH$135,MATCH('Capacity Backing (Hide)'!BE$2,'Capacity Summary'!$B$36:$B$135,0),MATCH('Capacity Backing (Hide)'!$A12,'Capacity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(Hide)'!$A12,'Capacity Summary'!$I$35:$BH$35,0))="x",INDEX('Capacity Summary'!$C$36:$F$135,MATCH('Capacity Backing (Hide)'!BF$2,'Capacity Summary'!$B$36:$B$135,0),4),IF(INDEX('Capacity Summary'!$I$36:$BH$135,MATCH('Capacity Backing (Hide)'!BF$2,'Capacity Summary'!$B$36:$B$135,0),MATCH('Capacity Backing (Hide)'!$A12,'Capacity Summary'!$I$35:$BH$35,0))&lt;&gt;0,INDEX('Capacity Summary'!$I$36:$BH$135,MATCH('Capacity Backing (Hide)'!BF$2,'Capacity Summary'!$B$36:$B$135,0),MATCH('Capacity Backing (Hide)'!$A12,'Capacity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(Hide)'!$A12,'Capacity Summary'!$I$35:$BH$35,0))="x",INDEX('Capacity Summary'!$C$36:$F$135,MATCH('Capacity Backing (Hide)'!BG$2,'Capacity Summary'!$B$36:$B$135,0),4),IF(INDEX('Capacity Summary'!$I$36:$BH$135,MATCH('Capacity Backing (Hide)'!BG$2,'Capacity Summary'!$B$36:$B$135,0),MATCH('Capacity Backing (Hide)'!$A12,'Capacity Summary'!$I$35:$BH$35,0))&lt;&gt;0,INDEX('Capacity Summary'!$I$36:$BH$135,MATCH('Capacity Backing (Hide)'!BG$2,'Capacity Summary'!$B$36:$B$135,0),MATCH('Capacity Backing (Hide)'!$A12,'Capacity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(Hide)'!$A12,'Capacity Summary'!$I$35:$BH$35,0))="x",INDEX('Capacity Summary'!$C$36:$F$135,MATCH('Capacity Backing (Hide)'!BH$2,'Capacity Summary'!$B$36:$B$135,0),4),IF(INDEX('Capacity Summary'!$I$36:$BH$135,MATCH('Capacity Backing (Hide)'!BH$2,'Capacity Summary'!$B$36:$B$135,0),MATCH('Capacity Backing (Hide)'!$A12,'Capacity Summary'!$I$35:$BH$35,0))&lt;&gt;0,INDEX('Capacity Summary'!$I$36:$BH$135,MATCH('Capacity Backing (Hide)'!BH$2,'Capacity Summary'!$B$36:$B$135,0),MATCH('Capacity Backing (Hide)'!$A12,'Capacity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(Hide)'!$A12,'Capacity Summary'!$I$35:$BH$35,0))="x",INDEX('Capacity Summary'!$C$36:$F$135,MATCH('Capacity Backing (Hide)'!BI$2,'Capacity Summary'!$B$36:$B$135,0),4),IF(INDEX('Capacity Summary'!$I$36:$BH$135,MATCH('Capacity Backing (Hide)'!BI$2,'Capacity Summary'!$B$36:$B$135,0),MATCH('Capacity Backing (Hide)'!$A12,'Capacity Summary'!$I$35:$BH$35,0))&lt;&gt;0,INDEX('Capacity Summary'!$I$36:$BH$135,MATCH('Capacity Backing (Hide)'!BI$2,'Capacity Summary'!$B$36:$B$135,0),MATCH('Capacity Backing (Hide)'!$A12,'Capacity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(Hide)'!$A12,'Capacity Summary'!$I$35:$BH$35,0))="x",INDEX('Capacity Summary'!$C$36:$F$135,MATCH('Capacity Backing (Hide)'!BJ$2,'Capacity Summary'!$B$36:$B$135,0),4),IF(INDEX('Capacity Summary'!$I$36:$BH$135,MATCH('Capacity Backing (Hide)'!BJ$2,'Capacity Summary'!$B$36:$B$135,0),MATCH('Capacity Backing (Hide)'!$A12,'Capacity Summary'!$I$35:$BH$35,0))&lt;&gt;0,INDEX('Capacity Summary'!$I$36:$BH$135,MATCH('Capacity Backing (Hide)'!BJ$2,'Capacity Summary'!$B$36:$B$135,0),MATCH('Capacity Backing (Hide)'!$A12,'Capacity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(Hide)'!$A12,'Capacity Summary'!$I$35:$BH$35,0))="x",INDEX('Capacity Summary'!$C$36:$F$135,MATCH('Capacity Backing (Hide)'!BK$2,'Capacity Summary'!$B$36:$B$135,0),4),IF(INDEX('Capacity Summary'!$I$36:$BH$135,MATCH('Capacity Backing (Hide)'!BK$2,'Capacity Summary'!$B$36:$B$135,0),MATCH('Capacity Backing (Hide)'!$A12,'Capacity Summary'!$I$35:$BH$35,0))&lt;&gt;0,INDEX('Capacity Summary'!$I$36:$BH$135,MATCH('Capacity Backing (Hide)'!BK$2,'Capacity Summary'!$B$36:$B$135,0),MATCH('Capacity Backing (Hide)'!$A12,'Capacity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(Hide)'!$A12,'Capacity Summary'!$I$35:$BH$35,0))="x",INDEX('Capacity Summary'!$C$36:$F$135,MATCH('Capacity Backing (Hide)'!BL$2,'Capacity Summary'!$B$36:$B$135,0),4),IF(INDEX('Capacity Summary'!$I$36:$BH$135,MATCH('Capacity Backing (Hide)'!BL$2,'Capacity Summary'!$B$36:$B$135,0),MATCH('Capacity Backing (Hide)'!$A12,'Capacity Summary'!$I$35:$BH$35,0))&lt;&gt;0,INDEX('Capacity Summary'!$I$36:$BH$135,MATCH('Capacity Backing (Hide)'!BL$2,'Capacity Summary'!$B$36:$B$135,0),MATCH('Capacity Backing (Hide)'!$A12,'Capacity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(Hide)'!$A12,'Capacity Summary'!$I$35:$BH$35,0))="x",INDEX('Capacity Summary'!$C$36:$F$135,MATCH('Capacity Backing (Hide)'!BM$2,'Capacity Summary'!$B$36:$B$135,0),4),IF(INDEX('Capacity Summary'!$I$36:$BH$135,MATCH('Capacity Backing (Hide)'!BM$2,'Capacity Summary'!$B$36:$B$135,0),MATCH('Capacity Backing (Hide)'!$A12,'Capacity Summary'!$I$35:$BH$35,0))&lt;&gt;0,INDEX('Capacity Summary'!$I$36:$BH$135,MATCH('Capacity Backing (Hide)'!BM$2,'Capacity Summary'!$B$36:$B$135,0),MATCH('Capacity Backing (Hide)'!$A12,'Capacity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(Hide)'!$A12,'Capacity Summary'!$I$35:$BH$35,0))="x",INDEX('Capacity Summary'!$C$36:$F$135,MATCH('Capacity Backing (Hide)'!BN$2,'Capacity Summary'!$B$36:$B$135,0),4),IF(INDEX('Capacity Summary'!$I$36:$BH$135,MATCH('Capacity Backing (Hide)'!BN$2,'Capacity Summary'!$B$36:$B$135,0),MATCH('Capacity Backing (Hide)'!$A12,'Capacity Summary'!$I$35:$BH$35,0))&lt;&gt;0,INDEX('Capacity Summary'!$I$36:$BH$135,MATCH('Capacity Backing (Hide)'!BN$2,'Capacity Summary'!$B$36:$B$135,0),MATCH('Capacity Backing (Hide)'!$A12,'Capacity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(Hide)'!$A12,'Capacity Summary'!$I$35:$BH$35,0))="x",INDEX('Capacity Summary'!$C$36:$F$135,MATCH('Capacity Backing (Hide)'!BO$2,'Capacity Summary'!$B$36:$B$135,0),4),IF(INDEX('Capacity Summary'!$I$36:$BH$135,MATCH('Capacity Backing (Hide)'!BO$2,'Capacity Summary'!$B$36:$B$135,0),MATCH('Capacity Backing (Hide)'!$A12,'Capacity Summary'!$I$35:$BH$35,0))&lt;&gt;0,INDEX('Capacity Summary'!$I$36:$BH$135,MATCH('Capacity Backing (Hide)'!BO$2,'Capacity Summary'!$B$36:$B$135,0),MATCH('Capacity Backing (Hide)'!$A12,'Capacity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(Hide)'!$A12,'Capacity Summary'!$I$35:$BH$35,0))="x",INDEX('Capacity Summary'!$C$36:$F$135,MATCH('Capacity Backing (Hide)'!BP$2,'Capacity Summary'!$B$36:$B$135,0),4),IF(INDEX('Capacity Summary'!$I$36:$BH$135,MATCH('Capacity Backing (Hide)'!BP$2,'Capacity Summary'!$B$36:$B$135,0),MATCH('Capacity Backing (Hide)'!$A12,'Capacity Summary'!$I$35:$BH$35,0))&lt;&gt;0,INDEX('Capacity Summary'!$I$36:$BH$135,MATCH('Capacity Backing (Hide)'!BP$2,'Capacity Summary'!$B$36:$B$135,0),MATCH('Capacity Backing (Hide)'!$A12,'Capacity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(Hide)'!$A12,'Capacity Summary'!$I$35:$BH$35,0))="x",INDEX('Capacity Summary'!$C$36:$F$135,MATCH('Capacity Backing (Hide)'!BQ$2,'Capacity Summary'!$B$36:$B$135,0),4),IF(INDEX('Capacity Summary'!$I$36:$BH$135,MATCH('Capacity Backing (Hide)'!BQ$2,'Capacity Summary'!$B$36:$B$135,0),MATCH('Capacity Backing (Hide)'!$A12,'Capacity Summary'!$I$35:$BH$35,0))&lt;&gt;0,INDEX('Capacity Summary'!$I$36:$BH$135,MATCH('Capacity Backing (Hide)'!BQ$2,'Capacity Summary'!$B$36:$B$135,0),MATCH('Capacity Backing (Hide)'!$A12,'Capacity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(Hide)'!$A12,'Capacity Summary'!$I$35:$BH$35,0))="x",INDEX('Capacity Summary'!$C$36:$F$135,MATCH('Capacity Backing (Hide)'!BR$2,'Capacity Summary'!$B$36:$B$135,0),4),IF(INDEX('Capacity Summary'!$I$36:$BH$135,MATCH('Capacity Backing (Hide)'!BR$2,'Capacity Summary'!$B$36:$B$135,0),MATCH('Capacity Backing (Hide)'!$A12,'Capacity Summary'!$I$35:$BH$35,0))&lt;&gt;0,INDEX('Capacity Summary'!$I$36:$BH$135,MATCH('Capacity Backing (Hide)'!BR$2,'Capacity Summary'!$B$36:$B$135,0),MATCH('Capacity Backing (Hide)'!$A12,'Capacity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(Hide)'!$A12,'Capacity Summary'!$I$35:$BH$35,0))="x",INDEX('Capacity Summary'!$C$36:$F$135,MATCH('Capacity Backing (Hide)'!BS$2,'Capacity Summary'!$B$36:$B$135,0),4),IF(INDEX('Capacity Summary'!$I$36:$BH$135,MATCH('Capacity Backing (Hide)'!BS$2,'Capacity Summary'!$B$36:$B$135,0),MATCH('Capacity Backing (Hide)'!$A12,'Capacity Summary'!$I$35:$BH$35,0))&lt;&gt;0,INDEX('Capacity Summary'!$I$36:$BH$135,MATCH('Capacity Backing (Hide)'!BS$2,'Capacity Summary'!$B$36:$B$135,0),MATCH('Capacity Backing (Hide)'!$A12,'Capacity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(Hide)'!$A12,'Capacity Summary'!$I$35:$BH$35,0))="x",INDEX('Capacity Summary'!$C$36:$F$135,MATCH('Capacity Backing (Hide)'!BT$2,'Capacity Summary'!$B$36:$B$135,0),4),IF(INDEX('Capacity Summary'!$I$36:$BH$135,MATCH('Capacity Backing (Hide)'!BT$2,'Capacity Summary'!$B$36:$B$135,0),MATCH('Capacity Backing (Hide)'!$A12,'Capacity Summary'!$I$35:$BH$35,0))&lt;&gt;0,INDEX('Capacity Summary'!$I$36:$BH$135,MATCH('Capacity Backing (Hide)'!BT$2,'Capacity Summary'!$B$36:$B$135,0),MATCH('Capacity Backing (Hide)'!$A12,'Capacity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(Hide)'!$A12,'Capacity Summary'!$I$35:$BH$35,0))="x",INDEX('Capacity Summary'!$C$36:$F$135,MATCH('Capacity Backing (Hide)'!BU$2,'Capacity Summary'!$B$36:$B$135,0),4),IF(INDEX('Capacity Summary'!$I$36:$BH$135,MATCH('Capacity Backing (Hide)'!BU$2,'Capacity Summary'!$B$36:$B$135,0),MATCH('Capacity Backing (Hide)'!$A12,'Capacity Summary'!$I$35:$BH$35,0))&lt;&gt;0,INDEX('Capacity Summary'!$I$36:$BH$135,MATCH('Capacity Backing (Hide)'!BU$2,'Capacity Summary'!$B$36:$B$135,0),MATCH('Capacity Backing (Hide)'!$A12,'Capacity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(Hide)'!$A12,'Capacity Summary'!$I$35:$BH$35,0))="x",INDEX('Capacity Summary'!$C$36:$F$135,MATCH('Capacity Backing (Hide)'!BV$2,'Capacity Summary'!$B$36:$B$135,0),4),IF(INDEX('Capacity Summary'!$I$36:$BH$135,MATCH('Capacity Backing (Hide)'!BV$2,'Capacity Summary'!$B$36:$B$135,0),MATCH('Capacity Backing (Hide)'!$A12,'Capacity Summary'!$I$35:$BH$35,0))&lt;&gt;0,INDEX('Capacity Summary'!$I$36:$BH$135,MATCH('Capacity Backing (Hide)'!BV$2,'Capacity Summary'!$B$36:$B$135,0),MATCH('Capacity Backing (Hide)'!$A12,'Capacity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(Hide)'!$A12,'Capacity Summary'!$I$35:$BH$35,0))="x",INDEX('Capacity Summary'!$C$36:$F$135,MATCH('Capacity Backing (Hide)'!BW$2,'Capacity Summary'!$B$36:$B$135,0),4),IF(INDEX('Capacity Summary'!$I$36:$BH$135,MATCH('Capacity Backing (Hide)'!BW$2,'Capacity Summary'!$B$36:$B$135,0),MATCH('Capacity Backing (Hide)'!$A12,'Capacity Summary'!$I$35:$BH$35,0))&lt;&gt;0,INDEX('Capacity Summary'!$I$36:$BH$135,MATCH('Capacity Backing (Hide)'!BW$2,'Capacity Summary'!$B$36:$B$135,0),MATCH('Capacity Backing (Hide)'!$A12,'Capacity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(Hide)'!$A12,'Capacity Summary'!$I$35:$BH$35,0))="x",INDEX('Capacity Summary'!$C$36:$F$135,MATCH('Capacity Backing (Hide)'!BX$2,'Capacity Summary'!$B$36:$B$135,0),4),IF(INDEX('Capacity Summary'!$I$36:$BH$135,MATCH('Capacity Backing (Hide)'!BX$2,'Capacity Summary'!$B$36:$B$135,0),MATCH('Capacity Backing (Hide)'!$A12,'Capacity Summary'!$I$35:$BH$35,0))&lt;&gt;0,INDEX('Capacity Summary'!$I$36:$BH$135,MATCH('Capacity Backing (Hide)'!BX$2,'Capacity Summary'!$B$36:$B$135,0),MATCH('Capacity Backing (Hide)'!$A12,'Capacity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(Hide)'!$A12,'Capacity Summary'!$I$35:$BH$35,0))="x",INDEX('Capacity Summary'!$C$36:$F$135,MATCH('Capacity Backing (Hide)'!BY$2,'Capacity Summary'!$B$36:$B$135,0),4),IF(INDEX('Capacity Summary'!$I$36:$BH$135,MATCH('Capacity Backing (Hide)'!BY$2,'Capacity Summary'!$B$36:$B$135,0),MATCH('Capacity Backing (Hide)'!$A12,'Capacity Summary'!$I$35:$BH$35,0))&lt;&gt;0,INDEX('Capacity Summary'!$I$36:$BH$135,MATCH('Capacity Backing (Hide)'!BY$2,'Capacity Summary'!$B$36:$B$135,0),MATCH('Capacity Backing (Hide)'!$A12,'Capacity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(Hide)'!$A12,'Capacity Summary'!$I$35:$BH$35,0))="x",INDEX('Capacity Summary'!$C$36:$F$135,MATCH('Capacity Backing (Hide)'!BZ$2,'Capacity Summary'!$B$36:$B$135,0),4),IF(INDEX('Capacity Summary'!$I$36:$BH$135,MATCH('Capacity Backing (Hide)'!BZ$2,'Capacity Summary'!$B$36:$B$135,0),MATCH('Capacity Backing (Hide)'!$A12,'Capacity Summary'!$I$35:$BH$35,0))&lt;&gt;0,INDEX('Capacity Summary'!$I$36:$BH$135,MATCH('Capacity Backing (Hide)'!BZ$2,'Capacity Summary'!$B$36:$B$135,0),MATCH('Capacity Backing (Hide)'!$A12,'Capacity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(Hide)'!$A12,'Capacity Summary'!$I$35:$BH$35,0))="x",INDEX('Capacity Summary'!$C$36:$F$135,MATCH('Capacity Backing (Hide)'!CA$2,'Capacity Summary'!$B$36:$B$135,0),4),IF(INDEX('Capacity Summary'!$I$36:$BH$135,MATCH('Capacity Backing (Hide)'!CA$2,'Capacity Summary'!$B$36:$B$135,0),MATCH('Capacity Backing (Hide)'!$A12,'Capacity Summary'!$I$35:$BH$35,0))&lt;&gt;0,INDEX('Capacity Summary'!$I$36:$BH$135,MATCH('Capacity Backing (Hide)'!CA$2,'Capacity Summary'!$B$36:$B$135,0),MATCH('Capacity Backing (Hide)'!$A12,'Capacity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(Hide)'!$A12,'Capacity Summary'!$I$35:$BH$35,0))="x",INDEX('Capacity Summary'!$C$36:$F$135,MATCH('Capacity Backing (Hide)'!CB$2,'Capacity Summary'!$B$36:$B$135,0),4),IF(INDEX('Capacity Summary'!$I$36:$BH$135,MATCH('Capacity Backing (Hide)'!CB$2,'Capacity Summary'!$B$36:$B$135,0),MATCH('Capacity Backing (Hide)'!$A12,'Capacity Summary'!$I$35:$BH$35,0))&lt;&gt;0,INDEX('Capacity Summary'!$I$36:$BH$135,MATCH('Capacity Backing (Hide)'!CB$2,'Capacity Summary'!$B$36:$B$135,0),MATCH('Capacity Backing (Hide)'!$A12,'Capacity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(Hide)'!$A12,'Capacity Summary'!$I$35:$BH$35,0))="x",INDEX('Capacity Summary'!$C$36:$F$135,MATCH('Capacity Backing (Hide)'!CC$2,'Capacity Summary'!$B$36:$B$135,0),4),IF(INDEX('Capacity Summary'!$I$36:$BH$135,MATCH('Capacity Backing (Hide)'!CC$2,'Capacity Summary'!$B$36:$B$135,0),MATCH('Capacity Backing (Hide)'!$A12,'Capacity Summary'!$I$35:$BH$35,0))&lt;&gt;0,INDEX('Capacity Summary'!$I$36:$BH$135,MATCH('Capacity Backing (Hide)'!CC$2,'Capacity Summary'!$B$36:$B$135,0),MATCH('Capacity Backing (Hide)'!$A12,'Capacity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(Hide)'!$A12,'Capacity Summary'!$I$35:$BH$35,0))="x",INDEX('Capacity Summary'!$C$36:$F$135,MATCH('Capacity Backing (Hide)'!CD$2,'Capacity Summary'!$B$36:$B$135,0),4),IF(INDEX('Capacity Summary'!$I$36:$BH$135,MATCH('Capacity Backing (Hide)'!CD$2,'Capacity Summary'!$B$36:$B$135,0),MATCH('Capacity Backing (Hide)'!$A12,'Capacity Summary'!$I$35:$BH$35,0))&lt;&gt;0,INDEX('Capacity Summary'!$I$36:$BH$135,MATCH('Capacity Backing (Hide)'!CD$2,'Capacity Summary'!$B$36:$B$135,0),MATCH('Capacity Backing (Hide)'!$A12,'Capacity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(Hide)'!$A12,'Capacity Summary'!$I$35:$BH$35,0))="x",INDEX('Capacity Summary'!$C$36:$F$135,MATCH('Capacity Backing (Hide)'!CE$2,'Capacity Summary'!$B$36:$B$135,0),4),IF(INDEX('Capacity Summary'!$I$36:$BH$135,MATCH('Capacity Backing (Hide)'!CE$2,'Capacity Summary'!$B$36:$B$135,0),MATCH('Capacity Backing (Hide)'!$A12,'Capacity Summary'!$I$35:$BH$35,0))&lt;&gt;0,INDEX('Capacity Summary'!$I$36:$BH$135,MATCH('Capacity Backing (Hide)'!CE$2,'Capacity Summary'!$B$36:$B$135,0),MATCH('Capacity Backing (Hide)'!$A12,'Capacity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(Hide)'!$A12,'Capacity Summary'!$I$35:$BH$35,0))="x",INDEX('Capacity Summary'!$C$36:$F$135,MATCH('Capacity Backing (Hide)'!CF$2,'Capacity Summary'!$B$36:$B$135,0),4),IF(INDEX('Capacity Summary'!$I$36:$BH$135,MATCH('Capacity Backing (Hide)'!CF$2,'Capacity Summary'!$B$36:$B$135,0),MATCH('Capacity Backing (Hide)'!$A12,'Capacity Summary'!$I$35:$BH$35,0))&lt;&gt;0,INDEX('Capacity Summary'!$I$36:$BH$135,MATCH('Capacity Backing (Hide)'!CF$2,'Capacity Summary'!$B$36:$B$135,0),MATCH('Capacity Backing (Hide)'!$A12,'Capacity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(Hide)'!$A12,'Capacity Summary'!$I$35:$BH$35,0))="x",INDEX('Capacity Summary'!$C$36:$F$135,MATCH('Capacity Backing (Hide)'!CG$2,'Capacity Summary'!$B$36:$B$135,0),4),IF(INDEX('Capacity Summary'!$I$36:$BH$135,MATCH('Capacity Backing (Hide)'!CG$2,'Capacity Summary'!$B$36:$B$135,0),MATCH('Capacity Backing (Hide)'!$A12,'Capacity Summary'!$I$35:$BH$35,0))&lt;&gt;0,INDEX('Capacity Summary'!$I$36:$BH$135,MATCH('Capacity Backing (Hide)'!CG$2,'Capacity Summary'!$B$36:$B$135,0),MATCH('Capacity Backing (Hide)'!$A12,'Capacity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(Hide)'!$A12,'Capacity Summary'!$I$35:$BH$35,0))="x",INDEX('Capacity Summary'!$C$36:$F$135,MATCH('Capacity Backing (Hide)'!CH$2,'Capacity Summary'!$B$36:$B$135,0),4),IF(INDEX('Capacity Summary'!$I$36:$BH$135,MATCH('Capacity Backing (Hide)'!CH$2,'Capacity Summary'!$B$36:$B$135,0),MATCH('Capacity Backing (Hide)'!$A12,'Capacity Summary'!$I$35:$BH$35,0))&lt;&gt;0,INDEX('Capacity Summary'!$I$36:$BH$135,MATCH('Capacity Backing (Hide)'!CH$2,'Capacity Summary'!$B$36:$B$135,0),MATCH('Capacity Backing (Hide)'!$A12,'Capacity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(Hide)'!$A12,'Capacity Summary'!$I$35:$BH$35,0))="x",INDEX('Capacity Summary'!$C$36:$F$135,MATCH('Capacity Backing (Hide)'!CI$2,'Capacity Summary'!$B$36:$B$135,0),4),IF(INDEX('Capacity Summary'!$I$36:$BH$135,MATCH('Capacity Backing (Hide)'!CI$2,'Capacity Summary'!$B$36:$B$135,0),MATCH('Capacity Backing (Hide)'!$A12,'Capacity Summary'!$I$35:$BH$35,0))&lt;&gt;0,INDEX('Capacity Summary'!$I$36:$BH$135,MATCH('Capacity Backing (Hide)'!CI$2,'Capacity Summary'!$B$36:$B$135,0),MATCH('Capacity Backing (Hide)'!$A12,'Capacity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(Hide)'!$A12,'Capacity Summary'!$I$35:$BH$35,0))="x",INDEX('Capacity Summary'!$C$36:$F$135,MATCH('Capacity Backing (Hide)'!CJ$2,'Capacity Summary'!$B$36:$B$135,0),4),IF(INDEX('Capacity Summary'!$I$36:$BH$135,MATCH('Capacity Backing (Hide)'!CJ$2,'Capacity Summary'!$B$36:$B$135,0),MATCH('Capacity Backing (Hide)'!$A12,'Capacity Summary'!$I$35:$BH$35,0))&lt;&gt;0,INDEX('Capacity Summary'!$I$36:$BH$135,MATCH('Capacity Backing (Hide)'!CJ$2,'Capacity Summary'!$B$36:$B$135,0),MATCH('Capacity Backing (Hide)'!$A12,'Capacity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(Hide)'!$A12,'Capacity Summary'!$I$35:$BH$35,0))="x",INDEX('Capacity Summary'!$C$36:$F$135,MATCH('Capacity Backing (Hide)'!CK$2,'Capacity Summary'!$B$36:$B$135,0),4),IF(INDEX('Capacity Summary'!$I$36:$BH$135,MATCH('Capacity Backing (Hide)'!CK$2,'Capacity Summary'!$B$36:$B$135,0),MATCH('Capacity Backing (Hide)'!$A12,'Capacity Summary'!$I$35:$BH$35,0))&lt;&gt;0,INDEX('Capacity Summary'!$I$36:$BH$135,MATCH('Capacity Backing (Hide)'!CK$2,'Capacity Summary'!$B$36:$B$135,0),MATCH('Capacity Backing (Hide)'!$A12,'Capacity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(Hide)'!$A12,'Capacity Summary'!$I$35:$BH$35,0))="x",INDEX('Capacity Summary'!$C$36:$F$135,MATCH('Capacity Backing (Hide)'!CL$2,'Capacity Summary'!$B$36:$B$135,0),4),IF(INDEX('Capacity Summary'!$I$36:$BH$135,MATCH('Capacity Backing (Hide)'!CL$2,'Capacity Summary'!$B$36:$B$135,0),MATCH('Capacity Backing (Hide)'!$A12,'Capacity Summary'!$I$35:$BH$35,0))&lt;&gt;0,INDEX('Capacity Summary'!$I$36:$BH$135,MATCH('Capacity Backing (Hide)'!CL$2,'Capacity Summary'!$B$36:$B$135,0),MATCH('Capacity Backing (Hide)'!$A12,'Capacity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(Hide)'!$A12,'Capacity Summary'!$I$35:$BH$35,0))="x",INDEX('Capacity Summary'!$C$36:$F$135,MATCH('Capacity Backing (Hide)'!CM$2,'Capacity Summary'!$B$36:$B$135,0),4),IF(INDEX('Capacity Summary'!$I$36:$BH$135,MATCH('Capacity Backing (Hide)'!CM$2,'Capacity Summary'!$B$36:$B$135,0),MATCH('Capacity Backing (Hide)'!$A12,'Capacity Summary'!$I$35:$BH$35,0))&lt;&gt;0,INDEX('Capacity Summary'!$I$36:$BH$135,MATCH('Capacity Backing (Hide)'!CM$2,'Capacity Summary'!$B$36:$B$135,0),MATCH('Capacity Backing (Hide)'!$A12,'Capacity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(Hide)'!$A12,'Capacity Summary'!$I$35:$BH$35,0))="x",INDEX('Capacity Summary'!$C$36:$F$135,MATCH('Capacity Backing (Hide)'!CN$2,'Capacity Summary'!$B$36:$B$135,0),4),IF(INDEX('Capacity Summary'!$I$36:$BH$135,MATCH('Capacity Backing (Hide)'!CN$2,'Capacity Summary'!$B$36:$B$135,0),MATCH('Capacity Backing (Hide)'!$A12,'Capacity Summary'!$I$35:$BH$35,0))&lt;&gt;0,INDEX('Capacity Summary'!$I$36:$BH$135,MATCH('Capacity Backing (Hide)'!CN$2,'Capacity Summary'!$B$36:$B$135,0),MATCH('Capacity Backing (Hide)'!$A12,'Capacity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(Hide)'!$A12,'Capacity Summary'!$I$35:$BH$35,0))="x",INDEX('Capacity Summary'!$C$36:$F$135,MATCH('Capacity Backing (Hide)'!CO$2,'Capacity Summary'!$B$36:$B$135,0),4),IF(INDEX('Capacity Summary'!$I$36:$BH$135,MATCH('Capacity Backing (Hide)'!CO$2,'Capacity Summary'!$B$36:$B$135,0),MATCH('Capacity Backing (Hide)'!$A12,'Capacity Summary'!$I$35:$BH$35,0))&lt;&gt;0,INDEX('Capacity Summary'!$I$36:$BH$135,MATCH('Capacity Backing (Hide)'!CO$2,'Capacity Summary'!$B$36:$B$135,0),MATCH('Capacity Backing (Hide)'!$A12,'Capacity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(Hide)'!$A12,'Capacity Summary'!$I$35:$BH$35,0))="x",INDEX('Capacity Summary'!$C$36:$F$135,MATCH('Capacity Backing (Hide)'!CP$2,'Capacity Summary'!$B$36:$B$135,0),4),IF(INDEX('Capacity Summary'!$I$36:$BH$135,MATCH('Capacity Backing (Hide)'!CP$2,'Capacity Summary'!$B$36:$B$135,0),MATCH('Capacity Backing (Hide)'!$A12,'Capacity Summary'!$I$35:$BH$35,0))&lt;&gt;0,INDEX('Capacity Summary'!$I$36:$BH$135,MATCH('Capacity Backing (Hide)'!CP$2,'Capacity Summary'!$B$36:$B$135,0),MATCH('Capacity Backing (Hide)'!$A12,'Capacity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(Hide)'!$A12,'Capacity Summary'!$I$35:$BH$35,0))="x",INDEX('Capacity Summary'!$C$36:$F$135,MATCH('Capacity Backing (Hide)'!CQ$2,'Capacity Summary'!$B$36:$B$135,0),4),IF(INDEX('Capacity Summary'!$I$36:$BH$135,MATCH('Capacity Backing (Hide)'!CQ$2,'Capacity Summary'!$B$36:$B$135,0),MATCH('Capacity Backing (Hide)'!$A12,'Capacity Summary'!$I$35:$BH$35,0))&lt;&gt;0,INDEX('Capacity Summary'!$I$36:$BH$135,MATCH('Capacity Backing (Hide)'!CQ$2,'Capacity Summary'!$B$36:$B$135,0),MATCH('Capacity Backing (Hide)'!$A12,'Capacity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(Hide)'!$A12,'Capacity Summary'!$I$35:$BH$35,0))="x",INDEX('Capacity Summary'!$C$36:$F$135,MATCH('Capacity Backing (Hide)'!CR$2,'Capacity Summary'!$B$36:$B$135,0),4),IF(INDEX('Capacity Summary'!$I$36:$BH$135,MATCH('Capacity Backing (Hide)'!CR$2,'Capacity Summary'!$B$36:$B$135,0),MATCH('Capacity Backing (Hide)'!$A12,'Capacity Summary'!$I$35:$BH$35,0))&lt;&gt;0,INDEX('Capacity Summary'!$I$36:$BH$135,MATCH('Capacity Backing (Hide)'!CR$2,'Capacity Summary'!$B$36:$B$135,0),MATCH('Capacity Backing (Hide)'!$A12,'Capacity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(Hide)'!$A12,'Capacity Summary'!$I$35:$BH$35,0))="x",INDEX('Capacity Summary'!$C$36:$F$135,MATCH('Capacity Backing (Hide)'!CS$2,'Capacity Summary'!$B$36:$B$135,0),4),IF(INDEX('Capacity Summary'!$I$36:$BH$135,MATCH('Capacity Backing (Hide)'!CS$2,'Capacity Summary'!$B$36:$B$135,0),MATCH('Capacity Backing (Hide)'!$A12,'Capacity Summary'!$I$35:$BH$35,0))&lt;&gt;0,INDEX('Capacity Summary'!$I$36:$BH$135,MATCH('Capacity Backing (Hide)'!CS$2,'Capacity Summary'!$B$36:$B$135,0),MATCH('Capacity Backing (Hide)'!$A12,'Capacity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(Hide)'!$A12,'Capacity Summary'!$I$35:$BH$35,0))="x",INDEX('Capacity Summary'!$C$36:$F$135,MATCH('Capacity Backing (Hide)'!CT$2,'Capacity Summary'!$B$36:$B$135,0),4),IF(INDEX('Capacity Summary'!$I$36:$BH$135,MATCH('Capacity Backing (Hide)'!CT$2,'Capacity Summary'!$B$36:$B$135,0),MATCH('Capacity Backing (Hide)'!$A12,'Capacity Summary'!$I$35:$BH$35,0))&lt;&gt;0,INDEX('Capacity Summary'!$I$36:$BH$135,MATCH('Capacity Backing (Hide)'!CT$2,'Capacity Summary'!$B$36:$B$135,0),MATCH('Capacity Backing (Hide)'!$A12,'Capacity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(Hide)'!$A12,'Capacity Summary'!$I$35:$BH$35,0))="x",INDEX('Capacity Summary'!$C$36:$F$135,MATCH('Capacity Backing (Hide)'!CU$2,'Capacity Summary'!$B$36:$B$135,0),4),IF(INDEX('Capacity Summary'!$I$36:$BH$135,MATCH('Capacity Backing (Hide)'!CU$2,'Capacity Summary'!$B$36:$B$135,0),MATCH('Capacity Backing (Hide)'!$A12,'Capacity Summary'!$I$35:$BH$35,0))&lt;&gt;0,INDEX('Capacity Summary'!$I$36:$BH$135,MATCH('Capacity Backing (Hide)'!CU$2,'Capacity Summary'!$B$36:$B$135,0),MATCH('Capacity Backing (Hide)'!$A12,'Capacity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(Hide)'!$A12,'Capacity Summary'!$I$35:$BH$35,0))="x",INDEX('Capacity Summary'!$C$36:$F$135,MATCH('Capacity Backing (Hide)'!CV$2,'Capacity Summary'!$B$36:$B$135,0),4),IF(INDEX('Capacity Summary'!$I$36:$BH$135,MATCH('Capacity Backing (Hide)'!CV$2,'Capacity Summary'!$B$36:$B$135,0),MATCH('Capacity Backing (Hide)'!$A12,'Capacity Summary'!$I$35:$BH$35,0))&lt;&gt;0,INDEX('Capacity Summary'!$I$36:$BH$135,MATCH('Capacity Backing (Hide)'!CV$2,'Capacity Summary'!$B$36:$B$135,0),MATCH('Capacity Backing (Hide)'!$A12,'Capacity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(Hide)'!$A12,'Capacity Summary'!$I$35:$BH$35,0))="x",INDEX('Capacity Summary'!$C$36:$F$135,MATCH('Capacity Backing (Hide)'!CW$2,'Capacity Summary'!$B$36:$B$135,0),4),IF(INDEX('Capacity Summary'!$I$36:$BH$135,MATCH('Capacity Backing (Hide)'!CW$2,'Capacity Summary'!$B$36:$B$135,0),MATCH('Capacity Backing (Hide)'!$A12,'Capacity Summary'!$I$35:$BH$35,0))&lt;&gt;0,INDEX('Capacity Summary'!$I$36:$BH$135,MATCH('Capacity Backing (Hide)'!CW$2,'Capacity Summary'!$B$36:$B$135,0),MATCH('Capacity Backing (Hide)'!$A12,'Capacity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(Hide)'!$A13,'Capacity Summary'!$I$35:$BH$35,0))="x",INDEX('Capacity Summary'!$C$36:$F$135,MATCH('Capacity Backing (Hide)'!B$2,'Capacity Summary'!$B$36:$B$135,0),4),IF(INDEX('Capacity Summary'!$I$36:$BH$135,MATCH('Capacity Backing (Hide)'!B$2,'Capacity Summary'!$B$36:$B$135,0),MATCH('Capacity Backing (Hide)'!$A13,'Capacity Summary'!$I$35:$BH$35,0))&lt;&gt;0,INDEX('Capacity Summary'!$I$36:$BH$135,MATCH('Capacity Backing (Hide)'!B$2,'Capacity Summary'!$B$36:$B$135,0),MATCH('Capacity Backing (Hide)'!$A13,'Capacity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(Hide)'!$A13,'Capacity Summary'!$I$35:$BH$35,0))="x",INDEX('Capacity Summary'!$C$36:$F$135,MATCH('Capacity Backing (Hide)'!C$2,'Capacity Summary'!$B$36:$B$135,0),4),IF(INDEX('Capacity Summary'!$I$36:$BH$135,MATCH('Capacity Backing (Hide)'!C$2,'Capacity Summary'!$B$36:$B$135,0),MATCH('Capacity Backing (Hide)'!$A13,'Capacity Summary'!$I$35:$BH$35,0))&lt;&gt;0,INDEX('Capacity Summary'!$I$36:$BH$135,MATCH('Capacity Backing (Hide)'!C$2,'Capacity Summary'!$B$36:$B$135,0),MATCH('Capacity Backing (Hide)'!$A13,'Capacity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(Hide)'!$A13,'Capacity Summary'!$I$35:$BH$35,0))="x",INDEX('Capacity Summary'!$C$36:$F$135,MATCH('Capacity Backing (Hide)'!D$2,'Capacity Summary'!$B$36:$B$135,0),4),IF(INDEX('Capacity Summary'!$I$36:$BH$135,MATCH('Capacity Backing (Hide)'!D$2,'Capacity Summary'!$B$36:$B$135,0),MATCH('Capacity Backing (Hide)'!$A13,'Capacity Summary'!$I$35:$BH$35,0))&lt;&gt;0,INDEX('Capacity Summary'!$I$36:$BH$135,MATCH('Capacity Backing (Hide)'!D$2,'Capacity Summary'!$B$36:$B$135,0),MATCH('Capacity Backing (Hide)'!$A13,'Capacity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(Hide)'!$A13,'Capacity Summary'!$I$35:$BH$35,0))="x",INDEX('Capacity Summary'!$C$36:$F$135,MATCH('Capacity Backing (Hide)'!E$2,'Capacity Summary'!$B$36:$B$135,0),4),IF(INDEX('Capacity Summary'!$I$36:$BH$135,MATCH('Capacity Backing (Hide)'!E$2,'Capacity Summary'!$B$36:$B$135,0),MATCH('Capacity Backing (Hide)'!$A13,'Capacity Summary'!$I$35:$BH$35,0))&lt;&gt;0,INDEX('Capacity Summary'!$I$36:$BH$135,MATCH('Capacity Backing (Hide)'!E$2,'Capacity Summary'!$B$36:$B$135,0),MATCH('Capacity Backing (Hide)'!$A13,'Capacity Summary'!$I$35:$BH$35,0)),0)),INDEX('Capacity Summary'!$C$36:$F$135,MATCH('Capacity Backing (Hide)'!E$2,'Capacity Summary'!$B$36:$B$135,0),2)))/IF(Summary!$B$7="Minutes",1,60)/COUNTA(INDEX(Capacity!$C$10:$Q$109,MATCH('Capacity Backing (Hide)'!E$2,Capacity!$B$10:$B$109,0),1):INDEX(Capacity!$C$10:$Q$109,MATCH('Capacity Backing (Hide)'!E$2,Capacity!$B$10:$B$109,0),15))</f>
        <v>#N/A</v>
      </c>
      <c r="F1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(Hide)'!$A13,'Capacity Summary'!$I$35:$BH$35,0))="x",INDEX('Capacity Summary'!$C$36:$F$135,MATCH('Capacity Backing (Hide)'!F$2,'Capacity Summary'!$B$36:$B$135,0),4),IF(INDEX('Capacity Summary'!$I$36:$BH$135,MATCH('Capacity Backing (Hide)'!F$2,'Capacity Summary'!$B$36:$B$135,0),MATCH('Capacity Backing (Hide)'!$A13,'Capacity Summary'!$I$35:$BH$35,0))&lt;&gt;0,INDEX('Capacity Summary'!$I$36:$BH$135,MATCH('Capacity Backing (Hide)'!F$2,'Capacity Summary'!$B$36:$B$135,0),MATCH('Capacity Backing (Hide)'!$A13,'Capacity Summary'!$I$35:$BH$35,0)),0)),INDEX('Capacity Summary'!$C$36:$F$135,MATCH('Capacity Backing (Hide)'!F$2,'Capacity Summary'!$B$36:$B$135,0),2)))/IF(Summary!$B$7="Minutes",1,60)/COUNTA(INDEX(Capacity!$C$10:$Q$109,MATCH('Capacity Backing (Hide)'!F$2,Capacity!$B$10:$B$109,0),1):INDEX(Capacity!$C$10:$Q$109,MATCH('Capacity Backing (Hide)'!F$2,Capacity!$B$10:$B$109,0),15))</f>
        <v>#N/A</v>
      </c>
      <c r="G1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(Hide)'!$A13,'Capacity Summary'!$I$35:$BH$35,0))="x",INDEX('Capacity Summary'!$C$36:$F$135,MATCH('Capacity Backing (Hide)'!G$2,'Capacity Summary'!$B$36:$B$135,0),4),IF(INDEX('Capacity Summary'!$I$36:$BH$135,MATCH('Capacity Backing (Hide)'!G$2,'Capacity Summary'!$B$36:$B$135,0),MATCH('Capacity Backing (Hide)'!$A13,'Capacity Summary'!$I$35:$BH$35,0))&lt;&gt;0,INDEX('Capacity Summary'!$I$36:$BH$135,MATCH('Capacity Backing (Hide)'!G$2,'Capacity Summary'!$B$36:$B$135,0),MATCH('Capacity Backing (Hide)'!$A13,'Capacity Summary'!$I$35:$BH$35,0)),0)),INDEX('Capacity Summary'!$C$36:$F$135,MATCH('Capacity Backing (Hide)'!G$2,'Capacity Summary'!$B$36:$B$135,0),2)))/IF(Summary!$B$7="Minutes",1,60)/COUNTA(INDEX(Capacity!$C$10:$Q$109,MATCH('Capacity Backing (Hide)'!G$2,Capacity!$B$10:$B$109,0),1):INDEX(Capacity!$C$10:$Q$109,MATCH('Capacity Backing (Hide)'!G$2,Capacity!$B$10:$B$109,0),15))</f>
        <v>#N/A</v>
      </c>
      <c r="H1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(Hide)'!$A13,'Capacity Summary'!$I$35:$BH$35,0))="x",INDEX('Capacity Summary'!$C$36:$F$135,MATCH('Capacity Backing (Hide)'!H$2,'Capacity Summary'!$B$36:$B$135,0),4),IF(INDEX('Capacity Summary'!$I$36:$BH$135,MATCH('Capacity Backing (Hide)'!H$2,'Capacity Summary'!$B$36:$B$135,0),MATCH('Capacity Backing (Hide)'!$A13,'Capacity Summary'!$I$35:$BH$35,0))&lt;&gt;0,INDEX('Capacity Summary'!$I$36:$BH$135,MATCH('Capacity Backing (Hide)'!H$2,'Capacity Summary'!$B$36:$B$135,0),MATCH('Capacity Backing (Hide)'!$A13,'Capacity Summary'!$I$35:$BH$35,0)),0)),INDEX('Capacity Summary'!$C$36:$F$135,MATCH('Capacity Backing (Hide)'!H$2,'Capacity Summary'!$B$36:$B$135,0),2)))/IF(Summary!$B$7="Minutes",1,60)/COUNTA(INDEX(Capacity!$C$10:$Q$109,MATCH('Capacity Backing (Hide)'!H$2,Capacity!$B$10:$B$109,0),1):INDEX(Capacity!$C$10:$Q$109,MATCH('Capacity Backing (Hide)'!H$2,Capacity!$B$10:$B$109,0),15))</f>
        <v>#N/A</v>
      </c>
      <c r="I1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(Hide)'!$A13,'Capacity Summary'!$I$35:$BH$35,0))="x",INDEX('Capacity Summary'!$C$36:$F$135,MATCH('Capacity Backing (Hide)'!I$2,'Capacity Summary'!$B$36:$B$135,0),4),IF(INDEX('Capacity Summary'!$I$36:$BH$135,MATCH('Capacity Backing (Hide)'!I$2,'Capacity Summary'!$B$36:$B$135,0),MATCH('Capacity Backing (Hide)'!$A13,'Capacity Summary'!$I$35:$BH$35,0))&lt;&gt;0,INDEX('Capacity Summary'!$I$36:$BH$135,MATCH('Capacity Backing (Hide)'!I$2,'Capacity Summary'!$B$36:$B$135,0),MATCH('Capacity Backing (Hide)'!$A13,'Capacity Summary'!$I$35:$BH$35,0)),0)),INDEX('Capacity Summary'!$C$36:$F$135,MATCH('Capacity Backing (Hide)'!I$2,'Capacity Summary'!$B$36:$B$135,0),2)))/IF(Summary!$B$7="Minutes",1,60)/COUNTA(INDEX(Capacity!$C$10:$Q$109,MATCH('Capacity Backing (Hide)'!I$2,Capacity!$B$10:$B$109,0),1):INDEX(Capacity!$C$10:$Q$109,MATCH('Capacity Backing (Hide)'!I$2,Capacity!$B$10:$B$109,0),15))</f>
        <v>#N/A</v>
      </c>
      <c r="J1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(Hide)'!$A13,'Capacity Summary'!$I$35:$BH$35,0))="x",INDEX('Capacity Summary'!$C$36:$F$135,MATCH('Capacity Backing (Hide)'!J$2,'Capacity Summary'!$B$36:$B$135,0),4),IF(INDEX('Capacity Summary'!$I$36:$BH$135,MATCH('Capacity Backing (Hide)'!J$2,'Capacity Summary'!$B$36:$B$135,0),MATCH('Capacity Backing (Hide)'!$A13,'Capacity Summary'!$I$35:$BH$35,0))&lt;&gt;0,INDEX('Capacity Summary'!$I$36:$BH$135,MATCH('Capacity Backing (Hide)'!J$2,'Capacity Summary'!$B$36:$B$135,0),MATCH('Capacity Backing (Hide)'!$A13,'Capacity Summary'!$I$35:$BH$35,0)),0)),INDEX('Capacity Summary'!$C$36:$F$135,MATCH('Capacity Backing (Hide)'!J$2,'Capacity Summary'!$B$36:$B$135,0),2)))/IF(Summary!$B$7="Minutes",1,60)/COUNTA(INDEX(Capacity!$C$10:$Q$109,MATCH('Capacity Backing (Hide)'!J$2,Capacity!$B$10:$B$109,0),1):INDEX(Capacity!$C$10:$Q$109,MATCH('Capacity Backing (Hide)'!J$2,Capacity!$B$10:$B$109,0),15))</f>
        <v>#N/A</v>
      </c>
      <c r="K1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(Hide)'!$A13,'Capacity Summary'!$I$35:$BH$35,0))="x",INDEX('Capacity Summary'!$C$36:$F$135,MATCH('Capacity Backing (Hide)'!K$2,'Capacity Summary'!$B$36:$B$135,0),4),IF(INDEX('Capacity Summary'!$I$36:$BH$135,MATCH('Capacity Backing (Hide)'!K$2,'Capacity Summary'!$B$36:$B$135,0),MATCH('Capacity Backing (Hide)'!$A13,'Capacity Summary'!$I$35:$BH$35,0))&lt;&gt;0,INDEX('Capacity Summary'!$I$36:$BH$135,MATCH('Capacity Backing (Hide)'!K$2,'Capacity Summary'!$B$36:$B$135,0),MATCH('Capacity Backing (Hide)'!$A13,'Capacity Summary'!$I$35:$BH$35,0)),0)),INDEX('Capacity Summary'!$C$36:$F$135,MATCH('Capacity Backing (Hide)'!K$2,'Capacity Summary'!$B$36:$B$135,0),2)))/IF(Summary!$B$7="Minutes",1,60)/COUNTA(INDEX(Capacity!$C$10:$Q$109,MATCH('Capacity Backing (Hide)'!K$2,Capacity!$B$10:$B$109,0),1):INDEX(Capacity!$C$10:$Q$109,MATCH('Capacity Backing (Hide)'!K$2,Capacity!$B$10:$B$109,0),15))</f>
        <v>#N/A</v>
      </c>
      <c r="L1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(Hide)'!$A13,'Capacity Summary'!$I$35:$BH$35,0))="x",INDEX('Capacity Summary'!$C$36:$F$135,MATCH('Capacity Backing (Hide)'!L$2,'Capacity Summary'!$B$36:$B$135,0),4),IF(INDEX('Capacity Summary'!$I$36:$BH$135,MATCH('Capacity Backing (Hide)'!L$2,'Capacity Summary'!$B$36:$B$135,0),MATCH('Capacity Backing (Hide)'!$A13,'Capacity Summary'!$I$35:$BH$35,0))&lt;&gt;0,INDEX('Capacity Summary'!$I$36:$BH$135,MATCH('Capacity Backing (Hide)'!L$2,'Capacity Summary'!$B$36:$B$135,0),MATCH('Capacity Backing (Hide)'!$A13,'Capacity Summary'!$I$35:$BH$35,0)),0)),INDEX('Capacity Summary'!$C$36:$F$135,MATCH('Capacity Backing (Hide)'!L$2,'Capacity Summary'!$B$36:$B$135,0),2)))/IF(Summary!$B$7="Minutes",1,60)/COUNTA(INDEX(Capacity!$C$10:$Q$109,MATCH('Capacity Backing (Hide)'!L$2,Capacity!$B$10:$B$109,0),1):INDEX(Capacity!$C$10:$Q$109,MATCH('Capacity Backing (Hide)'!L$2,Capacity!$B$10:$B$109,0),15))</f>
        <v>#N/A</v>
      </c>
      <c r="M1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(Hide)'!$A13,'Capacity Summary'!$I$35:$BH$35,0))="x",INDEX('Capacity Summary'!$C$36:$F$135,MATCH('Capacity Backing (Hide)'!M$2,'Capacity Summary'!$B$36:$B$135,0),4),IF(INDEX('Capacity Summary'!$I$36:$BH$135,MATCH('Capacity Backing (Hide)'!M$2,'Capacity Summary'!$B$36:$B$135,0),MATCH('Capacity Backing (Hide)'!$A13,'Capacity Summary'!$I$35:$BH$35,0))&lt;&gt;0,INDEX('Capacity Summary'!$I$36:$BH$135,MATCH('Capacity Backing (Hide)'!M$2,'Capacity Summary'!$B$36:$B$135,0),MATCH('Capacity Backing (Hide)'!$A13,'Capacity Summary'!$I$35:$BH$35,0)),0)),INDEX('Capacity Summary'!$C$36:$F$135,MATCH('Capacity Backing (Hide)'!M$2,'Capacity Summary'!$B$36:$B$135,0),2)))/IF(Summary!$B$7="Minutes",1,60)/COUNTA(INDEX(Capacity!$C$10:$Q$109,MATCH('Capacity Backing (Hide)'!M$2,Capacity!$B$10:$B$109,0),1):INDEX(Capacity!$C$10:$Q$109,MATCH('Capacity Backing (Hide)'!M$2,Capacity!$B$10:$B$109,0),15))</f>
        <v>#N/A</v>
      </c>
      <c r="N1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(Hide)'!$A13,'Capacity Summary'!$I$35:$BH$35,0))="x",INDEX('Capacity Summary'!$C$36:$F$135,MATCH('Capacity Backing (Hide)'!N$2,'Capacity Summary'!$B$36:$B$135,0),4),IF(INDEX('Capacity Summary'!$I$36:$BH$135,MATCH('Capacity Backing (Hide)'!N$2,'Capacity Summary'!$B$36:$B$135,0),MATCH('Capacity Backing (Hide)'!$A13,'Capacity Summary'!$I$35:$BH$35,0))&lt;&gt;0,INDEX('Capacity Summary'!$I$36:$BH$135,MATCH('Capacity Backing (Hide)'!N$2,'Capacity Summary'!$B$36:$B$135,0),MATCH('Capacity Backing (Hide)'!$A13,'Capacity Summary'!$I$35:$BH$35,0)),0)),INDEX('Capacity Summary'!$C$36:$F$135,MATCH('Capacity Backing (Hide)'!N$2,'Capacity Summary'!$B$36:$B$135,0),2)))/IF(Summary!$B$7="Minutes",1,60)/COUNTA(INDEX(Capacity!$C$10:$Q$109,MATCH('Capacity Backing (Hide)'!N$2,Capacity!$B$10:$B$109,0),1):INDEX(Capacity!$C$10:$Q$109,MATCH('Capacity Backing (Hide)'!N$2,Capacity!$B$10:$B$109,0),15))</f>
        <v>#N/A</v>
      </c>
      <c r="O1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(Hide)'!$A13,'Capacity Summary'!$I$35:$BH$35,0))="x",INDEX('Capacity Summary'!$C$36:$F$135,MATCH('Capacity Backing (Hide)'!O$2,'Capacity Summary'!$B$36:$B$135,0),4),IF(INDEX('Capacity Summary'!$I$36:$BH$135,MATCH('Capacity Backing (Hide)'!O$2,'Capacity Summary'!$B$36:$B$135,0),MATCH('Capacity Backing (Hide)'!$A13,'Capacity Summary'!$I$35:$BH$35,0))&lt;&gt;0,INDEX('Capacity Summary'!$I$36:$BH$135,MATCH('Capacity Backing (Hide)'!O$2,'Capacity Summary'!$B$36:$B$135,0),MATCH('Capacity Backing (Hide)'!$A13,'Capacity Summary'!$I$35:$BH$35,0)),0)),INDEX('Capacity Summary'!$C$36:$F$135,MATCH('Capacity Backing (Hide)'!O$2,'Capacity Summary'!$B$36:$B$135,0),2)))/IF(Summary!$B$7="Minutes",1,60)/COUNTA(INDEX(Capacity!$C$10:$Q$109,MATCH('Capacity Backing (Hide)'!O$2,Capacity!$B$10:$B$109,0),1):INDEX(Capacity!$C$10:$Q$109,MATCH('Capacity Backing (Hide)'!O$2,Capacity!$B$10:$B$109,0),15))</f>
        <v>#N/A</v>
      </c>
      <c r="P1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(Hide)'!$A13,'Capacity Summary'!$I$35:$BH$35,0))="x",INDEX('Capacity Summary'!$C$36:$F$135,MATCH('Capacity Backing (Hide)'!P$2,'Capacity Summary'!$B$36:$B$135,0),4),IF(INDEX('Capacity Summary'!$I$36:$BH$135,MATCH('Capacity Backing (Hide)'!P$2,'Capacity Summary'!$B$36:$B$135,0),MATCH('Capacity Backing (Hide)'!$A13,'Capacity Summary'!$I$35:$BH$35,0))&lt;&gt;0,INDEX('Capacity Summary'!$I$36:$BH$135,MATCH('Capacity Backing (Hide)'!P$2,'Capacity Summary'!$B$36:$B$135,0),MATCH('Capacity Backing (Hide)'!$A13,'Capacity Summary'!$I$35:$BH$35,0)),0)),INDEX('Capacity Summary'!$C$36:$F$135,MATCH('Capacity Backing (Hide)'!P$2,'Capacity Summary'!$B$36:$B$135,0),2)))/IF(Summary!$B$7="Minutes",1,60)/COUNTA(INDEX(Capacity!$C$10:$Q$109,MATCH('Capacity Backing (Hide)'!P$2,Capacity!$B$10:$B$109,0),1):INDEX(Capacity!$C$10:$Q$109,MATCH('Capacity Backing (Hide)'!P$2,Capacity!$B$10:$B$109,0),15))</f>
        <v>#N/A</v>
      </c>
      <c r="Q1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(Hide)'!$A13,'Capacity Summary'!$I$35:$BH$35,0))="x",INDEX('Capacity Summary'!$C$36:$F$135,MATCH('Capacity Backing (Hide)'!Q$2,'Capacity Summary'!$B$36:$B$135,0),4),IF(INDEX('Capacity Summary'!$I$36:$BH$135,MATCH('Capacity Backing (Hide)'!Q$2,'Capacity Summary'!$B$36:$B$135,0),MATCH('Capacity Backing (Hide)'!$A13,'Capacity Summary'!$I$35:$BH$35,0))&lt;&gt;0,INDEX('Capacity Summary'!$I$36:$BH$135,MATCH('Capacity Backing (Hide)'!Q$2,'Capacity Summary'!$B$36:$B$135,0),MATCH('Capacity Backing (Hide)'!$A13,'Capacity Summary'!$I$35:$BH$35,0)),0)),INDEX('Capacity Summary'!$C$36:$F$135,MATCH('Capacity Backing (Hide)'!Q$2,'Capacity Summary'!$B$36:$B$135,0),2)))/IF(Summary!$B$7="Minutes",1,60)/COUNTA(INDEX(Capacity!$C$10:$Q$109,MATCH('Capacity Backing (Hide)'!Q$2,Capacity!$B$10:$B$109,0),1):INDEX(Capacity!$C$10:$Q$109,MATCH('Capacity Backing (Hide)'!Q$2,Capacity!$B$10:$B$109,0),15))</f>
        <v>#N/A</v>
      </c>
      <c r="R1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(Hide)'!$A13,'Capacity Summary'!$I$35:$BH$35,0))="x",INDEX('Capacity Summary'!$C$36:$F$135,MATCH('Capacity Backing (Hide)'!R$2,'Capacity Summary'!$B$36:$B$135,0),4),IF(INDEX('Capacity Summary'!$I$36:$BH$135,MATCH('Capacity Backing (Hide)'!R$2,'Capacity Summary'!$B$36:$B$135,0),MATCH('Capacity Backing (Hide)'!$A13,'Capacity Summary'!$I$35:$BH$35,0))&lt;&gt;0,INDEX('Capacity Summary'!$I$36:$BH$135,MATCH('Capacity Backing (Hide)'!R$2,'Capacity Summary'!$B$36:$B$135,0),MATCH('Capacity Backing (Hide)'!$A13,'Capacity Summary'!$I$35:$BH$35,0)),0)),INDEX('Capacity Summary'!$C$36:$F$135,MATCH('Capacity Backing (Hide)'!R$2,'Capacity Summary'!$B$36:$B$135,0),2)))/IF(Summary!$B$7="Minutes",1,60)/COUNTA(INDEX(Capacity!$C$10:$Q$109,MATCH('Capacity Backing (Hide)'!R$2,Capacity!$B$10:$B$109,0),1):INDEX(Capacity!$C$10:$Q$109,MATCH('Capacity Backing (Hide)'!R$2,Capacity!$B$10:$B$109,0),15))</f>
        <v>#N/A</v>
      </c>
      <c r="S1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(Hide)'!$A13,'Capacity Summary'!$I$35:$BH$35,0))="x",INDEX('Capacity Summary'!$C$36:$F$135,MATCH('Capacity Backing (Hide)'!S$2,'Capacity Summary'!$B$36:$B$135,0),4),IF(INDEX('Capacity Summary'!$I$36:$BH$135,MATCH('Capacity Backing (Hide)'!S$2,'Capacity Summary'!$B$36:$B$135,0),MATCH('Capacity Backing (Hide)'!$A13,'Capacity Summary'!$I$35:$BH$35,0))&lt;&gt;0,INDEX('Capacity Summary'!$I$36:$BH$135,MATCH('Capacity Backing (Hide)'!S$2,'Capacity Summary'!$B$36:$B$135,0),MATCH('Capacity Backing (Hide)'!$A13,'Capacity Summary'!$I$35:$BH$35,0)),0)),INDEX('Capacity Summary'!$C$36:$F$135,MATCH('Capacity Backing (Hide)'!S$2,'Capacity Summary'!$B$36:$B$135,0),2)))/IF(Summary!$B$7="Minutes",1,60)/COUNTA(INDEX(Capacity!$C$10:$Q$109,MATCH('Capacity Backing (Hide)'!S$2,Capacity!$B$10:$B$109,0),1):INDEX(Capacity!$C$10:$Q$109,MATCH('Capacity Backing (Hide)'!S$2,Capacity!$B$10:$B$109,0),15))</f>
        <v>#N/A</v>
      </c>
      <c r="T1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(Hide)'!$A13,'Capacity Summary'!$I$35:$BH$35,0))="x",INDEX('Capacity Summary'!$C$36:$F$135,MATCH('Capacity Backing (Hide)'!T$2,'Capacity Summary'!$B$36:$B$135,0),4),IF(INDEX('Capacity Summary'!$I$36:$BH$135,MATCH('Capacity Backing (Hide)'!T$2,'Capacity Summary'!$B$36:$B$135,0),MATCH('Capacity Backing (Hide)'!$A13,'Capacity Summary'!$I$35:$BH$35,0))&lt;&gt;0,INDEX('Capacity Summary'!$I$36:$BH$135,MATCH('Capacity Backing (Hide)'!T$2,'Capacity Summary'!$B$36:$B$135,0),MATCH('Capacity Backing (Hide)'!$A13,'Capacity Summary'!$I$35:$BH$35,0)),0)),INDEX('Capacity Summary'!$C$36:$F$135,MATCH('Capacity Backing (Hide)'!T$2,'Capacity Summary'!$B$36:$B$135,0),2)))/IF(Summary!$B$7="Minutes",1,60)/COUNTA(INDEX(Capacity!$C$10:$Q$109,MATCH('Capacity Backing (Hide)'!T$2,Capacity!$B$10:$B$109,0),1):INDEX(Capacity!$C$10:$Q$109,MATCH('Capacity Backing (Hide)'!T$2,Capacity!$B$10:$B$109,0),15))</f>
        <v>#N/A</v>
      </c>
      <c r="U1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(Hide)'!$A13,'Capacity Summary'!$I$35:$BH$35,0))="x",INDEX('Capacity Summary'!$C$36:$F$135,MATCH('Capacity Backing (Hide)'!U$2,'Capacity Summary'!$B$36:$B$135,0),4),IF(INDEX('Capacity Summary'!$I$36:$BH$135,MATCH('Capacity Backing (Hide)'!U$2,'Capacity Summary'!$B$36:$B$135,0),MATCH('Capacity Backing (Hide)'!$A13,'Capacity Summary'!$I$35:$BH$35,0))&lt;&gt;0,INDEX('Capacity Summary'!$I$36:$BH$135,MATCH('Capacity Backing (Hide)'!U$2,'Capacity Summary'!$B$36:$B$135,0),MATCH('Capacity Backing (Hide)'!$A13,'Capacity Summary'!$I$35:$BH$35,0)),0)),INDEX('Capacity Summary'!$C$36:$F$135,MATCH('Capacity Backing (Hide)'!U$2,'Capacity Summary'!$B$36:$B$135,0),2)))/IF(Summary!$B$7="Minutes",1,60)/COUNTA(INDEX(Capacity!$C$10:$Q$109,MATCH('Capacity Backing (Hide)'!U$2,Capacity!$B$10:$B$109,0),1):INDEX(Capacity!$C$10:$Q$109,MATCH('Capacity Backing (Hide)'!U$2,Capacity!$B$10:$B$109,0),15))</f>
        <v>#N/A</v>
      </c>
      <c r="V1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(Hide)'!$A13,'Capacity Summary'!$I$35:$BH$35,0))="x",INDEX('Capacity Summary'!$C$36:$F$135,MATCH('Capacity Backing (Hide)'!V$2,'Capacity Summary'!$B$36:$B$135,0),4),IF(INDEX('Capacity Summary'!$I$36:$BH$135,MATCH('Capacity Backing (Hide)'!V$2,'Capacity Summary'!$B$36:$B$135,0),MATCH('Capacity Backing (Hide)'!$A13,'Capacity Summary'!$I$35:$BH$35,0))&lt;&gt;0,INDEX('Capacity Summary'!$I$36:$BH$135,MATCH('Capacity Backing (Hide)'!V$2,'Capacity Summary'!$B$36:$B$135,0),MATCH('Capacity Backing (Hide)'!$A13,'Capacity Summary'!$I$35:$BH$35,0)),0)),INDEX('Capacity Summary'!$C$36:$F$135,MATCH('Capacity Backing (Hide)'!V$2,'Capacity Summary'!$B$36:$B$135,0),2)))/IF(Summary!$B$7="Minutes",1,60)/COUNTA(INDEX(Capacity!$C$10:$Q$109,MATCH('Capacity Backing (Hide)'!V$2,Capacity!$B$10:$B$109,0),1):INDEX(Capacity!$C$10:$Q$109,MATCH('Capacity Backing (Hide)'!V$2,Capacity!$B$10:$B$109,0),15))</f>
        <v>#N/A</v>
      </c>
      <c r="W1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(Hide)'!$A13,'Capacity Summary'!$I$35:$BH$35,0))="x",INDEX('Capacity Summary'!$C$36:$F$135,MATCH('Capacity Backing (Hide)'!W$2,'Capacity Summary'!$B$36:$B$135,0),4),IF(INDEX('Capacity Summary'!$I$36:$BH$135,MATCH('Capacity Backing (Hide)'!W$2,'Capacity Summary'!$B$36:$B$135,0),MATCH('Capacity Backing (Hide)'!$A13,'Capacity Summary'!$I$35:$BH$35,0))&lt;&gt;0,INDEX('Capacity Summary'!$I$36:$BH$135,MATCH('Capacity Backing (Hide)'!W$2,'Capacity Summary'!$B$36:$B$135,0),MATCH('Capacity Backing (Hide)'!$A13,'Capacity Summary'!$I$35:$BH$35,0)),0)),INDEX('Capacity Summary'!$C$36:$F$135,MATCH('Capacity Backing (Hide)'!W$2,'Capacity Summary'!$B$36:$B$135,0),2)))/IF(Summary!$B$7="Minutes",1,60)/COUNTA(INDEX(Capacity!$C$10:$Q$109,MATCH('Capacity Backing (Hide)'!W$2,Capacity!$B$10:$B$109,0),1):INDEX(Capacity!$C$10:$Q$109,MATCH('Capacity Backing (Hide)'!W$2,Capacity!$B$10:$B$109,0),15))</f>
        <v>#N/A</v>
      </c>
      <c r="X1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(Hide)'!$A13,'Capacity Summary'!$I$35:$BH$35,0))="x",INDEX('Capacity Summary'!$C$36:$F$135,MATCH('Capacity Backing (Hide)'!X$2,'Capacity Summary'!$B$36:$B$135,0),4),IF(INDEX('Capacity Summary'!$I$36:$BH$135,MATCH('Capacity Backing (Hide)'!X$2,'Capacity Summary'!$B$36:$B$135,0),MATCH('Capacity Backing (Hide)'!$A13,'Capacity Summary'!$I$35:$BH$35,0))&lt;&gt;0,INDEX('Capacity Summary'!$I$36:$BH$135,MATCH('Capacity Backing (Hide)'!X$2,'Capacity Summary'!$B$36:$B$135,0),MATCH('Capacity Backing (Hide)'!$A13,'Capacity Summary'!$I$35:$BH$35,0)),0)),INDEX('Capacity Summary'!$C$36:$F$135,MATCH('Capacity Backing (Hide)'!X$2,'Capacity Summary'!$B$36:$B$135,0),2)))/IF(Summary!$B$7="Minutes",1,60)/COUNTA(INDEX(Capacity!$C$10:$Q$109,MATCH('Capacity Backing (Hide)'!X$2,Capacity!$B$10:$B$109,0),1):INDEX(Capacity!$C$10:$Q$109,MATCH('Capacity Backing (Hide)'!X$2,Capacity!$B$10:$B$109,0),15))</f>
        <v>#N/A</v>
      </c>
      <c r="Y1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(Hide)'!$A13,'Capacity Summary'!$I$35:$BH$35,0))="x",INDEX('Capacity Summary'!$C$36:$F$135,MATCH('Capacity Backing (Hide)'!Y$2,'Capacity Summary'!$B$36:$B$135,0),4),IF(INDEX('Capacity Summary'!$I$36:$BH$135,MATCH('Capacity Backing (Hide)'!Y$2,'Capacity Summary'!$B$36:$B$135,0),MATCH('Capacity Backing (Hide)'!$A13,'Capacity Summary'!$I$35:$BH$35,0))&lt;&gt;0,INDEX('Capacity Summary'!$I$36:$BH$135,MATCH('Capacity Backing (Hide)'!Y$2,'Capacity Summary'!$B$36:$B$135,0),MATCH('Capacity Backing (Hide)'!$A13,'Capacity Summary'!$I$35:$BH$35,0)),0)),INDEX('Capacity Summary'!$C$36:$F$135,MATCH('Capacity Backing (Hide)'!Y$2,'Capacity Summary'!$B$36:$B$135,0),2)))/IF(Summary!$B$7="Minutes",1,60)/COUNTA(INDEX(Capacity!$C$10:$Q$109,MATCH('Capacity Backing (Hide)'!Y$2,Capacity!$B$10:$B$109,0),1):INDEX(Capacity!$C$10:$Q$109,MATCH('Capacity Backing (Hide)'!Y$2,Capacity!$B$10:$B$109,0),15))</f>
        <v>#N/A</v>
      </c>
      <c r="Z1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(Hide)'!$A13,'Capacity Summary'!$I$35:$BH$35,0))="x",INDEX('Capacity Summary'!$C$36:$F$135,MATCH('Capacity Backing (Hide)'!Z$2,'Capacity Summary'!$B$36:$B$135,0),4),IF(INDEX('Capacity Summary'!$I$36:$BH$135,MATCH('Capacity Backing (Hide)'!Z$2,'Capacity Summary'!$B$36:$B$135,0),MATCH('Capacity Backing (Hide)'!$A13,'Capacity Summary'!$I$35:$BH$35,0))&lt;&gt;0,INDEX('Capacity Summary'!$I$36:$BH$135,MATCH('Capacity Backing (Hide)'!Z$2,'Capacity Summary'!$B$36:$B$135,0),MATCH('Capacity Backing (Hide)'!$A13,'Capacity Summary'!$I$35:$BH$35,0)),0)),INDEX('Capacity Summary'!$C$36:$F$135,MATCH('Capacity Backing (Hide)'!Z$2,'Capacity Summary'!$B$36:$B$135,0),2)))/IF(Summary!$B$7="Minutes",1,60)/COUNTA(INDEX(Capacity!$C$10:$Q$109,MATCH('Capacity Backing (Hide)'!Z$2,Capacity!$B$10:$B$109,0),1):INDEX(Capacity!$C$10:$Q$109,MATCH('Capacity Backing (Hide)'!Z$2,Capacity!$B$10:$B$109,0),15))</f>
        <v>#N/A</v>
      </c>
      <c r="AA1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(Hide)'!$A13,'Capacity Summary'!$I$35:$BH$35,0))="x",INDEX('Capacity Summary'!$C$36:$F$135,MATCH('Capacity Backing (Hide)'!AA$2,'Capacity Summary'!$B$36:$B$135,0),4),IF(INDEX('Capacity Summary'!$I$36:$BH$135,MATCH('Capacity Backing (Hide)'!AA$2,'Capacity Summary'!$B$36:$B$135,0),MATCH('Capacity Backing (Hide)'!$A13,'Capacity Summary'!$I$35:$BH$35,0))&lt;&gt;0,INDEX('Capacity Summary'!$I$36:$BH$135,MATCH('Capacity Backing (Hide)'!AA$2,'Capacity Summary'!$B$36:$B$135,0),MATCH('Capacity Backing (Hide)'!$A13,'Capacity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(Hide)'!$A13,'Capacity Summary'!$I$35:$BH$35,0))="x",INDEX('Capacity Summary'!$C$36:$F$135,MATCH('Capacity Backing (Hide)'!AB$2,'Capacity Summary'!$B$36:$B$135,0),4),IF(INDEX('Capacity Summary'!$I$36:$BH$135,MATCH('Capacity Backing (Hide)'!AB$2,'Capacity Summary'!$B$36:$B$135,0),MATCH('Capacity Backing (Hide)'!$A13,'Capacity Summary'!$I$35:$BH$35,0))&lt;&gt;0,INDEX('Capacity Summary'!$I$36:$BH$135,MATCH('Capacity Backing (Hide)'!AB$2,'Capacity Summary'!$B$36:$B$135,0),MATCH('Capacity Backing (Hide)'!$A13,'Capacity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(Hide)'!$A13,'Capacity Summary'!$I$35:$BH$35,0))="x",INDEX('Capacity Summary'!$C$36:$F$135,MATCH('Capacity Backing (Hide)'!AC$2,'Capacity Summary'!$B$36:$B$135,0),4),IF(INDEX('Capacity Summary'!$I$36:$BH$135,MATCH('Capacity Backing (Hide)'!AC$2,'Capacity Summary'!$B$36:$B$135,0),MATCH('Capacity Backing (Hide)'!$A13,'Capacity Summary'!$I$35:$BH$35,0))&lt;&gt;0,INDEX('Capacity Summary'!$I$36:$BH$135,MATCH('Capacity Backing (Hide)'!AC$2,'Capacity Summary'!$B$36:$B$135,0),MATCH('Capacity Backing (Hide)'!$A13,'Capacity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(Hide)'!$A13,'Capacity Summary'!$I$35:$BH$35,0))="x",INDEX('Capacity Summary'!$C$36:$F$135,MATCH('Capacity Backing (Hide)'!AD$2,'Capacity Summary'!$B$36:$B$135,0),4),IF(INDEX('Capacity Summary'!$I$36:$BH$135,MATCH('Capacity Backing (Hide)'!AD$2,'Capacity Summary'!$B$36:$B$135,0),MATCH('Capacity Backing (Hide)'!$A13,'Capacity Summary'!$I$35:$BH$35,0))&lt;&gt;0,INDEX('Capacity Summary'!$I$36:$BH$135,MATCH('Capacity Backing (Hide)'!AD$2,'Capacity Summary'!$B$36:$B$135,0),MATCH('Capacity Backing (Hide)'!$A13,'Capacity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(Hide)'!$A13,'Capacity Summary'!$I$35:$BH$35,0))="x",INDEX('Capacity Summary'!$C$36:$F$135,MATCH('Capacity Backing (Hide)'!AE$2,'Capacity Summary'!$B$36:$B$135,0),4),IF(INDEX('Capacity Summary'!$I$36:$BH$135,MATCH('Capacity Backing (Hide)'!AE$2,'Capacity Summary'!$B$36:$B$135,0),MATCH('Capacity Backing (Hide)'!$A13,'Capacity Summary'!$I$35:$BH$35,0))&lt;&gt;0,INDEX('Capacity Summary'!$I$36:$BH$135,MATCH('Capacity Backing (Hide)'!AE$2,'Capacity Summary'!$B$36:$B$135,0),MATCH('Capacity Backing (Hide)'!$A13,'Capacity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(Hide)'!$A13,'Capacity Summary'!$I$35:$BH$35,0))="x",INDEX('Capacity Summary'!$C$36:$F$135,MATCH('Capacity Backing (Hide)'!AF$2,'Capacity Summary'!$B$36:$B$135,0),4),IF(INDEX('Capacity Summary'!$I$36:$BH$135,MATCH('Capacity Backing (Hide)'!AF$2,'Capacity Summary'!$B$36:$B$135,0),MATCH('Capacity Backing (Hide)'!$A13,'Capacity Summary'!$I$35:$BH$35,0))&lt;&gt;0,INDEX('Capacity Summary'!$I$36:$BH$135,MATCH('Capacity Backing (Hide)'!AF$2,'Capacity Summary'!$B$36:$B$135,0),MATCH('Capacity Backing (Hide)'!$A13,'Capacity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(Hide)'!$A13,'Capacity Summary'!$I$35:$BH$35,0))="x",INDEX('Capacity Summary'!$C$36:$F$135,MATCH('Capacity Backing (Hide)'!AG$2,'Capacity Summary'!$B$36:$B$135,0),4),IF(INDEX('Capacity Summary'!$I$36:$BH$135,MATCH('Capacity Backing (Hide)'!AG$2,'Capacity Summary'!$B$36:$B$135,0),MATCH('Capacity Backing (Hide)'!$A13,'Capacity Summary'!$I$35:$BH$35,0))&lt;&gt;0,INDEX('Capacity Summary'!$I$36:$BH$135,MATCH('Capacity Backing (Hide)'!AG$2,'Capacity Summary'!$B$36:$B$135,0),MATCH('Capacity Backing (Hide)'!$A13,'Capacity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(Hide)'!$A13,'Capacity Summary'!$I$35:$BH$35,0))="x",INDEX('Capacity Summary'!$C$36:$F$135,MATCH('Capacity Backing (Hide)'!AH$2,'Capacity Summary'!$B$36:$B$135,0),4),IF(INDEX('Capacity Summary'!$I$36:$BH$135,MATCH('Capacity Backing (Hide)'!AH$2,'Capacity Summary'!$B$36:$B$135,0),MATCH('Capacity Backing (Hide)'!$A13,'Capacity Summary'!$I$35:$BH$35,0))&lt;&gt;0,INDEX('Capacity Summary'!$I$36:$BH$135,MATCH('Capacity Backing (Hide)'!AH$2,'Capacity Summary'!$B$36:$B$135,0),MATCH('Capacity Backing (Hide)'!$A13,'Capacity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(Hide)'!$A13,'Capacity Summary'!$I$35:$BH$35,0))="x",INDEX('Capacity Summary'!$C$36:$F$135,MATCH('Capacity Backing (Hide)'!AI$2,'Capacity Summary'!$B$36:$B$135,0),4),IF(INDEX('Capacity Summary'!$I$36:$BH$135,MATCH('Capacity Backing (Hide)'!AI$2,'Capacity Summary'!$B$36:$B$135,0),MATCH('Capacity Backing (Hide)'!$A13,'Capacity Summary'!$I$35:$BH$35,0))&lt;&gt;0,INDEX('Capacity Summary'!$I$36:$BH$135,MATCH('Capacity Backing (Hide)'!AI$2,'Capacity Summary'!$B$36:$B$135,0),MATCH('Capacity Backing (Hide)'!$A13,'Capacity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(Hide)'!$A13,'Capacity Summary'!$I$35:$BH$35,0))="x",INDEX('Capacity Summary'!$C$36:$F$135,MATCH('Capacity Backing (Hide)'!AJ$2,'Capacity Summary'!$B$36:$B$135,0),4),IF(INDEX('Capacity Summary'!$I$36:$BH$135,MATCH('Capacity Backing (Hide)'!AJ$2,'Capacity Summary'!$B$36:$B$135,0),MATCH('Capacity Backing (Hide)'!$A13,'Capacity Summary'!$I$35:$BH$35,0))&lt;&gt;0,INDEX('Capacity Summary'!$I$36:$BH$135,MATCH('Capacity Backing (Hide)'!AJ$2,'Capacity Summary'!$B$36:$B$135,0),MATCH('Capacity Backing (Hide)'!$A13,'Capacity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(Hide)'!$A13,'Capacity Summary'!$I$35:$BH$35,0))="x",INDEX('Capacity Summary'!$C$36:$F$135,MATCH('Capacity Backing (Hide)'!AK$2,'Capacity Summary'!$B$36:$B$135,0),4),IF(INDEX('Capacity Summary'!$I$36:$BH$135,MATCH('Capacity Backing (Hide)'!AK$2,'Capacity Summary'!$B$36:$B$135,0),MATCH('Capacity Backing (Hide)'!$A13,'Capacity Summary'!$I$35:$BH$35,0))&lt;&gt;0,INDEX('Capacity Summary'!$I$36:$BH$135,MATCH('Capacity Backing (Hide)'!AK$2,'Capacity Summary'!$B$36:$B$135,0),MATCH('Capacity Backing (Hide)'!$A13,'Capacity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(Hide)'!$A13,'Capacity Summary'!$I$35:$BH$35,0))="x",INDEX('Capacity Summary'!$C$36:$F$135,MATCH('Capacity Backing (Hide)'!AL$2,'Capacity Summary'!$B$36:$B$135,0),4),IF(INDEX('Capacity Summary'!$I$36:$BH$135,MATCH('Capacity Backing (Hide)'!AL$2,'Capacity Summary'!$B$36:$B$135,0),MATCH('Capacity Backing (Hide)'!$A13,'Capacity Summary'!$I$35:$BH$35,0))&lt;&gt;0,INDEX('Capacity Summary'!$I$36:$BH$135,MATCH('Capacity Backing (Hide)'!AL$2,'Capacity Summary'!$B$36:$B$135,0),MATCH('Capacity Backing (Hide)'!$A13,'Capacity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(Hide)'!$A13,'Capacity Summary'!$I$35:$BH$35,0))="x",INDEX('Capacity Summary'!$C$36:$F$135,MATCH('Capacity Backing (Hide)'!AM$2,'Capacity Summary'!$B$36:$B$135,0),4),IF(INDEX('Capacity Summary'!$I$36:$BH$135,MATCH('Capacity Backing (Hide)'!AM$2,'Capacity Summary'!$B$36:$B$135,0),MATCH('Capacity Backing (Hide)'!$A13,'Capacity Summary'!$I$35:$BH$35,0))&lt;&gt;0,INDEX('Capacity Summary'!$I$36:$BH$135,MATCH('Capacity Backing (Hide)'!AM$2,'Capacity Summary'!$B$36:$B$135,0),MATCH('Capacity Backing (Hide)'!$A13,'Capacity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(Hide)'!$A13,'Capacity Summary'!$I$35:$BH$35,0))="x",INDEX('Capacity Summary'!$C$36:$F$135,MATCH('Capacity Backing (Hide)'!AN$2,'Capacity Summary'!$B$36:$B$135,0),4),IF(INDEX('Capacity Summary'!$I$36:$BH$135,MATCH('Capacity Backing (Hide)'!AN$2,'Capacity Summary'!$B$36:$B$135,0),MATCH('Capacity Backing (Hide)'!$A13,'Capacity Summary'!$I$35:$BH$35,0))&lt;&gt;0,INDEX('Capacity Summary'!$I$36:$BH$135,MATCH('Capacity Backing (Hide)'!AN$2,'Capacity Summary'!$B$36:$B$135,0),MATCH('Capacity Backing (Hide)'!$A13,'Capacity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(Hide)'!$A13,'Capacity Summary'!$I$35:$BH$35,0))="x",INDEX('Capacity Summary'!$C$36:$F$135,MATCH('Capacity Backing (Hide)'!AO$2,'Capacity Summary'!$B$36:$B$135,0),4),IF(INDEX('Capacity Summary'!$I$36:$BH$135,MATCH('Capacity Backing (Hide)'!AO$2,'Capacity Summary'!$B$36:$B$135,0),MATCH('Capacity Backing (Hide)'!$A13,'Capacity Summary'!$I$35:$BH$35,0))&lt;&gt;0,INDEX('Capacity Summary'!$I$36:$BH$135,MATCH('Capacity Backing (Hide)'!AO$2,'Capacity Summary'!$B$36:$B$135,0),MATCH('Capacity Backing (Hide)'!$A13,'Capacity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(Hide)'!$A13,'Capacity Summary'!$I$35:$BH$35,0))="x",INDEX('Capacity Summary'!$C$36:$F$135,MATCH('Capacity Backing (Hide)'!AP$2,'Capacity Summary'!$B$36:$B$135,0),4),IF(INDEX('Capacity Summary'!$I$36:$BH$135,MATCH('Capacity Backing (Hide)'!AP$2,'Capacity Summary'!$B$36:$B$135,0),MATCH('Capacity Backing (Hide)'!$A13,'Capacity Summary'!$I$35:$BH$35,0))&lt;&gt;0,INDEX('Capacity Summary'!$I$36:$BH$135,MATCH('Capacity Backing (Hide)'!AP$2,'Capacity Summary'!$B$36:$B$135,0),MATCH('Capacity Backing (Hide)'!$A13,'Capacity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(Hide)'!$A13,'Capacity Summary'!$I$35:$BH$35,0))="x",INDEX('Capacity Summary'!$C$36:$F$135,MATCH('Capacity Backing (Hide)'!AQ$2,'Capacity Summary'!$B$36:$B$135,0),4),IF(INDEX('Capacity Summary'!$I$36:$BH$135,MATCH('Capacity Backing (Hide)'!AQ$2,'Capacity Summary'!$B$36:$B$135,0),MATCH('Capacity Backing (Hide)'!$A13,'Capacity Summary'!$I$35:$BH$35,0))&lt;&gt;0,INDEX('Capacity Summary'!$I$36:$BH$135,MATCH('Capacity Backing (Hide)'!AQ$2,'Capacity Summary'!$B$36:$B$135,0),MATCH('Capacity Backing (Hide)'!$A13,'Capacity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(Hide)'!$A13,'Capacity Summary'!$I$35:$BH$35,0))="x",INDEX('Capacity Summary'!$C$36:$F$135,MATCH('Capacity Backing (Hide)'!AR$2,'Capacity Summary'!$B$36:$B$135,0),4),IF(INDEX('Capacity Summary'!$I$36:$BH$135,MATCH('Capacity Backing (Hide)'!AR$2,'Capacity Summary'!$B$36:$B$135,0),MATCH('Capacity Backing (Hide)'!$A13,'Capacity Summary'!$I$35:$BH$35,0))&lt;&gt;0,INDEX('Capacity Summary'!$I$36:$BH$135,MATCH('Capacity Backing (Hide)'!AR$2,'Capacity Summary'!$B$36:$B$135,0),MATCH('Capacity Backing (Hide)'!$A13,'Capacity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(Hide)'!$A13,'Capacity Summary'!$I$35:$BH$35,0))="x",INDEX('Capacity Summary'!$C$36:$F$135,MATCH('Capacity Backing (Hide)'!AS$2,'Capacity Summary'!$B$36:$B$135,0),4),IF(INDEX('Capacity Summary'!$I$36:$BH$135,MATCH('Capacity Backing (Hide)'!AS$2,'Capacity Summary'!$B$36:$B$135,0),MATCH('Capacity Backing (Hide)'!$A13,'Capacity Summary'!$I$35:$BH$35,0))&lt;&gt;0,INDEX('Capacity Summary'!$I$36:$BH$135,MATCH('Capacity Backing (Hide)'!AS$2,'Capacity Summary'!$B$36:$B$135,0),MATCH('Capacity Backing (Hide)'!$A13,'Capacity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(Hide)'!$A13,'Capacity Summary'!$I$35:$BH$35,0))="x",INDEX('Capacity Summary'!$C$36:$F$135,MATCH('Capacity Backing (Hide)'!AT$2,'Capacity Summary'!$B$36:$B$135,0),4),IF(INDEX('Capacity Summary'!$I$36:$BH$135,MATCH('Capacity Backing (Hide)'!AT$2,'Capacity Summary'!$B$36:$B$135,0),MATCH('Capacity Backing (Hide)'!$A13,'Capacity Summary'!$I$35:$BH$35,0))&lt;&gt;0,INDEX('Capacity Summary'!$I$36:$BH$135,MATCH('Capacity Backing (Hide)'!AT$2,'Capacity Summary'!$B$36:$B$135,0),MATCH('Capacity Backing (Hide)'!$A13,'Capacity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(Hide)'!$A13,'Capacity Summary'!$I$35:$BH$35,0))="x",INDEX('Capacity Summary'!$C$36:$F$135,MATCH('Capacity Backing (Hide)'!AU$2,'Capacity Summary'!$B$36:$B$135,0),4),IF(INDEX('Capacity Summary'!$I$36:$BH$135,MATCH('Capacity Backing (Hide)'!AU$2,'Capacity Summary'!$B$36:$B$135,0),MATCH('Capacity Backing (Hide)'!$A13,'Capacity Summary'!$I$35:$BH$35,0))&lt;&gt;0,INDEX('Capacity Summary'!$I$36:$BH$135,MATCH('Capacity Backing (Hide)'!AU$2,'Capacity Summary'!$B$36:$B$135,0),MATCH('Capacity Backing (Hide)'!$A13,'Capacity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(Hide)'!$A13,'Capacity Summary'!$I$35:$BH$35,0))="x",INDEX('Capacity Summary'!$C$36:$F$135,MATCH('Capacity Backing (Hide)'!AV$2,'Capacity Summary'!$B$36:$B$135,0),4),IF(INDEX('Capacity Summary'!$I$36:$BH$135,MATCH('Capacity Backing (Hide)'!AV$2,'Capacity Summary'!$B$36:$B$135,0),MATCH('Capacity Backing (Hide)'!$A13,'Capacity Summary'!$I$35:$BH$35,0))&lt;&gt;0,INDEX('Capacity Summary'!$I$36:$BH$135,MATCH('Capacity Backing (Hide)'!AV$2,'Capacity Summary'!$B$36:$B$135,0),MATCH('Capacity Backing (Hide)'!$A13,'Capacity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(Hide)'!$A13,'Capacity Summary'!$I$35:$BH$35,0))="x",INDEX('Capacity Summary'!$C$36:$F$135,MATCH('Capacity Backing (Hide)'!AW$2,'Capacity Summary'!$B$36:$B$135,0),4),IF(INDEX('Capacity Summary'!$I$36:$BH$135,MATCH('Capacity Backing (Hide)'!AW$2,'Capacity Summary'!$B$36:$B$135,0),MATCH('Capacity Backing (Hide)'!$A13,'Capacity Summary'!$I$35:$BH$35,0))&lt;&gt;0,INDEX('Capacity Summary'!$I$36:$BH$135,MATCH('Capacity Backing (Hide)'!AW$2,'Capacity Summary'!$B$36:$B$135,0),MATCH('Capacity Backing (Hide)'!$A13,'Capacity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(Hide)'!$A13,'Capacity Summary'!$I$35:$BH$35,0))="x",INDEX('Capacity Summary'!$C$36:$F$135,MATCH('Capacity Backing (Hide)'!AX$2,'Capacity Summary'!$B$36:$B$135,0),4),IF(INDEX('Capacity Summary'!$I$36:$BH$135,MATCH('Capacity Backing (Hide)'!AX$2,'Capacity Summary'!$B$36:$B$135,0),MATCH('Capacity Backing (Hide)'!$A13,'Capacity Summary'!$I$35:$BH$35,0))&lt;&gt;0,INDEX('Capacity Summary'!$I$36:$BH$135,MATCH('Capacity Backing (Hide)'!AX$2,'Capacity Summary'!$B$36:$B$135,0),MATCH('Capacity Backing (Hide)'!$A13,'Capacity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(Hide)'!$A13,'Capacity Summary'!$I$35:$BH$35,0))="x",INDEX('Capacity Summary'!$C$36:$F$135,MATCH('Capacity Backing (Hide)'!AY$2,'Capacity Summary'!$B$36:$B$135,0),4),IF(INDEX('Capacity Summary'!$I$36:$BH$135,MATCH('Capacity Backing (Hide)'!AY$2,'Capacity Summary'!$B$36:$B$135,0),MATCH('Capacity Backing (Hide)'!$A13,'Capacity Summary'!$I$35:$BH$35,0))&lt;&gt;0,INDEX('Capacity Summary'!$I$36:$BH$135,MATCH('Capacity Backing (Hide)'!AY$2,'Capacity Summary'!$B$36:$B$135,0),MATCH('Capacity Backing (Hide)'!$A13,'Capacity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(Hide)'!$A13,'Capacity Summary'!$I$35:$BH$35,0))="x",INDEX('Capacity Summary'!$C$36:$F$135,MATCH('Capacity Backing (Hide)'!AZ$2,'Capacity Summary'!$B$36:$B$135,0),4),IF(INDEX('Capacity Summary'!$I$36:$BH$135,MATCH('Capacity Backing (Hide)'!AZ$2,'Capacity Summary'!$B$36:$B$135,0),MATCH('Capacity Backing (Hide)'!$A13,'Capacity Summary'!$I$35:$BH$35,0))&lt;&gt;0,INDEX('Capacity Summary'!$I$36:$BH$135,MATCH('Capacity Backing (Hide)'!AZ$2,'Capacity Summary'!$B$36:$B$135,0),MATCH('Capacity Backing (Hide)'!$A13,'Capacity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(Hide)'!$A13,'Capacity Summary'!$I$35:$BH$35,0))="x",INDEX('Capacity Summary'!$C$36:$F$135,MATCH('Capacity Backing (Hide)'!BA$2,'Capacity Summary'!$B$36:$B$135,0),4),IF(INDEX('Capacity Summary'!$I$36:$BH$135,MATCH('Capacity Backing (Hide)'!BA$2,'Capacity Summary'!$B$36:$B$135,0),MATCH('Capacity Backing (Hide)'!$A13,'Capacity Summary'!$I$35:$BH$35,0))&lt;&gt;0,INDEX('Capacity Summary'!$I$36:$BH$135,MATCH('Capacity Backing (Hide)'!BA$2,'Capacity Summary'!$B$36:$B$135,0),MATCH('Capacity Backing (Hide)'!$A13,'Capacity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(Hide)'!$A13,'Capacity Summary'!$I$35:$BH$35,0))="x",INDEX('Capacity Summary'!$C$36:$F$135,MATCH('Capacity Backing (Hide)'!BB$2,'Capacity Summary'!$B$36:$B$135,0),4),IF(INDEX('Capacity Summary'!$I$36:$BH$135,MATCH('Capacity Backing (Hide)'!BB$2,'Capacity Summary'!$B$36:$B$135,0),MATCH('Capacity Backing (Hide)'!$A13,'Capacity Summary'!$I$35:$BH$35,0))&lt;&gt;0,INDEX('Capacity Summary'!$I$36:$BH$135,MATCH('Capacity Backing (Hide)'!BB$2,'Capacity Summary'!$B$36:$B$135,0),MATCH('Capacity Backing (Hide)'!$A13,'Capacity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(Hide)'!$A13,'Capacity Summary'!$I$35:$BH$35,0))="x",INDEX('Capacity Summary'!$C$36:$F$135,MATCH('Capacity Backing (Hide)'!BC$2,'Capacity Summary'!$B$36:$B$135,0),4),IF(INDEX('Capacity Summary'!$I$36:$BH$135,MATCH('Capacity Backing (Hide)'!BC$2,'Capacity Summary'!$B$36:$B$135,0),MATCH('Capacity Backing (Hide)'!$A13,'Capacity Summary'!$I$35:$BH$35,0))&lt;&gt;0,INDEX('Capacity Summary'!$I$36:$BH$135,MATCH('Capacity Backing (Hide)'!BC$2,'Capacity Summary'!$B$36:$B$135,0),MATCH('Capacity Backing (Hide)'!$A13,'Capacity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(Hide)'!$A13,'Capacity Summary'!$I$35:$BH$35,0))="x",INDEX('Capacity Summary'!$C$36:$F$135,MATCH('Capacity Backing (Hide)'!BD$2,'Capacity Summary'!$B$36:$B$135,0),4),IF(INDEX('Capacity Summary'!$I$36:$BH$135,MATCH('Capacity Backing (Hide)'!BD$2,'Capacity Summary'!$B$36:$B$135,0),MATCH('Capacity Backing (Hide)'!$A13,'Capacity Summary'!$I$35:$BH$35,0))&lt;&gt;0,INDEX('Capacity Summary'!$I$36:$BH$135,MATCH('Capacity Backing (Hide)'!BD$2,'Capacity Summary'!$B$36:$B$135,0),MATCH('Capacity Backing (Hide)'!$A13,'Capacity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(Hide)'!$A13,'Capacity Summary'!$I$35:$BH$35,0))="x",INDEX('Capacity Summary'!$C$36:$F$135,MATCH('Capacity Backing (Hide)'!BE$2,'Capacity Summary'!$B$36:$B$135,0),4),IF(INDEX('Capacity Summary'!$I$36:$BH$135,MATCH('Capacity Backing (Hide)'!BE$2,'Capacity Summary'!$B$36:$B$135,0),MATCH('Capacity Backing (Hide)'!$A13,'Capacity Summary'!$I$35:$BH$35,0))&lt;&gt;0,INDEX('Capacity Summary'!$I$36:$BH$135,MATCH('Capacity Backing (Hide)'!BE$2,'Capacity Summary'!$B$36:$B$135,0),MATCH('Capacity Backing (Hide)'!$A13,'Capacity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(Hide)'!$A13,'Capacity Summary'!$I$35:$BH$35,0))="x",INDEX('Capacity Summary'!$C$36:$F$135,MATCH('Capacity Backing (Hide)'!BF$2,'Capacity Summary'!$B$36:$B$135,0),4),IF(INDEX('Capacity Summary'!$I$36:$BH$135,MATCH('Capacity Backing (Hide)'!BF$2,'Capacity Summary'!$B$36:$B$135,0),MATCH('Capacity Backing (Hide)'!$A13,'Capacity Summary'!$I$35:$BH$35,0))&lt;&gt;0,INDEX('Capacity Summary'!$I$36:$BH$135,MATCH('Capacity Backing (Hide)'!BF$2,'Capacity Summary'!$B$36:$B$135,0),MATCH('Capacity Backing (Hide)'!$A13,'Capacity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(Hide)'!$A13,'Capacity Summary'!$I$35:$BH$35,0))="x",INDEX('Capacity Summary'!$C$36:$F$135,MATCH('Capacity Backing (Hide)'!BG$2,'Capacity Summary'!$B$36:$B$135,0),4),IF(INDEX('Capacity Summary'!$I$36:$BH$135,MATCH('Capacity Backing (Hide)'!BG$2,'Capacity Summary'!$B$36:$B$135,0),MATCH('Capacity Backing (Hide)'!$A13,'Capacity Summary'!$I$35:$BH$35,0))&lt;&gt;0,INDEX('Capacity Summary'!$I$36:$BH$135,MATCH('Capacity Backing (Hide)'!BG$2,'Capacity Summary'!$B$36:$B$135,0),MATCH('Capacity Backing (Hide)'!$A13,'Capacity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(Hide)'!$A13,'Capacity Summary'!$I$35:$BH$35,0))="x",INDEX('Capacity Summary'!$C$36:$F$135,MATCH('Capacity Backing (Hide)'!BH$2,'Capacity Summary'!$B$36:$B$135,0),4),IF(INDEX('Capacity Summary'!$I$36:$BH$135,MATCH('Capacity Backing (Hide)'!BH$2,'Capacity Summary'!$B$36:$B$135,0),MATCH('Capacity Backing (Hide)'!$A13,'Capacity Summary'!$I$35:$BH$35,0))&lt;&gt;0,INDEX('Capacity Summary'!$I$36:$BH$135,MATCH('Capacity Backing (Hide)'!BH$2,'Capacity Summary'!$B$36:$B$135,0),MATCH('Capacity Backing (Hide)'!$A13,'Capacity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(Hide)'!$A13,'Capacity Summary'!$I$35:$BH$35,0))="x",INDEX('Capacity Summary'!$C$36:$F$135,MATCH('Capacity Backing (Hide)'!BI$2,'Capacity Summary'!$B$36:$B$135,0),4),IF(INDEX('Capacity Summary'!$I$36:$BH$135,MATCH('Capacity Backing (Hide)'!BI$2,'Capacity Summary'!$B$36:$B$135,0),MATCH('Capacity Backing (Hide)'!$A13,'Capacity Summary'!$I$35:$BH$35,0))&lt;&gt;0,INDEX('Capacity Summary'!$I$36:$BH$135,MATCH('Capacity Backing (Hide)'!BI$2,'Capacity Summary'!$B$36:$B$135,0),MATCH('Capacity Backing (Hide)'!$A13,'Capacity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(Hide)'!$A13,'Capacity Summary'!$I$35:$BH$35,0))="x",INDEX('Capacity Summary'!$C$36:$F$135,MATCH('Capacity Backing (Hide)'!BJ$2,'Capacity Summary'!$B$36:$B$135,0),4),IF(INDEX('Capacity Summary'!$I$36:$BH$135,MATCH('Capacity Backing (Hide)'!BJ$2,'Capacity Summary'!$B$36:$B$135,0),MATCH('Capacity Backing (Hide)'!$A13,'Capacity Summary'!$I$35:$BH$35,0))&lt;&gt;0,INDEX('Capacity Summary'!$I$36:$BH$135,MATCH('Capacity Backing (Hide)'!BJ$2,'Capacity Summary'!$B$36:$B$135,0),MATCH('Capacity Backing (Hide)'!$A13,'Capacity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(Hide)'!$A13,'Capacity Summary'!$I$35:$BH$35,0))="x",INDEX('Capacity Summary'!$C$36:$F$135,MATCH('Capacity Backing (Hide)'!BK$2,'Capacity Summary'!$B$36:$B$135,0),4),IF(INDEX('Capacity Summary'!$I$36:$BH$135,MATCH('Capacity Backing (Hide)'!BK$2,'Capacity Summary'!$B$36:$B$135,0),MATCH('Capacity Backing (Hide)'!$A13,'Capacity Summary'!$I$35:$BH$35,0))&lt;&gt;0,INDEX('Capacity Summary'!$I$36:$BH$135,MATCH('Capacity Backing (Hide)'!BK$2,'Capacity Summary'!$B$36:$B$135,0),MATCH('Capacity Backing (Hide)'!$A13,'Capacity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(Hide)'!$A13,'Capacity Summary'!$I$35:$BH$35,0))="x",INDEX('Capacity Summary'!$C$36:$F$135,MATCH('Capacity Backing (Hide)'!BL$2,'Capacity Summary'!$B$36:$B$135,0),4),IF(INDEX('Capacity Summary'!$I$36:$BH$135,MATCH('Capacity Backing (Hide)'!BL$2,'Capacity Summary'!$B$36:$B$135,0),MATCH('Capacity Backing (Hide)'!$A13,'Capacity Summary'!$I$35:$BH$35,0))&lt;&gt;0,INDEX('Capacity Summary'!$I$36:$BH$135,MATCH('Capacity Backing (Hide)'!BL$2,'Capacity Summary'!$B$36:$B$135,0),MATCH('Capacity Backing (Hide)'!$A13,'Capacity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(Hide)'!$A13,'Capacity Summary'!$I$35:$BH$35,0))="x",INDEX('Capacity Summary'!$C$36:$F$135,MATCH('Capacity Backing (Hide)'!BM$2,'Capacity Summary'!$B$36:$B$135,0),4),IF(INDEX('Capacity Summary'!$I$36:$BH$135,MATCH('Capacity Backing (Hide)'!BM$2,'Capacity Summary'!$B$36:$B$135,0),MATCH('Capacity Backing (Hide)'!$A13,'Capacity Summary'!$I$35:$BH$35,0))&lt;&gt;0,INDEX('Capacity Summary'!$I$36:$BH$135,MATCH('Capacity Backing (Hide)'!BM$2,'Capacity Summary'!$B$36:$B$135,0),MATCH('Capacity Backing (Hide)'!$A13,'Capacity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(Hide)'!$A13,'Capacity Summary'!$I$35:$BH$35,0))="x",INDEX('Capacity Summary'!$C$36:$F$135,MATCH('Capacity Backing (Hide)'!BN$2,'Capacity Summary'!$B$36:$B$135,0),4),IF(INDEX('Capacity Summary'!$I$36:$BH$135,MATCH('Capacity Backing (Hide)'!BN$2,'Capacity Summary'!$B$36:$B$135,0),MATCH('Capacity Backing (Hide)'!$A13,'Capacity Summary'!$I$35:$BH$35,0))&lt;&gt;0,INDEX('Capacity Summary'!$I$36:$BH$135,MATCH('Capacity Backing (Hide)'!BN$2,'Capacity Summary'!$B$36:$B$135,0),MATCH('Capacity Backing (Hide)'!$A13,'Capacity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(Hide)'!$A13,'Capacity Summary'!$I$35:$BH$35,0))="x",INDEX('Capacity Summary'!$C$36:$F$135,MATCH('Capacity Backing (Hide)'!BO$2,'Capacity Summary'!$B$36:$B$135,0),4),IF(INDEX('Capacity Summary'!$I$36:$BH$135,MATCH('Capacity Backing (Hide)'!BO$2,'Capacity Summary'!$B$36:$B$135,0),MATCH('Capacity Backing (Hide)'!$A13,'Capacity Summary'!$I$35:$BH$35,0))&lt;&gt;0,INDEX('Capacity Summary'!$I$36:$BH$135,MATCH('Capacity Backing (Hide)'!BO$2,'Capacity Summary'!$B$36:$B$135,0),MATCH('Capacity Backing (Hide)'!$A13,'Capacity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(Hide)'!$A13,'Capacity Summary'!$I$35:$BH$35,0))="x",INDEX('Capacity Summary'!$C$36:$F$135,MATCH('Capacity Backing (Hide)'!BP$2,'Capacity Summary'!$B$36:$B$135,0),4),IF(INDEX('Capacity Summary'!$I$36:$BH$135,MATCH('Capacity Backing (Hide)'!BP$2,'Capacity Summary'!$B$36:$B$135,0),MATCH('Capacity Backing (Hide)'!$A13,'Capacity Summary'!$I$35:$BH$35,0))&lt;&gt;0,INDEX('Capacity Summary'!$I$36:$BH$135,MATCH('Capacity Backing (Hide)'!BP$2,'Capacity Summary'!$B$36:$B$135,0),MATCH('Capacity Backing (Hide)'!$A13,'Capacity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(Hide)'!$A13,'Capacity Summary'!$I$35:$BH$35,0))="x",INDEX('Capacity Summary'!$C$36:$F$135,MATCH('Capacity Backing (Hide)'!BQ$2,'Capacity Summary'!$B$36:$B$135,0),4),IF(INDEX('Capacity Summary'!$I$36:$BH$135,MATCH('Capacity Backing (Hide)'!BQ$2,'Capacity Summary'!$B$36:$B$135,0),MATCH('Capacity Backing (Hide)'!$A13,'Capacity Summary'!$I$35:$BH$35,0))&lt;&gt;0,INDEX('Capacity Summary'!$I$36:$BH$135,MATCH('Capacity Backing (Hide)'!BQ$2,'Capacity Summary'!$B$36:$B$135,0),MATCH('Capacity Backing (Hide)'!$A13,'Capacity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(Hide)'!$A13,'Capacity Summary'!$I$35:$BH$35,0))="x",INDEX('Capacity Summary'!$C$36:$F$135,MATCH('Capacity Backing (Hide)'!BR$2,'Capacity Summary'!$B$36:$B$135,0),4),IF(INDEX('Capacity Summary'!$I$36:$BH$135,MATCH('Capacity Backing (Hide)'!BR$2,'Capacity Summary'!$B$36:$B$135,0),MATCH('Capacity Backing (Hide)'!$A13,'Capacity Summary'!$I$35:$BH$35,0))&lt;&gt;0,INDEX('Capacity Summary'!$I$36:$BH$135,MATCH('Capacity Backing (Hide)'!BR$2,'Capacity Summary'!$B$36:$B$135,0),MATCH('Capacity Backing (Hide)'!$A13,'Capacity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(Hide)'!$A13,'Capacity Summary'!$I$35:$BH$35,0))="x",INDEX('Capacity Summary'!$C$36:$F$135,MATCH('Capacity Backing (Hide)'!BS$2,'Capacity Summary'!$B$36:$B$135,0),4),IF(INDEX('Capacity Summary'!$I$36:$BH$135,MATCH('Capacity Backing (Hide)'!BS$2,'Capacity Summary'!$B$36:$B$135,0),MATCH('Capacity Backing (Hide)'!$A13,'Capacity Summary'!$I$35:$BH$35,0))&lt;&gt;0,INDEX('Capacity Summary'!$I$36:$BH$135,MATCH('Capacity Backing (Hide)'!BS$2,'Capacity Summary'!$B$36:$B$135,0),MATCH('Capacity Backing (Hide)'!$A13,'Capacity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(Hide)'!$A13,'Capacity Summary'!$I$35:$BH$35,0))="x",INDEX('Capacity Summary'!$C$36:$F$135,MATCH('Capacity Backing (Hide)'!BT$2,'Capacity Summary'!$B$36:$B$135,0),4),IF(INDEX('Capacity Summary'!$I$36:$BH$135,MATCH('Capacity Backing (Hide)'!BT$2,'Capacity Summary'!$B$36:$B$135,0),MATCH('Capacity Backing (Hide)'!$A13,'Capacity Summary'!$I$35:$BH$35,0))&lt;&gt;0,INDEX('Capacity Summary'!$I$36:$BH$135,MATCH('Capacity Backing (Hide)'!BT$2,'Capacity Summary'!$B$36:$B$135,0),MATCH('Capacity Backing (Hide)'!$A13,'Capacity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(Hide)'!$A13,'Capacity Summary'!$I$35:$BH$35,0))="x",INDEX('Capacity Summary'!$C$36:$F$135,MATCH('Capacity Backing (Hide)'!BU$2,'Capacity Summary'!$B$36:$B$135,0),4),IF(INDEX('Capacity Summary'!$I$36:$BH$135,MATCH('Capacity Backing (Hide)'!BU$2,'Capacity Summary'!$B$36:$B$135,0),MATCH('Capacity Backing (Hide)'!$A13,'Capacity Summary'!$I$35:$BH$35,0))&lt;&gt;0,INDEX('Capacity Summary'!$I$36:$BH$135,MATCH('Capacity Backing (Hide)'!BU$2,'Capacity Summary'!$B$36:$B$135,0),MATCH('Capacity Backing (Hide)'!$A13,'Capacity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(Hide)'!$A13,'Capacity Summary'!$I$35:$BH$35,0))="x",INDEX('Capacity Summary'!$C$36:$F$135,MATCH('Capacity Backing (Hide)'!BV$2,'Capacity Summary'!$B$36:$B$135,0),4),IF(INDEX('Capacity Summary'!$I$36:$BH$135,MATCH('Capacity Backing (Hide)'!BV$2,'Capacity Summary'!$B$36:$B$135,0),MATCH('Capacity Backing (Hide)'!$A13,'Capacity Summary'!$I$35:$BH$35,0))&lt;&gt;0,INDEX('Capacity Summary'!$I$36:$BH$135,MATCH('Capacity Backing (Hide)'!BV$2,'Capacity Summary'!$B$36:$B$135,0),MATCH('Capacity Backing (Hide)'!$A13,'Capacity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(Hide)'!$A13,'Capacity Summary'!$I$35:$BH$35,0))="x",INDEX('Capacity Summary'!$C$36:$F$135,MATCH('Capacity Backing (Hide)'!BW$2,'Capacity Summary'!$B$36:$B$135,0),4),IF(INDEX('Capacity Summary'!$I$36:$BH$135,MATCH('Capacity Backing (Hide)'!BW$2,'Capacity Summary'!$B$36:$B$135,0),MATCH('Capacity Backing (Hide)'!$A13,'Capacity Summary'!$I$35:$BH$35,0))&lt;&gt;0,INDEX('Capacity Summary'!$I$36:$BH$135,MATCH('Capacity Backing (Hide)'!BW$2,'Capacity Summary'!$B$36:$B$135,0),MATCH('Capacity Backing (Hide)'!$A13,'Capacity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(Hide)'!$A13,'Capacity Summary'!$I$35:$BH$35,0))="x",INDEX('Capacity Summary'!$C$36:$F$135,MATCH('Capacity Backing (Hide)'!BX$2,'Capacity Summary'!$B$36:$B$135,0),4),IF(INDEX('Capacity Summary'!$I$36:$BH$135,MATCH('Capacity Backing (Hide)'!BX$2,'Capacity Summary'!$B$36:$B$135,0),MATCH('Capacity Backing (Hide)'!$A13,'Capacity Summary'!$I$35:$BH$35,0))&lt;&gt;0,INDEX('Capacity Summary'!$I$36:$BH$135,MATCH('Capacity Backing (Hide)'!BX$2,'Capacity Summary'!$B$36:$B$135,0),MATCH('Capacity Backing (Hide)'!$A13,'Capacity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(Hide)'!$A13,'Capacity Summary'!$I$35:$BH$35,0))="x",INDEX('Capacity Summary'!$C$36:$F$135,MATCH('Capacity Backing (Hide)'!BY$2,'Capacity Summary'!$B$36:$B$135,0),4),IF(INDEX('Capacity Summary'!$I$36:$BH$135,MATCH('Capacity Backing (Hide)'!BY$2,'Capacity Summary'!$B$36:$B$135,0),MATCH('Capacity Backing (Hide)'!$A13,'Capacity Summary'!$I$35:$BH$35,0))&lt;&gt;0,INDEX('Capacity Summary'!$I$36:$BH$135,MATCH('Capacity Backing (Hide)'!BY$2,'Capacity Summary'!$B$36:$B$135,0),MATCH('Capacity Backing (Hide)'!$A13,'Capacity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(Hide)'!$A13,'Capacity Summary'!$I$35:$BH$35,0))="x",INDEX('Capacity Summary'!$C$36:$F$135,MATCH('Capacity Backing (Hide)'!BZ$2,'Capacity Summary'!$B$36:$B$135,0),4),IF(INDEX('Capacity Summary'!$I$36:$BH$135,MATCH('Capacity Backing (Hide)'!BZ$2,'Capacity Summary'!$B$36:$B$135,0),MATCH('Capacity Backing (Hide)'!$A13,'Capacity Summary'!$I$35:$BH$35,0))&lt;&gt;0,INDEX('Capacity Summary'!$I$36:$BH$135,MATCH('Capacity Backing (Hide)'!BZ$2,'Capacity Summary'!$B$36:$B$135,0),MATCH('Capacity Backing (Hide)'!$A13,'Capacity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(Hide)'!$A13,'Capacity Summary'!$I$35:$BH$35,0))="x",INDEX('Capacity Summary'!$C$36:$F$135,MATCH('Capacity Backing (Hide)'!CA$2,'Capacity Summary'!$B$36:$B$135,0),4),IF(INDEX('Capacity Summary'!$I$36:$BH$135,MATCH('Capacity Backing (Hide)'!CA$2,'Capacity Summary'!$B$36:$B$135,0),MATCH('Capacity Backing (Hide)'!$A13,'Capacity Summary'!$I$35:$BH$35,0))&lt;&gt;0,INDEX('Capacity Summary'!$I$36:$BH$135,MATCH('Capacity Backing (Hide)'!CA$2,'Capacity Summary'!$B$36:$B$135,0),MATCH('Capacity Backing (Hide)'!$A13,'Capacity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(Hide)'!$A13,'Capacity Summary'!$I$35:$BH$35,0))="x",INDEX('Capacity Summary'!$C$36:$F$135,MATCH('Capacity Backing (Hide)'!CB$2,'Capacity Summary'!$B$36:$B$135,0),4),IF(INDEX('Capacity Summary'!$I$36:$BH$135,MATCH('Capacity Backing (Hide)'!CB$2,'Capacity Summary'!$B$36:$B$135,0),MATCH('Capacity Backing (Hide)'!$A13,'Capacity Summary'!$I$35:$BH$35,0))&lt;&gt;0,INDEX('Capacity Summary'!$I$36:$BH$135,MATCH('Capacity Backing (Hide)'!CB$2,'Capacity Summary'!$B$36:$B$135,0),MATCH('Capacity Backing (Hide)'!$A13,'Capacity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(Hide)'!$A13,'Capacity Summary'!$I$35:$BH$35,0))="x",INDEX('Capacity Summary'!$C$36:$F$135,MATCH('Capacity Backing (Hide)'!CC$2,'Capacity Summary'!$B$36:$B$135,0),4),IF(INDEX('Capacity Summary'!$I$36:$BH$135,MATCH('Capacity Backing (Hide)'!CC$2,'Capacity Summary'!$B$36:$B$135,0),MATCH('Capacity Backing (Hide)'!$A13,'Capacity Summary'!$I$35:$BH$35,0))&lt;&gt;0,INDEX('Capacity Summary'!$I$36:$BH$135,MATCH('Capacity Backing (Hide)'!CC$2,'Capacity Summary'!$B$36:$B$135,0),MATCH('Capacity Backing (Hide)'!$A13,'Capacity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(Hide)'!$A13,'Capacity Summary'!$I$35:$BH$35,0))="x",INDEX('Capacity Summary'!$C$36:$F$135,MATCH('Capacity Backing (Hide)'!CD$2,'Capacity Summary'!$B$36:$B$135,0),4),IF(INDEX('Capacity Summary'!$I$36:$BH$135,MATCH('Capacity Backing (Hide)'!CD$2,'Capacity Summary'!$B$36:$B$135,0),MATCH('Capacity Backing (Hide)'!$A13,'Capacity Summary'!$I$35:$BH$35,0))&lt;&gt;0,INDEX('Capacity Summary'!$I$36:$BH$135,MATCH('Capacity Backing (Hide)'!CD$2,'Capacity Summary'!$B$36:$B$135,0),MATCH('Capacity Backing (Hide)'!$A13,'Capacity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(Hide)'!$A13,'Capacity Summary'!$I$35:$BH$35,0))="x",INDEX('Capacity Summary'!$C$36:$F$135,MATCH('Capacity Backing (Hide)'!CE$2,'Capacity Summary'!$B$36:$B$135,0),4),IF(INDEX('Capacity Summary'!$I$36:$BH$135,MATCH('Capacity Backing (Hide)'!CE$2,'Capacity Summary'!$B$36:$B$135,0),MATCH('Capacity Backing (Hide)'!$A13,'Capacity Summary'!$I$35:$BH$35,0))&lt;&gt;0,INDEX('Capacity Summary'!$I$36:$BH$135,MATCH('Capacity Backing (Hide)'!CE$2,'Capacity Summary'!$B$36:$B$135,0),MATCH('Capacity Backing (Hide)'!$A13,'Capacity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(Hide)'!$A13,'Capacity Summary'!$I$35:$BH$35,0))="x",INDEX('Capacity Summary'!$C$36:$F$135,MATCH('Capacity Backing (Hide)'!CF$2,'Capacity Summary'!$B$36:$B$135,0),4),IF(INDEX('Capacity Summary'!$I$36:$BH$135,MATCH('Capacity Backing (Hide)'!CF$2,'Capacity Summary'!$B$36:$B$135,0),MATCH('Capacity Backing (Hide)'!$A13,'Capacity Summary'!$I$35:$BH$35,0))&lt;&gt;0,INDEX('Capacity Summary'!$I$36:$BH$135,MATCH('Capacity Backing (Hide)'!CF$2,'Capacity Summary'!$B$36:$B$135,0),MATCH('Capacity Backing (Hide)'!$A13,'Capacity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(Hide)'!$A13,'Capacity Summary'!$I$35:$BH$35,0))="x",INDEX('Capacity Summary'!$C$36:$F$135,MATCH('Capacity Backing (Hide)'!CG$2,'Capacity Summary'!$B$36:$B$135,0),4),IF(INDEX('Capacity Summary'!$I$36:$BH$135,MATCH('Capacity Backing (Hide)'!CG$2,'Capacity Summary'!$B$36:$B$135,0),MATCH('Capacity Backing (Hide)'!$A13,'Capacity Summary'!$I$35:$BH$35,0))&lt;&gt;0,INDEX('Capacity Summary'!$I$36:$BH$135,MATCH('Capacity Backing (Hide)'!CG$2,'Capacity Summary'!$B$36:$B$135,0),MATCH('Capacity Backing (Hide)'!$A13,'Capacity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(Hide)'!$A13,'Capacity Summary'!$I$35:$BH$35,0))="x",INDEX('Capacity Summary'!$C$36:$F$135,MATCH('Capacity Backing (Hide)'!CH$2,'Capacity Summary'!$B$36:$B$135,0),4),IF(INDEX('Capacity Summary'!$I$36:$BH$135,MATCH('Capacity Backing (Hide)'!CH$2,'Capacity Summary'!$B$36:$B$135,0),MATCH('Capacity Backing (Hide)'!$A13,'Capacity Summary'!$I$35:$BH$35,0))&lt;&gt;0,INDEX('Capacity Summary'!$I$36:$BH$135,MATCH('Capacity Backing (Hide)'!CH$2,'Capacity Summary'!$B$36:$B$135,0),MATCH('Capacity Backing (Hide)'!$A13,'Capacity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(Hide)'!$A13,'Capacity Summary'!$I$35:$BH$35,0))="x",INDEX('Capacity Summary'!$C$36:$F$135,MATCH('Capacity Backing (Hide)'!CI$2,'Capacity Summary'!$B$36:$B$135,0),4),IF(INDEX('Capacity Summary'!$I$36:$BH$135,MATCH('Capacity Backing (Hide)'!CI$2,'Capacity Summary'!$B$36:$B$135,0),MATCH('Capacity Backing (Hide)'!$A13,'Capacity Summary'!$I$35:$BH$35,0))&lt;&gt;0,INDEX('Capacity Summary'!$I$36:$BH$135,MATCH('Capacity Backing (Hide)'!CI$2,'Capacity Summary'!$B$36:$B$135,0),MATCH('Capacity Backing (Hide)'!$A13,'Capacity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(Hide)'!$A13,'Capacity Summary'!$I$35:$BH$35,0))="x",INDEX('Capacity Summary'!$C$36:$F$135,MATCH('Capacity Backing (Hide)'!CJ$2,'Capacity Summary'!$B$36:$B$135,0),4),IF(INDEX('Capacity Summary'!$I$36:$BH$135,MATCH('Capacity Backing (Hide)'!CJ$2,'Capacity Summary'!$B$36:$B$135,0),MATCH('Capacity Backing (Hide)'!$A13,'Capacity Summary'!$I$35:$BH$35,0))&lt;&gt;0,INDEX('Capacity Summary'!$I$36:$BH$135,MATCH('Capacity Backing (Hide)'!CJ$2,'Capacity Summary'!$B$36:$B$135,0),MATCH('Capacity Backing (Hide)'!$A13,'Capacity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(Hide)'!$A13,'Capacity Summary'!$I$35:$BH$35,0))="x",INDEX('Capacity Summary'!$C$36:$F$135,MATCH('Capacity Backing (Hide)'!CK$2,'Capacity Summary'!$B$36:$B$135,0),4),IF(INDEX('Capacity Summary'!$I$36:$BH$135,MATCH('Capacity Backing (Hide)'!CK$2,'Capacity Summary'!$B$36:$B$135,0),MATCH('Capacity Backing (Hide)'!$A13,'Capacity Summary'!$I$35:$BH$35,0))&lt;&gt;0,INDEX('Capacity Summary'!$I$36:$BH$135,MATCH('Capacity Backing (Hide)'!CK$2,'Capacity Summary'!$B$36:$B$135,0),MATCH('Capacity Backing (Hide)'!$A13,'Capacity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(Hide)'!$A13,'Capacity Summary'!$I$35:$BH$35,0))="x",INDEX('Capacity Summary'!$C$36:$F$135,MATCH('Capacity Backing (Hide)'!CL$2,'Capacity Summary'!$B$36:$B$135,0),4),IF(INDEX('Capacity Summary'!$I$36:$BH$135,MATCH('Capacity Backing (Hide)'!CL$2,'Capacity Summary'!$B$36:$B$135,0),MATCH('Capacity Backing (Hide)'!$A13,'Capacity Summary'!$I$35:$BH$35,0))&lt;&gt;0,INDEX('Capacity Summary'!$I$36:$BH$135,MATCH('Capacity Backing (Hide)'!CL$2,'Capacity Summary'!$B$36:$B$135,0),MATCH('Capacity Backing (Hide)'!$A13,'Capacity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(Hide)'!$A13,'Capacity Summary'!$I$35:$BH$35,0))="x",INDEX('Capacity Summary'!$C$36:$F$135,MATCH('Capacity Backing (Hide)'!CM$2,'Capacity Summary'!$B$36:$B$135,0),4),IF(INDEX('Capacity Summary'!$I$36:$BH$135,MATCH('Capacity Backing (Hide)'!CM$2,'Capacity Summary'!$B$36:$B$135,0),MATCH('Capacity Backing (Hide)'!$A13,'Capacity Summary'!$I$35:$BH$35,0))&lt;&gt;0,INDEX('Capacity Summary'!$I$36:$BH$135,MATCH('Capacity Backing (Hide)'!CM$2,'Capacity Summary'!$B$36:$B$135,0),MATCH('Capacity Backing (Hide)'!$A13,'Capacity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(Hide)'!$A13,'Capacity Summary'!$I$35:$BH$35,0))="x",INDEX('Capacity Summary'!$C$36:$F$135,MATCH('Capacity Backing (Hide)'!CN$2,'Capacity Summary'!$B$36:$B$135,0),4),IF(INDEX('Capacity Summary'!$I$36:$BH$135,MATCH('Capacity Backing (Hide)'!CN$2,'Capacity Summary'!$B$36:$B$135,0),MATCH('Capacity Backing (Hide)'!$A13,'Capacity Summary'!$I$35:$BH$35,0))&lt;&gt;0,INDEX('Capacity Summary'!$I$36:$BH$135,MATCH('Capacity Backing (Hide)'!CN$2,'Capacity Summary'!$B$36:$B$135,0),MATCH('Capacity Backing (Hide)'!$A13,'Capacity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(Hide)'!$A13,'Capacity Summary'!$I$35:$BH$35,0))="x",INDEX('Capacity Summary'!$C$36:$F$135,MATCH('Capacity Backing (Hide)'!CO$2,'Capacity Summary'!$B$36:$B$135,0),4),IF(INDEX('Capacity Summary'!$I$36:$BH$135,MATCH('Capacity Backing (Hide)'!CO$2,'Capacity Summary'!$B$36:$B$135,0),MATCH('Capacity Backing (Hide)'!$A13,'Capacity Summary'!$I$35:$BH$35,0))&lt;&gt;0,INDEX('Capacity Summary'!$I$36:$BH$135,MATCH('Capacity Backing (Hide)'!CO$2,'Capacity Summary'!$B$36:$B$135,0),MATCH('Capacity Backing (Hide)'!$A13,'Capacity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(Hide)'!$A13,'Capacity Summary'!$I$35:$BH$35,0))="x",INDEX('Capacity Summary'!$C$36:$F$135,MATCH('Capacity Backing (Hide)'!CP$2,'Capacity Summary'!$B$36:$B$135,0),4),IF(INDEX('Capacity Summary'!$I$36:$BH$135,MATCH('Capacity Backing (Hide)'!CP$2,'Capacity Summary'!$B$36:$B$135,0),MATCH('Capacity Backing (Hide)'!$A13,'Capacity Summary'!$I$35:$BH$35,0))&lt;&gt;0,INDEX('Capacity Summary'!$I$36:$BH$135,MATCH('Capacity Backing (Hide)'!CP$2,'Capacity Summary'!$B$36:$B$135,0),MATCH('Capacity Backing (Hide)'!$A13,'Capacity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(Hide)'!$A13,'Capacity Summary'!$I$35:$BH$35,0))="x",INDEX('Capacity Summary'!$C$36:$F$135,MATCH('Capacity Backing (Hide)'!CQ$2,'Capacity Summary'!$B$36:$B$135,0),4),IF(INDEX('Capacity Summary'!$I$36:$BH$135,MATCH('Capacity Backing (Hide)'!CQ$2,'Capacity Summary'!$B$36:$B$135,0),MATCH('Capacity Backing (Hide)'!$A13,'Capacity Summary'!$I$35:$BH$35,0))&lt;&gt;0,INDEX('Capacity Summary'!$I$36:$BH$135,MATCH('Capacity Backing (Hide)'!CQ$2,'Capacity Summary'!$B$36:$B$135,0),MATCH('Capacity Backing (Hide)'!$A13,'Capacity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(Hide)'!$A13,'Capacity Summary'!$I$35:$BH$35,0))="x",INDEX('Capacity Summary'!$C$36:$F$135,MATCH('Capacity Backing (Hide)'!CR$2,'Capacity Summary'!$B$36:$B$135,0),4),IF(INDEX('Capacity Summary'!$I$36:$BH$135,MATCH('Capacity Backing (Hide)'!CR$2,'Capacity Summary'!$B$36:$B$135,0),MATCH('Capacity Backing (Hide)'!$A13,'Capacity Summary'!$I$35:$BH$35,0))&lt;&gt;0,INDEX('Capacity Summary'!$I$36:$BH$135,MATCH('Capacity Backing (Hide)'!CR$2,'Capacity Summary'!$B$36:$B$135,0),MATCH('Capacity Backing (Hide)'!$A13,'Capacity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(Hide)'!$A13,'Capacity Summary'!$I$35:$BH$35,0))="x",INDEX('Capacity Summary'!$C$36:$F$135,MATCH('Capacity Backing (Hide)'!CS$2,'Capacity Summary'!$B$36:$B$135,0),4),IF(INDEX('Capacity Summary'!$I$36:$BH$135,MATCH('Capacity Backing (Hide)'!CS$2,'Capacity Summary'!$B$36:$B$135,0),MATCH('Capacity Backing (Hide)'!$A13,'Capacity Summary'!$I$35:$BH$35,0))&lt;&gt;0,INDEX('Capacity Summary'!$I$36:$BH$135,MATCH('Capacity Backing (Hide)'!CS$2,'Capacity Summary'!$B$36:$B$135,0),MATCH('Capacity Backing (Hide)'!$A13,'Capacity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(Hide)'!$A13,'Capacity Summary'!$I$35:$BH$35,0))="x",INDEX('Capacity Summary'!$C$36:$F$135,MATCH('Capacity Backing (Hide)'!CT$2,'Capacity Summary'!$B$36:$B$135,0),4),IF(INDEX('Capacity Summary'!$I$36:$BH$135,MATCH('Capacity Backing (Hide)'!CT$2,'Capacity Summary'!$B$36:$B$135,0),MATCH('Capacity Backing (Hide)'!$A13,'Capacity Summary'!$I$35:$BH$35,0))&lt;&gt;0,INDEX('Capacity Summary'!$I$36:$BH$135,MATCH('Capacity Backing (Hide)'!CT$2,'Capacity Summary'!$B$36:$B$135,0),MATCH('Capacity Backing (Hide)'!$A13,'Capacity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(Hide)'!$A13,'Capacity Summary'!$I$35:$BH$35,0))="x",INDEX('Capacity Summary'!$C$36:$F$135,MATCH('Capacity Backing (Hide)'!CU$2,'Capacity Summary'!$B$36:$B$135,0),4),IF(INDEX('Capacity Summary'!$I$36:$BH$135,MATCH('Capacity Backing (Hide)'!CU$2,'Capacity Summary'!$B$36:$B$135,0),MATCH('Capacity Backing (Hide)'!$A13,'Capacity Summary'!$I$35:$BH$35,0))&lt;&gt;0,INDEX('Capacity Summary'!$I$36:$BH$135,MATCH('Capacity Backing (Hide)'!CU$2,'Capacity Summary'!$B$36:$B$135,0),MATCH('Capacity Backing (Hide)'!$A13,'Capacity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(Hide)'!$A13,'Capacity Summary'!$I$35:$BH$35,0))="x",INDEX('Capacity Summary'!$C$36:$F$135,MATCH('Capacity Backing (Hide)'!CV$2,'Capacity Summary'!$B$36:$B$135,0),4),IF(INDEX('Capacity Summary'!$I$36:$BH$135,MATCH('Capacity Backing (Hide)'!CV$2,'Capacity Summary'!$B$36:$B$135,0),MATCH('Capacity Backing (Hide)'!$A13,'Capacity Summary'!$I$35:$BH$35,0))&lt;&gt;0,INDEX('Capacity Summary'!$I$36:$BH$135,MATCH('Capacity Backing (Hide)'!CV$2,'Capacity Summary'!$B$36:$B$135,0),MATCH('Capacity Backing (Hide)'!$A13,'Capacity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(Hide)'!$A13,'Capacity Summary'!$I$35:$BH$35,0))="x",INDEX('Capacity Summary'!$C$36:$F$135,MATCH('Capacity Backing (Hide)'!CW$2,'Capacity Summary'!$B$36:$B$135,0),4),IF(INDEX('Capacity Summary'!$I$36:$BH$135,MATCH('Capacity Backing (Hide)'!CW$2,'Capacity Summary'!$B$36:$B$135,0),MATCH('Capacity Backing (Hide)'!$A13,'Capacity Summary'!$I$35:$BH$35,0))&lt;&gt;0,INDEX('Capacity Summary'!$I$36:$BH$135,MATCH('Capacity Backing (Hide)'!CW$2,'Capacity Summary'!$B$36:$B$135,0),MATCH('Capacity Backing (Hide)'!$A13,'Capacity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(Hide)'!$A14,'Capacity Summary'!$I$35:$BH$35,0))="x",INDEX('Capacity Summary'!$C$36:$F$135,MATCH('Capacity Backing (Hide)'!B$2,'Capacity Summary'!$B$36:$B$135,0),4),IF(INDEX('Capacity Summary'!$I$36:$BH$135,MATCH('Capacity Backing (Hide)'!B$2,'Capacity Summary'!$B$36:$B$135,0),MATCH('Capacity Backing (Hide)'!$A14,'Capacity Summary'!$I$35:$BH$35,0))&lt;&gt;0,INDEX('Capacity Summary'!$I$36:$BH$135,MATCH('Capacity Backing (Hide)'!B$2,'Capacity Summary'!$B$36:$B$135,0),MATCH('Capacity Backing (Hide)'!$A14,'Capacity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(Hide)'!$A14,'Capacity Summary'!$I$35:$BH$35,0))="x",INDEX('Capacity Summary'!$C$36:$F$135,MATCH('Capacity Backing (Hide)'!C$2,'Capacity Summary'!$B$36:$B$135,0),4),IF(INDEX('Capacity Summary'!$I$36:$BH$135,MATCH('Capacity Backing (Hide)'!C$2,'Capacity Summary'!$B$36:$B$135,0),MATCH('Capacity Backing (Hide)'!$A14,'Capacity Summary'!$I$35:$BH$35,0))&lt;&gt;0,INDEX('Capacity Summary'!$I$36:$BH$135,MATCH('Capacity Backing (Hide)'!C$2,'Capacity Summary'!$B$36:$B$135,0),MATCH('Capacity Backing (Hide)'!$A14,'Capacity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(Hide)'!$A14,'Capacity Summary'!$I$35:$BH$35,0))="x",INDEX('Capacity Summary'!$C$36:$F$135,MATCH('Capacity Backing (Hide)'!D$2,'Capacity Summary'!$B$36:$B$135,0),4),IF(INDEX('Capacity Summary'!$I$36:$BH$135,MATCH('Capacity Backing (Hide)'!D$2,'Capacity Summary'!$B$36:$B$135,0),MATCH('Capacity Backing (Hide)'!$A14,'Capacity Summary'!$I$35:$BH$35,0))&lt;&gt;0,INDEX('Capacity Summary'!$I$36:$BH$135,MATCH('Capacity Backing (Hide)'!D$2,'Capacity Summary'!$B$36:$B$135,0),MATCH('Capacity Backing (Hide)'!$A14,'Capacity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(Hide)'!$A14,'Capacity Summary'!$I$35:$BH$35,0))="x",INDEX('Capacity Summary'!$C$36:$F$135,MATCH('Capacity Backing (Hide)'!E$2,'Capacity Summary'!$B$36:$B$135,0),4),IF(INDEX('Capacity Summary'!$I$36:$BH$135,MATCH('Capacity Backing (Hide)'!E$2,'Capacity Summary'!$B$36:$B$135,0),MATCH('Capacity Backing (Hide)'!$A14,'Capacity Summary'!$I$35:$BH$35,0))&lt;&gt;0,INDEX('Capacity Summary'!$I$36:$BH$135,MATCH('Capacity Backing (Hide)'!E$2,'Capacity Summary'!$B$36:$B$135,0),MATCH('Capacity Backing (Hide)'!$A14,'Capacity Summary'!$I$35:$BH$35,0)),0)),INDEX('Capacity Summary'!$C$36:$F$135,MATCH('Capacity Backing (Hide)'!E$2,'Capacity Summary'!$B$36:$B$135,0),2)))/IF(Summary!$B$7="Minutes",1,60)/COUNTA(INDEX(Capacity!$C$10:$Q$109,MATCH('Capacity Backing (Hide)'!E$2,Capacity!$B$10:$B$109,0),1):INDEX(Capacity!$C$10:$Q$109,MATCH('Capacity Backing (Hide)'!E$2,Capacity!$B$10:$B$109,0),15))</f>
        <v>#N/A</v>
      </c>
      <c r="F1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(Hide)'!$A14,'Capacity Summary'!$I$35:$BH$35,0))="x",INDEX('Capacity Summary'!$C$36:$F$135,MATCH('Capacity Backing (Hide)'!F$2,'Capacity Summary'!$B$36:$B$135,0),4),IF(INDEX('Capacity Summary'!$I$36:$BH$135,MATCH('Capacity Backing (Hide)'!F$2,'Capacity Summary'!$B$36:$B$135,0),MATCH('Capacity Backing (Hide)'!$A14,'Capacity Summary'!$I$35:$BH$35,0))&lt;&gt;0,INDEX('Capacity Summary'!$I$36:$BH$135,MATCH('Capacity Backing (Hide)'!F$2,'Capacity Summary'!$B$36:$B$135,0),MATCH('Capacity Backing (Hide)'!$A14,'Capacity Summary'!$I$35:$BH$35,0)),0)),INDEX('Capacity Summary'!$C$36:$F$135,MATCH('Capacity Backing (Hide)'!F$2,'Capacity Summary'!$B$36:$B$135,0),2)))/IF(Summary!$B$7="Minutes",1,60)/COUNTA(INDEX(Capacity!$C$10:$Q$109,MATCH('Capacity Backing (Hide)'!F$2,Capacity!$B$10:$B$109,0),1):INDEX(Capacity!$C$10:$Q$109,MATCH('Capacity Backing (Hide)'!F$2,Capacity!$B$10:$B$109,0),15))</f>
        <v>#N/A</v>
      </c>
      <c r="G1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(Hide)'!$A14,'Capacity Summary'!$I$35:$BH$35,0))="x",INDEX('Capacity Summary'!$C$36:$F$135,MATCH('Capacity Backing (Hide)'!G$2,'Capacity Summary'!$B$36:$B$135,0),4),IF(INDEX('Capacity Summary'!$I$36:$BH$135,MATCH('Capacity Backing (Hide)'!G$2,'Capacity Summary'!$B$36:$B$135,0),MATCH('Capacity Backing (Hide)'!$A14,'Capacity Summary'!$I$35:$BH$35,0))&lt;&gt;0,INDEX('Capacity Summary'!$I$36:$BH$135,MATCH('Capacity Backing (Hide)'!G$2,'Capacity Summary'!$B$36:$B$135,0),MATCH('Capacity Backing (Hide)'!$A14,'Capacity Summary'!$I$35:$BH$35,0)),0)),INDEX('Capacity Summary'!$C$36:$F$135,MATCH('Capacity Backing (Hide)'!G$2,'Capacity Summary'!$B$36:$B$135,0),2)))/IF(Summary!$B$7="Minutes",1,60)/COUNTA(INDEX(Capacity!$C$10:$Q$109,MATCH('Capacity Backing (Hide)'!G$2,Capacity!$B$10:$B$109,0),1):INDEX(Capacity!$C$10:$Q$109,MATCH('Capacity Backing (Hide)'!G$2,Capacity!$B$10:$B$109,0),15))</f>
        <v>#N/A</v>
      </c>
      <c r="H1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(Hide)'!$A14,'Capacity Summary'!$I$35:$BH$35,0))="x",INDEX('Capacity Summary'!$C$36:$F$135,MATCH('Capacity Backing (Hide)'!H$2,'Capacity Summary'!$B$36:$B$135,0),4),IF(INDEX('Capacity Summary'!$I$36:$BH$135,MATCH('Capacity Backing (Hide)'!H$2,'Capacity Summary'!$B$36:$B$135,0),MATCH('Capacity Backing (Hide)'!$A14,'Capacity Summary'!$I$35:$BH$35,0))&lt;&gt;0,INDEX('Capacity Summary'!$I$36:$BH$135,MATCH('Capacity Backing (Hide)'!H$2,'Capacity Summary'!$B$36:$B$135,0),MATCH('Capacity Backing (Hide)'!$A14,'Capacity Summary'!$I$35:$BH$35,0)),0)),INDEX('Capacity Summary'!$C$36:$F$135,MATCH('Capacity Backing (Hide)'!H$2,'Capacity Summary'!$B$36:$B$135,0),2)))/IF(Summary!$B$7="Minutes",1,60)/COUNTA(INDEX(Capacity!$C$10:$Q$109,MATCH('Capacity Backing (Hide)'!H$2,Capacity!$B$10:$B$109,0),1):INDEX(Capacity!$C$10:$Q$109,MATCH('Capacity Backing (Hide)'!H$2,Capacity!$B$10:$B$109,0),15))</f>
        <v>#N/A</v>
      </c>
      <c r="I1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(Hide)'!$A14,'Capacity Summary'!$I$35:$BH$35,0))="x",INDEX('Capacity Summary'!$C$36:$F$135,MATCH('Capacity Backing (Hide)'!I$2,'Capacity Summary'!$B$36:$B$135,0),4),IF(INDEX('Capacity Summary'!$I$36:$BH$135,MATCH('Capacity Backing (Hide)'!I$2,'Capacity Summary'!$B$36:$B$135,0),MATCH('Capacity Backing (Hide)'!$A14,'Capacity Summary'!$I$35:$BH$35,0))&lt;&gt;0,INDEX('Capacity Summary'!$I$36:$BH$135,MATCH('Capacity Backing (Hide)'!I$2,'Capacity Summary'!$B$36:$B$135,0),MATCH('Capacity Backing (Hide)'!$A14,'Capacity Summary'!$I$35:$BH$35,0)),0)),INDEX('Capacity Summary'!$C$36:$F$135,MATCH('Capacity Backing (Hide)'!I$2,'Capacity Summary'!$B$36:$B$135,0),2)))/IF(Summary!$B$7="Minutes",1,60)/COUNTA(INDEX(Capacity!$C$10:$Q$109,MATCH('Capacity Backing (Hide)'!I$2,Capacity!$B$10:$B$109,0),1):INDEX(Capacity!$C$10:$Q$109,MATCH('Capacity Backing (Hide)'!I$2,Capacity!$B$10:$B$109,0),15))</f>
        <v>#N/A</v>
      </c>
      <c r="J1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(Hide)'!$A14,'Capacity Summary'!$I$35:$BH$35,0))="x",INDEX('Capacity Summary'!$C$36:$F$135,MATCH('Capacity Backing (Hide)'!J$2,'Capacity Summary'!$B$36:$B$135,0),4),IF(INDEX('Capacity Summary'!$I$36:$BH$135,MATCH('Capacity Backing (Hide)'!J$2,'Capacity Summary'!$B$36:$B$135,0),MATCH('Capacity Backing (Hide)'!$A14,'Capacity Summary'!$I$35:$BH$35,0))&lt;&gt;0,INDEX('Capacity Summary'!$I$36:$BH$135,MATCH('Capacity Backing (Hide)'!J$2,'Capacity Summary'!$B$36:$B$135,0),MATCH('Capacity Backing (Hide)'!$A14,'Capacity Summary'!$I$35:$BH$35,0)),0)),INDEX('Capacity Summary'!$C$36:$F$135,MATCH('Capacity Backing (Hide)'!J$2,'Capacity Summary'!$B$36:$B$135,0),2)))/IF(Summary!$B$7="Minutes",1,60)/COUNTA(INDEX(Capacity!$C$10:$Q$109,MATCH('Capacity Backing (Hide)'!J$2,Capacity!$B$10:$B$109,0),1):INDEX(Capacity!$C$10:$Q$109,MATCH('Capacity Backing (Hide)'!J$2,Capacity!$B$10:$B$109,0),15))</f>
        <v>#N/A</v>
      </c>
      <c r="K1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(Hide)'!$A14,'Capacity Summary'!$I$35:$BH$35,0))="x",INDEX('Capacity Summary'!$C$36:$F$135,MATCH('Capacity Backing (Hide)'!K$2,'Capacity Summary'!$B$36:$B$135,0),4),IF(INDEX('Capacity Summary'!$I$36:$BH$135,MATCH('Capacity Backing (Hide)'!K$2,'Capacity Summary'!$B$36:$B$135,0),MATCH('Capacity Backing (Hide)'!$A14,'Capacity Summary'!$I$35:$BH$35,0))&lt;&gt;0,INDEX('Capacity Summary'!$I$36:$BH$135,MATCH('Capacity Backing (Hide)'!K$2,'Capacity Summary'!$B$36:$B$135,0),MATCH('Capacity Backing (Hide)'!$A14,'Capacity Summary'!$I$35:$BH$35,0)),0)),INDEX('Capacity Summary'!$C$36:$F$135,MATCH('Capacity Backing (Hide)'!K$2,'Capacity Summary'!$B$36:$B$135,0),2)))/IF(Summary!$B$7="Minutes",1,60)/COUNTA(INDEX(Capacity!$C$10:$Q$109,MATCH('Capacity Backing (Hide)'!K$2,Capacity!$B$10:$B$109,0),1):INDEX(Capacity!$C$10:$Q$109,MATCH('Capacity Backing (Hide)'!K$2,Capacity!$B$10:$B$109,0),15))</f>
        <v>#N/A</v>
      </c>
      <c r="L1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(Hide)'!$A14,'Capacity Summary'!$I$35:$BH$35,0))="x",INDEX('Capacity Summary'!$C$36:$F$135,MATCH('Capacity Backing (Hide)'!L$2,'Capacity Summary'!$B$36:$B$135,0),4),IF(INDEX('Capacity Summary'!$I$36:$BH$135,MATCH('Capacity Backing (Hide)'!L$2,'Capacity Summary'!$B$36:$B$135,0),MATCH('Capacity Backing (Hide)'!$A14,'Capacity Summary'!$I$35:$BH$35,0))&lt;&gt;0,INDEX('Capacity Summary'!$I$36:$BH$135,MATCH('Capacity Backing (Hide)'!L$2,'Capacity Summary'!$B$36:$B$135,0),MATCH('Capacity Backing (Hide)'!$A14,'Capacity Summary'!$I$35:$BH$35,0)),0)),INDEX('Capacity Summary'!$C$36:$F$135,MATCH('Capacity Backing (Hide)'!L$2,'Capacity Summary'!$B$36:$B$135,0),2)))/IF(Summary!$B$7="Minutes",1,60)/COUNTA(INDEX(Capacity!$C$10:$Q$109,MATCH('Capacity Backing (Hide)'!L$2,Capacity!$B$10:$B$109,0),1):INDEX(Capacity!$C$10:$Q$109,MATCH('Capacity Backing (Hide)'!L$2,Capacity!$B$10:$B$109,0),15))</f>
        <v>#N/A</v>
      </c>
      <c r="M1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(Hide)'!$A14,'Capacity Summary'!$I$35:$BH$35,0))="x",INDEX('Capacity Summary'!$C$36:$F$135,MATCH('Capacity Backing (Hide)'!M$2,'Capacity Summary'!$B$36:$B$135,0),4),IF(INDEX('Capacity Summary'!$I$36:$BH$135,MATCH('Capacity Backing (Hide)'!M$2,'Capacity Summary'!$B$36:$B$135,0),MATCH('Capacity Backing (Hide)'!$A14,'Capacity Summary'!$I$35:$BH$35,0))&lt;&gt;0,INDEX('Capacity Summary'!$I$36:$BH$135,MATCH('Capacity Backing (Hide)'!M$2,'Capacity Summary'!$B$36:$B$135,0),MATCH('Capacity Backing (Hide)'!$A14,'Capacity Summary'!$I$35:$BH$35,0)),0)),INDEX('Capacity Summary'!$C$36:$F$135,MATCH('Capacity Backing (Hide)'!M$2,'Capacity Summary'!$B$36:$B$135,0),2)))/IF(Summary!$B$7="Minutes",1,60)/COUNTA(INDEX(Capacity!$C$10:$Q$109,MATCH('Capacity Backing (Hide)'!M$2,Capacity!$B$10:$B$109,0),1):INDEX(Capacity!$C$10:$Q$109,MATCH('Capacity Backing (Hide)'!M$2,Capacity!$B$10:$B$109,0),15))</f>
        <v>#N/A</v>
      </c>
      <c r="N1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(Hide)'!$A14,'Capacity Summary'!$I$35:$BH$35,0))="x",INDEX('Capacity Summary'!$C$36:$F$135,MATCH('Capacity Backing (Hide)'!N$2,'Capacity Summary'!$B$36:$B$135,0),4),IF(INDEX('Capacity Summary'!$I$36:$BH$135,MATCH('Capacity Backing (Hide)'!N$2,'Capacity Summary'!$B$36:$B$135,0),MATCH('Capacity Backing (Hide)'!$A14,'Capacity Summary'!$I$35:$BH$35,0))&lt;&gt;0,INDEX('Capacity Summary'!$I$36:$BH$135,MATCH('Capacity Backing (Hide)'!N$2,'Capacity Summary'!$B$36:$B$135,0),MATCH('Capacity Backing (Hide)'!$A14,'Capacity Summary'!$I$35:$BH$35,0)),0)),INDEX('Capacity Summary'!$C$36:$F$135,MATCH('Capacity Backing (Hide)'!N$2,'Capacity Summary'!$B$36:$B$135,0),2)))/IF(Summary!$B$7="Minutes",1,60)/COUNTA(INDEX(Capacity!$C$10:$Q$109,MATCH('Capacity Backing (Hide)'!N$2,Capacity!$B$10:$B$109,0),1):INDEX(Capacity!$C$10:$Q$109,MATCH('Capacity Backing (Hide)'!N$2,Capacity!$B$10:$B$109,0),15))</f>
        <v>#N/A</v>
      </c>
      <c r="O1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(Hide)'!$A14,'Capacity Summary'!$I$35:$BH$35,0))="x",INDEX('Capacity Summary'!$C$36:$F$135,MATCH('Capacity Backing (Hide)'!O$2,'Capacity Summary'!$B$36:$B$135,0),4),IF(INDEX('Capacity Summary'!$I$36:$BH$135,MATCH('Capacity Backing (Hide)'!O$2,'Capacity Summary'!$B$36:$B$135,0),MATCH('Capacity Backing (Hide)'!$A14,'Capacity Summary'!$I$35:$BH$35,0))&lt;&gt;0,INDEX('Capacity Summary'!$I$36:$BH$135,MATCH('Capacity Backing (Hide)'!O$2,'Capacity Summary'!$B$36:$B$135,0),MATCH('Capacity Backing (Hide)'!$A14,'Capacity Summary'!$I$35:$BH$35,0)),0)),INDEX('Capacity Summary'!$C$36:$F$135,MATCH('Capacity Backing (Hide)'!O$2,'Capacity Summary'!$B$36:$B$135,0),2)))/IF(Summary!$B$7="Minutes",1,60)/COUNTA(INDEX(Capacity!$C$10:$Q$109,MATCH('Capacity Backing (Hide)'!O$2,Capacity!$B$10:$B$109,0),1):INDEX(Capacity!$C$10:$Q$109,MATCH('Capacity Backing (Hide)'!O$2,Capacity!$B$10:$B$109,0),15))</f>
        <v>#N/A</v>
      </c>
      <c r="P1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(Hide)'!$A14,'Capacity Summary'!$I$35:$BH$35,0))="x",INDEX('Capacity Summary'!$C$36:$F$135,MATCH('Capacity Backing (Hide)'!P$2,'Capacity Summary'!$B$36:$B$135,0),4),IF(INDEX('Capacity Summary'!$I$36:$BH$135,MATCH('Capacity Backing (Hide)'!P$2,'Capacity Summary'!$B$36:$B$135,0),MATCH('Capacity Backing (Hide)'!$A14,'Capacity Summary'!$I$35:$BH$35,0))&lt;&gt;0,INDEX('Capacity Summary'!$I$36:$BH$135,MATCH('Capacity Backing (Hide)'!P$2,'Capacity Summary'!$B$36:$B$135,0),MATCH('Capacity Backing (Hide)'!$A14,'Capacity Summary'!$I$35:$BH$35,0)),0)),INDEX('Capacity Summary'!$C$36:$F$135,MATCH('Capacity Backing (Hide)'!P$2,'Capacity Summary'!$B$36:$B$135,0),2)))/IF(Summary!$B$7="Minutes",1,60)/COUNTA(INDEX(Capacity!$C$10:$Q$109,MATCH('Capacity Backing (Hide)'!P$2,Capacity!$B$10:$B$109,0),1):INDEX(Capacity!$C$10:$Q$109,MATCH('Capacity Backing (Hide)'!P$2,Capacity!$B$10:$B$109,0),15))</f>
        <v>#N/A</v>
      </c>
      <c r="Q1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(Hide)'!$A14,'Capacity Summary'!$I$35:$BH$35,0))="x",INDEX('Capacity Summary'!$C$36:$F$135,MATCH('Capacity Backing (Hide)'!Q$2,'Capacity Summary'!$B$36:$B$135,0),4),IF(INDEX('Capacity Summary'!$I$36:$BH$135,MATCH('Capacity Backing (Hide)'!Q$2,'Capacity Summary'!$B$36:$B$135,0),MATCH('Capacity Backing (Hide)'!$A14,'Capacity Summary'!$I$35:$BH$35,0))&lt;&gt;0,INDEX('Capacity Summary'!$I$36:$BH$135,MATCH('Capacity Backing (Hide)'!Q$2,'Capacity Summary'!$B$36:$B$135,0),MATCH('Capacity Backing (Hide)'!$A14,'Capacity Summary'!$I$35:$BH$35,0)),0)),INDEX('Capacity Summary'!$C$36:$F$135,MATCH('Capacity Backing (Hide)'!Q$2,'Capacity Summary'!$B$36:$B$135,0),2)))/IF(Summary!$B$7="Minutes",1,60)/COUNTA(INDEX(Capacity!$C$10:$Q$109,MATCH('Capacity Backing (Hide)'!Q$2,Capacity!$B$10:$B$109,0),1):INDEX(Capacity!$C$10:$Q$109,MATCH('Capacity Backing (Hide)'!Q$2,Capacity!$B$10:$B$109,0),15))</f>
        <v>#N/A</v>
      </c>
      <c r="R1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(Hide)'!$A14,'Capacity Summary'!$I$35:$BH$35,0))="x",INDEX('Capacity Summary'!$C$36:$F$135,MATCH('Capacity Backing (Hide)'!R$2,'Capacity Summary'!$B$36:$B$135,0),4),IF(INDEX('Capacity Summary'!$I$36:$BH$135,MATCH('Capacity Backing (Hide)'!R$2,'Capacity Summary'!$B$36:$B$135,0),MATCH('Capacity Backing (Hide)'!$A14,'Capacity Summary'!$I$35:$BH$35,0))&lt;&gt;0,INDEX('Capacity Summary'!$I$36:$BH$135,MATCH('Capacity Backing (Hide)'!R$2,'Capacity Summary'!$B$36:$B$135,0),MATCH('Capacity Backing (Hide)'!$A14,'Capacity Summary'!$I$35:$BH$35,0)),0)),INDEX('Capacity Summary'!$C$36:$F$135,MATCH('Capacity Backing (Hide)'!R$2,'Capacity Summary'!$B$36:$B$135,0),2)))/IF(Summary!$B$7="Minutes",1,60)/COUNTA(INDEX(Capacity!$C$10:$Q$109,MATCH('Capacity Backing (Hide)'!R$2,Capacity!$B$10:$B$109,0),1):INDEX(Capacity!$C$10:$Q$109,MATCH('Capacity Backing (Hide)'!R$2,Capacity!$B$10:$B$109,0),15))</f>
        <v>#N/A</v>
      </c>
      <c r="S1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(Hide)'!$A14,'Capacity Summary'!$I$35:$BH$35,0))="x",INDEX('Capacity Summary'!$C$36:$F$135,MATCH('Capacity Backing (Hide)'!S$2,'Capacity Summary'!$B$36:$B$135,0),4),IF(INDEX('Capacity Summary'!$I$36:$BH$135,MATCH('Capacity Backing (Hide)'!S$2,'Capacity Summary'!$B$36:$B$135,0),MATCH('Capacity Backing (Hide)'!$A14,'Capacity Summary'!$I$35:$BH$35,0))&lt;&gt;0,INDEX('Capacity Summary'!$I$36:$BH$135,MATCH('Capacity Backing (Hide)'!S$2,'Capacity Summary'!$B$36:$B$135,0),MATCH('Capacity Backing (Hide)'!$A14,'Capacity Summary'!$I$35:$BH$35,0)),0)),INDEX('Capacity Summary'!$C$36:$F$135,MATCH('Capacity Backing (Hide)'!S$2,'Capacity Summary'!$B$36:$B$135,0),2)))/IF(Summary!$B$7="Minutes",1,60)/COUNTA(INDEX(Capacity!$C$10:$Q$109,MATCH('Capacity Backing (Hide)'!S$2,Capacity!$B$10:$B$109,0),1):INDEX(Capacity!$C$10:$Q$109,MATCH('Capacity Backing (Hide)'!S$2,Capacity!$B$10:$B$109,0),15))</f>
        <v>#N/A</v>
      </c>
      <c r="T1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(Hide)'!$A14,'Capacity Summary'!$I$35:$BH$35,0))="x",INDEX('Capacity Summary'!$C$36:$F$135,MATCH('Capacity Backing (Hide)'!T$2,'Capacity Summary'!$B$36:$B$135,0),4),IF(INDEX('Capacity Summary'!$I$36:$BH$135,MATCH('Capacity Backing (Hide)'!T$2,'Capacity Summary'!$B$36:$B$135,0),MATCH('Capacity Backing (Hide)'!$A14,'Capacity Summary'!$I$35:$BH$35,0))&lt;&gt;0,INDEX('Capacity Summary'!$I$36:$BH$135,MATCH('Capacity Backing (Hide)'!T$2,'Capacity Summary'!$B$36:$B$135,0),MATCH('Capacity Backing (Hide)'!$A14,'Capacity Summary'!$I$35:$BH$35,0)),0)),INDEX('Capacity Summary'!$C$36:$F$135,MATCH('Capacity Backing (Hide)'!T$2,'Capacity Summary'!$B$36:$B$135,0),2)))/IF(Summary!$B$7="Minutes",1,60)/COUNTA(INDEX(Capacity!$C$10:$Q$109,MATCH('Capacity Backing (Hide)'!T$2,Capacity!$B$10:$B$109,0),1):INDEX(Capacity!$C$10:$Q$109,MATCH('Capacity Backing (Hide)'!T$2,Capacity!$B$10:$B$109,0),15))</f>
        <v>#N/A</v>
      </c>
      <c r="U1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(Hide)'!$A14,'Capacity Summary'!$I$35:$BH$35,0))="x",INDEX('Capacity Summary'!$C$36:$F$135,MATCH('Capacity Backing (Hide)'!U$2,'Capacity Summary'!$B$36:$B$135,0),4),IF(INDEX('Capacity Summary'!$I$36:$BH$135,MATCH('Capacity Backing (Hide)'!U$2,'Capacity Summary'!$B$36:$B$135,0),MATCH('Capacity Backing (Hide)'!$A14,'Capacity Summary'!$I$35:$BH$35,0))&lt;&gt;0,INDEX('Capacity Summary'!$I$36:$BH$135,MATCH('Capacity Backing (Hide)'!U$2,'Capacity Summary'!$B$36:$B$135,0),MATCH('Capacity Backing (Hide)'!$A14,'Capacity Summary'!$I$35:$BH$35,0)),0)),INDEX('Capacity Summary'!$C$36:$F$135,MATCH('Capacity Backing (Hide)'!U$2,'Capacity Summary'!$B$36:$B$135,0),2)))/IF(Summary!$B$7="Minutes",1,60)/COUNTA(INDEX(Capacity!$C$10:$Q$109,MATCH('Capacity Backing (Hide)'!U$2,Capacity!$B$10:$B$109,0),1):INDEX(Capacity!$C$10:$Q$109,MATCH('Capacity Backing (Hide)'!U$2,Capacity!$B$10:$B$109,0),15))</f>
        <v>#N/A</v>
      </c>
      <c r="V1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(Hide)'!$A14,'Capacity Summary'!$I$35:$BH$35,0))="x",INDEX('Capacity Summary'!$C$36:$F$135,MATCH('Capacity Backing (Hide)'!V$2,'Capacity Summary'!$B$36:$B$135,0),4),IF(INDEX('Capacity Summary'!$I$36:$BH$135,MATCH('Capacity Backing (Hide)'!V$2,'Capacity Summary'!$B$36:$B$135,0),MATCH('Capacity Backing (Hide)'!$A14,'Capacity Summary'!$I$35:$BH$35,0))&lt;&gt;0,INDEX('Capacity Summary'!$I$36:$BH$135,MATCH('Capacity Backing (Hide)'!V$2,'Capacity Summary'!$B$36:$B$135,0),MATCH('Capacity Backing (Hide)'!$A14,'Capacity Summary'!$I$35:$BH$35,0)),0)),INDEX('Capacity Summary'!$C$36:$F$135,MATCH('Capacity Backing (Hide)'!V$2,'Capacity Summary'!$B$36:$B$135,0),2)))/IF(Summary!$B$7="Minutes",1,60)/COUNTA(INDEX(Capacity!$C$10:$Q$109,MATCH('Capacity Backing (Hide)'!V$2,Capacity!$B$10:$B$109,0),1):INDEX(Capacity!$C$10:$Q$109,MATCH('Capacity Backing (Hide)'!V$2,Capacity!$B$10:$B$109,0),15))</f>
        <v>#N/A</v>
      </c>
      <c r="W1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(Hide)'!$A14,'Capacity Summary'!$I$35:$BH$35,0))="x",INDEX('Capacity Summary'!$C$36:$F$135,MATCH('Capacity Backing (Hide)'!W$2,'Capacity Summary'!$B$36:$B$135,0),4),IF(INDEX('Capacity Summary'!$I$36:$BH$135,MATCH('Capacity Backing (Hide)'!W$2,'Capacity Summary'!$B$36:$B$135,0),MATCH('Capacity Backing (Hide)'!$A14,'Capacity Summary'!$I$35:$BH$35,0))&lt;&gt;0,INDEX('Capacity Summary'!$I$36:$BH$135,MATCH('Capacity Backing (Hide)'!W$2,'Capacity Summary'!$B$36:$B$135,0),MATCH('Capacity Backing (Hide)'!$A14,'Capacity Summary'!$I$35:$BH$35,0)),0)),INDEX('Capacity Summary'!$C$36:$F$135,MATCH('Capacity Backing (Hide)'!W$2,'Capacity Summary'!$B$36:$B$135,0),2)))/IF(Summary!$B$7="Minutes",1,60)/COUNTA(INDEX(Capacity!$C$10:$Q$109,MATCH('Capacity Backing (Hide)'!W$2,Capacity!$B$10:$B$109,0),1):INDEX(Capacity!$C$10:$Q$109,MATCH('Capacity Backing (Hide)'!W$2,Capacity!$B$10:$B$109,0),15))</f>
        <v>#N/A</v>
      </c>
      <c r="X1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(Hide)'!$A14,'Capacity Summary'!$I$35:$BH$35,0))="x",INDEX('Capacity Summary'!$C$36:$F$135,MATCH('Capacity Backing (Hide)'!X$2,'Capacity Summary'!$B$36:$B$135,0),4),IF(INDEX('Capacity Summary'!$I$36:$BH$135,MATCH('Capacity Backing (Hide)'!X$2,'Capacity Summary'!$B$36:$B$135,0),MATCH('Capacity Backing (Hide)'!$A14,'Capacity Summary'!$I$35:$BH$35,0))&lt;&gt;0,INDEX('Capacity Summary'!$I$36:$BH$135,MATCH('Capacity Backing (Hide)'!X$2,'Capacity Summary'!$B$36:$B$135,0),MATCH('Capacity Backing (Hide)'!$A14,'Capacity Summary'!$I$35:$BH$35,0)),0)),INDEX('Capacity Summary'!$C$36:$F$135,MATCH('Capacity Backing (Hide)'!X$2,'Capacity Summary'!$B$36:$B$135,0),2)))/IF(Summary!$B$7="Minutes",1,60)/COUNTA(INDEX(Capacity!$C$10:$Q$109,MATCH('Capacity Backing (Hide)'!X$2,Capacity!$B$10:$B$109,0),1):INDEX(Capacity!$C$10:$Q$109,MATCH('Capacity Backing (Hide)'!X$2,Capacity!$B$10:$B$109,0),15))</f>
        <v>#N/A</v>
      </c>
      <c r="Y1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(Hide)'!$A14,'Capacity Summary'!$I$35:$BH$35,0))="x",INDEX('Capacity Summary'!$C$36:$F$135,MATCH('Capacity Backing (Hide)'!Y$2,'Capacity Summary'!$B$36:$B$135,0),4),IF(INDEX('Capacity Summary'!$I$36:$BH$135,MATCH('Capacity Backing (Hide)'!Y$2,'Capacity Summary'!$B$36:$B$135,0),MATCH('Capacity Backing (Hide)'!$A14,'Capacity Summary'!$I$35:$BH$35,0))&lt;&gt;0,INDEX('Capacity Summary'!$I$36:$BH$135,MATCH('Capacity Backing (Hide)'!Y$2,'Capacity Summary'!$B$36:$B$135,0),MATCH('Capacity Backing (Hide)'!$A14,'Capacity Summary'!$I$35:$BH$35,0)),0)),INDEX('Capacity Summary'!$C$36:$F$135,MATCH('Capacity Backing (Hide)'!Y$2,'Capacity Summary'!$B$36:$B$135,0),2)))/IF(Summary!$B$7="Minutes",1,60)/COUNTA(INDEX(Capacity!$C$10:$Q$109,MATCH('Capacity Backing (Hide)'!Y$2,Capacity!$B$10:$B$109,0),1):INDEX(Capacity!$C$10:$Q$109,MATCH('Capacity Backing (Hide)'!Y$2,Capacity!$B$10:$B$109,0),15))</f>
        <v>#N/A</v>
      </c>
      <c r="Z1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(Hide)'!$A14,'Capacity Summary'!$I$35:$BH$35,0))="x",INDEX('Capacity Summary'!$C$36:$F$135,MATCH('Capacity Backing (Hide)'!Z$2,'Capacity Summary'!$B$36:$B$135,0),4),IF(INDEX('Capacity Summary'!$I$36:$BH$135,MATCH('Capacity Backing (Hide)'!Z$2,'Capacity Summary'!$B$36:$B$135,0),MATCH('Capacity Backing (Hide)'!$A14,'Capacity Summary'!$I$35:$BH$35,0))&lt;&gt;0,INDEX('Capacity Summary'!$I$36:$BH$135,MATCH('Capacity Backing (Hide)'!Z$2,'Capacity Summary'!$B$36:$B$135,0),MATCH('Capacity Backing (Hide)'!$A14,'Capacity Summary'!$I$35:$BH$35,0)),0)),INDEX('Capacity Summary'!$C$36:$F$135,MATCH('Capacity Backing (Hide)'!Z$2,'Capacity Summary'!$B$36:$B$135,0),2)))/IF(Summary!$B$7="Minutes",1,60)/COUNTA(INDEX(Capacity!$C$10:$Q$109,MATCH('Capacity Backing (Hide)'!Z$2,Capacity!$B$10:$B$109,0),1):INDEX(Capacity!$C$10:$Q$109,MATCH('Capacity Backing (Hide)'!Z$2,Capacity!$B$10:$B$109,0),15))</f>
        <v>#N/A</v>
      </c>
      <c r="AA1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(Hide)'!$A14,'Capacity Summary'!$I$35:$BH$35,0))="x",INDEX('Capacity Summary'!$C$36:$F$135,MATCH('Capacity Backing (Hide)'!AA$2,'Capacity Summary'!$B$36:$B$135,0),4),IF(INDEX('Capacity Summary'!$I$36:$BH$135,MATCH('Capacity Backing (Hide)'!AA$2,'Capacity Summary'!$B$36:$B$135,0),MATCH('Capacity Backing (Hide)'!$A14,'Capacity Summary'!$I$35:$BH$35,0))&lt;&gt;0,INDEX('Capacity Summary'!$I$36:$BH$135,MATCH('Capacity Backing (Hide)'!AA$2,'Capacity Summary'!$B$36:$B$135,0),MATCH('Capacity Backing (Hide)'!$A14,'Capacity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(Hide)'!$A14,'Capacity Summary'!$I$35:$BH$35,0))="x",INDEX('Capacity Summary'!$C$36:$F$135,MATCH('Capacity Backing (Hide)'!AB$2,'Capacity Summary'!$B$36:$B$135,0),4),IF(INDEX('Capacity Summary'!$I$36:$BH$135,MATCH('Capacity Backing (Hide)'!AB$2,'Capacity Summary'!$B$36:$B$135,0),MATCH('Capacity Backing (Hide)'!$A14,'Capacity Summary'!$I$35:$BH$35,0))&lt;&gt;0,INDEX('Capacity Summary'!$I$36:$BH$135,MATCH('Capacity Backing (Hide)'!AB$2,'Capacity Summary'!$B$36:$B$135,0),MATCH('Capacity Backing (Hide)'!$A14,'Capacity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(Hide)'!$A14,'Capacity Summary'!$I$35:$BH$35,0))="x",INDEX('Capacity Summary'!$C$36:$F$135,MATCH('Capacity Backing (Hide)'!AC$2,'Capacity Summary'!$B$36:$B$135,0),4),IF(INDEX('Capacity Summary'!$I$36:$BH$135,MATCH('Capacity Backing (Hide)'!AC$2,'Capacity Summary'!$B$36:$B$135,0),MATCH('Capacity Backing (Hide)'!$A14,'Capacity Summary'!$I$35:$BH$35,0))&lt;&gt;0,INDEX('Capacity Summary'!$I$36:$BH$135,MATCH('Capacity Backing (Hide)'!AC$2,'Capacity Summary'!$B$36:$B$135,0),MATCH('Capacity Backing (Hide)'!$A14,'Capacity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(Hide)'!$A14,'Capacity Summary'!$I$35:$BH$35,0))="x",INDEX('Capacity Summary'!$C$36:$F$135,MATCH('Capacity Backing (Hide)'!AD$2,'Capacity Summary'!$B$36:$B$135,0),4),IF(INDEX('Capacity Summary'!$I$36:$BH$135,MATCH('Capacity Backing (Hide)'!AD$2,'Capacity Summary'!$B$36:$B$135,0),MATCH('Capacity Backing (Hide)'!$A14,'Capacity Summary'!$I$35:$BH$35,0))&lt;&gt;0,INDEX('Capacity Summary'!$I$36:$BH$135,MATCH('Capacity Backing (Hide)'!AD$2,'Capacity Summary'!$B$36:$B$135,0),MATCH('Capacity Backing (Hide)'!$A14,'Capacity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(Hide)'!$A14,'Capacity Summary'!$I$35:$BH$35,0))="x",INDEX('Capacity Summary'!$C$36:$F$135,MATCH('Capacity Backing (Hide)'!AE$2,'Capacity Summary'!$B$36:$B$135,0),4),IF(INDEX('Capacity Summary'!$I$36:$BH$135,MATCH('Capacity Backing (Hide)'!AE$2,'Capacity Summary'!$B$36:$B$135,0),MATCH('Capacity Backing (Hide)'!$A14,'Capacity Summary'!$I$35:$BH$35,0))&lt;&gt;0,INDEX('Capacity Summary'!$I$36:$BH$135,MATCH('Capacity Backing (Hide)'!AE$2,'Capacity Summary'!$B$36:$B$135,0),MATCH('Capacity Backing (Hide)'!$A14,'Capacity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(Hide)'!$A14,'Capacity Summary'!$I$35:$BH$35,0))="x",INDEX('Capacity Summary'!$C$36:$F$135,MATCH('Capacity Backing (Hide)'!AF$2,'Capacity Summary'!$B$36:$B$135,0),4),IF(INDEX('Capacity Summary'!$I$36:$BH$135,MATCH('Capacity Backing (Hide)'!AF$2,'Capacity Summary'!$B$36:$B$135,0),MATCH('Capacity Backing (Hide)'!$A14,'Capacity Summary'!$I$35:$BH$35,0))&lt;&gt;0,INDEX('Capacity Summary'!$I$36:$BH$135,MATCH('Capacity Backing (Hide)'!AF$2,'Capacity Summary'!$B$36:$B$135,0),MATCH('Capacity Backing (Hide)'!$A14,'Capacity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(Hide)'!$A14,'Capacity Summary'!$I$35:$BH$35,0))="x",INDEX('Capacity Summary'!$C$36:$F$135,MATCH('Capacity Backing (Hide)'!AG$2,'Capacity Summary'!$B$36:$B$135,0),4),IF(INDEX('Capacity Summary'!$I$36:$BH$135,MATCH('Capacity Backing (Hide)'!AG$2,'Capacity Summary'!$B$36:$B$135,0),MATCH('Capacity Backing (Hide)'!$A14,'Capacity Summary'!$I$35:$BH$35,0))&lt;&gt;0,INDEX('Capacity Summary'!$I$36:$BH$135,MATCH('Capacity Backing (Hide)'!AG$2,'Capacity Summary'!$B$36:$B$135,0),MATCH('Capacity Backing (Hide)'!$A14,'Capacity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(Hide)'!$A14,'Capacity Summary'!$I$35:$BH$35,0))="x",INDEX('Capacity Summary'!$C$36:$F$135,MATCH('Capacity Backing (Hide)'!AH$2,'Capacity Summary'!$B$36:$B$135,0),4),IF(INDEX('Capacity Summary'!$I$36:$BH$135,MATCH('Capacity Backing (Hide)'!AH$2,'Capacity Summary'!$B$36:$B$135,0),MATCH('Capacity Backing (Hide)'!$A14,'Capacity Summary'!$I$35:$BH$35,0))&lt;&gt;0,INDEX('Capacity Summary'!$I$36:$BH$135,MATCH('Capacity Backing (Hide)'!AH$2,'Capacity Summary'!$B$36:$B$135,0),MATCH('Capacity Backing (Hide)'!$A14,'Capacity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(Hide)'!$A14,'Capacity Summary'!$I$35:$BH$35,0))="x",INDEX('Capacity Summary'!$C$36:$F$135,MATCH('Capacity Backing (Hide)'!AI$2,'Capacity Summary'!$B$36:$B$135,0),4),IF(INDEX('Capacity Summary'!$I$36:$BH$135,MATCH('Capacity Backing (Hide)'!AI$2,'Capacity Summary'!$B$36:$B$135,0),MATCH('Capacity Backing (Hide)'!$A14,'Capacity Summary'!$I$35:$BH$35,0))&lt;&gt;0,INDEX('Capacity Summary'!$I$36:$BH$135,MATCH('Capacity Backing (Hide)'!AI$2,'Capacity Summary'!$B$36:$B$135,0),MATCH('Capacity Backing (Hide)'!$A14,'Capacity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(Hide)'!$A14,'Capacity Summary'!$I$35:$BH$35,0))="x",INDEX('Capacity Summary'!$C$36:$F$135,MATCH('Capacity Backing (Hide)'!AJ$2,'Capacity Summary'!$B$36:$B$135,0),4),IF(INDEX('Capacity Summary'!$I$36:$BH$135,MATCH('Capacity Backing (Hide)'!AJ$2,'Capacity Summary'!$B$36:$B$135,0),MATCH('Capacity Backing (Hide)'!$A14,'Capacity Summary'!$I$35:$BH$35,0))&lt;&gt;0,INDEX('Capacity Summary'!$I$36:$BH$135,MATCH('Capacity Backing (Hide)'!AJ$2,'Capacity Summary'!$B$36:$B$135,0),MATCH('Capacity Backing (Hide)'!$A14,'Capacity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(Hide)'!$A14,'Capacity Summary'!$I$35:$BH$35,0))="x",INDEX('Capacity Summary'!$C$36:$F$135,MATCH('Capacity Backing (Hide)'!AK$2,'Capacity Summary'!$B$36:$B$135,0),4),IF(INDEX('Capacity Summary'!$I$36:$BH$135,MATCH('Capacity Backing (Hide)'!AK$2,'Capacity Summary'!$B$36:$B$135,0),MATCH('Capacity Backing (Hide)'!$A14,'Capacity Summary'!$I$35:$BH$35,0))&lt;&gt;0,INDEX('Capacity Summary'!$I$36:$BH$135,MATCH('Capacity Backing (Hide)'!AK$2,'Capacity Summary'!$B$36:$B$135,0),MATCH('Capacity Backing (Hide)'!$A14,'Capacity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(Hide)'!$A14,'Capacity Summary'!$I$35:$BH$35,0))="x",INDEX('Capacity Summary'!$C$36:$F$135,MATCH('Capacity Backing (Hide)'!AL$2,'Capacity Summary'!$B$36:$B$135,0),4),IF(INDEX('Capacity Summary'!$I$36:$BH$135,MATCH('Capacity Backing (Hide)'!AL$2,'Capacity Summary'!$B$36:$B$135,0),MATCH('Capacity Backing (Hide)'!$A14,'Capacity Summary'!$I$35:$BH$35,0))&lt;&gt;0,INDEX('Capacity Summary'!$I$36:$BH$135,MATCH('Capacity Backing (Hide)'!AL$2,'Capacity Summary'!$B$36:$B$135,0),MATCH('Capacity Backing (Hide)'!$A14,'Capacity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(Hide)'!$A14,'Capacity Summary'!$I$35:$BH$35,0))="x",INDEX('Capacity Summary'!$C$36:$F$135,MATCH('Capacity Backing (Hide)'!AM$2,'Capacity Summary'!$B$36:$B$135,0),4),IF(INDEX('Capacity Summary'!$I$36:$BH$135,MATCH('Capacity Backing (Hide)'!AM$2,'Capacity Summary'!$B$36:$B$135,0),MATCH('Capacity Backing (Hide)'!$A14,'Capacity Summary'!$I$35:$BH$35,0))&lt;&gt;0,INDEX('Capacity Summary'!$I$36:$BH$135,MATCH('Capacity Backing (Hide)'!AM$2,'Capacity Summary'!$B$36:$B$135,0),MATCH('Capacity Backing (Hide)'!$A14,'Capacity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(Hide)'!$A14,'Capacity Summary'!$I$35:$BH$35,0))="x",INDEX('Capacity Summary'!$C$36:$F$135,MATCH('Capacity Backing (Hide)'!AN$2,'Capacity Summary'!$B$36:$B$135,0),4),IF(INDEX('Capacity Summary'!$I$36:$BH$135,MATCH('Capacity Backing (Hide)'!AN$2,'Capacity Summary'!$B$36:$B$135,0),MATCH('Capacity Backing (Hide)'!$A14,'Capacity Summary'!$I$35:$BH$35,0))&lt;&gt;0,INDEX('Capacity Summary'!$I$36:$BH$135,MATCH('Capacity Backing (Hide)'!AN$2,'Capacity Summary'!$B$36:$B$135,0),MATCH('Capacity Backing (Hide)'!$A14,'Capacity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(Hide)'!$A14,'Capacity Summary'!$I$35:$BH$35,0))="x",INDEX('Capacity Summary'!$C$36:$F$135,MATCH('Capacity Backing (Hide)'!AO$2,'Capacity Summary'!$B$36:$B$135,0),4),IF(INDEX('Capacity Summary'!$I$36:$BH$135,MATCH('Capacity Backing (Hide)'!AO$2,'Capacity Summary'!$B$36:$B$135,0),MATCH('Capacity Backing (Hide)'!$A14,'Capacity Summary'!$I$35:$BH$35,0))&lt;&gt;0,INDEX('Capacity Summary'!$I$36:$BH$135,MATCH('Capacity Backing (Hide)'!AO$2,'Capacity Summary'!$B$36:$B$135,0),MATCH('Capacity Backing (Hide)'!$A14,'Capacity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(Hide)'!$A14,'Capacity Summary'!$I$35:$BH$35,0))="x",INDEX('Capacity Summary'!$C$36:$F$135,MATCH('Capacity Backing (Hide)'!AP$2,'Capacity Summary'!$B$36:$B$135,0),4),IF(INDEX('Capacity Summary'!$I$36:$BH$135,MATCH('Capacity Backing (Hide)'!AP$2,'Capacity Summary'!$B$36:$B$135,0),MATCH('Capacity Backing (Hide)'!$A14,'Capacity Summary'!$I$35:$BH$35,0))&lt;&gt;0,INDEX('Capacity Summary'!$I$36:$BH$135,MATCH('Capacity Backing (Hide)'!AP$2,'Capacity Summary'!$B$36:$B$135,0),MATCH('Capacity Backing (Hide)'!$A14,'Capacity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(Hide)'!$A14,'Capacity Summary'!$I$35:$BH$35,0))="x",INDEX('Capacity Summary'!$C$36:$F$135,MATCH('Capacity Backing (Hide)'!AQ$2,'Capacity Summary'!$B$36:$B$135,0),4),IF(INDEX('Capacity Summary'!$I$36:$BH$135,MATCH('Capacity Backing (Hide)'!AQ$2,'Capacity Summary'!$B$36:$B$135,0),MATCH('Capacity Backing (Hide)'!$A14,'Capacity Summary'!$I$35:$BH$35,0))&lt;&gt;0,INDEX('Capacity Summary'!$I$36:$BH$135,MATCH('Capacity Backing (Hide)'!AQ$2,'Capacity Summary'!$B$36:$B$135,0),MATCH('Capacity Backing (Hide)'!$A14,'Capacity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(Hide)'!$A14,'Capacity Summary'!$I$35:$BH$35,0))="x",INDEX('Capacity Summary'!$C$36:$F$135,MATCH('Capacity Backing (Hide)'!AR$2,'Capacity Summary'!$B$36:$B$135,0),4),IF(INDEX('Capacity Summary'!$I$36:$BH$135,MATCH('Capacity Backing (Hide)'!AR$2,'Capacity Summary'!$B$36:$B$135,0),MATCH('Capacity Backing (Hide)'!$A14,'Capacity Summary'!$I$35:$BH$35,0))&lt;&gt;0,INDEX('Capacity Summary'!$I$36:$BH$135,MATCH('Capacity Backing (Hide)'!AR$2,'Capacity Summary'!$B$36:$B$135,0),MATCH('Capacity Backing (Hide)'!$A14,'Capacity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(Hide)'!$A14,'Capacity Summary'!$I$35:$BH$35,0))="x",INDEX('Capacity Summary'!$C$36:$F$135,MATCH('Capacity Backing (Hide)'!AS$2,'Capacity Summary'!$B$36:$B$135,0),4),IF(INDEX('Capacity Summary'!$I$36:$BH$135,MATCH('Capacity Backing (Hide)'!AS$2,'Capacity Summary'!$B$36:$B$135,0),MATCH('Capacity Backing (Hide)'!$A14,'Capacity Summary'!$I$35:$BH$35,0))&lt;&gt;0,INDEX('Capacity Summary'!$I$36:$BH$135,MATCH('Capacity Backing (Hide)'!AS$2,'Capacity Summary'!$B$36:$B$135,0),MATCH('Capacity Backing (Hide)'!$A14,'Capacity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(Hide)'!$A14,'Capacity Summary'!$I$35:$BH$35,0))="x",INDEX('Capacity Summary'!$C$36:$F$135,MATCH('Capacity Backing (Hide)'!AT$2,'Capacity Summary'!$B$36:$B$135,0),4),IF(INDEX('Capacity Summary'!$I$36:$BH$135,MATCH('Capacity Backing (Hide)'!AT$2,'Capacity Summary'!$B$36:$B$135,0),MATCH('Capacity Backing (Hide)'!$A14,'Capacity Summary'!$I$35:$BH$35,0))&lt;&gt;0,INDEX('Capacity Summary'!$I$36:$BH$135,MATCH('Capacity Backing (Hide)'!AT$2,'Capacity Summary'!$B$36:$B$135,0),MATCH('Capacity Backing (Hide)'!$A14,'Capacity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(Hide)'!$A14,'Capacity Summary'!$I$35:$BH$35,0))="x",INDEX('Capacity Summary'!$C$36:$F$135,MATCH('Capacity Backing (Hide)'!AU$2,'Capacity Summary'!$B$36:$B$135,0),4),IF(INDEX('Capacity Summary'!$I$36:$BH$135,MATCH('Capacity Backing (Hide)'!AU$2,'Capacity Summary'!$B$36:$B$135,0),MATCH('Capacity Backing (Hide)'!$A14,'Capacity Summary'!$I$35:$BH$35,0))&lt;&gt;0,INDEX('Capacity Summary'!$I$36:$BH$135,MATCH('Capacity Backing (Hide)'!AU$2,'Capacity Summary'!$B$36:$B$135,0),MATCH('Capacity Backing (Hide)'!$A14,'Capacity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(Hide)'!$A14,'Capacity Summary'!$I$35:$BH$35,0))="x",INDEX('Capacity Summary'!$C$36:$F$135,MATCH('Capacity Backing (Hide)'!AV$2,'Capacity Summary'!$B$36:$B$135,0),4),IF(INDEX('Capacity Summary'!$I$36:$BH$135,MATCH('Capacity Backing (Hide)'!AV$2,'Capacity Summary'!$B$36:$B$135,0),MATCH('Capacity Backing (Hide)'!$A14,'Capacity Summary'!$I$35:$BH$35,0))&lt;&gt;0,INDEX('Capacity Summary'!$I$36:$BH$135,MATCH('Capacity Backing (Hide)'!AV$2,'Capacity Summary'!$B$36:$B$135,0),MATCH('Capacity Backing (Hide)'!$A14,'Capacity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(Hide)'!$A14,'Capacity Summary'!$I$35:$BH$35,0))="x",INDEX('Capacity Summary'!$C$36:$F$135,MATCH('Capacity Backing (Hide)'!AW$2,'Capacity Summary'!$B$36:$B$135,0),4),IF(INDEX('Capacity Summary'!$I$36:$BH$135,MATCH('Capacity Backing (Hide)'!AW$2,'Capacity Summary'!$B$36:$B$135,0),MATCH('Capacity Backing (Hide)'!$A14,'Capacity Summary'!$I$35:$BH$35,0))&lt;&gt;0,INDEX('Capacity Summary'!$I$36:$BH$135,MATCH('Capacity Backing (Hide)'!AW$2,'Capacity Summary'!$B$36:$B$135,0),MATCH('Capacity Backing (Hide)'!$A14,'Capacity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(Hide)'!$A14,'Capacity Summary'!$I$35:$BH$35,0))="x",INDEX('Capacity Summary'!$C$36:$F$135,MATCH('Capacity Backing (Hide)'!AX$2,'Capacity Summary'!$B$36:$B$135,0),4),IF(INDEX('Capacity Summary'!$I$36:$BH$135,MATCH('Capacity Backing (Hide)'!AX$2,'Capacity Summary'!$B$36:$B$135,0),MATCH('Capacity Backing (Hide)'!$A14,'Capacity Summary'!$I$35:$BH$35,0))&lt;&gt;0,INDEX('Capacity Summary'!$I$36:$BH$135,MATCH('Capacity Backing (Hide)'!AX$2,'Capacity Summary'!$B$36:$B$135,0),MATCH('Capacity Backing (Hide)'!$A14,'Capacity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(Hide)'!$A14,'Capacity Summary'!$I$35:$BH$35,0))="x",INDEX('Capacity Summary'!$C$36:$F$135,MATCH('Capacity Backing (Hide)'!AY$2,'Capacity Summary'!$B$36:$B$135,0),4),IF(INDEX('Capacity Summary'!$I$36:$BH$135,MATCH('Capacity Backing (Hide)'!AY$2,'Capacity Summary'!$B$36:$B$135,0),MATCH('Capacity Backing (Hide)'!$A14,'Capacity Summary'!$I$35:$BH$35,0))&lt;&gt;0,INDEX('Capacity Summary'!$I$36:$BH$135,MATCH('Capacity Backing (Hide)'!AY$2,'Capacity Summary'!$B$36:$B$135,0),MATCH('Capacity Backing (Hide)'!$A14,'Capacity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(Hide)'!$A14,'Capacity Summary'!$I$35:$BH$35,0))="x",INDEX('Capacity Summary'!$C$36:$F$135,MATCH('Capacity Backing (Hide)'!AZ$2,'Capacity Summary'!$B$36:$B$135,0),4),IF(INDEX('Capacity Summary'!$I$36:$BH$135,MATCH('Capacity Backing (Hide)'!AZ$2,'Capacity Summary'!$B$36:$B$135,0),MATCH('Capacity Backing (Hide)'!$A14,'Capacity Summary'!$I$35:$BH$35,0))&lt;&gt;0,INDEX('Capacity Summary'!$I$36:$BH$135,MATCH('Capacity Backing (Hide)'!AZ$2,'Capacity Summary'!$B$36:$B$135,0),MATCH('Capacity Backing (Hide)'!$A14,'Capacity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(Hide)'!$A14,'Capacity Summary'!$I$35:$BH$35,0))="x",INDEX('Capacity Summary'!$C$36:$F$135,MATCH('Capacity Backing (Hide)'!BA$2,'Capacity Summary'!$B$36:$B$135,0),4),IF(INDEX('Capacity Summary'!$I$36:$BH$135,MATCH('Capacity Backing (Hide)'!BA$2,'Capacity Summary'!$B$36:$B$135,0),MATCH('Capacity Backing (Hide)'!$A14,'Capacity Summary'!$I$35:$BH$35,0))&lt;&gt;0,INDEX('Capacity Summary'!$I$36:$BH$135,MATCH('Capacity Backing (Hide)'!BA$2,'Capacity Summary'!$B$36:$B$135,0),MATCH('Capacity Backing (Hide)'!$A14,'Capacity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(Hide)'!$A14,'Capacity Summary'!$I$35:$BH$35,0))="x",INDEX('Capacity Summary'!$C$36:$F$135,MATCH('Capacity Backing (Hide)'!BB$2,'Capacity Summary'!$B$36:$B$135,0),4),IF(INDEX('Capacity Summary'!$I$36:$BH$135,MATCH('Capacity Backing (Hide)'!BB$2,'Capacity Summary'!$B$36:$B$135,0),MATCH('Capacity Backing (Hide)'!$A14,'Capacity Summary'!$I$35:$BH$35,0))&lt;&gt;0,INDEX('Capacity Summary'!$I$36:$BH$135,MATCH('Capacity Backing (Hide)'!BB$2,'Capacity Summary'!$B$36:$B$135,0),MATCH('Capacity Backing (Hide)'!$A14,'Capacity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(Hide)'!$A14,'Capacity Summary'!$I$35:$BH$35,0))="x",INDEX('Capacity Summary'!$C$36:$F$135,MATCH('Capacity Backing (Hide)'!BC$2,'Capacity Summary'!$B$36:$B$135,0),4),IF(INDEX('Capacity Summary'!$I$36:$BH$135,MATCH('Capacity Backing (Hide)'!BC$2,'Capacity Summary'!$B$36:$B$135,0),MATCH('Capacity Backing (Hide)'!$A14,'Capacity Summary'!$I$35:$BH$35,0))&lt;&gt;0,INDEX('Capacity Summary'!$I$36:$BH$135,MATCH('Capacity Backing (Hide)'!BC$2,'Capacity Summary'!$B$36:$B$135,0),MATCH('Capacity Backing (Hide)'!$A14,'Capacity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(Hide)'!$A14,'Capacity Summary'!$I$35:$BH$35,0))="x",INDEX('Capacity Summary'!$C$36:$F$135,MATCH('Capacity Backing (Hide)'!BD$2,'Capacity Summary'!$B$36:$B$135,0),4),IF(INDEX('Capacity Summary'!$I$36:$BH$135,MATCH('Capacity Backing (Hide)'!BD$2,'Capacity Summary'!$B$36:$B$135,0),MATCH('Capacity Backing (Hide)'!$A14,'Capacity Summary'!$I$35:$BH$35,0))&lt;&gt;0,INDEX('Capacity Summary'!$I$36:$BH$135,MATCH('Capacity Backing (Hide)'!BD$2,'Capacity Summary'!$B$36:$B$135,0),MATCH('Capacity Backing (Hide)'!$A14,'Capacity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(Hide)'!$A14,'Capacity Summary'!$I$35:$BH$35,0))="x",INDEX('Capacity Summary'!$C$36:$F$135,MATCH('Capacity Backing (Hide)'!BE$2,'Capacity Summary'!$B$36:$B$135,0),4),IF(INDEX('Capacity Summary'!$I$36:$BH$135,MATCH('Capacity Backing (Hide)'!BE$2,'Capacity Summary'!$B$36:$B$135,0),MATCH('Capacity Backing (Hide)'!$A14,'Capacity Summary'!$I$35:$BH$35,0))&lt;&gt;0,INDEX('Capacity Summary'!$I$36:$BH$135,MATCH('Capacity Backing (Hide)'!BE$2,'Capacity Summary'!$B$36:$B$135,0),MATCH('Capacity Backing (Hide)'!$A14,'Capacity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(Hide)'!$A14,'Capacity Summary'!$I$35:$BH$35,0))="x",INDEX('Capacity Summary'!$C$36:$F$135,MATCH('Capacity Backing (Hide)'!BF$2,'Capacity Summary'!$B$36:$B$135,0),4),IF(INDEX('Capacity Summary'!$I$36:$BH$135,MATCH('Capacity Backing (Hide)'!BF$2,'Capacity Summary'!$B$36:$B$135,0),MATCH('Capacity Backing (Hide)'!$A14,'Capacity Summary'!$I$35:$BH$35,0))&lt;&gt;0,INDEX('Capacity Summary'!$I$36:$BH$135,MATCH('Capacity Backing (Hide)'!BF$2,'Capacity Summary'!$B$36:$B$135,0),MATCH('Capacity Backing (Hide)'!$A14,'Capacity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(Hide)'!$A14,'Capacity Summary'!$I$35:$BH$35,0))="x",INDEX('Capacity Summary'!$C$36:$F$135,MATCH('Capacity Backing (Hide)'!BG$2,'Capacity Summary'!$B$36:$B$135,0),4),IF(INDEX('Capacity Summary'!$I$36:$BH$135,MATCH('Capacity Backing (Hide)'!BG$2,'Capacity Summary'!$B$36:$B$135,0),MATCH('Capacity Backing (Hide)'!$A14,'Capacity Summary'!$I$35:$BH$35,0))&lt;&gt;0,INDEX('Capacity Summary'!$I$36:$BH$135,MATCH('Capacity Backing (Hide)'!BG$2,'Capacity Summary'!$B$36:$B$135,0),MATCH('Capacity Backing (Hide)'!$A14,'Capacity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(Hide)'!$A14,'Capacity Summary'!$I$35:$BH$35,0))="x",INDEX('Capacity Summary'!$C$36:$F$135,MATCH('Capacity Backing (Hide)'!BH$2,'Capacity Summary'!$B$36:$B$135,0),4),IF(INDEX('Capacity Summary'!$I$36:$BH$135,MATCH('Capacity Backing (Hide)'!BH$2,'Capacity Summary'!$B$36:$B$135,0),MATCH('Capacity Backing (Hide)'!$A14,'Capacity Summary'!$I$35:$BH$35,0))&lt;&gt;0,INDEX('Capacity Summary'!$I$36:$BH$135,MATCH('Capacity Backing (Hide)'!BH$2,'Capacity Summary'!$B$36:$B$135,0),MATCH('Capacity Backing (Hide)'!$A14,'Capacity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(Hide)'!$A14,'Capacity Summary'!$I$35:$BH$35,0))="x",INDEX('Capacity Summary'!$C$36:$F$135,MATCH('Capacity Backing (Hide)'!BI$2,'Capacity Summary'!$B$36:$B$135,0),4),IF(INDEX('Capacity Summary'!$I$36:$BH$135,MATCH('Capacity Backing (Hide)'!BI$2,'Capacity Summary'!$B$36:$B$135,0),MATCH('Capacity Backing (Hide)'!$A14,'Capacity Summary'!$I$35:$BH$35,0))&lt;&gt;0,INDEX('Capacity Summary'!$I$36:$BH$135,MATCH('Capacity Backing (Hide)'!BI$2,'Capacity Summary'!$B$36:$B$135,0),MATCH('Capacity Backing (Hide)'!$A14,'Capacity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(Hide)'!$A14,'Capacity Summary'!$I$35:$BH$35,0))="x",INDEX('Capacity Summary'!$C$36:$F$135,MATCH('Capacity Backing (Hide)'!BJ$2,'Capacity Summary'!$B$36:$B$135,0),4),IF(INDEX('Capacity Summary'!$I$36:$BH$135,MATCH('Capacity Backing (Hide)'!BJ$2,'Capacity Summary'!$B$36:$B$135,0),MATCH('Capacity Backing (Hide)'!$A14,'Capacity Summary'!$I$35:$BH$35,0))&lt;&gt;0,INDEX('Capacity Summary'!$I$36:$BH$135,MATCH('Capacity Backing (Hide)'!BJ$2,'Capacity Summary'!$B$36:$B$135,0),MATCH('Capacity Backing (Hide)'!$A14,'Capacity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(Hide)'!$A14,'Capacity Summary'!$I$35:$BH$35,0))="x",INDEX('Capacity Summary'!$C$36:$F$135,MATCH('Capacity Backing (Hide)'!BK$2,'Capacity Summary'!$B$36:$B$135,0),4),IF(INDEX('Capacity Summary'!$I$36:$BH$135,MATCH('Capacity Backing (Hide)'!BK$2,'Capacity Summary'!$B$36:$B$135,0),MATCH('Capacity Backing (Hide)'!$A14,'Capacity Summary'!$I$35:$BH$35,0))&lt;&gt;0,INDEX('Capacity Summary'!$I$36:$BH$135,MATCH('Capacity Backing (Hide)'!BK$2,'Capacity Summary'!$B$36:$B$135,0),MATCH('Capacity Backing (Hide)'!$A14,'Capacity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(Hide)'!$A14,'Capacity Summary'!$I$35:$BH$35,0))="x",INDEX('Capacity Summary'!$C$36:$F$135,MATCH('Capacity Backing (Hide)'!BL$2,'Capacity Summary'!$B$36:$B$135,0),4),IF(INDEX('Capacity Summary'!$I$36:$BH$135,MATCH('Capacity Backing (Hide)'!BL$2,'Capacity Summary'!$B$36:$B$135,0),MATCH('Capacity Backing (Hide)'!$A14,'Capacity Summary'!$I$35:$BH$35,0))&lt;&gt;0,INDEX('Capacity Summary'!$I$36:$BH$135,MATCH('Capacity Backing (Hide)'!BL$2,'Capacity Summary'!$B$36:$B$135,0),MATCH('Capacity Backing (Hide)'!$A14,'Capacity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(Hide)'!$A14,'Capacity Summary'!$I$35:$BH$35,0))="x",INDEX('Capacity Summary'!$C$36:$F$135,MATCH('Capacity Backing (Hide)'!BM$2,'Capacity Summary'!$B$36:$B$135,0),4),IF(INDEX('Capacity Summary'!$I$36:$BH$135,MATCH('Capacity Backing (Hide)'!BM$2,'Capacity Summary'!$B$36:$B$135,0),MATCH('Capacity Backing (Hide)'!$A14,'Capacity Summary'!$I$35:$BH$35,0))&lt;&gt;0,INDEX('Capacity Summary'!$I$36:$BH$135,MATCH('Capacity Backing (Hide)'!BM$2,'Capacity Summary'!$B$36:$B$135,0),MATCH('Capacity Backing (Hide)'!$A14,'Capacity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(Hide)'!$A14,'Capacity Summary'!$I$35:$BH$35,0))="x",INDEX('Capacity Summary'!$C$36:$F$135,MATCH('Capacity Backing (Hide)'!BN$2,'Capacity Summary'!$B$36:$B$135,0),4),IF(INDEX('Capacity Summary'!$I$36:$BH$135,MATCH('Capacity Backing (Hide)'!BN$2,'Capacity Summary'!$B$36:$B$135,0),MATCH('Capacity Backing (Hide)'!$A14,'Capacity Summary'!$I$35:$BH$35,0))&lt;&gt;0,INDEX('Capacity Summary'!$I$36:$BH$135,MATCH('Capacity Backing (Hide)'!BN$2,'Capacity Summary'!$B$36:$B$135,0),MATCH('Capacity Backing (Hide)'!$A14,'Capacity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(Hide)'!$A14,'Capacity Summary'!$I$35:$BH$35,0))="x",INDEX('Capacity Summary'!$C$36:$F$135,MATCH('Capacity Backing (Hide)'!BO$2,'Capacity Summary'!$B$36:$B$135,0),4),IF(INDEX('Capacity Summary'!$I$36:$BH$135,MATCH('Capacity Backing (Hide)'!BO$2,'Capacity Summary'!$B$36:$B$135,0),MATCH('Capacity Backing (Hide)'!$A14,'Capacity Summary'!$I$35:$BH$35,0))&lt;&gt;0,INDEX('Capacity Summary'!$I$36:$BH$135,MATCH('Capacity Backing (Hide)'!BO$2,'Capacity Summary'!$B$36:$B$135,0),MATCH('Capacity Backing (Hide)'!$A14,'Capacity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(Hide)'!$A14,'Capacity Summary'!$I$35:$BH$35,0))="x",INDEX('Capacity Summary'!$C$36:$F$135,MATCH('Capacity Backing (Hide)'!BP$2,'Capacity Summary'!$B$36:$B$135,0),4),IF(INDEX('Capacity Summary'!$I$36:$BH$135,MATCH('Capacity Backing (Hide)'!BP$2,'Capacity Summary'!$B$36:$B$135,0),MATCH('Capacity Backing (Hide)'!$A14,'Capacity Summary'!$I$35:$BH$35,0))&lt;&gt;0,INDEX('Capacity Summary'!$I$36:$BH$135,MATCH('Capacity Backing (Hide)'!BP$2,'Capacity Summary'!$B$36:$B$135,0),MATCH('Capacity Backing (Hide)'!$A14,'Capacity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(Hide)'!$A14,'Capacity Summary'!$I$35:$BH$35,0))="x",INDEX('Capacity Summary'!$C$36:$F$135,MATCH('Capacity Backing (Hide)'!BQ$2,'Capacity Summary'!$B$36:$B$135,0),4),IF(INDEX('Capacity Summary'!$I$36:$BH$135,MATCH('Capacity Backing (Hide)'!BQ$2,'Capacity Summary'!$B$36:$B$135,0),MATCH('Capacity Backing (Hide)'!$A14,'Capacity Summary'!$I$35:$BH$35,0))&lt;&gt;0,INDEX('Capacity Summary'!$I$36:$BH$135,MATCH('Capacity Backing (Hide)'!BQ$2,'Capacity Summary'!$B$36:$B$135,0),MATCH('Capacity Backing (Hide)'!$A14,'Capacity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(Hide)'!$A14,'Capacity Summary'!$I$35:$BH$35,0))="x",INDEX('Capacity Summary'!$C$36:$F$135,MATCH('Capacity Backing (Hide)'!BR$2,'Capacity Summary'!$B$36:$B$135,0),4),IF(INDEX('Capacity Summary'!$I$36:$BH$135,MATCH('Capacity Backing (Hide)'!BR$2,'Capacity Summary'!$B$36:$B$135,0),MATCH('Capacity Backing (Hide)'!$A14,'Capacity Summary'!$I$35:$BH$35,0))&lt;&gt;0,INDEX('Capacity Summary'!$I$36:$BH$135,MATCH('Capacity Backing (Hide)'!BR$2,'Capacity Summary'!$B$36:$B$135,0),MATCH('Capacity Backing (Hide)'!$A14,'Capacity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(Hide)'!$A14,'Capacity Summary'!$I$35:$BH$35,0))="x",INDEX('Capacity Summary'!$C$36:$F$135,MATCH('Capacity Backing (Hide)'!BS$2,'Capacity Summary'!$B$36:$B$135,0),4),IF(INDEX('Capacity Summary'!$I$36:$BH$135,MATCH('Capacity Backing (Hide)'!BS$2,'Capacity Summary'!$B$36:$B$135,0),MATCH('Capacity Backing (Hide)'!$A14,'Capacity Summary'!$I$35:$BH$35,0))&lt;&gt;0,INDEX('Capacity Summary'!$I$36:$BH$135,MATCH('Capacity Backing (Hide)'!BS$2,'Capacity Summary'!$B$36:$B$135,0),MATCH('Capacity Backing (Hide)'!$A14,'Capacity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(Hide)'!$A14,'Capacity Summary'!$I$35:$BH$35,0))="x",INDEX('Capacity Summary'!$C$36:$F$135,MATCH('Capacity Backing (Hide)'!BT$2,'Capacity Summary'!$B$36:$B$135,0),4),IF(INDEX('Capacity Summary'!$I$36:$BH$135,MATCH('Capacity Backing (Hide)'!BT$2,'Capacity Summary'!$B$36:$B$135,0),MATCH('Capacity Backing (Hide)'!$A14,'Capacity Summary'!$I$35:$BH$35,0))&lt;&gt;0,INDEX('Capacity Summary'!$I$36:$BH$135,MATCH('Capacity Backing (Hide)'!BT$2,'Capacity Summary'!$B$36:$B$135,0),MATCH('Capacity Backing (Hide)'!$A14,'Capacity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(Hide)'!$A14,'Capacity Summary'!$I$35:$BH$35,0))="x",INDEX('Capacity Summary'!$C$36:$F$135,MATCH('Capacity Backing (Hide)'!BU$2,'Capacity Summary'!$B$36:$B$135,0),4),IF(INDEX('Capacity Summary'!$I$36:$BH$135,MATCH('Capacity Backing (Hide)'!BU$2,'Capacity Summary'!$B$36:$B$135,0),MATCH('Capacity Backing (Hide)'!$A14,'Capacity Summary'!$I$35:$BH$35,0))&lt;&gt;0,INDEX('Capacity Summary'!$I$36:$BH$135,MATCH('Capacity Backing (Hide)'!BU$2,'Capacity Summary'!$B$36:$B$135,0),MATCH('Capacity Backing (Hide)'!$A14,'Capacity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(Hide)'!$A14,'Capacity Summary'!$I$35:$BH$35,0))="x",INDEX('Capacity Summary'!$C$36:$F$135,MATCH('Capacity Backing (Hide)'!BV$2,'Capacity Summary'!$B$36:$B$135,0),4),IF(INDEX('Capacity Summary'!$I$36:$BH$135,MATCH('Capacity Backing (Hide)'!BV$2,'Capacity Summary'!$B$36:$B$135,0),MATCH('Capacity Backing (Hide)'!$A14,'Capacity Summary'!$I$35:$BH$35,0))&lt;&gt;0,INDEX('Capacity Summary'!$I$36:$BH$135,MATCH('Capacity Backing (Hide)'!BV$2,'Capacity Summary'!$B$36:$B$135,0),MATCH('Capacity Backing (Hide)'!$A14,'Capacity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(Hide)'!$A14,'Capacity Summary'!$I$35:$BH$35,0))="x",INDEX('Capacity Summary'!$C$36:$F$135,MATCH('Capacity Backing (Hide)'!BW$2,'Capacity Summary'!$B$36:$B$135,0),4),IF(INDEX('Capacity Summary'!$I$36:$BH$135,MATCH('Capacity Backing (Hide)'!BW$2,'Capacity Summary'!$B$36:$B$135,0),MATCH('Capacity Backing (Hide)'!$A14,'Capacity Summary'!$I$35:$BH$35,0))&lt;&gt;0,INDEX('Capacity Summary'!$I$36:$BH$135,MATCH('Capacity Backing (Hide)'!BW$2,'Capacity Summary'!$B$36:$B$135,0),MATCH('Capacity Backing (Hide)'!$A14,'Capacity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(Hide)'!$A14,'Capacity Summary'!$I$35:$BH$35,0))="x",INDEX('Capacity Summary'!$C$36:$F$135,MATCH('Capacity Backing (Hide)'!BX$2,'Capacity Summary'!$B$36:$B$135,0),4),IF(INDEX('Capacity Summary'!$I$36:$BH$135,MATCH('Capacity Backing (Hide)'!BX$2,'Capacity Summary'!$B$36:$B$135,0),MATCH('Capacity Backing (Hide)'!$A14,'Capacity Summary'!$I$35:$BH$35,0))&lt;&gt;0,INDEX('Capacity Summary'!$I$36:$BH$135,MATCH('Capacity Backing (Hide)'!BX$2,'Capacity Summary'!$B$36:$B$135,0),MATCH('Capacity Backing (Hide)'!$A14,'Capacity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(Hide)'!$A14,'Capacity Summary'!$I$35:$BH$35,0))="x",INDEX('Capacity Summary'!$C$36:$F$135,MATCH('Capacity Backing (Hide)'!BY$2,'Capacity Summary'!$B$36:$B$135,0),4),IF(INDEX('Capacity Summary'!$I$36:$BH$135,MATCH('Capacity Backing (Hide)'!BY$2,'Capacity Summary'!$B$36:$B$135,0),MATCH('Capacity Backing (Hide)'!$A14,'Capacity Summary'!$I$35:$BH$35,0))&lt;&gt;0,INDEX('Capacity Summary'!$I$36:$BH$135,MATCH('Capacity Backing (Hide)'!BY$2,'Capacity Summary'!$B$36:$B$135,0),MATCH('Capacity Backing (Hide)'!$A14,'Capacity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(Hide)'!$A14,'Capacity Summary'!$I$35:$BH$35,0))="x",INDEX('Capacity Summary'!$C$36:$F$135,MATCH('Capacity Backing (Hide)'!BZ$2,'Capacity Summary'!$B$36:$B$135,0),4),IF(INDEX('Capacity Summary'!$I$36:$BH$135,MATCH('Capacity Backing (Hide)'!BZ$2,'Capacity Summary'!$B$36:$B$135,0),MATCH('Capacity Backing (Hide)'!$A14,'Capacity Summary'!$I$35:$BH$35,0))&lt;&gt;0,INDEX('Capacity Summary'!$I$36:$BH$135,MATCH('Capacity Backing (Hide)'!BZ$2,'Capacity Summary'!$B$36:$B$135,0),MATCH('Capacity Backing (Hide)'!$A14,'Capacity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(Hide)'!$A14,'Capacity Summary'!$I$35:$BH$35,0))="x",INDEX('Capacity Summary'!$C$36:$F$135,MATCH('Capacity Backing (Hide)'!CA$2,'Capacity Summary'!$B$36:$B$135,0),4),IF(INDEX('Capacity Summary'!$I$36:$BH$135,MATCH('Capacity Backing (Hide)'!CA$2,'Capacity Summary'!$B$36:$B$135,0),MATCH('Capacity Backing (Hide)'!$A14,'Capacity Summary'!$I$35:$BH$35,0))&lt;&gt;0,INDEX('Capacity Summary'!$I$36:$BH$135,MATCH('Capacity Backing (Hide)'!CA$2,'Capacity Summary'!$B$36:$B$135,0),MATCH('Capacity Backing (Hide)'!$A14,'Capacity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(Hide)'!$A14,'Capacity Summary'!$I$35:$BH$35,0))="x",INDEX('Capacity Summary'!$C$36:$F$135,MATCH('Capacity Backing (Hide)'!CB$2,'Capacity Summary'!$B$36:$B$135,0),4),IF(INDEX('Capacity Summary'!$I$36:$BH$135,MATCH('Capacity Backing (Hide)'!CB$2,'Capacity Summary'!$B$36:$B$135,0),MATCH('Capacity Backing (Hide)'!$A14,'Capacity Summary'!$I$35:$BH$35,0))&lt;&gt;0,INDEX('Capacity Summary'!$I$36:$BH$135,MATCH('Capacity Backing (Hide)'!CB$2,'Capacity Summary'!$B$36:$B$135,0),MATCH('Capacity Backing (Hide)'!$A14,'Capacity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(Hide)'!$A14,'Capacity Summary'!$I$35:$BH$35,0))="x",INDEX('Capacity Summary'!$C$36:$F$135,MATCH('Capacity Backing (Hide)'!CC$2,'Capacity Summary'!$B$36:$B$135,0),4),IF(INDEX('Capacity Summary'!$I$36:$BH$135,MATCH('Capacity Backing (Hide)'!CC$2,'Capacity Summary'!$B$36:$B$135,0),MATCH('Capacity Backing (Hide)'!$A14,'Capacity Summary'!$I$35:$BH$35,0))&lt;&gt;0,INDEX('Capacity Summary'!$I$36:$BH$135,MATCH('Capacity Backing (Hide)'!CC$2,'Capacity Summary'!$B$36:$B$135,0),MATCH('Capacity Backing (Hide)'!$A14,'Capacity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(Hide)'!$A14,'Capacity Summary'!$I$35:$BH$35,0))="x",INDEX('Capacity Summary'!$C$36:$F$135,MATCH('Capacity Backing (Hide)'!CD$2,'Capacity Summary'!$B$36:$B$135,0),4),IF(INDEX('Capacity Summary'!$I$36:$BH$135,MATCH('Capacity Backing (Hide)'!CD$2,'Capacity Summary'!$B$36:$B$135,0),MATCH('Capacity Backing (Hide)'!$A14,'Capacity Summary'!$I$35:$BH$35,0))&lt;&gt;0,INDEX('Capacity Summary'!$I$36:$BH$135,MATCH('Capacity Backing (Hide)'!CD$2,'Capacity Summary'!$B$36:$B$135,0),MATCH('Capacity Backing (Hide)'!$A14,'Capacity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(Hide)'!$A14,'Capacity Summary'!$I$35:$BH$35,0))="x",INDEX('Capacity Summary'!$C$36:$F$135,MATCH('Capacity Backing (Hide)'!CE$2,'Capacity Summary'!$B$36:$B$135,0),4),IF(INDEX('Capacity Summary'!$I$36:$BH$135,MATCH('Capacity Backing (Hide)'!CE$2,'Capacity Summary'!$B$36:$B$135,0),MATCH('Capacity Backing (Hide)'!$A14,'Capacity Summary'!$I$35:$BH$35,0))&lt;&gt;0,INDEX('Capacity Summary'!$I$36:$BH$135,MATCH('Capacity Backing (Hide)'!CE$2,'Capacity Summary'!$B$36:$B$135,0),MATCH('Capacity Backing (Hide)'!$A14,'Capacity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(Hide)'!$A14,'Capacity Summary'!$I$35:$BH$35,0))="x",INDEX('Capacity Summary'!$C$36:$F$135,MATCH('Capacity Backing (Hide)'!CF$2,'Capacity Summary'!$B$36:$B$135,0),4),IF(INDEX('Capacity Summary'!$I$36:$BH$135,MATCH('Capacity Backing (Hide)'!CF$2,'Capacity Summary'!$B$36:$B$135,0),MATCH('Capacity Backing (Hide)'!$A14,'Capacity Summary'!$I$35:$BH$35,0))&lt;&gt;0,INDEX('Capacity Summary'!$I$36:$BH$135,MATCH('Capacity Backing (Hide)'!CF$2,'Capacity Summary'!$B$36:$B$135,0),MATCH('Capacity Backing (Hide)'!$A14,'Capacity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(Hide)'!$A14,'Capacity Summary'!$I$35:$BH$35,0))="x",INDEX('Capacity Summary'!$C$36:$F$135,MATCH('Capacity Backing (Hide)'!CG$2,'Capacity Summary'!$B$36:$B$135,0),4),IF(INDEX('Capacity Summary'!$I$36:$BH$135,MATCH('Capacity Backing (Hide)'!CG$2,'Capacity Summary'!$B$36:$B$135,0),MATCH('Capacity Backing (Hide)'!$A14,'Capacity Summary'!$I$35:$BH$35,0))&lt;&gt;0,INDEX('Capacity Summary'!$I$36:$BH$135,MATCH('Capacity Backing (Hide)'!CG$2,'Capacity Summary'!$B$36:$B$135,0),MATCH('Capacity Backing (Hide)'!$A14,'Capacity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(Hide)'!$A14,'Capacity Summary'!$I$35:$BH$35,0))="x",INDEX('Capacity Summary'!$C$36:$F$135,MATCH('Capacity Backing (Hide)'!CH$2,'Capacity Summary'!$B$36:$B$135,0),4),IF(INDEX('Capacity Summary'!$I$36:$BH$135,MATCH('Capacity Backing (Hide)'!CH$2,'Capacity Summary'!$B$36:$B$135,0),MATCH('Capacity Backing (Hide)'!$A14,'Capacity Summary'!$I$35:$BH$35,0))&lt;&gt;0,INDEX('Capacity Summary'!$I$36:$BH$135,MATCH('Capacity Backing (Hide)'!CH$2,'Capacity Summary'!$B$36:$B$135,0),MATCH('Capacity Backing (Hide)'!$A14,'Capacity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(Hide)'!$A14,'Capacity Summary'!$I$35:$BH$35,0))="x",INDEX('Capacity Summary'!$C$36:$F$135,MATCH('Capacity Backing (Hide)'!CI$2,'Capacity Summary'!$B$36:$B$135,0),4),IF(INDEX('Capacity Summary'!$I$36:$BH$135,MATCH('Capacity Backing (Hide)'!CI$2,'Capacity Summary'!$B$36:$B$135,0),MATCH('Capacity Backing (Hide)'!$A14,'Capacity Summary'!$I$35:$BH$35,0))&lt;&gt;0,INDEX('Capacity Summary'!$I$36:$BH$135,MATCH('Capacity Backing (Hide)'!CI$2,'Capacity Summary'!$B$36:$B$135,0),MATCH('Capacity Backing (Hide)'!$A14,'Capacity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(Hide)'!$A14,'Capacity Summary'!$I$35:$BH$35,0))="x",INDEX('Capacity Summary'!$C$36:$F$135,MATCH('Capacity Backing (Hide)'!CJ$2,'Capacity Summary'!$B$36:$B$135,0),4),IF(INDEX('Capacity Summary'!$I$36:$BH$135,MATCH('Capacity Backing (Hide)'!CJ$2,'Capacity Summary'!$B$36:$B$135,0),MATCH('Capacity Backing (Hide)'!$A14,'Capacity Summary'!$I$35:$BH$35,0))&lt;&gt;0,INDEX('Capacity Summary'!$I$36:$BH$135,MATCH('Capacity Backing (Hide)'!CJ$2,'Capacity Summary'!$B$36:$B$135,0),MATCH('Capacity Backing (Hide)'!$A14,'Capacity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(Hide)'!$A14,'Capacity Summary'!$I$35:$BH$35,0))="x",INDEX('Capacity Summary'!$C$36:$F$135,MATCH('Capacity Backing (Hide)'!CK$2,'Capacity Summary'!$B$36:$B$135,0),4),IF(INDEX('Capacity Summary'!$I$36:$BH$135,MATCH('Capacity Backing (Hide)'!CK$2,'Capacity Summary'!$B$36:$B$135,0),MATCH('Capacity Backing (Hide)'!$A14,'Capacity Summary'!$I$35:$BH$35,0))&lt;&gt;0,INDEX('Capacity Summary'!$I$36:$BH$135,MATCH('Capacity Backing (Hide)'!CK$2,'Capacity Summary'!$B$36:$B$135,0),MATCH('Capacity Backing (Hide)'!$A14,'Capacity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(Hide)'!$A14,'Capacity Summary'!$I$35:$BH$35,0))="x",INDEX('Capacity Summary'!$C$36:$F$135,MATCH('Capacity Backing (Hide)'!CL$2,'Capacity Summary'!$B$36:$B$135,0),4),IF(INDEX('Capacity Summary'!$I$36:$BH$135,MATCH('Capacity Backing (Hide)'!CL$2,'Capacity Summary'!$B$36:$B$135,0),MATCH('Capacity Backing (Hide)'!$A14,'Capacity Summary'!$I$35:$BH$35,0))&lt;&gt;0,INDEX('Capacity Summary'!$I$36:$BH$135,MATCH('Capacity Backing (Hide)'!CL$2,'Capacity Summary'!$B$36:$B$135,0),MATCH('Capacity Backing (Hide)'!$A14,'Capacity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(Hide)'!$A14,'Capacity Summary'!$I$35:$BH$35,0))="x",INDEX('Capacity Summary'!$C$36:$F$135,MATCH('Capacity Backing (Hide)'!CM$2,'Capacity Summary'!$B$36:$B$135,0),4),IF(INDEX('Capacity Summary'!$I$36:$BH$135,MATCH('Capacity Backing (Hide)'!CM$2,'Capacity Summary'!$B$36:$B$135,0),MATCH('Capacity Backing (Hide)'!$A14,'Capacity Summary'!$I$35:$BH$35,0))&lt;&gt;0,INDEX('Capacity Summary'!$I$36:$BH$135,MATCH('Capacity Backing (Hide)'!CM$2,'Capacity Summary'!$B$36:$B$135,0),MATCH('Capacity Backing (Hide)'!$A14,'Capacity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(Hide)'!$A14,'Capacity Summary'!$I$35:$BH$35,0))="x",INDEX('Capacity Summary'!$C$36:$F$135,MATCH('Capacity Backing (Hide)'!CN$2,'Capacity Summary'!$B$36:$B$135,0),4),IF(INDEX('Capacity Summary'!$I$36:$BH$135,MATCH('Capacity Backing (Hide)'!CN$2,'Capacity Summary'!$B$36:$B$135,0),MATCH('Capacity Backing (Hide)'!$A14,'Capacity Summary'!$I$35:$BH$35,0))&lt;&gt;0,INDEX('Capacity Summary'!$I$36:$BH$135,MATCH('Capacity Backing (Hide)'!CN$2,'Capacity Summary'!$B$36:$B$135,0),MATCH('Capacity Backing (Hide)'!$A14,'Capacity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(Hide)'!$A14,'Capacity Summary'!$I$35:$BH$35,0))="x",INDEX('Capacity Summary'!$C$36:$F$135,MATCH('Capacity Backing (Hide)'!CO$2,'Capacity Summary'!$B$36:$B$135,0),4),IF(INDEX('Capacity Summary'!$I$36:$BH$135,MATCH('Capacity Backing (Hide)'!CO$2,'Capacity Summary'!$B$36:$B$135,0),MATCH('Capacity Backing (Hide)'!$A14,'Capacity Summary'!$I$35:$BH$35,0))&lt;&gt;0,INDEX('Capacity Summary'!$I$36:$BH$135,MATCH('Capacity Backing (Hide)'!CO$2,'Capacity Summary'!$B$36:$B$135,0),MATCH('Capacity Backing (Hide)'!$A14,'Capacity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(Hide)'!$A14,'Capacity Summary'!$I$35:$BH$35,0))="x",INDEX('Capacity Summary'!$C$36:$F$135,MATCH('Capacity Backing (Hide)'!CP$2,'Capacity Summary'!$B$36:$B$135,0),4),IF(INDEX('Capacity Summary'!$I$36:$BH$135,MATCH('Capacity Backing (Hide)'!CP$2,'Capacity Summary'!$B$36:$B$135,0),MATCH('Capacity Backing (Hide)'!$A14,'Capacity Summary'!$I$35:$BH$35,0))&lt;&gt;0,INDEX('Capacity Summary'!$I$36:$BH$135,MATCH('Capacity Backing (Hide)'!CP$2,'Capacity Summary'!$B$36:$B$135,0),MATCH('Capacity Backing (Hide)'!$A14,'Capacity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(Hide)'!$A14,'Capacity Summary'!$I$35:$BH$35,0))="x",INDEX('Capacity Summary'!$C$36:$F$135,MATCH('Capacity Backing (Hide)'!CQ$2,'Capacity Summary'!$B$36:$B$135,0),4),IF(INDEX('Capacity Summary'!$I$36:$BH$135,MATCH('Capacity Backing (Hide)'!CQ$2,'Capacity Summary'!$B$36:$B$135,0),MATCH('Capacity Backing (Hide)'!$A14,'Capacity Summary'!$I$35:$BH$35,0))&lt;&gt;0,INDEX('Capacity Summary'!$I$36:$BH$135,MATCH('Capacity Backing (Hide)'!CQ$2,'Capacity Summary'!$B$36:$B$135,0),MATCH('Capacity Backing (Hide)'!$A14,'Capacity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(Hide)'!$A14,'Capacity Summary'!$I$35:$BH$35,0))="x",INDEX('Capacity Summary'!$C$36:$F$135,MATCH('Capacity Backing (Hide)'!CR$2,'Capacity Summary'!$B$36:$B$135,0),4),IF(INDEX('Capacity Summary'!$I$36:$BH$135,MATCH('Capacity Backing (Hide)'!CR$2,'Capacity Summary'!$B$36:$B$135,0),MATCH('Capacity Backing (Hide)'!$A14,'Capacity Summary'!$I$35:$BH$35,0))&lt;&gt;0,INDEX('Capacity Summary'!$I$36:$BH$135,MATCH('Capacity Backing (Hide)'!CR$2,'Capacity Summary'!$B$36:$B$135,0),MATCH('Capacity Backing (Hide)'!$A14,'Capacity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(Hide)'!$A14,'Capacity Summary'!$I$35:$BH$35,0))="x",INDEX('Capacity Summary'!$C$36:$F$135,MATCH('Capacity Backing (Hide)'!CS$2,'Capacity Summary'!$B$36:$B$135,0),4),IF(INDEX('Capacity Summary'!$I$36:$BH$135,MATCH('Capacity Backing (Hide)'!CS$2,'Capacity Summary'!$B$36:$B$135,0),MATCH('Capacity Backing (Hide)'!$A14,'Capacity Summary'!$I$35:$BH$35,0))&lt;&gt;0,INDEX('Capacity Summary'!$I$36:$BH$135,MATCH('Capacity Backing (Hide)'!CS$2,'Capacity Summary'!$B$36:$B$135,0),MATCH('Capacity Backing (Hide)'!$A14,'Capacity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(Hide)'!$A14,'Capacity Summary'!$I$35:$BH$35,0))="x",INDEX('Capacity Summary'!$C$36:$F$135,MATCH('Capacity Backing (Hide)'!CT$2,'Capacity Summary'!$B$36:$B$135,0),4),IF(INDEX('Capacity Summary'!$I$36:$BH$135,MATCH('Capacity Backing (Hide)'!CT$2,'Capacity Summary'!$B$36:$B$135,0),MATCH('Capacity Backing (Hide)'!$A14,'Capacity Summary'!$I$35:$BH$35,0))&lt;&gt;0,INDEX('Capacity Summary'!$I$36:$BH$135,MATCH('Capacity Backing (Hide)'!CT$2,'Capacity Summary'!$B$36:$B$135,0),MATCH('Capacity Backing (Hide)'!$A14,'Capacity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(Hide)'!$A14,'Capacity Summary'!$I$35:$BH$35,0))="x",INDEX('Capacity Summary'!$C$36:$F$135,MATCH('Capacity Backing (Hide)'!CU$2,'Capacity Summary'!$B$36:$B$135,0),4),IF(INDEX('Capacity Summary'!$I$36:$BH$135,MATCH('Capacity Backing (Hide)'!CU$2,'Capacity Summary'!$B$36:$B$135,0),MATCH('Capacity Backing (Hide)'!$A14,'Capacity Summary'!$I$35:$BH$35,0))&lt;&gt;0,INDEX('Capacity Summary'!$I$36:$BH$135,MATCH('Capacity Backing (Hide)'!CU$2,'Capacity Summary'!$B$36:$B$135,0),MATCH('Capacity Backing (Hide)'!$A14,'Capacity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(Hide)'!$A14,'Capacity Summary'!$I$35:$BH$35,0))="x",INDEX('Capacity Summary'!$C$36:$F$135,MATCH('Capacity Backing (Hide)'!CV$2,'Capacity Summary'!$B$36:$B$135,0),4),IF(INDEX('Capacity Summary'!$I$36:$BH$135,MATCH('Capacity Backing (Hide)'!CV$2,'Capacity Summary'!$B$36:$B$135,0),MATCH('Capacity Backing (Hide)'!$A14,'Capacity Summary'!$I$35:$BH$35,0))&lt;&gt;0,INDEX('Capacity Summary'!$I$36:$BH$135,MATCH('Capacity Backing (Hide)'!CV$2,'Capacity Summary'!$B$36:$B$135,0),MATCH('Capacity Backing (Hide)'!$A14,'Capacity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(Hide)'!$A14,'Capacity Summary'!$I$35:$BH$35,0))="x",INDEX('Capacity Summary'!$C$36:$F$135,MATCH('Capacity Backing (Hide)'!CW$2,'Capacity Summary'!$B$36:$B$135,0),4),IF(INDEX('Capacity Summary'!$I$36:$BH$135,MATCH('Capacity Backing (Hide)'!CW$2,'Capacity Summary'!$B$36:$B$135,0),MATCH('Capacity Backing (Hide)'!$A14,'Capacity Summary'!$I$35:$BH$35,0))&lt;&gt;0,INDEX('Capacity Summary'!$I$36:$BH$135,MATCH('Capacity Backing (Hide)'!CW$2,'Capacity Summary'!$B$36:$B$135,0),MATCH('Capacity Backing (Hide)'!$A14,'Capacity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(Hide)'!$A15,'Capacity Summary'!$I$35:$BH$35,0))="x",INDEX('Capacity Summary'!$C$36:$F$135,MATCH('Capacity Backing (Hide)'!B$2,'Capacity Summary'!$B$36:$B$135,0),4),IF(INDEX('Capacity Summary'!$I$36:$BH$135,MATCH('Capacity Backing (Hide)'!B$2,'Capacity Summary'!$B$36:$B$135,0),MATCH('Capacity Backing (Hide)'!$A15,'Capacity Summary'!$I$35:$BH$35,0))&lt;&gt;0,INDEX('Capacity Summary'!$I$36:$BH$135,MATCH('Capacity Backing (Hide)'!B$2,'Capacity Summary'!$B$36:$B$135,0),MATCH('Capacity Backing (Hide)'!$A15,'Capacity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(Hide)'!$A15,'Capacity Summary'!$I$35:$BH$35,0))="x",INDEX('Capacity Summary'!$C$36:$F$135,MATCH('Capacity Backing (Hide)'!C$2,'Capacity Summary'!$B$36:$B$135,0),4),IF(INDEX('Capacity Summary'!$I$36:$BH$135,MATCH('Capacity Backing (Hide)'!C$2,'Capacity Summary'!$B$36:$B$135,0),MATCH('Capacity Backing (Hide)'!$A15,'Capacity Summary'!$I$35:$BH$35,0))&lt;&gt;0,INDEX('Capacity Summary'!$I$36:$BH$135,MATCH('Capacity Backing (Hide)'!C$2,'Capacity Summary'!$B$36:$B$135,0),MATCH('Capacity Backing (Hide)'!$A15,'Capacity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(Hide)'!$A15,'Capacity Summary'!$I$35:$BH$35,0))="x",INDEX('Capacity Summary'!$C$36:$F$135,MATCH('Capacity Backing (Hide)'!D$2,'Capacity Summary'!$B$36:$B$135,0),4),IF(INDEX('Capacity Summary'!$I$36:$BH$135,MATCH('Capacity Backing (Hide)'!D$2,'Capacity Summary'!$B$36:$B$135,0),MATCH('Capacity Backing (Hide)'!$A15,'Capacity Summary'!$I$35:$BH$35,0))&lt;&gt;0,INDEX('Capacity Summary'!$I$36:$BH$135,MATCH('Capacity Backing (Hide)'!D$2,'Capacity Summary'!$B$36:$B$135,0),MATCH('Capacity Backing (Hide)'!$A15,'Capacity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(Hide)'!$A15,'Capacity Summary'!$I$35:$BH$35,0))="x",INDEX('Capacity Summary'!$C$36:$F$135,MATCH('Capacity Backing (Hide)'!E$2,'Capacity Summary'!$B$36:$B$135,0),4),IF(INDEX('Capacity Summary'!$I$36:$BH$135,MATCH('Capacity Backing (Hide)'!E$2,'Capacity Summary'!$B$36:$B$135,0),MATCH('Capacity Backing (Hide)'!$A15,'Capacity Summary'!$I$35:$BH$35,0))&lt;&gt;0,INDEX('Capacity Summary'!$I$36:$BH$135,MATCH('Capacity Backing (Hide)'!E$2,'Capacity Summary'!$B$36:$B$135,0),MATCH('Capacity Backing (Hide)'!$A15,'Capacity Summary'!$I$35:$BH$35,0)),0)),INDEX('Capacity Summary'!$C$36:$F$135,MATCH('Capacity Backing (Hide)'!E$2,'Capacity Summary'!$B$36:$B$135,0),2)))/IF(Summary!$B$7="Minutes",1,60)/COUNTA(INDEX(Capacity!$C$10:$Q$109,MATCH('Capacity Backing (Hide)'!E$2,Capacity!$B$10:$B$109,0),1):INDEX(Capacity!$C$10:$Q$109,MATCH('Capacity Backing (Hide)'!E$2,Capacity!$B$10:$B$109,0),15))</f>
        <v>#N/A</v>
      </c>
      <c r="F1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(Hide)'!$A15,'Capacity Summary'!$I$35:$BH$35,0))="x",INDEX('Capacity Summary'!$C$36:$F$135,MATCH('Capacity Backing (Hide)'!F$2,'Capacity Summary'!$B$36:$B$135,0),4),IF(INDEX('Capacity Summary'!$I$36:$BH$135,MATCH('Capacity Backing (Hide)'!F$2,'Capacity Summary'!$B$36:$B$135,0),MATCH('Capacity Backing (Hide)'!$A15,'Capacity Summary'!$I$35:$BH$35,0))&lt;&gt;0,INDEX('Capacity Summary'!$I$36:$BH$135,MATCH('Capacity Backing (Hide)'!F$2,'Capacity Summary'!$B$36:$B$135,0),MATCH('Capacity Backing (Hide)'!$A15,'Capacity Summary'!$I$35:$BH$35,0)),0)),INDEX('Capacity Summary'!$C$36:$F$135,MATCH('Capacity Backing (Hide)'!F$2,'Capacity Summary'!$B$36:$B$135,0),2)))/IF(Summary!$B$7="Minutes",1,60)/COUNTA(INDEX(Capacity!$C$10:$Q$109,MATCH('Capacity Backing (Hide)'!F$2,Capacity!$B$10:$B$109,0),1):INDEX(Capacity!$C$10:$Q$109,MATCH('Capacity Backing (Hide)'!F$2,Capacity!$B$10:$B$109,0),15))</f>
        <v>#N/A</v>
      </c>
      <c r="G1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(Hide)'!$A15,'Capacity Summary'!$I$35:$BH$35,0))="x",INDEX('Capacity Summary'!$C$36:$F$135,MATCH('Capacity Backing (Hide)'!G$2,'Capacity Summary'!$B$36:$B$135,0),4),IF(INDEX('Capacity Summary'!$I$36:$BH$135,MATCH('Capacity Backing (Hide)'!G$2,'Capacity Summary'!$B$36:$B$135,0),MATCH('Capacity Backing (Hide)'!$A15,'Capacity Summary'!$I$35:$BH$35,0))&lt;&gt;0,INDEX('Capacity Summary'!$I$36:$BH$135,MATCH('Capacity Backing (Hide)'!G$2,'Capacity Summary'!$B$36:$B$135,0),MATCH('Capacity Backing (Hide)'!$A15,'Capacity Summary'!$I$35:$BH$35,0)),0)),INDEX('Capacity Summary'!$C$36:$F$135,MATCH('Capacity Backing (Hide)'!G$2,'Capacity Summary'!$B$36:$B$135,0),2)))/IF(Summary!$B$7="Minutes",1,60)/COUNTA(INDEX(Capacity!$C$10:$Q$109,MATCH('Capacity Backing (Hide)'!G$2,Capacity!$B$10:$B$109,0),1):INDEX(Capacity!$C$10:$Q$109,MATCH('Capacity Backing (Hide)'!G$2,Capacity!$B$10:$B$109,0),15))</f>
        <v>#N/A</v>
      </c>
      <c r="H1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(Hide)'!$A15,'Capacity Summary'!$I$35:$BH$35,0))="x",INDEX('Capacity Summary'!$C$36:$F$135,MATCH('Capacity Backing (Hide)'!H$2,'Capacity Summary'!$B$36:$B$135,0),4),IF(INDEX('Capacity Summary'!$I$36:$BH$135,MATCH('Capacity Backing (Hide)'!H$2,'Capacity Summary'!$B$36:$B$135,0),MATCH('Capacity Backing (Hide)'!$A15,'Capacity Summary'!$I$35:$BH$35,0))&lt;&gt;0,INDEX('Capacity Summary'!$I$36:$BH$135,MATCH('Capacity Backing (Hide)'!H$2,'Capacity Summary'!$B$36:$B$135,0),MATCH('Capacity Backing (Hide)'!$A15,'Capacity Summary'!$I$35:$BH$35,0)),0)),INDEX('Capacity Summary'!$C$36:$F$135,MATCH('Capacity Backing (Hide)'!H$2,'Capacity Summary'!$B$36:$B$135,0),2)))/IF(Summary!$B$7="Minutes",1,60)/COUNTA(INDEX(Capacity!$C$10:$Q$109,MATCH('Capacity Backing (Hide)'!H$2,Capacity!$B$10:$B$109,0),1):INDEX(Capacity!$C$10:$Q$109,MATCH('Capacity Backing (Hide)'!H$2,Capacity!$B$10:$B$109,0),15))</f>
        <v>#N/A</v>
      </c>
      <c r="I1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(Hide)'!$A15,'Capacity Summary'!$I$35:$BH$35,0))="x",INDEX('Capacity Summary'!$C$36:$F$135,MATCH('Capacity Backing (Hide)'!I$2,'Capacity Summary'!$B$36:$B$135,0),4),IF(INDEX('Capacity Summary'!$I$36:$BH$135,MATCH('Capacity Backing (Hide)'!I$2,'Capacity Summary'!$B$36:$B$135,0),MATCH('Capacity Backing (Hide)'!$A15,'Capacity Summary'!$I$35:$BH$35,0))&lt;&gt;0,INDEX('Capacity Summary'!$I$36:$BH$135,MATCH('Capacity Backing (Hide)'!I$2,'Capacity Summary'!$B$36:$B$135,0),MATCH('Capacity Backing (Hide)'!$A15,'Capacity Summary'!$I$35:$BH$35,0)),0)),INDEX('Capacity Summary'!$C$36:$F$135,MATCH('Capacity Backing (Hide)'!I$2,'Capacity Summary'!$B$36:$B$135,0),2)))/IF(Summary!$B$7="Minutes",1,60)/COUNTA(INDEX(Capacity!$C$10:$Q$109,MATCH('Capacity Backing (Hide)'!I$2,Capacity!$B$10:$B$109,0),1):INDEX(Capacity!$C$10:$Q$109,MATCH('Capacity Backing (Hide)'!I$2,Capacity!$B$10:$B$109,0),15))</f>
        <v>#N/A</v>
      </c>
      <c r="J1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(Hide)'!$A15,'Capacity Summary'!$I$35:$BH$35,0))="x",INDEX('Capacity Summary'!$C$36:$F$135,MATCH('Capacity Backing (Hide)'!J$2,'Capacity Summary'!$B$36:$B$135,0),4),IF(INDEX('Capacity Summary'!$I$36:$BH$135,MATCH('Capacity Backing (Hide)'!J$2,'Capacity Summary'!$B$36:$B$135,0),MATCH('Capacity Backing (Hide)'!$A15,'Capacity Summary'!$I$35:$BH$35,0))&lt;&gt;0,INDEX('Capacity Summary'!$I$36:$BH$135,MATCH('Capacity Backing (Hide)'!J$2,'Capacity Summary'!$B$36:$B$135,0),MATCH('Capacity Backing (Hide)'!$A15,'Capacity Summary'!$I$35:$BH$35,0)),0)),INDEX('Capacity Summary'!$C$36:$F$135,MATCH('Capacity Backing (Hide)'!J$2,'Capacity Summary'!$B$36:$B$135,0),2)))/IF(Summary!$B$7="Minutes",1,60)/COUNTA(INDEX(Capacity!$C$10:$Q$109,MATCH('Capacity Backing (Hide)'!J$2,Capacity!$B$10:$B$109,0),1):INDEX(Capacity!$C$10:$Q$109,MATCH('Capacity Backing (Hide)'!J$2,Capacity!$B$10:$B$109,0),15))</f>
        <v>#N/A</v>
      </c>
      <c r="K1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(Hide)'!$A15,'Capacity Summary'!$I$35:$BH$35,0))="x",INDEX('Capacity Summary'!$C$36:$F$135,MATCH('Capacity Backing (Hide)'!K$2,'Capacity Summary'!$B$36:$B$135,0),4),IF(INDEX('Capacity Summary'!$I$36:$BH$135,MATCH('Capacity Backing (Hide)'!K$2,'Capacity Summary'!$B$36:$B$135,0),MATCH('Capacity Backing (Hide)'!$A15,'Capacity Summary'!$I$35:$BH$35,0))&lt;&gt;0,INDEX('Capacity Summary'!$I$36:$BH$135,MATCH('Capacity Backing (Hide)'!K$2,'Capacity Summary'!$B$36:$B$135,0),MATCH('Capacity Backing (Hide)'!$A15,'Capacity Summary'!$I$35:$BH$35,0)),0)),INDEX('Capacity Summary'!$C$36:$F$135,MATCH('Capacity Backing (Hide)'!K$2,'Capacity Summary'!$B$36:$B$135,0),2)))/IF(Summary!$B$7="Minutes",1,60)/COUNTA(INDEX(Capacity!$C$10:$Q$109,MATCH('Capacity Backing (Hide)'!K$2,Capacity!$B$10:$B$109,0),1):INDEX(Capacity!$C$10:$Q$109,MATCH('Capacity Backing (Hide)'!K$2,Capacity!$B$10:$B$109,0),15))</f>
        <v>#N/A</v>
      </c>
      <c r="L1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(Hide)'!$A15,'Capacity Summary'!$I$35:$BH$35,0))="x",INDEX('Capacity Summary'!$C$36:$F$135,MATCH('Capacity Backing (Hide)'!L$2,'Capacity Summary'!$B$36:$B$135,0),4),IF(INDEX('Capacity Summary'!$I$36:$BH$135,MATCH('Capacity Backing (Hide)'!L$2,'Capacity Summary'!$B$36:$B$135,0),MATCH('Capacity Backing (Hide)'!$A15,'Capacity Summary'!$I$35:$BH$35,0))&lt;&gt;0,INDEX('Capacity Summary'!$I$36:$BH$135,MATCH('Capacity Backing (Hide)'!L$2,'Capacity Summary'!$B$36:$B$135,0),MATCH('Capacity Backing (Hide)'!$A15,'Capacity Summary'!$I$35:$BH$35,0)),0)),INDEX('Capacity Summary'!$C$36:$F$135,MATCH('Capacity Backing (Hide)'!L$2,'Capacity Summary'!$B$36:$B$135,0),2)))/IF(Summary!$B$7="Minutes",1,60)/COUNTA(INDEX(Capacity!$C$10:$Q$109,MATCH('Capacity Backing (Hide)'!L$2,Capacity!$B$10:$B$109,0),1):INDEX(Capacity!$C$10:$Q$109,MATCH('Capacity Backing (Hide)'!L$2,Capacity!$B$10:$B$109,0),15))</f>
        <v>#N/A</v>
      </c>
      <c r="M1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(Hide)'!$A15,'Capacity Summary'!$I$35:$BH$35,0))="x",INDEX('Capacity Summary'!$C$36:$F$135,MATCH('Capacity Backing (Hide)'!M$2,'Capacity Summary'!$B$36:$B$135,0),4),IF(INDEX('Capacity Summary'!$I$36:$BH$135,MATCH('Capacity Backing (Hide)'!M$2,'Capacity Summary'!$B$36:$B$135,0),MATCH('Capacity Backing (Hide)'!$A15,'Capacity Summary'!$I$35:$BH$35,0))&lt;&gt;0,INDEX('Capacity Summary'!$I$36:$BH$135,MATCH('Capacity Backing (Hide)'!M$2,'Capacity Summary'!$B$36:$B$135,0),MATCH('Capacity Backing (Hide)'!$A15,'Capacity Summary'!$I$35:$BH$35,0)),0)),INDEX('Capacity Summary'!$C$36:$F$135,MATCH('Capacity Backing (Hide)'!M$2,'Capacity Summary'!$B$36:$B$135,0),2)))/IF(Summary!$B$7="Minutes",1,60)/COUNTA(INDEX(Capacity!$C$10:$Q$109,MATCH('Capacity Backing (Hide)'!M$2,Capacity!$B$10:$B$109,0),1):INDEX(Capacity!$C$10:$Q$109,MATCH('Capacity Backing (Hide)'!M$2,Capacity!$B$10:$B$109,0),15))</f>
        <v>#N/A</v>
      </c>
      <c r="N1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(Hide)'!$A15,'Capacity Summary'!$I$35:$BH$35,0))="x",INDEX('Capacity Summary'!$C$36:$F$135,MATCH('Capacity Backing (Hide)'!N$2,'Capacity Summary'!$B$36:$B$135,0),4),IF(INDEX('Capacity Summary'!$I$36:$BH$135,MATCH('Capacity Backing (Hide)'!N$2,'Capacity Summary'!$B$36:$B$135,0),MATCH('Capacity Backing (Hide)'!$A15,'Capacity Summary'!$I$35:$BH$35,0))&lt;&gt;0,INDEX('Capacity Summary'!$I$36:$BH$135,MATCH('Capacity Backing (Hide)'!N$2,'Capacity Summary'!$B$36:$B$135,0),MATCH('Capacity Backing (Hide)'!$A15,'Capacity Summary'!$I$35:$BH$35,0)),0)),INDEX('Capacity Summary'!$C$36:$F$135,MATCH('Capacity Backing (Hide)'!N$2,'Capacity Summary'!$B$36:$B$135,0),2)))/IF(Summary!$B$7="Minutes",1,60)/COUNTA(INDEX(Capacity!$C$10:$Q$109,MATCH('Capacity Backing (Hide)'!N$2,Capacity!$B$10:$B$109,0),1):INDEX(Capacity!$C$10:$Q$109,MATCH('Capacity Backing (Hide)'!N$2,Capacity!$B$10:$B$109,0),15))</f>
        <v>#N/A</v>
      </c>
      <c r="O1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(Hide)'!$A15,'Capacity Summary'!$I$35:$BH$35,0))="x",INDEX('Capacity Summary'!$C$36:$F$135,MATCH('Capacity Backing (Hide)'!O$2,'Capacity Summary'!$B$36:$B$135,0),4),IF(INDEX('Capacity Summary'!$I$36:$BH$135,MATCH('Capacity Backing (Hide)'!O$2,'Capacity Summary'!$B$36:$B$135,0),MATCH('Capacity Backing (Hide)'!$A15,'Capacity Summary'!$I$35:$BH$35,0))&lt;&gt;0,INDEX('Capacity Summary'!$I$36:$BH$135,MATCH('Capacity Backing (Hide)'!O$2,'Capacity Summary'!$B$36:$B$135,0),MATCH('Capacity Backing (Hide)'!$A15,'Capacity Summary'!$I$35:$BH$35,0)),0)),INDEX('Capacity Summary'!$C$36:$F$135,MATCH('Capacity Backing (Hide)'!O$2,'Capacity Summary'!$B$36:$B$135,0),2)))/IF(Summary!$B$7="Minutes",1,60)/COUNTA(INDEX(Capacity!$C$10:$Q$109,MATCH('Capacity Backing (Hide)'!O$2,Capacity!$B$10:$B$109,0),1):INDEX(Capacity!$C$10:$Q$109,MATCH('Capacity Backing (Hide)'!O$2,Capacity!$B$10:$B$109,0),15))</f>
        <v>#N/A</v>
      </c>
      <c r="P1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(Hide)'!$A15,'Capacity Summary'!$I$35:$BH$35,0))="x",INDEX('Capacity Summary'!$C$36:$F$135,MATCH('Capacity Backing (Hide)'!P$2,'Capacity Summary'!$B$36:$B$135,0),4),IF(INDEX('Capacity Summary'!$I$36:$BH$135,MATCH('Capacity Backing (Hide)'!P$2,'Capacity Summary'!$B$36:$B$135,0),MATCH('Capacity Backing (Hide)'!$A15,'Capacity Summary'!$I$35:$BH$35,0))&lt;&gt;0,INDEX('Capacity Summary'!$I$36:$BH$135,MATCH('Capacity Backing (Hide)'!P$2,'Capacity Summary'!$B$36:$B$135,0),MATCH('Capacity Backing (Hide)'!$A15,'Capacity Summary'!$I$35:$BH$35,0)),0)),INDEX('Capacity Summary'!$C$36:$F$135,MATCH('Capacity Backing (Hide)'!P$2,'Capacity Summary'!$B$36:$B$135,0),2)))/IF(Summary!$B$7="Minutes",1,60)/COUNTA(INDEX(Capacity!$C$10:$Q$109,MATCH('Capacity Backing (Hide)'!P$2,Capacity!$B$10:$B$109,0),1):INDEX(Capacity!$C$10:$Q$109,MATCH('Capacity Backing (Hide)'!P$2,Capacity!$B$10:$B$109,0),15))</f>
        <v>#N/A</v>
      </c>
      <c r="Q1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(Hide)'!$A15,'Capacity Summary'!$I$35:$BH$35,0))="x",INDEX('Capacity Summary'!$C$36:$F$135,MATCH('Capacity Backing (Hide)'!Q$2,'Capacity Summary'!$B$36:$B$135,0),4),IF(INDEX('Capacity Summary'!$I$36:$BH$135,MATCH('Capacity Backing (Hide)'!Q$2,'Capacity Summary'!$B$36:$B$135,0),MATCH('Capacity Backing (Hide)'!$A15,'Capacity Summary'!$I$35:$BH$35,0))&lt;&gt;0,INDEX('Capacity Summary'!$I$36:$BH$135,MATCH('Capacity Backing (Hide)'!Q$2,'Capacity Summary'!$B$36:$B$135,0),MATCH('Capacity Backing (Hide)'!$A15,'Capacity Summary'!$I$35:$BH$35,0)),0)),INDEX('Capacity Summary'!$C$36:$F$135,MATCH('Capacity Backing (Hide)'!Q$2,'Capacity Summary'!$B$36:$B$135,0),2)))/IF(Summary!$B$7="Minutes",1,60)/COUNTA(INDEX(Capacity!$C$10:$Q$109,MATCH('Capacity Backing (Hide)'!Q$2,Capacity!$B$10:$B$109,0),1):INDEX(Capacity!$C$10:$Q$109,MATCH('Capacity Backing (Hide)'!Q$2,Capacity!$B$10:$B$109,0),15))</f>
        <v>#N/A</v>
      </c>
      <c r="R1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(Hide)'!$A15,'Capacity Summary'!$I$35:$BH$35,0))="x",INDEX('Capacity Summary'!$C$36:$F$135,MATCH('Capacity Backing (Hide)'!R$2,'Capacity Summary'!$B$36:$B$135,0),4),IF(INDEX('Capacity Summary'!$I$36:$BH$135,MATCH('Capacity Backing (Hide)'!R$2,'Capacity Summary'!$B$36:$B$135,0),MATCH('Capacity Backing (Hide)'!$A15,'Capacity Summary'!$I$35:$BH$35,0))&lt;&gt;0,INDEX('Capacity Summary'!$I$36:$BH$135,MATCH('Capacity Backing (Hide)'!R$2,'Capacity Summary'!$B$36:$B$135,0),MATCH('Capacity Backing (Hide)'!$A15,'Capacity Summary'!$I$35:$BH$35,0)),0)),INDEX('Capacity Summary'!$C$36:$F$135,MATCH('Capacity Backing (Hide)'!R$2,'Capacity Summary'!$B$36:$B$135,0),2)))/IF(Summary!$B$7="Minutes",1,60)/COUNTA(INDEX(Capacity!$C$10:$Q$109,MATCH('Capacity Backing (Hide)'!R$2,Capacity!$B$10:$B$109,0),1):INDEX(Capacity!$C$10:$Q$109,MATCH('Capacity Backing (Hide)'!R$2,Capacity!$B$10:$B$109,0),15))</f>
        <v>#N/A</v>
      </c>
      <c r="S1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(Hide)'!$A15,'Capacity Summary'!$I$35:$BH$35,0))="x",INDEX('Capacity Summary'!$C$36:$F$135,MATCH('Capacity Backing (Hide)'!S$2,'Capacity Summary'!$B$36:$B$135,0),4),IF(INDEX('Capacity Summary'!$I$36:$BH$135,MATCH('Capacity Backing (Hide)'!S$2,'Capacity Summary'!$B$36:$B$135,0),MATCH('Capacity Backing (Hide)'!$A15,'Capacity Summary'!$I$35:$BH$35,0))&lt;&gt;0,INDEX('Capacity Summary'!$I$36:$BH$135,MATCH('Capacity Backing (Hide)'!S$2,'Capacity Summary'!$B$36:$B$135,0),MATCH('Capacity Backing (Hide)'!$A15,'Capacity Summary'!$I$35:$BH$35,0)),0)),INDEX('Capacity Summary'!$C$36:$F$135,MATCH('Capacity Backing (Hide)'!S$2,'Capacity Summary'!$B$36:$B$135,0),2)))/IF(Summary!$B$7="Minutes",1,60)/COUNTA(INDEX(Capacity!$C$10:$Q$109,MATCH('Capacity Backing (Hide)'!S$2,Capacity!$B$10:$B$109,0),1):INDEX(Capacity!$C$10:$Q$109,MATCH('Capacity Backing (Hide)'!S$2,Capacity!$B$10:$B$109,0),15))</f>
        <v>#N/A</v>
      </c>
      <c r="T1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(Hide)'!$A15,'Capacity Summary'!$I$35:$BH$35,0))="x",INDEX('Capacity Summary'!$C$36:$F$135,MATCH('Capacity Backing (Hide)'!T$2,'Capacity Summary'!$B$36:$B$135,0),4),IF(INDEX('Capacity Summary'!$I$36:$BH$135,MATCH('Capacity Backing (Hide)'!T$2,'Capacity Summary'!$B$36:$B$135,0),MATCH('Capacity Backing (Hide)'!$A15,'Capacity Summary'!$I$35:$BH$35,0))&lt;&gt;0,INDEX('Capacity Summary'!$I$36:$BH$135,MATCH('Capacity Backing (Hide)'!T$2,'Capacity Summary'!$B$36:$B$135,0),MATCH('Capacity Backing (Hide)'!$A15,'Capacity Summary'!$I$35:$BH$35,0)),0)),INDEX('Capacity Summary'!$C$36:$F$135,MATCH('Capacity Backing (Hide)'!T$2,'Capacity Summary'!$B$36:$B$135,0),2)))/IF(Summary!$B$7="Minutes",1,60)/COUNTA(INDEX(Capacity!$C$10:$Q$109,MATCH('Capacity Backing (Hide)'!T$2,Capacity!$B$10:$B$109,0),1):INDEX(Capacity!$C$10:$Q$109,MATCH('Capacity Backing (Hide)'!T$2,Capacity!$B$10:$B$109,0),15))</f>
        <v>#N/A</v>
      </c>
      <c r="U1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(Hide)'!$A15,'Capacity Summary'!$I$35:$BH$35,0))="x",INDEX('Capacity Summary'!$C$36:$F$135,MATCH('Capacity Backing (Hide)'!U$2,'Capacity Summary'!$B$36:$B$135,0),4),IF(INDEX('Capacity Summary'!$I$36:$BH$135,MATCH('Capacity Backing (Hide)'!U$2,'Capacity Summary'!$B$36:$B$135,0),MATCH('Capacity Backing (Hide)'!$A15,'Capacity Summary'!$I$35:$BH$35,0))&lt;&gt;0,INDEX('Capacity Summary'!$I$36:$BH$135,MATCH('Capacity Backing (Hide)'!U$2,'Capacity Summary'!$B$36:$B$135,0),MATCH('Capacity Backing (Hide)'!$A15,'Capacity Summary'!$I$35:$BH$35,0)),0)),INDEX('Capacity Summary'!$C$36:$F$135,MATCH('Capacity Backing (Hide)'!U$2,'Capacity Summary'!$B$36:$B$135,0),2)))/IF(Summary!$B$7="Minutes",1,60)/COUNTA(INDEX(Capacity!$C$10:$Q$109,MATCH('Capacity Backing (Hide)'!U$2,Capacity!$B$10:$B$109,0),1):INDEX(Capacity!$C$10:$Q$109,MATCH('Capacity Backing (Hide)'!U$2,Capacity!$B$10:$B$109,0),15))</f>
        <v>#N/A</v>
      </c>
      <c r="V1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(Hide)'!$A15,'Capacity Summary'!$I$35:$BH$35,0))="x",INDEX('Capacity Summary'!$C$36:$F$135,MATCH('Capacity Backing (Hide)'!V$2,'Capacity Summary'!$B$36:$B$135,0),4),IF(INDEX('Capacity Summary'!$I$36:$BH$135,MATCH('Capacity Backing (Hide)'!V$2,'Capacity Summary'!$B$36:$B$135,0),MATCH('Capacity Backing (Hide)'!$A15,'Capacity Summary'!$I$35:$BH$35,0))&lt;&gt;0,INDEX('Capacity Summary'!$I$36:$BH$135,MATCH('Capacity Backing (Hide)'!V$2,'Capacity Summary'!$B$36:$B$135,0),MATCH('Capacity Backing (Hide)'!$A15,'Capacity Summary'!$I$35:$BH$35,0)),0)),INDEX('Capacity Summary'!$C$36:$F$135,MATCH('Capacity Backing (Hide)'!V$2,'Capacity Summary'!$B$36:$B$135,0),2)))/IF(Summary!$B$7="Minutes",1,60)/COUNTA(INDEX(Capacity!$C$10:$Q$109,MATCH('Capacity Backing (Hide)'!V$2,Capacity!$B$10:$B$109,0),1):INDEX(Capacity!$C$10:$Q$109,MATCH('Capacity Backing (Hide)'!V$2,Capacity!$B$10:$B$109,0),15))</f>
        <v>#N/A</v>
      </c>
      <c r="W1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(Hide)'!$A15,'Capacity Summary'!$I$35:$BH$35,0))="x",INDEX('Capacity Summary'!$C$36:$F$135,MATCH('Capacity Backing (Hide)'!W$2,'Capacity Summary'!$B$36:$B$135,0),4),IF(INDEX('Capacity Summary'!$I$36:$BH$135,MATCH('Capacity Backing (Hide)'!W$2,'Capacity Summary'!$B$36:$B$135,0),MATCH('Capacity Backing (Hide)'!$A15,'Capacity Summary'!$I$35:$BH$35,0))&lt;&gt;0,INDEX('Capacity Summary'!$I$36:$BH$135,MATCH('Capacity Backing (Hide)'!W$2,'Capacity Summary'!$B$36:$B$135,0),MATCH('Capacity Backing (Hide)'!$A15,'Capacity Summary'!$I$35:$BH$35,0)),0)),INDEX('Capacity Summary'!$C$36:$F$135,MATCH('Capacity Backing (Hide)'!W$2,'Capacity Summary'!$B$36:$B$135,0),2)))/IF(Summary!$B$7="Minutes",1,60)/COUNTA(INDEX(Capacity!$C$10:$Q$109,MATCH('Capacity Backing (Hide)'!W$2,Capacity!$B$10:$B$109,0),1):INDEX(Capacity!$C$10:$Q$109,MATCH('Capacity Backing (Hide)'!W$2,Capacity!$B$10:$B$109,0),15))</f>
        <v>#N/A</v>
      </c>
      <c r="X1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(Hide)'!$A15,'Capacity Summary'!$I$35:$BH$35,0))="x",INDEX('Capacity Summary'!$C$36:$F$135,MATCH('Capacity Backing (Hide)'!X$2,'Capacity Summary'!$B$36:$B$135,0),4),IF(INDEX('Capacity Summary'!$I$36:$BH$135,MATCH('Capacity Backing (Hide)'!X$2,'Capacity Summary'!$B$36:$B$135,0),MATCH('Capacity Backing (Hide)'!$A15,'Capacity Summary'!$I$35:$BH$35,0))&lt;&gt;0,INDEX('Capacity Summary'!$I$36:$BH$135,MATCH('Capacity Backing (Hide)'!X$2,'Capacity Summary'!$B$36:$B$135,0),MATCH('Capacity Backing (Hide)'!$A15,'Capacity Summary'!$I$35:$BH$35,0)),0)),INDEX('Capacity Summary'!$C$36:$F$135,MATCH('Capacity Backing (Hide)'!X$2,'Capacity Summary'!$B$36:$B$135,0),2)))/IF(Summary!$B$7="Minutes",1,60)/COUNTA(INDEX(Capacity!$C$10:$Q$109,MATCH('Capacity Backing (Hide)'!X$2,Capacity!$B$10:$B$109,0),1):INDEX(Capacity!$C$10:$Q$109,MATCH('Capacity Backing (Hide)'!X$2,Capacity!$B$10:$B$109,0),15))</f>
        <v>#N/A</v>
      </c>
      <c r="Y1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(Hide)'!$A15,'Capacity Summary'!$I$35:$BH$35,0))="x",INDEX('Capacity Summary'!$C$36:$F$135,MATCH('Capacity Backing (Hide)'!Y$2,'Capacity Summary'!$B$36:$B$135,0),4),IF(INDEX('Capacity Summary'!$I$36:$BH$135,MATCH('Capacity Backing (Hide)'!Y$2,'Capacity Summary'!$B$36:$B$135,0),MATCH('Capacity Backing (Hide)'!$A15,'Capacity Summary'!$I$35:$BH$35,0))&lt;&gt;0,INDEX('Capacity Summary'!$I$36:$BH$135,MATCH('Capacity Backing (Hide)'!Y$2,'Capacity Summary'!$B$36:$B$135,0),MATCH('Capacity Backing (Hide)'!$A15,'Capacity Summary'!$I$35:$BH$35,0)),0)),INDEX('Capacity Summary'!$C$36:$F$135,MATCH('Capacity Backing (Hide)'!Y$2,'Capacity Summary'!$B$36:$B$135,0),2)))/IF(Summary!$B$7="Minutes",1,60)/COUNTA(INDEX(Capacity!$C$10:$Q$109,MATCH('Capacity Backing (Hide)'!Y$2,Capacity!$B$10:$B$109,0),1):INDEX(Capacity!$C$10:$Q$109,MATCH('Capacity Backing (Hide)'!Y$2,Capacity!$B$10:$B$109,0),15))</f>
        <v>#N/A</v>
      </c>
      <c r="Z1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(Hide)'!$A15,'Capacity Summary'!$I$35:$BH$35,0))="x",INDEX('Capacity Summary'!$C$36:$F$135,MATCH('Capacity Backing (Hide)'!Z$2,'Capacity Summary'!$B$36:$B$135,0),4),IF(INDEX('Capacity Summary'!$I$36:$BH$135,MATCH('Capacity Backing (Hide)'!Z$2,'Capacity Summary'!$B$36:$B$135,0),MATCH('Capacity Backing (Hide)'!$A15,'Capacity Summary'!$I$35:$BH$35,0))&lt;&gt;0,INDEX('Capacity Summary'!$I$36:$BH$135,MATCH('Capacity Backing (Hide)'!Z$2,'Capacity Summary'!$B$36:$B$135,0),MATCH('Capacity Backing (Hide)'!$A15,'Capacity Summary'!$I$35:$BH$35,0)),0)),INDEX('Capacity Summary'!$C$36:$F$135,MATCH('Capacity Backing (Hide)'!Z$2,'Capacity Summary'!$B$36:$B$135,0),2)))/IF(Summary!$B$7="Minutes",1,60)/COUNTA(INDEX(Capacity!$C$10:$Q$109,MATCH('Capacity Backing (Hide)'!Z$2,Capacity!$B$10:$B$109,0),1):INDEX(Capacity!$C$10:$Q$109,MATCH('Capacity Backing (Hide)'!Z$2,Capacity!$B$10:$B$109,0),15))</f>
        <v>#N/A</v>
      </c>
      <c r="AA1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(Hide)'!$A15,'Capacity Summary'!$I$35:$BH$35,0))="x",INDEX('Capacity Summary'!$C$36:$F$135,MATCH('Capacity Backing (Hide)'!AA$2,'Capacity Summary'!$B$36:$B$135,0),4),IF(INDEX('Capacity Summary'!$I$36:$BH$135,MATCH('Capacity Backing (Hide)'!AA$2,'Capacity Summary'!$B$36:$B$135,0),MATCH('Capacity Backing (Hide)'!$A15,'Capacity Summary'!$I$35:$BH$35,0))&lt;&gt;0,INDEX('Capacity Summary'!$I$36:$BH$135,MATCH('Capacity Backing (Hide)'!AA$2,'Capacity Summary'!$B$36:$B$135,0),MATCH('Capacity Backing (Hide)'!$A15,'Capacity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(Hide)'!$A15,'Capacity Summary'!$I$35:$BH$35,0))="x",INDEX('Capacity Summary'!$C$36:$F$135,MATCH('Capacity Backing (Hide)'!AB$2,'Capacity Summary'!$B$36:$B$135,0),4),IF(INDEX('Capacity Summary'!$I$36:$BH$135,MATCH('Capacity Backing (Hide)'!AB$2,'Capacity Summary'!$B$36:$B$135,0),MATCH('Capacity Backing (Hide)'!$A15,'Capacity Summary'!$I$35:$BH$35,0))&lt;&gt;0,INDEX('Capacity Summary'!$I$36:$BH$135,MATCH('Capacity Backing (Hide)'!AB$2,'Capacity Summary'!$B$36:$B$135,0),MATCH('Capacity Backing (Hide)'!$A15,'Capacity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(Hide)'!$A15,'Capacity Summary'!$I$35:$BH$35,0))="x",INDEX('Capacity Summary'!$C$36:$F$135,MATCH('Capacity Backing (Hide)'!AC$2,'Capacity Summary'!$B$36:$B$135,0),4),IF(INDEX('Capacity Summary'!$I$36:$BH$135,MATCH('Capacity Backing (Hide)'!AC$2,'Capacity Summary'!$B$36:$B$135,0),MATCH('Capacity Backing (Hide)'!$A15,'Capacity Summary'!$I$35:$BH$35,0))&lt;&gt;0,INDEX('Capacity Summary'!$I$36:$BH$135,MATCH('Capacity Backing (Hide)'!AC$2,'Capacity Summary'!$B$36:$B$135,0),MATCH('Capacity Backing (Hide)'!$A15,'Capacity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(Hide)'!$A15,'Capacity Summary'!$I$35:$BH$35,0))="x",INDEX('Capacity Summary'!$C$36:$F$135,MATCH('Capacity Backing (Hide)'!AD$2,'Capacity Summary'!$B$36:$B$135,0),4),IF(INDEX('Capacity Summary'!$I$36:$BH$135,MATCH('Capacity Backing (Hide)'!AD$2,'Capacity Summary'!$B$36:$B$135,0),MATCH('Capacity Backing (Hide)'!$A15,'Capacity Summary'!$I$35:$BH$35,0))&lt;&gt;0,INDEX('Capacity Summary'!$I$36:$BH$135,MATCH('Capacity Backing (Hide)'!AD$2,'Capacity Summary'!$B$36:$B$135,0),MATCH('Capacity Backing (Hide)'!$A15,'Capacity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(Hide)'!$A15,'Capacity Summary'!$I$35:$BH$35,0))="x",INDEX('Capacity Summary'!$C$36:$F$135,MATCH('Capacity Backing (Hide)'!AE$2,'Capacity Summary'!$B$36:$B$135,0),4),IF(INDEX('Capacity Summary'!$I$36:$BH$135,MATCH('Capacity Backing (Hide)'!AE$2,'Capacity Summary'!$B$36:$B$135,0),MATCH('Capacity Backing (Hide)'!$A15,'Capacity Summary'!$I$35:$BH$35,0))&lt;&gt;0,INDEX('Capacity Summary'!$I$36:$BH$135,MATCH('Capacity Backing (Hide)'!AE$2,'Capacity Summary'!$B$36:$B$135,0),MATCH('Capacity Backing (Hide)'!$A15,'Capacity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(Hide)'!$A15,'Capacity Summary'!$I$35:$BH$35,0))="x",INDEX('Capacity Summary'!$C$36:$F$135,MATCH('Capacity Backing (Hide)'!AF$2,'Capacity Summary'!$B$36:$B$135,0),4),IF(INDEX('Capacity Summary'!$I$36:$BH$135,MATCH('Capacity Backing (Hide)'!AF$2,'Capacity Summary'!$B$36:$B$135,0),MATCH('Capacity Backing (Hide)'!$A15,'Capacity Summary'!$I$35:$BH$35,0))&lt;&gt;0,INDEX('Capacity Summary'!$I$36:$BH$135,MATCH('Capacity Backing (Hide)'!AF$2,'Capacity Summary'!$B$36:$B$135,0),MATCH('Capacity Backing (Hide)'!$A15,'Capacity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(Hide)'!$A15,'Capacity Summary'!$I$35:$BH$35,0))="x",INDEX('Capacity Summary'!$C$36:$F$135,MATCH('Capacity Backing (Hide)'!AG$2,'Capacity Summary'!$B$36:$B$135,0),4),IF(INDEX('Capacity Summary'!$I$36:$BH$135,MATCH('Capacity Backing (Hide)'!AG$2,'Capacity Summary'!$B$36:$B$135,0),MATCH('Capacity Backing (Hide)'!$A15,'Capacity Summary'!$I$35:$BH$35,0))&lt;&gt;0,INDEX('Capacity Summary'!$I$36:$BH$135,MATCH('Capacity Backing (Hide)'!AG$2,'Capacity Summary'!$B$36:$B$135,0),MATCH('Capacity Backing (Hide)'!$A15,'Capacity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(Hide)'!$A15,'Capacity Summary'!$I$35:$BH$35,0))="x",INDEX('Capacity Summary'!$C$36:$F$135,MATCH('Capacity Backing (Hide)'!AH$2,'Capacity Summary'!$B$36:$B$135,0),4),IF(INDEX('Capacity Summary'!$I$36:$BH$135,MATCH('Capacity Backing (Hide)'!AH$2,'Capacity Summary'!$B$36:$B$135,0),MATCH('Capacity Backing (Hide)'!$A15,'Capacity Summary'!$I$35:$BH$35,0))&lt;&gt;0,INDEX('Capacity Summary'!$I$36:$BH$135,MATCH('Capacity Backing (Hide)'!AH$2,'Capacity Summary'!$B$36:$B$135,0),MATCH('Capacity Backing (Hide)'!$A15,'Capacity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(Hide)'!$A15,'Capacity Summary'!$I$35:$BH$35,0))="x",INDEX('Capacity Summary'!$C$36:$F$135,MATCH('Capacity Backing (Hide)'!AI$2,'Capacity Summary'!$B$36:$B$135,0),4),IF(INDEX('Capacity Summary'!$I$36:$BH$135,MATCH('Capacity Backing (Hide)'!AI$2,'Capacity Summary'!$B$36:$B$135,0),MATCH('Capacity Backing (Hide)'!$A15,'Capacity Summary'!$I$35:$BH$35,0))&lt;&gt;0,INDEX('Capacity Summary'!$I$36:$BH$135,MATCH('Capacity Backing (Hide)'!AI$2,'Capacity Summary'!$B$36:$B$135,0),MATCH('Capacity Backing (Hide)'!$A15,'Capacity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(Hide)'!$A15,'Capacity Summary'!$I$35:$BH$35,0))="x",INDEX('Capacity Summary'!$C$36:$F$135,MATCH('Capacity Backing (Hide)'!AJ$2,'Capacity Summary'!$B$36:$B$135,0),4),IF(INDEX('Capacity Summary'!$I$36:$BH$135,MATCH('Capacity Backing (Hide)'!AJ$2,'Capacity Summary'!$B$36:$B$135,0),MATCH('Capacity Backing (Hide)'!$A15,'Capacity Summary'!$I$35:$BH$35,0))&lt;&gt;0,INDEX('Capacity Summary'!$I$36:$BH$135,MATCH('Capacity Backing (Hide)'!AJ$2,'Capacity Summary'!$B$36:$B$135,0),MATCH('Capacity Backing (Hide)'!$A15,'Capacity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(Hide)'!$A15,'Capacity Summary'!$I$35:$BH$35,0))="x",INDEX('Capacity Summary'!$C$36:$F$135,MATCH('Capacity Backing (Hide)'!AK$2,'Capacity Summary'!$B$36:$B$135,0),4),IF(INDEX('Capacity Summary'!$I$36:$BH$135,MATCH('Capacity Backing (Hide)'!AK$2,'Capacity Summary'!$B$36:$B$135,0),MATCH('Capacity Backing (Hide)'!$A15,'Capacity Summary'!$I$35:$BH$35,0))&lt;&gt;0,INDEX('Capacity Summary'!$I$36:$BH$135,MATCH('Capacity Backing (Hide)'!AK$2,'Capacity Summary'!$B$36:$B$135,0),MATCH('Capacity Backing (Hide)'!$A15,'Capacity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(Hide)'!$A15,'Capacity Summary'!$I$35:$BH$35,0))="x",INDEX('Capacity Summary'!$C$36:$F$135,MATCH('Capacity Backing (Hide)'!AL$2,'Capacity Summary'!$B$36:$B$135,0),4),IF(INDEX('Capacity Summary'!$I$36:$BH$135,MATCH('Capacity Backing (Hide)'!AL$2,'Capacity Summary'!$B$36:$B$135,0),MATCH('Capacity Backing (Hide)'!$A15,'Capacity Summary'!$I$35:$BH$35,0))&lt;&gt;0,INDEX('Capacity Summary'!$I$36:$BH$135,MATCH('Capacity Backing (Hide)'!AL$2,'Capacity Summary'!$B$36:$B$135,0),MATCH('Capacity Backing (Hide)'!$A15,'Capacity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(Hide)'!$A15,'Capacity Summary'!$I$35:$BH$35,0))="x",INDEX('Capacity Summary'!$C$36:$F$135,MATCH('Capacity Backing (Hide)'!AM$2,'Capacity Summary'!$B$36:$B$135,0),4),IF(INDEX('Capacity Summary'!$I$36:$BH$135,MATCH('Capacity Backing (Hide)'!AM$2,'Capacity Summary'!$B$36:$B$135,0),MATCH('Capacity Backing (Hide)'!$A15,'Capacity Summary'!$I$35:$BH$35,0))&lt;&gt;0,INDEX('Capacity Summary'!$I$36:$BH$135,MATCH('Capacity Backing (Hide)'!AM$2,'Capacity Summary'!$B$36:$B$135,0),MATCH('Capacity Backing (Hide)'!$A15,'Capacity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(Hide)'!$A15,'Capacity Summary'!$I$35:$BH$35,0))="x",INDEX('Capacity Summary'!$C$36:$F$135,MATCH('Capacity Backing (Hide)'!AN$2,'Capacity Summary'!$B$36:$B$135,0),4),IF(INDEX('Capacity Summary'!$I$36:$BH$135,MATCH('Capacity Backing (Hide)'!AN$2,'Capacity Summary'!$B$36:$B$135,0),MATCH('Capacity Backing (Hide)'!$A15,'Capacity Summary'!$I$35:$BH$35,0))&lt;&gt;0,INDEX('Capacity Summary'!$I$36:$BH$135,MATCH('Capacity Backing (Hide)'!AN$2,'Capacity Summary'!$B$36:$B$135,0),MATCH('Capacity Backing (Hide)'!$A15,'Capacity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(Hide)'!$A15,'Capacity Summary'!$I$35:$BH$35,0))="x",INDEX('Capacity Summary'!$C$36:$F$135,MATCH('Capacity Backing (Hide)'!AO$2,'Capacity Summary'!$B$36:$B$135,0),4),IF(INDEX('Capacity Summary'!$I$36:$BH$135,MATCH('Capacity Backing (Hide)'!AO$2,'Capacity Summary'!$B$36:$B$135,0),MATCH('Capacity Backing (Hide)'!$A15,'Capacity Summary'!$I$35:$BH$35,0))&lt;&gt;0,INDEX('Capacity Summary'!$I$36:$BH$135,MATCH('Capacity Backing (Hide)'!AO$2,'Capacity Summary'!$B$36:$B$135,0),MATCH('Capacity Backing (Hide)'!$A15,'Capacity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(Hide)'!$A15,'Capacity Summary'!$I$35:$BH$35,0))="x",INDEX('Capacity Summary'!$C$36:$F$135,MATCH('Capacity Backing (Hide)'!AP$2,'Capacity Summary'!$B$36:$B$135,0),4),IF(INDEX('Capacity Summary'!$I$36:$BH$135,MATCH('Capacity Backing (Hide)'!AP$2,'Capacity Summary'!$B$36:$B$135,0),MATCH('Capacity Backing (Hide)'!$A15,'Capacity Summary'!$I$35:$BH$35,0))&lt;&gt;0,INDEX('Capacity Summary'!$I$36:$BH$135,MATCH('Capacity Backing (Hide)'!AP$2,'Capacity Summary'!$B$36:$B$135,0),MATCH('Capacity Backing (Hide)'!$A15,'Capacity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(Hide)'!$A15,'Capacity Summary'!$I$35:$BH$35,0))="x",INDEX('Capacity Summary'!$C$36:$F$135,MATCH('Capacity Backing (Hide)'!AQ$2,'Capacity Summary'!$B$36:$B$135,0),4),IF(INDEX('Capacity Summary'!$I$36:$BH$135,MATCH('Capacity Backing (Hide)'!AQ$2,'Capacity Summary'!$B$36:$B$135,0),MATCH('Capacity Backing (Hide)'!$A15,'Capacity Summary'!$I$35:$BH$35,0))&lt;&gt;0,INDEX('Capacity Summary'!$I$36:$BH$135,MATCH('Capacity Backing (Hide)'!AQ$2,'Capacity Summary'!$B$36:$B$135,0),MATCH('Capacity Backing (Hide)'!$A15,'Capacity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(Hide)'!$A15,'Capacity Summary'!$I$35:$BH$35,0))="x",INDEX('Capacity Summary'!$C$36:$F$135,MATCH('Capacity Backing (Hide)'!AR$2,'Capacity Summary'!$B$36:$B$135,0),4),IF(INDEX('Capacity Summary'!$I$36:$BH$135,MATCH('Capacity Backing (Hide)'!AR$2,'Capacity Summary'!$B$36:$B$135,0),MATCH('Capacity Backing (Hide)'!$A15,'Capacity Summary'!$I$35:$BH$35,0))&lt;&gt;0,INDEX('Capacity Summary'!$I$36:$BH$135,MATCH('Capacity Backing (Hide)'!AR$2,'Capacity Summary'!$B$36:$B$135,0),MATCH('Capacity Backing (Hide)'!$A15,'Capacity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(Hide)'!$A15,'Capacity Summary'!$I$35:$BH$35,0))="x",INDEX('Capacity Summary'!$C$36:$F$135,MATCH('Capacity Backing (Hide)'!AS$2,'Capacity Summary'!$B$36:$B$135,0),4),IF(INDEX('Capacity Summary'!$I$36:$BH$135,MATCH('Capacity Backing (Hide)'!AS$2,'Capacity Summary'!$B$36:$B$135,0),MATCH('Capacity Backing (Hide)'!$A15,'Capacity Summary'!$I$35:$BH$35,0))&lt;&gt;0,INDEX('Capacity Summary'!$I$36:$BH$135,MATCH('Capacity Backing (Hide)'!AS$2,'Capacity Summary'!$B$36:$B$135,0),MATCH('Capacity Backing (Hide)'!$A15,'Capacity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(Hide)'!$A15,'Capacity Summary'!$I$35:$BH$35,0))="x",INDEX('Capacity Summary'!$C$36:$F$135,MATCH('Capacity Backing (Hide)'!AT$2,'Capacity Summary'!$B$36:$B$135,0),4),IF(INDEX('Capacity Summary'!$I$36:$BH$135,MATCH('Capacity Backing (Hide)'!AT$2,'Capacity Summary'!$B$36:$B$135,0),MATCH('Capacity Backing (Hide)'!$A15,'Capacity Summary'!$I$35:$BH$35,0))&lt;&gt;0,INDEX('Capacity Summary'!$I$36:$BH$135,MATCH('Capacity Backing (Hide)'!AT$2,'Capacity Summary'!$B$36:$B$135,0),MATCH('Capacity Backing (Hide)'!$A15,'Capacity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(Hide)'!$A15,'Capacity Summary'!$I$35:$BH$35,0))="x",INDEX('Capacity Summary'!$C$36:$F$135,MATCH('Capacity Backing (Hide)'!AU$2,'Capacity Summary'!$B$36:$B$135,0),4),IF(INDEX('Capacity Summary'!$I$36:$BH$135,MATCH('Capacity Backing (Hide)'!AU$2,'Capacity Summary'!$B$36:$B$135,0),MATCH('Capacity Backing (Hide)'!$A15,'Capacity Summary'!$I$35:$BH$35,0))&lt;&gt;0,INDEX('Capacity Summary'!$I$36:$BH$135,MATCH('Capacity Backing (Hide)'!AU$2,'Capacity Summary'!$B$36:$B$135,0),MATCH('Capacity Backing (Hide)'!$A15,'Capacity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(Hide)'!$A15,'Capacity Summary'!$I$35:$BH$35,0))="x",INDEX('Capacity Summary'!$C$36:$F$135,MATCH('Capacity Backing (Hide)'!AV$2,'Capacity Summary'!$B$36:$B$135,0),4),IF(INDEX('Capacity Summary'!$I$36:$BH$135,MATCH('Capacity Backing (Hide)'!AV$2,'Capacity Summary'!$B$36:$B$135,0),MATCH('Capacity Backing (Hide)'!$A15,'Capacity Summary'!$I$35:$BH$35,0))&lt;&gt;0,INDEX('Capacity Summary'!$I$36:$BH$135,MATCH('Capacity Backing (Hide)'!AV$2,'Capacity Summary'!$B$36:$B$135,0),MATCH('Capacity Backing (Hide)'!$A15,'Capacity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(Hide)'!$A15,'Capacity Summary'!$I$35:$BH$35,0))="x",INDEX('Capacity Summary'!$C$36:$F$135,MATCH('Capacity Backing (Hide)'!AW$2,'Capacity Summary'!$B$36:$B$135,0),4),IF(INDEX('Capacity Summary'!$I$36:$BH$135,MATCH('Capacity Backing (Hide)'!AW$2,'Capacity Summary'!$B$36:$B$135,0),MATCH('Capacity Backing (Hide)'!$A15,'Capacity Summary'!$I$35:$BH$35,0))&lt;&gt;0,INDEX('Capacity Summary'!$I$36:$BH$135,MATCH('Capacity Backing (Hide)'!AW$2,'Capacity Summary'!$B$36:$B$135,0),MATCH('Capacity Backing (Hide)'!$A15,'Capacity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(Hide)'!$A15,'Capacity Summary'!$I$35:$BH$35,0))="x",INDEX('Capacity Summary'!$C$36:$F$135,MATCH('Capacity Backing (Hide)'!AX$2,'Capacity Summary'!$B$36:$B$135,0),4),IF(INDEX('Capacity Summary'!$I$36:$BH$135,MATCH('Capacity Backing (Hide)'!AX$2,'Capacity Summary'!$B$36:$B$135,0),MATCH('Capacity Backing (Hide)'!$A15,'Capacity Summary'!$I$35:$BH$35,0))&lt;&gt;0,INDEX('Capacity Summary'!$I$36:$BH$135,MATCH('Capacity Backing (Hide)'!AX$2,'Capacity Summary'!$B$36:$B$135,0),MATCH('Capacity Backing (Hide)'!$A15,'Capacity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(Hide)'!$A15,'Capacity Summary'!$I$35:$BH$35,0))="x",INDEX('Capacity Summary'!$C$36:$F$135,MATCH('Capacity Backing (Hide)'!AY$2,'Capacity Summary'!$B$36:$B$135,0),4),IF(INDEX('Capacity Summary'!$I$36:$BH$135,MATCH('Capacity Backing (Hide)'!AY$2,'Capacity Summary'!$B$36:$B$135,0),MATCH('Capacity Backing (Hide)'!$A15,'Capacity Summary'!$I$35:$BH$35,0))&lt;&gt;0,INDEX('Capacity Summary'!$I$36:$BH$135,MATCH('Capacity Backing (Hide)'!AY$2,'Capacity Summary'!$B$36:$B$135,0),MATCH('Capacity Backing (Hide)'!$A15,'Capacity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(Hide)'!$A15,'Capacity Summary'!$I$35:$BH$35,0))="x",INDEX('Capacity Summary'!$C$36:$F$135,MATCH('Capacity Backing (Hide)'!AZ$2,'Capacity Summary'!$B$36:$B$135,0),4),IF(INDEX('Capacity Summary'!$I$36:$BH$135,MATCH('Capacity Backing (Hide)'!AZ$2,'Capacity Summary'!$B$36:$B$135,0),MATCH('Capacity Backing (Hide)'!$A15,'Capacity Summary'!$I$35:$BH$35,0))&lt;&gt;0,INDEX('Capacity Summary'!$I$36:$BH$135,MATCH('Capacity Backing (Hide)'!AZ$2,'Capacity Summary'!$B$36:$B$135,0),MATCH('Capacity Backing (Hide)'!$A15,'Capacity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(Hide)'!$A15,'Capacity Summary'!$I$35:$BH$35,0))="x",INDEX('Capacity Summary'!$C$36:$F$135,MATCH('Capacity Backing (Hide)'!BA$2,'Capacity Summary'!$B$36:$B$135,0),4),IF(INDEX('Capacity Summary'!$I$36:$BH$135,MATCH('Capacity Backing (Hide)'!BA$2,'Capacity Summary'!$B$36:$B$135,0),MATCH('Capacity Backing (Hide)'!$A15,'Capacity Summary'!$I$35:$BH$35,0))&lt;&gt;0,INDEX('Capacity Summary'!$I$36:$BH$135,MATCH('Capacity Backing (Hide)'!BA$2,'Capacity Summary'!$B$36:$B$135,0),MATCH('Capacity Backing (Hide)'!$A15,'Capacity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(Hide)'!$A15,'Capacity Summary'!$I$35:$BH$35,0))="x",INDEX('Capacity Summary'!$C$36:$F$135,MATCH('Capacity Backing (Hide)'!BB$2,'Capacity Summary'!$B$36:$B$135,0),4),IF(INDEX('Capacity Summary'!$I$36:$BH$135,MATCH('Capacity Backing (Hide)'!BB$2,'Capacity Summary'!$B$36:$B$135,0),MATCH('Capacity Backing (Hide)'!$A15,'Capacity Summary'!$I$35:$BH$35,0))&lt;&gt;0,INDEX('Capacity Summary'!$I$36:$BH$135,MATCH('Capacity Backing (Hide)'!BB$2,'Capacity Summary'!$B$36:$B$135,0),MATCH('Capacity Backing (Hide)'!$A15,'Capacity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(Hide)'!$A15,'Capacity Summary'!$I$35:$BH$35,0))="x",INDEX('Capacity Summary'!$C$36:$F$135,MATCH('Capacity Backing (Hide)'!BC$2,'Capacity Summary'!$B$36:$B$135,0),4),IF(INDEX('Capacity Summary'!$I$36:$BH$135,MATCH('Capacity Backing (Hide)'!BC$2,'Capacity Summary'!$B$36:$B$135,0),MATCH('Capacity Backing (Hide)'!$A15,'Capacity Summary'!$I$35:$BH$35,0))&lt;&gt;0,INDEX('Capacity Summary'!$I$36:$BH$135,MATCH('Capacity Backing (Hide)'!BC$2,'Capacity Summary'!$B$36:$B$135,0),MATCH('Capacity Backing (Hide)'!$A15,'Capacity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(Hide)'!$A15,'Capacity Summary'!$I$35:$BH$35,0))="x",INDEX('Capacity Summary'!$C$36:$F$135,MATCH('Capacity Backing (Hide)'!BD$2,'Capacity Summary'!$B$36:$B$135,0),4),IF(INDEX('Capacity Summary'!$I$36:$BH$135,MATCH('Capacity Backing (Hide)'!BD$2,'Capacity Summary'!$B$36:$B$135,0),MATCH('Capacity Backing (Hide)'!$A15,'Capacity Summary'!$I$35:$BH$35,0))&lt;&gt;0,INDEX('Capacity Summary'!$I$36:$BH$135,MATCH('Capacity Backing (Hide)'!BD$2,'Capacity Summary'!$B$36:$B$135,0),MATCH('Capacity Backing (Hide)'!$A15,'Capacity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(Hide)'!$A15,'Capacity Summary'!$I$35:$BH$35,0))="x",INDEX('Capacity Summary'!$C$36:$F$135,MATCH('Capacity Backing (Hide)'!BE$2,'Capacity Summary'!$B$36:$B$135,0),4),IF(INDEX('Capacity Summary'!$I$36:$BH$135,MATCH('Capacity Backing (Hide)'!BE$2,'Capacity Summary'!$B$36:$B$135,0),MATCH('Capacity Backing (Hide)'!$A15,'Capacity Summary'!$I$35:$BH$35,0))&lt;&gt;0,INDEX('Capacity Summary'!$I$36:$BH$135,MATCH('Capacity Backing (Hide)'!BE$2,'Capacity Summary'!$B$36:$B$135,0),MATCH('Capacity Backing (Hide)'!$A15,'Capacity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(Hide)'!$A15,'Capacity Summary'!$I$35:$BH$35,0))="x",INDEX('Capacity Summary'!$C$36:$F$135,MATCH('Capacity Backing (Hide)'!BF$2,'Capacity Summary'!$B$36:$B$135,0),4),IF(INDEX('Capacity Summary'!$I$36:$BH$135,MATCH('Capacity Backing (Hide)'!BF$2,'Capacity Summary'!$B$36:$B$135,0),MATCH('Capacity Backing (Hide)'!$A15,'Capacity Summary'!$I$35:$BH$35,0))&lt;&gt;0,INDEX('Capacity Summary'!$I$36:$BH$135,MATCH('Capacity Backing (Hide)'!BF$2,'Capacity Summary'!$B$36:$B$135,0),MATCH('Capacity Backing (Hide)'!$A15,'Capacity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(Hide)'!$A15,'Capacity Summary'!$I$35:$BH$35,0))="x",INDEX('Capacity Summary'!$C$36:$F$135,MATCH('Capacity Backing (Hide)'!BG$2,'Capacity Summary'!$B$36:$B$135,0),4),IF(INDEX('Capacity Summary'!$I$36:$BH$135,MATCH('Capacity Backing (Hide)'!BG$2,'Capacity Summary'!$B$36:$B$135,0),MATCH('Capacity Backing (Hide)'!$A15,'Capacity Summary'!$I$35:$BH$35,0))&lt;&gt;0,INDEX('Capacity Summary'!$I$36:$BH$135,MATCH('Capacity Backing (Hide)'!BG$2,'Capacity Summary'!$B$36:$B$135,0),MATCH('Capacity Backing (Hide)'!$A15,'Capacity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(Hide)'!$A15,'Capacity Summary'!$I$35:$BH$35,0))="x",INDEX('Capacity Summary'!$C$36:$F$135,MATCH('Capacity Backing (Hide)'!BH$2,'Capacity Summary'!$B$36:$B$135,0),4),IF(INDEX('Capacity Summary'!$I$36:$BH$135,MATCH('Capacity Backing (Hide)'!BH$2,'Capacity Summary'!$B$36:$B$135,0),MATCH('Capacity Backing (Hide)'!$A15,'Capacity Summary'!$I$35:$BH$35,0))&lt;&gt;0,INDEX('Capacity Summary'!$I$36:$BH$135,MATCH('Capacity Backing (Hide)'!BH$2,'Capacity Summary'!$B$36:$B$135,0),MATCH('Capacity Backing (Hide)'!$A15,'Capacity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(Hide)'!$A15,'Capacity Summary'!$I$35:$BH$35,0))="x",INDEX('Capacity Summary'!$C$36:$F$135,MATCH('Capacity Backing (Hide)'!BI$2,'Capacity Summary'!$B$36:$B$135,0),4),IF(INDEX('Capacity Summary'!$I$36:$BH$135,MATCH('Capacity Backing (Hide)'!BI$2,'Capacity Summary'!$B$36:$B$135,0),MATCH('Capacity Backing (Hide)'!$A15,'Capacity Summary'!$I$35:$BH$35,0))&lt;&gt;0,INDEX('Capacity Summary'!$I$36:$BH$135,MATCH('Capacity Backing (Hide)'!BI$2,'Capacity Summary'!$B$36:$B$135,0),MATCH('Capacity Backing (Hide)'!$A15,'Capacity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(Hide)'!$A15,'Capacity Summary'!$I$35:$BH$35,0))="x",INDEX('Capacity Summary'!$C$36:$F$135,MATCH('Capacity Backing (Hide)'!BJ$2,'Capacity Summary'!$B$36:$B$135,0),4),IF(INDEX('Capacity Summary'!$I$36:$BH$135,MATCH('Capacity Backing (Hide)'!BJ$2,'Capacity Summary'!$B$36:$B$135,0),MATCH('Capacity Backing (Hide)'!$A15,'Capacity Summary'!$I$35:$BH$35,0))&lt;&gt;0,INDEX('Capacity Summary'!$I$36:$BH$135,MATCH('Capacity Backing (Hide)'!BJ$2,'Capacity Summary'!$B$36:$B$135,0),MATCH('Capacity Backing (Hide)'!$A15,'Capacity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(Hide)'!$A15,'Capacity Summary'!$I$35:$BH$35,0))="x",INDEX('Capacity Summary'!$C$36:$F$135,MATCH('Capacity Backing (Hide)'!BK$2,'Capacity Summary'!$B$36:$B$135,0),4),IF(INDEX('Capacity Summary'!$I$36:$BH$135,MATCH('Capacity Backing (Hide)'!BK$2,'Capacity Summary'!$B$36:$B$135,0),MATCH('Capacity Backing (Hide)'!$A15,'Capacity Summary'!$I$35:$BH$35,0))&lt;&gt;0,INDEX('Capacity Summary'!$I$36:$BH$135,MATCH('Capacity Backing (Hide)'!BK$2,'Capacity Summary'!$B$36:$B$135,0),MATCH('Capacity Backing (Hide)'!$A15,'Capacity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(Hide)'!$A15,'Capacity Summary'!$I$35:$BH$35,0))="x",INDEX('Capacity Summary'!$C$36:$F$135,MATCH('Capacity Backing (Hide)'!BL$2,'Capacity Summary'!$B$36:$B$135,0),4),IF(INDEX('Capacity Summary'!$I$36:$BH$135,MATCH('Capacity Backing (Hide)'!BL$2,'Capacity Summary'!$B$36:$B$135,0),MATCH('Capacity Backing (Hide)'!$A15,'Capacity Summary'!$I$35:$BH$35,0))&lt;&gt;0,INDEX('Capacity Summary'!$I$36:$BH$135,MATCH('Capacity Backing (Hide)'!BL$2,'Capacity Summary'!$B$36:$B$135,0),MATCH('Capacity Backing (Hide)'!$A15,'Capacity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(Hide)'!$A15,'Capacity Summary'!$I$35:$BH$35,0))="x",INDEX('Capacity Summary'!$C$36:$F$135,MATCH('Capacity Backing (Hide)'!BM$2,'Capacity Summary'!$B$36:$B$135,0),4),IF(INDEX('Capacity Summary'!$I$36:$BH$135,MATCH('Capacity Backing (Hide)'!BM$2,'Capacity Summary'!$B$36:$B$135,0),MATCH('Capacity Backing (Hide)'!$A15,'Capacity Summary'!$I$35:$BH$35,0))&lt;&gt;0,INDEX('Capacity Summary'!$I$36:$BH$135,MATCH('Capacity Backing (Hide)'!BM$2,'Capacity Summary'!$B$36:$B$135,0),MATCH('Capacity Backing (Hide)'!$A15,'Capacity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(Hide)'!$A15,'Capacity Summary'!$I$35:$BH$35,0))="x",INDEX('Capacity Summary'!$C$36:$F$135,MATCH('Capacity Backing (Hide)'!BN$2,'Capacity Summary'!$B$36:$B$135,0),4),IF(INDEX('Capacity Summary'!$I$36:$BH$135,MATCH('Capacity Backing (Hide)'!BN$2,'Capacity Summary'!$B$36:$B$135,0),MATCH('Capacity Backing (Hide)'!$A15,'Capacity Summary'!$I$35:$BH$35,0))&lt;&gt;0,INDEX('Capacity Summary'!$I$36:$BH$135,MATCH('Capacity Backing (Hide)'!BN$2,'Capacity Summary'!$B$36:$B$135,0),MATCH('Capacity Backing (Hide)'!$A15,'Capacity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(Hide)'!$A15,'Capacity Summary'!$I$35:$BH$35,0))="x",INDEX('Capacity Summary'!$C$36:$F$135,MATCH('Capacity Backing (Hide)'!BO$2,'Capacity Summary'!$B$36:$B$135,0),4),IF(INDEX('Capacity Summary'!$I$36:$BH$135,MATCH('Capacity Backing (Hide)'!BO$2,'Capacity Summary'!$B$36:$B$135,0),MATCH('Capacity Backing (Hide)'!$A15,'Capacity Summary'!$I$35:$BH$35,0))&lt;&gt;0,INDEX('Capacity Summary'!$I$36:$BH$135,MATCH('Capacity Backing (Hide)'!BO$2,'Capacity Summary'!$B$36:$B$135,0),MATCH('Capacity Backing (Hide)'!$A15,'Capacity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(Hide)'!$A15,'Capacity Summary'!$I$35:$BH$35,0))="x",INDEX('Capacity Summary'!$C$36:$F$135,MATCH('Capacity Backing (Hide)'!BP$2,'Capacity Summary'!$B$36:$B$135,0),4),IF(INDEX('Capacity Summary'!$I$36:$BH$135,MATCH('Capacity Backing (Hide)'!BP$2,'Capacity Summary'!$B$36:$B$135,0),MATCH('Capacity Backing (Hide)'!$A15,'Capacity Summary'!$I$35:$BH$35,0))&lt;&gt;0,INDEX('Capacity Summary'!$I$36:$BH$135,MATCH('Capacity Backing (Hide)'!BP$2,'Capacity Summary'!$B$36:$B$135,0),MATCH('Capacity Backing (Hide)'!$A15,'Capacity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(Hide)'!$A15,'Capacity Summary'!$I$35:$BH$35,0))="x",INDEX('Capacity Summary'!$C$36:$F$135,MATCH('Capacity Backing (Hide)'!BQ$2,'Capacity Summary'!$B$36:$B$135,0),4),IF(INDEX('Capacity Summary'!$I$36:$BH$135,MATCH('Capacity Backing (Hide)'!BQ$2,'Capacity Summary'!$B$36:$B$135,0),MATCH('Capacity Backing (Hide)'!$A15,'Capacity Summary'!$I$35:$BH$35,0))&lt;&gt;0,INDEX('Capacity Summary'!$I$36:$BH$135,MATCH('Capacity Backing (Hide)'!BQ$2,'Capacity Summary'!$B$36:$B$135,0),MATCH('Capacity Backing (Hide)'!$A15,'Capacity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(Hide)'!$A15,'Capacity Summary'!$I$35:$BH$35,0))="x",INDEX('Capacity Summary'!$C$36:$F$135,MATCH('Capacity Backing (Hide)'!BR$2,'Capacity Summary'!$B$36:$B$135,0),4),IF(INDEX('Capacity Summary'!$I$36:$BH$135,MATCH('Capacity Backing (Hide)'!BR$2,'Capacity Summary'!$B$36:$B$135,0),MATCH('Capacity Backing (Hide)'!$A15,'Capacity Summary'!$I$35:$BH$35,0))&lt;&gt;0,INDEX('Capacity Summary'!$I$36:$BH$135,MATCH('Capacity Backing (Hide)'!BR$2,'Capacity Summary'!$B$36:$B$135,0),MATCH('Capacity Backing (Hide)'!$A15,'Capacity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(Hide)'!$A15,'Capacity Summary'!$I$35:$BH$35,0))="x",INDEX('Capacity Summary'!$C$36:$F$135,MATCH('Capacity Backing (Hide)'!BS$2,'Capacity Summary'!$B$36:$B$135,0),4),IF(INDEX('Capacity Summary'!$I$36:$BH$135,MATCH('Capacity Backing (Hide)'!BS$2,'Capacity Summary'!$B$36:$B$135,0),MATCH('Capacity Backing (Hide)'!$A15,'Capacity Summary'!$I$35:$BH$35,0))&lt;&gt;0,INDEX('Capacity Summary'!$I$36:$BH$135,MATCH('Capacity Backing (Hide)'!BS$2,'Capacity Summary'!$B$36:$B$135,0),MATCH('Capacity Backing (Hide)'!$A15,'Capacity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(Hide)'!$A15,'Capacity Summary'!$I$35:$BH$35,0))="x",INDEX('Capacity Summary'!$C$36:$F$135,MATCH('Capacity Backing (Hide)'!BT$2,'Capacity Summary'!$B$36:$B$135,0),4),IF(INDEX('Capacity Summary'!$I$36:$BH$135,MATCH('Capacity Backing (Hide)'!BT$2,'Capacity Summary'!$B$36:$B$135,0),MATCH('Capacity Backing (Hide)'!$A15,'Capacity Summary'!$I$35:$BH$35,0))&lt;&gt;0,INDEX('Capacity Summary'!$I$36:$BH$135,MATCH('Capacity Backing (Hide)'!BT$2,'Capacity Summary'!$B$36:$B$135,0),MATCH('Capacity Backing (Hide)'!$A15,'Capacity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(Hide)'!$A15,'Capacity Summary'!$I$35:$BH$35,0))="x",INDEX('Capacity Summary'!$C$36:$F$135,MATCH('Capacity Backing (Hide)'!BU$2,'Capacity Summary'!$B$36:$B$135,0),4),IF(INDEX('Capacity Summary'!$I$36:$BH$135,MATCH('Capacity Backing (Hide)'!BU$2,'Capacity Summary'!$B$36:$B$135,0),MATCH('Capacity Backing (Hide)'!$A15,'Capacity Summary'!$I$35:$BH$35,0))&lt;&gt;0,INDEX('Capacity Summary'!$I$36:$BH$135,MATCH('Capacity Backing (Hide)'!BU$2,'Capacity Summary'!$B$36:$B$135,0),MATCH('Capacity Backing (Hide)'!$A15,'Capacity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(Hide)'!$A15,'Capacity Summary'!$I$35:$BH$35,0))="x",INDEX('Capacity Summary'!$C$36:$F$135,MATCH('Capacity Backing (Hide)'!BV$2,'Capacity Summary'!$B$36:$B$135,0),4),IF(INDEX('Capacity Summary'!$I$36:$BH$135,MATCH('Capacity Backing (Hide)'!BV$2,'Capacity Summary'!$B$36:$B$135,0),MATCH('Capacity Backing (Hide)'!$A15,'Capacity Summary'!$I$35:$BH$35,0))&lt;&gt;0,INDEX('Capacity Summary'!$I$36:$BH$135,MATCH('Capacity Backing (Hide)'!BV$2,'Capacity Summary'!$B$36:$B$135,0),MATCH('Capacity Backing (Hide)'!$A15,'Capacity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(Hide)'!$A15,'Capacity Summary'!$I$35:$BH$35,0))="x",INDEX('Capacity Summary'!$C$36:$F$135,MATCH('Capacity Backing (Hide)'!BW$2,'Capacity Summary'!$B$36:$B$135,0),4),IF(INDEX('Capacity Summary'!$I$36:$BH$135,MATCH('Capacity Backing (Hide)'!BW$2,'Capacity Summary'!$B$36:$B$135,0),MATCH('Capacity Backing (Hide)'!$A15,'Capacity Summary'!$I$35:$BH$35,0))&lt;&gt;0,INDEX('Capacity Summary'!$I$36:$BH$135,MATCH('Capacity Backing (Hide)'!BW$2,'Capacity Summary'!$B$36:$B$135,0),MATCH('Capacity Backing (Hide)'!$A15,'Capacity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(Hide)'!$A15,'Capacity Summary'!$I$35:$BH$35,0))="x",INDEX('Capacity Summary'!$C$36:$F$135,MATCH('Capacity Backing (Hide)'!BX$2,'Capacity Summary'!$B$36:$B$135,0),4),IF(INDEX('Capacity Summary'!$I$36:$BH$135,MATCH('Capacity Backing (Hide)'!BX$2,'Capacity Summary'!$B$36:$B$135,0),MATCH('Capacity Backing (Hide)'!$A15,'Capacity Summary'!$I$35:$BH$35,0))&lt;&gt;0,INDEX('Capacity Summary'!$I$36:$BH$135,MATCH('Capacity Backing (Hide)'!BX$2,'Capacity Summary'!$B$36:$B$135,0),MATCH('Capacity Backing (Hide)'!$A15,'Capacity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(Hide)'!$A15,'Capacity Summary'!$I$35:$BH$35,0))="x",INDEX('Capacity Summary'!$C$36:$F$135,MATCH('Capacity Backing (Hide)'!BY$2,'Capacity Summary'!$B$36:$B$135,0),4),IF(INDEX('Capacity Summary'!$I$36:$BH$135,MATCH('Capacity Backing (Hide)'!BY$2,'Capacity Summary'!$B$36:$B$135,0),MATCH('Capacity Backing (Hide)'!$A15,'Capacity Summary'!$I$35:$BH$35,0))&lt;&gt;0,INDEX('Capacity Summary'!$I$36:$BH$135,MATCH('Capacity Backing (Hide)'!BY$2,'Capacity Summary'!$B$36:$B$135,0),MATCH('Capacity Backing (Hide)'!$A15,'Capacity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(Hide)'!$A15,'Capacity Summary'!$I$35:$BH$35,0))="x",INDEX('Capacity Summary'!$C$36:$F$135,MATCH('Capacity Backing (Hide)'!BZ$2,'Capacity Summary'!$B$36:$B$135,0),4),IF(INDEX('Capacity Summary'!$I$36:$BH$135,MATCH('Capacity Backing (Hide)'!BZ$2,'Capacity Summary'!$B$36:$B$135,0),MATCH('Capacity Backing (Hide)'!$A15,'Capacity Summary'!$I$35:$BH$35,0))&lt;&gt;0,INDEX('Capacity Summary'!$I$36:$BH$135,MATCH('Capacity Backing (Hide)'!BZ$2,'Capacity Summary'!$B$36:$B$135,0),MATCH('Capacity Backing (Hide)'!$A15,'Capacity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(Hide)'!$A15,'Capacity Summary'!$I$35:$BH$35,0))="x",INDEX('Capacity Summary'!$C$36:$F$135,MATCH('Capacity Backing (Hide)'!CA$2,'Capacity Summary'!$B$36:$B$135,0),4),IF(INDEX('Capacity Summary'!$I$36:$BH$135,MATCH('Capacity Backing (Hide)'!CA$2,'Capacity Summary'!$B$36:$B$135,0),MATCH('Capacity Backing (Hide)'!$A15,'Capacity Summary'!$I$35:$BH$35,0))&lt;&gt;0,INDEX('Capacity Summary'!$I$36:$BH$135,MATCH('Capacity Backing (Hide)'!CA$2,'Capacity Summary'!$B$36:$B$135,0),MATCH('Capacity Backing (Hide)'!$A15,'Capacity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(Hide)'!$A15,'Capacity Summary'!$I$35:$BH$35,0))="x",INDEX('Capacity Summary'!$C$36:$F$135,MATCH('Capacity Backing (Hide)'!CB$2,'Capacity Summary'!$B$36:$B$135,0),4),IF(INDEX('Capacity Summary'!$I$36:$BH$135,MATCH('Capacity Backing (Hide)'!CB$2,'Capacity Summary'!$B$36:$B$135,0),MATCH('Capacity Backing (Hide)'!$A15,'Capacity Summary'!$I$35:$BH$35,0))&lt;&gt;0,INDEX('Capacity Summary'!$I$36:$BH$135,MATCH('Capacity Backing (Hide)'!CB$2,'Capacity Summary'!$B$36:$B$135,0),MATCH('Capacity Backing (Hide)'!$A15,'Capacity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(Hide)'!$A15,'Capacity Summary'!$I$35:$BH$35,0))="x",INDEX('Capacity Summary'!$C$36:$F$135,MATCH('Capacity Backing (Hide)'!CC$2,'Capacity Summary'!$B$36:$B$135,0),4),IF(INDEX('Capacity Summary'!$I$36:$BH$135,MATCH('Capacity Backing (Hide)'!CC$2,'Capacity Summary'!$B$36:$B$135,0),MATCH('Capacity Backing (Hide)'!$A15,'Capacity Summary'!$I$35:$BH$35,0))&lt;&gt;0,INDEX('Capacity Summary'!$I$36:$BH$135,MATCH('Capacity Backing (Hide)'!CC$2,'Capacity Summary'!$B$36:$B$135,0),MATCH('Capacity Backing (Hide)'!$A15,'Capacity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(Hide)'!$A15,'Capacity Summary'!$I$35:$BH$35,0))="x",INDEX('Capacity Summary'!$C$36:$F$135,MATCH('Capacity Backing (Hide)'!CD$2,'Capacity Summary'!$B$36:$B$135,0),4),IF(INDEX('Capacity Summary'!$I$36:$BH$135,MATCH('Capacity Backing (Hide)'!CD$2,'Capacity Summary'!$B$36:$B$135,0),MATCH('Capacity Backing (Hide)'!$A15,'Capacity Summary'!$I$35:$BH$35,0))&lt;&gt;0,INDEX('Capacity Summary'!$I$36:$BH$135,MATCH('Capacity Backing (Hide)'!CD$2,'Capacity Summary'!$B$36:$B$135,0),MATCH('Capacity Backing (Hide)'!$A15,'Capacity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(Hide)'!$A15,'Capacity Summary'!$I$35:$BH$35,0))="x",INDEX('Capacity Summary'!$C$36:$F$135,MATCH('Capacity Backing (Hide)'!CE$2,'Capacity Summary'!$B$36:$B$135,0),4),IF(INDEX('Capacity Summary'!$I$36:$BH$135,MATCH('Capacity Backing (Hide)'!CE$2,'Capacity Summary'!$B$36:$B$135,0),MATCH('Capacity Backing (Hide)'!$A15,'Capacity Summary'!$I$35:$BH$35,0))&lt;&gt;0,INDEX('Capacity Summary'!$I$36:$BH$135,MATCH('Capacity Backing (Hide)'!CE$2,'Capacity Summary'!$B$36:$B$135,0),MATCH('Capacity Backing (Hide)'!$A15,'Capacity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(Hide)'!$A15,'Capacity Summary'!$I$35:$BH$35,0))="x",INDEX('Capacity Summary'!$C$36:$F$135,MATCH('Capacity Backing (Hide)'!CF$2,'Capacity Summary'!$B$36:$B$135,0),4),IF(INDEX('Capacity Summary'!$I$36:$BH$135,MATCH('Capacity Backing (Hide)'!CF$2,'Capacity Summary'!$B$36:$B$135,0),MATCH('Capacity Backing (Hide)'!$A15,'Capacity Summary'!$I$35:$BH$35,0))&lt;&gt;0,INDEX('Capacity Summary'!$I$36:$BH$135,MATCH('Capacity Backing (Hide)'!CF$2,'Capacity Summary'!$B$36:$B$135,0),MATCH('Capacity Backing (Hide)'!$A15,'Capacity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(Hide)'!$A15,'Capacity Summary'!$I$35:$BH$35,0))="x",INDEX('Capacity Summary'!$C$36:$F$135,MATCH('Capacity Backing (Hide)'!CG$2,'Capacity Summary'!$B$36:$B$135,0),4),IF(INDEX('Capacity Summary'!$I$36:$BH$135,MATCH('Capacity Backing (Hide)'!CG$2,'Capacity Summary'!$B$36:$B$135,0),MATCH('Capacity Backing (Hide)'!$A15,'Capacity Summary'!$I$35:$BH$35,0))&lt;&gt;0,INDEX('Capacity Summary'!$I$36:$BH$135,MATCH('Capacity Backing (Hide)'!CG$2,'Capacity Summary'!$B$36:$B$135,0),MATCH('Capacity Backing (Hide)'!$A15,'Capacity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(Hide)'!$A15,'Capacity Summary'!$I$35:$BH$35,0))="x",INDEX('Capacity Summary'!$C$36:$F$135,MATCH('Capacity Backing (Hide)'!CH$2,'Capacity Summary'!$B$36:$B$135,0),4),IF(INDEX('Capacity Summary'!$I$36:$BH$135,MATCH('Capacity Backing (Hide)'!CH$2,'Capacity Summary'!$B$36:$B$135,0),MATCH('Capacity Backing (Hide)'!$A15,'Capacity Summary'!$I$35:$BH$35,0))&lt;&gt;0,INDEX('Capacity Summary'!$I$36:$BH$135,MATCH('Capacity Backing (Hide)'!CH$2,'Capacity Summary'!$B$36:$B$135,0),MATCH('Capacity Backing (Hide)'!$A15,'Capacity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(Hide)'!$A15,'Capacity Summary'!$I$35:$BH$35,0))="x",INDEX('Capacity Summary'!$C$36:$F$135,MATCH('Capacity Backing (Hide)'!CI$2,'Capacity Summary'!$B$36:$B$135,0),4),IF(INDEX('Capacity Summary'!$I$36:$BH$135,MATCH('Capacity Backing (Hide)'!CI$2,'Capacity Summary'!$B$36:$B$135,0),MATCH('Capacity Backing (Hide)'!$A15,'Capacity Summary'!$I$35:$BH$35,0))&lt;&gt;0,INDEX('Capacity Summary'!$I$36:$BH$135,MATCH('Capacity Backing (Hide)'!CI$2,'Capacity Summary'!$B$36:$B$135,0),MATCH('Capacity Backing (Hide)'!$A15,'Capacity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(Hide)'!$A15,'Capacity Summary'!$I$35:$BH$35,0))="x",INDEX('Capacity Summary'!$C$36:$F$135,MATCH('Capacity Backing (Hide)'!CJ$2,'Capacity Summary'!$B$36:$B$135,0),4),IF(INDEX('Capacity Summary'!$I$36:$BH$135,MATCH('Capacity Backing (Hide)'!CJ$2,'Capacity Summary'!$B$36:$B$135,0),MATCH('Capacity Backing (Hide)'!$A15,'Capacity Summary'!$I$35:$BH$35,0))&lt;&gt;0,INDEX('Capacity Summary'!$I$36:$BH$135,MATCH('Capacity Backing (Hide)'!CJ$2,'Capacity Summary'!$B$36:$B$135,0),MATCH('Capacity Backing (Hide)'!$A15,'Capacity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(Hide)'!$A15,'Capacity Summary'!$I$35:$BH$35,0))="x",INDEX('Capacity Summary'!$C$36:$F$135,MATCH('Capacity Backing (Hide)'!CK$2,'Capacity Summary'!$B$36:$B$135,0),4),IF(INDEX('Capacity Summary'!$I$36:$BH$135,MATCH('Capacity Backing (Hide)'!CK$2,'Capacity Summary'!$B$36:$B$135,0),MATCH('Capacity Backing (Hide)'!$A15,'Capacity Summary'!$I$35:$BH$35,0))&lt;&gt;0,INDEX('Capacity Summary'!$I$36:$BH$135,MATCH('Capacity Backing (Hide)'!CK$2,'Capacity Summary'!$B$36:$B$135,0),MATCH('Capacity Backing (Hide)'!$A15,'Capacity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(Hide)'!$A15,'Capacity Summary'!$I$35:$BH$35,0))="x",INDEX('Capacity Summary'!$C$36:$F$135,MATCH('Capacity Backing (Hide)'!CL$2,'Capacity Summary'!$B$36:$B$135,0),4),IF(INDEX('Capacity Summary'!$I$36:$BH$135,MATCH('Capacity Backing (Hide)'!CL$2,'Capacity Summary'!$B$36:$B$135,0),MATCH('Capacity Backing (Hide)'!$A15,'Capacity Summary'!$I$35:$BH$35,0))&lt;&gt;0,INDEX('Capacity Summary'!$I$36:$BH$135,MATCH('Capacity Backing (Hide)'!CL$2,'Capacity Summary'!$B$36:$B$135,0),MATCH('Capacity Backing (Hide)'!$A15,'Capacity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(Hide)'!$A15,'Capacity Summary'!$I$35:$BH$35,0))="x",INDEX('Capacity Summary'!$C$36:$F$135,MATCH('Capacity Backing (Hide)'!CM$2,'Capacity Summary'!$B$36:$B$135,0),4),IF(INDEX('Capacity Summary'!$I$36:$BH$135,MATCH('Capacity Backing (Hide)'!CM$2,'Capacity Summary'!$B$36:$B$135,0),MATCH('Capacity Backing (Hide)'!$A15,'Capacity Summary'!$I$35:$BH$35,0))&lt;&gt;0,INDEX('Capacity Summary'!$I$36:$BH$135,MATCH('Capacity Backing (Hide)'!CM$2,'Capacity Summary'!$B$36:$B$135,0),MATCH('Capacity Backing (Hide)'!$A15,'Capacity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(Hide)'!$A15,'Capacity Summary'!$I$35:$BH$35,0))="x",INDEX('Capacity Summary'!$C$36:$F$135,MATCH('Capacity Backing (Hide)'!CN$2,'Capacity Summary'!$B$36:$B$135,0),4),IF(INDEX('Capacity Summary'!$I$36:$BH$135,MATCH('Capacity Backing (Hide)'!CN$2,'Capacity Summary'!$B$36:$B$135,0),MATCH('Capacity Backing (Hide)'!$A15,'Capacity Summary'!$I$35:$BH$35,0))&lt;&gt;0,INDEX('Capacity Summary'!$I$36:$BH$135,MATCH('Capacity Backing (Hide)'!CN$2,'Capacity Summary'!$B$36:$B$135,0),MATCH('Capacity Backing (Hide)'!$A15,'Capacity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(Hide)'!$A15,'Capacity Summary'!$I$35:$BH$35,0))="x",INDEX('Capacity Summary'!$C$36:$F$135,MATCH('Capacity Backing (Hide)'!CO$2,'Capacity Summary'!$B$36:$B$135,0),4),IF(INDEX('Capacity Summary'!$I$36:$BH$135,MATCH('Capacity Backing (Hide)'!CO$2,'Capacity Summary'!$B$36:$B$135,0),MATCH('Capacity Backing (Hide)'!$A15,'Capacity Summary'!$I$35:$BH$35,0))&lt;&gt;0,INDEX('Capacity Summary'!$I$36:$BH$135,MATCH('Capacity Backing (Hide)'!CO$2,'Capacity Summary'!$B$36:$B$135,0),MATCH('Capacity Backing (Hide)'!$A15,'Capacity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(Hide)'!$A15,'Capacity Summary'!$I$35:$BH$35,0))="x",INDEX('Capacity Summary'!$C$36:$F$135,MATCH('Capacity Backing (Hide)'!CP$2,'Capacity Summary'!$B$36:$B$135,0),4),IF(INDEX('Capacity Summary'!$I$36:$BH$135,MATCH('Capacity Backing (Hide)'!CP$2,'Capacity Summary'!$B$36:$B$135,0),MATCH('Capacity Backing (Hide)'!$A15,'Capacity Summary'!$I$35:$BH$35,0))&lt;&gt;0,INDEX('Capacity Summary'!$I$36:$BH$135,MATCH('Capacity Backing (Hide)'!CP$2,'Capacity Summary'!$B$36:$B$135,0),MATCH('Capacity Backing (Hide)'!$A15,'Capacity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(Hide)'!$A15,'Capacity Summary'!$I$35:$BH$35,0))="x",INDEX('Capacity Summary'!$C$36:$F$135,MATCH('Capacity Backing (Hide)'!CQ$2,'Capacity Summary'!$B$36:$B$135,0),4),IF(INDEX('Capacity Summary'!$I$36:$BH$135,MATCH('Capacity Backing (Hide)'!CQ$2,'Capacity Summary'!$B$36:$B$135,0),MATCH('Capacity Backing (Hide)'!$A15,'Capacity Summary'!$I$35:$BH$35,0))&lt;&gt;0,INDEX('Capacity Summary'!$I$36:$BH$135,MATCH('Capacity Backing (Hide)'!CQ$2,'Capacity Summary'!$B$36:$B$135,0),MATCH('Capacity Backing (Hide)'!$A15,'Capacity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(Hide)'!$A15,'Capacity Summary'!$I$35:$BH$35,0))="x",INDEX('Capacity Summary'!$C$36:$F$135,MATCH('Capacity Backing (Hide)'!CR$2,'Capacity Summary'!$B$36:$B$135,0),4),IF(INDEX('Capacity Summary'!$I$36:$BH$135,MATCH('Capacity Backing (Hide)'!CR$2,'Capacity Summary'!$B$36:$B$135,0),MATCH('Capacity Backing (Hide)'!$A15,'Capacity Summary'!$I$35:$BH$35,0))&lt;&gt;0,INDEX('Capacity Summary'!$I$36:$BH$135,MATCH('Capacity Backing (Hide)'!CR$2,'Capacity Summary'!$B$36:$B$135,0),MATCH('Capacity Backing (Hide)'!$A15,'Capacity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(Hide)'!$A15,'Capacity Summary'!$I$35:$BH$35,0))="x",INDEX('Capacity Summary'!$C$36:$F$135,MATCH('Capacity Backing (Hide)'!CS$2,'Capacity Summary'!$B$36:$B$135,0),4),IF(INDEX('Capacity Summary'!$I$36:$BH$135,MATCH('Capacity Backing (Hide)'!CS$2,'Capacity Summary'!$B$36:$B$135,0),MATCH('Capacity Backing (Hide)'!$A15,'Capacity Summary'!$I$35:$BH$35,0))&lt;&gt;0,INDEX('Capacity Summary'!$I$36:$BH$135,MATCH('Capacity Backing (Hide)'!CS$2,'Capacity Summary'!$B$36:$B$135,0),MATCH('Capacity Backing (Hide)'!$A15,'Capacity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(Hide)'!$A15,'Capacity Summary'!$I$35:$BH$35,0))="x",INDEX('Capacity Summary'!$C$36:$F$135,MATCH('Capacity Backing (Hide)'!CT$2,'Capacity Summary'!$B$36:$B$135,0),4),IF(INDEX('Capacity Summary'!$I$36:$BH$135,MATCH('Capacity Backing (Hide)'!CT$2,'Capacity Summary'!$B$36:$B$135,0),MATCH('Capacity Backing (Hide)'!$A15,'Capacity Summary'!$I$35:$BH$35,0))&lt;&gt;0,INDEX('Capacity Summary'!$I$36:$BH$135,MATCH('Capacity Backing (Hide)'!CT$2,'Capacity Summary'!$B$36:$B$135,0),MATCH('Capacity Backing (Hide)'!$A15,'Capacity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(Hide)'!$A15,'Capacity Summary'!$I$35:$BH$35,0))="x",INDEX('Capacity Summary'!$C$36:$F$135,MATCH('Capacity Backing (Hide)'!CU$2,'Capacity Summary'!$B$36:$B$135,0),4),IF(INDEX('Capacity Summary'!$I$36:$BH$135,MATCH('Capacity Backing (Hide)'!CU$2,'Capacity Summary'!$B$36:$B$135,0),MATCH('Capacity Backing (Hide)'!$A15,'Capacity Summary'!$I$35:$BH$35,0))&lt;&gt;0,INDEX('Capacity Summary'!$I$36:$BH$135,MATCH('Capacity Backing (Hide)'!CU$2,'Capacity Summary'!$B$36:$B$135,0),MATCH('Capacity Backing (Hide)'!$A15,'Capacity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(Hide)'!$A15,'Capacity Summary'!$I$35:$BH$35,0))="x",INDEX('Capacity Summary'!$C$36:$F$135,MATCH('Capacity Backing (Hide)'!CV$2,'Capacity Summary'!$B$36:$B$135,0),4),IF(INDEX('Capacity Summary'!$I$36:$BH$135,MATCH('Capacity Backing (Hide)'!CV$2,'Capacity Summary'!$B$36:$B$135,0),MATCH('Capacity Backing (Hide)'!$A15,'Capacity Summary'!$I$35:$BH$35,0))&lt;&gt;0,INDEX('Capacity Summary'!$I$36:$BH$135,MATCH('Capacity Backing (Hide)'!CV$2,'Capacity Summary'!$B$36:$B$135,0),MATCH('Capacity Backing (Hide)'!$A15,'Capacity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(Hide)'!$A15,'Capacity Summary'!$I$35:$BH$35,0))="x",INDEX('Capacity Summary'!$C$36:$F$135,MATCH('Capacity Backing (Hide)'!CW$2,'Capacity Summary'!$B$36:$B$135,0),4),IF(INDEX('Capacity Summary'!$I$36:$BH$135,MATCH('Capacity Backing (Hide)'!CW$2,'Capacity Summary'!$B$36:$B$135,0),MATCH('Capacity Backing (Hide)'!$A15,'Capacity Summary'!$I$35:$BH$35,0))&lt;&gt;0,INDEX('Capacity Summary'!$I$36:$BH$135,MATCH('Capacity Backing (Hide)'!CW$2,'Capacity Summary'!$B$36:$B$135,0),MATCH('Capacity Backing (Hide)'!$A15,'Capacity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(Hide)'!$A16,'Capacity Summary'!$I$35:$BH$35,0))="x",INDEX('Capacity Summary'!$C$36:$F$135,MATCH('Capacity Backing (Hide)'!B$2,'Capacity Summary'!$B$36:$B$135,0),4),IF(INDEX('Capacity Summary'!$I$36:$BH$135,MATCH('Capacity Backing (Hide)'!B$2,'Capacity Summary'!$B$36:$B$135,0),MATCH('Capacity Backing (Hide)'!$A16,'Capacity Summary'!$I$35:$BH$35,0))&lt;&gt;0,INDEX('Capacity Summary'!$I$36:$BH$135,MATCH('Capacity Backing (Hide)'!B$2,'Capacity Summary'!$B$36:$B$135,0),MATCH('Capacity Backing (Hide)'!$A16,'Capacity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(Hide)'!$A16,'Capacity Summary'!$I$35:$BH$35,0))="x",INDEX('Capacity Summary'!$C$36:$F$135,MATCH('Capacity Backing (Hide)'!C$2,'Capacity Summary'!$B$36:$B$135,0),4),IF(INDEX('Capacity Summary'!$I$36:$BH$135,MATCH('Capacity Backing (Hide)'!C$2,'Capacity Summary'!$B$36:$B$135,0),MATCH('Capacity Backing (Hide)'!$A16,'Capacity Summary'!$I$35:$BH$35,0))&lt;&gt;0,INDEX('Capacity Summary'!$I$36:$BH$135,MATCH('Capacity Backing (Hide)'!C$2,'Capacity Summary'!$B$36:$B$135,0),MATCH('Capacity Backing (Hide)'!$A16,'Capacity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(Hide)'!$A16,'Capacity Summary'!$I$35:$BH$35,0))="x",INDEX('Capacity Summary'!$C$36:$F$135,MATCH('Capacity Backing (Hide)'!D$2,'Capacity Summary'!$B$36:$B$135,0),4),IF(INDEX('Capacity Summary'!$I$36:$BH$135,MATCH('Capacity Backing (Hide)'!D$2,'Capacity Summary'!$B$36:$B$135,0),MATCH('Capacity Backing (Hide)'!$A16,'Capacity Summary'!$I$35:$BH$35,0))&lt;&gt;0,INDEX('Capacity Summary'!$I$36:$BH$135,MATCH('Capacity Backing (Hide)'!D$2,'Capacity Summary'!$B$36:$B$135,0),MATCH('Capacity Backing (Hide)'!$A16,'Capacity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(Hide)'!$A16,'Capacity Summary'!$I$35:$BH$35,0))="x",INDEX('Capacity Summary'!$C$36:$F$135,MATCH('Capacity Backing (Hide)'!E$2,'Capacity Summary'!$B$36:$B$135,0),4),IF(INDEX('Capacity Summary'!$I$36:$BH$135,MATCH('Capacity Backing (Hide)'!E$2,'Capacity Summary'!$B$36:$B$135,0),MATCH('Capacity Backing (Hide)'!$A16,'Capacity Summary'!$I$35:$BH$35,0))&lt;&gt;0,INDEX('Capacity Summary'!$I$36:$BH$135,MATCH('Capacity Backing (Hide)'!E$2,'Capacity Summary'!$B$36:$B$135,0),MATCH('Capacity Backing (Hide)'!$A16,'Capacity Summary'!$I$35:$BH$35,0)),0)),INDEX('Capacity Summary'!$C$36:$F$135,MATCH('Capacity Backing (Hide)'!E$2,'Capacity Summary'!$B$36:$B$135,0),2)))/IF(Summary!$B$7="Minutes",1,60)/COUNTA(INDEX(Capacity!$C$10:$Q$109,MATCH('Capacity Backing (Hide)'!E$2,Capacity!$B$10:$B$109,0),1):INDEX(Capacity!$C$10:$Q$109,MATCH('Capacity Backing (Hide)'!E$2,Capacity!$B$10:$B$109,0),15))</f>
        <v>#N/A</v>
      </c>
      <c r="F1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(Hide)'!$A16,'Capacity Summary'!$I$35:$BH$35,0))="x",INDEX('Capacity Summary'!$C$36:$F$135,MATCH('Capacity Backing (Hide)'!F$2,'Capacity Summary'!$B$36:$B$135,0),4),IF(INDEX('Capacity Summary'!$I$36:$BH$135,MATCH('Capacity Backing (Hide)'!F$2,'Capacity Summary'!$B$36:$B$135,0),MATCH('Capacity Backing (Hide)'!$A16,'Capacity Summary'!$I$35:$BH$35,0))&lt;&gt;0,INDEX('Capacity Summary'!$I$36:$BH$135,MATCH('Capacity Backing (Hide)'!F$2,'Capacity Summary'!$B$36:$B$135,0),MATCH('Capacity Backing (Hide)'!$A16,'Capacity Summary'!$I$35:$BH$35,0)),0)),INDEX('Capacity Summary'!$C$36:$F$135,MATCH('Capacity Backing (Hide)'!F$2,'Capacity Summary'!$B$36:$B$135,0),2)))/IF(Summary!$B$7="Minutes",1,60)/COUNTA(INDEX(Capacity!$C$10:$Q$109,MATCH('Capacity Backing (Hide)'!F$2,Capacity!$B$10:$B$109,0),1):INDEX(Capacity!$C$10:$Q$109,MATCH('Capacity Backing (Hide)'!F$2,Capacity!$B$10:$B$109,0),15))</f>
        <v>#N/A</v>
      </c>
      <c r="G1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(Hide)'!$A16,'Capacity Summary'!$I$35:$BH$35,0))="x",INDEX('Capacity Summary'!$C$36:$F$135,MATCH('Capacity Backing (Hide)'!G$2,'Capacity Summary'!$B$36:$B$135,0),4),IF(INDEX('Capacity Summary'!$I$36:$BH$135,MATCH('Capacity Backing (Hide)'!G$2,'Capacity Summary'!$B$36:$B$135,0),MATCH('Capacity Backing (Hide)'!$A16,'Capacity Summary'!$I$35:$BH$35,0))&lt;&gt;0,INDEX('Capacity Summary'!$I$36:$BH$135,MATCH('Capacity Backing (Hide)'!G$2,'Capacity Summary'!$B$36:$B$135,0),MATCH('Capacity Backing (Hide)'!$A16,'Capacity Summary'!$I$35:$BH$35,0)),0)),INDEX('Capacity Summary'!$C$36:$F$135,MATCH('Capacity Backing (Hide)'!G$2,'Capacity Summary'!$B$36:$B$135,0),2)))/IF(Summary!$B$7="Minutes",1,60)/COUNTA(INDEX(Capacity!$C$10:$Q$109,MATCH('Capacity Backing (Hide)'!G$2,Capacity!$B$10:$B$109,0),1):INDEX(Capacity!$C$10:$Q$109,MATCH('Capacity Backing (Hide)'!G$2,Capacity!$B$10:$B$109,0),15))</f>
        <v>#N/A</v>
      </c>
      <c r="H1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(Hide)'!$A16,'Capacity Summary'!$I$35:$BH$35,0))="x",INDEX('Capacity Summary'!$C$36:$F$135,MATCH('Capacity Backing (Hide)'!H$2,'Capacity Summary'!$B$36:$B$135,0),4),IF(INDEX('Capacity Summary'!$I$36:$BH$135,MATCH('Capacity Backing (Hide)'!H$2,'Capacity Summary'!$B$36:$B$135,0),MATCH('Capacity Backing (Hide)'!$A16,'Capacity Summary'!$I$35:$BH$35,0))&lt;&gt;0,INDEX('Capacity Summary'!$I$36:$BH$135,MATCH('Capacity Backing (Hide)'!H$2,'Capacity Summary'!$B$36:$B$135,0),MATCH('Capacity Backing (Hide)'!$A16,'Capacity Summary'!$I$35:$BH$35,0)),0)),INDEX('Capacity Summary'!$C$36:$F$135,MATCH('Capacity Backing (Hide)'!H$2,'Capacity Summary'!$B$36:$B$135,0),2)))/IF(Summary!$B$7="Minutes",1,60)/COUNTA(INDEX(Capacity!$C$10:$Q$109,MATCH('Capacity Backing (Hide)'!H$2,Capacity!$B$10:$B$109,0),1):INDEX(Capacity!$C$10:$Q$109,MATCH('Capacity Backing (Hide)'!H$2,Capacity!$B$10:$B$109,0),15))</f>
        <v>#N/A</v>
      </c>
      <c r="I1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(Hide)'!$A16,'Capacity Summary'!$I$35:$BH$35,0))="x",INDEX('Capacity Summary'!$C$36:$F$135,MATCH('Capacity Backing (Hide)'!I$2,'Capacity Summary'!$B$36:$B$135,0),4),IF(INDEX('Capacity Summary'!$I$36:$BH$135,MATCH('Capacity Backing (Hide)'!I$2,'Capacity Summary'!$B$36:$B$135,0),MATCH('Capacity Backing (Hide)'!$A16,'Capacity Summary'!$I$35:$BH$35,0))&lt;&gt;0,INDEX('Capacity Summary'!$I$36:$BH$135,MATCH('Capacity Backing (Hide)'!I$2,'Capacity Summary'!$B$36:$B$135,0),MATCH('Capacity Backing (Hide)'!$A16,'Capacity Summary'!$I$35:$BH$35,0)),0)),INDEX('Capacity Summary'!$C$36:$F$135,MATCH('Capacity Backing (Hide)'!I$2,'Capacity Summary'!$B$36:$B$135,0),2)))/IF(Summary!$B$7="Minutes",1,60)/COUNTA(INDEX(Capacity!$C$10:$Q$109,MATCH('Capacity Backing (Hide)'!I$2,Capacity!$B$10:$B$109,0),1):INDEX(Capacity!$C$10:$Q$109,MATCH('Capacity Backing (Hide)'!I$2,Capacity!$B$10:$B$109,0),15))</f>
        <v>#N/A</v>
      </c>
      <c r="J1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(Hide)'!$A16,'Capacity Summary'!$I$35:$BH$35,0))="x",INDEX('Capacity Summary'!$C$36:$F$135,MATCH('Capacity Backing (Hide)'!J$2,'Capacity Summary'!$B$36:$B$135,0),4),IF(INDEX('Capacity Summary'!$I$36:$BH$135,MATCH('Capacity Backing (Hide)'!J$2,'Capacity Summary'!$B$36:$B$135,0),MATCH('Capacity Backing (Hide)'!$A16,'Capacity Summary'!$I$35:$BH$35,0))&lt;&gt;0,INDEX('Capacity Summary'!$I$36:$BH$135,MATCH('Capacity Backing (Hide)'!J$2,'Capacity Summary'!$B$36:$B$135,0),MATCH('Capacity Backing (Hide)'!$A16,'Capacity Summary'!$I$35:$BH$35,0)),0)),INDEX('Capacity Summary'!$C$36:$F$135,MATCH('Capacity Backing (Hide)'!J$2,'Capacity Summary'!$B$36:$B$135,0),2)))/IF(Summary!$B$7="Minutes",1,60)/COUNTA(INDEX(Capacity!$C$10:$Q$109,MATCH('Capacity Backing (Hide)'!J$2,Capacity!$B$10:$B$109,0),1):INDEX(Capacity!$C$10:$Q$109,MATCH('Capacity Backing (Hide)'!J$2,Capacity!$B$10:$B$109,0),15))</f>
        <v>#N/A</v>
      </c>
      <c r="K1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(Hide)'!$A16,'Capacity Summary'!$I$35:$BH$35,0))="x",INDEX('Capacity Summary'!$C$36:$F$135,MATCH('Capacity Backing (Hide)'!K$2,'Capacity Summary'!$B$36:$B$135,0),4),IF(INDEX('Capacity Summary'!$I$36:$BH$135,MATCH('Capacity Backing (Hide)'!K$2,'Capacity Summary'!$B$36:$B$135,0),MATCH('Capacity Backing (Hide)'!$A16,'Capacity Summary'!$I$35:$BH$35,0))&lt;&gt;0,INDEX('Capacity Summary'!$I$36:$BH$135,MATCH('Capacity Backing (Hide)'!K$2,'Capacity Summary'!$B$36:$B$135,0),MATCH('Capacity Backing (Hide)'!$A16,'Capacity Summary'!$I$35:$BH$35,0)),0)),INDEX('Capacity Summary'!$C$36:$F$135,MATCH('Capacity Backing (Hide)'!K$2,'Capacity Summary'!$B$36:$B$135,0),2)))/IF(Summary!$B$7="Minutes",1,60)/COUNTA(INDEX(Capacity!$C$10:$Q$109,MATCH('Capacity Backing (Hide)'!K$2,Capacity!$B$10:$B$109,0),1):INDEX(Capacity!$C$10:$Q$109,MATCH('Capacity Backing (Hide)'!K$2,Capacity!$B$10:$B$109,0),15))</f>
        <v>#N/A</v>
      </c>
      <c r="L1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(Hide)'!$A16,'Capacity Summary'!$I$35:$BH$35,0))="x",INDEX('Capacity Summary'!$C$36:$F$135,MATCH('Capacity Backing (Hide)'!L$2,'Capacity Summary'!$B$36:$B$135,0),4),IF(INDEX('Capacity Summary'!$I$36:$BH$135,MATCH('Capacity Backing (Hide)'!L$2,'Capacity Summary'!$B$36:$B$135,0),MATCH('Capacity Backing (Hide)'!$A16,'Capacity Summary'!$I$35:$BH$35,0))&lt;&gt;0,INDEX('Capacity Summary'!$I$36:$BH$135,MATCH('Capacity Backing (Hide)'!L$2,'Capacity Summary'!$B$36:$B$135,0),MATCH('Capacity Backing (Hide)'!$A16,'Capacity Summary'!$I$35:$BH$35,0)),0)),INDEX('Capacity Summary'!$C$36:$F$135,MATCH('Capacity Backing (Hide)'!L$2,'Capacity Summary'!$B$36:$B$135,0),2)))/IF(Summary!$B$7="Minutes",1,60)/COUNTA(INDEX(Capacity!$C$10:$Q$109,MATCH('Capacity Backing (Hide)'!L$2,Capacity!$B$10:$B$109,0),1):INDEX(Capacity!$C$10:$Q$109,MATCH('Capacity Backing (Hide)'!L$2,Capacity!$B$10:$B$109,0),15))</f>
        <v>#N/A</v>
      </c>
      <c r="M1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(Hide)'!$A16,'Capacity Summary'!$I$35:$BH$35,0))="x",INDEX('Capacity Summary'!$C$36:$F$135,MATCH('Capacity Backing (Hide)'!M$2,'Capacity Summary'!$B$36:$B$135,0),4),IF(INDEX('Capacity Summary'!$I$36:$BH$135,MATCH('Capacity Backing (Hide)'!M$2,'Capacity Summary'!$B$36:$B$135,0),MATCH('Capacity Backing (Hide)'!$A16,'Capacity Summary'!$I$35:$BH$35,0))&lt;&gt;0,INDEX('Capacity Summary'!$I$36:$BH$135,MATCH('Capacity Backing (Hide)'!M$2,'Capacity Summary'!$B$36:$B$135,0),MATCH('Capacity Backing (Hide)'!$A16,'Capacity Summary'!$I$35:$BH$35,0)),0)),INDEX('Capacity Summary'!$C$36:$F$135,MATCH('Capacity Backing (Hide)'!M$2,'Capacity Summary'!$B$36:$B$135,0),2)))/IF(Summary!$B$7="Minutes",1,60)/COUNTA(INDEX(Capacity!$C$10:$Q$109,MATCH('Capacity Backing (Hide)'!M$2,Capacity!$B$10:$B$109,0),1):INDEX(Capacity!$C$10:$Q$109,MATCH('Capacity Backing (Hide)'!M$2,Capacity!$B$10:$B$109,0),15))</f>
        <v>#N/A</v>
      </c>
      <c r="N1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(Hide)'!$A16,'Capacity Summary'!$I$35:$BH$35,0))="x",INDEX('Capacity Summary'!$C$36:$F$135,MATCH('Capacity Backing (Hide)'!N$2,'Capacity Summary'!$B$36:$B$135,0),4),IF(INDEX('Capacity Summary'!$I$36:$BH$135,MATCH('Capacity Backing (Hide)'!N$2,'Capacity Summary'!$B$36:$B$135,0),MATCH('Capacity Backing (Hide)'!$A16,'Capacity Summary'!$I$35:$BH$35,0))&lt;&gt;0,INDEX('Capacity Summary'!$I$36:$BH$135,MATCH('Capacity Backing (Hide)'!N$2,'Capacity Summary'!$B$36:$B$135,0),MATCH('Capacity Backing (Hide)'!$A16,'Capacity Summary'!$I$35:$BH$35,0)),0)),INDEX('Capacity Summary'!$C$36:$F$135,MATCH('Capacity Backing (Hide)'!N$2,'Capacity Summary'!$B$36:$B$135,0),2)))/IF(Summary!$B$7="Minutes",1,60)/COUNTA(INDEX(Capacity!$C$10:$Q$109,MATCH('Capacity Backing (Hide)'!N$2,Capacity!$B$10:$B$109,0),1):INDEX(Capacity!$C$10:$Q$109,MATCH('Capacity Backing (Hide)'!N$2,Capacity!$B$10:$B$109,0),15))</f>
        <v>#N/A</v>
      </c>
      <c r="O1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(Hide)'!$A16,'Capacity Summary'!$I$35:$BH$35,0))="x",INDEX('Capacity Summary'!$C$36:$F$135,MATCH('Capacity Backing (Hide)'!O$2,'Capacity Summary'!$B$36:$B$135,0),4),IF(INDEX('Capacity Summary'!$I$36:$BH$135,MATCH('Capacity Backing (Hide)'!O$2,'Capacity Summary'!$B$36:$B$135,0),MATCH('Capacity Backing (Hide)'!$A16,'Capacity Summary'!$I$35:$BH$35,0))&lt;&gt;0,INDEX('Capacity Summary'!$I$36:$BH$135,MATCH('Capacity Backing (Hide)'!O$2,'Capacity Summary'!$B$36:$B$135,0),MATCH('Capacity Backing (Hide)'!$A16,'Capacity Summary'!$I$35:$BH$35,0)),0)),INDEX('Capacity Summary'!$C$36:$F$135,MATCH('Capacity Backing (Hide)'!O$2,'Capacity Summary'!$B$36:$B$135,0),2)))/IF(Summary!$B$7="Minutes",1,60)/COUNTA(INDEX(Capacity!$C$10:$Q$109,MATCH('Capacity Backing (Hide)'!O$2,Capacity!$B$10:$B$109,0),1):INDEX(Capacity!$C$10:$Q$109,MATCH('Capacity Backing (Hide)'!O$2,Capacity!$B$10:$B$109,0),15))</f>
        <v>#N/A</v>
      </c>
      <c r="P1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(Hide)'!$A16,'Capacity Summary'!$I$35:$BH$35,0))="x",INDEX('Capacity Summary'!$C$36:$F$135,MATCH('Capacity Backing (Hide)'!P$2,'Capacity Summary'!$B$36:$B$135,0),4),IF(INDEX('Capacity Summary'!$I$36:$BH$135,MATCH('Capacity Backing (Hide)'!P$2,'Capacity Summary'!$B$36:$B$135,0),MATCH('Capacity Backing (Hide)'!$A16,'Capacity Summary'!$I$35:$BH$35,0))&lt;&gt;0,INDEX('Capacity Summary'!$I$36:$BH$135,MATCH('Capacity Backing (Hide)'!P$2,'Capacity Summary'!$B$36:$B$135,0),MATCH('Capacity Backing (Hide)'!$A16,'Capacity Summary'!$I$35:$BH$35,0)),0)),INDEX('Capacity Summary'!$C$36:$F$135,MATCH('Capacity Backing (Hide)'!P$2,'Capacity Summary'!$B$36:$B$135,0),2)))/IF(Summary!$B$7="Minutes",1,60)/COUNTA(INDEX(Capacity!$C$10:$Q$109,MATCH('Capacity Backing (Hide)'!P$2,Capacity!$B$10:$B$109,0),1):INDEX(Capacity!$C$10:$Q$109,MATCH('Capacity Backing (Hide)'!P$2,Capacity!$B$10:$B$109,0),15))</f>
        <v>#N/A</v>
      </c>
      <c r="Q1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(Hide)'!$A16,'Capacity Summary'!$I$35:$BH$35,0))="x",INDEX('Capacity Summary'!$C$36:$F$135,MATCH('Capacity Backing (Hide)'!Q$2,'Capacity Summary'!$B$36:$B$135,0),4),IF(INDEX('Capacity Summary'!$I$36:$BH$135,MATCH('Capacity Backing (Hide)'!Q$2,'Capacity Summary'!$B$36:$B$135,0),MATCH('Capacity Backing (Hide)'!$A16,'Capacity Summary'!$I$35:$BH$35,0))&lt;&gt;0,INDEX('Capacity Summary'!$I$36:$BH$135,MATCH('Capacity Backing (Hide)'!Q$2,'Capacity Summary'!$B$36:$B$135,0),MATCH('Capacity Backing (Hide)'!$A16,'Capacity Summary'!$I$35:$BH$35,0)),0)),INDEX('Capacity Summary'!$C$36:$F$135,MATCH('Capacity Backing (Hide)'!Q$2,'Capacity Summary'!$B$36:$B$135,0),2)))/IF(Summary!$B$7="Minutes",1,60)/COUNTA(INDEX(Capacity!$C$10:$Q$109,MATCH('Capacity Backing (Hide)'!Q$2,Capacity!$B$10:$B$109,0),1):INDEX(Capacity!$C$10:$Q$109,MATCH('Capacity Backing (Hide)'!Q$2,Capacity!$B$10:$B$109,0),15))</f>
        <v>#N/A</v>
      </c>
      <c r="R1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(Hide)'!$A16,'Capacity Summary'!$I$35:$BH$35,0))="x",INDEX('Capacity Summary'!$C$36:$F$135,MATCH('Capacity Backing (Hide)'!R$2,'Capacity Summary'!$B$36:$B$135,0),4),IF(INDEX('Capacity Summary'!$I$36:$BH$135,MATCH('Capacity Backing (Hide)'!R$2,'Capacity Summary'!$B$36:$B$135,0),MATCH('Capacity Backing (Hide)'!$A16,'Capacity Summary'!$I$35:$BH$35,0))&lt;&gt;0,INDEX('Capacity Summary'!$I$36:$BH$135,MATCH('Capacity Backing (Hide)'!R$2,'Capacity Summary'!$B$36:$B$135,0),MATCH('Capacity Backing (Hide)'!$A16,'Capacity Summary'!$I$35:$BH$35,0)),0)),INDEX('Capacity Summary'!$C$36:$F$135,MATCH('Capacity Backing (Hide)'!R$2,'Capacity Summary'!$B$36:$B$135,0),2)))/IF(Summary!$B$7="Minutes",1,60)/COUNTA(INDEX(Capacity!$C$10:$Q$109,MATCH('Capacity Backing (Hide)'!R$2,Capacity!$B$10:$B$109,0),1):INDEX(Capacity!$C$10:$Q$109,MATCH('Capacity Backing (Hide)'!R$2,Capacity!$B$10:$B$109,0),15))</f>
        <v>#N/A</v>
      </c>
      <c r="S1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(Hide)'!$A16,'Capacity Summary'!$I$35:$BH$35,0))="x",INDEX('Capacity Summary'!$C$36:$F$135,MATCH('Capacity Backing (Hide)'!S$2,'Capacity Summary'!$B$36:$B$135,0),4),IF(INDEX('Capacity Summary'!$I$36:$BH$135,MATCH('Capacity Backing (Hide)'!S$2,'Capacity Summary'!$B$36:$B$135,0),MATCH('Capacity Backing (Hide)'!$A16,'Capacity Summary'!$I$35:$BH$35,0))&lt;&gt;0,INDEX('Capacity Summary'!$I$36:$BH$135,MATCH('Capacity Backing (Hide)'!S$2,'Capacity Summary'!$B$36:$B$135,0),MATCH('Capacity Backing (Hide)'!$A16,'Capacity Summary'!$I$35:$BH$35,0)),0)),INDEX('Capacity Summary'!$C$36:$F$135,MATCH('Capacity Backing (Hide)'!S$2,'Capacity Summary'!$B$36:$B$135,0),2)))/IF(Summary!$B$7="Minutes",1,60)/COUNTA(INDEX(Capacity!$C$10:$Q$109,MATCH('Capacity Backing (Hide)'!S$2,Capacity!$B$10:$B$109,0),1):INDEX(Capacity!$C$10:$Q$109,MATCH('Capacity Backing (Hide)'!S$2,Capacity!$B$10:$B$109,0),15))</f>
        <v>#N/A</v>
      </c>
      <c r="T1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(Hide)'!$A16,'Capacity Summary'!$I$35:$BH$35,0))="x",INDEX('Capacity Summary'!$C$36:$F$135,MATCH('Capacity Backing (Hide)'!T$2,'Capacity Summary'!$B$36:$B$135,0),4),IF(INDEX('Capacity Summary'!$I$36:$BH$135,MATCH('Capacity Backing (Hide)'!T$2,'Capacity Summary'!$B$36:$B$135,0),MATCH('Capacity Backing (Hide)'!$A16,'Capacity Summary'!$I$35:$BH$35,0))&lt;&gt;0,INDEX('Capacity Summary'!$I$36:$BH$135,MATCH('Capacity Backing (Hide)'!T$2,'Capacity Summary'!$B$36:$B$135,0),MATCH('Capacity Backing (Hide)'!$A16,'Capacity Summary'!$I$35:$BH$35,0)),0)),INDEX('Capacity Summary'!$C$36:$F$135,MATCH('Capacity Backing (Hide)'!T$2,'Capacity Summary'!$B$36:$B$135,0),2)))/IF(Summary!$B$7="Minutes",1,60)/COUNTA(INDEX(Capacity!$C$10:$Q$109,MATCH('Capacity Backing (Hide)'!T$2,Capacity!$B$10:$B$109,0),1):INDEX(Capacity!$C$10:$Q$109,MATCH('Capacity Backing (Hide)'!T$2,Capacity!$B$10:$B$109,0),15))</f>
        <v>#N/A</v>
      </c>
      <c r="U1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(Hide)'!$A16,'Capacity Summary'!$I$35:$BH$35,0))="x",INDEX('Capacity Summary'!$C$36:$F$135,MATCH('Capacity Backing (Hide)'!U$2,'Capacity Summary'!$B$36:$B$135,0),4),IF(INDEX('Capacity Summary'!$I$36:$BH$135,MATCH('Capacity Backing (Hide)'!U$2,'Capacity Summary'!$B$36:$B$135,0),MATCH('Capacity Backing (Hide)'!$A16,'Capacity Summary'!$I$35:$BH$35,0))&lt;&gt;0,INDEX('Capacity Summary'!$I$36:$BH$135,MATCH('Capacity Backing (Hide)'!U$2,'Capacity Summary'!$B$36:$B$135,0),MATCH('Capacity Backing (Hide)'!$A16,'Capacity Summary'!$I$35:$BH$35,0)),0)),INDEX('Capacity Summary'!$C$36:$F$135,MATCH('Capacity Backing (Hide)'!U$2,'Capacity Summary'!$B$36:$B$135,0),2)))/IF(Summary!$B$7="Minutes",1,60)/COUNTA(INDEX(Capacity!$C$10:$Q$109,MATCH('Capacity Backing (Hide)'!U$2,Capacity!$B$10:$B$109,0),1):INDEX(Capacity!$C$10:$Q$109,MATCH('Capacity Backing (Hide)'!U$2,Capacity!$B$10:$B$109,0),15))</f>
        <v>#N/A</v>
      </c>
      <c r="V1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(Hide)'!$A16,'Capacity Summary'!$I$35:$BH$35,0))="x",INDEX('Capacity Summary'!$C$36:$F$135,MATCH('Capacity Backing (Hide)'!V$2,'Capacity Summary'!$B$36:$B$135,0),4),IF(INDEX('Capacity Summary'!$I$36:$BH$135,MATCH('Capacity Backing (Hide)'!V$2,'Capacity Summary'!$B$36:$B$135,0),MATCH('Capacity Backing (Hide)'!$A16,'Capacity Summary'!$I$35:$BH$35,0))&lt;&gt;0,INDEX('Capacity Summary'!$I$36:$BH$135,MATCH('Capacity Backing (Hide)'!V$2,'Capacity Summary'!$B$36:$B$135,0),MATCH('Capacity Backing (Hide)'!$A16,'Capacity Summary'!$I$35:$BH$35,0)),0)),INDEX('Capacity Summary'!$C$36:$F$135,MATCH('Capacity Backing (Hide)'!V$2,'Capacity Summary'!$B$36:$B$135,0),2)))/IF(Summary!$B$7="Minutes",1,60)/COUNTA(INDEX(Capacity!$C$10:$Q$109,MATCH('Capacity Backing (Hide)'!V$2,Capacity!$B$10:$B$109,0),1):INDEX(Capacity!$C$10:$Q$109,MATCH('Capacity Backing (Hide)'!V$2,Capacity!$B$10:$B$109,0),15))</f>
        <v>#N/A</v>
      </c>
      <c r="W1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(Hide)'!$A16,'Capacity Summary'!$I$35:$BH$35,0))="x",INDEX('Capacity Summary'!$C$36:$F$135,MATCH('Capacity Backing (Hide)'!W$2,'Capacity Summary'!$B$36:$B$135,0),4),IF(INDEX('Capacity Summary'!$I$36:$BH$135,MATCH('Capacity Backing (Hide)'!W$2,'Capacity Summary'!$B$36:$B$135,0),MATCH('Capacity Backing (Hide)'!$A16,'Capacity Summary'!$I$35:$BH$35,0))&lt;&gt;0,INDEX('Capacity Summary'!$I$36:$BH$135,MATCH('Capacity Backing (Hide)'!W$2,'Capacity Summary'!$B$36:$B$135,0),MATCH('Capacity Backing (Hide)'!$A16,'Capacity Summary'!$I$35:$BH$35,0)),0)),INDEX('Capacity Summary'!$C$36:$F$135,MATCH('Capacity Backing (Hide)'!W$2,'Capacity Summary'!$B$36:$B$135,0),2)))/IF(Summary!$B$7="Minutes",1,60)/COUNTA(INDEX(Capacity!$C$10:$Q$109,MATCH('Capacity Backing (Hide)'!W$2,Capacity!$B$10:$B$109,0),1):INDEX(Capacity!$C$10:$Q$109,MATCH('Capacity Backing (Hide)'!W$2,Capacity!$B$10:$B$109,0),15))</f>
        <v>#N/A</v>
      </c>
      <c r="X1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(Hide)'!$A16,'Capacity Summary'!$I$35:$BH$35,0))="x",INDEX('Capacity Summary'!$C$36:$F$135,MATCH('Capacity Backing (Hide)'!X$2,'Capacity Summary'!$B$36:$B$135,0),4),IF(INDEX('Capacity Summary'!$I$36:$BH$135,MATCH('Capacity Backing (Hide)'!X$2,'Capacity Summary'!$B$36:$B$135,0),MATCH('Capacity Backing (Hide)'!$A16,'Capacity Summary'!$I$35:$BH$35,0))&lt;&gt;0,INDEX('Capacity Summary'!$I$36:$BH$135,MATCH('Capacity Backing (Hide)'!X$2,'Capacity Summary'!$B$36:$B$135,0),MATCH('Capacity Backing (Hide)'!$A16,'Capacity Summary'!$I$35:$BH$35,0)),0)),INDEX('Capacity Summary'!$C$36:$F$135,MATCH('Capacity Backing (Hide)'!X$2,'Capacity Summary'!$B$36:$B$135,0),2)))/IF(Summary!$B$7="Minutes",1,60)/COUNTA(INDEX(Capacity!$C$10:$Q$109,MATCH('Capacity Backing (Hide)'!X$2,Capacity!$B$10:$B$109,0),1):INDEX(Capacity!$C$10:$Q$109,MATCH('Capacity Backing (Hide)'!X$2,Capacity!$B$10:$B$109,0),15))</f>
        <v>#N/A</v>
      </c>
      <c r="Y1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(Hide)'!$A16,'Capacity Summary'!$I$35:$BH$35,0))="x",INDEX('Capacity Summary'!$C$36:$F$135,MATCH('Capacity Backing (Hide)'!Y$2,'Capacity Summary'!$B$36:$B$135,0),4),IF(INDEX('Capacity Summary'!$I$36:$BH$135,MATCH('Capacity Backing (Hide)'!Y$2,'Capacity Summary'!$B$36:$B$135,0),MATCH('Capacity Backing (Hide)'!$A16,'Capacity Summary'!$I$35:$BH$35,0))&lt;&gt;0,INDEX('Capacity Summary'!$I$36:$BH$135,MATCH('Capacity Backing (Hide)'!Y$2,'Capacity Summary'!$B$36:$B$135,0),MATCH('Capacity Backing (Hide)'!$A16,'Capacity Summary'!$I$35:$BH$35,0)),0)),INDEX('Capacity Summary'!$C$36:$F$135,MATCH('Capacity Backing (Hide)'!Y$2,'Capacity Summary'!$B$36:$B$135,0),2)))/IF(Summary!$B$7="Minutes",1,60)/COUNTA(INDEX(Capacity!$C$10:$Q$109,MATCH('Capacity Backing (Hide)'!Y$2,Capacity!$B$10:$B$109,0),1):INDEX(Capacity!$C$10:$Q$109,MATCH('Capacity Backing (Hide)'!Y$2,Capacity!$B$10:$B$109,0),15))</f>
        <v>#N/A</v>
      </c>
      <c r="Z1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(Hide)'!$A16,'Capacity Summary'!$I$35:$BH$35,0))="x",INDEX('Capacity Summary'!$C$36:$F$135,MATCH('Capacity Backing (Hide)'!Z$2,'Capacity Summary'!$B$36:$B$135,0),4),IF(INDEX('Capacity Summary'!$I$36:$BH$135,MATCH('Capacity Backing (Hide)'!Z$2,'Capacity Summary'!$B$36:$B$135,0),MATCH('Capacity Backing (Hide)'!$A16,'Capacity Summary'!$I$35:$BH$35,0))&lt;&gt;0,INDEX('Capacity Summary'!$I$36:$BH$135,MATCH('Capacity Backing (Hide)'!Z$2,'Capacity Summary'!$B$36:$B$135,0),MATCH('Capacity Backing (Hide)'!$A16,'Capacity Summary'!$I$35:$BH$35,0)),0)),INDEX('Capacity Summary'!$C$36:$F$135,MATCH('Capacity Backing (Hide)'!Z$2,'Capacity Summary'!$B$36:$B$135,0),2)))/IF(Summary!$B$7="Minutes",1,60)/COUNTA(INDEX(Capacity!$C$10:$Q$109,MATCH('Capacity Backing (Hide)'!Z$2,Capacity!$B$10:$B$109,0),1):INDEX(Capacity!$C$10:$Q$109,MATCH('Capacity Backing (Hide)'!Z$2,Capacity!$B$10:$B$109,0),15))</f>
        <v>#N/A</v>
      </c>
      <c r="AA1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(Hide)'!$A16,'Capacity Summary'!$I$35:$BH$35,0))="x",INDEX('Capacity Summary'!$C$36:$F$135,MATCH('Capacity Backing (Hide)'!AA$2,'Capacity Summary'!$B$36:$B$135,0),4),IF(INDEX('Capacity Summary'!$I$36:$BH$135,MATCH('Capacity Backing (Hide)'!AA$2,'Capacity Summary'!$B$36:$B$135,0),MATCH('Capacity Backing (Hide)'!$A16,'Capacity Summary'!$I$35:$BH$35,0))&lt;&gt;0,INDEX('Capacity Summary'!$I$36:$BH$135,MATCH('Capacity Backing (Hide)'!AA$2,'Capacity Summary'!$B$36:$B$135,0),MATCH('Capacity Backing (Hide)'!$A16,'Capacity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(Hide)'!$A16,'Capacity Summary'!$I$35:$BH$35,0))="x",INDEX('Capacity Summary'!$C$36:$F$135,MATCH('Capacity Backing (Hide)'!AB$2,'Capacity Summary'!$B$36:$B$135,0),4),IF(INDEX('Capacity Summary'!$I$36:$BH$135,MATCH('Capacity Backing (Hide)'!AB$2,'Capacity Summary'!$B$36:$B$135,0),MATCH('Capacity Backing (Hide)'!$A16,'Capacity Summary'!$I$35:$BH$35,0))&lt;&gt;0,INDEX('Capacity Summary'!$I$36:$BH$135,MATCH('Capacity Backing (Hide)'!AB$2,'Capacity Summary'!$B$36:$B$135,0),MATCH('Capacity Backing (Hide)'!$A16,'Capacity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(Hide)'!$A16,'Capacity Summary'!$I$35:$BH$35,0))="x",INDEX('Capacity Summary'!$C$36:$F$135,MATCH('Capacity Backing (Hide)'!AC$2,'Capacity Summary'!$B$36:$B$135,0),4),IF(INDEX('Capacity Summary'!$I$36:$BH$135,MATCH('Capacity Backing (Hide)'!AC$2,'Capacity Summary'!$B$36:$B$135,0),MATCH('Capacity Backing (Hide)'!$A16,'Capacity Summary'!$I$35:$BH$35,0))&lt;&gt;0,INDEX('Capacity Summary'!$I$36:$BH$135,MATCH('Capacity Backing (Hide)'!AC$2,'Capacity Summary'!$B$36:$B$135,0),MATCH('Capacity Backing (Hide)'!$A16,'Capacity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(Hide)'!$A16,'Capacity Summary'!$I$35:$BH$35,0))="x",INDEX('Capacity Summary'!$C$36:$F$135,MATCH('Capacity Backing (Hide)'!AD$2,'Capacity Summary'!$B$36:$B$135,0),4),IF(INDEX('Capacity Summary'!$I$36:$BH$135,MATCH('Capacity Backing (Hide)'!AD$2,'Capacity Summary'!$B$36:$B$135,0),MATCH('Capacity Backing (Hide)'!$A16,'Capacity Summary'!$I$35:$BH$35,0))&lt;&gt;0,INDEX('Capacity Summary'!$I$36:$BH$135,MATCH('Capacity Backing (Hide)'!AD$2,'Capacity Summary'!$B$36:$B$135,0),MATCH('Capacity Backing (Hide)'!$A16,'Capacity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(Hide)'!$A16,'Capacity Summary'!$I$35:$BH$35,0))="x",INDEX('Capacity Summary'!$C$36:$F$135,MATCH('Capacity Backing (Hide)'!AE$2,'Capacity Summary'!$B$36:$B$135,0),4),IF(INDEX('Capacity Summary'!$I$36:$BH$135,MATCH('Capacity Backing (Hide)'!AE$2,'Capacity Summary'!$B$36:$B$135,0),MATCH('Capacity Backing (Hide)'!$A16,'Capacity Summary'!$I$35:$BH$35,0))&lt;&gt;0,INDEX('Capacity Summary'!$I$36:$BH$135,MATCH('Capacity Backing (Hide)'!AE$2,'Capacity Summary'!$B$36:$B$135,0),MATCH('Capacity Backing (Hide)'!$A16,'Capacity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(Hide)'!$A16,'Capacity Summary'!$I$35:$BH$35,0))="x",INDEX('Capacity Summary'!$C$36:$F$135,MATCH('Capacity Backing (Hide)'!AF$2,'Capacity Summary'!$B$36:$B$135,0),4),IF(INDEX('Capacity Summary'!$I$36:$BH$135,MATCH('Capacity Backing (Hide)'!AF$2,'Capacity Summary'!$B$36:$B$135,0),MATCH('Capacity Backing (Hide)'!$A16,'Capacity Summary'!$I$35:$BH$35,0))&lt;&gt;0,INDEX('Capacity Summary'!$I$36:$BH$135,MATCH('Capacity Backing (Hide)'!AF$2,'Capacity Summary'!$B$36:$B$135,0),MATCH('Capacity Backing (Hide)'!$A16,'Capacity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(Hide)'!$A16,'Capacity Summary'!$I$35:$BH$35,0))="x",INDEX('Capacity Summary'!$C$36:$F$135,MATCH('Capacity Backing (Hide)'!AG$2,'Capacity Summary'!$B$36:$B$135,0),4),IF(INDEX('Capacity Summary'!$I$36:$BH$135,MATCH('Capacity Backing (Hide)'!AG$2,'Capacity Summary'!$B$36:$B$135,0),MATCH('Capacity Backing (Hide)'!$A16,'Capacity Summary'!$I$35:$BH$35,0))&lt;&gt;0,INDEX('Capacity Summary'!$I$36:$BH$135,MATCH('Capacity Backing (Hide)'!AG$2,'Capacity Summary'!$B$36:$B$135,0),MATCH('Capacity Backing (Hide)'!$A16,'Capacity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(Hide)'!$A16,'Capacity Summary'!$I$35:$BH$35,0))="x",INDEX('Capacity Summary'!$C$36:$F$135,MATCH('Capacity Backing (Hide)'!AH$2,'Capacity Summary'!$B$36:$B$135,0),4),IF(INDEX('Capacity Summary'!$I$36:$BH$135,MATCH('Capacity Backing (Hide)'!AH$2,'Capacity Summary'!$B$36:$B$135,0),MATCH('Capacity Backing (Hide)'!$A16,'Capacity Summary'!$I$35:$BH$35,0))&lt;&gt;0,INDEX('Capacity Summary'!$I$36:$BH$135,MATCH('Capacity Backing (Hide)'!AH$2,'Capacity Summary'!$B$36:$B$135,0),MATCH('Capacity Backing (Hide)'!$A16,'Capacity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(Hide)'!$A16,'Capacity Summary'!$I$35:$BH$35,0))="x",INDEX('Capacity Summary'!$C$36:$F$135,MATCH('Capacity Backing (Hide)'!AI$2,'Capacity Summary'!$B$36:$B$135,0),4),IF(INDEX('Capacity Summary'!$I$36:$BH$135,MATCH('Capacity Backing (Hide)'!AI$2,'Capacity Summary'!$B$36:$B$135,0),MATCH('Capacity Backing (Hide)'!$A16,'Capacity Summary'!$I$35:$BH$35,0))&lt;&gt;0,INDEX('Capacity Summary'!$I$36:$BH$135,MATCH('Capacity Backing (Hide)'!AI$2,'Capacity Summary'!$B$36:$B$135,0),MATCH('Capacity Backing (Hide)'!$A16,'Capacity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(Hide)'!$A16,'Capacity Summary'!$I$35:$BH$35,0))="x",INDEX('Capacity Summary'!$C$36:$F$135,MATCH('Capacity Backing (Hide)'!AJ$2,'Capacity Summary'!$B$36:$B$135,0),4),IF(INDEX('Capacity Summary'!$I$36:$BH$135,MATCH('Capacity Backing (Hide)'!AJ$2,'Capacity Summary'!$B$36:$B$135,0),MATCH('Capacity Backing (Hide)'!$A16,'Capacity Summary'!$I$35:$BH$35,0))&lt;&gt;0,INDEX('Capacity Summary'!$I$36:$BH$135,MATCH('Capacity Backing (Hide)'!AJ$2,'Capacity Summary'!$B$36:$B$135,0),MATCH('Capacity Backing (Hide)'!$A16,'Capacity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(Hide)'!$A16,'Capacity Summary'!$I$35:$BH$35,0))="x",INDEX('Capacity Summary'!$C$36:$F$135,MATCH('Capacity Backing (Hide)'!AK$2,'Capacity Summary'!$B$36:$B$135,0),4),IF(INDEX('Capacity Summary'!$I$36:$BH$135,MATCH('Capacity Backing (Hide)'!AK$2,'Capacity Summary'!$B$36:$B$135,0),MATCH('Capacity Backing (Hide)'!$A16,'Capacity Summary'!$I$35:$BH$35,0))&lt;&gt;0,INDEX('Capacity Summary'!$I$36:$BH$135,MATCH('Capacity Backing (Hide)'!AK$2,'Capacity Summary'!$B$36:$B$135,0),MATCH('Capacity Backing (Hide)'!$A16,'Capacity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(Hide)'!$A16,'Capacity Summary'!$I$35:$BH$35,0))="x",INDEX('Capacity Summary'!$C$36:$F$135,MATCH('Capacity Backing (Hide)'!AL$2,'Capacity Summary'!$B$36:$B$135,0),4),IF(INDEX('Capacity Summary'!$I$36:$BH$135,MATCH('Capacity Backing (Hide)'!AL$2,'Capacity Summary'!$B$36:$B$135,0),MATCH('Capacity Backing (Hide)'!$A16,'Capacity Summary'!$I$35:$BH$35,0))&lt;&gt;0,INDEX('Capacity Summary'!$I$36:$BH$135,MATCH('Capacity Backing (Hide)'!AL$2,'Capacity Summary'!$B$36:$B$135,0),MATCH('Capacity Backing (Hide)'!$A16,'Capacity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(Hide)'!$A16,'Capacity Summary'!$I$35:$BH$35,0))="x",INDEX('Capacity Summary'!$C$36:$F$135,MATCH('Capacity Backing (Hide)'!AM$2,'Capacity Summary'!$B$36:$B$135,0),4),IF(INDEX('Capacity Summary'!$I$36:$BH$135,MATCH('Capacity Backing (Hide)'!AM$2,'Capacity Summary'!$B$36:$B$135,0),MATCH('Capacity Backing (Hide)'!$A16,'Capacity Summary'!$I$35:$BH$35,0))&lt;&gt;0,INDEX('Capacity Summary'!$I$36:$BH$135,MATCH('Capacity Backing (Hide)'!AM$2,'Capacity Summary'!$B$36:$B$135,0),MATCH('Capacity Backing (Hide)'!$A16,'Capacity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(Hide)'!$A16,'Capacity Summary'!$I$35:$BH$35,0))="x",INDEX('Capacity Summary'!$C$36:$F$135,MATCH('Capacity Backing (Hide)'!AN$2,'Capacity Summary'!$B$36:$B$135,0),4),IF(INDEX('Capacity Summary'!$I$36:$BH$135,MATCH('Capacity Backing (Hide)'!AN$2,'Capacity Summary'!$B$36:$B$135,0),MATCH('Capacity Backing (Hide)'!$A16,'Capacity Summary'!$I$35:$BH$35,0))&lt;&gt;0,INDEX('Capacity Summary'!$I$36:$BH$135,MATCH('Capacity Backing (Hide)'!AN$2,'Capacity Summary'!$B$36:$B$135,0),MATCH('Capacity Backing (Hide)'!$A16,'Capacity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(Hide)'!$A16,'Capacity Summary'!$I$35:$BH$35,0))="x",INDEX('Capacity Summary'!$C$36:$F$135,MATCH('Capacity Backing (Hide)'!AO$2,'Capacity Summary'!$B$36:$B$135,0),4),IF(INDEX('Capacity Summary'!$I$36:$BH$135,MATCH('Capacity Backing (Hide)'!AO$2,'Capacity Summary'!$B$36:$B$135,0),MATCH('Capacity Backing (Hide)'!$A16,'Capacity Summary'!$I$35:$BH$35,0))&lt;&gt;0,INDEX('Capacity Summary'!$I$36:$BH$135,MATCH('Capacity Backing (Hide)'!AO$2,'Capacity Summary'!$B$36:$B$135,0),MATCH('Capacity Backing (Hide)'!$A16,'Capacity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(Hide)'!$A16,'Capacity Summary'!$I$35:$BH$35,0))="x",INDEX('Capacity Summary'!$C$36:$F$135,MATCH('Capacity Backing (Hide)'!AP$2,'Capacity Summary'!$B$36:$B$135,0),4),IF(INDEX('Capacity Summary'!$I$36:$BH$135,MATCH('Capacity Backing (Hide)'!AP$2,'Capacity Summary'!$B$36:$B$135,0),MATCH('Capacity Backing (Hide)'!$A16,'Capacity Summary'!$I$35:$BH$35,0))&lt;&gt;0,INDEX('Capacity Summary'!$I$36:$BH$135,MATCH('Capacity Backing (Hide)'!AP$2,'Capacity Summary'!$B$36:$B$135,0),MATCH('Capacity Backing (Hide)'!$A16,'Capacity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(Hide)'!$A16,'Capacity Summary'!$I$35:$BH$35,0))="x",INDEX('Capacity Summary'!$C$36:$F$135,MATCH('Capacity Backing (Hide)'!AQ$2,'Capacity Summary'!$B$36:$B$135,0),4),IF(INDEX('Capacity Summary'!$I$36:$BH$135,MATCH('Capacity Backing (Hide)'!AQ$2,'Capacity Summary'!$B$36:$B$135,0),MATCH('Capacity Backing (Hide)'!$A16,'Capacity Summary'!$I$35:$BH$35,0))&lt;&gt;0,INDEX('Capacity Summary'!$I$36:$BH$135,MATCH('Capacity Backing (Hide)'!AQ$2,'Capacity Summary'!$B$36:$B$135,0),MATCH('Capacity Backing (Hide)'!$A16,'Capacity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(Hide)'!$A16,'Capacity Summary'!$I$35:$BH$35,0))="x",INDEX('Capacity Summary'!$C$36:$F$135,MATCH('Capacity Backing (Hide)'!AR$2,'Capacity Summary'!$B$36:$B$135,0),4),IF(INDEX('Capacity Summary'!$I$36:$BH$135,MATCH('Capacity Backing (Hide)'!AR$2,'Capacity Summary'!$B$36:$B$135,0),MATCH('Capacity Backing (Hide)'!$A16,'Capacity Summary'!$I$35:$BH$35,0))&lt;&gt;0,INDEX('Capacity Summary'!$I$36:$BH$135,MATCH('Capacity Backing (Hide)'!AR$2,'Capacity Summary'!$B$36:$B$135,0),MATCH('Capacity Backing (Hide)'!$A16,'Capacity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(Hide)'!$A16,'Capacity Summary'!$I$35:$BH$35,0))="x",INDEX('Capacity Summary'!$C$36:$F$135,MATCH('Capacity Backing (Hide)'!AS$2,'Capacity Summary'!$B$36:$B$135,0),4),IF(INDEX('Capacity Summary'!$I$36:$BH$135,MATCH('Capacity Backing (Hide)'!AS$2,'Capacity Summary'!$B$36:$B$135,0),MATCH('Capacity Backing (Hide)'!$A16,'Capacity Summary'!$I$35:$BH$35,0))&lt;&gt;0,INDEX('Capacity Summary'!$I$36:$BH$135,MATCH('Capacity Backing (Hide)'!AS$2,'Capacity Summary'!$B$36:$B$135,0),MATCH('Capacity Backing (Hide)'!$A16,'Capacity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(Hide)'!$A16,'Capacity Summary'!$I$35:$BH$35,0))="x",INDEX('Capacity Summary'!$C$36:$F$135,MATCH('Capacity Backing (Hide)'!AT$2,'Capacity Summary'!$B$36:$B$135,0),4),IF(INDEX('Capacity Summary'!$I$36:$BH$135,MATCH('Capacity Backing (Hide)'!AT$2,'Capacity Summary'!$B$36:$B$135,0),MATCH('Capacity Backing (Hide)'!$A16,'Capacity Summary'!$I$35:$BH$35,0))&lt;&gt;0,INDEX('Capacity Summary'!$I$36:$BH$135,MATCH('Capacity Backing (Hide)'!AT$2,'Capacity Summary'!$B$36:$B$135,0),MATCH('Capacity Backing (Hide)'!$A16,'Capacity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(Hide)'!$A16,'Capacity Summary'!$I$35:$BH$35,0))="x",INDEX('Capacity Summary'!$C$36:$F$135,MATCH('Capacity Backing (Hide)'!AU$2,'Capacity Summary'!$B$36:$B$135,0),4),IF(INDEX('Capacity Summary'!$I$36:$BH$135,MATCH('Capacity Backing (Hide)'!AU$2,'Capacity Summary'!$B$36:$B$135,0),MATCH('Capacity Backing (Hide)'!$A16,'Capacity Summary'!$I$35:$BH$35,0))&lt;&gt;0,INDEX('Capacity Summary'!$I$36:$BH$135,MATCH('Capacity Backing (Hide)'!AU$2,'Capacity Summary'!$B$36:$B$135,0),MATCH('Capacity Backing (Hide)'!$A16,'Capacity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(Hide)'!$A16,'Capacity Summary'!$I$35:$BH$35,0))="x",INDEX('Capacity Summary'!$C$36:$F$135,MATCH('Capacity Backing (Hide)'!AV$2,'Capacity Summary'!$B$36:$B$135,0),4),IF(INDEX('Capacity Summary'!$I$36:$BH$135,MATCH('Capacity Backing (Hide)'!AV$2,'Capacity Summary'!$B$36:$B$135,0),MATCH('Capacity Backing (Hide)'!$A16,'Capacity Summary'!$I$35:$BH$35,0))&lt;&gt;0,INDEX('Capacity Summary'!$I$36:$BH$135,MATCH('Capacity Backing (Hide)'!AV$2,'Capacity Summary'!$B$36:$B$135,0),MATCH('Capacity Backing (Hide)'!$A16,'Capacity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(Hide)'!$A16,'Capacity Summary'!$I$35:$BH$35,0))="x",INDEX('Capacity Summary'!$C$36:$F$135,MATCH('Capacity Backing (Hide)'!AW$2,'Capacity Summary'!$B$36:$B$135,0),4),IF(INDEX('Capacity Summary'!$I$36:$BH$135,MATCH('Capacity Backing (Hide)'!AW$2,'Capacity Summary'!$B$36:$B$135,0),MATCH('Capacity Backing (Hide)'!$A16,'Capacity Summary'!$I$35:$BH$35,0))&lt;&gt;0,INDEX('Capacity Summary'!$I$36:$BH$135,MATCH('Capacity Backing (Hide)'!AW$2,'Capacity Summary'!$B$36:$B$135,0),MATCH('Capacity Backing (Hide)'!$A16,'Capacity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(Hide)'!$A16,'Capacity Summary'!$I$35:$BH$35,0))="x",INDEX('Capacity Summary'!$C$36:$F$135,MATCH('Capacity Backing (Hide)'!AX$2,'Capacity Summary'!$B$36:$B$135,0),4),IF(INDEX('Capacity Summary'!$I$36:$BH$135,MATCH('Capacity Backing (Hide)'!AX$2,'Capacity Summary'!$B$36:$B$135,0),MATCH('Capacity Backing (Hide)'!$A16,'Capacity Summary'!$I$35:$BH$35,0))&lt;&gt;0,INDEX('Capacity Summary'!$I$36:$BH$135,MATCH('Capacity Backing (Hide)'!AX$2,'Capacity Summary'!$B$36:$B$135,0),MATCH('Capacity Backing (Hide)'!$A16,'Capacity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(Hide)'!$A16,'Capacity Summary'!$I$35:$BH$35,0))="x",INDEX('Capacity Summary'!$C$36:$F$135,MATCH('Capacity Backing (Hide)'!AY$2,'Capacity Summary'!$B$36:$B$135,0),4),IF(INDEX('Capacity Summary'!$I$36:$BH$135,MATCH('Capacity Backing (Hide)'!AY$2,'Capacity Summary'!$B$36:$B$135,0),MATCH('Capacity Backing (Hide)'!$A16,'Capacity Summary'!$I$35:$BH$35,0))&lt;&gt;0,INDEX('Capacity Summary'!$I$36:$BH$135,MATCH('Capacity Backing (Hide)'!AY$2,'Capacity Summary'!$B$36:$B$135,0),MATCH('Capacity Backing (Hide)'!$A16,'Capacity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(Hide)'!$A16,'Capacity Summary'!$I$35:$BH$35,0))="x",INDEX('Capacity Summary'!$C$36:$F$135,MATCH('Capacity Backing (Hide)'!AZ$2,'Capacity Summary'!$B$36:$B$135,0),4),IF(INDEX('Capacity Summary'!$I$36:$BH$135,MATCH('Capacity Backing (Hide)'!AZ$2,'Capacity Summary'!$B$36:$B$135,0),MATCH('Capacity Backing (Hide)'!$A16,'Capacity Summary'!$I$35:$BH$35,0))&lt;&gt;0,INDEX('Capacity Summary'!$I$36:$BH$135,MATCH('Capacity Backing (Hide)'!AZ$2,'Capacity Summary'!$B$36:$B$135,0),MATCH('Capacity Backing (Hide)'!$A16,'Capacity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(Hide)'!$A16,'Capacity Summary'!$I$35:$BH$35,0))="x",INDEX('Capacity Summary'!$C$36:$F$135,MATCH('Capacity Backing (Hide)'!BA$2,'Capacity Summary'!$B$36:$B$135,0),4),IF(INDEX('Capacity Summary'!$I$36:$BH$135,MATCH('Capacity Backing (Hide)'!BA$2,'Capacity Summary'!$B$36:$B$135,0),MATCH('Capacity Backing (Hide)'!$A16,'Capacity Summary'!$I$35:$BH$35,0))&lt;&gt;0,INDEX('Capacity Summary'!$I$36:$BH$135,MATCH('Capacity Backing (Hide)'!BA$2,'Capacity Summary'!$B$36:$B$135,0),MATCH('Capacity Backing (Hide)'!$A16,'Capacity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(Hide)'!$A16,'Capacity Summary'!$I$35:$BH$35,0))="x",INDEX('Capacity Summary'!$C$36:$F$135,MATCH('Capacity Backing (Hide)'!BB$2,'Capacity Summary'!$B$36:$B$135,0),4),IF(INDEX('Capacity Summary'!$I$36:$BH$135,MATCH('Capacity Backing (Hide)'!BB$2,'Capacity Summary'!$B$36:$B$135,0),MATCH('Capacity Backing (Hide)'!$A16,'Capacity Summary'!$I$35:$BH$35,0))&lt;&gt;0,INDEX('Capacity Summary'!$I$36:$BH$135,MATCH('Capacity Backing (Hide)'!BB$2,'Capacity Summary'!$B$36:$B$135,0),MATCH('Capacity Backing (Hide)'!$A16,'Capacity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(Hide)'!$A16,'Capacity Summary'!$I$35:$BH$35,0))="x",INDEX('Capacity Summary'!$C$36:$F$135,MATCH('Capacity Backing (Hide)'!BC$2,'Capacity Summary'!$B$36:$B$135,0),4),IF(INDEX('Capacity Summary'!$I$36:$BH$135,MATCH('Capacity Backing (Hide)'!BC$2,'Capacity Summary'!$B$36:$B$135,0),MATCH('Capacity Backing (Hide)'!$A16,'Capacity Summary'!$I$35:$BH$35,0))&lt;&gt;0,INDEX('Capacity Summary'!$I$36:$BH$135,MATCH('Capacity Backing (Hide)'!BC$2,'Capacity Summary'!$B$36:$B$135,0),MATCH('Capacity Backing (Hide)'!$A16,'Capacity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(Hide)'!$A16,'Capacity Summary'!$I$35:$BH$35,0))="x",INDEX('Capacity Summary'!$C$36:$F$135,MATCH('Capacity Backing (Hide)'!BD$2,'Capacity Summary'!$B$36:$B$135,0),4),IF(INDEX('Capacity Summary'!$I$36:$BH$135,MATCH('Capacity Backing (Hide)'!BD$2,'Capacity Summary'!$B$36:$B$135,0),MATCH('Capacity Backing (Hide)'!$A16,'Capacity Summary'!$I$35:$BH$35,0))&lt;&gt;0,INDEX('Capacity Summary'!$I$36:$BH$135,MATCH('Capacity Backing (Hide)'!BD$2,'Capacity Summary'!$B$36:$B$135,0),MATCH('Capacity Backing (Hide)'!$A16,'Capacity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(Hide)'!$A16,'Capacity Summary'!$I$35:$BH$35,0))="x",INDEX('Capacity Summary'!$C$36:$F$135,MATCH('Capacity Backing (Hide)'!BE$2,'Capacity Summary'!$B$36:$B$135,0),4),IF(INDEX('Capacity Summary'!$I$36:$BH$135,MATCH('Capacity Backing (Hide)'!BE$2,'Capacity Summary'!$B$36:$B$135,0),MATCH('Capacity Backing (Hide)'!$A16,'Capacity Summary'!$I$35:$BH$35,0))&lt;&gt;0,INDEX('Capacity Summary'!$I$36:$BH$135,MATCH('Capacity Backing (Hide)'!BE$2,'Capacity Summary'!$B$36:$B$135,0),MATCH('Capacity Backing (Hide)'!$A16,'Capacity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(Hide)'!$A16,'Capacity Summary'!$I$35:$BH$35,0))="x",INDEX('Capacity Summary'!$C$36:$F$135,MATCH('Capacity Backing (Hide)'!BF$2,'Capacity Summary'!$B$36:$B$135,0),4),IF(INDEX('Capacity Summary'!$I$36:$BH$135,MATCH('Capacity Backing (Hide)'!BF$2,'Capacity Summary'!$B$36:$B$135,0),MATCH('Capacity Backing (Hide)'!$A16,'Capacity Summary'!$I$35:$BH$35,0))&lt;&gt;0,INDEX('Capacity Summary'!$I$36:$BH$135,MATCH('Capacity Backing (Hide)'!BF$2,'Capacity Summary'!$B$36:$B$135,0),MATCH('Capacity Backing (Hide)'!$A16,'Capacity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(Hide)'!$A16,'Capacity Summary'!$I$35:$BH$35,0))="x",INDEX('Capacity Summary'!$C$36:$F$135,MATCH('Capacity Backing (Hide)'!BG$2,'Capacity Summary'!$B$36:$B$135,0),4),IF(INDEX('Capacity Summary'!$I$36:$BH$135,MATCH('Capacity Backing (Hide)'!BG$2,'Capacity Summary'!$B$36:$B$135,0),MATCH('Capacity Backing (Hide)'!$A16,'Capacity Summary'!$I$35:$BH$35,0))&lt;&gt;0,INDEX('Capacity Summary'!$I$36:$BH$135,MATCH('Capacity Backing (Hide)'!BG$2,'Capacity Summary'!$B$36:$B$135,0),MATCH('Capacity Backing (Hide)'!$A16,'Capacity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(Hide)'!$A16,'Capacity Summary'!$I$35:$BH$35,0))="x",INDEX('Capacity Summary'!$C$36:$F$135,MATCH('Capacity Backing (Hide)'!BH$2,'Capacity Summary'!$B$36:$B$135,0),4),IF(INDEX('Capacity Summary'!$I$36:$BH$135,MATCH('Capacity Backing (Hide)'!BH$2,'Capacity Summary'!$B$36:$B$135,0),MATCH('Capacity Backing (Hide)'!$A16,'Capacity Summary'!$I$35:$BH$35,0))&lt;&gt;0,INDEX('Capacity Summary'!$I$36:$BH$135,MATCH('Capacity Backing (Hide)'!BH$2,'Capacity Summary'!$B$36:$B$135,0),MATCH('Capacity Backing (Hide)'!$A16,'Capacity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(Hide)'!$A16,'Capacity Summary'!$I$35:$BH$35,0))="x",INDEX('Capacity Summary'!$C$36:$F$135,MATCH('Capacity Backing (Hide)'!BI$2,'Capacity Summary'!$B$36:$B$135,0),4),IF(INDEX('Capacity Summary'!$I$36:$BH$135,MATCH('Capacity Backing (Hide)'!BI$2,'Capacity Summary'!$B$36:$B$135,0),MATCH('Capacity Backing (Hide)'!$A16,'Capacity Summary'!$I$35:$BH$35,0))&lt;&gt;0,INDEX('Capacity Summary'!$I$36:$BH$135,MATCH('Capacity Backing (Hide)'!BI$2,'Capacity Summary'!$B$36:$B$135,0),MATCH('Capacity Backing (Hide)'!$A16,'Capacity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(Hide)'!$A16,'Capacity Summary'!$I$35:$BH$35,0))="x",INDEX('Capacity Summary'!$C$36:$F$135,MATCH('Capacity Backing (Hide)'!BJ$2,'Capacity Summary'!$B$36:$B$135,0),4),IF(INDEX('Capacity Summary'!$I$36:$BH$135,MATCH('Capacity Backing (Hide)'!BJ$2,'Capacity Summary'!$B$36:$B$135,0),MATCH('Capacity Backing (Hide)'!$A16,'Capacity Summary'!$I$35:$BH$35,0))&lt;&gt;0,INDEX('Capacity Summary'!$I$36:$BH$135,MATCH('Capacity Backing (Hide)'!BJ$2,'Capacity Summary'!$B$36:$B$135,0),MATCH('Capacity Backing (Hide)'!$A16,'Capacity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(Hide)'!$A16,'Capacity Summary'!$I$35:$BH$35,0))="x",INDEX('Capacity Summary'!$C$36:$F$135,MATCH('Capacity Backing (Hide)'!BK$2,'Capacity Summary'!$B$36:$B$135,0),4),IF(INDEX('Capacity Summary'!$I$36:$BH$135,MATCH('Capacity Backing (Hide)'!BK$2,'Capacity Summary'!$B$36:$B$135,0),MATCH('Capacity Backing (Hide)'!$A16,'Capacity Summary'!$I$35:$BH$35,0))&lt;&gt;0,INDEX('Capacity Summary'!$I$36:$BH$135,MATCH('Capacity Backing (Hide)'!BK$2,'Capacity Summary'!$B$36:$B$135,0),MATCH('Capacity Backing (Hide)'!$A16,'Capacity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(Hide)'!$A16,'Capacity Summary'!$I$35:$BH$35,0))="x",INDEX('Capacity Summary'!$C$36:$F$135,MATCH('Capacity Backing (Hide)'!BL$2,'Capacity Summary'!$B$36:$B$135,0),4),IF(INDEX('Capacity Summary'!$I$36:$BH$135,MATCH('Capacity Backing (Hide)'!BL$2,'Capacity Summary'!$B$36:$B$135,0),MATCH('Capacity Backing (Hide)'!$A16,'Capacity Summary'!$I$35:$BH$35,0))&lt;&gt;0,INDEX('Capacity Summary'!$I$36:$BH$135,MATCH('Capacity Backing (Hide)'!BL$2,'Capacity Summary'!$B$36:$B$135,0),MATCH('Capacity Backing (Hide)'!$A16,'Capacity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(Hide)'!$A16,'Capacity Summary'!$I$35:$BH$35,0))="x",INDEX('Capacity Summary'!$C$36:$F$135,MATCH('Capacity Backing (Hide)'!BM$2,'Capacity Summary'!$B$36:$B$135,0),4),IF(INDEX('Capacity Summary'!$I$36:$BH$135,MATCH('Capacity Backing (Hide)'!BM$2,'Capacity Summary'!$B$36:$B$135,0),MATCH('Capacity Backing (Hide)'!$A16,'Capacity Summary'!$I$35:$BH$35,0))&lt;&gt;0,INDEX('Capacity Summary'!$I$36:$BH$135,MATCH('Capacity Backing (Hide)'!BM$2,'Capacity Summary'!$B$36:$B$135,0),MATCH('Capacity Backing (Hide)'!$A16,'Capacity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(Hide)'!$A16,'Capacity Summary'!$I$35:$BH$35,0))="x",INDEX('Capacity Summary'!$C$36:$F$135,MATCH('Capacity Backing (Hide)'!BN$2,'Capacity Summary'!$B$36:$B$135,0),4),IF(INDEX('Capacity Summary'!$I$36:$BH$135,MATCH('Capacity Backing (Hide)'!BN$2,'Capacity Summary'!$B$36:$B$135,0),MATCH('Capacity Backing (Hide)'!$A16,'Capacity Summary'!$I$35:$BH$35,0))&lt;&gt;0,INDEX('Capacity Summary'!$I$36:$BH$135,MATCH('Capacity Backing (Hide)'!BN$2,'Capacity Summary'!$B$36:$B$135,0),MATCH('Capacity Backing (Hide)'!$A16,'Capacity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(Hide)'!$A16,'Capacity Summary'!$I$35:$BH$35,0))="x",INDEX('Capacity Summary'!$C$36:$F$135,MATCH('Capacity Backing (Hide)'!BO$2,'Capacity Summary'!$B$36:$B$135,0),4),IF(INDEX('Capacity Summary'!$I$36:$BH$135,MATCH('Capacity Backing (Hide)'!BO$2,'Capacity Summary'!$B$36:$B$135,0),MATCH('Capacity Backing (Hide)'!$A16,'Capacity Summary'!$I$35:$BH$35,0))&lt;&gt;0,INDEX('Capacity Summary'!$I$36:$BH$135,MATCH('Capacity Backing (Hide)'!BO$2,'Capacity Summary'!$B$36:$B$135,0),MATCH('Capacity Backing (Hide)'!$A16,'Capacity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(Hide)'!$A16,'Capacity Summary'!$I$35:$BH$35,0))="x",INDEX('Capacity Summary'!$C$36:$F$135,MATCH('Capacity Backing (Hide)'!BP$2,'Capacity Summary'!$B$36:$B$135,0),4),IF(INDEX('Capacity Summary'!$I$36:$BH$135,MATCH('Capacity Backing (Hide)'!BP$2,'Capacity Summary'!$B$36:$B$135,0),MATCH('Capacity Backing (Hide)'!$A16,'Capacity Summary'!$I$35:$BH$35,0))&lt;&gt;0,INDEX('Capacity Summary'!$I$36:$BH$135,MATCH('Capacity Backing (Hide)'!BP$2,'Capacity Summary'!$B$36:$B$135,0),MATCH('Capacity Backing (Hide)'!$A16,'Capacity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(Hide)'!$A16,'Capacity Summary'!$I$35:$BH$35,0))="x",INDEX('Capacity Summary'!$C$36:$F$135,MATCH('Capacity Backing (Hide)'!BQ$2,'Capacity Summary'!$B$36:$B$135,0),4),IF(INDEX('Capacity Summary'!$I$36:$BH$135,MATCH('Capacity Backing (Hide)'!BQ$2,'Capacity Summary'!$B$36:$B$135,0),MATCH('Capacity Backing (Hide)'!$A16,'Capacity Summary'!$I$35:$BH$35,0))&lt;&gt;0,INDEX('Capacity Summary'!$I$36:$BH$135,MATCH('Capacity Backing (Hide)'!BQ$2,'Capacity Summary'!$B$36:$B$135,0),MATCH('Capacity Backing (Hide)'!$A16,'Capacity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(Hide)'!$A16,'Capacity Summary'!$I$35:$BH$35,0))="x",INDEX('Capacity Summary'!$C$36:$F$135,MATCH('Capacity Backing (Hide)'!BR$2,'Capacity Summary'!$B$36:$B$135,0),4),IF(INDEX('Capacity Summary'!$I$36:$BH$135,MATCH('Capacity Backing (Hide)'!BR$2,'Capacity Summary'!$B$36:$B$135,0),MATCH('Capacity Backing (Hide)'!$A16,'Capacity Summary'!$I$35:$BH$35,0))&lt;&gt;0,INDEX('Capacity Summary'!$I$36:$BH$135,MATCH('Capacity Backing (Hide)'!BR$2,'Capacity Summary'!$B$36:$B$135,0),MATCH('Capacity Backing (Hide)'!$A16,'Capacity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(Hide)'!$A16,'Capacity Summary'!$I$35:$BH$35,0))="x",INDEX('Capacity Summary'!$C$36:$F$135,MATCH('Capacity Backing (Hide)'!BS$2,'Capacity Summary'!$B$36:$B$135,0),4),IF(INDEX('Capacity Summary'!$I$36:$BH$135,MATCH('Capacity Backing (Hide)'!BS$2,'Capacity Summary'!$B$36:$B$135,0),MATCH('Capacity Backing (Hide)'!$A16,'Capacity Summary'!$I$35:$BH$35,0))&lt;&gt;0,INDEX('Capacity Summary'!$I$36:$BH$135,MATCH('Capacity Backing (Hide)'!BS$2,'Capacity Summary'!$B$36:$B$135,0),MATCH('Capacity Backing (Hide)'!$A16,'Capacity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(Hide)'!$A16,'Capacity Summary'!$I$35:$BH$35,0))="x",INDEX('Capacity Summary'!$C$36:$F$135,MATCH('Capacity Backing (Hide)'!BT$2,'Capacity Summary'!$B$36:$B$135,0),4),IF(INDEX('Capacity Summary'!$I$36:$BH$135,MATCH('Capacity Backing (Hide)'!BT$2,'Capacity Summary'!$B$36:$B$135,0),MATCH('Capacity Backing (Hide)'!$A16,'Capacity Summary'!$I$35:$BH$35,0))&lt;&gt;0,INDEX('Capacity Summary'!$I$36:$BH$135,MATCH('Capacity Backing (Hide)'!BT$2,'Capacity Summary'!$B$36:$B$135,0),MATCH('Capacity Backing (Hide)'!$A16,'Capacity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(Hide)'!$A16,'Capacity Summary'!$I$35:$BH$35,0))="x",INDEX('Capacity Summary'!$C$36:$F$135,MATCH('Capacity Backing (Hide)'!BU$2,'Capacity Summary'!$B$36:$B$135,0),4),IF(INDEX('Capacity Summary'!$I$36:$BH$135,MATCH('Capacity Backing (Hide)'!BU$2,'Capacity Summary'!$B$36:$B$135,0),MATCH('Capacity Backing (Hide)'!$A16,'Capacity Summary'!$I$35:$BH$35,0))&lt;&gt;0,INDEX('Capacity Summary'!$I$36:$BH$135,MATCH('Capacity Backing (Hide)'!BU$2,'Capacity Summary'!$B$36:$B$135,0),MATCH('Capacity Backing (Hide)'!$A16,'Capacity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(Hide)'!$A16,'Capacity Summary'!$I$35:$BH$35,0))="x",INDEX('Capacity Summary'!$C$36:$F$135,MATCH('Capacity Backing (Hide)'!BV$2,'Capacity Summary'!$B$36:$B$135,0),4),IF(INDEX('Capacity Summary'!$I$36:$BH$135,MATCH('Capacity Backing (Hide)'!BV$2,'Capacity Summary'!$B$36:$B$135,0),MATCH('Capacity Backing (Hide)'!$A16,'Capacity Summary'!$I$35:$BH$35,0))&lt;&gt;0,INDEX('Capacity Summary'!$I$36:$BH$135,MATCH('Capacity Backing (Hide)'!BV$2,'Capacity Summary'!$B$36:$B$135,0),MATCH('Capacity Backing (Hide)'!$A16,'Capacity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(Hide)'!$A16,'Capacity Summary'!$I$35:$BH$35,0))="x",INDEX('Capacity Summary'!$C$36:$F$135,MATCH('Capacity Backing (Hide)'!BW$2,'Capacity Summary'!$B$36:$B$135,0),4),IF(INDEX('Capacity Summary'!$I$36:$BH$135,MATCH('Capacity Backing (Hide)'!BW$2,'Capacity Summary'!$B$36:$B$135,0),MATCH('Capacity Backing (Hide)'!$A16,'Capacity Summary'!$I$35:$BH$35,0))&lt;&gt;0,INDEX('Capacity Summary'!$I$36:$BH$135,MATCH('Capacity Backing (Hide)'!BW$2,'Capacity Summary'!$B$36:$B$135,0),MATCH('Capacity Backing (Hide)'!$A16,'Capacity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(Hide)'!$A16,'Capacity Summary'!$I$35:$BH$35,0))="x",INDEX('Capacity Summary'!$C$36:$F$135,MATCH('Capacity Backing (Hide)'!BX$2,'Capacity Summary'!$B$36:$B$135,0),4),IF(INDEX('Capacity Summary'!$I$36:$BH$135,MATCH('Capacity Backing (Hide)'!BX$2,'Capacity Summary'!$B$36:$B$135,0),MATCH('Capacity Backing (Hide)'!$A16,'Capacity Summary'!$I$35:$BH$35,0))&lt;&gt;0,INDEX('Capacity Summary'!$I$36:$BH$135,MATCH('Capacity Backing (Hide)'!BX$2,'Capacity Summary'!$B$36:$B$135,0),MATCH('Capacity Backing (Hide)'!$A16,'Capacity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(Hide)'!$A16,'Capacity Summary'!$I$35:$BH$35,0))="x",INDEX('Capacity Summary'!$C$36:$F$135,MATCH('Capacity Backing (Hide)'!BY$2,'Capacity Summary'!$B$36:$B$135,0),4),IF(INDEX('Capacity Summary'!$I$36:$BH$135,MATCH('Capacity Backing (Hide)'!BY$2,'Capacity Summary'!$B$36:$B$135,0),MATCH('Capacity Backing (Hide)'!$A16,'Capacity Summary'!$I$35:$BH$35,0))&lt;&gt;0,INDEX('Capacity Summary'!$I$36:$BH$135,MATCH('Capacity Backing (Hide)'!BY$2,'Capacity Summary'!$B$36:$B$135,0),MATCH('Capacity Backing (Hide)'!$A16,'Capacity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(Hide)'!$A16,'Capacity Summary'!$I$35:$BH$35,0))="x",INDEX('Capacity Summary'!$C$36:$F$135,MATCH('Capacity Backing (Hide)'!BZ$2,'Capacity Summary'!$B$36:$B$135,0),4),IF(INDEX('Capacity Summary'!$I$36:$BH$135,MATCH('Capacity Backing (Hide)'!BZ$2,'Capacity Summary'!$B$36:$B$135,0),MATCH('Capacity Backing (Hide)'!$A16,'Capacity Summary'!$I$35:$BH$35,0))&lt;&gt;0,INDEX('Capacity Summary'!$I$36:$BH$135,MATCH('Capacity Backing (Hide)'!BZ$2,'Capacity Summary'!$B$36:$B$135,0),MATCH('Capacity Backing (Hide)'!$A16,'Capacity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(Hide)'!$A16,'Capacity Summary'!$I$35:$BH$35,0))="x",INDEX('Capacity Summary'!$C$36:$F$135,MATCH('Capacity Backing (Hide)'!CA$2,'Capacity Summary'!$B$36:$B$135,0),4),IF(INDEX('Capacity Summary'!$I$36:$BH$135,MATCH('Capacity Backing (Hide)'!CA$2,'Capacity Summary'!$B$36:$B$135,0),MATCH('Capacity Backing (Hide)'!$A16,'Capacity Summary'!$I$35:$BH$35,0))&lt;&gt;0,INDEX('Capacity Summary'!$I$36:$BH$135,MATCH('Capacity Backing (Hide)'!CA$2,'Capacity Summary'!$B$36:$B$135,0),MATCH('Capacity Backing (Hide)'!$A16,'Capacity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(Hide)'!$A16,'Capacity Summary'!$I$35:$BH$35,0))="x",INDEX('Capacity Summary'!$C$36:$F$135,MATCH('Capacity Backing (Hide)'!CB$2,'Capacity Summary'!$B$36:$B$135,0),4),IF(INDEX('Capacity Summary'!$I$36:$BH$135,MATCH('Capacity Backing (Hide)'!CB$2,'Capacity Summary'!$B$36:$B$135,0),MATCH('Capacity Backing (Hide)'!$A16,'Capacity Summary'!$I$35:$BH$35,0))&lt;&gt;0,INDEX('Capacity Summary'!$I$36:$BH$135,MATCH('Capacity Backing (Hide)'!CB$2,'Capacity Summary'!$B$36:$B$135,0),MATCH('Capacity Backing (Hide)'!$A16,'Capacity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(Hide)'!$A16,'Capacity Summary'!$I$35:$BH$35,0))="x",INDEX('Capacity Summary'!$C$36:$F$135,MATCH('Capacity Backing (Hide)'!CC$2,'Capacity Summary'!$B$36:$B$135,0),4),IF(INDEX('Capacity Summary'!$I$36:$BH$135,MATCH('Capacity Backing (Hide)'!CC$2,'Capacity Summary'!$B$36:$B$135,0),MATCH('Capacity Backing (Hide)'!$A16,'Capacity Summary'!$I$35:$BH$35,0))&lt;&gt;0,INDEX('Capacity Summary'!$I$36:$BH$135,MATCH('Capacity Backing (Hide)'!CC$2,'Capacity Summary'!$B$36:$B$135,0),MATCH('Capacity Backing (Hide)'!$A16,'Capacity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(Hide)'!$A16,'Capacity Summary'!$I$35:$BH$35,0))="x",INDEX('Capacity Summary'!$C$36:$F$135,MATCH('Capacity Backing (Hide)'!CD$2,'Capacity Summary'!$B$36:$B$135,0),4),IF(INDEX('Capacity Summary'!$I$36:$BH$135,MATCH('Capacity Backing (Hide)'!CD$2,'Capacity Summary'!$B$36:$B$135,0),MATCH('Capacity Backing (Hide)'!$A16,'Capacity Summary'!$I$35:$BH$35,0))&lt;&gt;0,INDEX('Capacity Summary'!$I$36:$BH$135,MATCH('Capacity Backing (Hide)'!CD$2,'Capacity Summary'!$B$36:$B$135,0),MATCH('Capacity Backing (Hide)'!$A16,'Capacity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(Hide)'!$A16,'Capacity Summary'!$I$35:$BH$35,0))="x",INDEX('Capacity Summary'!$C$36:$F$135,MATCH('Capacity Backing (Hide)'!CE$2,'Capacity Summary'!$B$36:$B$135,0),4),IF(INDEX('Capacity Summary'!$I$36:$BH$135,MATCH('Capacity Backing (Hide)'!CE$2,'Capacity Summary'!$B$36:$B$135,0),MATCH('Capacity Backing (Hide)'!$A16,'Capacity Summary'!$I$35:$BH$35,0))&lt;&gt;0,INDEX('Capacity Summary'!$I$36:$BH$135,MATCH('Capacity Backing (Hide)'!CE$2,'Capacity Summary'!$B$36:$B$135,0),MATCH('Capacity Backing (Hide)'!$A16,'Capacity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(Hide)'!$A16,'Capacity Summary'!$I$35:$BH$35,0))="x",INDEX('Capacity Summary'!$C$36:$F$135,MATCH('Capacity Backing (Hide)'!CF$2,'Capacity Summary'!$B$36:$B$135,0),4),IF(INDEX('Capacity Summary'!$I$36:$BH$135,MATCH('Capacity Backing (Hide)'!CF$2,'Capacity Summary'!$B$36:$B$135,0),MATCH('Capacity Backing (Hide)'!$A16,'Capacity Summary'!$I$35:$BH$35,0))&lt;&gt;0,INDEX('Capacity Summary'!$I$36:$BH$135,MATCH('Capacity Backing (Hide)'!CF$2,'Capacity Summary'!$B$36:$B$135,0),MATCH('Capacity Backing (Hide)'!$A16,'Capacity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(Hide)'!$A16,'Capacity Summary'!$I$35:$BH$35,0))="x",INDEX('Capacity Summary'!$C$36:$F$135,MATCH('Capacity Backing (Hide)'!CG$2,'Capacity Summary'!$B$36:$B$135,0),4),IF(INDEX('Capacity Summary'!$I$36:$BH$135,MATCH('Capacity Backing (Hide)'!CG$2,'Capacity Summary'!$B$36:$B$135,0),MATCH('Capacity Backing (Hide)'!$A16,'Capacity Summary'!$I$35:$BH$35,0))&lt;&gt;0,INDEX('Capacity Summary'!$I$36:$BH$135,MATCH('Capacity Backing (Hide)'!CG$2,'Capacity Summary'!$B$36:$B$135,0),MATCH('Capacity Backing (Hide)'!$A16,'Capacity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(Hide)'!$A16,'Capacity Summary'!$I$35:$BH$35,0))="x",INDEX('Capacity Summary'!$C$36:$F$135,MATCH('Capacity Backing (Hide)'!CH$2,'Capacity Summary'!$B$36:$B$135,0),4),IF(INDEX('Capacity Summary'!$I$36:$BH$135,MATCH('Capacity Backing (Hide)'!CH$2,'Capacity Summary'!$B$36:$B$135,0),MATCH('Capacity Backing (Hide)'!$A16,'Capacity Summary'!$I$35:$BH$35,0))&lt;&gt;0,INDEX('Capacity Summary'!$I$36:$BH$135,MATCH('Capacity Backing (Hide)'!CH$2,'Capacity Summary'!$B$36:$B$135,0),MATCH('Capacity Backing (Hide)'!$A16,'Capacity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(Hide)'!$A16,'Capacity Summary'!$I$35:$BH$35,0))="x",INDEX('Capacity Summary'!$C$36:$F$135,MATCH('Capacity Backing (Hide)'!CI$2,'Capacity Summary'!$B$36:$B$135,0),4),IF(INDEX('Capacity Summary'!$I$36:$BH$135,MATCH('Capacity Backing (Hide)'!CI$2,'Capacity Summary'!$B$36:$B$135,0),MATCH('Capacity Backing (Hide)'!$A16,'Capacity Summary'!$I$35:$BH$35,0))&lt;&gt;0,INDEX('Capacity Summary'!$I$36:$BH$135,MATCH('Capacity Backing (Hide)'!CI$2,'Capacity Summary'!$B$36:$B$135,0),MATCH('Capacity Backing (Hide)'!$A16,'Capacity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(Hide)'!$A16,'Capacity Summary'!$I$35:$BH$35,0))="x",INDEX('Capacity Summary'!$C$36:$F$135,MATCH('Capacity Backing (Hide)'!CJ$2,'Capacity Summary'!$B$36:$B$135,0),4),IF(INDEX('Capacity Summary'!$I$36:$BH$135,MATCH('Capacity Backing (Hide)'!CJ$2,'Capacity Summary'!$B$36:$B$135,0),MATCH('Capacity Backing (Hide)'!$A16,'Capacity Summary'!$I$35:$BH$35,0))&lt;&gt;0,INDEX('Capacity Summary'!$I$36:$BH$135,MATCH('Capacity Backing (Hide)'!CJ$2,'Capacity Summary'!$B$36:$B$135,0),MATCH('Capacity Backing (Hide)'!$A16,'Capacity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(Hide)'!$A16,'Capacity Summary'!$I$35:$BH$35,0))="x",INDEX('Capacity Summary'!$C$36:$F$135,MATCH('Capacity Backing (Hide)'!CK$2,'Capacity Summary'!$B$36:$B$135,0),4),IF(INDEX('Capacity Summary'!$I$36:$BH$135,MATCH('Capacity Backing (Hide)'!CK$2,'Capacity Summary'!$B$36:$B$135,0),MATCH('Capacity Backing (Hide)'!$A16,'Capacity Summary'!$I$35:$BH$35,0))&lt;&gt;0,INDEX('Capacity Summary'!$I$36:$BH$135,MATCH('Capacity Backing (Hide)'!CK$2,'Capacity Summary'!$B$36:$B$135,0),MATCH('Capacity Backing (Hide)'!$A16,'Capacity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(Hide)'!$A16,'Capacity Summary'!$I$35:$BH$35,0))="x",INDEX('Capacity Summary'!$C$36:$F$135,MATCH('Capacity Backing (Hide)'!CL$2,'Capacity Summary'!$B$36:$B$135,0),4),IF(INDEX('Capacity Summary'!$I$36:$BH$135,MATCH('Capacity Backing (Hide)'!CL$2,'Capacity Summary'!$B$36:$B$135,0),MATCH('Capacity Backing (Hide)'!$A16,'Capacity Summary'!$I$35:$BH$35,0))&lt;&gt;0,INDEX('Capacity Summary'!$I$36:$BH$135,MATCH('Capacity Backing (Hide)'!CL$2,'Capacity Summary'!$B$36:$B$135,0),MATCH('Capacity Backing (Hide)'!$A16,'Capacity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(Hide)'!$A16,'Capacity Summary'!$I$35:$BH$35,0))="x",INDEX('Capacity Summary'!$C$36:$F$135,MATCH('Capacity Backing (Hide)'!CM$2,'Capacity Summary'!$B$36:$B$135,0),4),IF(INDEX('Capacity Summary'!$I$36:$BH$135,MATCH('Capacity Backing (Hide)'!CM$2,'Capacity Summary'!$B$36:$B$135,0),MATCH('Capacity Backing (Hide)'!$A16,'Capacity Summary'!$I$35:$BH$35,0))&lt;&gt;0,INDEX('Capacity Summary'!$I$36:$BH$135,MATCH('Capacity Backing (Hide)'!CM$2,'Capacity Summary'!$B$36:$B$135,0),MATCH('Capacity Backing (Hide)'!$A16,'Capacity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(Hide)'!$A16,'Capacity Summary'!$I$35:$BH$35,0))="x",INDEX('Capacity Summary'!$C$36:$F$135,MATCH('Capacity Backing (Hide)'!CN$2,'Capacity Summary'!$B$36:$B$135,0),4),IF(INDEX('Capacity Summary'!$I$36:$BH$135,MATCH('Capacity Backing (Hide)'!CN$2,'Capacity Summary'!$B$36:$B$135,0),MATCH('Capacity Backing (Hide)'!$A16,'Capacity Summary'!$I$35:$BH$35,0))&lt;&gt;0,INDEX('Capacity Summary'!$I$36:$BH$135,MATCH('Capacity Backing (Hide)'!CN$2,'Capacity Summary'!$B$36:$B$135,0),MATCH('Capacity Backing (Hide)'!$A16,'Capacity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(Hide)'!$A16,'Capacity Summary'!$I$35:$BH$35,0))="x",INDEX('Capacity Summary'!$C$36:$F$135,MATCH('Capacity Backing (Hide)'!CO$2,'Capacity Summary'!$B$36:$B$135,0),4),IF(INDEX('Capacity Summary'!$I$36:$BH$135,MATCH('Capacity Backing (Hide)'!CO$2,'Capacity Summary'!$B$36:$B$135,0),MATCH('Capacity Backing (Hide)'!$A16,'Capacity Summary'!$I$35:$BH$35,0))&lt;&gt;0,INDEX('Capacity Summary'!$I$36:$BH$135,MATCH('Capacity Backing (Hide)'!CO$2,'Capacity Summary'!$B$36:$B$135,0),MATCH('Capacity Backing (Hide)'!$A16,'Capacity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(Hide)'!$A16,'Capacity Summary'!$I$35:$BH$35,0))="x",INDEX('Capacity Summary'!$C$36:$F$135,MATCH('Capacity Backing (Hide)'!CP$2,'Capacity Summary'!$B$36:$B$135,0),4),IF(INDEX('Capacity Summary'!$I$36:$BH$135,MATCH('Capacity Backing (Hide)'!CP$2,'Capacity Summary'!$B$36:$B$135,0),MATCH('Capacity Backing (Hide)'!$A16,'Capacity Summary'!$I$35:$BH$35,0))&lt;&gt;0,INDEX('Capacity Summary'!$I$36:$BH$135,MATCH('Capacity Backing (Hide)'!CP$2,'Capacity Summary'!$B$36:$B$135,0),MATCH('Capacity Backing (Hide)'!$A16,'Capacity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(Hide)'!$A16,'Capacity Summary'!$I$35:$BH$35,0))="x",INDEX('Capacity Summary'!$C$36:$F$135,MATCH('Capacity Backing (Hide)'!CQ$2,'Capacity Summary'!$B$36:$B$135,0),4),IF(INDEX('Capacity Summary'!$I$36:$BH$135,MATCH('Capacity Backing (Hide)'!CQ$2,'Capacity Summary'!$B$36:$B$135,0),MATCH('Capacity Backing (Hide)'!$A16,'Capacity Summary'!$I$35:$BH$35,0))&lt;&gt;0,INDEX('Capacity Summary'!$I$36:$BH$135,MATCH('Capacity Backing (Hide)'!CQ$2,'Capacity Summary'!$B$36:$B$135,0),MATCH('Capacity Backing (Hide)'!$A16,'Capacity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(Hide)'!$A16,'Capacity Summary'!$I$35:$BH$35,0))="x",INDEX('Capacity Summary'!$C$36:$F$135,MATCH('Capacity Backing (Hide)'!CR$2,'Capacity Summary'!$B$36:$B$135,0),4),IF(INDEX('Capacity Summary'!$I$36:$BH$135,MATCH('Capacity Backing (Hide)'!CR$2,'Capacity Summary'!$B$36:$B$135,0),MATCH('Capacity Backing (Hide)'!$A16,'Capacity Summary'!$I$35:$BH$35,0))&lt;&gt;0,INDEX('Capacity Summary'!$I$36:$BH$135,MATCH('Capacity Backing (Hide)'!CR$2,'Capacity Summary'!$B$36:$B$135,0),MATCH('Capacity Backing (Hide)'!$A16,'Capacity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(Hide)'!$A16,'Capacity Summary'!$I$35:$BH$35,0))="x",INDEX('Capacity Summary'!$C$36:$F$135,MATCH('Capacity Backing (Hide)'!CS$2,'Capacity Summary'!$B$36:$B$135,0),4),IF(INDEX('Capacity Summary'!$I$36:$BH$135,MATCH('Capacity Backing (Hide)'!CS$2,'Capacity Summary'!$B$36:$B$135,0),MATCH('Capacity Backing (Hide)'!$A16,'Capacity Summary'!$I$35:$BH$35,0))&lt;&gt;0,INDEX('Capacity Summary'!$I$36:$BH$135,MATCH('Capacity Backing (Hide)'!CS$2,'Capacity Summary'!$B$36:$B$135,0),MATCH('Capacity Backing (Hide)'!$A16,'Capacity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(Hide)'!$A16,'Capacity Summary'!$I$35:$BH$35,0))="x",INDEX('Capacity Summary'!$C$36:$F$135,MATCH('Capacity Backing (Hide)'!CT$2,'Capacity Summary'!$B$36:$B$135,0),4),IF(INDEX('Capacity Summary'!$I$36:$BH$135,MATCH('Capacity Backing (Hide)'!CT$2,'Capacity Summary'!$B$36:$B$135,0),MATCH('Capacity Backing (Hide)'!$A16,'Capacity Summary'!$I$35:$BH$35,0))&lt;&gt;0,INDEX('Capacity Summary'!$I$36:$BH$135,MATCH('Capacity Backing (Hide)'!CT$2,'Capacity Summary'!$B$36:$B$135,0),MATCH('Capacity Backing (Hide)'!$A16,'Capacity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(Hide)'!$A16,'Capacity Summary'!$I$35:$BH$35,0))="x",INDEX('Capacity Summary'!$C$36:$F$135,MATCH('Capacity Backing (Hide)'!CU$2,'Capacity Summary'!$B$36:$B$135,0),4),IF(INDEX('Capacity Summary'!$I$36:$BH$135,MATCH('Capacity Backing (Hide)'!CU$2,'Capacity Summary'!$B$36:$B$135,0),MATCH('Capacity Backing (Hide)'!$A16,'Capacity Summary'!$I$35:$BH$35,0))&lt;&gt;0,INDEX('Capacity Summary'!$I$36:$BH$135,MATCH('Capacity Backing (Hide)'!CU$2,'Capacity Summary'!$B$36:$B$135,0),MATCH('Capacity Backing (Hide)'!$A16,'Capacity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(Hide)'!$A16,'Capacity Summary'!$I$35:$BH$35,0))="x",INDEX('Capacity Summary'!$C$36:$F$135,MATCH('Capacity Backing (Hide)'!CV$2,'Capacity Summary'!$B$36:$B$135,0),4),IF(INDEX('Capacity Summary'!$I$36:$BH$135,MATCH('Capacity Backing (Hide)'!CV$2,'Capacity Summary'!$B$36:$B$135,0),MATCH('Capacity Backing (Hide)'!$A16,'Capacity Summary'!$I$35:$BH$35,0))&lt;&gt;0,INDEX('Capacity Summary'!$I$36:$BH$135,MATCH('Capacity Backing (Hide)'!CV$2,'Capacity Summary'!$B$36:$B$135,0),MATCH('Capacity Backing (Hide)'!$A16,'Capacity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(Hide)'!$A16,'Capacity Summary'!$I$35:$BH$35,0))="x",INDEX('Capacity Summary'!$C$36:$F$135,MATCH('Capacity Backing (Hide)'!CW$2,'Capacity Summary'!$B$36:$B$135,0),4),IF(INDEX('Capacity Summary'!$I$36:$BH$135,MATCH('Capacity Backing (Hide)'!CW$2,'Capacity Summary'!$B$36:$B$135,0),MATCH('Capacity Backing (Hide)'!$A16,'Capacity Summary'!$I$35:$BH$35,0))&lt;&gt;0,INDEX('Capacity Summary'!$I$36:$BH$135,MATCH('Capacity Backing (Hide)'!CW$2,'Capacity Summary'!$B$36:$B$135,0),MATCH('Capacity Backing (Hide)'!$A16,'Capacity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(Hide)'!$A17,'Capacity Summary'!$I$35:$BH$35,0))="x",INDEX('Capacity Summary'!$C$36:$F$135,MATCH('Capacity Backing (Hide)'!B$2,'Capacity Summary'!$B$36:$B$135,0),4),IF(INDEX('Capacity Summary'!$I$36:$BH$135,MATCH('Capacity Backing (Hide)'!B$2,'Capacity Summary'!$B$36:$B$135,0),MATCH('Capacity Backing (Hide)'!$A17,'Capacity Summary'!$I$35:$BH$35,0))&lt;&gt;0,INDEX('Capacity Summary'!$I$36:$BH$135,MATCH('Capacity Backing (Hide)'!B$2,'Capacity Summary'!$B$36:$B$135,0),MATCH('Capacity Backing (Hide)'!$A17,'Capacity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(Hide)'!$A17,'Capacity Summary'!$I$35:$BH$35,0))="x",INDEX('Capacity Summary'!$C$36:$F$135,MATCH('Capacity Backing (Hide)'!C$2,'Capacity Summary'!$B$36:$B$135,0),4),IF(INDEX('Capacity Summary'!$I$36:$BH$135,MATCH('Capacity Backing (Hide)'!C$2,'Capacity Summary'!$B$36:$B$135,0),MATCH('Capacity Backing (Hide)'!$A17,'Capacity Summary'!$I$35:$BH$35,0))&lt;&gt;0,INDEX('Capacity Summary'!$I$36:$BH$135,MATCH('Capacity Backing (Hide)'!C$2,'Capacity Summary'!$B$36:$B$135,0),MATCH('Capacity Backing (Hide)'!$A17,'Capacity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(Hide)'!$A17,'Capacity Summary'!$I$35:$BH$35,0))="x",INDEX('Capacity Summary'!$C$36:$F$135,MATCH('Capacity Backing (Hide)'!D$2,'Capacity Summary'!$B$36:$B$135,0),4),IF(INDEX('Capacity Summary'!$I$36:$BH$135,MATCH('Capacity Backing (Hide)'!D$2,'Capacity Summary'!$B$36:$B$135,0),MATCH('Capacity Backing (Hide)'!$A17,'Capacity Summary'!$I$35:$BH$35,0))&lt;&gt;0,INDEX('Capacity Summary'!$I$36:$BH$135,MATCH('Capacity Backing (Hide)'!D$2,'Capacity Summary'!$B$36:$B$135,0),MATCH('Capacity Backing (Hide)'!$A17,'Capacity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(Hide)'!$A17,'Capacity Summary'!$I$35:$BH$35,0))="x",INDEX('Capacity Summary'!$C$36:$F$135,MATCH('Capacity Backing (Hide)'!E$2,'Capacity Summary'!$B$36:$B$135,0),4),IF(INDEX('Capacity Summary'!$I$36:$BH$135,MATCH('Capacity Backing (Hide)'!E$2,'Capacity Summary'!$B$36:$B$135,0),MATCH('Capacity Backing (Hide)'!$A17,'Capacity Summary'!$I$35:$BH$35,0))&lt;&gt;0,INDEX('Capacity Summary'!$I$36:$BH$135,MATCH('Capacity Backing (Hide)'!E$2,'Capacity Summary'!$B$36:$B$135,0),MATCH('Capacity Backing (Hide)'!$A17,'Capacity Summary'!$I$35:$BH$35,0)),0)),INDEX('Capacity Summary'!$C$36:$F$135,MATCH('Capacity Backing (Hide)'!E$2,'Capacity Summary'!$B$36:$B$135,0),2)))/IF(Summary!$B$7="Minutes",1,60)/COUNTA(INDEX(Capacity!$C$10:$Q$109,MATCH('Capacity Backing (Hide)'!E$2,Capacity!$B$10:$B$109,0),1):INDEX(Capacity!$C$10:$Q$109,MATCH('Capacity Backing (Hide)'!E$2,Capacity!$B$10:$B$109,0),15))</f>
        <v>#N/A</v>
      </c>
      <c r="F1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(Hide)'!$A17,'Capacity Summary'!$I$35:$BH$35,0))="x",INDEX('Capacity Summary'!$C$36:$F$135,MATCH('Capacity Backing (Hide)'!F$2,'Capacity Summary'!$B$36:$B$135,0),4),IF(INDEX('Capacity Summary'!$I$36:$BH$135,MATCH('Capacity Backing (Hide)'!F$2,'Capacity Summary'!$B$36:$B$135,0),MATCH('Capacity Backing (Hide)'!$A17,'Capacity Summary'!$I$35:$BH$35,0))&lt;&gt;0,INDEX('Capacity Summary'!$I$36:$BH$135,MATCH('Capacity Backing (Hide)'!F$2,'Capacity Summary'!$B$36:$B$135,0),MATCH('Capacity Backing (Hide)'!$A17,'Capacity Summary'!$I$35:$BH$35,0)),0)),INDEX('Capacity Summary'!$C$36:$F$135,MATCH('Capacity Backing (Hide)'!F$2,'Capacity Summary'!$B$36:$B$135,0),2)))/IF(Summary!$B$7="Minutes",1,60)/COUNTA(INDEX(Capacity!$C$10:$Q$109,MATCH('Capacity Backing (Hide)'!F$2,Capacity!$B$10:$B$109,0),1):INDEX(Capacity!$C$10:$Q$109,MATCH('Capacity Backing (Hide)'!F$2,Capacity!$B$10:$B$109,0),15))</f>
        <v>#N/A</v>
      </c>
      <c r="G1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(Hide)'!$A17,'Capacity Summary'!$I$35:$BH$35,0))="x",INDEX('Capacity Summary'!$C$36:$F$135,MATCH('Capacity Backing (Hide)'!G$2,'Capacity Summary'!$B$36:$B$135,0),4),IF(INDEX('Capacity Summary'!$I$36:$BH$135,MATCH('Capacity Backing (Hide)'!G$2,'Capacity Summary'!$B$36:$B$135,0),MATCH('Capacity Backing (Hide)'!$A17,'Capacity Summary'!$I$35:$BH$35,0))&lt;&gt;0,INDEX('Capacity Summary'!$I$36:$BH$135,MATCH('Capacity Backing (Hide)'!G$2,'Capacity Summary'!$B$36:$B$135,0),MATCH('Capacity Backing (Hide)'!$A17,'Capacity Summary'!$I$35:$BH$35,0)),0)),INDEX('Capacity Summary'!$C$36:$F$135,MATCH('Capacity Backing (Hide)'!G$2,'Capacity Summary'!$B$36:$B$135,0),2)))/IF(Summary!$B$7="Minutes",1,60)/COUNTA(INDEX(Capacity!$C$10:$Q$109,MATCH('Capacity Backing (Hide)'!G$2,Capacity!$B$10:$B$109,0),1):INDEX(Capacity!$C$10:$Q$109,MATCH('Capacity Backing (Hide)'!G$2,Capacity!$B$10:$B$109,0),15))</f>
        <v>#N/A</v>
      </c>
      <c r="H1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(Hide)'!$A17,'Capacity Summary'!$I$35:$BH$35,0))="x",INDEX('Capacity Summary'!$C$36:$F$135,MATCH('Capacity Backing (Hide)'!H$2,'Capacity Summary'!$B$36:$B$135,0),4),IF(INDEX('Capacity Summary'!$I$36:$BH$135,MATCH('Capacity Backing (Hide)'!H$2,'Capacity Summary'!$B$36:$B$135,0),MATCH('Capacity Backing (Hide)'!$A17,'Capacity Summary'!$I$35:$BH$35,0))&lt;&gt;0,INDEX('Capacity Summary'!$I$36:$BH$135,MATCH('Capacity Backing (Hide)'!H$2,'Capacity Summary'!$B$36:$B$135,0),MATCH('Capacity Backing (Hide)'!$A17,'Capacity Summary'!$I$35:$BH$35,0)),0)),INDEX('Capacity Summary'!$C$36:$F$135,MATCH('Capacity Backing (Hide)'!H$2,'Capacity Summary'!$B$36:$B$135,0),2)))/IF(Summary!$B$7="Minutes",1,60)/COUNTA(INDEX(Capacity!$C$10:$Q$109,MATCH('Capacity Backing (Hide)'!H$2,Capacity!$B$10:$B$109,0),1):INDEX(Capacity!$C$10:$Q$109,MATCH('Capacity Backing (Hide)'!H$2,Capacity!$B$10:$B$109,0),15))</f>
        <v>#N/A</v>
      </c>
      <c r="I1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(Hide)'!$A17,'Capacity Summary'!$I$35:$BH$35,0))="x",INDEX('Capacity Summary'!$C$36:$F$135,MATCH('Capacity Backing (Hide)'!I$2,'Capacity Summary'!$B$36:$B$135,0),4),IF(INDEX('Capacity Summary'!$I$36:$BH$135,MATCH('Capacity Backing (Hide)'!I$2,'Capacity Summary'!$B$36:$B$135,0),MATCH('Capacity Backing (Hide)'!$A17,'Capacity Summary'!$I$35:$BH$35,0))&lt;&gt;0,INDEX('Capacity Summary'!$I$36:$BH$135,MATCH('Capacity Backing (Hide)'!I$2,'Capacity Summary'!$B$36:$B$135,0),MATCH('Capacity Backing (Hide)'!$A17,'Capacity Summary'!$I$35:$BH$35,0)),0)),INDEX('Capacity Summary'!$C$36:$F$135,MATCH('Capacity Backing (Hide)'!I$2,'Capacity Summary'!$B$36:$B$135,0),2)))/IF(Summary!$B$7="Minutes",1,60)/COUNTA(INDEX(Capacity!$C$10:$Q$109,MATCH('Capacity Backing (Hide)'!I$2,Capacity!$B$10:$B$109,0),1):INDEX(Capacity!$C$10:$Q$109,MATCH('Capacity Backing (Hide)'!I$2,Capacity!$B$10:$B$109,0),15))</f>
        <v>#N/A</v>
      </c>
      <c r="J1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(Hide)'!$A17,'Capacity Summary'!$I$35:$BH$35,0))="x",INDEX('Capacity Summary'!$C$36:$F$135,MATCH('Capacity Backing (Hide)'!J$2,'Capacity Summary'!$B$36:$B$135,0),4),IF(INDEX('Capacity Summary'!$I$36:$BH$135,MATCH('Capacity Backing (Hide)'!J$2,'Capacity Summary'!$B$36:$B$135,0),MATCH('Capacity Backing (Hide)'!$A17,'Capacity Summary'!$I$35:$BH$35,0))&lt;&gt;0,INDEX('Capacity Summary'!$I$36:$BH$135,MATCH('Capacity Backing (Hide)'!J$2,'Capacity Summary'!$B$36:$B$135,0),MATCH('Capacity Backing (Hide)'!$A17,'Capacity Summary'!$I$35:$BH$35,0)),0)),INDEX('Capacity Summary'!$C$36:$F$135,MATCH('Capacity Backing (Hide)'!J$2,'Capacity Summary'!$B$36:$B$135,0),2)))/IF(Summary!$B$7="Minutes",1,60)/COUNTA(INDEX(Capacity!$C$10:$Q$109,MATCH('Capacity Backing (Hide)'!J$2,Capacity!$B$10:$B$109,0),1):INDEX(Capacity!$C$10:$Q$109,MATCH('Capacity Backing (Hide)'!J$2,Capacity!$B$10:$B$109,0),15))</f>
        <v>#N/A</v>
      </c>
      <c r="K1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(Hide)'!$A17,'Capacity Summary'!$I$35:$BH$35,0))="x",INDEX('Capacity Summary'!$C$36:$F$135,MATCH('Capacity Backing (Hide)'!K$2,'Capacity Summary'!$B$36:$B$135,0),4),IF(INDEX('Capacity Summary'!$I$36:$BH$135,MATCH('Capacity Backing (Hide)'!K$2,'Capacity Summary'!$B$36:$B$135,0),MATCH('Capacity Backing (Hide)'!$A17,'Capacity Summary'!$I$35:$BH$35,0))&lt;&gt;0,INDEX('Capacity Summary'!$I$36:$BH$135,MATCH('Capacity Backing (Hide)'!K$2,'Capacity Summary'!$B$36:$B$135,0),MATCH('Capacity Backing (Hide)'!$A17,'Capacity Summary'!$I$35:$BH$35,0)),0)),INDEX('Capacity Summary'!$C$36:$F$135,MATCH('Capacity Backing (Hide)'!K$2,'Capacity Summary'!$B$36:$B$135,0),2)))/IF(Summary!$B$7="Minutes",1,60)/COUNTA(INDEX(Capacity!$C$10:$Q$109,MATCH('Capacity Backing (Hide)'!K$2,Capacity!$B$10:$B$109,0),1):INDEX(Capacity!$C$10:$Q$109,MATCH('Capacity Backing (Hide)'!K$2,Capacity!$B$10:$B$109,0),15))</f>
        <v>#N/A</v>
      </c>
      <c r="L1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(Hide)'!$A17,'Capacity Summary'!$I$35:$BH$35,0))="x",INDEX('Capacity Summary'!$C$36:$F$135,MATCH('Capacity Backing (Hide)'!L$2,'Capacity Summary'!$B$36:$B$135,0),4),IF(INDEX('Capacity Summary'!$I$36:$BH$135,MATCH('Capacity Backing (Hide)'!L$2,'Capacity Summary'!$B$36:$B$135,0),MATCH('Capacity Backing (Hide)'!$A17,'Capacity Summary'!$I$35:$BH$35,0))&lt;&gt;0,INDEX('Capacity Summary'!$I$36:$BH$135,MATCH('Capacity Backing (Hide)'!L$2,'Capacity Summary'!$B$36:$B$135,0),MATCH('Capacity Backing (Hide)'!$A17,'Capacity Summary'!$I$35:$BH$35,0)),0)),INDEX('Capacity Summary'!$C$36:$F$135,MATCH('Capacity Backing (Hide)'!L$2,'Capacity Summary'!$B$36:$B$135,0),2)))/IF(Summary!$B$7="Minutes",1,60)/COUNTA(INDEX(Capacity!$C$10:$Q$109,MATCH('Capacity Backing (Hide)'!L$2,Capacity!$B$10:$B$109,0),1):INDEX(Capacity!$C$10:$Q$109,MATCH('Capacity Backing (Hide)'!L$2,Capacity!$B$10:$B$109,0),15))</f>
        <v>#N/A</v>
      </c>
      <c r="M1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(Hide)'!$A17,'Capacity Summary'!$I$35:$BH$35,0))="x",INDEX('Capacity Summary'!$C$36:$F$135,MATCH('Capacity Backing (Hide)'!M$2,'Capacity Summary'!$B$36:$B$135,0),4),IF(INDEX('Capacity Summary'!$I$36:$BH$135,MATCH('Capacity Backing (Hide)'!M$2,'Capacity Summary'!$B$36:$B$135,0),MATCH('Capacity Backing (Hide)'!$A17,'Capacity Summary'!$I$35:$BH$35,0))&lt;&gt;0,INDEX('Capacity Summary'!$I$36:$BH$135,MATCH('Capacity Backing (Hide)'!M$2,'Capacity Summary'!$B$36:$B$135,0),MATCH('Capacity Backing (Hide)'!$A17,'Capacity Summary'!$I$35:$BH$35,0)),0)),INDEX('Capacity Summary'!$C$36:$F$135,MATCH('Capacity Backing (Hide)'!M$2,'Capacity Summary'!$B$36:$B$135,0),2)))/IF(Summary!$B$7="Minutes",1,60)/COUNTA(INDEX(Capacity!$C$10:$Q$109,MATCH('Capacity Backing (Hide)'!M$2,Capacity!$B$10:$B$109,0),1):INDEX(Capacity!$C$10:$Q$109,MATCH('Capacity Backing (Hide)'!M$2,Capacity!$B$10:$B$109,0),15))</f>
        <v>#N/A</v>
      </c>
      <c r="N1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(Hide)'!$A17,'Capacity Summary'!$I$35:$BH$35,0))="x",INDEX('Capacity Summary'!$C$36:$F$135,MATCH('Capacity Backing (Hide)'!N$2,'Capacity Summary'!$B$36:$B$135,0),4),IF(INDEX('Capacity Summary'!$I$36:$BH$135,MATCH('Capacity Backing (Hide)'!N$2,'Capacity Summary'!$B$36:$B$135,0),MATCH('Capacity Backing (Hide)'!$A17,'Capacity Summary'!$I$35:$BH$35,0))&lt;&gt;0,INDEX('Capacity Summary'!$I$36:$BH$135,MATCH('Capacity Backing (Hide)'!N$2,'Capacity Summary'!$B$36:$B$135,0),MATCH('Capacity Backing (Hide)'!$A17,'Capacity Summary'!$I$35:$BH$35,0)),0)),INDEX('Capacity Summary'!$C$36:$F$135,MATCH('Capacity Backing (Hide)'!N$2,'Capacity Summary'!$B$36:$B$135,0),2)))/IF(Summary!$B$7="Minutes",1,60)/COUNTA(INDEX(Capacity!$C$10:$Q$109,MATCH('Capacity Backing (Hide)'!N$2,Capacity!$B$10:$B$109,0),1):INDEX(Capacity!$C$10:$Q$109,MATCH('Capacity Backing (Hide)'!N$2,Capacity!$B$10:$B$109,0),15))</f>
        <v>#N/A</v>
      </c>
      <c r="O1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(Hide)'!$A17,'Capacity Summary'!$I$35:$BH$35,0))="x",INDEX('Capacity Summary'!$C$36:$F$135,MATCH('Capacity Backing (Hide)'!O$2,'Capacity Summary'!$B$36:$B$135,0),4),IF(INDEX('Capacity Summary'!$I$36:$BH$135,MATCH('Capacity Backing (Hide)'!O$2,'Capacity Summary'!$B$36:$B$135,0),MATCH('Capacity Backing (Hide)'!$A17,'Capacity Summary'!$I$35:$BH$35,0))&lt;&gt;0,INDEX('Capacity Summary'!$I$36:$BH$135,MATCH('Capacity Backing (Hide)'!O$2,'Capacity Summary'!$B$36:$B$135,0),MATCH('Capacity Backing (Hide)'!$A17,'Capacity Summary'!$I$35:$BH$35,0)),0)),INDEX('Capacity Summary'!$C$36:$F$135,MATCH('Capacity Backing (Hide)'!O$2,'Capacity Summary'!$B$36:$B$135,0),2)))/IF(Summary!$B$7="Minutes",1,60)/COUNTA(INDEX(Capacity!$C$10:$Q$109,MATCH('Capacity Backing (Hide)'!O$2,Capacity!$B$10:$B$109,0),1):INDEX(Capacity!$C$10:$Q$109,MATCH('Capacity Backing (Hide)'!O$2,Capacity!$B$10:$B$109,0),15))</f>
        <v>#N/A</v>
      </c>
      <c r="P1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(Hide)'!$A17,'Capacity Summary'!$I$35:$BH$35,0))="x",INDEX('Capacity Summary'!$C$36:$F$135,MATCH('Capacity Backing (Hide)'!P$2,'Capacity Summary'!$B$36:$B$135,0),4),IF(INDEX('Capacity Summary'!$I$36:$BH$135,MATCH('Capacity Backing (Hide)'!P$2,'Capacity Summary'!$B$36:$B$135,0),MATCH('Capacity Backing (Hide)'!$A17,'Capacity Summary'!$I$35:$BH$35,0))&lt;&gt;0,INDEX('Capacity Summary'!$I$36:$BH$135,MATCH('Capacity Backing (Hide)'!P$2,'Capacity Summary'!$B$36:$B$135,0),MATCH('Capacity Backing (Hide)'!$A17,'Capacity Summary'!$I$35:$BH$35,0)),0)),INDEX('Capacity Summary'!$C$36:$F$135,MATCH('Capacity Backing (Hide)'!P$2,'Capacity Summary'!$B$36:$B$135,0),2)))/IF(Summary!$B$7="Minutes",1,60)/COUNTA(INDEX(Capacity!$C$10:$Q$109,MATCH('Capacity Backing (Hide)'!P$2,Capacity!$B$10:$B$109,0),1):INDEX(Capacity!$C$10:$Q$109,MATCH('Capacity Backing (Hide)'!P$2,Capacity!$B$10:$B$109,0),15))</f>
        <v>#N/A</v>
      </c>
      <c r="Q1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(Hide)'!$A17,'Capacity Summary'!$I$35:$BH$35,0))="x",INDEX('Capacity Summary'!$C$36:$F$135,MATCH('Capacity Backing (Hide)'!Q$2,'Capacity Summary'!$B$36:$B$135,0),4),IF(INDEX('Capacity Summary'!$I$36:$BH$135,MATCH('Capacity Backing (Hide)'!Q$2,'Capacity Summary'!$B$36:$B$135,0),MATCH('Capacity Backing (Hide)'!$A17,'Capacity Summary'!$I$35:$BH$35,0))&lt;&gt;0,INDEX('Capacity Summary'!$I$36:$BH$135,MATCH('Capacity Backing (Hide)'!Q$2,'Capacity Summary'!$B$36:$B$135,0),MATCH('Capacity Backing (Hide)'!$A17,'Capacity Summary'!$I$35:$BH$35,0)),0)),INDEX('Capacity Summary'!$C$36:$F$135,MATCH('Capacity Backing (Hide)'!Q$2,'Capacity Summary'!$B$36:$B$135,0),2)))/IF(Summary!$B$7="Minutes",1,60)/COUNTA(INDEX(Capacity!$C$10:$Q$109,MATCH('Capacity Backing (Hide)'!Q$2,Capacity!$B$10:$B$109,0),1):INDEX(Capacity!$C$10:$Q$109,MATCH('Capacity Backing (Hide)'!Q$2,Capacity!$B$10:$B$109,0),15))</f>
        <v>#N/A</v>
      </c>
      <c r="R1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(Hide)'!$A17,'Capacity Summary'!$I$35:$BH$35,0))="x",INDEX('Capacity Summary'!$C$36:$F$135,MATCH('Capacity Backing (Hide)'!R$2,'Capacity Summary'!$B$36:$B$135,0),4),IF(INDEX('Capacity Summary'!$I$36:$BH$135,MATCH('Capacity Backing (Hide)'!R$2,'Capacity Summary'!$B$36:$B$135,0),MATCH('Capacity Backing (Hide)'!$A17,'Capacity Summary'!$I$35:$BH$35,0))&lt;&gt;0,INDEX('Capacity Summary'!$I$36:$BH$135,MATCH('Capacity Backing (Hide)'!R$2,'Capacity Summary'!$B$36:$B$135,0),MATCH('Capacity Backing (Hide)'!$A17,'Capacity Summary'!$I$35:$BH$35,0)),0)),INDEX('Capacity Summary'!$C$36:$F$135,MATCH('Capacity Backing (Hide)'!R$2,'Capacity Summary'!$B$36:$B$135,0),2)))/IF(Summary!$B$7="Minutes",1,60)/COUNTA(INDEX(Capacity!$C$10:$Q$109,MATCH('Capacity Backing (Hide)'!R$2,Capacity!$B$10:$B$109,0),1):INDEX(Capacity!$C$10:$Q$109,MATCH('Capacity Backing (Hide)'!R$2,Capacity!$B$10:$B$109,0),15))</f>
        <v>#N/A</v>
      </c>
      <c r="S1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(Hide)'!$A17,'Capacity Summary'!$I$35:$BH$35,0))="x",INDEX('Capacity Summary'!$C$36:$F$135,MATCH('Capacity Backing (Hide)'!S$2,'Capacity Summary'!$B$36:$B$135,0),4),IF(INDEX('Capacity Summary'!$I$36:$BH$135,MATCH('Capacity Backing (Hide)'!S$2,'Capacity Summary'!$B$36:$B$135,0),MATCH('Capacity Backing (Hide)'!$A17,'Capacity Summary'!$I$35:$BH$35,0))&lt;&gt;0,INDEX('Capacity Summary'!$I$36:$BH$135,MATCH('Capacity Backing (Hide)'!S$2,'Capacity Summary'!$B$36:$B$135,0),MATCH('Capacity Backing (Hide)'!$A17,'Capacity Summary'!$I$35:$BH$35,0)),0)),INDEX('Capacity Summary'!$C$36:$F$135,MATCH('Capacity Backing (Hide)'!S$2,'Capacity Summary'!$B$36:$B$135,0),2)))/IF(Summary!$B$7="Minutes",1,60)/COUNTA(INDEX(Capacity!$C$10:$Q$109,MATCH('Capacity Backing (Hide)'!S$2,Capacity!$B$10:$B$109,0),1):INDEX(Capacity!$C$10:$Q$109,MATCH('Capacity Backing (Hide)'!S$2,Capacity!$B$10:$B$109,0),15))</f>
        <v>#N/A</v>
      </c>
      <c r="T1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(Hide)'!$A17,'Capacity Summary'!$I$35:$BH$35,0))="x",INDEX('Capacity Summary'!$C$36:$F$135,MATCH('Capacity Backing (Hide)'!T$2,'Capacity Summary'!$B$36:$B$135,0),4),IF(INDEX('Capacity Summary'!$I$36:$BH$135,MATCH('Capacity Backing (Hide)'!T$2,'Capacity Summary'!$B$36:$B$135,0),MATCH('Capacity Backing (Hide)'!$A17,'Capacity Summary'!$I$35:$BH$35,0))&lt;&gt;0,INDEX('Capacity Summary'!$I$36:$BH$135,MATCH('Capacity Backing (Hide)'!T$2,'Capacity Summary'!$B$36:$B$135,0),MATCH('Capacity Backing (Hide)'!$A17,'Capacity Summary'!$I$35:$BH$35,0)),0)),INDEX('Capacity Summary'!$C$36:$F$135,MATCH('Capacity Backing (Hide)'!T$2,'Capacity Summary'!$B$36:$B$135,0),2)))/IF(Summary!$B$7="Minutes",1,60)/COUNTA(INDEX(Capacity!$C$10:$Q$109,MATCH('Capacity Backing (Hide)'!T$2,Capacity!$B$10:$B$109,0),1):INDEX(Capacity!$C$10:$Q$109,MATCH('Capacity Backing (Hide)'!T$2,Capacity!$B$10:$B$109,0),15))</f>
        <v>#N/A</v>
      </c>
      <c r="U1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(Hide)'!$A17,'Capacity Summary'!$I$35:$BH$35,0))="x",INDEX('Capacity Summary'!$C$36:$F$135,MATCH('Capacity Backing (Hide)'!U$2,'Capacity Summary'!$B$36:$B$135,0),4),IF(INDEX('Capacity Summary'!$I$36:$BH$135,MATCH('Capacity Backing (Hide)'!U$2,'Capacity Summary'!$B$36:$B$135,0),MATCH('Capacity Backing (Hide)'!$A17,'Capacity Summary'!$I$35:$BH$35,0))&lt;&gt;0,INDEX('Capacity Summary'!$I$36:$BH$135,MATCH('Capacity Backing (Hide)'!U$2,'Capacity Summary'!$B$36:$B$135,0),MATCH('Capacity Backing (Hide)'!$A17,'Capacity Summary'!$I$35:$BH$35,0)),0)),INDEX('Capacity Summary'!$C$36:$F$135,MATCH('Capacity Backing (Hide)'!U$2,'Capacity Summary'!$B$36:$B$135,0),2)))/IF(Summary!$B$7="Minutes",1,60)/COUNTA(INDEX(Capacity!$C$10:$Q$109,MATCH('Capacity Backing (Hide)'!U$2,Capacity!$B$10:$B$109,0),1):INDEX(Capacity!$C$10:$Q$109,MATCH('Capacity Backing (Hide)'!U$2,Capacity!$B$10:$B$109,0),15))</f>
        <v>#N/A</v>
      </c>
      <c r="V1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(Hide)'!$A17,'Capacity Summary'!$I$35:$BH$35,0))="x",INDEX('Capacity Summary'!$C$36:$F$135,MATCH('Capacity Backing (Hide)'!V$2,'Capacity Summary'!$B$36:$B$135,0),4),IF(INDEX('Capacity Summary'!$I$36:$BH$135,MATCH('Capacity Backing (Hide)'!V$2,'Capacity Summary'!$B$36:$B$135,0),MATCH('Capacity Backing (Hide)'!$A17,'Capacity Summary'!$I$35:$BH$35,0))&lt;&gt;0,INDEX('Capacity Summary'!$I$36:$BH$135,MATCH('Capacity Backing (Hide)'!V$2,'Capacity Summary'!$B$36:$B$135,0),MATCH('Capacity Backing (Hide)'!$A17,'Capacity Summary'!$I$35:$BH$35,0)),0)),INDEX('Capacity Summary'!$C$36:$F$135,MATCH('Capacity Backing (Hide)'!V$2,'Capacity Summary'!$B$36:$B$135,0),2)))/IF(Summary!$B$7="Minutes",1,60)/COUNTA(INDEX(Capacity!$C$10:$Q$109,MATCH('Capacity Backing (Hide)'!V$2,Capacity!$B$10:$B$109,0),1):INDEX(Capacity!$C$10:$Q$109,MATCH('Capacity Backing (Hide)'!V$2,Capacity!$B$10:$B$109,0),15))</f>
        <v>#N/A</v>
      </c>
      <c r="W1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(Hide)'!$A17,'Capacity Summary'!$I$35:$BH$35,0))="x",INDEX('Capacity Summary'!$C$36:$F$135,MATCH('Capacity Backing (Hide)'!W$2,'Capacity Summary'!$B$36:$B$135,0),4),IF(INDEX('Capacity Summary'!$I$36:$BH$135,MATCH('Capacity Backing (Hide)'!W$2,'Capacity Summary'!$B$36:$B$135,0),MATCH('Capacity Backing (Hide)'!$A17,'Capacity Summary'!$I$35:$BH$35,0))&lt;&gt;0,INDEX('Capacity Summary'!$I$36:$BH$135,MATCH('Capacity Backing (Hide)'!W$2,'Capacity Summary'!$B$36:$B$135,0),MATCH('Capacity Backing (Hide)'!$A17,'Capacity Summary'!$I$35:$BH$35,0)),0)),INDEX('Capacity Summary'!$C$36:$F$135,MATCH('Capacity Backing (Hide)'!W$2,'Capacity Summary'!$B$36:$B$135,0),2)))/IF(Summary!$B$7="Minutes",1,60)/COUNTA(INDEX(Capacity!$C$10:$Q$109,MATCH('Capacity Backing (Hide)'!W$2,Capacity!$B$10:$B$109,0),1):INDEX(Capacity!$C$10:$Q$109,MATCH('Capacity Backing (Hide)'!W$2,Capacity!$B$10:$B$109,0),15))</f>
        <v>#N/A</v>
      </c>
      <c r="X1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(Hide)'!$A17,'Capacity Summary'!$I$35:$BH$35,0))="x",INDEX('Capacity Summary'!$C$36:$F$135,MATCH('Capacity Backing (Hide)'!X$2,'Capacity Summary'!$B$36:$B$135,0),4),IF(INDEX('Capacity Summary'!$I$36:$BH$135,MATCH('Capacity Backing (Hide)'!X$2,'Capacity Summary'!$B$36:$B$135,0),MATCH('Capacity Backing (Hide)'!$A17,'Capacity Summary'!$I$35:$BH$35,0))&lt;&gt;0,INDEX('Capacity Summary'!$I$36:$BH$135,MATCH('Capacity Backing (Hide)'!X$2,'Capacity Summary'!$B$36:$B$135,0),MATCH('Capacity Backing (Hide)'!$A17,'Capacity Summary'!$I$35:$BH$35,0)),0)),INDEX('Capacity Summary'!$C$36:$F$135,MATCH('Capacity Backing (Hide)'!X$2,'Capacity Summary'!$B$36:$B$135,0),2)))/IF(Summary!$B$7="Minutes",1,60)/COUNTA(INDEX(Capacity!$C$10:$Q$109,MATCH('Capacity Backing (Hide)'!X$2,Capacity!$B$10:$B$109,0),1):INDEX(Capacity!$C$10:$Q$109,MATCH('Capacity Backing (Hide)'!X$2,Capacity!$B$10:$B$109,0),15))</f>
        <v>#N/A</v>
      </c>
      <c r="Y1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(Hide)'!$A17,'Capacity Summary'!$I$35:$BH$35,0))="x",INDEX('Capacity Summary'!$C$36:$F$135,MATCH('Capacity Backing (Hide)'!Y$2,'Capacity Summary'!$B$36:$B$135,0),4),IF(INDEX('Capacity Summary'!$I$36:$BH$135,MATCH('Capacity Backing (Hide)'!Y$2,'Capacity Summary'!$B$36:$B$135,0),MATCH('Capacity Backing (Hide)'!$A17,'Capacity Summary'!$I$35:$BH$35,0))&lt;&gt;0,INDEX('Capacity Summary'!$I$36:$BH$135,MATCH('Capacity Backing (Hide)'!Y$2,'Capacity Summary'!$B$36:$B$135,0),MATCH('Capacity Backing (Hide)'!$A17,'Capacity Summary'!$I$35:$BH$35,0)),0)),INDEX('Capacity Summary'!$C$36:$F$135,MATCH('Capacity Backing (Hide)'!Y$2,'Capacity Summary'!$B$36:$B$135,0),2)))/IF(Summary!$B$7="Minutes",1,60)/COUNTA(INDEX(Capacity!$C$10:$Q$109,MATCH('Capacity Backing (Hide)'!Y$2,Capacity!$B$10:$B$109,0),1):INDEX(Capacity!$C$10:$Q$109,MATCH('Capacity Backing (Hide)'!Y$2,Capacity!$B$10:$B$109,0),15))</f>
        <v>#N/A</v>
      </c>
      <c r="Z1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(Hide)'!$A17,'Capacity Summary'!$I$35:$BH$35,0))="x",INDEX('Capacity Summary'!$C$36:$F$135,MATCH('Capacity Backing (Hide)'!Z$2,'Capacity Summary'!$B$36:$B$135,0),4),IF(INDEX('Capacity Summary'!$I$36:$BH$135,MATCH('Capacity Backing (Hide)'!Z$2,'Capacity Summary'!$B$36:$B$135,0),MATCH('Capacity Backing (Hide)'!$A17,'Capacity Summary'!$I$35:$BH$35,0))&lt;&gt;0,INDEX('Capacity Summary'!$I$36:$BH$135,MATCH('Capacity Backing (Hide)'!Z$2,'Capacity Summary'!$B$36:$B$135,0),MATCH('Capacity Backing (Hide)'!$A17,'Capacity Summary'!$I$35:$BH$35,0)),0)),INDEX('Capacity Summary'!$C$36:$F$135,MATCH('Capacity Backing (Hide)'!Z$2,'Capacity Summary'!$B$36:$B$135,0),2)))/IF(Summary!$B$7="Minutes",1,60)/COUNTA(INDEX(Capacity!$C$10:$Q$109,MATCH('Capacity Backing (Hide)'!Z$2,Capacity!$B$10:$B$109,0),1):INDEX(Capacity!$C$10:$Q$109,MATCH('Capacity Backing (Hide)'!Z$2,Capacity!$B$10:$B$109,0),15))</f>
        <v>#N/A</v>
      </c>
      <c r="AA1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(Hide)'!$A17,'Capacity Summary'!$I$35:$BH$35,0))="x",INDEX('Capacity Summary'!$C$36:$F$135,MATCH('Capacity Backing (Hide)'!AA$2,'Capacity Summary'!$B$36:$B$135,0),4),IF(INDEX('Capacity Summary'!$I$36:$BH$135,MATCH('Capacity Backing (Hide)'!AA$2,'Capacity Summary'!$B$36:$B$135,0),MATCH('Capacity Backing (Hide)'!$A17,'Capacity Summary'!$I$35:$BH$35,0))&lt;&gt;0,INDEX('Capacity Summary'!$I$36:$BH$135,MATCH('Capacity Backing (Hide)'!AA$2,'Capacity Summary'!$B$36:$B$135,0),MATCH('Capacity Backing (Hide)'!$A17,'Capacity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(Hide)'!$A17,'Capacity Summary'!$I$35:$BH$35,0))="x",INDEX('Capacity Summary'!$C$36:$F$135,MATCH('Capacity Backing (Hide)'!AB$2,'Capacity Summary'!$B$36:$B$135,0),4),IF(INDEX('Capacity Summary'!$I$36:$BH$135,MATCH('Capacity Backing (Hide)'!AB$2,'Capacity Summary'!$B$36:$B$135,0),MATCH('Capacity Backing (Hide)'!$A17,'Capacity Summary'!$I$35:$BH$35,0))&lt;&gt;0,INDEX('Capacity Summary'!$I$36:$BH$135,MATCH('Capacity Backing (Hide)'!AB$2,'Capacity Summary'!$B$36:$B$135,0),MATCH('Capacity Backing (Hide)'!$A17,'Capacity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(Hide)'!$A17,'Capacity Summary'!$I$35:$BH$35,0))="x",INDEX('Capacity Summary'!$C$36:$F$135,MATCH('Capacity Backing (Hide)'!AC$2,'Capacity Summary'!$B$36:$B$135,0),4),IF(INDEX('Capacity Summary'!$I$36:$BH$135,MATCH('Capacity Backing (Hide)'!AC$2,'Capacity Summary'!$B$36:$B$135,0),MATCH('Capacity Backing (Hide)'!$A17,'Capacity Summary'!$I$35:$BH$35,0))&lt;&gt;0,INDEX('Capacity Summary'!$I$36:$BH$135,MATCH('Capacity Backing (Hide)'!AC$2,'Capacity Summary'!$B$36:$B$135,0),MATCH('Capacity Backing (Hide)'!$A17,'Capacity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(Hide)'!$A17,'Capacity Summary'!$I$35:$BH$35,0))="x",INDEX('Capacity Summary'!$C$36:$F$135,MATCH('Capacity Backing (Hide)'!AD$2,'Capacity Summary'!$B$36:$B$135,0),4),IF(INDEX('Capacity Summary'!$I$36:$BH$135,MATCH('Capacity Backing (Hide)'!AD$2,'Capacity Summary'!$B$36:$B$135,0),MATCH('Capacity Backing (Hide)'!$A17,'Capacity Summary'!$I$35:$BH$35,0))&lt;&gt;0,INDEX('Capacity Summary'!$I$36:$BH$135,MATCH('Capacity Backing (Hide)'!AD$2,'Capacity Summary'!$B$36:$B$135,0),MATCH('Capacity Backing (Hide)'!$A17,'Capacity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(Hide)'!$A17,'Capacity Summary'!$I$35:$BH$35,0))="x",INDEX('Capacity Summary'!$C$36:$F$135,MATCH('Capacity Backing (Hide)'!AE$2,'Capacity Summary'!$B$36:$B$135,0),4),IF(INDEX('Capacity Summary'!$I$36:$BH$135,MATCH('Capacity Backing (Hide)'!AE$2,'Capacity Summary'!$B$36:$B$135,0),MATCH('Capacity Backing (Hide)'!$A17,'Capacity Summary'!$I$35:$BH$35,0))&lt;&gt;0,INDEX('Capacity Summary'!$I$36:$BH$135,MATCH('Capacity Backing (Hide)'!AE$2,'Capacity Summary'!$B$36:$B$135,0),MATCH('Capacity Backing (Hide)'!$A17,'Capacity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(Hide)'!$A17,'Capacity Summary'!$I$35:$BH$35,0))="x",INDEX('Capacity Summary'!$C$36:$F$135,MATCH('Capacity Backing (Hide)'!AF$2,'Capacity Summary'!$B$36:$B$135,0),4),IF(INDEX('Capacity Summary'!$I$36:$BH$135,MATCH('Capacity Backing (Hide)'!AF$2,'Capacity Summary'!$B$36:$B$135,0),MATCH('Capacity Backing (Hide)'!$A17,'Capacity Summary'!$I$35:$BH$35,0))&lt;&gt;0,INDEX('Capacity Summary'!$I$36:$BH$135,MATCH('Capacity Backing (Hide)'!AF$2,'Capacity Summary'!$B$36:$B$135,0),MATCH('Capacity Backing (Hide)'!$A17,'Capacity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(Hide)'!$A17,'Capacity Summary'!$I$35:$BH$35,0))="x",INDEX('Capacity Summary'!$C$36:$F$135,MATCH('Capacity Backing (Hide)'!AG$2,'Capacity Summary'!$B$36:$B$135,0),4),IF(INDEX('Capacity Summary'!$I$36:$BH$135,MATCH('Capacity Backing (Hide)'!AG$2,'Capacity Summary'!$B$36:$B$135,0),MATCH('Capacity Backing (Hide)'!$A17,'Capacity Summary'!$I$35:$BH$35,0))&lt;&gt;0,INDEX('Capacity Summary'!$I$36:$BH$135,MATCH('Capacity Backing (Hide)'!AG$2,'Capacity Summary'!$B$36:$B$135,0),MATCH('Capacity Backing (Hide)'!$A17,'Capacity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(Hide)'!$A17,'Capacity Summary'!$I$35:$BH$35,0))="x",INDEX('Capacity Summary'!$C$36:$F$135,MATCH('Capacity Backing (Hide)'!AH$2,'Capacity Summary'!$B$36:$B$135,0),4),IF(INDEX('Capacity Summary'!$I$36:$BH$135,MATCH('Capacity Backing (Hide)'!AH$2,'Capacity Summary'!$B$36:$B$135,0),MATCH('Capacity Backing (Hide)'!$A17,'Capacity Summary'!$I$35:$BH$35,0))&lt;&gt;0,INDEX('Capacity Summary'!$I$36:$BH$135,MATCH('Capacity Backing (Hide)'!AH$2,'Capacity Summary'!$B$36:$B$135,0),MATCH('Capacity Backing (Hide)'!$A17,'Capacity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(Hide)'!$A17,'Capacity Summary'!$I$35:$BH$35,0))="x",INDEX('Capacity Summary'!$C$36:$F$135,MATCH('Capacity Backing (Hide)'!AI$2,'Capacity Summary'!$B$36:$B$135,0),4),IF(INDEX('Capacity Summary'!$I$36:$BH$135,MATCH('Capacity Backing (Hide)'!AI$2,'Capacity Summary'!$B$36:$B$135,0),MATCH('Capacity Backing (Hide)'!$A17,'Capacity Summary'!$I$35:$BH$35,0))&lt;&gt;0,INDEX('Capacity Summary'!$I$36:$BH$135,MATCH('Capacity Backing (Hide)'!AI$2,'Capacity Summary'!$B$36:$B$135,0),MATCH('Capacity Backing (Hide)'!$A17,'Capacity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(Hide)'!$A17,'Capacity Summary'!$I$35:$BH$35,0))="x",INDEX('Capacity Summary'!$C$36:$F$135,MATCH('Capacity Backing (Hide)'!AJ$2,'Capacity Summary'!$B$36:$B$135,0),4),IF(INDEX('Capacity Summary'!$I$36:$BH$135,MATCH('Capacity Backing (Hide)'!AJ$2,'Capacity Summary'!$B$36:$B$135,0),MATCH('Capacity Backing (Hide)'!$A17,'Capacity Summary'!$I$35:$BH$35,0))&lt;&gt;0,INDEX('Capacity Summary'!$I$36:$BH$135,MATCH('Capacity Backing (Hide)'!AJ$2,'Capacity Summary'!$B$36:$B$135,0),MATCH('Capacity Backing (Hide)'!$A17,'Capacity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(Hide)'!$A17,'Capacity Summary'!$I$35:$BH$35,0))="x",INDEX('Capacity Summary'!$C$36:$F$135,MATCH('Capacity Backing (Hide)'!AK$2,'Capacity Summary'!$B$36:$B$135,0),4),IF(INDEX('Capacity Summary'!$I$36:$BH$135,MATCH('Capacity Backing (Hide)'!AK$2,'Capacity Summary'!$B$36:$B$135,0),MATCH('Capacity Backing (Hide)'!$A17,'Capacity Summary'!$I$35:$BH$35,0))&lt;&gt;0,INDEX('Capacity Summary'!$I$36:$BH$135,MATCH('Capacity Backing (Hide)'!AK$2,'Capacity Summary'!$B$36:$B$135,0),MATCH('Capacity Backing (Hide)'!$A17,'Capacity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(Hide)'!$A17,'Capacity Summary'!$I$35:$BH$35,0))="x",INDEX('Capacity Summary'!$C$36:$F$135,MATCH('Capacity Backing (Hide)'!AL$2,'Capacity Summary'!$B$36:$B$135,0),4),IF(INDEX('Capacity Summary'!$I$36:$BH$135,MATCH('Capacity Backing (Hide)'!AL$2,'Capacity Summary'!$B$36:$B$135,0),MATCH('Capacity Backing (Hide)'!$A17,'Capacity Summary'!$I$35:$BH$35,0))&lt;&gt;0,INDEX('Capacity Summary'!$I$36:$BH$135,MATCH('Capacity Backing (Hide)'!AL$2,'Capacity Summary'!$B$36:$B$135,0),MATCH('Capacity Backing (Hide)'!$A17,'Capacity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(Hide)'!$A17,'Capacity Summary'!$I$35:$BH$35,0))="x",INDEX('Capacity Summary'!$C$36:$F$135,MATCH('Capacity Backing (Hide)'!AM$2,'Capacity Summary'!$B$36:$B$135,0),4),IF(INDEX('Capacity Summary'!$I$36:$BH$135,MATCH('Capacity Backing (Hide)'!AM$2,'Capacity Summary'!$B$36:$B$135,0),MATCH('Capacity Backing (Hide)'!$A17,'Capacity Summary'!$I$35:$BH$35,0))&lt;&gt;0,INDEX('Capacity Summary'!$I$36:$BH$135,MATCH('Capacity Backing (Hide)'!AM$2,'Capacity Summary'!$B$36:$B$135,0),MATCH('Capacity Backing (Hide)'!$A17,'Capacity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(Hide)'!$A17,'Capacity Summary'!$I$35:$BH$35,0))="x",INDEX('Capacity Summary'!$C$36:$F$135,MATCH('Capacity Backing (Hide)'!AN$2,'Capacity Summary'!$B$36:$B$135,0),4),IF(INDEX('Capacity Summary'!$I$36:$BH$135,MATCH('Capacity Backing (Hide)'!AN$2,'Capacity Summary'!$B$36:$B$135,0),MATCH('Capacity Backing (Hide)'!$A17,'Capacity Summary'!$I$35:$BH$35,0))&lt;&gt;0,INDEX('Capacity Summary'!$I$36:$BH$135,MATCH('Capacity Backing (Hide)'!AN$2,'Capacity Summary'!$B$36:$B$135,0),MATCH('Capacity Backing (Hide)'!$A17,'Capacity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(Hide)'!$A17,'Capacity Summary'!$I$35:$BH$35,0))="x",INDEX('Capacity Summary'!$C$36:$F$135,MATCH('Capacity Backing (Hide)'!AO$2,'Capacity Summary'!$B$36:$B$135,0),4),IF(INDEX('Capacity Summary'!$I$36:$BH$135,MATCH('Capacity Backing (Hide)'!AO$2,'Capacity Summary'!$B$36:$B$135,0),MATCH('Capacity Backing (Hide)'!$A17,'Capacity Summary'!$I$35:$BH$35,0))&lt;&gt;0,INDEX('Capacity Summary'!$I$36:$BH$135,MATCH('Capacity Backing (Hide)'!AO$2,'Capacity Summary'!$B$36:$B$135,0),MATCH('Capacity Backing (Hide)'!$A17,'Capacity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(Hide)'!$A17,'Capacity Summary'!$I$35:$BH$35,0))="x",INDEX('Capacity Summary'!$C$36:$F$135,MATCH('Capacity Backing (Hide)'!AP$2,'Capacity Summary'!$B$36:$B$135,0),4),IF(INDEX('Capacity Summary'!$I$36:$BH$135,MATCH('Capacity Backing (Hide)'!AP$2,'Capacity Summary'!$B$36:$B$135,0),MATCH('Capacity Backing (Hide)'!$A17,'Capacity Summary'!$I$35:$BH$35,0))&lt;&gt;0,INDEX('Capacity Summary'!$I$36:$BH$135,MATCH('Capacity Backing (Hide)'!AP$2,'Capacity Summary'!$B$36:$B$135,0),MATCH('Capacity Backing (Hide)'!$A17,'Capacity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(Hide)'!$A17,'Capacity Summary'!$I$35:$BH$35,0))="x",INDEX('Capacity Summary'!$C$36:$F$135,MATCH('Capacity Backing (Hide)'!AQ$2,'Capacity Summary'!$B$36:$B$135,0),4),IF(INDEX('Capacity Summary'!$I$36:$BH$135,MATCH('Capacity Backing (Hide)'!AQ$2,'Capacity Summary'!$B$36:$B$135,0),MATCH('Capacity Backing (Hide)'!$A17,'Capacity Summary'!$I$35:$BH$35,0))&lt;&gt;0,INDEX('Capacity Summary'!$I$36:$BH$135,MATCH('Capacity Backing (Hide)'!AQ$2,'Capacity Summary'!$B$36:$B$135,0),MATCH('Capacity Backing (Hide)'!$A17,'Capacity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(Hide)'!$A17,'Capacity Summary'!$I$35:$BH$35,0))="x",INDEX('Capacity Summary'!$C$36:$F$135,MATCH('Capacity Backing (Hide)'!AR$2,'Capacity Summary'!$B$36:$B$135,0),4),IF(INDEX('Capacity Summary'!$I$36:$BH$135,MATCH('Capacity Backing (Hide)'!AR$2,'Capacity Summary'!$B$36:$B$135,0),MATCH('Capacity Backing (Hide)'!$A17,'Capacity Summary'!$I$35:$BH$35,0))&lt;&gt;0,INDEX('Capacity Summary'!$I$36:$BH$135,MATCH('Capacity Backing (Hide)'!AR$2,'Capacity Summary'!$B$36:$B$135,0),MATCH('Capacity Backing (Hide)'!$A17,'Capacity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(Hide)'!$A17,'Capacity Summary'!$I$35:$BH$35,0))="x",INDEX('Capacity Summary'!$C$36:$F$135,MATCH('Capacity Backing (Hide)'!AS$2,'Capacity Summary'!$B$36:$B$135,0),4),IF(INDEX('Capacity Summary'!$I$36:$BH$135,MATCH('Capacity Backing (Hide)'!AS$2,'Capacity Summary'!$B$36:$B$135,0),MATCH('Capacity Backing (Hide)'!$A17,'Capacity Summary'!$I$35:$BH$35,0))&lt;&gt;0,INDEX('Capacity Summary'!$I$36:$BH$135,MATCH('Capacity Backing (Hide)'!AS$2,'Capacity Summary'!$B$36:$B$135,0),MATCH('Capacity Backing (Hide)'!$A17,'Capacity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(Hide)'!$A17,'Capacity Summary'!$I$35:$BH$35,0))="x",INDEX('Capacity Summary'!$C$36:$F$135,MATCH('Capacity Backing (Hide)'!AT$2,'Capacity Summary'!$B$36:$B$135,0),4),IF(INDEX('Capacity Summary'!$I$36:$BH$135,MATCH('Capacity Backing (Hide)'!AT$2,'Capacity Summary'!$B$36:$B$135,0),MATCH('Capacity Backing (Hide)'!$A17,'Capacity Summary'!$I$35:$BH$35,0))&lt;&gt;0,INDEX('Capacity Summary'!$I$36:$BH$135,MATCH('Capacity Backing (Hide)'!AT$2,'Capacity Summary'!$B$36:$B$135,0),MATCH('Capacity Backing (Hide)'!$A17,'Capacity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(Hide)'!$A17,'Capacity Summary'!$I$35:$BH$35,0))="x",INDEX('Capacity Summary'!$C$36:$F$135,MATCH('Capacity Backing (Hide)'!AU$2,'Capacity Summary'!$B$36:$B$135,0),4),IF(INDEX('Capacity Summary'!$I$36:$BH$135,MATCH('Capacity Backing (Hide)'!AU$2,'Capacity Summary'!$B$36:$B$135,0),MATCH('Capacity Backing (Hide)'!$A17,'Capacity Summary'!$I$35:$BH$35,0))&lt;&gt;0,INDEX('Capacity Summary'!$I$36:$BH$135,MATCH('Capacity Backing (Hide)'!AU$2,'Capacity Summary'!$B$36:$B$135,0),MATCH('Capacity Backing (Hide)'!$A17,'Capacity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(Hide)'!$A17,'Capacity Summary'!$I$35:$BH$35,0))="x",INDEX('Capacity Summary'!$C$36:$F$135,MATCH('Capacity Backing (Hide)'!AV$2,'Capacity Summary'!$B$36:$B$135,0),4),IF(INDEX('Capacity Summary'!$I$36:$BH$135,MATCH('Capacity Backing (Hide)'!AV$2,'Capacity Summary'!$B$36:$B$135,0),MATCH('Capacity Backing (Hide)'!$A17,'Capacity Summary'!$I$35:$BH$35,0))&lt;&gt;0,INDEX('Capacity Summary'!$I$36:$BH$135,MATCH('Capacity Backing (Hide)'!AV$2,'Capacity Summary'!$B$36:$B$135,0),MATCH('Capacity Backing (Hide)'!$A17,'Capacity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(Hide)'!$A17,'Capacity Summary'!$I$35:$BH$35,0))="x",INDEX('Capacity Summary'!$C$36:$F$135,MATCH('Capacity Backing (Hide)'!AW$2,'Capacity Summary'!$B$36:$B$135,0),4),IF(INDEX('Capacity Summary'!$I$36:$BH$135,MATCH('Capacity Backing (Hide)'!AW$2,'Capacity Summary'!$B$36:$B$135,0),MATCH('Capacity Backing (Hide)'!$A17,'Capacity Summary'!$I$35:$BH$35,0))&lt;&gt;0,INDEX('Capacity Summary'!$I$36:$BH$135,MATCH('Capacity Backing (Hide)'!AW$2,'Capacity Summary'!$B$36:$B$135,0),MATCH('Capacity Backing (Hide)'!$A17,'Capacity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(Hide)'!$A17,'Capacity Summary'!$I$35:$BH$35,0))="x",INDEX('Capacity Summary'!$C$36:$F$135,MATCH('Capacity Backing (Hide)'!AX$2,'Capacity Summary'!$B$36:$B$135,0),4),IF(INDEX('Capacity Summary'!$I$36:$BH$135,MATCH('Capacity Backing (Hide)'!AX$2,'Capacity Summary'!$B$36:$B$135,0),MATCH('Capacity Backing (Hide)'!$A17,'Capacity Summary'!$I$35:$BH$35,0))&lt;&gt;0,INDEX('Capacity Summary'!$I$36:$BH$135,MATCH('Capacity Backing (Hide)'!AX$2,'Capacity Summary'!$B$36:$B$135,0),MATCH('Capacity Backing (Hide)'!$A17,'Capacity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(Hide)'!$A17,'Capacity Summary'!$I$35:$BH$35,0))="x",INDEX('Capacity Summary'!$C$36:$F$135,MATCH('Capacity Backing (Hide)'!AY$2,'Capacity Summary'!$B$36:$B$135,0),4),IF(INDEX('Capacity Summary'!$I$36:$BH$135,MATCH('Capacity Backing (Hide)'!AY$2,'Capacity Summary'!$B$36:$B$135,0),MATCH('Capacity Backing (Hide)'!$A17,'Capacity Summary'!$I$35:$BH$35,0))&lt;&gt;0,INDEX('Capacity Summary'!$I$36:$BH$135,MATCH('Capacity Backing (Hide)'!AY$2,'Capacity Summary'!$B$36:$B$135,0),MATCH('Capacity Backing (Hide)'!$A17,'Capacity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(Hide)'!$A17,'Capacity Summary'!$I$35:$BH$35,0))="x",INDEX('Capacity Summary'!$C$36:$F$135,MATCH('Capacity Backing (Hide)'!AZ$2,'Capacity Summary'!$B$36:$B$135,0),4),IF(INDEX('Capacity Summary'!$I$36:$BH$135,MATCH('Capacity Backing (Hide)'!AZ$2,'Capacity Summary'!$B$36:$B$135,0),MATCH('Capacity Backing (Hide)'!$A17,'Capacity Summary'!$I$35:$BH$35,0))&lt;&gt;0,INDEX('Capacity Summary'!$I$36:$BH$135,MATCH('Capacity Backing (Hide)'!AZ$2,'Capacity Summary'!$B$36:$B$135,0),MATCH('Capacity Backing (Hide)'!$A17,'Capacity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(Hide)'!$A17,'Capacity Summary'!$I$35:$BH$35,0))="x",INDEX('Capacity Summary'!$C$36:$F$135,MATCH('Capacity Backing (Hide)'!BA$2,'Capacity Summary'!$B$36:$B$135,0),4),IF(INDEX('Capacity Summary'!$I$36:$BH$135,MATCH('Capacity Backing (Hide)'!BA$2,'Capacity Summary'!$B$36:$B$135,0),MATCH('Capacity Backing (Hide)'!$A17,'Capacity Summary'!$I$35:$BH$35,0))&lt;&gt;0,INDEX('Capacity Summary'!$I$36:$BH$135,MATCH('Capacity Backing (Hide)'!BA$2,'Capacity Summary'!$B$36:$B$135,0),MATCH('Capacity Backing (Hide)'!$A17,'Capacity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(Hide)'!$A17,'Capacity Summary'!$I$35:$BH$35,0))="x",INDEX('Capacity Summary'!$C$36:$F$135,MATCH('Capacity Backing (Hide)'!BB$2,'Capacity Summary'!$B$36:$B$135,0),4),IF(INDEX('Capacity Summary'!$I$36:$BH$135,MATCH('Capacity Backing (Hide)'!BB$2,'Capacity Summary'!$B$36:$B$135,0),MATCH('Capacity Backing (Hide)'!$A17,'Capacity Summary'!$I$35:$BH$35,0))&lt;&gt;0,INDEX('Capacity Summary'!$I$36:$BH$135,MATCH('Capacity Backing (Hide)'!BB$2,'Capacity Summary'!$B$36:$B$135,0),MATCH('Capacity Backing (Hide)'!$A17,'Capacity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(Hide)'!$A17,'Capacity Summary'!$I$35:$BH$35,0))="x",INDEX('Capacity Summary'!$C$36:$F$135,MATCH('Capacity Backing (Hide)'!BC$2,'Capacity Summary'!$B$36:$B$135,0),4),IF(INDEX('Capacity Summary'!$I$36:$BH$135,MATCH('Capacity Backing (Hide)'!BC$2,'Capacity Summary'!$B$36:$B$135,0),MATCH('Capacity Backing (Hide)'!$A17,'Capacity Summary'!$I$35:$BH$35,0))&lt;&gt;0,INDEX('Capacity Summary'!$I$36:$BH$135,MATCH('Capacity Backing (Hide)'!BC$2,'Capacity Summary'!$B$36:$B$135,0),MATCH('Capacity Backing (Hide)'!$A17,'Capacity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(Hide)'!$A17,'Capacity Summary'!$I$35:$BH$35,0))="x",INDEX('Capacity Summary'!$C$36:$F$135,MATCH('Capacity Backing (Hide)'!BD$2,'Capacity Summary'!$B$36:$B$135,0),4),IF(INDEX('Capacity Summary'!$I$36:$BH$135,MATCH('Capacity Backing (Hide)'!BD$2,'Capacity Summary'!$B$36:$B$135,0),MATCH('Capacity Backing (Hide)'!$A17,'Capacity Summary'!$I$35:$BH$35,0))&lt;&gt;0,INDEX('Capacity Summary'!$I$36:$BH$135,MATCH('Capacity Backing (Hide)'!BD$2,'Capacity Summary'!$B$36:$B$135,0),MATCH('Capacity Backing (Hide)'!$A17,'Capacity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(Hide)'!$A17,'Capacity Summary'!$I$35:$BH$35,0))="x",INDEX('Capacity Summary'!$C$36:$F$135,MATCH('Capacity Backing (Hide)'!BE$2,'Capacity Summary'!$B$36:$B$135,0),4),IF(INDEX('Capacity Summary'!$I$36:$BH$135,MATCH('Capacity Backing (Hide)'!BE$2,'Capacity Summary'!$B$36:$B$135,0),MATCH('Capacity Backing (Hide)'!$A17,'Capacity Summary'!$I$35:$BH$35,0))&lt;&gt;0,INDEX('Capacity Summary'!$I$36:$BH$135,MATCH('Capacity Backing (Hide)'!BE$2,'Capacity Summary'!$B$36:$B$135,0),MATCH('Capacity Backing (Hide)'!$A17,'Capacity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(Hide)'!$A17,'Capacity Summary'!$I$35:$BH$35,0))="x",INDEX('Capacity Summary'!$C$36:$F$135,MATCH('Capacity Backing (Hide)'!BF$2,'Capacity Summary'!$B$36:$B$135,0),4),IF(INDEX('Capacity Summary'!$I$36:$BH$135,MATCH('Capacity Backing (Hide)'!BF$2,'Capacity Summary'!$B$36:$B$135,0),MATCH('Capacity Backing (Hide)'!$A17,'Capacity Summary'!$I$35:$BH$35,0))&lt;&gt;0,INDEX('Capacity Summary'!$I$36:$BH$135,MATCH('Capacity Backing (Hide)'!BF$2,'Capacity Summary'!$B$36:$B$135,0),MATCH('Capacity Backing (Hide)'!$A17,'Capacity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(Hide)'!$A17,'Capacity Summary'!$I$35:$BH$35,0))="x",INDEX('Capacity Summary'!$C$36:$F$135,MATCH('Capacity Backing (Hide)'!BG$2,'Capacity Summary'!$B$36:$B$135,0),4),IF(INDEX('Capacity Summary'!$I$36:$BH$135,MATCH('Capacity Backing (Hide)'!BG$2,'Capacity Summary'!$B$36:$B$135,0),MATCH('Capacity Backing (Hide)'!$A17,'Capacity Summary'!$I$35:$BH$35,0))&lt;&gt;0,INDEX('Capacity Summary'!$I$36:$BH$135,MATCH('Capacity Backing (Hide)'!BG$2,'Capacity Summary'!$B$36:$B$135,0),MATCH('Capacity Backing (Hide)'!$A17,'Capacity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(Hide)'!$A17,'Capacity Summary'!$I$35:$BH$35,0))="x",INDEX('Capacity Summary'!$C$36:$F$135,MATCH('Capacity Backing (Hide)'!BH$2,'Capacity Summary'!$B$36:$B$135,0),4),IF(INDEX('Capacity Summary'!$I$36:$BH$135,MATCH('Capacity Backing (Hide)'!BH$2,'Capacity Summary'!$B$36:$B$135,0),MATCH('Capacity Backing (Hide)'!$A17,'Capacity Summary'!$I$35:$BH$35,0))&lt;&gt;0,INDEX('Capacity Summary'!$I$36:$BH$135,MATCH('Capacity Backing (Hide)'!BH$2,'Capacity Summary'!$B$36:$B$135,0),MATCH('Capacity Backing (Hide)'!$A17,'Capacity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(Hide)'!$A17,'Capacity Summary'!$I$35:$BH$35,0))="x",INDEX('Capacity Summary'!$C$36:$F$135,MATCH('Capacity Backing (Hide)'!BI$2,'Capacity Summary'!$B$36:$B$135,0),4),IF(INDEX('Capacity Summary'!$I$36:$BH$135,MATCH('Capacity Backing (Hide)'!BI$2,'Capacity Summary'!$B$36:$B$135,0),MATCH('Capacity Backing (Hide)'!$A17,'Capacity Summary'!$I$35:$BH$35,0))&lt;&gt;0,INDEX('Capacity Summary'!$I$36:$BH$135,MATCH('Capacity Backing (Hide)'!BI$2,'Capacity Summary'!$B$36:$B$135,0),MATCH('Capacity Backing (Hide)'!$A17,'Capacity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(Hide)'!$A17,'Capacity Summary'!$I$35:$BH$35,0))="x",INDEX('Capacity Summary'!$C$36:$F$135,MATCH('Capacity Backing (Hide)'!BJ$2,'Capacity Summary'!$B$36:$B$135,0),4),IF(INDEX('Capacity Summary'!$I$36:$BH$135,MATCH('Capacity Backing (Hide)'!BJ$2,'Capacity Summary'!$B$36:$B$135,0),MATCH('Capacity Backing (Hide)'!$A17,'Capacity Summary'!$I$35:$BH$35,0))&lt;&gt;0,INDEX('Capacity Summary'!$I$36:$BH$135,MATCH('Capacity Backing (Hide)'!BJ$2,'Capacity Summary'!$B$36:$B$135,0),MATCH('Capacity Backing (Hide)'!$A17,'Capacity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(Hide)'!$A17,'Capacity Summary'!$I$35:$BH$35,0))="x",INDEX('Capacity Summary'!$C$36:$F$135,MATCH('Capacity Backing (Hide)'!BK$2,'Capacity Summary'!$B$36:$B$135,0),4),IF(INDEX('Capacity Summary'!$I$36:$BH$135,MATCH('Capacity Backing (Hide)'!BK$2,'Capacity Summary'!$B$36:$B$135,0),MATCH('Capacity Backing (Hide)'!$A17,'Capacity Summary'!$I$35:$BH$35,0))&lt;&gt;0,INDEX('Capacity Summary'!$I$36:$BH$135,MATCH('Capacity Backing (Hide)'!BK$2,'Capacity Summary'!$B$36:$B$135,0),MATCH('Capacity Backing (Hide)'!$A17,'Capacity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(Hide)'!$A17,'Capacity Summary'!$I$35:$BH$35,0))="x",INDEX('Capacity Summary'!$C$36:$F$135,MATCH('Capacity Backing (Hide)'!BL$2,'Capacity Summary'!$B$36:$B$135,0),4),IF(INDEX('Capacity Summary'!$I$36:$BH$135,MATCH('Capacity Backing (Hide)'!BL$2,'Capacity Summary'!$B$36:$B$135,0),MATCH('Capacity Backing (Hide)'!$A17,'Capacity Summary'!$I$35:$BH$35,0))&lt;&gt;0,INDEX('Capacity Summary'!$I$36:$BH$135,MATCH('Capacity Backing (Hide)'!BL$2,'Capacity Summary'!$B$36:$B$135,0),MATCH('Capacity Backing (Hide)'!$A17,'Capacity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(Hide)'!$A17,'Capacity Summary'!$I$35:$BH$35,0))="x",INDEX('Capacity Summary'!$C$36:$F$135,MATCH('Capacity Backing (Hide)'!BM$2,'Capacity Summary'!$B$36:$B$135,0),4),IF(INDEX('Capacity Summary'!$I$36:$BH$135,MATCH('Capacity Backing (Hide)'!BM$2,'Capacity Summary'!$B$36:$B$135,0),MATCH('Capacity Backing (Hide)'!$A17,'Capacity Summary'!$I$35:$BH$35,0))&lt;&gt;0,INDEX('Capacity Summary'!$I$36:$BH$135,MATCH('Capacity Backing (Hide)'!BM$2,'Capacity Summary'!$B$36:$B$135,0),MATCH('Capacity Backing (Hide)'!$A17,'Capacity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(Hide)'!$A17,'Capacity Summary'!$I$35:$BH$35,0))="x",INDEX('Capacity Summary'!$C$36:$F$135,MATCH('Capacity Backing (Hide)'!BN$2,'Capacity Summary'!$B$36:$B$135,0),4),IF(INDEX('Capacity Summary'!$I$36:$BH$135,MATCH('Capacity Backing (Hide)'!BN$2,'Capacity Summary'!$B$36:$B$135,0),MATCH('Capacity Backing (Hide)'!$A17,'Capacity Summary'!$I$35:$BH$35,0))&lt;&gt;0,INDEX('Capacity Summary'!$I$36:$BH$135,MATCH('Capacity Backing (Hide)'!BN$2,'Capacity Summary'!$B$36:$B$135,0),MATCH('Capacity Backing (Hide)'!$A17,'Capacity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(Hide)'!$A17,'Capacity Summary'!$I$35:$BH$35,0))="x",INDEX('Capacity Summary'!$C$36:$F$135,MATCH('Capacity Backing (Hide)'!BO$2,'Capacity Summary'!$B$36:$B$135,0),4),IF(INDEX('Capacity Summary'!$I$36:$BH$135,MATCH('Capacity Backing (Hide)'!BO$2,'Capacity Summary'!$B$36:$B$135,0),MATCH('Capacity Backing (Hide)'!$A17,'Capacity Summary'!$I$35:$BH$35,0))&lt;&gt;0,INDEX('Capacity Summary'!$I$36:$BH$135,MATCH('Capacity Backing (Hide)'!BO$2,'Capacity Summary'!$B$36:$B$135,0),MATCH('Capacity Backing (Hide)'!$A17,'Capacity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(Hide)'!$A17,'Capacity Summary'!$I$35:$BH$35,0))="x",INDEX('Capacity Summary'!$C$36:$F$135,MATCH('Capacity Backing (Hide)'!BP$2,'Capacity Summary'!$B$36:$B$135,0),4),IF(INDEX('Capacity Summary'!$I$36:$BH$135,MATCH('Capacity Backing (Hide)'!BP$2,'Capacity Summary'!$B$36:$B$135,0),MATCH('Capacity Backing (Hide)'!$A17,'Capacity Summary'!$I$35:$BH$35,0))&lt;&gt;0,INDEX('Capacity Summary'!$I$36:$BH$135,MATCH('Capacity Backing (Hide)'!BP$2,'Capacity Summary'!$B$36:$B$135,0),MATCH('Capacity Backing (Hide)'!$A17,'Capacity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(Hide)'!$A17,'Capacity Summary'!$I$35:$BH$35,0))="x",INDEX('Capacity Summary'!$C$36:$F$135,MATCH('Capacity Backing (Hide)'!BQ$2,'Capacity Summary'!$B$36:$B$135,0),4),IF(INDEX('Capacity Summary'!$I$36:$BH$135,MATCH('Capacity Backing (Hide)'!BQ$2,'Capacity Summary'!$B$36:$B$135,0),MATCH('Capacity Backing (Hide)'!$A17,'Capacity Summary'!$I$35:$BH$35,0))&lt;&gt;0,INDEX('Capacity Summary'!$I$36:$BH$135,MATCH('Capacity Backing (Hide)'!BQ$2,'Capacity Summary'!$B$36:$B$135,0),MATCH('Capacity Backing (Hide)'!$A17,'Capacity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(Hide)'!$A17,'Capacity Summary'!$I$35:$BH$35,0))="x",INDEX('Capacity Summary'!$C$36:$F$135,MATCH('Capacity Backing (Hide)'!BR$2,'Capacity Summary'!$B$36:$B$135,0),4),IF(INDEX('Capacity Summary'!$I$36:$BH$135,MATCH('Capacity Backing (Hide)'!BR$2,'Capacity Summary'!$B$36:$B$135,0),MATCH('Capacity Backing (Hide)'!$A17,'Capacity Summary'!$I$35:$BH$35,0))&lt;&gt;0,INDEX('Capacity Summary'!$I$36:$BH$135,MATCH('Capacity Backing (Hide)'!BR$2,'Capacity Summary'!$B$36:$B$135,0),MATCH('Capacity Backing (Hide)'!$A17,'Capacity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(Hide)'!$A17,'Capacity Summary'!$I$35:$BH$35,0))="x",INDEX('Capacity Summary'!$C$36:$F$135,MATCH('Capacity Backing (Hide)'!BS$2,'Capacity Summary'!$B$36:$B$135,0),4),IF(INDEX('Capacity Summary'!$I$36:$BH$135,MATCH('Capacity Backing (Hide)'!BS$2,'Capacity Summary'!$B$36:$B$135,0),MATCH('Capacity Backing (Hide)'!$A17,'Capacity Summary'!$I$35:$BH$35,0))&lt;&gt;0,INDEX('Capacity Summary'!$I$36:$BH$135,MATCH('Capacity Backing (Hide)'!BS$2,'Capacity Summary'!$B$36:$B$135,0),MATCH('Capacity Backing (Hide)'!$A17,'Capacity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(Hide)'!$A17,'Capacity Summary'!$I$35:$BH$35,0))="x",INDEX('Capacity Summary'!$C$36:$F$135,MATCH('Capacity Backing (Hide)'!BT$2,'Capacity Summary'!$B$36:$B$135,0),4),IF(INDEX('Capacity Summary'!$I$36:$BH$135,MATCH('Capacity Backing (Hide)'!BT$2,'Capacity Summary'!$B$36:$B$135,0),MATCH('Capacity Backing (Hide)'!$A17,'Capacity Summary'!$I$35:$BH$35,0))&lt;&gt;0,INDEX('Capacity Summary'!$I$36:$BH$135,MATCH('Capacity Backing (Hide)'!BT$2,'Capacity Summary'!$B$36:$B$135,0),MATCH('Capacity Backing (Hide)'!$A17,'Capacity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(Hide)'!$A17,'Capacity Summary'!$I$35:$BH$35,0))="x",INDEX('Capacity Summary'!$C$36:$F$135,MATCH('Capacity Backing (Hide)'!BU$2,'Capacity Summary'!$B$36:$B$135,0),4),IF(INDEX('Capacity Summary'!$I$36:$BH$135,MATCH('Capacity Backing (Hide)'!BU$2,'Capacity Summary'!$B$36:$B$135,0),MATCH('Capacity Backing (Hide)'!$A17,'Capacity Summary'!$I$35:$BH$35,0))&lt;&gt;0,INDEX('Capacity Summary'!$I$36:$BH$135,MATCH('Capacity Backing (Hide)'!BU$2,'Capacity Summary'!$B$36:$B$135,0),MATCH('Capacity Backing (Hide)'!$A17,'Capacity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(Hide)'!$A17,'Capacity Summary'!$I$35:$BH$35,0))="x",INDEX('Capacity Summary'!$C$36:$F$135,MATCH('Capacity Backing (Hide)'!BV$2,'Capacity Summary'!$B$36:$B$135,0),4),IF(INDEX('Capacity Summary'!$I$36:$BH$135,MATCH('Capacity Backing (Hide)'!BV$2,'Capacity Summary'!$B$36:$B$135,0),MATCH('Capacity Backing (Hide)'!$A17,'Capacity Summary'!$I$35:$BH$35,0))&lt;&gt;0,INDEX('Capacity Summary'!$I$36:$BH$135,MATCH('Capacity Backing (Hide)'!BV$2,'Capacity Summary'!$B$36:$B$135,0),MATCH('Capacity Backing (Hide)'!$A17,'Capacity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(Hide)'!$A17,'Capacity Summary'!$I$35:$BH$35,0))="x",INDEX('Capacity Summary'!$C$36:$F$135,MATCH('Capacity Backing (Hide)'!BW$2,'Capacity Summary'!$B$36:$B$135,0),4),IF(INDEX('Capacity Summary'!$I$36:$BH$135,MATCH('Capacity Backing (Hide)'!BW$2,'Capacity Summary'!$B$36:$B$135,0),MATCH('Capacity Backing (Hide)'!$A17,'Capacity Summary'!$I$35:$BH$35,0))&lt;&gt;0,INDEX('Capacity Summary'!$I$36:$BH$135,MATCH('Capacity Backing (Hide)'!BW$2,'Capacity Summary'!$B$36:$B$135,0),MATCH('Capacity Backing (Hide)'!$A17,'Capacity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(Hide)'!$A17,'Capacity Summary'!$I$35:$BH$35,0))="x",INDEX('Capacity Summary'!$C$36:$F$135,MATCH('Capacity Backing (Hide)'!BX$2,'Capacity Summary'!$B$36:$B$135,0),4),IF(INDEX('Capacity Summary'!$I$36:$BH$135,MATCH('Capacity Backing (Hide)'!BX$2,'Capacity Summary'!$B$36:$B$135,0),MATCH('Capacity Backing (Hide)'!$A17,'Capacity Summary'!$I$35:$BH$35,0))&lt;&gt;0,INDEX('Capacity Summary'!$I$36:$BH$135,MATCH('Capacity Backing (Hide)'!BX$2,'Capacity Summary'!$B$36:$B$135,0),MATCH('Capacity Backing (Hide)'!$A17,'Capacity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(Hide)'!$A17,'Capacity Summary'!$I$35:$BH$35,0))="x",INDEX('Capacity Summary'!$C$36:$F$135,MATCH('Capacity Backing (Hide)'!BY$2,'Capacity Summary'!$B$36:$B$135,0),4),IF(INDEX('Capacity Summary'!$I$36:$BH$135,MATCH('Capacity Backing (Hide)'!BY$2,'Capacity Summary'!$B$36:$B$135,0),MATCH('Capacity Backing (Hide)'!$A17,'Capacity Summary'!$I$35:$BH$35,0))&lt;&gt;0,INDEX('Capacity Summary'!$I$36:$BH$135,MATCH('Capacity Backing (Hide)'!BY$2,'Capacity Summary'!$B$36:$B$135,0),MATCH('Capacity Backing (Hide)'!$A17,'Capacity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(Hide)'!$A17,'Capacity Summary'!$I$35:$BH$35,0))="x",INDEX('Capacity Summary'!$C$36:$F$135,MATCH('Capacity Backing (Hide)'!BZ$2,'Capacity Summary'!$B$36:$B$135,0),4),IF(INDEX('Capacity Summary'!$I$36:$BH$135,MATCH('Capacity Backing (Hide)'!BZ$2,'Capacity Summary'!$B$36:$B$135,0),MATCH('Capacity Backing (Hide)'!$A17,'Capacity Summary'!$I$35:$BH$35,0))&lt;&gt;0,INDEX('Capacity Summary'!$I$36:$BH$135,MATCH('Capacity Backing (Hide)'!BZ$2,'Capacity Summary'!$B$36:$B$135,0),MATCH('Capacity Backing (Hide)'!$A17,'Capacity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(Hide)'!$A17,'Capacity Summary'!$I$35:$BH$35,0))="x",INDEX('Capacity Summary'!$C$36:$F$135,MATCH('Capacity Backing (Hide)'!CA$2,'Capacity Summary'!$B$36:$B$135,0),4),IF(INDEX('Capacity Summary'!$I$36:$BH$135,MATCH('Capacity Backing (Hide)'!CA$2,'Capacity Summary'!$B$36:$B$135,0),MATCH('Capacity Backing (Hide)'!$A17,'Capacity Summary'!$I$35:$BH$35,0))&lt;&gt;0,INDEX('Capacity Summary'!$I$36:$BH$135,MATCH('Capacity Backing (Hide)'!CA$2,'Capacity Summary'!$B$36:$B$135,0),MATCH('Capacity Backing (Hide)'!$A17,'Capacity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(Hide)'!$A17,'Capacity Summary'!$I$35:$BH$35,0))="x",INDEX('Capacity Summary'!$C$36:$F$135,MATCH('Capacity Backing (Hide)'!CB$2,'Capacity Summary'!$B$36:$B$135,0),4),IF(INDEX('Capacity Summary'!$I$36:$BH$135,MATCH('Capacity Backing (Hide)'!CB$2,'Capacity Summary'!$B$36:$B$135,0),MATCH('Capacity Backing (Hide)'!$A17,'Capacity Summary'!$I$35:$BH$35,0))&lt;&gt;0,INDEX('Capacity Summary'!$I$36:$BH$135,MATCH('Capacity Backing (Hide)'!CB$2,'Capacity Summary'!$B$36:$B$135,0),MATCH('Capacity Backing (Hide)'!$A17,'Capacity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(Hide)'!$A17,'Capacity Summary'!$I$35:$BH$35,0))="x",INDEX('Capacity Summary'!$C$36:$F$135,MATCH('Capacity Backing (Hide)'!CC$2,'Capacity Summary'!$B$36:$B$135,0),4),IF(INDEX('Capacity Summary'!$I$36:$BH$135,MATCH('Capacity Backing (Hide)'!CC$2,'Capacity Summary'!$B$36:$B$135,0),MATCH('Capacity Backing (Hide)'!$A17,'Capacity Summary'!$I$35:$BH$35,0))&lt;&gt;0,INDEX('Capacity Summary'!$I$36:$BH$135,MATCH('Capacity Backing (Hide)'!CC$2,'Capacity Summary'!$B$36:$B$135,0),MATCH('Capacity Backing (Hide)'!$A17,'Capacity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(Hide)'!$A17,'Capacity Summary'!$I$35:$BH$35,0))="x",INDEX('Capacity Summary'!$C$36:$F$135,MATCH('Capacity Backing (Hide)'!CD$2,'Capacity Summary'!$B$36:$B$135,0),4),IF(INDEX('Capacity Summary'!$I$36:$BH$135,MATCH('Capacity Backing (Hide)'!CD$2,'Capacity Summary'!$B$36:$B$135,0),MATCH('Capacity Backing (Hide)'!$A17,'Capacity Summary'!$I$35:$BH$35,0))&lt;&gt;0,INDEX('Capacity Summary'!$I$36:$BH$135,MATCH('Capacity Backing (Hide)'!CD$2,'Capacity Summary'!$B$36:$B$135,0),MATCH('Capacity Backing (Hide)'!$A17,'Capacity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(Hide)'!$A17,'Capacity Summary'!$I$35:$BH$35,0))="x",INDEX('Capacity Summary'!$C$36:$F$135,MATCH('Capacity Backing (Hide)'!CE$2,'Capacity Summary'!$B$36:$B$135,0),4),IF(INDEX('Capacity Summary'!$I$36:$BH$135,MATCH('Capacity Backing (Hide)'!CE$2,'Capacity Summary'!$B$36:$B$135,0),MATCH('Capacity Backing (Hide)'!$A17,'Capacity Summary'!$I$35:$BH$35,0))&lt;&gt;0,INDEX('Capacity Summary'!$I$36:$BH$135,MATCH('Capacity Backing (Hide)'!CE$2,'Capacity Summary'!$B$36:$B$135,0),MATCH('Capacity Backing (Hide)'!$A17,'Capacity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(Hide)'!$A17,'Capacity Summary'!$I$35:$BH$35,0))="x",INDEX('Capacity Summary'!$C$36:$F$135,MATCH('Capacity Backing (Hide)'!CF$2,'Capacity Summary'!$B$36:$B$135,0),4),IF(INDEX('Capacity Summary'!$I$36:$BH$135,MATCH('Capacity Backing (Hide)'!CF$2,'Capacity Summary'!$B$36:$B$135,0),MATCH('Capacity Backing (Hide)'!$A17,'Capacity Summary'!$I$35:$BH$35,0))&lt;&gt;0,INDEX('Capacity Summary'!$I$36:$BH$135,MATCH('Capacity Backing (Hide)'!CF$2,'Capacity Summary'!$B$36:$B$135,0),MATCH('Capacity Backing (Hide)'!$A17,'Capacity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(Hide)'!$A17,'Capacity Summary'!$I$35:$BH$35,0))="x",INDEX('Capacity Summary'!$C$36:$F$135,MATCH('Capacity Backing (Hide)'!CG$2,'Capacity Summary'!$B$36:$B$135,0),4),IF(INDEX('Capacity Summary'!$I$36:$BH$135,MATCH('Capacity Backing (Hide)'!CG$2,'Capacity Summary'!$B$36:$B$135,0),MATCH('Capacity Backing (Hide)'!$A17,'Capacity Summary'!$I$35:$BH$35,0))&lt;&gt;0,INDEX('Capacity Summary'!$I$36:$BH$135,MATCH('Capacity Backing (Hide)'!CG$2,'Capacity Summary'!$B$36:$B$135,0),MATCH('Capacity Backing (Hide)'!$A17,'Capacity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(Hide)'!$A17,'Capacity Summary'!$I$35:$BH$35,0))="x",INDEX('Capacity Summary'!$C$36:$F$135,MATCH('Capacity Backing (Hide)'!CH$2,'Capacity Summary'!$B$36:$B$135,0),4),IF(INDEX('Capacity Summary'!$I$36:$BH$135,MATCH('Capacity Backing (Hide)'!CH$2,'Capacity Summary'!$B$36:$B$135,0),MATCH('Capacity Backing (Hide)'!$A17,'Capacity Summary'!$I$35:$BH$35,0))&lt;&gt;0,INDEX('Capacity Summary'!$I$36:$BH$135,MATCH('Capacity Backing (Hide)'!CH$2,'Capacity Summary'!$B$36:$B$135,0),MATCH('Capacity Backing (Hide)'!$A17,'Capacity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(Hide)'!$A17,'Capacity Summary'!$I$35:$BH$35,0))="x",INDEX('Capacity Summary'!$C$36:$F$135,MATCH('Capacity Backing (Hide)'!CI$2,'Capacity Summary'!$B$36:$B$135,0),4),IF(INDEX('Capacity Summary'!$I$36:$BH$135,MATCH('Capacity Backing (Hide)'!CI$2,'Capacity Summary'!$B$36:$B$135,0),MATCH('Capacity Backing (Hide)'!$A17,'Capacity Summary'!$I$35:$BH$35,0))&lt;&gt;0,INDEX('Capacity Summary'!$I$36:$BH$135,MATCH('Capacity Backing (Hide)'!CI$2,'Capacity Summary'!$B$36:$B$135,0),MATCH('Capacity Backing (Hide)'!$A17,'Capacity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(Hide)'!$A17,'Capacity Summary'!$I$35:$BH$35,0))="x",INDEX('Capacity Summary'!$C$36:$F$135,MATCH('Capacity Backing (Hide)'!CJ$2,'Capacity Summary'!$B$36:$B$135,0),4),IF(INDEX('Capacity Summary'!$I$36:$BH$135,MATCH('Capacity Backing (Hide)'!CJ$2,'Capacity Summary'!$B$36:$B$135,0),MATCH('Capacity Backing (Hide)'!$A17,'Capacity Summary'!$I$35:$BH$35,0))&lt;&gt;0,INDEX('Capacity Summary'!$I$36:$BH$135,MATCH('Capacity Backing (Hide)'!CJ$2,'Capacity Summary'!$B$36:$B$135,0),MATCH('Capacity Backing (Hide)'!$A17,'Capacity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(Hide)'!$A17,'Capacity Summary'!$I$35:$BH$35,0))="x",INDEX('Capacity Summary'!$C$36:$F$135,MATCH('Capacity Backing (Hide)'!CK$2,'Capacity Summary'!$B$36:$B$135,0),4),IF(INDEX('Capacity Summary'!$I$36:$BH$135,MATCH('Capacity Backing (Hide)'!CK$2,'Capacity Summary'!$B$36:$B$135,0),MATCH('Capacity Backing (Hide)'!$A17,'Capacity Summary'!$I$35:$BH$35,0))&lt;&gt;0,INDEX('Capacity Summary'!$I$36:$BH$135,MATCH('Capacity Backing (Hide)'!CK$2,'Capacity Summary'!$B$36:$B$135,0),MATCH('Capacity Backing (Hide)'!$A17,'Capacity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(Hide)'!$A17,'Capacity Summary'!$I$35:$BH$35,0))="x",INDEX('Capacity Summary'!$C$36:$F$135,MATCH('Capacity Backing (Hide)'!CL$2,'Capacity Summary'!$B$36:$B$135,0),4),IF(INDEX('Capacity Summary'!$I$36:$BH$135,MATCH('Capacity Backing (Hide)'!CL$2,'Capacity Summary'!$B$36:$B$135,0),MATCH('Capacity Backing (Hide)'!$A17,'Capacity Summary'!$I$35:$BH$35,0))&lt;&gt;0,INDEX('Capacity Summary'!$I$36:$BH$135,MATCH('Capacity Backing (Hide)'!CL$2,'Capacity Summary'!$B$36:$B$135,0),MATCH('Capacity Backing (Hide)'!$A17,'Capacity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(Hide)'!$A17,'Capacity Summary'!$I$35:$BH$35,0))="x",INDEX('Capacity Summary'!$C$36:$F$135,MATCH('Capacity Backing (Hide)'!CM$2,'Capacity Summary'!$B$36:$B$135,0),4),IF(INDEX('Capacity Summary'!$I$36:$BH$135,MATCH('Capacity Backing (Hide)'!CM$2,'Capacity Summary'!$B$36:$B$135,0),MATCH('Capacity Backing (Hide)'!$A17,'Capacity Summary'!$I$35:$BH$35,0))&lt;&gt;0,INDEX('Capacity Summary'!$I$36:$BH$135,MATCH('Capacity Backing (Hide)'!CM$2,'Capacity Summary'!$B$36:$B$135,0),MATCH('Capacity Backing (Hide)'!$A17,'Capacity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(Hide)'!$A17,'Capacity Summary'!$I$35:$BH$35,0))="x",INDEX('Capacity Summary'!$C$36:$F$135,MATCH('Capacity Backing (Hide)'!CN$2,'Capacity Summary'!$B$36:$B$135,0),4),IF(INDEX('Capacity Summary'!$I$36:$BH$135,MATCH('Capacity Backing (Hide)'!CN$2,'Capacity Summary'!$B$36:$B$135,0),MATCH('Capacity Backing (Hide)'!$A17,'Capacity Summary'!$I$35:$BH$35,0))&lt;&gt;0,INDEX('Capacity Summary'!$I$36:$BH$135,MATCH('Capacity Backing (Hide)'!CN$2,'Capacity Summary'!$B$36:$B$135,0),MATCH('Capacity Backing (Hide)'!$A17,'Capacity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(Hide)'!$A17,'Capacity Summary'!$I$35:$BH$35,0))="x",INDEX('Capacity Summary'!$C$36:$F$135,MATCH('Capacity Backing (Hide)'!CO$2,'Capacity Summary'!$B$36:$B$135,0),4),IF(INDEX('Capacity Summary'!$I$36:$BH$135,MATCH('Capacity Backing (Hide)'!CO$2,'Capacity Summary'!$B$36:$B$135,0),MATCH('Capacity Backing (Hide)'!$A17,'Capacity Summary'!$I$35:$BH$35,0))&lt;&gt;0,INDEX('Capacity Summary'!$I$36:$BH$135,MATCH('Capacity Backing (Hide)'!CO$2,'Capacity Summary'!$B$36:$B$135,0),MATCH('Capacity Backing (Hide)'!$A17,'Capacity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(Hide)'!$A17,'Capacity Summary'!$I$35:$BH$35,0))="x",INDEX('Capacity Summary'!$C$36:$F$135,MATCH('Capacity Backing (Hide)'!CP$2,'Capacity Summary'!$B$36:$B$135,0),4),IF(INDEX('Capacity Summary'!$I$36:$BH$135,MATCH('Capacity Backing (Hide)'!CP$2,'Capacity Summary'!$B$36:$B$135,0),MATCH('Capacity Backing (Hide)'!$A17,'Capacity Summary'!$I$35:$BH$35,0))&lt;&gt;0,INDEX('Capacity Summary'!$I$36:$BH$135,MATCH('Capacity Backing (Hide)'!CP$2,'Capacity Summary'!$B$36:$B$135,0),MATCH('Capacity Backing (Hide)'!$A17,'Capacity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(Hide)'!$A17,'Capacity Summary'!$I$35:$BH$35,0))="x",INDEX('Capacity Summary'!$C$36:$F$135,MATCH('Capacity Backing (Hide)'!CQ$2,'Capacity Summary'!$B$36:$B$135,0),4),IF(INDEX('Capacity Summary'!$I$36:$BH$135,MATCH('Capacity Backing (Hide)'!CQ$2,'Capacity Summary'!$B$36:$B$135,0),MATCH('Capacity Backing (Hide)'!$A17,'Capacity Summary'!$I$35:$BH$35,0))&lt;&gt;0,INDEX('Capacity Summary'!$I$36:$BH$135,MATCH('Capacity Backing (Hide)'!CQ$2,'Capacity Summary'!$B$36:$B$135,0),MATCH('Capacity Backing (Hide)'!$A17,'Capacity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(Hide)'!$A17,'Capacity Summary'!$I$35:$BH$35,0))="x",INDEX('Capacity Summary'!$C$36:$F$135,MATCH('Capacity Backing (Hide)'!CR$2,'Capacity Summary'!$B$36:$B$135,0),4),IF(INDEX('Capacity Summary'!$I$36:$BH$135,MATCH('Capacity Backing (Hide)'!CR$2,'Capacity Summary'!$B$36:$B$135,0),MATCH('Capacity Backing (Hide)'!$A17,'Capacity Summary'!$I$35:$BH$35,0))&lt;&gt;0,INDEX('Capacity Summary'!$I$36:$BH$135,MATCH('Capacity Backing (Hide)'!CR$2,'Capacity Summary'!$B$36:$B$135,0),MATCH('Capacity Backing (Hide)'!$A17,'Capacity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(Hide)'!$A17,'Capacity Summary'!$I$35:$BH$35,0))="x",INDEX('Capacity Summary'!$C$36:$F$135,MATCH('Capacity Backing (Hide)'!CS$2,'Capacity Summary'!$B$36:$B$135,0),4),IF(INDEX('Capacity Summary'!$I$36:$BH$135,MATCH('Capacity Backing (Hide)'!CS$2,'Capacity Summary'!$B$36:$B$135,0),MATCH('Capacity Backing (Hide)'!$A17,'Capacity Summary'!$I$35:$BH$35,0))&lt;&gt;0,INDEX('Capacity Summary'!$I$36:$BH$135,MATCH('Capacity Backing (Hide)'!CS$2,'Capacity Summary'!$B$36:$B$135,0),MATCH('Capacity Backing (Hide)'!$A17,'Capacity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(Hide)'!$A17,'Capacity Summary'!$I$35:$BH$35,0))="x",INDEX('Capacity Summary'!$C$36:$F$135,MATCH('Capacity Backing (Hide)'!CT$2,'Capacity Summary'!$B$36:$B$135,0),4),IF(INDEX('Capacity Summary'!$I$36:$BH$135,MATCH('Capacity Backing (Hide)'!CT$2,'Capacity Summary'!$B$36:$B$135,0),MATCH('Capacity Backing (Hide)'!$A17,'Capacity Summary'!$I$35:$BH$35,0))&lt;&gt;0,INDEX('Capacity Summary'!$I$36:$BH$135,MATCH('Capacity Backing (Hide)'!CT$2,'Capacity Summary'!$B$36:$B$135,0),MATCH('Capacity Backing (Hide)'!$A17,'Capacity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(Hide)'!$A17,'Capacity Summary'!$I$35:$BH$35,0))="x",INDEX('Capacity Summary'!$C$36:$F$135,MATCH('Capacity Backing (Hide)'!CU$2,'Capacity Summary'!$B$36:$B$135,0),4),IF(INDEX('Capacity Summary'!$I$36:$BH$135,MATCH('Capacity Backing (Hide)'!CU$2,'Capacity Summary'!$B$36:$B$135,0),MATCH('Capacity Backing (Hide)'!$A17,'Capacity Summary'!$I$35:$BH$35,0))&lt;&gt;0,INDEX('Capacity Summary'!$I$36:$BH$135,MATCH('Capacity Backing (Hide)'!CU$2,'Capacity Summary'!$B$36:$B$135,0),MATCH('Capacity Backing (Hide)'!$A17,'Capacity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(Hide)'!$A17,'Capacity Summary'!$I$35:$BH$35,0))="x",INDEX('Capacity Summary'!$C$36:$F$135,MATCH('Capacity Backing (Hide)'!CV$2,'Capacity Summary'!$B$36:$B$135,0),4),IF(INDEX('Capacity Summary'!$I$36:$BH$135,MATCH('Capacity Backing (Hide)'!CV$2,'Capacity Summary'!$B$36:$B$135,0),MATCH('Capacity Backing (Hide)'!$A17,'Capacity Summary'!$I$35:$BH$35,0))&lt;&gt;0,INDEX('Capacity Summary'!$I$36:$BH$135,MATCH('Capacity Backing (Hide)'!CV$2,'Capacity Summary'!$B$36:$B$135,0),MATCH('Capacity Backing (Hide)'!$A17,'Capacity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(Hide)'!$A17,'Capacity Summary'!$I$35:$BH$35,0))="x",INDEX('Capacity Summary'!$C$36:$F$135,MATCH('Capacity Backing (Hide)'!CW$2,'Capacity Summary'!$B$36:$B$135,0),4),IF(INDEX('Capacity Summary'!$I$36:$BH$135,MATCH('Capacity Backing (Hide)'!CW$2,'Capacity Summary'!$B$36:$B$135,0),MATCH('Capacity Backing (Hide)'!$A17,'Capacity Summary'!$I$35:$BH$35,0))&lt;&gt;0,INDEX('Capacity Summary'!$I$36:$BH$135,MATCH('Capacity Backing (Hide)'!CW$2,'Capacity Summary'!$B$36:$B$135,0),MATCH('Capacity Backing (Hide)'!$A17,'Capacity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(Hide)'!$A18,'Capacity Summary'!$I$35:$BH$35,0))="x",INDEX('Capacity Summary'!$C$36:$F$135,MATCH('Capacity Backing (Hide)'!B$2,'Capacity Summary'!$B$36:$B$135,0),4),IF(INDEX('Capacity Summary'!$I$36:$BH$135,MATCH('Capacity Backing (Hide)'!B$2,'Capacity Summary'!$B$36:$B$135,0),MATCH('Capacity Backing (Hide)'!$A18,'Capacity Summary'!$I$35:$BH$35,0))&lt;&gt;0,INDEX('Capacity Summary'!$I$36:$BH$135,MATCH('Capacity Backing (Hide)'!B$2,'Capacity Summary'!$B$36:$B$135,0),MATCH('Capacity Backing (Hide)'!$A18,'Capacity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(Hide)'!$A18,'Capacity Summary'!$I$35:$BH$35,0))="x",INDEX('Capacity Summary'!$C$36:$F$135,MATCH('Capacity Backing (Hide)'!C$2,'Capacity Summary'!$B$36:$B$135,0),4),IF(INDEX('Capacity Summary'!$I$36:$BH$135,MATCH('Capacity Backing (Hide)'!C$2,'Capacity Summary'!$B$36:$B$135,0),MATCH('Capacity Backing (Hide)'!$A18,'Capacity Summary'!$I$35:$BH$35,0))&lt;&gt;0,INDEX('Capacity Summary'!$I$36:$BH$135,MATCH('Capacity Backing (Hide)'!C$2,'Capacity Summary'!$B$36:$B$135,0),MATCH('Capacity Backing (Hide)'!$A18,'Capacity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(Hide)'!$A18,'Capacity Summary'!$I$35:$BH$35,0))="x",INDEX('Capacity Summary'!$C$36:$F$135,MATCH('Capacity Backing (Hide)'!D$2,'Capacity Summary'!$B$36:$B$135,0),4),IF(INDEX('Capacity Summary'!$I$36:$BH$135,MATCH('Capacity Backing (Hide)'!D$2,'Capacity Summary'!$B$36:$B$135,0),MATCH('Capacity Backing (Hide)'!$A18,'Capacity Summary'!$I$35:$BH$35,0))&lt;&gt;0,INDEX('Capacity Summary'!$I$36:$BH$135,MATCH('Capacity Backing (Hide)'!D$2,'Capacity Summary'!$B$36:$B$135,0),MATCH('Capacity Backing (Hide)'!$A18,'Capacity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(Hide)'!$A18,'Capacity Summary'!$I$35:$BH$35,0))="x",INDEX('Capacity Summary'!$C$36:$F$135,MATCH('Capacity Backing (Hide)'!E$2,'Capacity Summary'!$B$36:$B$135,0),4),IF(INDEX('Capacity Summary'!$I$36:$BH$135,MATCH('Capacity Backing (Hide)'!E$2,'Capacity Summary'!$B$36:$B$135,0),MATCH('Capacity Backing (Hide)'!$A18,'Capacity Summary'!$I$35:$BH$35,0))&lt;&gt;0,INDEX('Capacity Summary'!$I$36:$BH$135,MATCH('Capacity Backing (Hide)'!E$2,'Capacity Summary'!$B$36:$B$135,0),MATCH('Capacity Backing (Hide)'!$A18,'Capacity Summary'!$I$35:$BH$35,0)),0)),INDEX('Capacity Summary'!$C$36:$F$135,MATCH('Capacity Backing (Hide)'!E$2,'Capacity Summary'!$B$36:$B$135,0),2)))/IF(Summary!$B$7="Minutes",1,60)/COUNTA(INDEX(Capacity!$C$10:$Q$109,MATCH('Capacity Backing (Hide)'!E$2,Capacity!$B$10:$B$109,0),1):INDEX(Capacity!$C$10:$Q$109,MATCH('Capacity Backing (Hide)'!E$2,Capacity!$B$10:$B$109,0),15))</f>
        <v>#N/A</v>
      </c>
      <c r="F1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(Hide)'!$A18,'Capacity Summary'!$I$35:$BH$35,0))="x",INDEX('Capacity Summary'!$C$36:$F$135,MATCH('Capacity Backing (Hide)'!F$2,'Capacity Summary'!$B$36:$B$135,0),4),IF(INDEX('Capacity Summary'!$I$36:$BH$135,MATCH('Capacity Backing (Hide)'!F$2,'Capacity Summary'!$B$36:$B$135,0),MATCH('Capacity Backing (Hide)'!$A18,'Capacity Summary'!$I$35:$BH$35,0))&lt;&gt;0,INDEX('Capacity Summary'!$I$36:$BH$135,MATCH('Capacity Backing (Hide)'!F$2,'Capacity Summary'!$B$36:$B$135,0),MATCH('Capacity Backing (Hide)'!$A18,'Capacity Summary'!$I$35:$BH$35,0)),0)),INDEX('Capacity Summary'!$C$36:$F$135,MATCH('Capacity Backing (Hide)'!F$2,'Capacity Summary'!$B$36:$B$135,0),2)))/IF(Summary!$B$7="Minutes",1,60)/COUNTA(INDEX(Capacity!$C$10:$Q$109,MATCH('Capacity Backing (Hide)'!F$2,Capacity!$B$10:$B$109,0),1):INDEX(Capacity!$C$10:$Q$109,MATCH('Capacity Backing (Hide)'!F$2,Capacity!$B$10:$B$109,0),15))</f>
        <v>#N/A</v>
      </c>
      <c r="G1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(Hide)'!$A18,'Capacity Summary'!$I$35:$BH$35,0))="x",INDEX('Capacity Summary'!$C$36:$F$135,MATCH('Capacity Backing (Hide)'!G$2,'Capacity Summary'!$B$36:$B$135,0),4),IF(INDEX('Capacity Summary'!$I$36:$BH$135,MATCH('Capacity Backing (Hide)'!G$2,'Capacity Summary'!$B$36:$B$135,0),MATCH('Capacity Backing (Hide)'!$A18,'Capacity Summary'!$I$35:$BH$35,0))&lt;&gt;0,INDEX('Capacity Summary'!$I$36:$BH$135,MATCH('Capacity Backing (Hide)'!G$2,'Capacity Summary'!$B$36:$B$135,0),MATCH('Capacity Backing (Hide)'!$A18,'Capacity Summary'!$I$35:$BH$35,0)),0)),INDEX('Capacity Summary'!$C$36:$F$135,MATCH('Capacity Backing (Hide)'!G$2,'Capacity Summary'!$B$36:$B$135,0),2)))/IF(Summary!$B$7="Minutes",1,60)/COUNTA(INDEX(Capacity!$C$10:$Q$109,MATCH('Capacity Backing (Hide)'!G$2,Capacity!$B$10:$B$109,0),1):INDEX(Capacity!$C$10:$Q$109,MATCH('Capacity Backing (Hide)'!G$2,Capacity!$B$10:$B$109,0),15))</f>
        <v>#N/A</v>
      </c>
      <c r="H1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(Hide)'!$A18,'Capacity Summary'!$I$35:$BH$35,0))="x",INDEX('Capacity Summary'!$C$36:$F$135,MATCH('Capacity Backing (Hide)'!H$2,'Capacity Summary'!$B$36:$B$135,0),4),IF(INDEX('Capacity Summary'!$I$36:$BH$135,MATCH('Capacity Backing (Hide)'!H$2,'Capacity Summary'!$B$36:$B$135,0),MATCH('Capacity Backing (Hide)'!$A18,'Capacity Summary'!$I$35:$BH$35,0))&lt;&gt;0,INDEX('Capacity Summary'!$I$36:$BH$135,MATCH('Capacity Backing (Hide)'!H$2,'Capacity Summary'!$B$36:$B$135,0),MATCH('Capacity Backing (Hide)'!$A18,'Capacity Summary'!$I$35:$BH$35,0)),0)),INDEX('Capacity Summary'!$C$36:$F$135,MATCH('Capacity Backing (Hide)'!H$2,'Capacity Summary'!$B$36:$B$135,0),2)))/IF(Summary!$B$7="Minutes",1,60)/COUNTA(INDEX(Capacity!$C$10:$Q$109,MATCH('Capacity Backing (Hide)'!H$2,Capacity!$B$10:$B$109,0),1):INDEX(Capacity!$C$10:$Q$109,MATCH('Capacity Backing (Hide)'!H$2,Capacity!$B$10:$B$109,0),15))</f>
        <v>#N/A</v>
      </c>
      <c r="I1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(Hide)'!$A18,'Capacity Summary'!$I$35:$BH$35,0))="x",INDEX('Capacity Summary'!$C$36:$F$135,MATCH('Capacity Backing (Hide)'!I$2,'Capacity Summary'!$B$36:$B$135,0),4),IF(INDEX('Capacity Summary'!$I$36:$BH$135,MATCH('Capacity Backing (Hide)'!I$2,'Capacity Summary'!$B$36:$B$135,0),MATCH('Capacity Backing (Hide)'!$A18,'Capacity Summary'!$I$35:$BH$35,0))&lt;&gt;0,INDEX('Capacity Summary'!$I$36:$BH$135,MATCH('Capacity Backing (Hide)'!I$2,'Capacity Summary'!$B$36:$B$135,0),MATCH('Capacity Backing (Hide)'!$A18,'Capacity Summary'!$I$35:$BH$35,0)),0)),INDEX('Capacity Summary'!$C$36:$F$135,MATCH('Capacity Backing (Hide)'!I$2,'Capacity Summary'!$B$36:$B$135,0),2)))/IF(Summary!$B$7="Minutes",1,60)/COUNTA(INDEX(Capacity!$C$10:$Q$109,MATCH('Capacity Backing (Hide)'!I$2,Capacity!$B$10:$B$109,0),1):INDEX(Capacity!$C$10:$Q$109,MATCH('Capacity Backing (Hide)'!I$2,Capacity!$B$10:$B$109,0),15))</f>
        <v>#N/A</v>
      </c>
      <c r="J1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(Hide)'!$A18,'Capacity Summary'!$I$35:$BH$35,0))="x",INDEX('Capacity Summary'!$C$36:$F$135,MATCH('Capacity Backing (Hide)'!J$2,'Capacity Summary'!$B$36:$B$135,0),4),IF(INDEX('Capacity Summary'!$I$36:$BH$135,MATCH('Capacity Backing (Hide)'!J$2,'Capacity Summary'!$B$36:$B$135,0),MATCH('Capacity Backing (Hide)'!$A18,'Capacity Summary'!$I$35:$BH$35,0))&lt;&gt;0,INDEX('Capacity Summary'!$I$36:$BH$135,MATCH('Capacity Backing (Hide)'!J$2,'Capacity Summary'!$B$36:$B$135,0),MATCH('Capacity Backing (Hide)'!$A18,'Capacity Summary'!$I$35:$BH$35,0)),0)),INDEX('Capacity Summary'!$C$36:$F$135,MATCH('Capacity Backing (Hide)'!J$2,'Capacity Summary'!$B$36:$B$135,0),2)))/IF(Summary!$B$7="Minutes",1,60)/COUNTA(INDEX(Capacity!$C$10:$Q$109,MATCH('Capacity Backing (Hide)'!J$2,Capacity!$B$10:$B$109,0),1):INDEX(Capacity!$C$10:$Q$109,MATCH('Capacity Backing (Hide)'!J$2,Capacity!$B$10:$B$109,0),15))</f>
        <v>#N/A</v>
      </c>
      <c r="K1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(Hide)'!$A18,'Capacity Summary'!$I$35:$BH$35,0))="x",INDEX('Capacity Summary'!$C$36:$F$135,MATCH('Capacity Backing (Hide)'!K$2,'Capacity Summary'!$B$36:$B$135,0),4),IF(INDEX('Capacity Summary'!$I$36:$BH$135,MATCH('Capacity Backing (Hide)'!K$2,'Capacity Summary'!$B$36:$B$135,0),MATCH('Capacity Backing (Hide)'!$A18,'Capacity Summary'!$I$35:$BH$35,0))&lt;&gt;0,INDEX('Capacity Summary'!$I$36:$BH$135,MATCH('Capacity Backing (Hide)'!K$2,'Capacity Summary'!$B$36:$B$135,0),MATCH('Capacity Backing (Hide)'!$A18,'Capacity Summary'!$I$35:$BH$35,0)),0)),INDEX('Capacity Summary'!$C$36:$F$135,MATCH('Capacity Backing (Hide)'!K$2,'Capacity Summary'!$B$36:$B$135,0),2)))/IF(Summary!$B$7="Minutes",1,60)/COUNTA(INDEX(Capacity!$C$10:$Q$109,MATCH('Capacity Backing (Hide)'!K$2,Capacity!$B$10:$B$109,0),1):INDEX(Capacity!$C$10:$Q$109,MATCH('Capacity Backing (Hide)'!K$2,Capacity!$B$10:$B$109,0),15))</f>
        <v>#N/A</v>
      </c>
      <c r="L1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(Hide)'!$A18,'Capacity Summary'!$I$35:$BH$35,0))="x",INDEX('Capacity Summary'!$C$36:$F$135,MATCH('Capacity Backing (Hide)'!L$2,'Capacity Summary'!$B$36:$B$135,0),4),IF(INDEX('Capacity Summary'!$I$36:$BH$135,MATCH('Capacity Backing (Hide)'!L$2,'Capacity Summary'!$B$36:$B$135,0),MATCH('Capacity Backing (Hide)'!$A18,'Capacity Summary'!$I$35:$BH$35,0))&lt;&gt;0,INDEX('Capacity Summary'!$I$36:$BH$135,MATCH('Capacity Backing (Hide)'!L$2,'Capacity Summary'!$B$36:$B$135,0),MATCH('Capacity Backing (Hide)'!$A18,'Capacity Summary'!$I$35:$BH$35,0)),0)),INDEX('Capacity Summary'!$C$36:$F$135,MATCH('Capacity Backing (Hide)'!L$2,'Capacity Summary'!$B$36:$B$135,0),2)))/IF(Summary!$B$7="Minutes",1,60)/COUNTA(INDEX(Capacity!$C$10:$Q$109,MATCH('Capacity Backing (Hide)'!L$2,Capacity!$B$10:$B$109,0),1):INDEX(Capacity!$C$10:$Q$109,MATCH('Capacity Backing (Hide)'!L$2,Capacity!$B$10:$B$109,0),15))</f>
        <v>#N/A</v>
      </c>
      <c r="M1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(Hide)'!$A18,'Capacity Summary'!$I$35:$BH$35,0))="x",INDEX('Capacity Summary'!$C$36:$F$135,MATCH('Capacity Backing (Hide)'!M$2,'Capacity Summary'!$B$36:$B$135,0),4),IF(INDEX('Capacity Summary'!$I$36:$BH$135,MATCH('Capacity Backing (Hide)'!M$2,'Capacity Summary'!$B$36:$B$135,0),MATCH('Capacity Backing (Hide)'!$A18,'Capacity Summary'!$I$35:$BH$35,0))&lt;&gt;0,INDEX('Capacity Summary'!$I$36:$BH$135,MATCH('Capacity Backing (Hide)'!M$2,'Capacity Summary'!$B$36:$B$135,0),MATCH('Capacity Backing (Hide)'!$A18,'Capacity Summary'!$I$35:$BH$35,0)),0)),INDEX('Capacity Summary'!$C$36:$F$135,MATCH('Capacity Backing (Hide)'!M$2,'Capacity Summary'!$B$36:$B$135,0),2)))/IF(Summary!$B$7="Minutes",1,60)/COUNTA(INDEX(Capacity!$C$10:$Q$109,MATCH('Capacity Backing (Hide)'!M$2,Capacity!$B$10:$B$109,0),1):INDEX(Capacity!$C$10:$Q$109,MATCH('Capacity Backing (Hide)'!M$2,Capacity!$B$10:$B$109,0),15))</f>
        <v>#N/A</v>
      </c>
      <c r="N1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(Hide)'!$A18,'Capacity Summary'!$I$35:$BH$35,0))="x",INDEX('Capacity Summary'!$C$36:$F$135,MATCH('Capacity Backing (Hide)'!N$2,'Capacity Summary'!$B$36:$B$135,0),4),IF(INDEX('Capacity Summary'!$I$36:$BH$135,MATCH('Capacity Backing (Hide)'!N$2,'Capacity Summary'!$B$36:$B$135,0),MATCH('Capacity Backing (Hide)'!$A18,'Capacity Summary'!$I$35:$BH$35,0))&lt;&gt;0,INDEX('Capacity Summary'!$I$36:$BH$135,MATCH('Capacity Backing (Hide)'!N$2,'Capacity Summary'!$B$36:$B$135,0),MATCH('Capacity Backing (Hide)'!$A18,'Capacity Summary'!$I$35:$BH$35,0)),0)),INDEX('Capacity Summary'!$C$36:$F$135,MATCH('Capacity Backing (Hide)'!N$2,'Capacity Summary'!$B$36:$B$135,0),2)))/IF(Summary!$B$7="Minutes",1,60)/COUNTA(INDEX(Capacity!$C$10:$Q$109,MATCH('Capacity Backing (Hide)'!N$2,Capacity!$B$10:$B$109,0),1):INDEX(Capacity!$C$10:$Q$109,MATCH('Capacity Backing (Hide)'!N$2,Capacity!$B$10:$B$109,0),15))</f>
        <v>#N/A</v>
      </c>
      <c r="O1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(Hide)'!$A18,'Capacity Summary'!$I$35:$BH$35,0))="x",INDEX('Capacity Summary'!$C$36:$F$135,MATCH('Capacity Backing (Hide)'!O$2,'Capacity Summary'!$B$36:$B$135,0),4),IF(INDEX('Capacity Summary'!$I$36:$BH$135,MATCH('Capacity Backing (Hide)'!O$2,'Capacity Summary'!$B$36:$B$135,0),MATCH('Capacity Backing (Hide)'!$A18,'Capacity Summary'!$I$35:$BH$35,0))&lt;&gt;0,INDEX('Capacity Summary'!$I$36:$BH$135,MATCH('Capacity Backing (Hide)'!O$2,'Capacity Summary'!$B$36:$B$135,0),MATCH('Capacity Backing (Hide)'!$A18,'Capacity Summary'!$I$35:$BH$35,0)),0)),INDEX('Capacity Summary'!$C$36:$F$135,MATCH('Capacity Backing (Hide)'!O$2,'Capacity Summary'!$B$36:$B$135,0),2)))/IF(Summary!$B$7="Minutes",1,60)/COUNTA(INDEX(Capacity!$C$10:$Q$109,MATCH('Capacity Backing (Hide)'!O$2,Capacity!$B$10:$B$109,0),1):INDEX(Capacity!$C$10:$Q$109,MATCH('Capacity Backing (Hide)'!O$2,Capacity!$B$10:$B$109,0),15))</f>
        <v>#N/A</v>
      </c>
      <c r="P1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(Hide)'!$A18,'Capacity Summary'!$I$35:$BH$35,0))="x",INDEX('Capacity Summary'!$C$36:$F$135,MATCH('Capacity Backing (Hide)'!P$2,'Capacity Summary'!$B$36:$B$135,0),4),IF(INDEX('Capacity Summary'!$I$36:$BH$135,MATCH('Capacity Backing (Hide)'!P$2,'Capacity Summary'!$B$36:$B$135,0),MATCH('Capacity Backing (Hide)'!$A18,'Capacity Summary'!$I$35:$BH$35,0))&lt;&gt;0,INDEX('Capacity Summary'!$I$36:$BH$135,MATCH('Capacity Backing (Hide)'!P$2,'Capacity Summary'!$B$36:$B$135,0),MATCH('Capacity Backing (Hide)'!$A18,'Capacity Summary'!$I$35:$BH$35,0)),0)),INDEX('Capacity Summary'!$C$36:$F$135,MATCH('Capacity Backing (Hide)'!P$2,'Capacity Summary'!$B$36:$B$135,0),2)))/IF(Summary!$B$7="Minutes",1,60)/COUNTA(INDEX(Capacity!$C$10:$Q$109,MATCH('Capacity Backing (Hide)'!P$2,Capacity!$B$10:$B$109,0),1):INDEX(Capacity!$C$10:$Q$109,MATCH('Capacity Backing (Hide)'!P$2,Capacity!$B$10:$B$109,0),15))</f>
        <v>#N/A</v>
      </c>
      <c r="Q1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(Hide)'!$A18,'Capacity Summary'!$I$35:$BH$35,0))="x",INDEX('Capacity Summary'!$C$36:$F$135,MATCH('Capacity Backing (Hide)'!Q$2,'Capacity Summary'!$B$36:$B$135,0),4),IF(INDEX('Capacity Summary'!$I$36:$BH$135,MATCH('Capacity Backing (Hide)'!Q$2,'Capacity Summary'!$B$36:$B$135,0),MATCH('Capacity Backing (Hide)'!$A18,'Capacity Summary'!$I$35:$BH$35,0))&lt;&gt;0,INDEX('Capacity Summary'!$I$36:$BH$135,MATCH('Capacity Backing (Hide)'!Q$2,'Capacity Summary'!$B$36:$B$135,0),MATCH('Capacity Backing (Hide)'!$A18,'Capacity Summary'!$I$35:$BH$35,0)),0)),INDEX('Capacity Summary'!$C$36:$F$135,MATCH('Capacity Backing (Hide)'!Q$2,'Capacity Summary'!$B$36:$B$135,0),2)))/IF(Summary!$B$7="Minutes",1,60)/COUNTA(INDEX(Capacity!$C$10:$Q$109,MATCH('Capacity Backing (Hide)'!Q$2,Capacity!$B$10:$B$109,0),1):INDEX(Capacity!$C$10:$Q$109,MATCH('Capacity Backing (Hide)'!Q$2,Capacity!$B$10:$B$109,0),15))</f>
        <v>#N/A</v>
      </c>
      <c r="R1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(Hide)'!$A18,'Capacity Summary'!$I$35:$BH$35,0))="x",INDEX('Capacity Summary'!$C$36:$F$135,MATCH('Capacity Backing (Hide)'!R$2,'Capacity Summary'!$B$36:$B$135,0),4),IF(INDEX('Capacity Summary'!$I$36:$BH$135,MATCH('Capacity Backing (Hide)'!R$2,'Capacity Summary'!$B$36:$B$135,0),MATCH('Capacity Backing (Hide)'!$A18,'Capacity Summary'!$I$35:$BH$35,0))&lt;&gt;0,INDEX('Capacity Summary'!$I$36:$BH$135,MATCH('Capacity Backing (Hide)'!R$2,'Capacity Summary'!$B$36:$B$135,0),MATCH('Capacity Backing (Hide)'!$A18,'Capacity Summary'!$I$35:$BH$35,0)),0)),INDEX('Capacity Summary'!$C$36:$F$135,MATCH('Capacity Backing (Hide)'!R$2,'Capacity Summary'!$B$36:$B$135,0),2)))/IF(Summary!$B$7="Minutes",1,60)/COUNTA(INDEX(Capacity!$C$10:$Q$109,MATCH('Capacity Backing (Hide)'!R$2,Capacity!$B$10:$B$109,0),1):INDEX(Capacity!$C$10:$Q$109,MATCH('Capacity Backing (Hide)'!R$2,Capacity!$B$10:$B$109,0),15))</f>
        <v>#N/A</v>
      </c>
      <c r="S1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(Hide)'!$A18,'Capacity Summary'!$I$35:$BH$35,0))="x",INDEX('Capacity Summary'!$C$36:$F$135,MATCH('Capacity Backing (Hide)'!S$2,'Capacity Summary'!$B$36:$B$135,0),4),IF(INDEX('Capacity Summary'!$I$36:$BH$135,MATCH('Capacity Backing (Hide)'!S$2,'Capacity Summary'!$B$36:$B$135,0),MATCH('Capacity Backing (Hide)'!$A18,'Capacity Summary'!$I$35:$BH$35,0))&lt;&gt;0,INDEX('Capacity Summary'!$I$36:$BH$135,MATCH('Capacity Backing (Hide)'!S$2,'Capacity Summary'!$B$36:$B$135,0),MATCH('Capacity Backing (Hide)'!$A18,'Capacity Summary'!$I$35:$BH$35,0)),0)),INDEX('Capacity Summary'!$C$36:$F$135,MATCH('Capacity Backing (Hide)'!S$2,'Capacity Summary'!$B$36:$B$135,0),2)))/IF(Summary!$B$7="Minutes",1,60)/COUNTA(INDEX(Capacity!$C$10:$Q$109,MATCH('Capacity Backing (Hide)'!S$2,Capacity!$B$10:$B$109,0),1):INDEX(Capacity!$C$10:$Q$109,MATCH('Capacity Backing (Hide)'!S$2,Capacity!$B$10:$B$109,0),15))</f>
        <v>#N/A</v>
      </c>
      <c r="T1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(Hide)'!$A18,'Capacity Summary'!$I$35:$BH$35,0))="x",INDEX('Capacity Summary'!$C$36:$F$135,MATCH('Capacity Backing (Hide)'!T$2,'Capacity Summary'!$B$36:$B$135,0),4),IF(INDEX('Capacity Summary'!$I$36:$BH$135,MATCH('Capacity Backing (Hide)'!T$2,'Capacity Summary'!$B$36:$B$135,0),MATCH('Capacity Backing (Hide)'!$A18,'Capacity Summary'!$I$35:$BH$35,0))&lt;&gt;0,INDEX('Capacity Summary'!$I$36:$BH$135,MATCH('Capacity Backing (Hide)'!T$2,'Capacity Summary'!$B$36:$B$135,0),MATCH('Capacity Backing (Hide)'!$A18,'Capacity Summary'!$I$35:$BH$35,0)),0)),INDEX('Capacity Summary'!$C$36:$F$135,MATCH('Capacity Backing (Hide)'!T$2,'Capacity Summary'!$B$36:$B$135,0),2)))/IF(Summary!$B$7="Minutes",1,60)/COUNTA(INDEX(Capacity!$C$10:$Q$109,MATCH('Capacity Backing (Hide)'!T$2,Capacity!$B$10:$B$109,0),1):INDEX(Capacity!$C$10:$Q$109,MATCH('Capacity Backing (Hide)'!T$2,Capacity!$B$10:$B$109,0),15))</f>
        <v>#N/A</v>
      </c>
      <c r="U1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(Hide)'!$A18,'Capacity Summary'!$I$35:$BH$35,0))="x",INDEX('Capacity Summary'!$C$36:$F$135,MATCH('Capacity Backing (Hide)'!U$2,'Capacity Summary'!$B$36:$B$135,0),4),IF(INDEX('Capacity Summary'!$I$36:$BH$135,MATCH('Capacity Backing (Hide)'!U$2,'Capacity Summary'!$B$36:$B$135,0),MATCH('Capacity Backing (Hide)'!$A18,'Capacity Summary'!$I$35:$BH$35,0))&lt;&gt;0,INDEX('Capacity Summary'!$I$36:$BH$135,MATCH('Capacity Backing (Hide)'!U$2,'Capacity Summary'!$B$36:$B$135,0),MATCH('Capacity Backing (Hide)'!$A18,'Capacity Summary'!$I$35:$BH$35,0)),0)),INDEX('Capacity Summary'!$C$36:$F$135,MATCH('Capacity Backing (Hide)'!U$2,'Capacity Summary'!$B$36:$B$135,0),2)))/IF(Summary!$B$7="Minutes",1,60)/COUNTA(INDEX(Capacity!$C$10:$Q$109,MATCH('Capacity Backing (Hide)'!U$2,Capacity!$B$10:$B$109,0),1):INDEX(Capacity!$C$10:$Q$109,MATCH('Capacity Backing (Hide)'!U$2,Capacity!$B$10:$B$109,0),15))</f>
        <v>#N/A</v>
      </c>
      <c r="V1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(Hide)'!$A18,'Capacity Summary'!$I$35:$BH$35,0))="x",INDEX('Capacity Summary'!$C$36:$F$135,MATCH('Capacity Backing (Hide)'!V$2,'Capacity Summary'!$B$36:$B$135,0),4),IF(INDEX('Capacity Summary'!$I$36:$BH$135,MATCH('Capacity Backing (Hide)'!V$2,'Capacity Summary'!$B$36:$B$135,0),MATCH('Capacity Backing (Hide)'!$A18,'Capacity Summary'!$I$35:$BH$35,0))&lt;&gt;0,INDEX('Capacity Summary'!$I$36:$BH$135,MATCH('Capacity Backing (Hide)'!V$2,'Capacity Summary'!$B$36:$B$135,0),MATCH('Capacity Backing (Hide)'!$A18,'Capacity Summary'!$I$35:$BH$35,0)),0)),INDEX('Capacity Summary'!$C$36:$F$135,MATCH('Capacity Backing (Hide)'!V$2,'Capacity Summary'!$B$36:$B$135,0),2)))/IF(Summary!$B$7="Minutes",1,60)/COUNTA(INDEX(Capacity!$C$10:$Q$109,MATCH('Capacity Backing (Hide)'!V$2,Capacity!$B$10:$B$109,0),1):INDEX(Capacity!$C$10:$Q$109,MATCH('Capacity Backing (Hide)'!V$2,Capacity!$B$10:$B$109,0),15))</f>
        <v>#N/A</v>
      </c>
      <c r="W1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(Hide)'!$A18,'Capacity Summary'!$I$35:$BH$35,0))="x",INDEX('Capacity Summary'!$C$36:$F$135,MATCH('Capacity Backing (Hide)'!W$2,'Capacity Summary'!$B$36:$B$135,0),4),IF(INDEX('Capacity Summary'!$I$36:$BH$135,MATCH('Capacity Backing (Hide)'!W$2,'Capacity Summary'!$B$36:$B$135,0),MATCH('Capacity Backing (Hide)'!$A18,'Capacity Summary'!$I$35:$BH$35,0))&lt;&gt;0,INDEX('Capacity Summary'!$I$36:$BH$135,MATCH('Capacity Backing (Hide)'!W$2,'Capacity Summary'!$B$36:$B$135,0),MATCH('Capacity Backing (Hide)'!$A18,'Capacity Summary'!$I$35:$BH$35,0)),0)),INDEX('Capacity Summary'!$C$36:$F$135,MATCH('Capacity Backing (Hide)'!W$2,'Capacity Summary'!$B$36:$B$135,0),2)))/IF(Summary!$B$7="Minutes",1,60)/COUNTA(INDEX(Capacity!$C$10:$Q$109,MATCH('Capacity Backing (Hide)'!W$2,Capacity!$B$10:$B$109,0),1):INDEX(Capacity!$C$10:$Q$109,MATCH('Capacity Backing (Hide)'!W$2,Capacity!$B$10:$B$109,0),15))</f>
        <v>#N/A</v>
      </c>
      <c r="X1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(Hide)'!$A18,'Capacity Summary'!$I$35:$BH$35,0))="x",INDEX('Capacity Summary'!$C$36:$F$135,MATCH('Capacity Backing (Hide)'!X$2,'Capacity Summary'!$B$36:$B$135,0),4),IF(INDEX('Capacity Summary'!$I$36:$BH$135,MATCH('Capacity Backing (Hide)'!X$2,'Capacity Summary'!$B$36:$B$135,0),MATCH('Capacity Backing (Hide)'!$A18,'Capacity Summary'!$I$35:$BH$35,0))&lt;&gt;0,INDEX('Capacity Summary'!$I$36:$BH$135,MATCH('Capacity Backing (Hide)'!X$2,'Capacity Summary'!$B$36:$B$135,0),MATCH('Capacity Backing (Hide)'!$A18,'Capacity Summary'!$I$35:$BH$35,0)),0)),INDEX('Capacity Summary'!$C$36:$F$135,MATCH('Capacity Backing (Hide)'!X$2,'Capacity Summary'!$B$36:$B$135,0),2)))/IF(Summary!$B$7="Minutes",1,60)/COUNTA(INDEX(Capacity!$C$10:$Q$109,MATCH('Capacity Backing (Hide)'!X$2,Capacity!$B$10:$B$109,0),1):INDEX(Capacity!$C$10:$Q$109,MATCH('Capacity Backing (Hide)'!X$2,Capacity!$B$10:$B$109,0),15))</f>
        <v>#N/A</v>
      </c>
      <c r="Y1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(Hide)'!$A18,'Capacity Summary'!$I$35:$BH$35,0))="x",INDEX('Capacity Summary'!$C$36:$F$135,MATCH('Capacity Backing (Hide)'!Y$2,'Capacity Summary'!$B$36:$B$135,0),4),IF(INDEX('Capacity Summary'!$I$36:$BH$135,MATCH('Capacity Backing (Hide)'!Y$2,'Capacity Summary'!$B$36:$B$135,0),MATCH('Capacity Backing (Hide)'!$A18,'Capacity Summary'!$I$35:$BH$35,0))&lt;&gt;0,INDEX('Capacity Summary'!$I$36:$BH$135,MATCH('Capacity Backing (Hide)'!Y$2,'Capacity Summary'!$B$36:$B$135,0),MATCH('Capacity Backing (Hide)'!$A18,'Capacity Summary'!$I$35:$BH$35,0)),0)),INDEX('Capacity Summary'!$C$36:$F$135,MATCH('Capacity Backing (Hide)'!Y$2,'Capacity Summary'!$B$36:$B$135,0),2)))/IF(Summary!$B$7="Minutes",1,60)/COUNTA(INDEX(Capacity!$C$10:$Q$109,MATCH('Capacity Backing (Hide)'!Y$2,Capacity!$B$10:$B$109,0),1):INDEX(Capacity!$C$10:$Q$109,MATCH('Capacity Backing (Hide)'!Y$2,Capacity!$B$10:$B$109,0),15))</f>
        <v>#N/A</v>
      </c>
      <c r="Z1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(Hide)'!$A18,'Capacity Summary'!$I$35:$BH$35,0))="x",INDEX('Capacity Summary'!$C$36:$F$135,MATCH('Capacity Backing (Hide)'!Z$2,'Capacity Summary'!$B$36:$B$135,0),4),IF(INDEX('Capacity Summary'!$I$36:$BH$135,MATCH('Capacity Backing (Hide)'!Z$2,'Capacity Summary'!$B$36:$B$135,0),MATCH('Capacity Backing (Hide)'!$A18,'Capacity Summary'!$I$35:$BH$35,0))&lt;&gt;0,INDEX('Capacity Summary'!$I$36:$BH$135,MATCH('Capacity Backing (Hide)'!Z$2,'Capacity Summary'!$B$36:$B$135,0),MATCH('Capacity Backing (Hide)'!$A18,'Capacity Summary'!$I$35:$BH$35,0)),0)),INDEX('Capacity Summary'!$C$36:$F$135,MATCH('Capacity Backing (Hide)'!Z$2,'Capacity Summary'!$B$36:$B$135,0),2)))/IF(Summary!$B$7="Minutes",1,60)/COUNTA(INDEX(Capacity!$C$10:$Q$109,MATCH('Capacity Backing (Hide)'!Z$2,Capacity!$B$10:$B$109,0),1):INDEX(Capacity!$C$10:$Q$109,MATCH('Capacity Backing (Hide)'!Z$2,Capacity!$B$10:$B$109,0),15))</f>
        <v>#N/A</v>
      </c>
      <c r="AA1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(Hide)'!$A18,'Capacity Summary'!$I$35:$BH$35,0))="x",INDEX('Capacity Summary'!$C$36:$F$135,MATCH('Capacity Backing (Hide)'!AA$2,'Capacity Summary'!$B$36:$B$135,0),4),IF(INDEX('Capacity Summary'!$I$36:$BH$135,MATCH('Capacity Backing (Hide)'!AA$2,'Capacity Summary'!$B$36:$B$135,0),MATCH('Capacity Backing (Hide)'!$A18,'Capacity Summary'!$I$35:$BH$35,0))&lt;&gt;0,INDEX('Capacity Summary'!$I$36:$BH$135,MATCH('Capacity Backing (Hide)'!AA$2,'Capacity Summary'!$B$36:$B$135,0),MATCH('Capacity Backing (Hide)'!$A18,'Capacity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(Hide)'!$A18,'Capacity Summary'!$I$35:$BH$35,0))="x",INDEX('Capacity Summary'!$C$36:$F$135,MATCH('Capacity Backing (Hide)'!AB$2,'Capacity Summary'!$B$36:$B$135,0),4),IF(INDEX('Capacity Summary'!$I$36:$BH$135,MATCH('Capacity Backing (Hide)'!AB$2,'Capacity Summary'!$B$36:$B$135,0),MATCH('Capacity Backing (Hide)'!$A18,'Capacity Summary'!$I$35:$BH$35,0))&lt;&gt;0,INDEX('Capacity Summary'!$I$36:$BH$135,MATCH('Capacity Backing (Hide)'!AB$2,'Capacity Summary'!$B$36:$B$135,0),MATCH('Capacity Backing (Hide)'!$A18,'Capacity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(Hide)'!$A18,'Capacity Summary'!$I$35:$BH$35,0))="x",INDEX('Capacity Summary'!$C$36:$F$135,MATCH('Capacity Backing (Hide)'!AC$2,'Capacity Summary'!$B$36:$B$135,0),4),IF(INDEX('Capacity Summary'!$I$36:$BH$135,MATCH('Capacity Backing (Hide)'!AC$2,'Capacity Summary'!$B$36:$B$135,0),MATCH('Capacity Backing (Hide)'!$A18,'Capacity Summary'!$I$35:$BH$35,0))&lt;&gt;0,INDEX('Capacity Summary'!$I$36:$BH$135,MATCH('Capacity Backing (Hide)'!AC$2,'Capacity Summary'!$B$36:$B$135,0),MATCH('Capacity Backing (Hide)'!$A18,'Capacity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(Hide)'!$A18,'Capacity Summary'!$I$35:$BH$35,0))="x",INDEX('Capacity Summary'!$C$36:$F$135,MATCH('Capacity Backing (Hide)'!AD$2,'Capacity Summary'!$B$36:$B$135,0),4),IF(INDEX('Capacity Summary'!$I$36:$BH$135,MATCH('Capacity Backing (Hide)'!AD$2,'Capacity Summary'!$B$36:$B$135,0),MATCH('Capacity Backing (Hide)'!$A18,'Capacity Summary'!$I$35:$BH$35,0))&lt;&gt;0,INDEX('Capacity Summary'!$I$36:$BH$135,MATCH('Capacity Backing (Hide)'!AD$2,'Capacity Summary'!$B$36:$B$135,0),MATCH('Capacity Backing (Hide)'!$A18,'Capacity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(Hide)'!$A18,'Capacity Summary'!$I$35:$BH$35,0))="x",INDEX('Capacity Summary'!$C$36:$F$135,MATCH('Capacity Backing (Hide)'!AE$2,'Capacity Summary'!$B$36:$B$135,0),4),IF(INDEX('Capacity Summary'!$I$36:$BH$135,MATCH('Capacity Backing (Hide)'!AE$2,'Capacity Summary'!$B$36:$B$135,0),MATCH('Capacity Backing (Hide)'!$A18,'Capacity Summary'!$I$35:$BH$35,0))&lt;&gt;0,INDEX('Capacity Summary'!$I$36:$BH$135,MATCH('Capacity Backing (Hide)'!AE$2,'Capacity Summary'!$B$36:$B$135,0),MATCH('Capacity Backing (Hide)'!$A18,'Capacity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(Hide)'!$A18,'Capacity Summary'!$I$35:$BH$35,0))="x",INDEX('Capacity Summary'!$C$36:$F$135,MATCH('Capacity Backing (Hide)'!AF$2,'Capacity Summary'!$B$36:$B$135,0),4),IF(INDEX('Capacity Summary'!$I$36:$BH$135,MATCH('Capacity Backing (Hide)'!AF$2,'Capacity Summary'!$B$36:$B$135,0),MATCH('Capacity Backing (Hide)'!$A18,'Capacity Summary'!$I$35:$BH$35,0))&lt;&gt;0,INDEX('Capacity Summary'!$I$36:$BH$135,MATCH('Capacity Backing (Hide)'!AF$2,'Capacity Summary'!$B$36:$B$135,0),MATCH('Capacity Backing (Hide)'!$A18,'Capacity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(Hide)'!$A18,'Capacity Summary'!$I$35:$BH$35,0))="x",INDEX('Capacity Summary'!$C$36:$F$135,MATCH('Capacity Backing (Hide)'!AG$2,'Capacity Summary'!$B$36:$B$135,0),4),IF(INDEX('Capacity Summary'!$I$36:$BH$135,MATCH('Capacity Backing (Hide)'!AG$2,'Capacity Summary'!$B$36:$B$135,0),MATCH('Capacity Backing (Hide)'!$A18,'Capacity Summary'!$I$35:$BH$35,0))&lt;&gt;0,INDEX('Capacity Summary'!$I$36:$BH$135,MATCH('Capacity Backing (Hide)'!AG$2,'Capacity Summary'!$B$36:$B$135,0),MATCH('Capacity Backing (Hide)'!$A18,'Capacity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(Hide)'!$A18,'Capacity Summary'!$I$35:$BH$35,0))="x",INDEX('Capacity Summary'!$C$36:$F$135,MATCH('Capacity Backing (Hide)'!AH$2,'Capacity Summary'!$B$36:$B$135,0),4),IF(INDEX('Capacity Summary'!$I$36:$BH$135,MATCH('Capacity Backing (Hide)'!AH$2,'Capacity Summary'!$B$36:$B$135,0),MATCH('Capacity Backing (Hide)'!$A18,'Capacity Summary'!$I$35:$BH$35,0))&lt;&gt;0,INDEX('Capacity Summary'!$I$36:$BH$135,MATCH('Capacity Backing (Hide)'!AH$2,'Capacity Summary'!$B$36:$B$135,0),MATCH('Capacity Backing (Hide)'!$A18,'Capacity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(Hide)'!$A18,'Capacity Summary'!$I$35:$BH$35,0))="x",INDEX('Capacity Summary'!$C$36:$F$135,MATCH('Capacity Backing (Hide)'!AI$2,'Capacity Summary'!$B$36:$B$135,0),4),IF(INDEX('Capacity Summary'!$I$36:$BH$135,MATCH('Capacity Backing (Hide)'!AI$2,'Capacity Summary'!$B$36:$B$135,0),MATCH('Capacity Backing (Hide)'!$A18,'Capacity Summary'!$I$35:$BH$35,0))&lt;&gt;0,INDEX('Capacity Summary'!$I$36:$BH$135,MATCH('Capacity Backing (Hide)'!AI$2,'Capacity Summary'!$B$36:$B$135,0),MATCH('Capacity Backing (Hide)'!$A18,'Capacity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(Hide)'!$A18,'Capacity Summary'!$I$35:$BH$35,0))="x",INDEX('Capacity Summary'!$C$36:$F$135,MATCH('Capacity Backing (Hide)'!AJ$2,'Capacity Summary'!$B$36:$B$135,0),4),IF(INDEX('Capacity Summary'!$I$36:$BH$135,MATCH('Capacity Backing (Hide)'!AJ$2,'Capacity Summary'!$B$36:$B$135,0),MATCH('Capacity Backing (Hide)'!$A18,'Capacity Summary'!$I$35:$BH$35,0))&lt;&gt;0,INDEX('Capacity Summary'!$I$36:$BH$135,MATCH('Capacity Backing (Hide)'!AJ$2,'Capacity Summary'!$B$36:$B$135,0),MATCH('Capacity Backing (Hide)'!$A18,'Capacity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(Hide)'!$A18,'Capacity Summary'!$I$35:$BH$35,0))="x",INDEX('Capacity Summary'!$C$36:$F$135,MATCH('Capacity Backing (Hide)'!AK$2,'Capacity Summary'!$B$36:$B$135,0),4),IF(INDEX('Capacity Summary'!$I$36:$BH$135,MATCH('Capacity Backing (Hide)'!AK$2,'Capacity Summary'!$B$36:$B$135,0),MATCH('Capacity Backing (Hide)'!$A18,'Capacity Summary'!$I$35:$BH$35,0))&lt;&gt;0,INDEX('Capacity Summary'!$I$36:$BH$135,MATCH('Capacity Backing (Hide)'!AK$2,'Capacity Summary'!$B$36:$B$135,0),MATCH('Capacity Backing (Hide)'!$A18,'Capacity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(Hide)'!$A18,'Capacity Summary'!$I$35:$BH$35,0))="x",INDEX('Capacity Summary'!$C$36:$F$135,MATCH('Capacity Backing (Hide)'!AL$2,'Capacity Summary'!$B$36:$B$135,0),4),IF(INDEX('Capacity Summary'!$I$36:$BH$135,MATCH('Capacity Backing (Hide)'!AL$2,'Capacity Summary'!$B$36:$B$135,0),MATCH('Capacity Backing (Hide)'!$A18,'Capacity Summary'!$I$35:$BH$35,0))&lt;&gt;0,INDEX('Capacity Summary'!$I$36:$BH$135,MATCH('Capacity Backing (Hide)'!AL$2,'Capacity Summary'!$B$36:$B$135,0),MATCH('Capacity Backing (Hide)'!$A18,'Capacity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(Hide)'!$A18,'Capacity Summary'!$I$35:$BH$35,0))="x",INDEX('Capacity Summary'!$C$36:$F$135,MATCH('Capacity Backing (Hide)'!AM$2,'Capacity Summary'!$B$36:$B$135,0),4),IF(INDEX('Capacity Summary'!$I$36:$BH$135,MATCH('Capacity Backing (Hide)'!AM$2,'Capacity Summary'!$B$36:$B$135,0),MATCH('Capacity Backing (Hide)'!$A18,'Capacity Summary'!$I$35:$BH$35,0))&lt;&gt;0,INDEX('Capacity Summary'!$I$36:$BH$135,MATCH('Capacity Backing (Hide)'!AM$2,'Capacity Summary'!$B$36:$B$135,0),MATCH('Capacity Backing (Hide)'!$A18,'Capacity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(Hide)'!$A18,'Capacity Summary'!$I$35:$BH$35,0))="x",INDEX('Capacity Summary'!$C$36:$F$135,MATCH('Capacity Backing (Hide)'!AN$2,'Capacity Summary'!$B$36:$B$135,0),4),IF(INDEX('Capacity Summary'!$I$36:$BH$135,MATCH('Capacity Backing (Hide)'!AN$2,'Capacity Summary'!$B$36:$B$135,0),MATCH('Capacity Backing (Hide)'!$A18,'Capacity Summary'!$I$35:$BH$35,0))&lt;&gt;0,INDEX('Capacity Summary'!$I$36:$BH$135,MATCH('Capacity Backing (Hide)'!AN$2,'Capacity Summary'!$B$36:$B$135,0),MATCH('Capacity Backing (Hide)'!$A18,'Capacity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(Hide)'!$A18,'Capacity Summary'!$I$35:$BH$35,0))="x",INDEX('Capacity Summary'!$C$36:$F$135,MATCH('Capacity Backing (Hide)'!AO$2,'Capacity Summary'!$B$36:$B$135,0),4),IF(INDEX('Capacity Summary'!$I$36:$BH$135,MATCH('Capacity Backing (Hide)'!AO$2,'Capacity Summary'!$B$36:$B$135,0),MATCH('Capacity Backing (Hide)'!$A18,'Capacity Summary'!$I$35:$BH$35,0))&lt;&gt;0,INDEX('Capacity Summary'!$I$36:$BH$135,MATCH('Capacity Backing (Hide)'!AO$2,'Capacity Summary'!$B$36:$B$135,0),MATCH('Capacity Backing (Hide)'!$A18,'Capacity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(Hide)'!$A18,'Capacity Summary'!$I$35:$BH$35,0))="x",INDEX('Capacity Summary'!$C$36:$F$135,MATCH('Capacity Backing (Hide)'!AP$2,'Capacity Summary'!$B$36:$B$135,0),4),IF(INDEX('Capacity Summary'!$I$36:$BH$135,MATCH('Capacity Backing (Hide)'!AP$2,'Capacity Summary'!$B$36:$B$135,0),MATCH('Capacity Backing (Hide)'!$A18,'Capacity Summary'!$I$35:$BH$35,0))&lt;&gt;0,INDEX('Capacity Summary'!$I$36:$BH$135,MATCH('Capacity Backing (Hide)'!AP$2,'Capacity Summary'!$B$36:$B$135,0),MATCH('Capacity Backing (Hide)'!$A18,'Capacity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(Hide)'!$A18,'Capacity Summary'!$I$35:$BH$35,0))="x",INDEX('Capacity Summary'!$C$36:$F$135,MATCH('Capacity Backing (Hide)'!AQ$2,'Capacity Summary'!$B$36:$B$135,0),4),IF(INDEX('Capacity Summary'!$I$36:$BH$135,MATCH('Capacity Backing (Hide)'!AQ$2,'Capacity Summary'!$B$36:$B$135,0),MATCH('Capacity Backing (Hide)'!$A18,'Capacity Summary'!$I$35:$BH$35,0))&lt;&gt;0,INDEX('Capacity Summary'!$I$36:$BH$135,MATCH('Capacity Backing (Hide)'!AQ$2,'Capacity Summary'!$B$36:$B$135,0),MATCH('Capacity Backing (Hide)'!$A18,'Capacity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(Hide)'!$A18,'Capacity Summary'!$I$35:$BH$35,0))="x",INDEX('Capacity Summary'!$C$36:$F$135,MATCH('Capacity Backing (Hide)'!AR$2,'Capacity Summary'!$B$36:$B$135,0),4),IF(INDEX('Capacity Summary'!$I$36:$BH$135,MATCH('Capacity Backing (Hide)'!AR$2,'Capacity Summary'!$B$36:$B$135,0),MATCH('Capacity Backing (Hide)'!$A18,'Capacity Summary'!$I$35:$BH$35,0))&lt;&gt;0,INDEX('Capacity Summary'!$I$36:$BH$135,MATCH('Capacity Backing (Hide)'!AR$2,'Capacity Summary'!$B$36:$B$135,0),MATCH('Capacity Backing (Hide)'!$A18,'Capacity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(Hide)'!$A18,'Capacity Summary'!$I$35:$BH$35,0))="x",INDEX('Capacity Summary'!$C$36:$F$135,MATCH('Capacity Backing (Hide)'!AS$2,'Capacity Summary'!$B$36:$B$135,0),4),IF(INDEX('Capacity Summary'!$I$36:$BH$135,MATCH('Capacity Backing (Hide)'!AS$2,'Capacity Summary'!$B$36:$B$135,0),MATCH('Capacity Backing (Hide)'!$A18,'Capacity Summary'!$I$35:$BH$35,0))&lt;&gt;0,INDEX('Capacity Summary'!$I$36:$BH$135,MATCH('Capacity Backing (Hide)'!AS$2,'Capacity Summary'!$B$36:$B$135,0),MATCH('Capacity Backing (Hide)'!$A18,'Capacity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(Hide)'!$A18,'Capacity Summary'!$I$35:$BH$35,0))="x",INDEX('Capacity Summary'!$C$36:$F$135,MATCH('Capacity Backing (Hide)'!AT$2,'Capacity Summary'!$B$36:$B$135,0),4),IF(INDEX('Capacity Summary'!$I$36:$BH$135,MATCH('Capacity Backing (Hide)'!AT$2,'Capacity Summary'!$B$36:$B$135,0),MATCH('Capacity Backing (Hide)'!$A18,'Capacity Summary'!$I$35:$BH$35,0))&lt;&gt;0,INDEX('Capacity Summary'!$I$36:$BH$135,MATCH('Capacity Backing (Hide)'!AT$2,'Capacity Summary'!$B$36:$B$135,0),MATCH('Capacity Backing (Hide)'!$A18,'Capacity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(Hide)'!$A18,'Capacity Summary'!$I$35:$BH$35,0))="x",INDEX('Capacity Summary'!$C$36:$F$135,MATCH('Capacity Backing (Hide)'!AU$2,'Capacity Summary'!$B$36:$B$135,0),4),IF(INDEX('Capacity Summary'!$I$36:$BH$135,MATCH('Capacity Backing (Hide)'!AU$2,'Capacity Summary'!$B$36:$B$135,0),MATCH('Capacity Backing (Hide)'!$A18,'Capacity Summary'!$I$35:$BH$35,0))&lt;&gt;0,INDEX('Capacity Summary'!$I$36:$BH$135,MATCH('Capacity Backing (Hide)'!AU$2,'Capacity Summary'!$B$36:$B$135,0),MATCH('Capacity Backing (Hide)'!$A18,'Capacity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(Hide)'!$A18,'Capacity Summary'!$I$35:$BH$35,0))="x",INDEX('Capacity Summary'!$C$36:$F$135,MATCH('Capacity Backing (Hide)'!AV$2,'Capacity Summary'!$B$36:$B$135,0),4),IF(INDEX('Capacity Summary'!$I$36:$BH$135,MATCH('Capacity Backing (Hide)'!AV$2,'Capacity Summary'!$B$36:$B$135,0),MATCH('Capacity Backing (Hide)'!$A18,'Capacity Summary'!$I$35:$BH$35,0))&lt;&gt;0,INDEX('Capacity Summary'!$I$36:$BH$135,MATCH('Capacity Backing (Hide)'!AV$2,'Capacity Summary'!$B$36:$B$135,0),MATCH('Capacity Backing (Hide)'!$A18,'Capacity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(Hide)'!$A18,'Capacity Summary'!$I$35:$BH$35,0))="x",INDEX('Capacity Summary'!$C$36:$F$135,MATCH('Capacity Backing (Hide)'!AW$2,'Capacity Summary'!$B$36:$B$135,0),4),IF(INDEX('Capacity Summary'!$I$36:$BH$135,MATCH('Capacity Backing (Hide)'!AW$2,'Capacity Summary'!$B$36:$B$135,0),MATCH('Capacity Backing (Hide)'!$A18,'Capacity Summary'!$I$35:$BH$35,0))&lt;&gt;0,INDEX('Capacity Summary'!$I$36:$BH$135,MATCH('Capacity Backing (Hide)'!AW$2,'Capacity Summary'!$B$36:$B$135,0),MATCH('Capacity Backing (Hide)'!$A18,'Capacity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(Hide)'!$A18,'Capacity Summary'!$I$35:$BH$35,0))="x",INDEX('Capacity Summary'!$C$36:$F$135,MATCH('Capacity Backing (Hide)'!AX$2,'Capacity Summary'!$B$36:$B$135,0),4),IF(INDEX('Capacity Summary'!$I$36:$BH$135,MATCH('Capacity Backing (Hide)'!AX$2,'Capacity Summary'!$B$36:$B$135,0),MATCH('Capacity Backing (Hide)'!$A18,'Capacity Summary'!$I$35:$BH$35,0))&lt;&gt;0,INDEX('Capacity Summary'!$I$36:$BH$135,MATCH('Capacity Backing (Hide)'!AX$2,'Capacity Summary'!$B$36:$B$135,0),MATCH('Capacity Backing (Hide)'!$A18,'Capacity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(Hide)'!$A18,'Capacity Summary'!$I$35:$BH$35,0))="x",INDEX('Capacity Summary'!$C$36:$F$135,MATCH('Capacity Backing (Hide)'!AY$2,'Capacity Summary'!$B$36:$B$135,0),4),IF(INDEX('Capacity Summary'!$I$36:$BH$135,MATCH('Capacity Backing (Hide)'!AY$2,'Capacity Summary'!$B$36:$B$135,0),MATCH('Capacity Backing (Hide)'!$A18,'Capacity Summary'!$I$35:$BH$35,0))&lt;&gt;0,INDEX('Capacity Summary'!$I$36:$BH$135,MATCH('Capacity Backing (Hide)'!AY$2,'Capacity Summary'!$B$36:$B$135,0),MATCH('Capacity Backing (Hide)'!$A18,'Capacity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(Hide)'!$A18,'Capacity Summary'!$I$35:$BH$35,0))="x",INDEX('Capacity Summary'!$C$36:$F$135,MATCH('Capacity Backing (Hide)'!AZ$2,'Capacity Summary'!$B$36:$B$135,0),4),IF(INDEX('Capacity Summary'!$I$36:$BH$135,MATCH('Capacity Backing (Hide)'!AZ$2,'Capacity Summary'!$B$36:$B$135,0),MATCH('Capacity Backing (Hide)'!$A18,'Capacity Summary'!$I$35:$BH$35,0))&lt;&gt;0,INDEX('Capacity Summary'!$I$36:$BH$135,MATCH('Capacity Backing (Hide)'!AZ$2,'Capacity Summary'!$B$36:$B$135,0),MATCH('Capacity Backing (Hide)'!$A18,'Capacity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(Hide)'!$A18,'Capacity Summary'!$I$35:$BH$35,0))="x",INDEX('Capacity Summary'!$C$36:$F$135,MATCH('Capacity Backing (Hide)'!BA$2,'Capacity Summary'!$B$36:$B$135,0),4),IF(INDEX('Capacity Summary'!$I$36:$BH$135,MATCH('Capacity Backing (Hide)'!BA$2,'Capacity Summary'!$B$36:$B$135,0),MATCH('Capacity Backing (Hide)'!$A18,'Capacity Summary'!$I$35:$BH$35,0))&lt;&gt;0,INDEX('Capacity Summary'!$I$36:$BH$135,MATCH('Capacity Backing (Hide)'!BA$2,'Capacity Summary'!$B$36:$B$135,0),MATCH('Capacity Backing (Hide)'!$A18,'Capacity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(Hide)'!$A18,'Capacity Summary'!$I$35:$BH$35,0))="x",INDEX('Capacity Summary'!$C$36:$F$135,MATCH('Capacity Backing (Hide)'!BB$2,'Capacity Summary'!$B$36:$B$135,0),4),IF(INDEX('Capacity Summary'!$I$36:$BH$135,MATCH('Capacity Backing (Hide)'!BB$2,'Capacity Summary'!$B$36:$B$135,0),MATCH('Capacity Backing (Hide)'!$A18,'Capacity Summary'!$I$35:$BH$35,0))&lt;&gt;0,INDEX('Capacity Summary'!$I$36:$BH$135,MATCH('Capacity Backing (Hide)'!BB$2,'Capacity Summary'!$B$36:$B$135,0),MATCH('Capacity Backing (Hide)'!$A18,'Capacity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(Hide)'!$A18,'Capacity Summary'!$I$35:$BH$35,0))="x",INDEX('Capacity Summary'!$C$36:$F$135,MATCH('Capacity Backing (Hide)'!BC$2,'Capacity Summary'!$B$36:$B$135,0),4),IF(INDEX('Capacity Summary'!$I$36:$BH$135,MATCH('Capacity Backing (Hide)'!BC$2,'Capacity Summary'!$B$36:$B$135,0),MATCH('Capacity Backing (Hide)'!$A18,'Capacity Summary'!$I$35:$BH$35,0))&lt;&gt;0,INDEX('Capacity Summary'!$I$36:$BH$135,MATCH('Capacity Backing (Hide)'!BC$2,'Capacity Summary'!$B$36:$B$135,0),MATCH('Capacity Backing (Hide)'!$A18,'Capacity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(Hide)'!$A18,'Capacity Summary'!$I$35:$BH$35,0))="x",INDEX('Capacity Summary'!$C$36:$F$135,MATCH('Capacity Backing (Hide)'!BD$2,'Capacity Summary'!$B$36:$B$135,0),4),IF(INDEX('Capacity Summary'!$I$36:$BH$135,MATCH('Capacity Backing (Hide)'!BD$2,'Capacity Summary'!$B$36:$B$135,0),MATCH('Capacity Backing (Hide)'!$A18,'Capacity Summary'!$I$35:$BH$35,0))&lt;&gt;0,INDEX('Capacity Summary'!$I$36:$BH$135,MATCH('Capacity Backing (Hide)'!BD$2,'Capacity Summary'!$B$36:$B$135,0),MATCH('Capacity Backing (Hide)'!$A18,'Capacity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(Hide)'!$A18,'Capacity Summary'!$I$35:$BH$35,0))="x",INDEX('Capacity Summary'!$C$36:$F$135,MATCH('Capacity Backing (Hide)'!BE$2,'Capacity Summary'!$B$36:$B$135,0),4),IF(INDEX('Capacity Summary'!$I$36:$BH$135,MATCH('Capacity Backing (Hide)'!BE$2,'Capacity Summary'!$B$36:$B$135,0),MATCH('Capacity Backing (Hide)'!$A18,'Capacity Summary'!$I$35:$BH$35,0))&lt;&gt;0,INDEX('Capacity Summary'!$I$36:$BH$135,MATCH('Capacity Backing (Hide)'!BE$2,'Capacity Summary'!$B$36:$B$135,0),MATCH('Capacity Backing (Hide)'!$A18,'Capacity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(Hide)'!$A18,'Capacity Summary'!$I$35:$BH$35,0))="x",INDEX('Capacity Summary'!$C$36:$F$135,MATCH('Capacity Backing (Hide)'!BF$2,'Capacity Summary'!$B$36:$B$135,0),4),IF(INDEX('Capacity Summary'!$I$36:$BH$135,MATCH('Capacity Backing (Hide)'!BF$2,'Capacity Summary'!$B$36:$B$135,0),MATCH('Capacity Backing (Hide)'!$A18,'Capacity Summary'!$I$35:$BH$35,0))&lt;&gt;0,INDEX('Capacity Summary'!$I$36:$BH$135,MATCH('Capacity Backing (Hide)'!BF$2,'Capacity Summary'!$B$36:$B$135,0),MATCH('Capacity Backing (Hide)'!$A18,'Capacity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(Hide)'!$A18,'Capacity Summary'!$I$35:$BH$35,0))="x",INDEX('Capacity Summary'!$C$36:$F$135,MATCH('Capacity Backing (Hide)'!BG$2,'Capacity Summary'!$B$36:$B$135,0),4),IF(INDEX('Capacity Summary'!$I$36:$BH$135,MATCH('Capacity Backing (Hide)'!BG$2,'Capacity Summary'!$B$36:$B$135,0),MATCH('Capacity Backing (Hide)'!$A18,'Capacity Summary'!$I$35:$BH$35,0))&lt;&gt;0,INDEX('Capacity Summary'!$I$36:$BH$135,MATCH('Capacity Backing (Hide)'!BG$2,'Capacity Summary'!$B$36:$B$135,0),MATCH('Capacity Backing (Hide)'!$A18,'Capacity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(Hide)'!$A18,'Capacity Summary'!$I$35:$BH$35,0))="x",INDEX('Capacity Summary'!$C$36:$F$135,MATCH('Capacity Backing (Hide)'!BH$2,'Capacity Summary'!$B$36:$B$135,0),4),IF(INDEX('Capacity Summary'!$I$36:$BH$135,MATCH('Capacity Backing (Hide)'!BH$2,'Capacity Summary'!$B$36:$B$135,0),MATCH('Capacity Backing (Hide)'!$A18,'Capacity Summary'!$I$35:$BH$35,0))&lt;&gt;0,INDEX('Capacity Summary'!$I$36:$BH$135,MATCH('Capacity Backing (Hide)'!BH$2,'Capacity Summary'!$B$36:$B$135,0),MATCH('Capacity Backing (Hide)'!$A18,'Capacity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(Hide)'!$A18,'Capacity Summary'!$I$35:$BH$35,0))="x",INDEX('Capacity Summary'!$C$36:$F$135,MATCH('Capacity Backing (Hide)'!BI$2,'Capacity Summary'!$B$36:$B$135,0),4),IF(INDEX('Capacity Summary'!$I$36:$BH$135,MATCH('Capacity Backing (Hide)'!BI$2,'Capacity Summary'!$B$36:$B$135,0),MATCH('Capacity Backing (Hide)'!$A18,'Capacity Summary'!$I$35:$BH$35,0))&lt;&gt;0,INDEX('Capacity Summary'!$I$36:$BH$135,MATCH('Capacity Backing (Hide)'!BI$2,'Capacity Summary'!$B$36:$B$135,0),MATCH('Capacity Backing (Hide)'!$A18,'Capacity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(Hide)'!$A18,'Capacity Summary'!$I$35:$BH$35,0))="x",INDEX('Capacity Summary'!$C$36:$F$135,MATCH('Capacity Backing (Hide)'!BJ$2,'Capacity Summary'!$B$36:$B$135,0),4),IF(INDEX('Capacity Summary'!$I$36:$BH$135,MATCH('Capacity Backing (Hide)'!BJ$2,'Capacity Summary'!$B$36:$B$135,0),MATCH('Capacity Backing (Hide)'!$A18,'Capacity Summary'!$I$35:$BH$35,0))&lt;&gt;0,INDEX('Capacity Summary'!$I$36:$BH$135,MATCH('Capacity Backing (Hide)'!BJ$2,'Capacity Summary'!$B$36:$B$135,0),MATCH('Capacity Backing (Hide)'!$A18,'Capacity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(Hide)'!$A18,'Capacity Summary'!$I$35:$BH$35,0))="x",INDEX('Capacity Summary'!$C$36:$F$135,MATCH('Capacity Backing (Hide)'!BK$2,'Capacity Summary'!$B$36:$B$135,0),4),IF(INDEX('Capacity Summary'!$I$36:$BH$135,MATCH('Capacity Backing (Hide)'!BK$2,'Capacity Summary'!$B$36:$B$135,0),MATCH('Capacity Backing (Hide)'!$A18,'Capacity Summary'!$I$35:$BH$35,0))&lt;&gt;0,INDEX('Capacity Summary'!$I$36:$BH$135,MATCH('Capacity Backing (Hide)'!BK$2,'Capacity Summary'!$B$36:$B$135,0),MATCH('Capacity Backing (Hide)'!$A18,'Capacity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(Hide)'!$A18,'Capacity Summary'!$I$35:$BH$35,0))="x",INDEX('Capacity Summary'!$C$36:$F$135,MATCH('Capacity Backing (Hide)'!BL$2,'Capacity Summary'!$B$36:$B$135,0),4),IF(INDEX('Capacity Summary'!$I$36:$BH$135,MATCH('Capacity Backing (Hide)'!BL$2,'Capacity Summary'!$B$36:$B$135,0),MATCH('Capacity Backing (Hide)'!$A18,'Capacity Summary'!$I$35:$BH$35,0))&lt;&gt;0,INDEX('Capacity Summary'!$I$36:$BH$135,MATCH('Capacity Backing (Hide)'!BL$2,'Capacity Summary'!$B$36:$B$135,0),MATCH('Capacity Backing (Hide)'!$A18,'Capacity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(Hide)'!$A18,'Capacity Summary'!$I$35:$BH$35,0))="x",INDEX('Capacity Summary'!$C$36:$F$135,MATCH('Capacity Backing (Hide)'!BM$2,'Capacity Summary'!$B$36:$B$135,0),4),IF(INDEX('Capacity Summary'!$I$36:$BH$135,MATCH('Capacity Backing (Hide)'!BM$2,'Capacity Summary'!$B$36:$B$135,0),MATCH('Capacity Backing (Hide)'!$A18,'Capacity Summary'!$I$35:$BH$35,0))&lt;&gt;0,INDEX('Capacity Summary'!$I$36:$BH$135,MATCH('Capacity Backing (Hide)'!BM$2,'Capacity Summary'!$B$36:$B$135,0),MATCH('Capacity Backing (Hide)'!$A18,'Capacity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(Hide)'!$A18,'Capacity Summary'!$I$35:$BH$35,0))="x",INDEX('Capacity Summary'!$C$36:$F$135,MATCH('Capacity Backing (Hide)'!BN$2,'Capacity Summary'!$B$36:$B$135,0),4),IF(INDEX('Capacity Summary'!$I$36:$BH$135,MATCH('Capacity Backing (Hide)'!BN$2,'Capacity Summary'!$B$36:$B$135,0),MATCH('Capacity Backing (Hide)'!$A18,'Capacity Summary'!$I$35:$BH$35,0))&lt;&gt;0,INDEX('Capacity Summary'!$I$36:$BH$135,MATCH('Capacity Backing (Hide)'!BN$2,'Capacity Summary'!$B$36:$B$135,0),MATCH('Capacity Backing (Hide)'!$A18,'Capacity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(Hide)'!$A18,'Capacity Summary'!$I$35:$BH$35,0))="x",INDEX('Capacity Summary'!$C$36:$F$135,MATCH('Capacity Backing (Hide)'!BO$2,'Capacity Summary'!$B$36:$B$135,0),4),IF(INDEX('Capacity Summary'!$I$36:$BH$135,MATCH('Capacity Backing (Hide)'!BO$2,'Capacity Summary'!$B$36:$B$135,0),MATCH('Capacity Backing (Hide)'!$A18,'Capacity Summary'!$I$35:$BH$35,0))&lt;&gt;0,INDEX('Capacity Summary'!$I$36:$BH$135,MATCH('Capacity Backing (Hide)'!BO$2,'Capacity Summary'!$B$36:$B$135,0),MATCH('Capacity Backing (Hide)'!$A18,'Capacity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(Hide)'!$A18,'Capacity Summary'!$I$35:$BH$35,0))="x",INDEX('Capacity Summary'!$C$36:$F$135,MATCH('Capacity Backing (Hide)'!BP$2,'Capacity Summary'!$B$36:$B$135,0),4),IF(INDEX('Capacity Summary'!$I$36:$BH$135,MATCH('Capacity Backing (Hide)'!BP$2,'Capacity Summary'!$B$36:$B$135,0),MATCH('Capacity Backing (Hide)'!$A18,'Capacity Summary'!$I$35:$BH$35,0))&lt;&gt;0,INDEX('Capacity Summary'!$I$36:$BH$135,MATCH('Capacity Backing (Hide)'!BP$2,'Capacity Summary'!$B$36:$B$135,0),MATCH('Capacity Backing (Hide)'!$A18,'Capacity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(Hide)'!$A18,'Capacity Summary'!$I$35:$BH$35,0))="x",INDEX('Capacity Summary'!$C$36:$F$135,MATCH('Capacity Backing (Hide)'!BQ$2,'Capacity Summary'!$B$36:$B$135,0),4),IF(INDEX('Capacity Summary'!$I$36:$BH$135,MATCH('Capacity Backing (Hide)'!BQ$2,'Capacity Summary'!$B$36:$B$135,0),MATCH('Capacity Backing (Hide)'!$A18,'Capacity Summary'!$I$35:$BH$35,0))&lt;&gt;0,INDEX('Capacity Summary'!$I$36:$BH$135,MATCH('Capacity Backing (Hide)'!BQ$2,'Capacity Summary'!$B$36:$B$135,0),MATCH('Capacity Backing (Hide)'!$A18,'Capacity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(Hide)'!$A18,'Capacity Summary'!$I$35:$BH$35,0))="x",INDEX('Capacity Summary'!$C$36:$F$135,MATCH('Capacity Backing (Hide)'!BR$2,'Capacity Summary'!$B$36:$B$135,0),4),IF(INDEX('Capacity Summary'!$I$36:$BH$135,MATCH('Capacity Backing (Hide)'!BR$2,'Capacity Summary'!$B$36:$B$135,0),MATCH('Capacity Backing (Hide)'!$A18,'Capacity Summary'!$I$35:$BH$35,0))&lt;&gt;0,INDEX('Capacity Summary'!$I$36:$BH$135,MATCH('Capacity Backing (Hide)'!BR$2,'Capacity Summary'!$B$36:$B$135,0),MATCH('Capacity Backing (Hide)'!$A18,'Capacity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(Hide)'!$A18,'Capacity Summary'!$I$35:$BH$35,0))="x",INDEX('Capacity Summary'!$C$36:$F$135,MATCH('Capacity Backing (Hide)'!BS$2,'Capacity Summary'!$B$36:$B$135,0),4),IF(INDEX('Capacity Summary'!$I$36:$BH$135,MATCH('Capacity Backing (Hide)'!BS$2,'Capacity Summary'!$B$36:$B$135,0),MATCH('Capacity Backing (Hide)'!$A18,'Capacity Summary'!$I$35:$BH$35,0))&lt;&gt;0,INDEX('Capacity Summary'!$I$36:$BH$135,MATCH('Capacity Backing (Hide)'!BS$2,'Capacity Summary'!$B$36:$B$135,0),MATCH('Capacity Backing (Hide)'!$A18,'Capacity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(Hide)'!$A18,'Capacity Summary'!$I$35:$BH$35,0))="x",INDEX('Capacity Summary'!$C$36:$F$135,MATCH('Capacity Backing (Hide)'!BT$2,'Capacity Summary'!$B$36:$B$135,0),4),IF(INDEX('Capacity Summary'!$I$36:$BH$135,MATCH('Capacity Backing (Hide)'!BT$2,'Capacity Summary'!$B$36:$B$135,0),MATCH('Capacity Backing (Hide)'!$A18,'Capacity Summary'!$I$35:$BH$35,0))&lt;&gt;0,INDEX('Capacity Summary'!$I$36:$BH$135,MATCH('Capacity Backing (Hide)'!BT$2,'Capacity Summary'!$B$36:$B$135,0),MATCH('Capacity Backing (Hide)'!$A18,'Capacity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(Hide)'!$A18,'Capacity Summary'!$I$35:$BH$35,0))="x",INDEX('Capacity Summary'!$C$36:$F$135,MATCH('Capacity Backing (Hide)'!BU$2,'Capacity Summary'!$B$36:$B$135,0),4),IF(INDEX('Capacity Summary'!$I$36:$BH$135,MATCH('Capacity Backing (Hide)'!BU$2,'Capacity Summary'!$B$36:$B$135,0),MATCH('Capacity Backing (Hide)'!$A18,'Capacity Summary'!$I$35:$BH$35,0))&lt;&gt;0,INDEX('Capacity Summary'!$I$36:$BH$135,MATCH('Capacity Backing (Hide)'!BU$2,'Capacity Summary'!$B$36:$B$135,0),MATCH('Capacity Backing (Hide)'!$A18,'Capacity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(Hide)'!$A18,'Capacity Summary'!$I$35:$BH$35,0))="x",INDEX('Capacity Summary'!$C$36:$F$135,MATCH('Capacity Backing (Hide)'!BV$2,'Capacity Summary'!$B$36:$B$135,0),4),IF(INDEX('Capacity Summary'!$I$36:$BH$135,MATCH('Capacity Backing (Hide)'!BV$2,'Capacity Summary'!$B$36:$B$135,0),MATCH('Capacity Backing (Hide)'!$A18,'Capacity Summary'!$I$35:$BH$35,0))&lt;&gt;0,INDEX('Capacity Summary'!$I$36:$BH$135,MATCH('Capacity Backing (Hide)'!BV$2,'Capacity Summary'!$B$36:$B$135,0),MATCH('Capacity Backing (Hide)'!$A18,'Capacity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(Hide)'!$A18,'Capacity Summary'!$I$35:$BH$35,0))="x",INDEX('Capacity Summary'!$C$36:$F$135,MATCH('Capacity Backing (Hide)'!BW$2,'Capacity Summary'!$B$36:$B$135,0),4),IF(INDEX('Capacity Summary'!$I$36:$BH$135,MATCH('Capacity Backing (Hide)'!BW$2,'Capacity Summary'!$B$36:$B$135,0),MATCH('Capacity Backing (Hide)'!$A18,'Capacity Summary'!$I$35:$BH$35,0))&lt;&gt;0,INDEX('Capacity Summary'!$I$36:$BH$135,MATCH('Capacity Backing (Hide)'!BW$2,'Capacity Summary'!$B$36:$B$135,0),MATCH('Capacity Backing (Hide)'!$A18,'Capacity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(Hide)'!$A18,'Capacity Summary'!$I$35:$BH$35,0))="x",INDEX('Capacity Summary'!$C$36:$F$135,MATCH('Capacity Backing (Hide)'!BX$2,'Capacity Summary'!$B$36:$B$135,0),4),IF(INDEX('Capacity Summary'!$I$36:$BH$135,MATCH('Capacity Backing (Hide)'!BX$2,'Capacity Summary'!$B$36:$B$135,0),MATCH('Capacity Backing (Hide)'!$A18,'Capacity Summary'!$I$35:$BH$35,0))&lt;&gt;0,INDEX('Capacity Summary'!$I$36:$BH$135,MATCH('Capacity Backing (Hide)'!BX$2,'Capacity Summary'!$B$36:$B$135,0),MATCH('Capacity Backing (Hide)'!$A18,'Capacity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(Hide)'!$A18,'Capacity Summary'!$I$35:$BH$35,0))="x",INDEX('Capacity Summary'!$C$36:$F$135,MATCH('Capacity Backing (Hide)'!BY$2,'Capacity Summary'!$B$36:$B$135,0),4),IF(INDEX('Capacity Summary'!$I$36:$BH$135,MATCH('Capacity Backing (Hide)'!BY$2,'Capacity Summary'!$B$36:$B$135,0),MATCH('Capacity Backing (Hide)'!$A18,'Capacity Summary'!$I$35:$BH$35,0))&lt;&gt;0,INDEX('Capacity Summary'!$I$36:$BH$135,MATCH('Capacity Backing (Hide)'!BY$2,'Capacity Summary'!$B$36:$B$135,0),MATCH('Capacity Backing (Hide)'!$A18,'Capacity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(Hide)'!$A18,'Capacity Summary'!$I$35:$BH$35,0))="x",INDEX('Capacity Summary'!$C$36:$F$135,MATCH('Capacity Backing (Hide)'!BZ$2,'Capacity Summary'!$B$36:$B$135,0),4),IF(INDEX('Capacity Summary'!$I$36:$BH$135,MATCH('Capacity Backing (Hide)'!BZ$2,'Capacity Summary'!$B$36:$B$135,0),MATCH('Capacity Backing (Hide)'!$A18,'Capacity Summary'!$I$35:$BH$35,0))&lt;&gt;0,INDEX('Capacity Summary'!$I$36:$BH$135,MATCH('Capacity Backing (Hide)'!BZ$2,'Capacity Summary'!$B$36:$B$135,0),MATCH('Capacity Backing (Hide)'!$A18,'Capacity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(Hide)'!$A18,'Capacity Summary'!$I$35:$BH$35,0))="x",INDEX('Capacity Summary'!$C$36:$F$135,MATCH('Capacity Backing (Hide)'!CA$2,'Capacity Summary'!$B$36:$B$135,0),4),IF(INDEX('Capacity Summary'!$I$36:$BH$135,MATCH('Capacity Backing (Hide)'!CA$2,'Capacity Summary'!$B$36:$B$135,0),MATCH('Capacity Backing (Hide)'!$A18,'Capacity Summary'!$I$35:$BH$35,0))&lt;&gt;0,INDEX('Capacity Summary'!$I$36:$BH$135,MATCH('Capacity Backing (Hide)'!CA$2,'Capacity Summary'!$B$36:$B$135,0),MATCH('Capacity Backing (Hide)'!$A18,'Capacity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(Hide)'!$A18,'Capacity Summary'!$I$35:$BH$35,0))="x",INDEX('Capacity Summary'!$C$36:$F$135,MATCH('Capacity Backing (Hide)'!CB$2,'Capacity Summary'!$B$36:$B$135,0),4),IF(INDEX('Capacity Summary'!$I$36:$BH$135,MATCH('Capacity Backing (Hide)'!CB$2,'Capacity Summary'!$B$36:$B$135,0),MATCH('Capacity Backing (Hide)'!$A18,'Capacity Summary'!$I$35:$BH$35,0))&lt;&gt;0,INDEX('Capacity Summary'!$I$36:$BH$135,MATCH('Capacity Backing (Hide)'!CB$2,'Capacity Summary'!$B$36:$B$135,0),MATCH('Capacity Backing (Hide)'!$A18,'Capacity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(Hide)'!$A18,'Capacity Summary'!$I$35:$BH$35,0))="x",INDEX('Capacity Summary'!$C$36:$F$135,MATCH('Capacity Backing (Hide)'!CC$2,'Capacity Summary'!$B$36:$B$135,0),4),IF(INDEX('Capacity Summary'!$I$36:$BH$135,MATCH('Capacity Backing (Hide)'!CC$2,'Capacity Summary'!$B$36:$B$135,0),MATCH('Capacity Backing (Hide)'!$A18,'Capacity Summary'!$I$35:$BH$35,0))&lt;&gt;0,INDEX('Capacity Summary'!$I$36:$BH$135,MATCH('Capacity Backing (Hide)'!CC$2,'Capacity Summary'!$B$36:$B$135,0),MATCH('Capacity Backing (Hide)'!$A18,'Capacity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(Hide)'!$A18,'Capacity Summary'!$I$35:$BH$35,0))="x",INDEX('Capacity Summary'!$C$36:$F$135,MATCH('Capacity Backing (Hide)'!CD$2,'Capacity Summary'!$B$36:$B$135,0),4),IF(INDEX('Capacity Summary'!$I$36:$BH$135,MATCH('Capacity Backing (Hide)'!CD$2,'Capacity Summary'!$B$36:$B$135,0),MATCH('Capacity Backing (Hide)'!$A18,'Capacity Summary'!$I$35:$BH$35,0))&lt;&gt;0,INDEX('Capacity Summary'!$I$36:$BH$135,MATCH('Capacity Backing (Hide)'!CD$2,'Capacity Summary'!$B$36:$B$135,0),MATCH('Capacity Backing (Hide)'!$A18,'Capacity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(Hide)'!$A18,'Capacity Summary'!$I$35:$BH$35,0))="x",INDEX('Capacity Summary'!$C$36:$F$135,MATCH('Capacity Backing (Hide)'!CE$2,'Capacity Summary'!$B$36:$B$135,0),4),IF(INDEX('Capacity Summary'!$I$36:$BH$135,MATCH('Capacity Backing (Hide)'!CE$2,'Capacity Summary'!$B$36:$B$135,0),MATCH('Capacity Backing (Hide)'!$A18,'Capacity Summary'!$I$35:$BH$35,0))&lt;&gt;0,INDEX('Capacity Summary'!$I$36:$BH$135,MATCH('Capacity Backing (Hide)'!CE$2,'Capacity Summary'!$B$36:$B$135,0),MATCH('Capacity Backing (Hide)'!$A18,'Capacity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(Hide)'!$A18,'Capacity Summary'!$I$35:$BH$35,0))="x",INDEX('Capacity Summary'!$C$36:$F$135,MATCH('Capacity Backing (Hide)'!CF$2,'Capacity Summary'!$B$36:$B$135,0),4),IF(INDEX('Capacity Summary'!$I$36:$BH$135,MATCH('Capacity Backing (Hide)'!CF$2,'Capacity Summary'!$B$36:$B$135,0),MATCH('Capacity Backing (Hide)'!$A18,'Capacity Summary'!$I$35:$BH$35,0))&lt;&gt;0,INDEX('Capacity Summary'!$I$36:$BH$135,MATCH('Capacity Backing (Hide)'!CF$2,'Capacity Summary'!$B$36:$B$135,0),MATCH('Capacity Backing (Hide)'!$A18,'Capacity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(Hide)'!$A18,'Capacity Summary'!$I$35:$BH$35,0))="x",INDEX('Capacity Summary'!$C$36:$F$135,MATCH('Capacity Backing (Hide)'!CG$2,'Capacity Summary'!$B$36:$B$135,0),4),IF(INDEX('Capacity Summary'!$I$36:$BH$135,MATCH('Capacity Backing (Hide)'!CG$2,'Capacity Summary'!$B$36:$B$135,0),MATCH('Capacity Backing (Hide)'!$A18,'Capacity Summary'!$I$35:$BH$35,0))&lt;&gt;0,INDEX('Capacity Summary'!$I$36:$BH$135,MATCH('Capacity Backing (Hide)'!CG$2,'Capacity Summary'!$B$36:$B$135,0),MATCH('Capacity Backing (Hide)'!$A18,'Capacity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(Hide)'!$A18,'Capacity Summary'!$I$35:$BH$35,0))="x",INDEX('Capacity Summary'!$C$36:$F$135,MATCH('Capacity Backing (Hide)'!CH$2,'Capacity Summary'!$B$36:$B$135,0),4),IF(INDEX('Capacity Summary'!$I$36:$BH$135,MATCH('Capacity Backing (Hide)'!CH$2,'Capacity Summary'!$B$36:$B$135,0),MATCH('Capacity Backing (Hide)'!$A18,'Capacity Summary'!$I$35:$BH$35,0))&lt;&gt;0,INDEX('Capacity Summary'!$I$36:$BH$135,MATCH('Capacity Backing (Hide)'!CH$2,'Capacity Summary'!$B$36:$B$135,0),MATCH('Capacity Backing (Hide)'!$A18,'Capacity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(Hide)'!$A18,'Capacity Summary'!$I$35:$BH$35,0))="x",INDEX('Capacity Summary'!$C$36:$F$135,MATCH('Capacity Backing (Hide)'!CI$2,'Capacity Summary'!$B$36:$B$135,0),4),IF(INDEX('Capacity Summary'!$I$36:$BH$135,MATCH('Capacity Backing (Hide)'!CI$2,'Capacity Summary'!$B$36:$B$135,0),MATCH('Capacity Backing (Hide)'!$A18,'Capacity Summary'!$I$35:$BH$35,0))&lt;&gt;0,INDEX('Capacity Summary'!$I$36:$BH$135,MATCH('Capacity Backing (Hide)'!CI$2,'Capacity Summary'!$B$36:$B$135,0),MATCH('Capacity Backing (Hide)'!$A18,'Capacity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(Hide)'!$A18,'Capacity Summary'!$I$35:$BH$35,0))="x",INDEX('Capacity Summary'!$C$36:$F$135,MATCH('Capacity Backing (Hide)'!CJ$2,'Capacity Summary'!$B$36:$B$135,0),4),IF(INDEX('Capacity Summary'!$I$36:$BH$135,MATCH('Capacity Backing (Hide)'!CJ$2,'Capacity Summary'!$B$36:$B$135,0),MATCH('Capacity Backing (Hide)'!$A18,'Capacity Summary'!$I$35:$BH$35,0))&lt;&gt;0,INDEX('Capacity Summary'!$I$36:$BH$135,MATCH('Capacity Backing (Hide)'!CJ$2,'Capacity Summary'!$B$36:$B$135,0),MATCH('Capacity Backing (Hide)'!$A18,'Capacity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(Hide)'!$A18,'Capacity Summary'!$I$35:$BH$35,0))="x",INDEX('Capacity Summary'!$C$36:$F$135,MATCH('Capacity Backing (Hide)'!CK$2,'Capacity Summary'!$B$36:$B$135,0),4),IF(INDEX('Capacity Summary'!$I$36:$BH$135,MATCH('Capacity Backing (Hide)'!CK$2,'Capacity Summary'!$B$36:$B$135,0),MATCH('Capacity Backing (Hide)'!$A18,'Capacity Summary'!$I$35:$BH$35,0))&lt;&gt;0,INDEX('Capacity Summary'!$I$36:$BH$135,MATCH('Capacity Backing (Hide)'!CK$2,'Capacity Summary'!$B$36:$B$135,0),MATCH('Capacity Backing (Hide)'!$A18,'Capacity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(Hide)'!$A18,'Capacity Summary'!$I$35:$BH$35,0))="x",INDEX('Capacity Summary'!$C$36:$F$135,MATCH('Capacity Backing (Hide)'!CL$2,'Capacity Summary'!$B$36:$B$135,0),4),IF(INDEX('Capacity Summary'!$I$36:$BH$135,MATCH('Capacity Backing (Hide)'!CL$2,'Capacity Summary'!$B$36:$B$135,0),MATCH('Capacity Backing (Hide)'!$A18,'Capacity Summary'!$I$35:$BH$35,0))&lt;&gt;0,INDEX('Capacity Summary'!$I$36:$BH$135,MATCH('Capacity Backing (Hide)'!CL$2,'Capacity Summary'!$B$36:$B$135,0),MATCH('Capacity Backing (Hide)'!$A18,'Capacity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(Hide)'!$A18,'Capacity Summary'!$I$35:$BH$35,0))="x",INDEX('Capacity Summary'!$C$36:$F$135,MATCH('Capacity Backing (Hide)'!CM$2,'Capacity Summary'!$B$36:$B$135,0),4),IF(INDEX('Capacity Summary'!$I$36:$BH$135,MATCH('Capacity Backing (Hide)'!CM$2,'Capacity Summary'!$B$36:$B$135,0),MATCH('Capacity Backing (Hide)'!$A18,'Capacity Summary'!$I$35:$BH$35,0))&lt;&gt;0,INDEX('Capacity Summary'!$I$36:$BH$135,MATCH('Capacity Backing (Hide)'!CM$2,'Capacity Summary'!$B$36:$B$135,0),MATCH('Capacity Backing (Hide)'!$A18,'Capacity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(Hide)'!$A18,'Capacity Summary'!$I$35:$BH$35,0))="x",INDEX('Capacity Summary'!$C$36:$F$135,MATCH('Capacity Backing (Hide)'!CN$2,'Capacity Summary'!$B$36:$B$135,0),4),IF(INDEX('Capacity Summary'!$I$36:$BH$135,MATCH('Capacity Backing (Hide)'!CN$2,'Capacity Summary'!$B$36:$B$135,0),MATCH('Capacity Backing (Hide)'!$A18,'Capacity Summary'!$I$35:$BH$35,0))&lt;&gt;0,INDEX('Capacity Summary'!$I$36:$BH$135,MATCH('Capacity Backing (Hide)'!CN$2,'Capacity Summary'!$B$36:$B$135,0),MATCH('Capacity Backing (Hide)'!$A18,'Capacity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(Hide)'!$A18,'Capacity Summary'!$I$35:$BH$35,0))="x",INDEX('Capacity Summary'!$C$36:$F$135,MATCH('Capacity Backing (Hide)'!CO$2,'Capacity Summary'!$B$36:$B$135,0),4),IF(INDEX('Capacity Summary'!$I$36:$BH$135,MATCH('Capacity Backing (Hide)'!CO$2,'Capacity Summary'!$B$36:$B$135,0),MATCH('Capacity Backing (Hide)'!$A18,'Capacity Summary'!$I$35:$BH$35,0))&lt;&gt;0,INDEX('Capacity Summary'!$I$36:$BH$135,MATCH('Capacity Backing (Hide)'!CO$2,'Capacity Summary'!$B$36:$B$135,0),MATCH('Capacity Backing (Hide)'!$A18,'Capacity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(Hide)'!$A18,'Capacity Summary'!$I$35:$BH$35,0))="x",INDEX('Capacity Summary'!$C$36:$F$135,MATCH('Capacity Backing (Hide)'!CP$2,'Capacity Summary'!$B$36:$B$135,0),4),IF(INDEX('Capacity Summary'!$I$36:$BH$135,MATCH('Capacity Backing (Hide)'!CP$2,'Capacity Summary'!$B$36:$B$135,0),MATCH('Capacity Backing (Hide)'!$A18,'Capacity Summary'!$I$35:$BH$35,0))&lt;&gt;0,INDEX('Capacity Summary'!$I$36:$BH$135,MATCH('Capacity Backing (Hide)'!CP$2,'Capacity Summary'!$B$36:$B$135,0),MATCH('Capacity Backing (Hide)'!$A18,'Capacity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(Hide)'!$A18,'Capacity Summary'!$I$35:$BH$35,0))="x",INDEX('Capacity Summary'!$C$36:$F$135,MATCH('Capacity Backing (Hide)'!CQ$2,'Capacity Summary'!$B$36:$B$135,0),4),IF(INDEX('Capacity Summary'!$I$36:$BH$135,MATCH('Capacity Backing (Hide)'!CQ$2,'Capacity Summary'!$B$36:$B$135,0),MATCH('Capacity Backing (Hide)'!$A18,'Capacity Summary'!$I$35:$BH$35,0))&lt;&gt;0,INDEX('Capacity Summary'!$I$36:$BH$135,MATCH('Capacity Backing (Hide)'!CQ$2,'Capacity Summary'!$B$36:$B$135,0),MATCH('Capacity Backing (Hide)'!$A18,'Capacity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(Hide)'!$A18,'Capacity Summary'!$I$35:$BH$35,0))="x",INDEX('Capacity Summary'!$C$36:$F$135,MATCH('Capacity Backing (Hide)'!CR$2,'Capacity Summary'!$B$36:$B$135,0),4),IF(INDEX('Capacity Summary'!$I$36:$BH$135,MATCH('Capacity Backing (Hide)'!CR$2,'Capacity Summary'!$B$36:$B$135,0),MATCH('Capacity Backing (Hide)'!$A18,'Capacity Summary'!$I$35:$BH$35,0))&lt;&gt;0,INDEX('Capacity Summary'!$I$36:$BH$135,MATCH('Capacity Backing (Hide)'!CR$2,'Capacity Summary'!$B$36:$B$135,0),MATCH('Capacity Backing (Hide)'!$A18,'Capacity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(Hide)'!$A18,'Capacity Summary'!$I$35:$BH$35,0))="x",INDEX('Capacity Summary'!$C$36:$F$135,MATCH('Capacity Backing (Hide)'!CS$2,'Capacity Summary'!$B$36:$B$135,0),4),IF(INDEX('Capacity Summary'!$I$36:$BH$135,MATCH('Capacity Backing (Hide)'!CS$2,'Capacity Summary'!$B$36:$B$135,0),MATCH('Capacity Backing (Hide)'!$A18,'Capacity Summary'!$I$35:$BH$35,0))&lt;&gt;0,INDEX('Capacity Summary'!$I$36:$BH$135,MATCH('Capacity Backing (Hide)'!CS$2,'Capacity Summary'!$B$36:$B$135,0),MATCH('Capacity Backing (Hide)'!$A18,'Capacity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(Hide)'!$A18,'Capacity Summary'!$I$35:$BH$35,0))="x",INDEX('Capacity Summary'!$C$36:$F$135,MATCH('Capacity Backing (Hide)'!CT$2,'Capacity Summary'!$B$36:$B$135,0),4),IF(INDEX('Capacity Summary'!$I$36:$BH$135,MATCH('Capacity Backing (Hide)'!CT$2,'Capacity Summary'!$B$36:$B$135,0),MATCH('Capacity Backing (Hide)'!$A18,'Capacity Summary'!$I$35:$BH$35,0))&lt;&gt;0,INDEX('Capacity Summary'!$I$36:$BH$135,MATCH('Capacity Backing (Hide)'!CT$2,'Capacity Summary'!$B$36:$B$135,0),MATCH('Capacity Backing (Hide)'!$A18,'Capacity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(Hide)'!$A18,'Capacity Summary'!$I$35:$BH$35,0))="x",INDEX('Capacity Summary'!$C$36:$F$135,MATCH('Capacity Backing (Hide)'!CU$2,'Capacity Summary'!$B$36:$B$135,0),4),IF(INDEX('Capacity Summary'!$I$36:$BH$135,MATCH('Capacity Backing (Hide)'!CU$2,'Capacity Summary'!$B$36:$B$135,0),MATCH('Capacity Backing (Hide)'!$A18,'Capacity Summary'!$I$35:$BH$35,0))&lt;&gt;0,INDEX('Capacity Summary'!$I$36:$BH$135,MATCH('Capacity Backing (Hide)'!CU$2,'Capacity Summary'!$B$36:$B$135,0),MATCH('Capacity Backing (Hide)'!$A18,'Capacity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(Hide)'!$A18,'Capacity Summary'!$I$35:$BH$35,0))="x",INDEX('Capacity Summary'!$C$36:$F$135,MATCH('Capacity Backing (Hide)'!CV$2,'Capacity Summary'!$B$36:$B$135,0),4),IF(INDEX('Capacity Summary'!$I$36:$BH$135,MATCH('Capacity Backing (Hide)'!CV$2,'Capacity Summary'!$B$36:$B$135,0),MATCH('Capacity Backing (Hide)'!$A18,'Capacity Summary'!$I$35:$BH$35,0))&lt;&gt;0,INDEX('Capacity Summary'!$I$36:$BH$135,MATCH('Capacity Backing (Hide)'!CV$2,'Capacity Summary'!$B$36:$B$135,0),MATCH('Capacity Backing (Hide)'!$A18,'Capacity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(Hide)'!$A18,'Capacity Summary'!$I$35:$BH$35,0))="x",INDEX('Capacity Summary'!$C$36:$F$135,MATCH('Capacity Backing (Hide)'!CW$2,'Capacity Summary'!$B$36:$B$135,0),4),IF(INDEX('Capacity Summary'!$I$36:$BH$135,MATCH('Capacity Backing (Hide)'!CW$2,'Capacity Summary'!$B$36:$B$135,0),MATCH('Capacity Backing (Hide)'!$A18,'Capacity Summary'!$I$35:$BH$35,0))&lt;&gt;0,INDEX('Capacity Summary'!$I$36:$BH$135,MATCH('Capacity Backing (Hide)'!CW$2,'Capacity Summary'!$B$36:$B$135,0),MATCH('Capacity Backing (Hide)'!$A18,'Capacity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(Hide)'!$A19,'Capacity Summary'!$I$35:$BH$35,0))="x",INDEX('Capacity Summary'!$C$36:$F$135,MATCH('Capacity Backing (Hide)'!B$2,'Capacity Summary'!$B$36:$B$135,0),4),IF(INDEX('Capacity Summary'!$I$36:$BH$135,MATCH('Capacity Backing (Hide)'!B$2,'Capacity Summary'!$B$36:$B$135,0),MATCH('Capacity Backing (Hide)'!$A19,'Capacity Summary'!$I$35:$BH$35,0))&lt;&gt;0,INDEX('Capacity Summary'!$I$36:$BH$135,MATCH('Capacity Backing (Hide)'!B$2,'Capacity Summary'!$B$36:$B$135,0),MATCH('Capacity Backing (Hide)'!$A19,'Capacity Summary'!$I$35:$BH$35,0)),0)),INDEX('Capacity Summary'!$C$36:$F$135,MATCH('Capacity Backing (Hide)'!B$2,'Capacity Summary'!$B$36:$B$135,0),2)))/IF(Summary!$B$7="Minutes",1,60)/COUNTA(INDEX(Capacity!$C$10:$Q$109,MATCH('Capacity Backing (Hide)'!B$2,Capacity!$B$10:$B$109,0),1):INDEX(Capacity!$C$10:$Q$109,MATCH('Capacity Backing (Hide)'!B$2,Capacity!$B$10:$B$109,0),15))</f>
        <v>3600</v>
      </c>
      <c r="C1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(Hide)'!$A19,'Capacity Summary'!$I$35:$BH$35,0))="x",INDEX('Capacity Summary'!$C$36:$F$135,MATCH('Capacity Backing (Hide)'!C$2,'Capacity Summary'!$B$36:$B$135,0),4),IF(INDEX('Capacity Summary'!$I$36:$BH$135,MATCH('Capacity Backing (Hide)'!C$2,'Capacity Summary'!$B$36:$B$135,0),MATCH('Capacity Backing (Hide)'!$A19,'Capacity Summary'!$I$35:$BH$35,0))&lt;&gt;0,INDEX('Capacity Summary'!$I$36:$BH$135,MATCH('Capacity Backing (Hide)'!C$2,'Capacity Summary'!$B$36:$B$135,0),MATCH('Capacity Backing (Hide)'!$A19,'Capacity Summary'!$I$35:$BH$35,0)),0)),INDEX('Capacity Summary'!$C$36:$F$135,MATCH('Capacity Backing (Hide)'!C$2,'Capacity Summary'!$B$36:$B$135,0),2)))/IF(Summary!$B$7="Minutes",1,60)/COUNTA(INDEX(Capacity!$C$10:$Q$109,MATCH('Capacity Backing (Hide)'!C$2,Capacity!$B$10:$B$109,0),1):INDEX(Capacity!$C$10:$Q$109,MATCH('Capacity Backing (Hide)'!C$2,Capacity!$B$10:$B$109,0),15))</f>
        <v>3600</v>
      </c>
      <c r="D1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(Hide)'!$A19,'Capacity Summary'!$I$35:$BH$35,0))="x",INDEX('Capacity Summary'!$C$36:$F$135,MATCH('Capacity Backing (Hide)'!D$2,'Capacity Summary'!$B$36:$B$135,0),4),IF(INDEX('Capacity Summary'!$I$36:$BH$135,MATCH('Capacity Backing (Hide)'!D$2,'Capacity Summary'!$B$36:$B$135,0),MATCH('Capacity Backing (Hide)'!$A19,'Capacity Summary'!$I$35:$BH$35,0))&lt;&gt;0,INDEX('Capacity Summary'!$I$36:$BH$135,MATCH('Capacity Backing (Hide)'!D$2,'Capacity Summary'!$B$36:$B$135,0),MATCH('Capacity Backing (Hide)'!$A19,'Capacity Summary'!$I$35:$BH$35,0)),0)),INDEX('Capacity Summary'!$C$36:$F$135,MATCH('Capacity Backing (Hide)'!D$2,'Capacity Summary'!$B$36:$B$135,0),2)))/IF(Summary!$B$7="Minutes",1,60)/COUNTA(INDEX(Capacity!$C$10:$Q$109,MATCH('Capacity Backing (Hide)'!D$2,Capacity!$B$10:$B$109,0),1):INDEX(Capacity!$C$10:$Q$109,MATCH('Capacity Backing (Hide)'!D$2,Capacity!$B$10:$B$109,0),15))</f>
        <v>3600</v>
      </c>
      <c r="E1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(Hide)'!$A19,'Capacity Summary'!$I$35:$BH$35,0))="x",INDEX('Capacity Summary'!$C$36:$F$135,MATCH('Capacity Backing (Hide)'!E$2,'Capacity Summary'!$B$36:$B$135,0),4),IF(INDEX('Capacity Summary'!$I$36:$BH$135,MATCH('Capacity Backing (Hide)'!E$2,'Capacity Summary'!$B$36:$B$135,0),MATCH('Capacity Backing (Hide)'!$A19,'Capacity Summary'!$I$35:$BH$35,0))&lt;&gt;0,INDEX('Capacity Summary'!$I$36:$BH$135,MATCH('Capacity Backing (Hide)'!E$2,'Capacity Summary'!$B$36:$B$135,0),MATCH('Capacity Backing (Hide)'!$A19,'Capacity Summary'!$I$35:$BH$35,0)),0)),INDEX('Capacity Summary'!$C$36:$F$135,MATCH('Capacity Backing (Hide)'!E$2,'Capacity Summary'!$B$36:$B$135,0),2)))/IF(Summary!$B$7="Minutes",1,60)/COUNTA(INDEX(Capacity!$C$10:$Q$109,MATCH('Capacity Backing (Hide)'!E$2,Capacity!$B$10:$B$109,0),1):INDEX(Capacity!$C$10:$Q$109,MATCH('Capacity Backing (Hide)'!E$2,Capacity!$B$10:$B$109,0),15))</f>
        <v>#N/A</v>
      </c>
      <c r="F1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(Hide)'!$A19,'Capacity Summary'!$I$35:$BH$35,0))="x",INDEX('Capacity Summary'!$C$36:$F$135,MATCH('Capacity Backing (Hide)'!F$2,'Capacity Summary'!$B$36:$B$135,0),4),IF(INDEX('Capacity Summary'!$I$36:$BH$135,MATCH('Capacity Backing (Hide)'!F$2,'Capacity Summary'!$B$36:$B$135,0),MATCH('Capacity Backing (Hide)'!$A19,'Capacity Summary'!$I$35:$BH$35,0))&lt;&gt;0,INDEX('Capacity Summary'!$I$36:$BH$135,MATCH('Capacity Backing (Hide)'!F$2,'Capacity Summary'!$B$36:$B$135,0),MATCH('Capacity Backing (Hide)'!$A19,'Capacity Summary'!$I$35:$BH$35,0)),0)),INDEX('Capacity Summary'!$C$36:$F$135,MATCH('Capacity Backing (Hide)'!F$2,'Capacity Summary'!$B$36:$B$135,0),2)))/IF(Summary!$B$7="Minutes",1,60)/COUNTA(INDEX(Capacity!$C$10:$Q$109,MATCH('Capacity Backing (Hide)'!F$2,Capacity!$B$10:$B$109,0),1):INDEX(Capacity!$C$10:$Q$109,MATCH('Capacity Backing (Hide)'!F$2,Capacity!$B$10:$B$109,0),15))</f>
        <v>#N/A</v>
      </c>
      <c r="G1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(Hide)'!$A19,'Capacity Summary'!$I$35:$BH$35,0))="x",INDEX('Capacity Summary'!$C$36:$F$135,MATCH('Capacity Backing (Hide)'!G$2,'Capacity Summary'!$B$36:$B$135,0),4),IF(INDEX('Capacity Summary'!$I$36:$BH$135,MATCH('Capacity Backing (Hide)'!G$2,'Capacity Summary'!$B$36:$B$135,0),MATCH('Capacity Backing (Hide)'!$A19,'Capacity Summary'!$I$35:$BH$35,0))&lt;&gt;0,INDEX('Capacity Summary'!$I$36:$BH$135,MATCH('Capacity Backing (Hide)'!G$2,'Capacity Summary'!$B$36:$B$135,0),MATCH('Capacity Backing (Hide)'!$A19,'Capacity Summary'!$I$35:$BH$35,0)),0)),INDEX('Capacity Summary'!$C$36:$F$135,MATCH('Capacity Backing (Hide)'!G$2,'Capacity Summary'!$B$36:$B$135,0),2)))/IF(Summary!$B$7="Minutes",1,60)/COUNTA(INDEX(Capacity!$C$10:$Q$109,MATCH('Capacity Backing (Hide)'!G$2,Capacity!$B$10:$B$109,0),1):INDEX(Capacity!$C$10:$Q$109,MATCH('Capacity Backing (Hide)'!G$2,Capacity!$B$10:$B$109,0),15))</f>
        <v>#N/A</v>
      </c>
      <c r="H1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(Hide)'!$A19,'Capacity Summary'!$I$35:$BH$35,0))="x",INDEX('Capacity Summary'!$C$36:$F$135,MATCH('Capacity Backing (Hide)'!H$2,'Capacity Summary'!$B$36:$B$135,0),4),IF(INDEX('Capacity Summary'!$I$36:$BH$135,MATCH('Capacity Backing (Hide)'!H$2,'Capacity Summary'!$B$36:$B$135,0),MATCH('Capacity Backing (Hide)'!$A19,'Capacity Summary'!$I$35:$BH$35,0))&lt;&gt;0,INDEX('Capacity Summary'!$I$36:$BH$135,MATCH('Capacity Backing (Hide)'!H$2,'Capacity Summary'!$B$36:$B$135,0),MATCH('Capacity Backing (Hide)'!$A19,'Capacity Summary'!$I$35:$BH$35,0)),0)),INDEX('Capacity Summary'!$C$36:$F$135,MATCH('Capacity Backing (Hide)'!H$2,'Capacity Summary'!$B$36:$B$135,0),2)))/IF(Summary!$B$7="Minutes",1,60)/COUNTA(INDEX(Capacity!$C$10:$Q$109,MATCH('Capacity Backing (Hide)'!H$2,Capacity!$B$10:$B$109,0),1):INDEX(Capacity!$C$10:$Q$109,MATCH('Capacity Backing (Hide)'!H$2,Capacity!$B$10:$B$109,0),15))</f>
        <v>#N/A</v>
      </c>
      <c r="I1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(Hide)'!$A19,'Capacity Summary'!$I$35:$BH$35,0))="x",INDEX('Capacity Summary'!$C$36:$F$135,MATCH('Capacity Backing (Hide)'!I$2,'Capacity Summary'!$B$36:$B$135,0),4),IF(INDEX('Capacity Summary'!$I$36:$BH$135,MATCH('Capacity Backing (Hide)'!I$2,'Capacity Summary'!$B$36:$B$135,0),MATCH('Capacity Backing (Hide)'!$A19,'Capacity Summary'!$I$35:$BH$35,0))&lt;&gt;0,INDEX('Capacity Summary'!$I$36:$BH$135,MATCH('Capacity Backing (Hide)'!I$2,'Capacity Summary'!$B$36:$B$135,0),MATCH('Capacity Backing (Hide)'!$A19,'Capacity Summary'!$I$35:$BH$35,0)),0)),INDEX('Capacity Summary'!$C$36:$F$135,MATCH('Capacity Backing (Hide)'!I$2,'Capacity Summary'!$B$36:$B$135,0),2)))/IF(Summary!$B$7="Minutes",1,60)/COUNTA(INDEX(Capacity!$C$10:$Q$109,MATCH('Capacity Backing (Hide)'!I$2,Capacity!$B$10:$B$109,0),1):INDEX(Capacity!$C$10:$Q$109,MATCH('Capacity Backing (Hide)'!I$2,Capacity!$B$10:$B$109,0),15))</f>
        <v>#N/A</v>
      </c>
      <c r="J1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(Hide)'!$A19,'Capacity Summary'!$I$35:$BH$35,0))="x",INDEX('Capacity Summary'!$C$36:$F$135,MATCH('Capacity Backing (Hide)'!J$2,'Capacity Summary'!$B$36:$B$135,0),4),IF(INDEX('Capacity Summary'!$I$36:$BH$135,MATCH('Capacity Backing (Hide)'!J$2,'Capacity Summary'!$B$36:$B$135,0),MATCH('Capacity Backing (Hide)'!$A19,'Capacity Summary'!$I$35:$BH$35,0))&lt;&gt;0,INDEX('Capacity Summary'!$I$36:$BH$135,MATCH('Capacity Backing (Hide)'!J$2,'Capacity Summary'!$B$36:$B$135,0),MATCH('Capacity Backing (Hide)'!$A19,'Capacity Summary'!$I$35:$BH$35,0)),0)),INDEX('Capacity Summary'!$C$36:$F$135,MATCH('Capacity Backing (Hide)'!J$2,'Capacity Summary'!$B$36:$B$135,0),2)))/IF(Summary!$B$7="Minutes",1,60)/COUNTA(INDEX(Capacity!$C$10:$Q$109,MATCH('Capacity Backing (Hide)'!J$2,Capacity!$B$10:$B$109,0),1):INDEX(Capacity!$C$10:$Q$109,MATCH('Capacity Backing (Hide)'!J$2,Capacity!$B$10:$B$109,0),15))</f>
        <v>#N/A</v>
      </c>
      <c r="K1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(Hide)'!$A19,'Capacity Summary'!$I$35:$BH$35,0))="x",INDEX('Capacity Summary'!$C$36:$F$135,MATCH('Capacity Backing (Hide)'!K$2,'Capacity Summary'!$B$36:$B$135,0),4),IF(INDEX('Capacity Summary'!$I$36:$BH$135,MATCH('Capacity Backing (Hide)'!K$2,'Capacity Summary'!$B$36:$B$135,0),MATCH('Capacity Backing (Hide)'!$A19,'Capacity Summary'!$I$35:$BH$35,0))&lt;&gt;0,INDEX('Capacity Summary'!$I$36:$BH$135,MATCH('Capacity Backing (Hide)'!K$2,'Capacity Summary'!$B$36:$B$135,0),MATCH('Capacity Backing (Hide)'!$A19,'Capacity Summary'!$I$35:$BH$35,0)),0)),INDEX('Capacity Summary'!$C$36:$F$135,MATCH('Capacity Backing (Hide)'!K$2,'Capacity Summary'!$B$36:$B$135,0),2)))/IF(Summary!$B$7="Minutes",1,60)/COUNTA(INDEX(Capacity!$C$10:$Q$109,MATCH('Capacity Backing (Hide)'!K$2,Capacity!$B$10:$B$109,0),1):INDEX(Capacity!$C$10:$Q$109,MATCH('Capacity Backing (Hide)'!K$2,Capacity!$B$10:$B$109,0),15))</f>
        <v>#N/A</v>
      </c>
      <c r="L1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(Hide)'!$A19,'Capacity Summary'!$I$35:$BH$35,0))="x",INDEX('Capacity Summary'!$C$36:$F$135,MATCH('Capacity Backing (Hide)'!L$2,'Capacity Summary'!$B$36:$B$135,0),4),IF(INDEX('Capacity Summary'!$I$36:$BH$135,MATCH('Capacity Backing (Hide)'!L$2,'Capacity Summary'!$B$36:$B$135,0),MATCH('Capacity Backing (Hide)'!$A19,'Capacity Summary'!$I$35:$BH$35,0))&lt;&gt;0,INDEX('Capacity Summary'!$I$36:$BH$135,MATCH('Capacity Backing (Hide)'!L$2,'Capacity Summary'!$B$36:$B$135,0),MATCH('Capacity Backing (Hide)'!$A19,'Capacity Summary'!$I$35:$BH$35,0)),0)),INDEX('Capacity Summary'!$C$36:$F$135,MATCH('Capacity Backing (Hide)'!L$2,'Capacity Summary'!$B$36:$B$135,0),2)))/IF(Summary!$B$7="Minutes",1,60)/COUNTA(INDEX(Capacity!$C$10:$Q$109,MATCH('Capacity Backing (Hide)'!L$2,Capacity!$B$10:$B$109,0),1):INDEX(Capacity!$C$10:$Q$109,MATCH('Capacity Backing (Hide)'!L$2,Capacity!$B$10:$B$109,0),15))</f>
        <v>#N/A</v>
      </c>
      <c r="M1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(Hide)'!$A19,'Capacity Summary'!$I$35:$BH$35,0))="x",INDEX('Capacity Summary'!$C$36:$F$135,MATCH('Capacity Backing (Hide)'!M$2,'Capacity Summary'!$B$36:$B$135,0),4),IF(INDEX('Capacity Summary'!$I$36:$BH$135,MATCH('Capacity Backing (Hide)'!M$2,'Capacity Summary'!$B$36:$B$135,0),MATCH('Capacity Backing (Hide)'!$A19,'Capacity Summary'!$I$35:$BH$35,0))&lt;&gt;0,INDEX('Capacity Summary'!$I$36:$BH$135,MATCH('Capacity Backing (Hide)'!M$2,'Capacity Summary'!$B$36:$B$135,0),MATCH('Capacity Backing (Hide)'!$A19,'Capacity Summary'!$I$35:$BH$35,0)),0)),INDEX('Capacity Summary'!$C$36:$F$135,MATCH('Capacity Backing (Hide)'!M$2,'Capacity Summary'!$B$36:$B$135,0),2)))/IF(Summary!$B$7="Minutes",1,60)/COUNTA(INDEX(Capacity!$C$10:$Q$109,MATCH('Capacity Backing (Hide)'!M$2,Capacity!$B$10:$B$109,0),1):INDEX(Capacity!$C$10:$Q$109,MATCH('Capacity Backing (Hide)'!M$2,Capacity!$B$10:$B$109,0),15))</f>
        <v>#N/A</v>
      </c>
      <c r="N1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(Hide)'!$A19,'Capacity Summary'!$I$35:$BH$35,0))="x",INDEX('Capacity Summary'!$C$36:$F$135,MATCH('Capacity Backing (Hide)'!N$2,'Capacity Summary'!$B$36:$B$135,0),4),IF(INDEX('Capacity Summary'!$I$36:$BH$135,MATCH('Capacity Backing (Hide)'!N$2,'Capacity Summary'!$B$36:$B$135,0),MATCH('Capacity Backing (Hide)'!$A19,'Capacity Summary'!$I$35:$BH$35,0))&lt;&gt;0,INDEX('Capacity Summary'!$I$36:$BH$135,MATCH('Capacity Backing (Hide)'!N$2,'Capacity Summary'!$B$36:$B$135,0),MATCH('Capacity Backing (Hide)'!$A19,'Capacity Summary'!$I$35:$BH$35,0)),0)),INDEX('Capacity Summary'!$C$36:$F$135,MATCH('Capacity Backing (Hide)'!N$2,'Capacity Summary'!$B$36:$B$135,0),2)))/IF(Summary!$B$7="Minutes",1,60)/COUNTA(INDEX(Capacity!$C$10:$Q$109,MATCH('Capacity Backing (Hide)'!N$2,Capacity!$B$10:$B$109,0),1):INDEX(Capacity!$C$10:$Q$109,MATCH('Capacity Backing (Hide)'!N$2,Capacity!$B$10:$B$109,0),15))</f>
        <v>#N/A</v>
      </c>
      <c r="O1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(Hide)'!$A19,'Capacity Summary'!$I$35:$BH$35,0))="x",INDEX('Capacity Summary'!$C$36:$F$135,MATCH('Capacity Backing (Hide)'!O$2,'Capacity Summary'!$B$36:$B$135,0),4),IF(INDEX('Capacity Summary'!$I$36:$BH$135,MATCH('Capacity Backing (Hide)'!O$2,'Capacity Summary'!$B$36:$B$135,0),MATCH('Capacity Backing (Hide)'!$A19,'Capacity Summary'!$I$35:$BH$35,0))&lt;&gt;0,INDEX('Capacity Summary'!$I$36:$BH$135,MATCH('Capacity Backing (Hide)'!O$2,'Capacity Summary'!$B$36:$B$135,0),MATCH('Capacity Backing (Hide)'!$A19,'Capacity Summary'!$I$35:$BH$35,0)),0)),INDEX('Capacity Summary'!$C$36:$F$135,MATCH('Capacity Backing (Hide)'!O$2,'Capacity Summary'!$B$36:$B$135,0),2)))/IF(Summary!$B$7="Minutes",1,60)/COUNTA(INDEX(Capacity!$C$10:$Q$109,MATCH('Capacity Backing (Hide)'!O$2,Capacity!$B$10:$B$109,0),1):INDEX(Capacity!$C$10:$Q$109,MATCH('Capacity Backing (Hide)'!O$2,Capacity!$B$10:$B$109,0),15))</f>
        <v>#N/A</v>
      </c>
      <c r="P1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(Hide)'!$A19,'Capacity Summary'!$I$35:$BH$35,0))="x",INDEX('Capacity Summary'!$C$36:$F$135,MATCH('Capacity Backing (Hide)'!P$2,'Capacity Summary'!$B$36:$B$135,0),4),IF(INDEX('Capacity Summary'!$I$36:$BH$135,MATCH('Capacity Backing (Hide)'!P$2,'Capacity Summary'!$B$36:$B$135,0),MATCH('Capacity Backing (Hide)'!$A19,'Capacity Summary'!$I$35:$BH$35,0))&lt;&gt;0,INDEX('Capacity Summary'!$I$36:$BH$135,MATCH('Capacity Backing (Hide)'!P$2,'Capacity Summary'!$B$36:$B$135,0),MATCH('Capacity Backing (Hide)'!$A19,'Capacity Summary'!$I$35:$BH$35,0)),0)),INDEX('Capacity Summary'!$C$36:$F$135,MATCH('Capacity Backing (Hide)'!P$2,'Capacity Summary'!$B$36:$B$135,0),2)))/IF(Summary!$B$7="Minutes",1,60)/COUNTA(INDEX(Capacity!$C$10:$Q$109,MATCH('Capacity Backing (Hide)'!P$2,Capacity!$B$10:$B$109,0),1):INDEX(Capacity!$C$10:$Q$109,MATCH('Capacity Backing (Hide)'!P$2,Capacity!$B$10:$B$109,0),15))</f>
        <v>#N/A</v>
      </c>
      <c r="Q1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(Hide)'!$A19,'Capacity Summary'!$I$35:$BH$35,0))="x",INDEX('Capacity Summary'!$C$36:$F$135,MATCH('Capacity Backing (Hide)'!Q$2,'Capacity Summary'!$B$36:$B$135,0),4),IF(INDEX('Capacity Summary'!$I$36:$BH$135,MATCH('Capacity Backing (Hide)'!Q$2,'Capacity Summary'!$B$36:$B$135,0),MATCH('Capacity Backing (Hide)'!$A19,'Capacity Summary'!$I$35:$BH$35,0))&lt;&gt;0,INDEX('Capacity Summary'!$I$36:$BH$135,MATCH('Capacity Backing (Hide)'!Q$2,'Capacity Summary'!$B$36:$B$135,0),MATCH('Capacity Backing (Hide)'!$A19,'Capacity Summary'!$I$35:$BH$35,0)),0)),INDEX('Capacity Summary'!$C$36:$F$135,MATCH('Capacity Backing (Hide)'!Q$2,'Capacity Summary'!$B$36:$B$135,0),2)))/IF(Summary!$B$7="Minutes",1,60)/COUNTA(INDEX(Capacity!$C$10:$Q$109,MATCH('Capacity Backing (Hide)'!Q$2,Capacity!$B$10:$B$109,0),1):INDEX(Capacity!$C$10:$Q$109,MATCH('Capacity Backing (Hide)'!Q$2,Capacity!$B$10:$B$109,0),15))</f>
        <v>#N/A</v>
      </c>
      <c r="R1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(Hide)'!$A19,'Capacity Summary'!$I$35:$BH$35,0))="x",INDEX('Capacity Summary'!$C$36:$F$135,MATCH('Capacity Backing (Hide)'!R$2,'Capacity Summary'!$B$36:$B$135,0),4),IF(INDEX('Capacity Summary'!$I$36:$BH$135,MATCH('Capacity Backing (Hide)'!R$2,'Capacity Summary'!$B$36:$B$135,0),MATCH('Capacity Backing (Hide)'!$A19,'Capacity Summary'!$I$35:$BH$35,0))&lt;&gt;0,INDEX('Capacity Summary'!$I$36:$BH$135,MATCH('Capacity Backing (Hide)'!R$2,'Capacity Summary'!$B$36:$B$135,0),MATCH('Capacity Backing (Hide)'!$A19,'Capacity Summary'!$I$35:$BH$35,0)),0)),INDEX('Capacity Summary'!$C$36:$F$135,MATCH('Capacity Backing (Hide)'!R$2,'Capacity Summary'!$B$36:$B$135,0),2)))/IF(Summary!$B$7="Minutes",1,60)/COUNTA(INDEX(Capacity!$C$10:$Q$109,MATCH('Capacity Backing (Hide)'!R$2,Capacity!$B$10:$B$109,0),1):INDEX(Capacity!$C$10:$Q$109,MATCH('Capacity Backing (Hide)'!R$2,Capacity!$B$10:$B$109,0),15))</f>
        <v>#N/A</v>
      </c>
      <c r="S1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(Hide)'!$A19,'Capacity Summary'!$I$35:$BH$35,0))="x",INDEX('Capacity Summary'!$C$36:$F$135,MATCH('Capacity Backing (Hide)'!S$2,'Capacity Summary'!$B$36:$B$135,0),4),IF(INDEX('Capacity Summary'!$I$36:$BH$135,MATCH('Capacity Backing (Hide)'!S$2,'Capacity Summary'!$B$36:$B$135,0),MATCH('Capacity Backing (Hide)'!$A19,'Capacity Summary'!$I$35:$BH$35,0))&lt;&gt;0,INDEX('Capacity Summary'!$I$36:$BH$135,MATCH('Capacity Backing (Hide)'!S$2,'Capacity Summary'!$B$36:$B$135,0),MATCH('Capacity Backing (Hide)'!$A19,'Capacity Summary'!$I$35:$BH$35,0)),0)),INDEX('Capacity Summary'!$C$36:$F$135,MATCH('Capacity Backing (Hide)'!S$2,'Capacity Summary'!$B$36:$B$135,0),2)))/IF(Summary!$B$7="Minutes",1,60)/COUNTA(INDEX(Capacity!$C$10:$Q$109,MATCH('Capacity Backing (Hide)'!S$2,Capacity!$B$10:$B$109,0),1):INDEX(Capacity!$C$10:$Q$109,MATCH('Capacity Backing (Hide)'!S$2,Capacity!$B$10:$B$109,0),15))</f>
        <v>#N/A</v>
      </c>
      <c r="T1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(Hide)'!$A19,'Capacity Summary'!$I$35:$BH$35,0))="x",INDEX('Capacity Summary'!$C$36:$F$135,MATCH('Capacity Backing (Hide)'!T$2,'Capacity Summary'!$B$36:$B$135,0),4),IF(INDEX('Capacity Summary'!$I$36:$BH$135,MATCH('Capacity Backing (Hide)'!T$2,'Capacity Summary'!$B$36:$B$135,0),MATCH('Capacity Backing (Hide)'!$A19,'Capacity Summary'!$I$35:$BH$35,0))&lt;&gt;0,INDEX('Capacity Summary'!$I$36:$BH$135,MATCH('Capacity Backing (Hide)'!T$2,'Capacity Summary'!$B$36:$B$135,0),MATCH('Capacity Backing (Hide)'!$A19,'Capacity Summary'!$I$35:$BH$35,0)),0)),INDEX('Capacity Summary'!$C$36:$F$135,MATCH('Capacity Backing (Hide)'!T$2,'Capacity Summary'!$B$36:$B$135,0),2)))/IF(Summary!$B$7="Minutes",1,60)/COUNTA(INDEX(Capacity!$C$10:$Q$109,MATCH('Capacity Backing (Hide)'!T$2,Capacity!$B$10:$B$109,0),1):INDEX(Capacity!$C$10:$Q$109,MATCH('Capacity Backing (Hide)'!T$2,Capacity!$B$10:$B$109,0),15))</f>
        <v>#N/A</v>
      </c>
      <c r="U1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(Hide)'!$A19,'Capacity Summary'!$I$35:$BH$35,0))="x",INDEX('Capacity Summary'!$C$36:$F$135,MATCH('Capacity Backing (Hide)'!U$2,'Capacity Summary'!$B$36:$B$135,0),4),IF(INDEX('Capacity Summary'!$I$36:$BH$135,MATCH('Capacity Backing (Hide)'!U$2,'Capacity Summary'!$B$36:$B$135,0),MATCH('Capacity Backing (Hide)'!$A19,'Capacity Summary'!$I$35:$BH$35,0))&lt;&gt;0,INDEX('Capacity Summary'!$I$36:$BH$135,MATCH('Capacity Backing (Hide)'!U$2,'Capacity Summary'!$B$36:$B$135,0),MATCH('Capacity Backing (Hide)'!$A19,'Capacity Summary'!$I$35:$BH$35,0)),0)),INDEX('Capacity Summary'!$C$36:$F$135,MATCH('Capacity Backing (Hide)'!U$2,'Capacity Summary'!$B$36:$B$135,0),2)))/IF(Summary!$B$7="Minutes",1,60)/COUNTA(INDEX(Capacity!$C$10:$Q$109,MATCH('Capacity Backing (Hide)'!U$2,Capacity!$B$10:$B$109,0),1):INDEX(Capacity!$C$10:$Q$109,MATCH('Capacity Backing (Hide)'!U$2,Capacity!$B$10:$B$109,0),15))</f>
        <v>#N/A</v>
      </c>
      <c r="V1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(Hide)'!$A19,'Capacity Summary'!$I$35:$BH$35,0))="x",INDEX('Capacity Summary'!$C$36:$F$135,MATCH('Capacity Backing (Hide)'!V$2,'Capacity Summary'!$B$36:$B$135,0),4),IF(INDEX('Capacity Summary'!$I$36:$BH$135,MATCH('Capacity Backing (Hide)'!V$2,'Capacity Summary'!$B$36:$B$135,0),MATCH('Capacity Backing (Hide)'!$A19,'Capacity Summary'!$I$35:$BH$35,0))&lt;&gt;0,INDEX('Capacity Summary'!$I$36:$BH$135,MATCH('Capacity Backing (Hide)'!V$2,'Capacity Summary'!$B$36:$B$135,0),MATCH('Capacity Backing (Hide)'!$A19,'Capacity Summary'!$I$35:$BH$35,0)),0)),INDEX('Capacity Summary'!$C$36:$F$135,MATCH('Capacity Backing (Hide)'!V$2,'Capacity Summary'!$B$36:$B$135,0),2)))/IF(Summary!$B$7="Minutes",1,60)/COUNTA(INDEX(Capacity!$C$10:$Q$109,MATCH('Capacity Backing (Hide)'!V$2,Capacity!$B$10:$B$109,0),1):INDEX(Capacity!$C$10:$Q$109,MATCH('Capacity Backing (Hide)'!V$2,Capacity!$B$10:$B$109,0),15))</f>
        <v>#N/A</v>
      </c>
      <c r="W1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(Hide)'!$A19,'Capacity Summary'!$I$35:$BH$35,0))="x",INDEX('Capacity Summary'!$C$36:$F$135,MATCH('Capacity Backing (Hide)'!W$2,'Capacity Summary'!$B$36:$B$135,0),4),IF(INDEX('Capacity Summary'!$I$36:$BH$135,MATCH('Capacity Backing (Hide)'!W$2,'Capacity Summary'!$B$36:$B$135,0),MATCH('Capacity Backing (Hide)'!$A19,'Capacity Summary'!$I$35:$BH$35,0))&lt;&gt;0,INDEX('Capacity Summary'!$I$36:$BH$135,MATCH('Capacity Backing (Hide)'!W$2,'Capacity Summary'!$B$36:$B$135,0),MATCH('Capacity Backing (Hide)'!$A19,'Capacity Summary'!$I$35:$BH$35,0)),0)),INDEX('Capacity Summary'!$C$36:$F$135,MATCH('Capacity Backing (Hide)'!W$2,'Capacity Summary'!$B$36:$B$135,0),2)))/IF(Summary!$B$7="Minutes",1,60)/COUNTA(INDEX(Capacity!$C$10:$Q$109,MATCH('Capacity Backing (Hide)'!W$2,Capacity!$B$10:$B$109,0),1):INDEX(Capacity!$C$10:$Q$109,MATCH('Capacity Backing (Hide)'!W$2,Capacity!$B$10:$B$109,0),15))</f>
        <v>#N/A</v>
      </c>
      <c r="X1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(Hide)'!$A19,'Capacity Summary'!$I$35:$BH$35,0))="x",INDEX('Capacity Summary'!$C$36:$F$135,MATCH('Capacity Backing (Hide)'!X$2,'Capacity Summary'!$B$36:$B$135,0),4),IF(INDEX('Capacity Summary'!$I$36:$BH$135,MATCH('Capacity Backing (Hide)'!X$2,'Capacity Summary'!$B$36:$B$135,0),MATCH('Capacity Backing (Hide)'!$A19,'Capacity Summary'!$I$35:$BH$35,0))&lt;&gt;0,INDEX('Capacity Summary'!$I$36:$BH$135,MATCH('Capacity Backing (Hide)'!X$2,'Capacity Summary'!$B$36:$B$135,0),MATCH('Capacity Backing (Hide)'!$A19,'Capacity Summary'!$I$35:$BH$35,0)),0)),INDEX('Capacity Summary'!$C$36:$F$135,MATCH('Capacity Backing (Hide)'!X$2,'Capacity Summary'!$B$36:$B$135,0),2)))/IF(Summary!$B$7="Minutes",1,60)/COUNTA(INDEX(Capacity!$C$10:$Q$109,MATCH('Capacity Backing (Hide)'!X$2,Capacity!$B$10:$B$109,0),1):INDEX(Capacity!$C$10:$Q$109,MATCH('Capacity Backing (Hide)'!X$2,Capacity!$B$10:$B$109,0),15))</f>
        <v>#N/A</v>
      </c>
      <c r="Y1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(Hide)'!$A19,'Capacity Summary'!$I$35:$BH$35,0))="x",INDEX('Capacity Summary'!$C$36:$F$135,MATCH('Capacity Backing (Hide)'!Y$2,'Capacity Summary'!$B$36:$B$135,0),4),IF(INDEX('Capacity Summary'!$I$36:$BH$135,MATCH('Capacity Backing (Hide)'!Y$2,'Capacity Summary'!$B$36:$B$135,0),MATCH('Capacity Backing (Hide)'!$A19,'Capacity Summary'!$I$35:$BH$35,0))&lt;&gt;0,INDEX('Capacity Summary'!$I$36:$BH$135,MATCH('Capacity Backing (Hide)'!Y$2,'Capacity Summary'!$B$36:$B$135,0),MATCH('Capacity Backing (Hide)'!$A19,'Capacity Summary'!$I$35:$BH$35,0)),0)),INDEX('Capacity Summary'!$C$36:$F$135,MATCH('Capacity Backing (Hide)'!Y$2,'Capacity Summary'!$B$36:$B$135,0),2)))/IF(Summary!$B$7="Minutes",1,60)/COUNTA(INDEX(Capacity!$C$10:$Q$109,MATCH('Capacity Backing (Hide)'!Y$2,Capacity!$B$10:$B$109,0),1):INDEX(Capacity!$C$10:$Q$109,MATCH('Capacity Backing (Hide)'!Y$2,Capacity!$B$10:$B$109,0),15))</f>
        <v>#N/A</v>
      </c>
      <c r="Z1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(Hide)'!$A19,'Capacity Summary'!$I$35:$BH$35,0))="x",INDEX('Capacity Summary'!$C$36:$F$135,MATCH('Capacity Backing (Hide)'!Z$2,'Capacity Summary'!$B$36:$B$135,0),4),IF(INDEX('Capacity Summary'!$I$36:$BH$135,MATCH('Capacity Backing (Hide)'!Z$2,'Capacity Summary'!$B$36:$B$135,0),MATCH('Capacity Backing (Hide)'!$A19,'Capacity Summary'!$I$35:$BH$35,0))&lt;&gt;0,INDEX('Capacity Summary'!$I$36:$BH$135,MATCH('Capacity Backing (Hide)'!Z$2,'Capacity Summary'!$B$36:$B$135,0),MATCH('Capacity Backing (Hide)'!$A19,'Capacity Summary'!$I$35:$BH$35,0)),0)),INDEX('Capacity Summary'!$C$36:$F$135,MATCH('Capacity Backing (Hide)'!Z$2,'Capacity Summary'!$B$36:$B$135,0),2)))/IF(Summary!$B$7="Minutes",1,60)/COUNTA(INDEX(Capacity!$C$10:$Q$109,MATCH('Capacity Backing (Hide)'!Z$2,Capacity!$B$10:$B$109,0),1):INDEX(Capacity!$C$10:$Q$109,MATCH('Capacity Backing (Hide)'!Z$2,Capacity!$B$10:$B$109,0),15))</f>
        <v>#N/A</v>
      </c>
      <c r="AA1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(Hide)'!$A19,'Capacity Summary'!$I$35:$BH$35,0))="x",INDEX('Capacity Summary'!$C$36:$F$135,MATCH('Capacity Backing (Hide)'!AA$2,'Capacity Summary'!$B$36:$B$135,0),4),IF(INDEX('Capacity Summary'!$I$36:$BH$135,MATCH('Capacity Backing (Hide)'!AA$2,'Capacity Summary'!$B$36:$B$135,0),MATCH('Capacity Backing (Hide)'!$A19,'Capacity Summary'!$I$35:$BH$35,0))&lt;&gt;0,INDEX('Capacity Summary'!$I$36:$BH$135,MATCH('Capacity Backing (Hide)'!AA$2,'Capacity Summary'!$B$36:$B$135,0),MATCH('Capacity Backing (Hide)'!$A19,'Capacity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(Hide)'!$A19,'Capacity Summary'!$I$35:$BH$35,0))="x",INDEX('Capacity Summary'!$C$36:$F$135,MATCH('Capacity Backing (Hide)'!AB$2,'Capacity Summary'!$B$36:$B$135,0),4),IF(INDEX('Capacity Summary'!$I$36:$BH$135,MATCH('Capacity Backing (Hide)'!AB$2,'Capacity Summary'!$B$36:$B$135,0),MATCH('Capacity Backing (Hide)'!$A19,'Capacity Summary'!$I$35:$BH$35,0))&lt;&gt;0,INDEX('Capacity Summary'!$I$36:$BH$135,MATCH('Capacity Backing (Hide)'!AB$2,'Capacity Summary'!$B$36:$B$135,0),MATCH('Capacity Backing (Hide)'!$A19,'Capacity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(Hide)'!$A19,'Capacity Summary'!$I$35:$BH$35,0))="x",INDEX('Capacity Summary'!$C$36:$F$135,MATCH('Capacity Backing (Hide)'!AC$2,'Capacity Summary'!$B$36:$B$135,0),4),IF(INDEX('Capacity Summary'!$I$36:$BH$135,MATCH('Capacity Backing (Hide)'!AC$2,'Capacity Summary'!$B$36:$B$135,0),MATCH('Capacity Backing (Hide)'!$A19,'Capacity Summary'!$I$35:$BH$35,0))&lt;&gt;0,INDEX('Capacity Summary'!$I$36:$BH$135,MATCH('Capacity Backing (Hide)'!AC$2,'Capacity Summary'!$B$36:$B$135,0),MATCH('Capacity Backing (Hide)'!$A19,'Capacity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(Hide)'!$A19,'Capacity Summary'!$I$35:$BH$35,0))="x",INDEX('Capacity Summary'!$C$36:$F$135,MATCH('Capacity Backing (Hide)'!AD$2,'Capacity Summary'!$B$36:$B$135,0),4),IF(INDEX('Capacity Summary'!$I$36:$BH$135,MATCH('Capacity Backing (Hide)'!AD$2,'Capacity Summary'!$B$36:$B$135,0),MATCH('Capacity Backing (Hide)'!$A19,'Capacity Summary'!$I$35:$BH$35,0))&lt;&gt;0,INDEX('Capacity Summary'!$I$36:$BH$135,MATCH('Capacity Backing (Hide)'!AD$2,'Capacity Summary'!$B$36:$B$135,0),MATCH('Capacity Backing (Hide)'!$A19,'Capacity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(Hide)'!$A19,'Capacity Summary'!$I$35:$BH$35,0))="x",INDEX('Capacity Summary'!$C$36:$F$135,MATCH('Capacity Backing (Hide)'!AE$2,'Capacity Summary'!$B$36:$B$135,0),4),IF(INDEX('Capacity Summary'!$I$36:$BH$135,MATCH('Capacity Backing (Hide)'!AE$2,'Capacity Summary'!$B$36:$B$135,0),MATCH('Capacity Backing (Hide)'!$A19,'Capacity Summary'!$I$35:$BH$35,0))&lt;&gt;0,INDEX('Capacity Summary'!$I$36:$BH$135,MATCH('Capacity Backing (Hide)'!AE$2,'Capacity Summary'!$B$36:$B$135,0),MATCH('Capacity Backing (Hide)'!$A19,'Capacity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(Hide)'!$A19,'Capacity Summary'!$I$35:$BH$35,0))="x",INDEX('Capacity Summary'!$C$36:$F$135,MATCH('Capacity Backing (Hide)'!AF$2,'Capacity Summary'!$B$36:$B$135,0),4),IF(INDEX('Capacity Summary'!$I$36:$BH$135,MATCH('Capacity Backing (Hide)'!AF$2,'Capacity Summary'!$B$36:$B$135,0),MATCH('Capacity Backing (Hide)'!$A19,'Capacity Summary'!$I$35:$BH$35,0))&lt;&gt;0,INDEX('Capacity Summary'!$I$36:$BH$135,MATCH('Capacity Backing (Hide)'!AF$2,'Capacity Summary'!$B$36:$B$135,0),MATCH('Capacity Backing (Hide)'!$A19,'Capacity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(Hide)'!$A19,'Capacity Summary'!$I$35:$BH$35,0))="x",INDEX('Capacity Summary'!$C$36:$F$135,MATCH('Capacity Backing (Hide)'!AG$2,'Capacity Summary'!$B$36:$B$135,0),4),IF(INDEX('Capacity Summary'!$I$36:$BH$135,MATCH('Capacity Backing (Hide)'!AG$2,'Capacity Summary'!$B$36:$B$135,0),MATCH('Capacity Backing (Hide)'!$A19,'Capacity Summary'!$I$35:$BH$35,0))&lt;&gt;0,INDEX('Capacity Summary'!$I$36:$BH$135,MATCH('Capacity Backing (Hide)'!AG$2,'Capacity Summary'!$B$36:$B$135,0),MATCH('Capacity Backing (Hide)'!$A19,'Capacity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(Hide)'!$A19,'Capacity Summary'!$I$35:$BH$35,0))="x",INDEX('Capacity Summary'!$C$36:$F$135,MATCH('Capacity Backing (Hide)'!AH$2,'Capacity Summary'!$B$36:$B$135,0),4),IF(INDEX('Capacity Summary'!$I$36:$BH$135,MATCH('Capacity Backing (Hide)'!AH$2,'Capacity Summary'!$B$36:$B$135,0),MATCH('Capacity Backing (Hide)'!$A19,'Capacity Summary'!$I$35:$BH$35,0))&lt;&gt;0,INDEX('Capacity Summary'!$I$36:$BH$135,MATCH('Capacity Backing (Hide)'!AH$2,'Capacity Summary'!$B$36:$B$135,0),MATCH('Capacity Backing (Hide)'!$A19,'Capacity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(Hide)'!$A19,'Capacity Summary'!$I$35:$BH$35,0))="x",INDEX('Capacity Summary'!$C$36:$F$135,MATCH('Capacity Backing (Hide)'!AI$2,'Capacity Summary'!$B$36:$B$135,0),4),IF(INDEX('Capacity Summary'!$I$36:$BH$135,MATCH('Capacity Backing (Hide)'!AI$2,'Capacity Summary'!$B$36:$B$135,0),MATCH('Capacity Backing (Hide)'!$A19,'Capacity Summary'!$I$35:$BH$35,0))&lt;&gt;0,INDEX('Capacity Summary'!$I$36:$BH$135,MATCH('Capacity Backing (Hide)'!AI$2,'Capacity Summary'!$B$36:$B$135,0),MATCH('Capacity Backing (Hide)'!$A19,'Capacity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(Hide)'!$A19,'Capacity Summary'!$I$35:$BH$35,0))="x",INDEX('Capacity Summary'!$C$36:$F$135,MATCH('Capacity Backing (Hide)'!AJ$2,'Capacity Summary'!$B$36:$B$135,0),4),IF(INDEX('Capacity Summary'!$I$36:$BH$135,MATCH('Capacity Backing (Hide)'!AJ$2,'Capacity Summary'!$B$36:$B$135,0),MATCH('Capacity Backing (Hide)'!$A19,'Capacity Summary'!$I$35:$BH$35,0))&lt;&gt;0,INDEX('Capacity Summary'!$I$36:$BH$135,MATCH('Capacity Backing (Hide)'!AJ$2,'Capacity Summary'!$B$36:$B$135,0),MATCH('Capacity Backing (Hide)'!$A19,'Capacity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(Hide)'!$A19,'Capacity Summary'!$I$35:$BH$35,0))="x",INDEX('Capacity Summary'!$C$36:$F$135,MATCH('Capacity Backing (Hide)'!AK$2,'Capacity Summary'!$B$36:$B$135,0),4),IF(INDEX('Capacity Summary'!$I$36:$BH$135,MATCH('Capacity Backing (Hide)'!AK$2,'Capacity Summary'!$B$36:$B$135,0),MATCH('Capacity Backing (Hide)'!$A19,'Capacity Summary'!$I$35:$BH$35,0))&lt;&gt;0,INDEX('Capacity Summary'!$I$36:$BH$135,MATCH('Capacity Backing (Hide)'!AK$2,'Capacity Summary'!$B$36:$B$135,0),MATCH('Capacity Backing (Hide)'!$A19,'Capacity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(Hide)'!$A19,'Capacity Summary'!$I$35:$BH$35,0))="x",INDEX('Capacity Summary'!$C$36:$F$135,MATCH('Capacity Backing (Hide)'!AL$2,'Capacity Summary'!$B$36:$B$135,0),4),IF(INDEX('Capacity Summary'!$I$36:$BH$135,MATCH('Capacity Backing (Hide)'!AL$2,'Capacity Summary'!$B$36:$B$135,0),MATCH('Capacity Backing (Hide)'!$A19,'Capacity Summary'!$I$35:$BH$35,0))&lt;&gt;0,INDEX('Capacity Summary'!$I$36:$BH$135,MATCH('Capacity Backing (Hide)'!AL$2,'Capacity Summary'!$B$36:$B$135,0),MATCH('Capacity Backing (Hide)'!$A19,'Capacity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(Hide)'!$A19,'Capacity Summary'!$I$35:$BH$35,0))="x",INDEX('Capacity Summary'!$C$36:$F$135,MATCH('Capacity Backing (Hide)'!AM$2,'Capacity Summary'!$B$36:$B$135,0),4),IF(INDEX('Capacity Summary'!$I$36:$BH$135,MATCH('Capacity Backing (Hide)'!AM$2,'Capacity Summary'!$B$36:$B$135,0),MATCH('Capacity Backing (Hide)'!$A19,'Capacity Summary'!$I$35:$BH$35,0))&lt;&gt;0,INDEX('Capacity Summary'!$I$36:$BH$135,MATCH('Capacity Backing (Hide)'!AM$2,'Capacity Summary'!$B$36:$B$135,0),MATCH('Capacity Backing (Hide)'!$A19,'Capacity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(Hide)'!$A19,'Capacity Summary'!$I$35:$BH$35,0))="x",INDEX('Capacity Summary'!$C$36:$F$135,MATCH('Capacity Backing (Hide)'!AN$2,'Capacity Summary'!$B$36:$B$135,0),4),IF(INDEX('Capacity Summary'!$I$36:$BH$135,MATCH('Capacity Backing (Hide)'!AN$2,'Capacity Summary'!$B$36:$B$135,0),MATCH('Capacity Backing (Hide)'!$A19,'Capacity Summary'!$I$35:$BH$35,0))&lt;&gt;0,INDEX('Capacity Summary'!$I$36:$BH$135,MATCH('Capacity Backing (Hide)'!AN$2,'Capacity Summary'!$B$36:$B$135,0),MATCH('Capacity Backing (Hide)'!$A19,'Capacity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(Hide)'!$A19,'Capacity Summary'!$I$35:$BH$35,0))="x",INDEX('Capacity Summary'!$C$36:$F$135,MATCH('Capacity Backing (Hide)'!AO$2,'Capacity Summary'!$B$36:$B$135,0),4),IF(INDEX('Capacity Summary'!$I$36:$BH$135,MATCH('Capacity Backing (Hide)'!AO$2,'Capacity Summary'!$B$36:$B$135,0),MATCH('Capacity Backing (Hide)'!$A19,'Capacity Summary'!$I$35:$BH$35,0))&lt;&gt;0,INDEX('Capacity Summary'!$I$36:$BH$135,MATCH('Capacity Backing (Hide)'!AO$2,'Capacity Summary'!$B$36:$B$135,0),MATCH('Capacity Backing (Hide)'!$A19,'Capacity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(Hide)'!$A19,'Capacity Summary'!$I$35:$BH$35,0))="x",INDEX('Capacity Summary'!$C$36:$F$135,MATCH('Capacity Backing (Hide)'!AP$2,'Capacity Summary'!$B$36:$B$135,0),4),IF(INDEX('Capacity Summary'!$I$36:$BH$135,MATCH('Capacity Backing (Hide)'!AP$2,'Capacity Summary'!$B$36:$B$135,0),MATCH('Capacity Backing (Hide)'!$A19,'Capacity Summary'!$I$35:$BH$35,0))&lt;&gt;0,INDEX('Capacity Summary'!$I$36:$BH$135,MATCH('Capacity Backing (Hide)'!AP$2,'Capacity Summary'!$B$36:$B$135,0),MATCH('Capacity Backing (Hide)'!$A19,'Capacity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(Hide)'!$A19,'Capacity Summary'!$I$35:$BH$35,0))="x",INDEX('Capacity Summary'!$C$36:$F$135,MATCH('Capacity Backing (Hide)'!AQ$2,'Capacity Summary'!$B$36:$B$135,0),4),IF(INDEX('Capacity Summary'!$I$36:$BH$135,MATCH('Capacity Backing (Hide)'!AQ$2,'Capacity Summary'!$B$36:$B$135,0),MATCH('Capacity Backing (Hide)'!$A19,'Capacity Summary'!$I$35:$BH$35,0))&lt;&gt;0,INDEX('Capacity Summary'!$I$36:$BH$135,MATCH('Capacity Backing (Hide)'!AQ$2,'Capacity Summary'!$B$36:$B$135,0),MATCH('Capacity Backing (Hide)'!$A19,'Capacity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(Hide)'!$A19,'Capacity Summary'!$I$35:$BH$35,0))="x",INDEX('Capacity Summary'!$C$36:$F$135,MATCH('Capacity Backing (Hide)'!AR$2,'Capacity Summary'!$B$36:$B$135,0),4),IF(INDEX('Capacity Summary'!$I$36:$BH$135,MATCH('Capacity Backing (Hide)'!AR$2,'Capacity Summary'!$B$36:$B$135,0),MATCH('Capacity Backing (Hide)'!$A19,'Capacity Summary'!$I$35:$BH$35,0))&lt;&gt;0,INDEX('Capacity Summary'!$I$36:$BH$135,MATCH('Capacity Backing (Hide)'!AR$2,'Capacity Summary'!$B$36:$B$135,0),MATCH('Capacity Backing (Hide)'!$A19,'Capacity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(Hide)'!$A19,'Capacity Summary'!$I$35:$BH$35,0))="x",INDEX('Capacity Summary'!$C$36:$F$135,MATCH('Capacity Backing (Hide)'!AS$2,'Capacity Summary'!$B$36:$B$135,0),4),IF(INDEX('Capacity Summary'!$I$36:$BH$135,MATCH('Capacity Backing (Hide)'!AS$2,'Capacity Summary'!$B$36:$B$135,0),MATCH('Capacity Backing (Hide)'!$A19,'Capacity Summary'!$I$35:$BH$35,0))&lt;&gt;0,INDEX('Capacity Summary'!$I$36:$BH$135,MATCH('Capacity Backing (Hide)'!AS$2,'Capacity Summary'!$B$36:$B$135,0),MATCH('Capacity Backing (Hide)'!$A19,'Capacity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(Hide)'!$A19,'Capacity Summary'!$I$35:$BH$35,0))="x",INDEX('Capacity Summary'!$C$36:$F$135,MATCH('Capacity Backing (Hide)'!AT$2,'Capacity Summary'!$B$36:$B$135,0),4),IF(INDEX('Capacity Summary'!$I$36:$BH$135,MATCH('Capacity Backing (Hide)'!AT$2,'Capacity Summary'!$B$36:$B$135,0),MATCH('Capacity Backing (Hide)'!$A19,'Capacity Summary'!$I$35:$BH$35,0))&lt;&gt;0,INDEX('Capacity Summary'!$I$36:$BH$135,MATCH('Capacity Backing (Hide)'!AT$2,'Capacity Summary'!$B$36:$B$135,0),MATCH('Capacity Backing (Hide)'!$A19,'Capacity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(Hide)'!$A19,'Capacity Summary'!$I$35:$BH$35,0))="x",INDEX('Capacity Summary'!$C$36:$F$135,MATCH('Capacity Backing (Hide)'!AU$2,'Capacity Summary'!$B$36:$B$135,0),4),IF(INDEX('Capacity Summary'!$I$36:$BH$135,MATCH('Capacity Backing (Hide)'!AU$2,'Capacity Summary'!$B$36:$B$135,0),MATCH('Capacity Backing (Hide)'!$A19,'Capacity Summary'!$I$35:$BH$35,0))&lt;&gt;0,INDEX('Capacity Summary'!$I$36:$BH$135,MATCH('Capacity Backing (Hide)'!AU$2,'Capacity Summary'!$B$36:$B$135,0),MATCH('Capacity Backing (Hide)'!$A19,'Capacity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(Hide)'!$A19,'Capacity Summary'!$I$35:$BH$35,0))="x",INDEX('Capacity Summary'!$C$36:$F$135,MATCH('Capacity Backing (Hide)'!AV$2,'Capacity Summary'!$B$36:$B$135,0),4),IF(INDEX('Capacity Summary'!$I$36:$BH$135,MATCH('Capacity Backing (Hide)'!AV$2,'Capacity Summary'!$B$36:$B$135,0),MATCH('Capacity Backing (Hide)'!$A19,'Capacity Summary'!$I$35:$BH$35,0))&lt;&gt;0,INDEX('Capacity Summary'!$I$36:$BH$135,MATCH('Capacity Backing (Hide)'!AV$2,'Capacity Summary'!$B$36:$B$135,0),MATCH('Capacity Backing (Hide)'!$A19,'Capacity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(Hide)'!$A19,'Capacity Summary'!$I$35:$BH$35,0))="x",INDEX('Capacity Summary'!$C$36:$F$135,MATCH('Capacity Backing (Hide)'!AW$2,'Capacity Summary'!$B$36:$B$135,0),4),IF(INDEX('Capacity Summary'!$I$36:$BH$135,MATCH('Capacity Backing (Hide)'!AW$2,'Capacity Summary'!$B$36:$B$135,0),MATCH('Capacity Backing (Hide)'!$A19,'Capacity Summary'!$I$35:$BH$35,0))&lt;&gt;0,INDEX('Capacity Summary'!$I$36:$BH$135,MATCH('Capacity Backing (Hide)'!AW$2,'Capacity Summary'!$B$36:$B$135,0),MATCH('Capacity Backing (Hide)'!$A19,'Capacity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(Hide)'!$A19,'Capacity Summary'!$I$35:$BH$35,0))="x",INDEX('Capacity Summary'!$C$36:$F$135,MATCH('Capacity Backing (Hide)'!AX$2,'Capacity Summary'!$B$36:$B$135,0),4),IF(INDEX('Capacity Summary'!$I$36:$BH$135,MATCH('Capacity Backing (Hide)'!AX$2,'Capacity Summary'!$B$36:$B$135,0),MATCH('Capacity Backing (Hide)'!$A19,'Capacity Summary'!$I$35:$BH$35,0))&lt;&gt;0,INDEX('Capacity Summary'!$I$36:$BH$135,MATCH('Capacity Backing (Hide)'!AX$2,'Capacity Summary'!$B$36:$B$135,0),MATCH('Capacity Backing (Hide)'!$A19,'Capacity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(Hide)'!$A19,'Capacity Summary'!$I$35:$BH$35,0))="x",INDEX('Capacity Summary'!$C$36:$F$135,MATCH('Capacity Backing (Hide)'!AY$2,'Capacity Summary'!$B$36:$B$135,0),4),IF(INDEX('Capacity Summary'!$I$36:$BH$135,MATCH('Capacity Backing (Hide)'!AY$2,'Capacity Summary'!$B$36:$B$135,0),MATCH('Capacity Backing (Hide)'!$A19,'Capacity Summary'!$I$35:$BH$35,0))&lt;&gt;0,INDEX('Capacity Summary'!$I$36:$BH$135,MATCH('Capacity Backing (Hide)'!AY$2,'Capacity Summary'!$B$36:$B$135,0),MATCH('Capacity Backing (Hide)'!$A19,'Capacity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(Hide)'!$A19,'Capacity Summary'!$I$35:$BH$35,0))="x",INDEX('Capacity Summary'!$C$36:$F$135,MATCH('Capacity Backing (Hide)'!AZ$2,'Capacity Summary'!$B$36:$B$135,0),4),IF(INDEX('Capacity Summary'!$I$36:$BH$135,MATCH('Capacity Backing (Hide)'!AZ$2,'Capacity Summary'!$B$36:$B$135,0),MATCH('Capacity Backing (Hide)'!$A19,'Capacity Summary'!$I$35:$BH$35,0))&lt;&gt;0,INDEX('Capacity Summary'!$I$36:$BH$135,MATCH('Capacity Backing (Hide)'!AZ$2,'Capacity Summary'!$B$36:$B$135,0),MATCH('Capacity Backing (Hide)'!$A19,'Capacity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(Hide)'!$A19,'Capacity Summary'!$I$35:$BH$35,0))="x",INDEX('Capacity Summary'!$C$36:$F$135,MATCH('Capacity Backing (Hide)'!BA$2,'Capacity Summary'!$B$36:$B$135,0),4),IF(INDEX('Capacity Summary'!$I$36:$BH$135,MATCH('Capacity Backing (Hide)'!BA$2,'Capacity Summary'!$B$36:$B$135,0),MATCH('Capacity Backing (Hide)'!$A19,'Capacity Summary'!$I$35:$BH$35,0))&lt;&gt;0,INDEX('Capacity Summary'!$I$36:$BH$135,MATCH('Capacity Backing (Hide)'!BA$2,'Capacity Summary'!$B$36:$B$135,0),MATCH('Capacity Backing (Hide)'!$A19,'Capacity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(Hide)'!$A19,'Capacity Summary'!$I$35:$BH$35,0))="x",INDEX('Capacity Summary'!$C$36:$F$135,MATCH('Capacity Backing (Hide)'!BB$2,'Capacity Summary'!$B$36:$B$135,0),4),IF(INDEX('Capacity Summary'!$I$36:$BH$135,MATCH('Capacity Backing (Hide)'!BB$2,'Capacity Summary'!$B$36:$B$135,0),MATCH('Capacity Backing (Hide)'!$A19,'Capacity Summary'!$I$35:$BH$35,0))&lt;&gt;0,INDEX('Capacity Summary'!$I$36:$BH$135,MATCH('Capacity Backing (Hide)'!BB$2,'Capacity Summary'!$B$36:$B$135,0),MATCH('Capacity Backing (Hide)'!$A19,'Capacity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(Hide)'!$A19,'Capacity Summary'!$I$35:$BH$35,0))="x",INDEX('Capacity Summary'!$C$36:$F$135,MATCH('Capacity Backing (Hide)'!BC$2,'Capacity Summary'!$B$36:$B$135,0),4),IF(INDEX('Capacity Summary'!$I$36:$BH$135,MATCH('Capacity Backing (Hide)'!BC$2,'Capacity Summary'!$B$36:$B$135,0),MATCH('Capacity Backing (Hide)'!$A19,'Capacity Summary'!$I$35:$BH$35,0))&lt;&gt;0,INDEX('Capacity Summary'!$I$36:$BH$135,MATCH('Capacity Backing (Hide)'!BC$2,'Capacity Summary'!$B$36:$B$135,0),MATCH('Capacity Backing (Hide)'!$A19,'Capacity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(Hide)'!$A19,'Capacity Summary'!$I$35:$BH$35,0))="x",INDEX('Capacity Summary'!$C$36:$F$135,MATCH('Capacity Backing (Hide)'!BD$2,'Capacity Summary'!$B$36:$B$135,0),4),IF(INDEX('Capacity Summary'!$I$36:$BH$135,MATCH('Capacity Backing (Hide)'!BD$2,'Capacity Summary'!$B$36:$B$135,0),MATCH('Capacity Backing (Hide)'!$A19,'Capacity Summary'!$I$35:$BH$35,0))&lt;&gt;0,INDEX('Capacity Summary'!$I$36:$BH$135,MATCH('Capacity Backing (Hide)'!BD$2,'Capacity Summary'!$B$36:$B$135,0),MATCH('Capacity Backing (Hide)'!$A19,'Capacity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(Hide)'!$A19,'Capacity Summary'!$I$35:$BH$35,0))="x",INDEX('Capacity Summary'!$C$36:$F$135,MATCH('Capacity Backing (Hide)'!BE$2,'Capacity Summary'!$B$36:$B$135,0),4),IF(INDEX('Capacity Summary'!$I$36:$BH$135,MATCH('Capacity Backing (Hide)'!BE$2,'Capacity Summary'!$B$36:$B$135,0),MATCH('Capacity Backing (Hide)'!$A19,'Capacity Summary'!$I$35:$BH$35,0))&lt;&gt;0,INDEX('Capacity Summary'!$I$36:$BH$135,MATCH('Capacity Backing (Hide)'!BE$2,'Capacity Summary'!$B$36:$B$135,0),MATCH('Capacity Backing (Hide)'!$A19,'Capacity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(Hide)'!$A19,'Capacity Summary'!$I$35:$BH$35,0))="x",INDEX('Capacity Summary'!$C$36:$F$135,MATCH('Capacity Backing (Hide)'!BF$2,'Capacity Summary'!$B$36:$B$135,0),4),IF(INDEX('Capacity Summary'!$I$36:$BH$135,MATCH('Capacity Backing (Hide)'!BF$2,'Capacity Summary'!$B$36:$B$135,0),MATCH('Capacity Backing (Hide)'!$A19,'Capacity Summary'!$I$35:$BH$35,0))&lt;&gt;0,INDEX('Capacity Summary'!$I$36:$BH$135,MATCH('Capacity Backing (Hide)'!BF$2,'Capacity Summary'!$B$36:$B$135,0),MATCH('Capacity Backing (Hide)'!$A19,'Capacity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(Hide)'!$A19,'Capacity Summary'!$I$35:$BH$35,0))="x",INDEX('Capacity Summary'!$C$36:$F$135,MATCH('Capacity Backing (Hide)'!BG$2,'Capacity Summary'!$B$36:$B$135,0),4),IF(INDEX('Capacity Summary'!$I$36:$BH$135,MATCH('Capacity Backing (Hide)'!BG$2,'Capacity Summary'!$B$36:$B$135,0),MATCH('Capacity Backing (Hide)'!$A19,'Capacity Summary'!$I$35:$BH$35,0))&lt;&gt;0,INDEX('Capacity Summary'!$I$36:$BH$135,MATCH('Capacity Backing (Hide)'!BG$2,'Capacity Summary'!$B$36:$B$135,0),MATCH('Capacity Backing (Hide)'!$A19,'Capacity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(Hide)'!$A19,'Capacity Summary'!$I$35:$BH$35,0))="x",INDEX('Capacity Summary'!$C$36:$F$135,MATCH('Capacity Backing (Hide)'!BH$2,'Capacity Summary'!$B$36:$B$135,0),4),IF(INDEX('Capacity Summary'!$I$36:$BH$135,MATCH('Capacity Backing (Hide)'!BH$2,'Capacity Summary'!$B$36:$B$135,0),MATCH('Capacity Backing (Hide)'!$A19,'Capacity Summary'!$I$35:$BH$35,0))&lt;&gt;0,INDEX('Capacity Summary'!$I$36:$BH$135,MATCH('Capacity Backing (Hide)'!BH$2,'Capacity Summary'!$B$36:$B$135,0),MATCH('Capacity Backing (Hide)'!$A19,'Capacity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(Hide)'!$A19,'Capacity Summary'!$I$35:$BH$35,0))="x",INDEX('Capacity Summary'!$C$36:$F$135,MATCH('Capacity Backing (Hide)'!BI$2,'Capacity Summary'!$B$36:$B$135,0),4),IF(INDEX('Capacity Summary'!$I$36:$BH$135,MATCH('Capacity Backing (Hide)'!BI$2,'Capacity Summary'!$B$36:$B$135,0),MATCH('Capacity Backing (Hide)'!$A19,'Capacity Summary'!$I$35:$BH$35,0))&lt;&gt;0,INDEX('Capacity Summary'!$I$36:$BH$135,MATCH('Capacity Backing (Hide)'!BI$2,'Capacity Summary'!$B$36:$B$135,0),MATCH('Capacity Backing (Hide)'!$A19,'Capacity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(Hide)'!$A19,'Capacity Summary'!$I$35:$BH$35,0))="x",INDEX('Capacity Summary'!$C$36:$F$135,MATCH('Capacity Backing (Hide)'!BJ$2,'Capacity Summary'!$B$36:$B$135,0),4),IF(INDEX('Capacity Summary'!$I$36:$BH$135,MATCH('Capacity Backing (Hide)'!BJ$2,'Capacity Summary'!$B$36:$B$135,0),MATCH('Capacity Backing (Hide)'!$A19,'Capacity Summary'!$I$35:$BH$35,0))&lt;&gt;0,INDEX('Capacity Summary'!$I$36:$BH$135,MATCH('Capacity Backing (Hide)'!BJ$2,'Capacity Summary'!$B$36:$B$135,0),MATCH('Capacity Backing (Hide)'!$A19,'Capacity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(Hide)'!$A19,'Capacity Summary'!$I$35:$BH$35,0))="x",INDEX('Capacity Summary'!$C$36:$F$135,MATCH('Capacity Backing (Hide)'!BK$2,'Capacity Summary'!$B$36:$B$135,0),4),IF(INDEX('Capacity Summary'!$I$36:$BH$135,MATCH('Capacity Backing (Hide)'!BK$2,'Capacity Summary'!$B$36:$B$135,0),MATCH('Capacity Backing (Hide)'!$A19,'Capacity Summary'!$I$35:$BH$35,0))&lt;&gt;0,INDEX('Capacity Summary'!$I$36:$BH$135,MATCH('Capacity Backing (Hide)'!BK$2,'Capacity Summary'!$B$36:$B$135,0),MATCH('Capacity Backing (Hide)'!$A19,'Capacity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(Hide)'!$A19,'Capacity Summary'!$I$35:$BH$35,0))="x",INDEX('Capacity Summary'!$C$36:$F$135,MATCH('Capacity Backing (Hide)'!BL$2,'Capacity Summary'!$B$36:$B$135,0),4),IF(INDEX('Capacity Summary'!$I$36:$BH$135,MATCH('Capacity Backing (Hide)'!BL$2,'Capacity Summary'!$B$36:$B$135,0),MATCH('Capacity Backing (Hide)'!$A19,'Capacity Summary'!$I$35:$BH$35,0))&lt;&gt;0,INDEX('Capacity Summary'!$I$36:$BH$135,MATCH('Capacity Backing (Hide)'!BL$2,'Capacity Summary'!$B$36:$B$135,0),MATCH('Capacity Backing (Hide)'!$A19,'Capacity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(Hide)'!$A19,'Capacity Summary'!$I$35:$BH$35,0))="x",INDEX('Capacity Summary'!$C$36:$F$135,MATCH('Capacity Backing (Hide)'!BM$2,'Capacity Summary'!$B$36:$B$135,0),4),IF(INDEX('Capacity Summary'!$I$36:$BH$135,MATCH('Capacity Backing (Hide)'!BM$2,'Capacity Summary'!$B$36:$B$135,0),MATCH('Capacity Backing (Hide)'!$A19,'Capacity Summary'!$I$35:$BH$35,0))&lt;&gt;0,INDEX('Capacity Summary'!$I$36:$BH$135,MATCH('Capacity Backing (Hide)'!BM$2,'Capacity Summary'!$B$36:$B$135,0),MATCH('Capacity Backing (Hide)'!$A19,'Capacity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(Hide)'!$A19,'Capacity Summary'!$I$35:$BH$35,0))="x",INDEX('Capacity Summary'!$C$36:$F$135,MATCH('Capacity Backing (Hide)'!BN$2,'Capacity Summary'!$B$36:$B$135,0),4),IF(INDEX('Capacity Summary'!$I$36:$BH$135,MATCH('Capacity Backing (Hide)'!BN$2,'Capacity Summary'!$B$36:$B$135,0),MATCH('Capacity Backing (Hide)'!$A19,'Capacity Summary'!$I$35:$BH$35,0))&lt;&gt;0,INDEX('Capacity Summary'!$I$36:$BH$135,MATCH('Capacity Backing (Hide)'!BN$2,'Capacity Summary'!$B$36:$B$135,0),MATCH('Capacity Backing (Hide)'!$A19,'Capacity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(Hide)'!$A19,'Capacity Summary'!$I$35:$BH$35,0))="x",INDEX('Capacity Summary'!$C$36:$F$135,MATCH('Capacity Backing (Hide)'!BO$2,'Capacity Summary'!$B$36:$B$135,0),4),IF(INDEX('Capacity Summary'!$I$36:$BH$135,MATCH('Capacity Backing (Hide)'!BO$2,'Capacity Summary'!$B$36:$B$135,0),MATCH('Capacity Backing (Hide)'!$A19,'Capacity Summary'!$I$35:$BH$35,0))&lt;&gt;0,INDEX('Capacity Summary'!$I$36:$BH$135,MATCH('Capacity Backing (Hide)'!BO$2,'Capacity Summary'!$B$36:$B$135,0),MATCH('Capacity Backing (Hide)'!$A19,'Capacity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(Hide)'!$A19,'Capacity Summary'!$I$35:$BH$35,0))="x",INDEX('Capacity Summary'!$C$36:$F$135,MATCH('Capacity Backing (Hide)'!BP$2,'Capacity Summary'!$B$36:$B$135,0),4),IF(INDEX('Capacity Summary'!$I$36:$BH$135,MATCH('Capacity Backing (Hide)'!BP$2,'Capacity Summary'!$B$36:$B$135,0),MATCH('Capacity Backing (Hide)'!$A19,'Capacity Summary'!$I$35:$BH$35,0))&lt;&gt;0,INDEX('Capacity Summary'!$I$36:$BH$135,MATCH('Capacity Backing (Hide)'!BP$2,'Capacity Summary'!$B$36:$B$135,0),MATCH('Capacity Backing (Hide)'!$A19,'Capacity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(Hide)'!$A19,'Capacity Summary'!$I$35:$BH$35,0))="x",INDEX('Capacity Summary'!$C$36:$F$135,MATCH('Capacity Backing (Hide)'!BQ$2,'Capacity Summary'!$B$36:$B$135,0),4),IF(INDEX('Capacity Summary'!$I$36:$BH$135,MATCH('Capacity Backing (Hide)'!BQ$2,'Capacity Summary'!$B$36:$B$135,0),MATCH('Capacity Backing (Hide)'!$A19,'Capacity Summary'!$I$35:$BH$35,0))&lt;&gt;0,INDEX('Capacity Summary'!$I$36:$BH$135,MATCH('Capacity Backing (Hide)'!BQ$2,'Capacity Summary'!$B$36:$B$135,0),MATCH('Capacity Backing (Hide)'!$A19,'Capacity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(Hide)'!$A19,'Capacity Summary'!$I$35:$BH$35,0))="x",INDEX('Capacity Summary'!$C$36:$F$135,MATCH('Capacity Backing (Hide)'!BR$2,'Capacity Summary'!$B$36:$B$135,0),4),IF(INDEX('Capacity Summary'!$I$36:$BH$135,MATCH('Capacity Backing (Hide)'!BR$2,'Capacity Summary'!$B$36:$B$135,0),MATCH('Capacity Backing (Hide)'!$A19,'Capacity Summary'!$I$35:$BH$35,0))&lt;&gt;0,INDEX('Capacity Summary'!$I$36:$BH$135,MATCH('Capacity Backing (Hide)'!BR$2,'Capacity Summary'!$B$36:$B$135,0),MATCH('Capacity Backing (Hide)'!$A19,'Capacity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(Hide)'!$A19,'Capacity Summary'!$I$35:$BH$35,0))="x",INDEX('Capacity Summary'!$C$36:$F$135,MATCH('Capacity Backing (Hide)'!BS$2,'Capacity Summary'!$B$36:$B$135,0),4),IF(INDEX('Capacity Summary'!$I$36:$BH$135,MATCH('Capacity Backing (Hide)'!BS$2,'Capacity Summary'!$B$36:$B$135,0),MATCH('Capacity Backing (Hide)'!$A19,'Capacity Summary'!$I$35:$BH$35,0))&lt;&gt;0,INDEX('Capacity Summary'!$I$36:$BH$135,MATCH('Capacity Backing (Hide)'!BS$2,'Capacity Summary'!$B$36:$B$135,0),MATCH('Capacity Backing (Hide)'!$A19,'Capacity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(Hide)'!$A19,'Capacity Summary'!$I$35:$BH$35,0))="x",INDEX('Capacity Summary'!$C$36:$F$135,MATCH('Capacity Backing (Hide)'!BT$2,'Capacity Summary'!$B$36:$B$135,0),4),IF(INDEX('Capacity Summary'!$I$36:$BH$135,MATCH('Capacity Backing (Hide)'!BT$2,'Capacity Summary'!$B$36:$B$135,0),MATCH('Capacity Backing (Hide)'!$A19,'Capacity Summary'!$I$35:$BH$35,0))&lt;&gt;0,INDEX('Capacity Summary'!$I$36:$BH$135,MATCH('Capacity Backing (Hide)'!BT$2,'Capacity Summary'!$B$36:$B$135,0),MATCH('Capacity Backing (Hide)'!$A19,'Capacity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(Hide)'!$A19,'Capacity Summary'!$I$35:$BH$35,0))="x",INDEX('Capacity Summary'!$C$36:$F$135,MATCH('Capacity Backing (Hide)'!BU$2,'Capacity Summary'!$B$36:$B$135,0),4),IF(INDEX('Capacity Summary'!$I$36:$BH$135,MATCH('Capacity Backing (Hide)'!BU$2,'Capacity Summary'!$B$36:$B$135,0),MATCH('Capacity Backing (Hide)'!$A19,'Capacity Summary'!$I$35:$BH$35,0))&lt;&gt;0,INDEX('Capacity Summary'!$I$36:$BH$135,MATCH('Capacity Backing (Hide)'!BU$2,'Capacity Summary'!$B$36:$B$135,0),MATCH('Capacity Backing (Hide)'!$A19,'Capacity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(Hide)'!$A19,'Capacity Summary'!$I$35:$BH$35,0))="x",INDEX('Capacity Summary'!$C$36:$F$135,MATCH('Capacity Backing (Hide)'!BV$2,'Capacity Summary'!$B$36:$B$135,0),4),IF(INDEX('Capacity Summary'!$I$36:$BH$135,MATCH('Capacity Backing (Hide)'!BV$2,'Capacity Summary'!$B$36:$B$135,0),MATCH('Capacity Backing (Hide)'!$A19,'Capacity Summary'!$I$35:$BH$35,0))&lt;&gt;0,INDEX('Capacity Summary'!$I$36:$BH$135,MATCH('Capacity Backing (Hide)'!BV$2,'Capacity Summary'!$B$36:$B$135,0),MATCH('Capacity Backing (Hide)'!$A19,'Capacity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(Hide)'!$A19,'Capacity Summary'!$I$35:$BH$35,0))="x",INDEX('Capacity Summary'!$C$36:$F$135,MATCH('Capacity Backing (Hide)'!BW$2,'Capacity Summary'!$B$36:$B$135,0),4),IF(INDEX('Capacity Summary'!$I$36:$BH$135,MATCH('Capacity Backing (Hide)'!BW$2,'Capacity Summary'!$B$36:$B$135,0),MATCH('Capacity Backing (Hide)'!$A19,'Capacity Summary'!$I$35:$BH$35,0))&lt;&gt;0,INDEX('Capacity Summary'!$I$36:$BH$135,MATCH('Capacity Backing (Hide)'!BW$2,'Capacity Summary'!$B$36:$B$135,0),MATCH('Capacity Backing (Hide)'!$A19,'Capacity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(Hide)'!$A19,'Capacity Summary'!$I$35:$BH$35,0))="x",INDEX('Capacity Summary'!$C$36:$F$135,MATCH('Capacity Backing (Hide)'!BX$2,'Capacity Summary'!$B$36:$B$135,0),4),IF(INDEX('Capacity Summary'!$I$36:$BH$135,MATCH('Capacity Backing (Hide)'!BX$2,'Capacity Summary'!$B$36:$B$135,0),MATCH('Capacity Backing (Hide)'!$A19,'Capacity Summary'!$I$35:$BH$35,0))&lt;&gt;0,INDEX('Capacity Summary'!$I$36:$BH$135,MATCH('Capacity Backing (Hide)'!BX$2,'Capacity Summary'!$B$36:$B$135,0),MATCH('Capacity Backing (Hide)'!$A19,'Capacity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(Hide)'!$A19,'Capacity Summary'!$I$35:$BH$35,0))="x",INDEX('Capacity Summary'!$C$36:$F$135,MATCH('Capacity Backing (Hide)'!BY$2,'Capacity Summary'!$B$36:$B$135,0),4),IF(INDEX('Capacity Summary'!$I$36:$BH$135,MATCH('Capacity Backing (Hide)'!BY$2,'Capacity Summary'!$B$36:$B$135,0),MATCH('Capacity Backing (Hide)'!$A19,'Capacity Summary'!$I$35:$BH$35,0))&lt;&gt;0,INDEX('Capacity Summary'!$I$36:$BH$135,MATCH('Capacity Backing (Hide)'!BY$2,'Capacity Summary'!$B$36:$B$135,0),MATCH('Capacity Backing (Hide)'!$A19,'Capacity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(Hide)'!$A19,'Capacity Summary'!$I$35:$BH$35,0))="x",INDEX('Capacity Summary'!$C$36:$F$135,MATCH('Capacity Backing (Hide)'!BZ$2,'Capacity Summary'!$B$36:$B$135,0),4),IF(INDEX('Capacity Summary'!$I$36:$BH$135,MATCH('Capacity Backing (Hide)'!BZ$2,'Capacity Summary'!$B$36:$B$135,0),MATCH('Capacity Backing (Hide)'!$A19,'Capacity Summary'!$I$35:$BH$35,0))&lt;&gt;0,INDEX('Capacity Summary'!$I$36:$BH$135,MATCH('Capacity Backing (Hide)'!BZ$2,'Capacity Summary'!$B$36:$B$135,0),MATCH('Capacity Backing (Hide)'!$A19,'Capacity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(Hide)'!$A19,'Capacity Summary'!$I$35:$BH$35,0))="x",INDEX('Capacity Summary'!$C$36:$F$135,MATCH('Capacity Backing (Hide)'!CA$2,'Capacity Summary'!$B$36:$B$135,0),4),IF(INDEX('Capacity Summary'!$I$36:$BH$135,MATCH('Capacity Backing (Hide)'!CA$2,'Capacity Summary'!$B$36:$B$135,0),MATCH('Capacity Backing (Hide)'!$A19,'Capacity Summary'!$I$35:$BH$35,0))&lt;&gt;0,INDEX('Capacity Summary'!$I$36:$BH$135,MATCH('Capacity Backing (Hide)'!CA$2,'Capacity Summary'!$B$36:$B$135,0),MATCH('Capacity Backing (Hide)'!$A19,'Capacity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(Hide)'!$A19,'Capacity Summary'!$I$35:$BH$35,0))="x",INDEX('Capacity Summary'!$C$36:$F$135,MATCH('Capacity Backing (Hide)'!CB$2,'Capacity Summary'!$B$36:$B$135,0),4),IF(INDEX('Capacity Summary'!$I$36:$BH$135,MATCH('Capacity Backing (Hide)'!CB$2,'Capacity Summary'!$B$36:$B$135,0),MATCH('Capacity Backing (Hide)'!$A19,'Capacity Summary'!$I$35:$BH$35,0))&lt;&gt;0,INDEX('Capacity Summary'!$I$36:$BH$135,MATCH('Capacity Backing (Hide)'!CB$2,'Capacity Summary'!$B$36:$B$135,0),MATCH('Capacity Backing (Hide)'!$A19,'Capacity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(Hide)'!$A19,'Capacity Summary'!$I$35:$BH$35,0))="x",INDEX('Capacity Summary'!$C$36:$F$135,MATCH('Capacity Backing (Hide)'!CC$2,'Capacity Summary'!$B$36:$B$135,0),4),IF(INDEX('Capacity Summary'!$I$36:$BH$135,MATCH('Capacity Backing (Hide)'!CC$2,'Capacity Summary'!$B$36:$B$135,0),MATCH('Capacity Backing (Hide)'!$A19,'Capacity Summary'!$I$35:$BH$35,0))&lt;&gt;0,INDEX('Capacity Summary'!$I$36:$BH$135,MATCH('Capacity Backing (Hide)'!CC$2,'Capacity Summary'!$B$36:$B$135,0),MATCH('Capacity Backing (Hide)'!$A19,'Capacity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(Hide)'!$A19,'Capacity Summary'!$I$35:$BH$35,0))="x",INDEX('Capacity Summary'!$C$36:$F$135,MATCH('Capacity Backing (Hide)'!CD$2,'Capacity Summary'!$B$36:$B$135,0),4),IF(INDEX('Capacity Summary'!$I$36:$BH$135,MATCH('Capacity Backing (Hide)'!CD$2,'Capacity Summary'!$B$36:$B$135,0),MATCH('Capacity Backing (Hide)'!$A19,'Capacity Summary'!$I$35:$BH$35,0))&lt;&gt;0,INDEX('Capacity Summary'!$I$36:$BH$135,MATCH('Capacity Backing (Hide)'!CD$2,'Capacity Summary'!$B$36:$B$135,0),MATCH('Capacity Backing (Hide)'!$A19,'Capacity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(Hide)'!$A19,'Capacity Summary'!$I$35:$BH$35,0))="x",INDEX('Capacity Summary'!$C$36:$F$135,MATCH('Capacity Backing (Hide)'!CE$2,'Capacity Summary'!$B$36:$B$135,0),4),IF(INDEX('Capacity Summary'!$I$36:$BH$135,MATCH('Capacity Backing (Hide)'!CE$2,'Capacity Summary'!$B$36:$B$135,0),MATCH('Capacity Backing (Hide)'!$A19,'Capacity Summary'!$I$35:$BH$35,0))&lt;&gt;0,INDEX('Capacity Summary'!$I$36:$BH$135,MATCH('Capacity Backing (Hide)'!CE$2,'Capacity Summary'!$B$36:$B$135,0),MATCH('Capacity Backing (Hide)'!$A19,'Capacity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(Hide)'!$A19,'Capacity Summary'!$I$35:$BH$35,0))="x",INDEX('Capacity Summary'!$C$36:$F$135,MATCH('Capacity Backing (Hide)'!CF$2,'Capacity Summary'!$B$36:$B$135,0),4),IF(INDEX('Capacity Summary'!$I$36:$BH$135,MATCH('Capacity Backing (Hide)'!CF$2,'Capacity Summary'!$B$36:$B$135,0),MATCH('Capacity Backing (Hide)'!$A19,'Capacity Summary'!$I$35:$BH$35,0))&lt;&gt;0,INDEX('Capacity Summary'!$I$36:$BH$135,MATCH('Capacity Backing (Hide)'!CF$2,'Capacity Summary'!$B$36:$B$135,0),MATCH('Capacity Backing (Hide)'!$A19,'Capacity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(Hide)'!$A19,'Capacity Summary'!$I$35:$BH$35,0))="x",INDEX('Capacity Summary'!$C$36:$F$135,MATCH('Capacity Backing (Hide)'!CG$2,'Capacity Summary'!$B$36:$B$135,0),4),IF(INDEX('Capacity Summary'!$I$36:$BH$135,MATCH('Capacity Backing (Hide)'!CG$2,'Capacity Summary'!$B$36:$B$135,0),MATCH('Capacity Backing (Hide)'!$A19,'Capacity Summary'!$I$35:$BH$35,0))&lt;&gt;0,INDEX('Capacity Summary'!$I$36:$BH$135,MATCH('Capacity Backing (Hide)'!CG$2,'Capacity Summary'!$B$36:$B$135,0),MATCH('Capacity Backing (Hide)'!$A19,'Capacity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(Hide)'!$A19,'Capacity Summary'!$I$35:$BH$35,0))="x",INDEX('Capacity Summary'!$C$36:$F$135,MATCH('Capacity Backing (Hide)'!CH$2,'Capacity Summary'!$B$36:$B$135,0),4),IF(INDEX('Capacity Summary'!$I$36:$BH$135,MATCH('Capacity Backing (Hide)'!CH$2,'Capacity Summary'!$B$36:$B$135,0),MATCH('Capacity Backing (Hide)'!$A19,'Capacity Summary'!$I$35:$BH$35,0))&lt;&gt;0,INDEX('Capacity Summary'!$I$36:$BH$135,MATCH('Capacity Backing (Hide)'!CH$2,'Capacity Summary'!$B$36:$B$135,0),MATCH('Capacity Backing (Hide)'!$A19,'Capacity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(Hide)'!$A19,'Capacity Summary'!$I$35:$BH$35,0))="x",INDEX('Capacity Summary'!$C$36:$F$135,MATCH('Capacity Backing (Hide)'!CI$2,'Capacity Summary'!$B$36:$B$135,0),4),IF(INDEX('Capacity Summary'!$I$36:$BH$135,MATCH('Capacity Backing (Hide)'!CI$2,'Capacity Summary'!$B$36:$B$135,0),MATCH('Capacity Backing (Hide)'!$A19,'Capacity Summary'!$I$35:$BH$35,0))&lt;&gt;0,INDEX('Capacity Summary'!$I$36:$BH$135,MATCH('Capacity Backing (Hide)'!CI$2,'Capacity Summary'!$B$36:$B$135,0),MATCH('Capacity Backing (Hide)'!$A19,'Capacity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(Hide)'!$A19,'Capacity Summary'!$I$35:$BH$35,0))="x",INDEX('Capacity Summary'!$C$36:$F$135,MATCH('Capacity Backing (Hide)'!CJ$2,'Capacity Summary'!$B$36:$B$135,0),4),IF(INDEX('Capacity Summary'!$I$36:$BH$135,MATCH('Capacity Backing (Hide)'!CJ$2,'Capacity Summary'!$B$36:$B$135,0),MATCH('Capacity Backing (Hide)'!$A19,'Capacity Summary'!$I$35:$BH$35,0))&lt;&gt;0,INDEX('Capacity Summary'!$I$36:$BH$135,MATCH('Capacity Backing (Hide)'!CJ$2,'Capacity Summary'!$B$36:$B$135,0),MATCH('Capacity Backing (Hide)'!$A19,'Capacity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(Hide)'!$A19,'Capacity Summary'!$I$35:$BH$35,0))="x",INDEX('Capacity Summary'!$C$36:$F$135,MATCH('Capacity Backing (Hide)'!CK$2,'Capacity Summary'!$B$36:$B$135,0),4),IF(INDEX('Capacity Summary'!$I$36:$BH$135,MATCH('Capacity Backing (Hide)'!CK$2,'Capacity Summary'!$B$36:$B$135,0),MATCH('Capacity Backing (Hide)'!$A19,'Capacity Summary'!$I$35:$BH$35,0))&lt;&gt;0,INDEX('Capacity Summary'!$I$36:$BH$135,MATCH('Capacity Backing (Hide)'!CK$2,'Capacity Summary'!$B$36:$B$135,0),MATCH('Capacity Backing (Hide)'!$A19,'Capacity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(Hide)'!$A19,'Capacity Summary'!$I$35:$BH$35,0))="x",INDEX('Capacity Summary'!$C$36:$F$135,MATCH('Capacity Backing (Hide)'!CL$2,'Capacity Summary'!$B$36:$B$135,0),4),IF(INDEX('Capacity Summary'!$I$36:$BH$135,MATCH('Capacity Backing (Hide)'!CL$2,'Capacity Summary'!$B$36:$B$135,0),MATCH('Capacity Backing (Hide)'!$A19,'Capacity Summary'!$I$35:$BH$35,0))&lt;&gt;0,INDEX('Capacity Summary'!$I$36:$BH$135,MATCH('Capacity Backing (Hide)'!CL$2,'Capacity Summary'!$B$36:$B$135,0),MATCH('Capacity Backing (Hide)'!$A19,'Capacity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(Hide)'!$A19,'Capacity Summary'!$I$35:$BH$35,0))="x",INDEX('Capacity Summary'!$C$36:$F$135,MATCH('Capacity Backing (Hide)'!CM$2,'Capacity Summary'!$B$36:$B$135,0),4),IF(INDEX('Capacity Summary'!$I$36:$BH$135,MATCH('Capacity Backing (Hide)'!CM$2,'Capacity Summary'!$B$36:$B$135,0),MATCH('Capacity Backing (Hide)'!$A19,'Capacity Summary'!$I$35:$BH$35,0))&lt;&gt;0,INDEX('Capacity Summary'!$I$36:$BH$135,MATCH('Capacity Backing (Hide)'!CM$2,'Capacity Summary'!$B$36:$B$135,0),MATCH('Capacity Backing (Hide)'!$A19,'Capacity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(Hide)'!$A19,'Capacity Summary'!$I$35:$BH$35,0))="x",INDEX('Capacity Summary'!$C$36:$F$135,MATCH('Capacity Backing (Hide)'!CN$2,'Capacity Summary'!$B$36:$B$135,0),4),IF(INDEX('Capacity Summary'!$I$36:$BH$135,MATCH('Capacity Backing (Hide)'!CN$2,'Capacity Summary'!$B$36:$B$135,0),MATCH('Capacity Backing (Hide)'!$A19,'Capacity Summary'!$I$35:$BH$35,0))&lt;&gt;0,INDEX('Capacity Summary'!$I$36:$BH$135,MATCH('Capacity Backing (Hide)'!CN$2,'Capacity Summary'!$B$36:$B$135,0),MATCH('Capacity Backing (Hide)'!$A19,'Capacity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(Hide)'!$A19,'Capacity Summary'!$I$35:$BH$35,0))="x",INDEX('Capacity Summary'!$C$36:$F$135,MATCH('Capacity Backing (Hide)'!CO$2,'Capacity Summary'!$B$36:$B$135,0),4),IF(INDEX('Capacity Summary'!$I$36:$BH$135,MATCH('Capacity Backing (Hide)'!CO$2,'Capacity Summary'!$B$36:$B$135,0),MATCH('Capacity Backing (Hide)'!$A19,'Capacity Summary'!$I$35:$BH$35,0))&lt;&gt;0,INDEX('Capacity Summary'!$I$36:$BH$135,MATCH('Capacity Backing (Hide)'!CO$2,'Capacity Summary'!$B$36:$B$135,0),MATCH('Capacity Backing (Hide)'!$A19,'Capacity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(Hide)'!$A19,'Capacity Summary'!$I$35:$BH$35,0))="x",INDEX('Capacity Summary'!$C$36:$F$135,MATCH('Capacity Backing (Hide)'!CP$2,'Capacity Summary'!$B$36:$B$135,0),4),IF(INDEX('Capacity Summary'!$I$36:$BH$135,MATCH('Capacity Backing (Hide)'!CP$2,'Capacity Summary'!$B$36:$B$135,0),MATCH('Capacity Backing (Hide)'!$A19,'Capacity Summary'!$I$35:$BH$35,0))&lt;&gt;0,INDEX('Capacity Summary'!$I$36:$BH$135,MATCH('Capacity Backing (Hide)'!CP$2,'Capacity Summary'!$B$36:$B$135,0),MATCH('Capacity Backing (Hide)'!$A19,'Capacity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(Hide)'!$A19,'Capacity Summary'!$I$35:$BH$35,0))="x",INDEX('Capacity Summary'!$C$36:$F$135,MATCH('Capacity Backing (Hide)'!CQ$2,'Capacity Summary'!$B$36:$B$135,0),4),IF(INDEX('Capacity Summary'!$I$36:$BH$135,MATCH('Capacity Backing (Hide)'!CQ$2,'Capacity Summary'!$B$36:$B$135,0),MATCH('Capacity Backing (Hide)'!$A19,'Capacity Summary'!$I$35:$BH$35,0))&lt;&gt;0,INDEX('Capacity Summary'!$I$36:$BH$135,MATCH('Capacity Backing (Hide)'!CQ$2,'Capacity Summary'!$B$36:$B$135,0),MATCH('Capacity Backing (Hide)'!$A19,'Capacity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(Hide)'!$A19,'Capacity Summary'!$I$35:$BH$35,0))="x",INDEX('Capacity Summary'!$C$36:$F$135,MATCH('Capacity Backing (Hide)'!CR$2,'Capacity Summary'!$B$36:$B$135,0),4),IF(INDEX('Capacity Summary'!$I$36:$BH$135,MATCH('Capacity Backing (Hide)'!CR$2,'Capacity Summary'!$B$36:$B$135,0),MATCH('Capacity Backing (Hide)'!$A19,'Capacity Summary'!$I$35:$BH$35,0))&lt;&gt;0,INDEX('Capacity Summary'!$I$36:$BH$135,MATCH('Capacity Backing (Hide)'!CR$2,'Capacity Summary'!$B$36:$B$135,0),MATCH('Capacity Backing (Hide)'!$A19,'Capacity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(Hide)'!$A19,'Capacity Summary'!$I$35:$BH$35,0))="x",INDEX('Capacity Summary'!$C$36:$F$135,MATCH('Capacity Backing (Hide)'!CS$2,'Capacity Summary'!$B$36:$B$135,0),4),IF(INDEX('Capacity Summary'!$I$36:$BH$135,MATCH('Capacity Backing (Hide)'!CS$2,'Capacity Summary'!$B$36:$B$135,0),MATCH('Capacity Backing (Hide)'!$A19,'Capacity Summary'!$I$35:$BH$35,0))&lt;&gt;0,INDEX('Capacity Summary'!$I$36:$BH$135,MATCH('Capacity Backing (Hide)'!CS$2,'Capacity Summary'!$B$36:$B$135,0),MATCH('Capacity Backing (Hide)'!$A19,'Capacity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(Hide)'!$A19,'Capacity Summary'!$I$35:$BH$35,0))="x",INDEX('Capacity Summary'!$C$36:$F$135,MATCH('Capacity Backing (Hide)'!CT$2,'Capacity Summary'!$B$36:$B$135,0),4),IF(INDEX('Capacity Summary'!$I$36:$BH$135,MATCH('Capacity Backing (Hide)'!CT$2,'Capacity Summary'!$B$36:$B$135,0),MATCH('Capacity Backing (Hide)'!$A19,'Capacity Summary'!$I$35:$BH$35,0))&lt;&gt;0,INDEX('Capacity Summary'!$I$36:$BH$135,MATCH('Capacity Backing (Hide)'!CT$2,'Capacity Summary'!$B$36:$B$135,0),MATCH('Capacity Backing (Hide)'!$A19,'Capacity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(Hide)'!$A19,'Capacity Summary'!$I$35:$BH$35,0))="x",INDEX('Capacity Summary'!$C$36:$F$135,MATCH('Capacity Backing (Hide)'!CU$2,'Capacity Summary'!$B$36:$B$135,0),4),IF(INDEX('Capacity Summary'!$I$36:$BH$135,MATCH('Capacity Backing (Hide)'!CU$2,'Capacity Summary'!$B$36:$B$135,0),MATCH('Capacity Backing (Hide)'!$A19,'Capacity Summary'!$I$35:$BH$35,0))&lt;&gt;0,INDEX('Capacity Summary'!$I$36:$BH$135,MATCH('Capacity Backing (Hide)'!CU$2,'Capacity Summary'!$B$36:$B$135,0),MATCH('Capacity Backing (Hide)'!$A19,'Capacity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(Hide)'!$A19,'Capacity Summary'!$I$35:$BH$35,0))="x",INDEX('Capacity Summary'!$C$36:$F$135,MATCH('Capacity Backing (Hide)'!CV$2,'Capacity Summary'!$B$36:$B$135,0),4),IF(INDEX('Capacity Summary'!$I$36:$BH$135,MATCH('Capacity Backing (Hide)'!CV$2,'Capacity Summary'!$B$36:$B$135,0),MATCH('Capacity Backing (Hide)'!$A19,'Capacity Summary'!$I$35:$BH$35,0))&lt;&gt;0,INDEX('Capacity Summary'!$I$36:$BH$135,MATCH('Capacity Backing (Hide)'!CV$2,'Capacity Summary'!$B$36:$B$135,0),MATCH('Capacity Backing (Hide)'!$A19,'Capacity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(Hide)'!$A19,'Capacity Summary'!$I$35:$BH$35,0))="x",INDEX('Capacity Summary'!$C$36:$F$135,MATCH('Capacity Backing (Hide)'!CW$2,'Capacity Summary'!$B$36:$B$135,0),4),IF(INDEX('Capacity Summary'!$I$36:$BH$135,MATCH('Capacity Backing (Hide)'!CW$2,'Capacity Summary'!$B$36:$B$135,0),MATCH('Capacity Backing (Hide)'!$A19,'Capacity Summary'!$I$35:$BH$35,0))&lt;&gt;0,INDEX('Capacity Summary'!$I$36:$BH$135,MATCH('Capacity Backing (Hide)'!CW$2,'Capacity Summary'!$B$36:$B$135,0),MATCH('Capacity Backing (Hide)'!$A19,'Capacity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(Hide)'!$A20,'Capacity Summary'!$I$35:$BH$35,0))="x",INDEX('Capacity Summary'!$C$36:$F$135,MATCH('Capacity Backing (Hide)'!B$2,'Capacity Summary'!$B$36:$B$135,0),4),IF(INDEX('Capacity Summary'!$I$36:$BH$135,MATCH('Capacity Backing (Hide)'!B$2,'Capacity Summary'!$B$36:$B$135,0),MATCH('Capacity Backing (Hide)'!$A20,'Capacity Summary'!$I$35:$BH$35,0))&lt;&gt;0,INDEX('Capacity Summary'!$I$36:$BH$135,MATCH('Capacity Backing (Hide)'!B$2,'Capacity Summary'!$B$36:$B$135,0),MATCH('Capacity Backing (Hide)'!$A20,'Capacity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(Hide)'!$A20,'Capacity Summary'!$I$35:$BH$35,0))="x",INDEX('Capacity Summary'!$C$36:$F$135,MATCH('Capacity Backing (Hide)'!C$2,'Capacity Summary'!$B$36:$B$135,0),4),IF(INDEX('Capacity Summary'!$I$36:$BH$135,MATCH('Capacity Backing (Hide)'!C$2,'Capacity Summary'!$B$36:$B$135,0),MATCH('Capacity Backing (Hide)'!$A20,'Capacity Summary'!$I$35:$BH$35,0))&lt;&gt;0,INDEX('Capacity Summary'!$I$36:$BH$135,MATCH('Capacity Backing (Hide)'!C$2,'Capacity Summary'!$B$36:$B$135,0),MATCH('Capacity Backing (Hide)'!$A20,'Capacity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(Hide)'!$A20,'Capacity Summary'!$I$35:$BH$35,0))="x",INDEX('Capacity Summary'!$C$36:$F$135,MATCH('Capacity Backing (Hide)'!D$2,'Capacity Summary'!$B$36:$B$135,0),4),IF(INDEX('Capacity Summary'!$I$36:$BH$135,MATCH('Capacity Backing (Hide)'!D$2,'Capacity Summary'!$B$36:$B$135,0),MATCH('Capacity Backing (Hide)'!$A20,'Capacity Summary'!$I$35:$BH$35,0))&lt;&gt;0,INDEX('Capacity Summary'!$I$36:$BH$135,MATCH('Capacity Backing (Hide)'!D$2,'Capacity Summary'!$B$36:$B$135,0),MATCH('Capacity Backing (Hide)'!$A20,'Capacity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(Hide)'!$A20,'Capacity Summary'!$I$35:$BH$35,0))="x",INDEX('Capacity Summary'!$C$36:$F$135,MATCH('Capacity Backing (Hide)'!E$2,'Capacity Summary'!$B$36:$B$135,0),4),IF(INDEX('Capacity Summary'!$I$36:$BH$135,MATCH('Capacity Backing (Hide)'!E$2,'Capacity Summary'!$B$36:$B$135,0),MATCH('Capacity Backing (Hide)'!$A20,'Capacity Summary'!$I$35:$BH$35,0))&lt;&gt;0,INDEX('Capacity Summary'!$I$36:$BH$135,MATCH('Capacity Backing (Hide)'!E$2,'Capacity Summary'!$B$36:$B$135,0),MATCH('Capacity Backing (Hide)'!$A20,'Capacity Summary'!$I$35:$BH$35,0)),0)),INDEX('Capacity Summary'!$C$36:$F$135,MATCH('Capacity Backing (Hide)'!E$2,'Capacity Summary'!$B$36:$B$135,0),2)))/IF(Summary!$B$7="Minutes",1,60)/COUNTA(INDEX(Capacity!$C$10:$Q$109,MATCH('Capacity Backing (Hide)'!E$2,Capacity!$B$10:$B$109,0),1):INDEX(Capacity!$C$10:$Q$109,MATCH('Capacity Backing (Hide)'!E$2,Capacity!$B$10:$B$109,0),15))</f>
        <v>#N/A</v>
      </c>
      <c r="F2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(Hide)'!$A20,'Capacity Summary'!$I$35:$BH$35,0))="x",INDEX('Capacity Summary'!$C$36:$F$135,MATCH('Capacity Backing (Hide)'!F$2,'Capacity Summary'!$B$36:$B$135,0),4),IF(INDEX('Capacity Summary'!$I$36:$BH$135,MATCH('Capacity Backing (Hide)'!F$2,'Capacity Summary'!$B$36:$B$135,0),MATCH('Capacity Backing (Hide)'!$A20,'Capacity Summary'!$I$35:$BH$35,0))&lt;&gt;0,INDEX('Capacity Summary'!$I$36:$BH$135,MATCH('Capacity Backing (Hide)'!F$2,'Capacity Summary'!$B$36:$B$135,0),MATCH('Capacity Backing (Hide)'!$A20,'Capacity Summary'!$I$35:$BH$35,0)),0)),INDEX('Capacity Summary'!$C$36:$F$135,MATCH('Capacity Backing (Hide)'!F$2,'Capacity Summary'!$B$36:$B$135,0),2)))/IF(Summary!$B$7="Minutes",1,60)/COUNTA(INDEX(Capacity!$C$10:$Q$109,MATCH('Capacity Backing (Hide)'!F$2,Capacity!$B$10:$B$109,0),1):INDEX(Capacity!$C$10:$Q$109,MATCH('Capacity Backing (Hide)'!F$2,Capacity!$B$10:$B$109,0),15))</f>
        <v>#N/A</v>
      </c>
      <c r="G2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(Hide)'!$A20,'Capacity Summary'!$I$35:$BH$35,0))="x",INDEX('Capacity Summary'!$C$36:$F$135,MATCH('Capacity Backing (Hide)'!G$2,'Capacity Summary'!$B$36:$B$135,0),4),IF(INDEX('Capacity Summary'!$I$36:$BH$135,MATCH('Capacity Backing (Hide)'!G$2,'Capacity Summary'!$B$36:$B$135,0),MATCH('Capacity Backing (Hide)'!$A20,'Capacity Summary'!$I$35:$BH$35,0))&lt;&gt;0,INDEX('Capacity Summary'!$I$36:$BH$135,MATCH('Capacity Backing (Hide)'!G$2,'Capacity Summary'!$B$36:$B$135,0),MATCH('Capacity Backing (Hide)'!$A20,'Capacity Summary'!$I$35:$BH$35,0)),0)),INDEX('Capacity Summary'!$C$36:$F$135,MATCH('Capacity Backing (Hide)'!G$2,'Capacity Summary'!$B$36:$B$135,0),2)))/IF(Summary!$B$7="Minutes",1,60)/COUNTA(INDEX(Capacity!$C$10:$Q$109,MATCH('Capacity Backing (Hide)'!G$2,Capacity!$B$10:$B$109,0),1):INDEX(Capacity!$C$10:$Q$109,MATCH('Capacity Backing (Hide)'!G$2,Capacity!$B$10:$B$109,0),15))</f>
        <v>#N/A</v>
      </c>
      <c r="H2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(Hide)'!$A20,'Capacity Summary'!$I$35:$BH$35,0))="x",INDEX('Capacity Summary'!$C$36:$F$135,MATCH('Capacity Backing (Hide)'!H$2,'Capacity Summary'!$B$36:$B$135,0),4),IF(INDEX('Capacity Summary'!$I$36:$BH$135,MATCH('Capacity Backing (Hide)'!H$2,'Capacity Summary'!$B$36:$B$135,0),MATCH('Capacity Backing (Hide)'!$A20,'Capacity Summary'!$I$35:$BH$35,0))&lt;&gt;0,INDEX('Capacity Summary'!$I$36:$BH$135,MATCH('Capacity Backing (Hide)'!H$2,'Capacity Summary'!$B$36:$B$135,0),MATCH('Capacity Backing (Hide)'!$A20,'Capacity Summary'!$I$35:$BH$35,0)),0)),INDEX('Capacity Summary'!$C$36:$F$135,MATCH('Capacity Backing (Hide)'!H$2,'Capacity Summary'!$B$36:$B$135,0),2)))/IF(Summary!$B$7="Minutes",1,60)/COUNTA(INDEX(Capacity!$C$10:$Q$109,MATCH('Capacity Backing (Hide)'!H$2,Capacity!$B$10:$B$109,0),1):INDEX(Capacity!$C$10:$Q$109,MATCH('Capacity Backing (Hide)'!H$2,Capacity!$B$10:$B$109,0),15))</f>
        <v>#N/A</v>
      </c>
      <c r="I2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(Hide)'!$A20,'Capacity Summary'!$I$35:$BH$35,0))="x",INDEX('Capacity Summary'!$C$36:$F$135,MATCH('Capacity Backing (Hide)'!I$2,'Capacity Summary'!$B$36:$B$135,0),4),IF(INDEX('Capacity Summary'!$I$36:$BH$135,MATCH('Capacity Backing (Hide)'!I$2,'Capacity Summary'!$B$36:$B$135,0),MATCH('Capacity Backing (Hide)'!$A20,'Capacity Summary'!$I$35:$BH$35,0))&lt;&gt;0,INDEX('Capacity Summary'!$I$36:$BH$135,MATCH('Capacity Backing (Hide)'!I$2,'Capacity Summary'!$B$36:$B$135,0),MATCH('Capacity Backing (Hide)'!$A20,'Capacity Summary'!$I$35:$BH$35,0)),0)),INDEX('Capacity Summary'!$C$36:$F$135,MATCH('Capacity Backing (Hide)'!I$2,'Capacity Summary'!$B$36:$B$135,0),2)))/IF(Summary!$B$7="Minutes",1,60)/COUNTA(INDEX(Capacity!$C$10:$Q$109,MATCH('Capacity Backing (Hide)'!I$2,Capacity!$B$10:$B$109,0),1):INDEX(Capacity!$C$10:$Q$109,MATCH('Capacity Backing (Hide)'!I$2,Capacity!$B$10:$B$109,0),15))</f>
        <v>#N/A</v>
      </c>
      <c r="J2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(Hide)'!$A20,'Capacity Summary'!$I$35:$BH$35,0))="x",INDEX('Capacity Summary'!$C$36:$F$135,MATCH('Capacity Backing (Hide)'!J$2,'Capacity Summary'!$B$36:$B$135,0),4),IF(INDEX('Capacity Summary'!$I$36:$BH$135,MATCH('Capacity Backing (Hide)'!J$2,'Capacity Summary'!$B$36:$B$135,0),MATCH('Capacity Backing (Hide)'!$A20,'Capacity Summary'!$I$35:$BH$35,0))&lt;&gt;0,INDEX('Capacity Summary'!$I$36:$BH$135,MATCH('Capacity Backing (Hide)'!J$2,'Capacity Summary'!$B$36:$B$135,0),MATCH('Capacity Backing (Hide)'!$A20,'Capacity Summary'!$I$35:$BH$35,0)),0)),INDEX('Capacity Summary'!$C$36:$F$135,MATCH('Capacity Backing (Hide)'!J$2,'Capacity Summary'!$B$36:$B$135,0),2)))/IF(Summary!$B$7="Minutes",1,60)/COUNTA(INDEX(Capacity!$C$10:$Q$109,MATCH('Capacity Backing (Hide)'!J$2,Capacity!$B$10:$B$109,0),1):INDEX(Capacity!$C$10:$Q$109,MATCH('Capacity Backing (Hide)'!J$2,Capacity!$B$10:$B$109,0),15))</f>
        <v>#N/A</v>
      </c>
      <c r="K2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(Hide)'!$A20,'Capacity Summary'!$I$35:$BH$35,0))="x",INDEX('Capacity Summary'!$C$36:$F$135,MATCH('Capacity Backing (Hide)'!K$2,'Capacity Summary'!$B$36:$B$135,0),4),IF(INDEX('Capacity Summary'!$I$36:$BH$135,MATCH('Capacity Backing (Hide)'!K$2,'Capacity Summary'!$B$36:$B$135,0),MATCH('Capacity Backing (Hide)'!$A20,'Capacity Summary'!$I$35:$BH$35,0))&lt;&gt;0,INDEX('Capacity Summary'!$I$36:$BH$135,MATCH('Capacity Backing (Hide)'!K$2,'Capacity Summary'!$B$36:$B$135,0),MATCH('Capacity Backing (Hide)'!$A20,'Capacity Summary'!$I$35:$BH$35,0)),0)),INDEX('Capacity Summary'!$C$36:$F$135,MATCH('Capacity Backing (Hide)'!K$2,'Capacity Summary'!$B$36:$B$135,0),2)))/IF(Summary!$B$7="Minutes",1,60)/COUNTA(INDEX(Capacity!$C$10:$Q$109,MATCH('Capacity Backing (Hide)'!K$2,Capacity!$B$10:$B$109,0),1):INDEX(Capacity!$C$10:$Q$109,MATCH('Capacity Backing (Hide)'!K$2,Capacity!$B$10:$B$109,0),15))</f>
        <v>#N/A</v>
      </c>
      <c r="L2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(Hide)'!$A20,'Capacity Summary'!$I$35:$BH$35,0))="x",INDEX('Capacity Summary'!$C$36:$F$135,MATCH('Capacity Backing (Hide)'!L$2,'Capacity Summary'!$B$36:$B$135,0),4),IF(INDEX('Capacity Summary'!$I$36:$BH$135,MATCH('Capacity Backing (Hide)'!L$2,'Capacity Summary'!$B$36:$B$135,0),MATCH('Capacity Backing (Hide)'!$A20,'Capacity Summary'!$I$35:$BH$35,0))&lt;&gt;0,INDEX('Capacity Summary'!$I$36:$BH$135,MATCH('Capacity Backing (Hide)'!L$2,'Capacity Summary'!$B$36:$B$135,0),MATCH('Capacity Backing (Hide)'!$A20,'Capacity Summary'!$I$35:$BH$35,0)),0)),INDEX('Capacity Summary'!$C$36:$F$135,MATCH('Capacity Backing (Hide)'!L$2,'Capacity Summary'!$B$36:$B$135,0),2)))/IF(Summary!$B$7="Minutes",1,60)/COUNTA(INDEX(Capacity!$C$10:$Q$109,MATCH('Capacity Backing (Hide)'!L$2,Capacity!$B$10:$B$109,0),1):INDEX(Capacity!$C$10:$Q$109,MATCH('Capacity Backing (Hide)'!L$2,Capacity!$B$10:$B$109,0),15))</f>
        <v>#N/A</v>
      </c>
      <c r="M2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(Hide)'!$A20,'Capacity Summary'!$I$35:$BH$35,0))="x",INDEX('Capacity Summary'!$C$36:$F$135,MATCH('Capacity Backing (Hide)'!M$2,'Capacity Summary'!$B$36:$B$135,0),4),IF(INDEX('Capacity Summary'!$I$36:$BH$135,MATCH('Capacity Backing (Hide)'!M$2,'Capacity Summary'!$B$36:$B$135,0),MATCH('Capacity Backing (Hide)'!$A20,'Capacity Summary'!$I$35:$BH$35,0))&lt;&gt;0,INDEX('Capacity Summary'!$I$36:$BH$135,MATCH('Capacity Backing (Hide)'!M$2,'Capacity Summary'!$B$36:$B$135,0),MATCH('Capacity Backing (Hide)'!$A20,'Capacity Summary'!$I$35:$BH$35,0)),0)),INDEX('Capacity Summary'!$C$36:$F$135,MATCH('Capacity Backing (Hide)'!M$2,'Capacity Summary'!$B$36:$B$135,0),2)))/IF(Summary!$B$7="Minutes",1,60)/COUNTA(INDEX(Capacity!$C$10:$Q$109,MATCH('Capacity Backing (Hide)'!M$2,Capacity!$B$10:$B$109,0),1):INDEX(Capacity!$C$10:$Q$109,MATCH('Capacity Backing (Hide)'!M$2,Capacity!$B$10:$B$109,0),15))</f>
        <v>#N/A</v>
      </c>
      <c r="N2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(Hide)'!$A20,'Capacity Summary'!$I$35:$BH$35,0))="x",INDEX('Capacity Summary'!$C$36:$F$135,MATCH('Capacity Backing (Hide)'!N$2,'Capacity Summary'!$B$36:$B$135,0),4),IF(INDEX('Capacity Summary'!$I$36:$BH$135,MATCH('Capacity Backing (Hide)'!N$2,'Capacity Summary'!$B$36:$B$135,0),MATCH('Capacity Backing (Hide)'!$A20,'Capacity Summary'!$I$35:$BH$35,0))&lt;&gt;0,INDEX('Capacity Summary'!$I$36:$BH$135,MATCH('Capacity Backing (Hide)'!N$2,'Capacity Summary'!$B$36:$B$135,0),MATCH('Capacity Backing (Hide)'!$A20,'Capacity Summary'!$I$35:$BH$35,0)),0)),INDEX('Capacity Summary'!$C$36:$F$135,MATCH('Capacity Backing (Hide)'!N$2,'Capacity Summary'!$B$36:$B$135,0),2)))/IF(Summary!$B$7="Minutes",1,60)/COUNTA(INDEX(Capacity!$C$10:$Q$109,MATCH('Capacity Backing (Hide)'!N$2,Capacity!$B$10:$B$109,0),1):INDEX(Capacity!$C$10:$Q$109,MATCH('Capacity Backing (Hide)'!N$2,Capacity!$B$10:$B$109,0),15))</f>
        <v>#N/A</v>
      </c>
      <c r="O2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(Hide)'!$A20,'Capacity Summary'!$I$35:$BH$35,0))="x",INDEX('Capacity Summary'!$C$36:$F$135,MATCH('Capacity Backing (Hide)'!O$2,'Capacity Summary'!$B$36:$B$135,0),4),IF(INDEX('Capacity Summary'!$I$36:$BH$135,MATCH('Capacity Backing (Hide)'!O$2,'Capacity Summary'!$B$36:$B$135,0),MATCH('Capacity Backing (Hide)'!$A20,'Capacity Summary'!$I$35:$BH$35,0))&lt;&gt;0,INDEX('Capacity Summary'!$I$36:$BH$135,MATCH('Capacity Backing (Hide)'!O$2,'Capacity Summary'!$B$36:$B$135,0),MATCH('Capacity Backing (Hide)'!$A20,'Capacity Summary'!$I$35:$BH$35,0)),0)),INDEX('Capacity Summary'!$C$36:$F$135,MATCH('Capacity Backing (Hide)'!O$2,'Capacity Summary'!$B$36:$B$135,0),2)))/IF(Summary!$B$7="Minutes",1,60)/COUNTA(INDEX(Capacity!$C$10:$Q$109,MATCH('Capacity Backing (Hide)'!O$2,Capacity!$B$10:$B$109,0),1):INDEX(Capacity!$C$10:$Q$109,MATCH('Capacity Backing (Hide)'!O$2,Capacity!$B$10:$B$109,0),15))</f>
        <v>#N/A</v>
      </c>
      <c r="P2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(Hide)'!$A20,'Capacity Summary'!$I$35:$BH$35,0))="x",INDEX('Capacity Summary'!$C$36:$F$135,MATCH('Capacity Backing (Hide)'!P$2,'Capacity Summary'!$B$36:$B$135,0),4),IF(INDEX('Capacity Summary'!$I$36:$BH$135,MATCH('Capacity Backing (Hide)'!P$2,'Capacity Summary'!$B$36:$B$135,0),MATCH('Capacity Backing (Hide)'!$A20,'Capacity Summary'!$I$35:$BH$35,0))&lt;&gt;0,INDEX('Capacity Summary'!$I$36:$BH$135,MATCH('Capacity Backing (Hide)'!P$2,'Capacity Summary'!$B$36:$B$135,0),MATCH('Capacity Backing (Hide)'!$A20,'Capacity Summary'!$I$35:$BH$35,0)),0)),INDEX('Capacity Summary'!$C$36:$F$135,MATCH('Capacity Backing (Hide)'!P$2,'Capacity Summary'!$B$36:$B$135,0),2)))/IF(Summary!$B$7="Minutes",1,60)/COUNTA(INDEX(Capacity!$C$10:$Q$109,MATCH('Capacity Backing (Hide)'!P$2,Capacity!$B$10:$B$109,0),1):INDEX(Capacity!$C$10:$Q$109,MATCH('Capacity Backing (Hide)'!P$2,Capacity!$B$10:$B$109,0),15))</f>
        <v>#N/A</v>
      </c>
      <c r="Q2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(Hide)'!$A20,'Capacity Summary'!$I$35:$BH$35,0))="x",INDEX('Capacity Summary'!$C$36:$F$135,MATCH('Capacity Backing (Hide)'!Q$2,'Capacity Summary'!$B$36:$B$135,0),4),IF(INDEX('Capacity Summary'!$I$36:$BH$135,MATCH('Capacity Backing (Hide)'!Q$2,'Capacity Summary'!$B$36:$B$135,0),MATCH('Capacity Backing (Hide)'!$A20,'Capacity Summary'!$I$35:$BH$35,0))&lt;&gt;0,INDEX('Capacity Summary'!$I$36:$BH$135,MATCH('Capacity Backing (Hide)'!Q$2,'Capacity Summary'!$B$36:$B$135,0),MATCH('Capacity Backing (Hide)'!$A20,'Capacity Summary'!$I$35:$BH$35,0)),0)),INDEX('Capacity Summary'!$C$36:$F$135,MATCH('Capacity Backing (Hide)'!Q$2,'Capacity Summary'!$B$36:$B$135,0),2)))/IF(Summary!$B$7="Minutes",1,60)/COUNTA(INDEX(Capacity!$C$10:$Q$109,MATCH('Capacity Backing (Hide)'!Q$2,Capacity!$B$10:$B$109,0),1):INDEX(Capacity!$C$10:$Q$109,MATCH('Capacity Backing (Hide)'!Q$2,Capacity!$B$10:$B$109,0),15))</f>
        <v>#N/A</v>
      </c>
      <c r="R2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(Hide)'!$A20,'Capacity Summary'!$I$35:$BH$35,0))="x",INDEX('Capacity Summary'!$C$36:$F$135,MATCH('Capacity Backing (Hide)'!R$2,'Capacity Summary'!$B$36:$B$135,0),4),IF(INDEX('Capacity Summary'!$I$36:$BH$135,MATCH('Capacity Backing (Hide)'!R$2,'Capacity Summary'!$B$36:$B$135,0),MATCH('Capacity Backing (Hide)'!$A20,'Capacity Summary'!$I$35:$BH$35,0))&lt;&gt;0,INDEX('Capacity Summary'!$I$36:$BH$135,MATCH('Capacity Backing (Hide)'!R$2,'Capacity Summary'!$B$36:$B$135,0),MATCH('Capacity Backing (Hide)'!$A20,'Capacity Summary'!$I$35:$BH$35,0)),0)),INDEX('Capacity Summary'!$C$36:$F$135,MATCH('Capacity Backing (Hide)'!R$2,'Capacity Summary'!$B$36:$B$135,0),2)))/IF(Summary!$B$7="Minutes",1,60)/COUNTA(INDEX(Capacity!$C$10:$Q$109,MATCH('Capacity Backing (Hide)'!R$2,Capacity!$B$10:$B$109,0),1):INDEX(Capacity!$C$10:$Q$109,MATCH('Capacity Backing (Hide)'!R$2,Capacity!$B$10:$B$109,0),15))</f>
        <v>#N/A</v>
      </c>
      <c r="S2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(Hide)'!$A20,'Capacity Summary'!$I$35:$BH$35,0))="x",INDEX('Capacity Summary'!$C$36:$F$135,MATCH('Capacity Backing (Hide)'!S$2,'Capacity Summary'!$B$36:$B$135,0),4),IF(INDEX('Capacity Summary'!$I$36:$BH$135,MATCH('Capacity Backing (Hide)'!S$2,'Capacity Summary'!$B$36:$B$135,0),MATCH('Capacity Backing (Hide)'!$A20,'Capacity Summary'!$I$35:$BH$35,0))&lt;&gt;0,INDEX('Capacity Summary'!$I$36:$BH$135,MATCH('Capacity Backing (Hide)'!S$2,'Capacity Summary'!$B$36:$B$135,0),MATCH('Capacity Backing (Hide)'!$A20,'Capacity Summary'!$I$35:$BH$35,0)),0)),INDEX('Capacity Summary'!$C$36:$F$135,MATCH('Capacity Backing (Hide)'!S$2,'Capacity Summary'!$B$36:$B$135,0),2)))/IF(Summary!$B$7="Minutes",1,60)/COUNTA(INDEX(Capacity!$C$10:$Q$109,MATCH('Capacity Backing (Hide)'!S$2,Capacity!$B$10:$B$109,0),1):INDEX(Capacity!$C$10:$Q$109,MATCH('Capacity Backing (Hide)'!S$2,Capacity!$B$10:$B$109,0),15))</f>
        <v>#N/A</v>
      </c>
      <c r="T2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(Hide)'!$A20,'Capacity Summary'!$I$35:$BH$35,0))="x",INDEX('Capacity Summary'!$C$36:$F$135,MATCH('Capacity Backing (Hide)'!T$2,'Capacity Summary'!$B$36:$B$135,0),4),IF(INDEX('Capacity Summary'!$I$36:$BH$135,MATCH('Capacity Backing (Hide)'!T$2,'Capacity Summary'!$B$36:$B$135,0),MATCH('Capacity Backing (Hide)'!$A20,'Capacity Summary'!$I$35:$BH$35,0))&lt;&gt;0,INDEX('Capacity Summary'!$I$36:$BH$135,MATCH('Capacity Backing (Hide)'!T$2,'Capacity Summary'!$B$36:$B$135,0),MATCH('Capacity Backing (Hide)'!$A20,'Capacity Summary'!$I$35:$BH$35,0)),0)),INDEX('Capacity Summary'!$C$36:$F$135,MATCH('Capacity Backing (Hide)'!T$2,'Capacity Summary'!$B$36:$B$135,0),2)))/IF(Summary!$B$7="Minutes",1,60)/COUNTA(INDEX(Capacity!$C$10:$Q$109,MATCH('Capacity Backing (Hide)'!T$2,Capacity!$B$10:$B$109,0),1):INDEX(Capacity!$C$10:$Q$109,MATCH('Capacity Backing (Hide)'!T$2,Capacity!$B$10:$B$109,0),15))</f>
        <v>#N/A</v>
      </c>
      <c r="U2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(Hide)'!$A20,'Capacity Summary'!$I$35:$BH$35,0))="x",INDEX('Capacity Summary'!$C$36:$F$135,MATCH('Capacity Backing (Hide)'!U$2,'Capacity Summary'!$B$36:$B$135,0),4),IF(INDEX('Capacity Summary'!$I$36:$BH$135,MATCH('Capacity Backing (Hide)'!U$2,'Capacity Summary'!$B$36:$B$135,0),MATCH('Capacity Backing (Hide)'!$A20,'Capacity Summary'!$I$35:$BH$35,0))&lt;&gt;0,INDEX('Capacity Summary'!$I$36:$BH$135,MATCH('Capacity Backing (Hide)'!U$2,'Capacity Summary'!$B$36:$B$135,0),MATCH('Capacity Backing (Hide)'!$A20,'Capacity Summary'!$I$35:$BH$35,0)),0)),INDEX('Capacity Summary'!$C$36:$F$135,MATCH('Capacity Backing (Hide)'!U$2,'Capacity Summary'!$B$36:$B$135,0),2)))/IF(Summary!$B$7="Minutes",1,60)/COUNTA(INDEX(Capacity!$C$10:$Q$109,MATCH('Capacity Backing (Hide)'!U$2,Capacity!$B$10:$B$109,0),1):INDEX(Capacity!$C$10:$Q$109,MATCH('Capacity Backing (Hide)'!U$2,Capacity!$B$10:$B$109,0),15))</f>
        <v>#N/A</v>
      </c>
      <c r="V2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(Hide)'!$A20,'Capacity Summary'!$I$35:$BH$35,0))="x",INDEX('Capacity Summary'!$C$36:$F$135,MATCH('Capacity Backing (Hide)'!V$2,'Capacity Summary'!$B$36:$B$135,0),4),IF(INDEX('Capacity Summary'!$I$36:$BH$135,MATCH('Capacity Backing (Hide)'!V$2,'Capacity Summary'!$B$36:$B$135,0),MATCH('Capacity Backing (Hide)'!$A20,'Capacity Summary'!$I$35:$BH$35,0))&lt;&gt;0,INDEX('Capacity Summary'!$I$36:$BH$135,MATCH('Capacity Backing (Hide)'!V$2,'Capacity Summary'!$B$36:$B$135,0),MATCH('Capacity Backing (Hide)'!$A20,'Capacity Summary'!$I$35:$BH$35,0)),0)),INDEX('Capacity Summary'!$C$36:$F$135,MATCH('Capacity Backing (Hide)'!V$2,'Capacity Summary'!$B$36:$B$135,0),2)))/IF(Summary!$B$7="Minutes",1,60)/COUNTA(INDEX(Capacity!$C$10:$Q$109,MATCH('Capacity Backing (Hide)'!V$2,Capacity!$B$10:$B$109,0),1):INDEX(Capacity!$C$10:$Q$109,MATCH('Capacity Backing (Hide)'!V$2,Capacity!$B$10:$B$109,0),15))</f>
        <v>#N/A</v>
      </c>
      <c r="W2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(Hide)'!$A20,'Capacity Summary'!$I$35:$BH$35,0))="x",INDEX('Capacity Summary'!$C$36:$F$135,MATCH('Capacity Backing (Hide)'!W$2,'Capacity Summary'!$B$36:$B$135,0),4),IF(INDEX('Capacity Summary'!$I$36:$BH$135,MATCH('Capacity Backing (Hide)'!W$2,'Capacity Summary'!$B$36:$B$135,0),MATCH('Capacity Backing (Hide)'!$A20,'Capacity Summary'!$I$35:$BH$35,0))&lt;&gt;0,INDEX('Capacity Summary'!$I$36:$BH$135,MATCH('Capacity Backing (Hide)'!W$2,'Capacity Summary'!$B$36:$B$135,0),MATCH('Capacity Backing (Hide)'!$A20,'Capacity Summary'!$I$35:$BH$35,0)),0)),INDEX('Capacity Summary'!$C$36:$F$135,MATCH('Capacity Backing (Hide)'!W$2,'Capacity Summary'!$B$36:$B$135,0),2)))/IF(Summary!$B$7="Minutes",1,60)/COUNTA(INDEX(Capacity!$C$10:$Q$109,MATCH('Capacity Backing (Hide)'!W$2,Capacity!$B$10:$B$109,0),1):INDEX(Capacity!$C$10:$Q$109,MATCH('Capacity Backing (Hide)'!W$2,Capacity!$B$10:$B$109,0),15))</f>
        <v>#N/A</v>
      </c>
      <c r="X2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(Hide)'!$A20,'Capacity Summary'!$I$35:$BH$35,0))="x",INDEX('Capacity Summary'!$C$36:$F$135,MATCH('Capacity Backing (Hide)'!X$2,'Capacity Summary'!$B$36:$B$135,0),4),IF(INDEX('Capacity Summary'!$I$36:$BH$135,MATCH('Capacity Backing (Hide)'!X$2,'Capacity Summary'!$B$36:$B$135,0),MATCH('Capacity Backing (Hide)'!$A20,'Capacity Summary'!$I$35:$BH$35,0))&lt;&gt;0,INDEX('Capacity Summary'!$I$36:$BH$135,MATCH('Capacity Backing (Hide)'!X$2,'Capacity Summary'!$B$36:$B$135,0),MATCH('Capacity Backing (Hide)'!$A20,'Capacity Summary'!$I$35:$BH$35,0)),0)),INDEX('Capacity Summary'!$C$36:$F$135,MATCH('Capacity Backing (Hide)'!X$2,'Capacity Summary'!$B$36:$B$135,0),2)))/IF(Summary!$B$7="Minutes",1,60)/COUNTA(INDEX(Capacity!$C$10:$Q$109,MATCH('Capacity Backing (Hide)'!X$2,Capacity!$B$10:$B$109,0),1):INDEX(Capacity!$C$10:$Q$109,MATCH('Capacity Backing (Hide)'!X$2,Capacity!$B$10:$B$109,0),15))</f>
        <v>#N/A</v>
      </c>
      <c r="Y2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(Hide)'!$A20,'Capacity Summary'!$I$35:$BH$35,0))="x",INDEX('Capacity Summary'!$C$36:$F$135,MATCH('Capacity Backing (Hide)'!Y$2,'Capacity Summary'!$B$36:$B$135,0),4),IF(INDEX('Capacity Summary'!$I$36:$BH$135,MATCH('Capacity Backing (Hide)'!Y$2,'Capacity Summary'!$B$36:$B$135,0),MATCH('Capacity Backing (Hide)'!$A20,'Capacity Summary'!$I$35:$BH$35,0))&lt;&gt;0,INDEX('Capacity Summary'!$I$36:$BH$135,MATCH('Capacity Backing (Hide)'!Y$2,'Capacity Summary'!$B$36:$B$135,0),MATCH('Capacity Backing (Hide)'!$A20,'Capacity Summary'!$I$35:$BH$35,0)),0)),INDEX('Capacity Summary'!$C$36:$F$135,MATCH('Capacity Backing (Hide)'!Y$2,'Capacity Summary'!$B$36:$B$135,0),2)))/IF(Summary!$B$7="Minutes",1,60)/COUNTA(INDEX(Capacity!$C$10:$Q$109,MATCH('Capacity Backing (Hide)'!Y$2,Capacity!$B$10:$B$109,0),1):INDEX(Capacity!$C$10:$Q$109,MATCH('Capacity Backing (Hide)'!Y$2,Capacity!$B$10:$B$109,0),15))</f>
        <v>#N/A</v>
      </c>
      <c r="Z2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(Hide)'!$A20,'Capacity Summary'!$I$35:$BH$35,0))="x",INDEX('Capacity Summary'!$C$36:$F$135,MATCH('Capacity Backing (Hide)'!Z$2,'Capacity Summary'!$B$36:$B$135,0),4),IF(INDEX('Capacity Summary'!$I$36:$BH$135,MATCH('Capacity Backing (Hide)'!Z$2,'Capacity Summary'!$B$36:$B$135,0),MATCH('Capacity Backing (Hide)'!$A20,'Capacity Summary'!$I$35:$BH$35,0))&lt;&gt;0,INDEX('Capacity Summary'!$I$36:$BH$135,MATCH('Capacity Backing (Hide)'!Z$2,'Capacity Summary'!$B$36:$B$135,0),MATCH('Capacity Backing (Hide)'!$A20,'Capacity Summary'!$I$35:$BH$35,0)),0)),INDEX('Capacity Summary'!$C$36:$F$135,MATCH('Capacity Backing (Hide)'!Z$2,'Capacity Summary'!$B$36:$B$135,0),2)))/IF(Summary!$B$7="Minutes",1,60)/COUNTA(INDEX(Capacity!$C$10:$Q$109,MATCH('Capacity Backing (Hide)'!Z$2,Capacity!$B$10:$B$109,0),1):INDEX(Capacity!$C$10:$Q$109,MATCH('Capacity Backing (Hide)'!Z$2,Capacity!$B$10:$B$109,0),15))</f>
        <v>#N/A</v>
      </c>
      <c r="AA2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(Hide)'!$A20,'Capacity Summary'!$I$35:$BH$35,0))="x",INDEX('Capacity Summary'!$C$36:$F$135,MATCH('Capacity Backing (Hide)'!AA$2,'Capacity Summary'!$B$36:$B$135,0),4),IF(INDEX('Capacity Summary'!$I$36:$BH$135,MATCH('Capacity Backing (Hide)'!AA$2,'Capacity Summary'!$B$36:$B$135,0),MATCH('Capacity Backing (Hide)'!$A20,'Capacity Summary'!$I$35:$BH$35,0))&lt;&gt;0,INDEX('Capacity Summary'!$I$36:$BH$135,MATCH('Capacity Backing (Hide)'!AA$2,'Capacity Summary'!$B$36:$B$135,0),MATCH('Capacity Backing (Hide)'!$A20,'Capacity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(Hide)'!$A20,'Capacity Summary'!$I$35:$BH$35,0))="x",INDEX('Capacity Summary'!$C$36:$F$135,MATCH('Capacity Backing (Hide)'!AB$2,'Capacity Summary'!$B$36:$B$135,0),4),IF(INDEX('Capacity Summary'!$I$36:$BH$135,MATCH('Capacity Backing (Hide)'!AB$2,'Capacity Summary'!$B$36:$B$135,0),MATCH('Capacity Backing (Hide)'!$A20,'Capacity Summary'!$I$35:$BH$35,0))&lt;&gt;0,INDEX('Capacity Summary'!$I$36:$BH$135,MATCH('Capacity Backing (Hide)'!AB$2,'Capacity Summary'!$B$36:$B$135,0),MATCH('Capacity Backing (Hide)'!$A20,'Capacity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(Hide)'!$A20,'Capacity Summary'!$I$35:$BH$35,0))="x",INDEX('Capacity Summary'!$C$36:$F$135,MATCH('Capacity Backing (Hide)'!AC$2,'Capacity Summary'!$B$36:$B$135,0),4),IF(INDEX('Capacity Summary'!$I$36:$BH$135,MATCH('Capacity Backing (Hide)'!AC$2,'Capacity Summary'!$B$36:$B$135,0),MATCH('Capacity Backing (Hide)'!$A20,'Capacity Summary'!$I$35:$BH$35,0))&lt;&gt;0,INDEX('Capacity Summary'!$I$36:$BH$135,MATCH('Capacity Backing (Hide)'!AC$2,'Capacity Summary'!$B$36:$B$135,0),MATCH('Capacity Backing (Hide)'!$A20,'Capacity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(Hide)'!$A20,'Capacity Summary'!$I$35:$BH$35,0))="x",INDEX('Capacity Summary'!$C$36:$F$135,MATCH('Capacity Backing (Hide)'!AD$2,'Capacity Summary'!$B$36:$B$135,0),4),IF(INDEX('Capacity Summary'!$I$36:$BH$135,MATCH('Capacity Backing (Hide)'!AD$2,'Capacity Summary'!$B$36:$B$135,0),MATCH('Capacity Backing (Hide)'!$A20,'Capacity Summary'!$I$35:$BH$35,0))&lt;&gt;0,INDEX('Capacity Summary'!$I$36:$BH$135,MATCH('Capacity Backing (Hide)'!AD$2,'Capacity Summary'!$B$36:$B$135,0),MATCH('Capacity Backing (Hide)'!$A20,'Capacity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(Hide)'!$A20,'Capacity Summary'!$I$35:$BH$35,0))="x",INDEX('Capacity Summary'!$C$36:$F$135,MATCH('Capacity Backing (Hide)'!AE$2,'Capacity Summary'!$B$36:$B$135,0),4),IF(INDEX('Capacity Summary'!$I$36:$BH$135,MATCH('Capacity Backing (Hide)'!AE$2,'Capacity Summary'!$B$36:$B$135,0),MATCH('Capacity Backing (Hide)'!$A20,'Capacity Summary'!$I$35:$BH$35,0))&lt;&gt;0,INDEX('Capacity Summary'!$I$36:$BH$135,MATCH('Capacity Backing (Hide)'!AE$2,'Capacity Summary'!$B$36:$B$135,0),MATCH('Capacity Backing (Hide)'!$A20,'Capacity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(Hide)'!$A20,'Capacity Summary'!$I$35:$BH$35,0))="x",INDEX('Capacity Summary'!$C$36:$F$135,MATCH('Capacity Backing (Hide)'!AF$2,'Capacity Summary'!$B$36:$B$135,0),4),IF(INDEX('Capacity Summary'!$I$36:$BH$135,MATCH('Capacity Backing (Hide)'!AF$2,'Capacity Summary'!$B$36:$B$135,0),MATCH('Capacity Backing (Hide)'!$A20,'Capacity Summary'!$I$35:$BH$35,0))&lt;&gt;0,INDEX('Capacity Summary'!$I$36:$BH$135,MATCH('Capacity Backing (Hide)'!AF$2,'Capacity Summary'!$B$36:$B$135,0),MATCH('Capacity Backing (Hide)'!$A20,'Capacity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(Hide)'!$A20,'Capacity Summary'!$I$35:$BH$35,0))="x",INDEX('Capacity Summary'!$C$36:$F$135,MATCH('Capacity Backing (Hide)'!AG$2,'Capacity Summary'!$B$36:$B$135,0),4),IF(INDEX('Capacity Summary'!$I$36:$BH$135,MATCH('Capacity Backing (Hide)'!AG$2,'Capacity Summary'!$B$36:$B$135,0),MATCH('Capacity Backing (Hide)'!$A20,'Capacity Summary'!$I$35:$BH$35,0))&lt;&gt;0,INDEX('Capacity Summary'!$I$36:$BH$135,MATCH('Capacity Backing (Hide)'!AG$2,'Capacity Summary'!$B$36:$B$135,0),MATCH('Capacity Backing (Hide)'!$A20,'Capacity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(Hide)'!$A20,'Capacity Summary'!$I$35:$BH$35,0))="x",INDEX('Capacity Summary'!$C$36:$F$135,MATCH('Capacity Backing (Hide)'!AH$2,'Capacity Summary'!$B$36:$B$135,0),4),IF(INDEX('Capacity Summary'!$I$36:$BH$135,MATCH('Capacity Backing (Hide)'!AH$2,'Capacity Summary'!$B$36:$B$135,0),MATCH('Capacity Backing (Hide)'!$A20,'Capacity Summary'!$I$35:$BH$35,0))&lt;&gt;0,INDEX('Capacity Summary'!$I$36:$BH$135,MATCH('Capacity Backing (Hide)'!AH$2,'Capacity Summary'!$B$36:$B$135,0),MATCH('Capacity Backing (Hide)'!$A20,'Capacity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(Hide)'!$A20,'Capacity Summary'!$I$35:$BH$35,0))="x",INDEX('Capacity Summary'!$C$36:$F$135,MATCH('Capacity Backing (Hide)'!AI$2,'Capacity Summary'!$B$36:$B$135,0),4),IF(INDEX('Capacity Summary'!$I$36:$BH$135,MATCH('Capacity Backing (Hide)'!AI$2,'Capacity Summary'!$B$36:$B$135,0),MATCH('Capacity Backing (Hide)'!$A20,'Capacity Summary'!$I$35:$BH$35,0))&lt;&gt;0,INDEX('Capacity Summary'!$I$36:$BH$135,MATCH('Capacity Backing (Hide)'!AI$2,'Capacity Summary'!$B$36:$B$135,0),MATCH('Capacity Backing (Hide)'!$A20,'Capacity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(Hide)'!$A20,'Capacity Summary'!$I$35:$BH$35,0))="x",INDEX('Capacity Summary'!$C$36:$F$135,MATCH('Capacity Backing (Hide)'!AJ$2,'Capacity Summary'!$B$36:$B$135,0),4),IF(INDEX('Capacity Summary'!$I$36:$BH$135,MATCH('Capacity Backing (Hide)'!AJ$2,'Capacity Summary'!$B$36:$B$135,0),MATCH('Capacity Backing (Hide)'!$A20,'Capacity Summary'!$I$35:$BH$35,0))&lt;&gt;0,INDEX('Capacity Summary'!$I$36:$BH$135,MATCH('Capacity Backing (Hide)'!AJ$2,'Capacity Summary'!$B$36:$B$135,0),MATCH('Capacity Backing (Hide)'!$A20,'Capacity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(Hide)'!$A20,'Capacity Summary'!$I$35:$BH$35,0))="x",INDEX('Capacity Summary'!$C$36:$F$135,MATCH('Capacity Backing (Hide)'!AK$2,'Capacity Summary'!$B$36:$B$135,0),4),IF(INDEX('Capacity Summary'!$I$36:$BH$135,MATCH('Capacity Backing (Hide)'!AK$2,'Capacity Summary'!$B$36:$B$135,0),MATCH('Capacity Backing (Hide)'!$A20,'Capacity Summary'!$I$35:$BH$35,0))&lt;&gt;0,INDEX('Capacity Summary'!$I$36:$BH$135,MATCH('Capacity Backing (Hide)'!AK$2,'Capacity Summary'!$B$36:$B$135,0),MATCH('Capacity Backing (Hide)'!$A20,'Capacity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(Hide)'!$A20,'Capacity Summary'!$I$35:$BH$35,0))="x",INDEX('Capacity Summary'!$C$36:$F$135,MATCH('Capacity Backing (Hide)'!AL$2,'Capacity Summary'!$B$36:$B$135,0),4),IF(INDEX('Capacity Summary'!$I$36:$BH$135,MATCH('Capacity Backing (Hide)'!AL$2,'Capacity Summary'!$B$36:$B$135,0),MATCH('Capacity Backing (Hide)'!$A20,'Capacity Summary'!$I$35:$BH$35,0))&lt;&gt;0,INDEX('Capacity Summary'!$I$36:$BH$135,MATCH('Capacity Backing (Hide)'!AL$2,'Capacity Summary'!$B$36:$B$135,0),MATCH('Capacity Backing (Hide)'!$A20,'Capacity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(Hide)'!$A20,'Capacity Summary'!$I$35:$BH$35,0))="x",INDEX('Capacity Summary'!$C$36:$F$135,MATCH('Capacity Backing (Hide)'!AM$2,'Capacity Summary'!$B$36:$B$135,0),4),IF(INDEX('Capacity Summary'!$I$36:$BH$135,MATCH('Capacity Backing (Hide)'!AM$2,'Capacity Summary'!$B$36:$B$135,0),MATCH('Capacity Backing (Hide)'!$A20,'Capacity Summary'!$I$35:$BH$35,0))&lt;&gt;0,INDEX('Capacity Summary'!$I$36:$BH$135,MATCH('Capacity Backing (Hide)'!AM$2,'Capacity Summary'!$B$36:$B$135,0),MATCH('Capacity Backing (Hide)'!$A20,'Capacity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(Hide)'!$A20,'Capacity Summary'!$I$35:$BH$35,0))="x",INDEX('Capacity Summary'!$C$36:$F$135,MATCH('Capacity Backing (Hide)'!AN$2,'Capacity Summary'!$B$36:$B$135,0),4),IF(INDEX('Capacity Summary'!$I$36:$BH$135,MATCH('Capacity Backing (Hide)'!AN$2,'Capacity Summary'!$B$36:$B$135,0),MATCH('Capacity Backing (Hide)'!$A20,'Capacity Summary'!$I$35:$BH$35,0))&lt;&gt;0,INDEX('Capacity Summary'!$I$36:$BH$135,MATCH('Capacity Backing (Hide)'!AN$2,'Capacity Summary'!$B$36:$B$135,0),MATCH('Capacity Backing (Hide)'!$A20,'Capacity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(Hide)'!$A20,'Capacity Summary'!$I$35:$BH$35,0))="x",INDEX('Capacity Summary'!$C$36:$F$135,MATCH('Capacity Backing (Hide)'!AO$2,'Capacity Summary'!$B$36:$B$135,0),4),IF(INDEX('Capacity Summary'!$I$36:$BH$135,MATCH('Capacity Backing (Hide)'!AO$2,'Capacity Summary'!$B$36:$B$135,0),MATCH('Capacity Backing (Hide)'!$A20,'Capacity Summary'!$I$35:$BH$35,0))&lt;&gt;0,INDEX('Capacity Summary'!$I$36:$BH$135,MATCH('Capacity Backing (Hide)'!AO$2,'Capacity Summary'!$B$36:$B$135,0),MATCH('Capacity Backing (Hide)'!$A20,'Capacity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(Hide)'!$A20,'Capacity Summary'!$I$35:$BH$35,0))="x",INDEX('Capacity Summary'!$C$36:$F$135,MATCH('Capacity Backing (Hide)'!AP$2,'Capacity Summary'!$B$36:$B$135,0),4),IF(INDEX('Capacity Summary'!$I$36:$BH$135,MATCH('Capacity Backing (Hide)'!AP$2,'Capacity Summary'!$B$36:$B$135,0),MATCH('Capacity Backing (Hide)'!$A20,'Capacity Summary'!$I$35:$BH$35,0))&lt;&gt;0,INDEX('Capacity Summary'!$I$36:$BH$135,MATCH('Capacity Backing (Hide)'!AP$2,'Capacity Summary'!$B$36:$B$135,0),MATCH('Capacity Backing (Hide)'!$A20,'Capacity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(Hide)'!$A20,'Capacity Summary'!$I$35:$BH$35,0))="x",INDEX('Capacity Summary'!$C$36:$F$135,MATCH('Capacity Backing (Hide)'!AQ$2,'Capacity Summary'!$B$36:$B$135,0),4),IF(INDEX('Capacity Summary'!$I$36:$BH$135,MATCH('Capacity Backing (Hide)'!AQ$2,'Capacity Summary'!$B$36:$B$135,0),MATCH('Capacity Backing (Hide)'!$A20,'Capacity Summary'!$I$35:$BH$35,0))&lt;&gt;0,INDEX('Capacity Summary'!$I$36:$BH$135,MATCH('Capacity Backing (Hide)'!AQ$2,'Capacity Summary'!$B$36:$B$135,0),MATCH('Capacity Backing (Hide)'!$A20,'Capacity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(Hide)'!$A20,'Capacity Summary'!$I$35:$BH$35,0))="x",INDEX('Capacity Summary'!$C$36:$F$135,MATCH('Capacity Backing (Hide)'!AR$2,'Capacity Summary'!$B$36:$B$135,0),4),IF(INDEX('Capacity Summary'!$I$36:$BH$135,MATCH('Capacity Backing (Hide)'!AR$2,'Capacity Summary'!$B$36:$B$135,0),MATCH('Capacity Backing (Hide)'!$A20,'Capacity Summary'!$I$35:$BH$35,0))&lt;&gt;0,INDEX('Capacity Summary'!$I$36:$BH$135,MATCH('Capacity Backing (Hide)'!AR$2,'Capacity Summary'!$B$36:$B$135,0),MATCH('Capacity Backing (Hide)'!$A20,'Capacity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(Hide)'!$A20,'Capacity Summary'!$I$35:$BH$35,0))="x",INDEX('Capacity Summary'!$C$36:$F$135,MATCH('Capacity Backing (Hide)'!AS$2,'Capacity Summary'!$B$36:$B$135,0),4),IF(INDEX('Capacity Summary'!$I$36:$BH$135,MATCH('Capacity Backing (Hide)'!AS$2,'Capacity Summary'!$B$36:$B$135,0),MATCH('Capacity Backing (Hide)'!$A20,'Capacity Summary'!$I$35:$BH$35,0))&lt;&gt;0,INDEX('Capacity Summary'!$I$36:$BH$135,MATCH('Capacity Backing (Hide)'!AS$2,'Capacity Summary'!$B$36:$B$135,0),MATCH('Capacity Backing (Hide)'!$A20,'Capacity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(Hide)'!$A20,'Capacity Summary'!$I$35:$BH$35,0))="x",INDEX('Capacity Summary'!$C$36:$F$135,MATCH('Capacity Backing (Hide)'!AT$2,'Capacity Summary'!$B$36:$B$135,0),4),IF(INDEX('Capacity Summary'!$I$36:$BH$135,MATCH('Capacity Backing (Hide)'!AT$2,'Capacity Summary'!$B$36:$B$135,0),MATCH('Capacity Backing (Hide)'!$A20,'Capacity Summary'!$I$35:$BH$35,0))&lt;&gt;0,INDEX('Capacity Summary'!$I$36:$BH$135,MATCH('Capacity Backing (Hide)'!AT$2,'Capacity Summary'!$B$36:$B$135,0),MATCH('Capacity Backing (Hide)'!$A20,'Capacity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(Hide)'!$A20,'Capacity Summary'!$I$35:$BH$35,0))="x",INDEX('Capacity Summary'!$C$36:$F$135,MATCH('Capacity Backing (Hide)'!AU$2,'Capacity Summary'!$B$36:$B$135,0),4),IF(INDEX('Capacity Summary'!$I$36:$BH$135,MATCH('Capacity Backing (Hide)'!AU$2,'Capacity Summary'!$B$36:$B$135,0),MATCH('Capacity Backing (Hide)'!$A20,'Capacity Summary'!$I$35:$BH$35,0))&lt;&gt;0,INDEX('Capacity Summary'!$I$36:$BH$135,MATCH('Capacity Backing (Hide)'!AU$2,'Capacity Summary'!$B$36:$B$135,0),MATCH('Capacity Backing (Hide)'!$A20,'Capacity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(Hide)'!$A20,'Capacity Summary'!$I$35:$BH$35,0))="x",INDEX('Capacity Summary'!$C$36:$F$135,MATCH('Capacity Backing (Hide)'!AV$2,'Capacity Summary'!$B$36:$B$135,0),4),IF(INDEX('Capacity Summary'!$I$36:$BH$135,MATCH('Capacity Backing (Hide)'!AV$2,'Capacity Summary'!$B$36:$B$135,0),MATCH('Capacity Backing (Hide)'!$A20,'Capacity Summary'!$I$35:$BH$35,0))&lt;&gt;0,INDEX('Capacity Summary'!$I$36:$BH$135,MATCH('Capacity Backing (Hide)'!AV$2,'Capacity Summary'!$B$36:$B$135,0),MATCH('Capacity Backing (Hide)'!$A20,'Capacity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(Hide)'!$A20,'Capacity Summary'!$I$35:$BH$35,0))="x",INDEX('Capacity Summary'!$C$36:$F$135,MATCH('Capacity Backing (Hide)'!AW$2,'Capacity Summary'!$B$36:$B$135,0),4),IF(INDEX('Capacity Summary'!$I$36:$BH$135,MATCH('Capacity Backing (Hide)'!AW$2,'Capacity Summary'!$B$36:$B$135,0),MATCH('Capacity Backing (Hide)'!$A20,'Capacity Summary'!$I$35:$BH$35,0))&lt;&gt;0,INDEX('Capacity Summary'!$I$36:$BH$135,MATCH('Capacity Backing (Hide)'!AW$2,'Capacity Summary'!$B$36:$B$135,0),MATCH('Capacity Backing (Hide)'!$A20,'Capacity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(Hide)'!$A20,'Capacity Summary'!$I$35:$BH$35,0))="x",INDEX('Capacity Summary'!$C$36:$F$135,MATCH('Capacity Backing (Hide)'!AX$2,'Capacity Summary'!$B$36:$B$135,0),4),IF(INDEX('Capacity Summary'!$I$36:$BH$135,MATCH('Capacity Backing (Hide)'!AX$2,'Capacity Summary'!$B$36:$B$135,0),MATCH('Capacity Backing (Hide)'!$A20,'Capacity Summary'!$I$35:$BH$35,0))&lt;&gt;0,INDEX('Capacity Summary'!$I$36:$BH$135,MATCH('Capacity Backing (Hide)'!AX$2,'Capacity Summary'!$B$36:$B$135,0),MATCH('Capacity Backing (Hide)'!$A20,'Capacity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(Hide)'!$A20,'Capacity Summary'!$I$35:$BH$35,0))="x",INDEX('Capacity Summary'!$C$36:$F$135,MATCH('Capacity Backing (Hide)'!AY$2,'Capacity Summary'!$B$36:$B$135,0),4),IF(INDEX('Capacity Summary'!$I$36:$BH$135,MATCH('Capacity Backing (Hide)'!AY$2,'Capacity Summary'!$B$36:$B$135,0),MATCH('Capacity Backing (Hide)'!$A20,'Capacity Summary'!$I$35:$BH$35,0))&lt;&gt;0,INDEX('Capacity Summary'!$I$36:$BH$135,MATCH('Capacity Backing (Hide)'!AY$2,'Capacity Summary'!$B$36:$B$135,0),MATCH('Capacity Backing (Hide)'!$A20,'Capacity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(Hide)'!$A20,'Capacity Summary'!$I$35:$BH$35,0))="x",INDEX('Capacity Summary'!$C$36:$F$135,MATCH('Capacity Backing (Hide)'!AZ$2,'Capacity Summary'!$B$36:$B$135,0),4),IF(INDEX('Capacity Summary'!$I$36:$BH$135,MATCH('Capacity Backing (Hide)'!AZ$2,'Capacity Summary'!$B$36:$B$135,0),MATCH('Capacity Backing (Hide)'!$A20,'Capacity Summary'!$I$35:$BH$35,0))&lt;&gt;0,INDEX('Capacity Summary'!$I$36:$BH$135,MATCH('Capacity Backing (Hide)'!AZ$2,'Capacity Summary'!$B$36:$B$135,0),MATCH('Capacity Backing (Hide)'!$A20,'Capacity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(Hide)'!$A20,'Capacity Summary'!$I$35:$BH$35,0))="x",INDEX('Capacity Summary'!$C$36:$F$135,MATCH('Capacity Backing (Hide)'!BA$2,'Capacity Summary'!$B$36:$B$135,0),4),IF(INDEX('Capacity Summary'!$I$36:$BH$135,MATCH('Capacity Backing (Hide)'!BA$2,'Capacity Summary'!$B$36:$B$135,0),MATCH('Capacity Backing (Hide)'!$A20,'Capacity Summary'!$I$35:$BH$35,0))&lt;&gt;0,INDEX('Capacity Summary'!$I$36:$BH$135,MATCH('Capacity Backing (Hide)'!BA$2,'Capacity Summary'!$B$36:$B$135,0),MATCH('Capacity Backing (Hide)'!$A20,'Capacity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(Hide)'!$A20,'Capacity Summary'!$I$35:$BH$35,0))="x",INDEX('Capacity Summary'!$C$36:$F$135,MATCH('Capacity Backing (Hide)'!BB$2,'Capacity Summary'!$B$36:$B$135,0),4),IF(INDEX('Capacity Summary'!$I$36:$BH$135,MATCH('Capacity Backing (Hide)'!BB$2,'Capacity Summary'!$B$36:$B$135,0),MATCH('Capacity Backing (Hide)'!$A20,'Capacity Summary'!$I$35:$BH$35,0))&lt;&gt;0,INDEX('Capacity Summary'!$I$36:$BH$135,MATCH('Capacity Backing (Hide)'!BB$2,'Capacity Summary'!$B$36:$B$135,0),MATCH('Capacity Backing (Hide)'!$A20,'Capacity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(Hide)'!$A20,'Capacity Summary'!$I$35:$BH$35,0))="x",INDEX('Capacity Summary'!$C$36:$F$135,MATCH('Capacity Backing (Hide)'!BC$2,'Capacity Summary'!$B$36:$B$135,0),4),IF(INDEX('Capacity Summary'!$I$36:$BH$135,MATCH('Capacity Backing (Hide)'!BC$2,'Capacity Summary'!$B$36:$B$135,0),MATCH('Capacity Backing (Hide)'!$A20,'Capacity Summary'!$I$35:$BH$35,0))&lt;&gt;0,INDEX('Capacity Summary'!$I$36:$BH$135,MATCH('Capacity Backing (Hide)'!BC$2,'Capacity Summary'!$B$36:$B$135,0),MATCH('Capacity Backing (Hide)'!$A20,'Capacity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(Hide)'!$A20,'Capacity Summary'!$I$35:$BH$35,0))="x",INDEX('Capacity Summary'!$C$36:$F$135,MATCH('Capacity Backing (Hide)'!BD$2,'Capacity Summary'!$B$36:$B$135,0),4),IF(INDEX('Capacity Summary'!$I$36:$BH$135,MATCH('Capacity Backing (Hide)'!BD$2,'Capacity Summary'!$B$36:$B$135,0),MATCH('Capacity Backing (Hide)'!$A20,'Capacity Summary'!$I$35:$BH$35,0))&lt;&gt;0,INDEX('Capacity Summary'!$I$36:$BH$135,MATCH('Capacity Backing (Hide)'!BD$2,'Capacity Summary'!$B$36:$B$135,0),MATCH('Capacity Backing (Hide)'!$A20,'Capacity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(Hide)'!$A20,'Capacity Summary'!$I$35:$BH$35,0))="x",INDEX('Capacity Summary'!$C$36:$F$135,MATCH('Capacity Backing (Hide)'!BE$2,'Capacity Summary'!$B$36:$B$135,0),4),IF(INDEX('Capacity Summary'!$I$36:$BH$135,MATCH('Capacity Backing (Hide)'!BE$2,'Capacity Summary'!$B$36:$B$135,0),MATCH('Capacity Backing (Hide)'!$A20,'Capacity Summary'!$I$35:$BH$35,0))&lt;&gt;0,INDEX('Capacity Summary'!$I$36:$BH$135,MATCH('Capacity Backing (Hide)'!BE$2,'Capacity Summary'!$B$36:$B$135,0),MATCH('Capacity Backing (Hide)'!$A20,'Capacity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(Hide)'!$A20,'Capacity Summary'!$I$35:$BH$35,0))="x",INDEX('Capacity Summary'!$C$36:$F$135,MATCH('Capacity Backing (Hide)'!BF$2,'Capacity Summary'!$B$36:$B$135,0),4),IF(INDEX('Capacity Summary'!$I$36:$BH$135,MATCH('Capacity Backing (Hide)'!BF$2,'Capacity Summary'!$B$36:$B$135,0),MATCH('Capacity Backing (Hide)'!$A20,'Capacity Summary'!$I$35:$BH$35,0))&lt;&gt;0,INDEX('Capacity Summary'!$I$36:$BH$135,MATCH('Capacity Backing (Hide)'!BF$2,'Capacity Summary'!$B$36:$B$135,0),MATCH('Capacity Backing (Hide)'!$A20,'Capacity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(Hide)'!$A20,'Capacity Summary'!$I$35:$BH$35,0))="x",INDEX('Capacity Summary'!$C$36:$F$135,MATCH('Capacity Backing (Hide)'!BG$2,'Capacity Summary'!$B$36:$B$135,0),4),IF(INDEX('Capacity Summary'!$I$36:$BH$135,MATCH('Capacity Backing (Hide)'!BG$2,'Capacity Summary'!$B$36:$B$135,0),MATCH('Capacity Backing (Hide)'!$A20,'Capacity Summary'!$I$35:$BH$35,0))&lt;&gt;0,INDEX('Capacity Summary'!$I$36:$BH$135,MATCH('Capacity Backing (Hide)'!BG$2,'Capacity Summary'!$B$36:$B$135,0),MATCH('Capacity Backing (Hide)'!$A20,'Capacity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(Hide)'!$A20,'Capacity Summary'!$I$35:$BH$35,0))="x",INDEX('Capacity Summary'!$C$36:$F$135,MATCH('Capacity Backing (Hide)'!BH$2,'Capacity Summary'!$B$36:$B$135,0),4),IF(INDEX('Capacity Summary'!$I$36:$BH$135,MATCH('Capacity Backing (Hide)'!BH$2,'Capacity Summary'!$B$36:$B$135,0),MATCH('Capacity Backing (Hide)'!$A20,'Capacity Summary'!$I$35:$BH$35,0))&lt;&gt;0,INDEX('Capacity Summary'!$I$36:$BH$135,MATCH('Capacity Backing (Hide)'!BH$2,'Capacity Summary'!$B$36:$B$135,0),MATCH('Capacity Backing (Hide)'!$A20,'Capacity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(Hide)'!$A20,'Capacity Summary'!$I$35:$BH$35,0))="x",INDEX('Capacity Summary'!$C$36:$F$135,MATCH('Capacity Backing (Hide)'!BI$2,'Capacity Summary'!$B$36:$B$135,0),4),IF(INDEX('Capacity Summary'!$I$36:$BH$135,MATCH('Capacity Backing (Hide)'!BI$2,'Capacity Summary'!$B$36:$B$135,0),MATCH('Capacity Backing (Hide)'!$A20,'Capacity Summary'!$I$35:$BH$35,0))&lt;&gt;0,INDEX('Capacity Summary'!$I$36:$BH$135,MATCH('Capacity Backing (Hide)'!BI$2,'Capacity Summary'!$B$36:$B$135,0),MATCH('Capacity Backing (Hide)'!$A20,'Capacity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(Hide)'!$A20,'Capacity Summary'!$I$35:$BH$35,0))="x",INDEX('Capacity Summary'!$C$36:$F$135,MATCH('Capacity Backing (Hide)'!BJ$2,'Capacity Summary'!$B$36:$B$135,0),4),IF(INDEX('Capacity Summary'!$I$36:$BH$135,MATCH('Capacity Backing (Hide)'!BJ$2,'Capacity Summary'!$B$36:$B$135,0),MATCH('Capacity Backing (Hide)'!$A20,'Capacity Summary'!$I$35:$BH$35,0))&lt;&gt;0,INDEX('Capacity Summary'!$I$36:$BH$135,MATCH('Capacity Backing (Hide)'!BJ$2,'Capacity Summary'!$B$36:$B$135,0),MATCH('Capacity Backing (Hide)'!$A20,'Capacity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(Hide)'!$A20,'Capacity Summary'!$I$35:$BH$35,0))="x",INDEX('Capacity Summary'!$C$36:$F$135,MATCH('Capacity Backing (Hide)'!BK$2,'Capacity Summary'!$B$36:$B$135,0),4),IF(INDEX('Capacity Summary'!$I$36:$BH$135,MATCH('Capacity Backing (Hide)'!BK$2,'Capacity Summary'!$B$36:$B$135,0),MATCH('Capacity Backing (Hide)'!$A20,'Capacity Summary'!$I$35:$BH$35,0))&lt;&gt;0,INDEX('Capacity Summary'!$I$36:$BH$135,MATCH('Capacity Backing (Hide)'!BK$2,'Capacity Summary'!$B$36:$B$135,0),MATCH('Capacity Backing (Hide)'!$A20,'Capacity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(Hide)'!$A20,'Capacity Summary'!$I$35:$BH$35,0))="x",INDEX('Capacity Summary'!$C$36:$F$135,MATCH('Capacity Backing (Hide)'!BL$2,'Capacity Summary'!$B$36:$B$135,0),4),IF(INDEX('Capacity Summary'!$I$36:$BH$135,MATCH('Capacity Backing (Hide)'!BL$2,'Capacity Summary'!$B$36:$B$135,0),MATCH('Capacity Backing (Hide)'!$A20,'Capacity Summary'!$I$35:$BH$35,0))&lt;&gt;0,INDEX('Capacity Summary'!$I$36:$BH$135,MATCH('Capacity Backing (Hide)'!BL$2,'Capacity Summary'!$B$36:$B$135,0),MATCH('Capacity Backing (Hide)'!$A20,'Capacity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(Hide)'!$A20,'Capacity Summary'!$I$35:$BH$35,0))="x",INDEX('Capacity Summary'!$C$36:$F$135,MATCH('Capacity Backing (Hide)'!BM$2,'Capacity Summary'!$B$36:$B$135,0),4),IF(INDEX('Capacity Summary'!$I$36:$BH$135,MATCH('Capacity Backing (Hide)'!BM$2,'Capacity Summary'!$B$36:$B$135,0),MATCH('Capacity Backing (Hide)'!$A20,'Capacity Summary'!$I$35:$BH$35,0))&lt;&gt;0,INDEX('Capacity Summary'!$I$36:$BH$135,MATCH('Capacity Backing (Hide)'!BM$2,'Capacity Summary'!$B$36:$B$135,0),MATCH('Capacity Backing (Hide)'!$A20,'Capacity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(Hide)'!$A20,'Capacity Summary'!$I$35:$BH$35,0))="x",INDEX('Capacity Summary'!$C$36:$F$135,MATCH('Capacity Backing (Hide)'!BN$2,'Capacity Summary'!$B$36:$B$135,0),4),IF(INDEX('Capacity Summary'!$I$36:$BH$135,MATCH('Capacity Backing (Hide)'!BN$2,'Capacity Summary'!$B$36:$B$135,0),MATCH('Capacity Backing (Hide)'!$A20,'Capacity Summary'!$I$35:$BH$35,0))&lt;&gt;0,INDEX('Capacity Summary'!$I$36:$BH$135,MATCH('Capacity Backing (Hide)'!BN$2,'Capacity Summary'!$B$36:$B$135,0),MATCH('Capacity Backing (Hide)'!$A20,'Capacity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(Hide)'!$A20,'Capacity Summary'!$I$35:$BH$35,0))="x",INDEX('Capacity Summary'!$C$36:$F$135,MATCH('Capacity Backing (Hide)'!BO$2,'Capacity Summary'!$B$36:$B$135,0),4),IF(INDEX('Capacity Summary'!$I$36:$BH$135,MATCH('Capacity Backing (Hide)'!BO$2,'Capacity Summary'!$B$36:$B$135,0),MATCH('Capacity Backing (Hide)'!$A20,'Capacity Summary'!$I$35:$BH$35,0))&lt;&gt;0,INDEX('Capacity Summary'!$I$36:$BH$135,MATCH('Capacity Backing (Hide)'!BO$2,'Capacity Summary'!$B$36:$B$135,0),MATCH('Capacity Backing (Hide)'!$A20,'Capacity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(Hide)'!$A20,'Capacity Summary'!$I$35:$BH$35,0))="x",INDEX('Capacity Summary'!$C$36:$F$135,MATCH('Capacity Backing (Hide)'!BP$2,'Capacity Summary'!$B$36:$B$135,0),4),IF(INDEX('Capacity Summary'!$I$36:$BH$135,MATCH('Capacity Backing (Hide)'!BP$2,'Capacity Summary'!$B$36:$B$135,0),MATCH('Capacity Backing (Hide)'!$A20,'Capacity Summary'!$I$35:$BH$35,0))&lt;&gt;0,INDEX('Capacity Summary'!$I$36:$BH$135,MATCH('Capacity Backing (Hide)'!BP$2,'Capacity Summary'!$B$36:$B$135,0),MATCH('Capacity Backing (Hide)'!$A20,'Capacity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(Hide)'!$A20,'Capacity Summary'!$I$35:$BH$35,0))="x",INDEX('Capacity Summary'!$C$36:$F$135,MATCH('Capacity Backing (Hide)'!BQ$2,'Capacity Summary'!$B$36:$B$135,0),4),IF(INDEX('Capacity Summary'!$I$36:$BH$135,MATCH('Capacity Backing (Hide)'!BQ$2,'Capacity Summary'!$B$36:$B$135,0),MATCH('Capacity Backing (Hide)'!$A20,'Capacity Summary'!$I$35:$BH$35,0))&lt;&gt;0,INDEX('Capacity Summary'!$I$36:$BH$135,MATCH('Capacity Backing (Hide)'!BQ$2,'Capacity Summary'!$B$36:$B$135,0),MATCH('Capacity Backing (Hide)'!$A20,'Capacity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(Hide)'!$A20,'Capacity Summary'!$I$35:$BH$35,0))="x",INDEX('Capacity Summary'!$C$36:$F$135,MATCH('Capacity Backing (Hide)'!BR$2,'Capacity Summary'!$B$36:$B$135,0),4),IF(INDEX('Capacity Summary'!$I$36:$BH$135,MATCH('Capacity Backing (Hide)'!BR$2,'Capacity Summary'!$B$36:$B$135,0),MATCH('Capacity Backing (Hide)'!$A20,'Capacity Summary'!$I$35:$BH$35,0))&lt;&gt;0,INDEX('Capacity Summary'!$I$36:$BH$135,MATCH('Capacity Backing (Hide)'!BR$2,'Capacity Summary'!$B$36:$B$135,0),MATCH('Capacity Backing (Hide)'!$A20,'Capacity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(Hide)'!$A20,'Capacity Summary'!$I$35:$BH$35,0))="x",INDEX('Capacity Summary'!$C$36:$F$135,MATCH('Capacity Backing (Hide)'!BS$2,'Capacity Summary'!$B$36:$B$135,0),4),IF(INDEX('Capacity Summary'!$I$36:$BH$135,MATCH('Capacity Backing (Hide)'!BS$2,'Capacity Summary'!$B$36:$B$135,0),MATCH('Capacity Backing (Hide)'!$A20,'Capacity Summary'!$I$35:$BH$35,0))&lt;&gt;0,INDEX('Capacity Summary'!$I$36:$BH$135,MATCH('Capacity Backing (Hide)'!BS$2,'Capacity Summary'!$B$36:$B$135,0),MATCH('Capacity Backing (Hide)'!$A20,'Capacity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(Hide)'!$A20,'Capacity Summary'!$I$35:$BH$35,0))="x",INDEX('Capacity Summary'!$C$36:$F$135,MATCH('Capacity Backing (Hide)'!BT$2,'Capacity Summary'!$B$36:$B$135,0),4),IF(INDEX('Capacity Summary'!$I$36:$BH$135,MATCH('Capacity Backing (Hide)'!BT$2,'Capacity Summary'!$B$36:$B$135,0),MATCH('Capacity Backing (Hide)'!$A20,'Capacity Summary'!$I$35:$BH$35,0))&lt;&gt;0,INDEX('Capacity Summary'!$I$36:$BH$135,MATCH('Capacity Backing (Hide)'!BT$2,'Capacity Summary'!$B$36:$B$135,0),MATCH('Capacity Backing (Hide)'!$A20,'Capacity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(Hide)'!$A20,'Capacity Summary'!$I$35:$BH$35,0))="x",INDEX('Capacity Summary'!$C$36:$F$135,MATCH('Capacity Backing (Hide)'!BU$2,'Capacity Summary'!$B$36:$B$135,0),4),IF(INDEX('Capacity Summary'!$I$36:$BH$135,MATCH('Capacity Backing (Hide)'!BU$2,'Capacity Summary'!$B$36:$B$135,0),MATCH('Capacity Backing (Hide)'!$A20,'Capacity Summary'!$I$35:$BH$35,0))&lt;&gt;0,INDEX('Capacity Summary'!$I$36:$BH$135,MATCH('Capacity Backing (Hide)'!BU$2,'Capacity Summary'!$B$36:$B$135,0),MATCH('Capacity Backing (Hide)'!$A20,'Capacity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(Hide)'!$A20,'Capacity Summary'!$I$35:$BH$35,0))="x",INDEX('Capacity Summary'!$C$36:$F$135,MATCH('Capacity Backing (Hide)'!BV$2,'Capacity Summary'!$B$36:$B$135,0),4),IF(INDEX('Capacity Summary'!$I$36:$BH$135,MATCH('Capacity Backing (Hide)'!BV$2,'Capacity Summary'!$B$36:$B$135,0),MATCH('Capacity Backing (Hide)'!$A20,'Capacity Summary'!$I$35:$BH$35,0))&lt;&gt;0,INDEX('Capacity Summary'!$I$36:$BH$135,MATCH('Capacity Backing (Hide)'!BV$2,'Capacity Summary'!$B$36:$B$135,0),MATCH('Capacity Backing (Hide)'!$A20,'Capacity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(Hide)'!$A20,'Capacity Summary'!$I$35:$BH$35,0))="x",INDEX('Capacity Summary'!$C$36:$F$135,MATCH('Capacity Backing (Hide)'!BW$2,'Capacity Summary'!$B$36:$B$135,0),4),IF(INDEX('Capacity Summary'!$I$36:$BH$135,MATCH('Capacity Backing (Hide)'!BW$2,'Capacity Summary'!$B$36:$B$135,0),MATCH('Capacity Backing (Hide)'!$A20,'Capacity Summary'!$I$35:$BH$35,0))&lt;&gt;0,INDEX('Capacity Summary'!$I$36:$BH$135,MATCH('Capacity Backing (Hide)'!BW$2,'Capacity Summary'!$B$36:$B$135,0),MATCH('Capacity Backing (Hide)'!$A20,'Capacity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(Hide)'!$A20,'Capacity Summary'!$I$35:$BH$35,0))="x",INDEX('Capacity Summary'!$C$36:$F$135,MATCH('Capacity Backing (Hide)'!BX$2,'Capacity Summary'!$B$36:$B$135,0),4),IF(INDEX('Capacity Summary'!$I$36:$BH$135,MATCH('Capacity Backing (Hide)'!BX$2,'Capacity Summary'!$B$36:$B$135,0),MATCH('Capacity Backing (Hide)'!$A20,'Capacity Summary'!$I$35:$BH$35,0))&lt;&gt;0,INDEX('Capacity Summary'!$I$36:$BH$135,MATCH('Capacity Backing (Hide)'!BX$2,'Capacity Summary'!$B$36:$B$135,0),MATCH('Capacity Backing (Hide)'!$A20,'Capacity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(Hide)'!$A20,'Capacity Summary'!$I$35:$BH$35,0))="x",INDEX('Capacity Summary'!$C$36:$F$135,MATCH('Capacity Backing (Hide)'!BY$2,'Capacity Summary'!$B$36:$B$135,0),4),IF(INDEX('Capacity Summary'!$I$36:$BH$135,MATCH('Capacity Backing (Hide)'!BY$2,'Capacity Summary'!$B$36:$B$135,0),MATCH('Capacity Backing (Hide)'!$A20,'Capacity Summary'!$I$35:$BH$35,0))&lt;&gt;0,INDEX('Capacity Summary'!$I$36:$BH$135,MATCH('Capacity Backing (Hide)'!BY$2,'Capacity Summary'!$B$36:$B$135,0),MATCH('Capacity Backing (Hide)'!$A20,'Capacity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(Hide)'!$A20,'Capacity Summary'!$I$35:$BH$35,0))="x",INDEX('Capacity Summary'!$C$36:$F$135,MATCH('Capacity Backing (Hide)'!BZ$2,'Capacity Summary'!$B$36:$B$135,0),4),IF(INDEX('Capacity Summary'!$I$36:$BH$135,MATCH('Capacity Backing (Hide)'!BZ$2,'Capacity Summary'!$B$36:$B$135,0),MATCH('Capacity Backing (Hide)'!$A20,'Capacity Summary'!$I$35:$BH$35,0))&lt;&gt;0,INDEX('Capacity Summary'!$I$36:$BH$135,MATCH('Capacity Backing (Hide)'!BZ$2,'Capacity Summary'!$B$36:$B$135,0),MATCH('Capacity Backing (Hide)'!$A20,'Capacity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(Hide)'!$A20,'Capacity Summary'!$I$35:$BH$35,0))="x",INDEX('Capacity Summary'!$C$36:$F$135,MATCH('Capacity Backing (Hide)'!CA$2,'Capacity Summary'!$B$36:$B$135,0),4),IF(INDEX('Capacity Summary'!$I$36:$BH$135,MATCH('Capacity Backing (Hide)'!CA$2,'Capacity Summary'!$B$36:$B$135,0),MATCH('Capacity Backing (Hide)'!$A20,'Capacity Summary'!$I$35:$BH$35,0))&lt;&gt;0,INDEX('Capacity Summary'!$I$36:$BH$135,MATCH('Capacity Backing (Hide)'!CA$2,'Capacity Summary'!$B$36:$B$135,0),MATCH('Capacity Backing (Hide)'!$A20,'Capacity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(Hide)'!$A20,'Capacity Summary'!$I$35:$BH$35,0))="x",INDEX('Capacity Summary'!$C$36:$F$135,MATCH('Capacity Backing (Hide)'!CB$2,'Capacity Summary'!$B$36:$B$135,0),4),IF(INDEX('Capacity Summary'!$I$36:$BH$135,MATCH('Capacity Backing (Hide)'!CB$2,'Capacity Summary'!$B$36:$B$135,0),MATCH('Capacity Backing (Hide)'!$A20,'Capacity Summary'!$I$35:$BH$35,0))&lt;&gt;0,INDEX('Capacity Summary'!$I$36:$BH$135,MATCH('Capacity Backing (Hide)'!CB$2,'Capacity Summary'!$B$36:$B$135,0),MATCH('Capacity Backing (Hide)'!$A20,'Capacity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(Hide)'!$A20,'Capacity Summary'!$I$35:$BH$35,0))="x",INDEX('Capacity Summary'!$C$36:$F$135,MATCH('Capacity Backing (Hide)'!CC$2,'Capacity Summary'!$B$36:$B$135,0),4),IF(INDEX('Capacity Summary'!$I$36:$BH$135,MATCH('Capacity Backing (Hide)'!CC$2,'Capacity Summary'!$B$36:$B$135,0),MATCH('Capacity Backing (Hide)'!$A20,'Capacity Summary'!$I$35:$BH$35,0))&lt;&gt;0,INDEX('Capacity Summary'!$I$36:$BH$135,MATCH('Capacity Backing (Hide)'!CC$2,'Capacity Summary'!$B$36:$B$135,0),MATCH('Capacity Backing (Hide)'!$A20,'Capacity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(Hide)'!$A20,'Capacity Summary'!$I$35:$BH$35,0))="x",INDEX('Capacity Summary'!$C$36:$F$135,MATCH('Capacity Backing (Hide)'!CD$2,'Capacity Summary'!$B$36:$B$135,0),4),IF(INDEX('Capacity Summary'!$I$36:$BH$135,MATCH('Capacity Backing (Hide)'!CD$2,'Capacity Summary'!$B$36:$B$135,0),MATCH('Capacity Backing (Hide)'!$A20,'Capacity Summary'!$I$35:$BH$35,0))&lt;&gt;0,INDEX('Capacity Summary'!$I$36:$BH$135,MATCH('Capacity Backing (Hide)'!CD$2,'Capacity Summary'!$B$36:$B$135,0),MATCH('Capacity Backing (Hide)'!$A20,'Capacity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(Hide)'!$A20,'Capacity Summary'!$I$35:$BH$35,0))="x",INDEX('Capacity Summary'!$C$36:$F$135,MATCH('Capacity Backing (Hide)'!CE$2,'Capacity Summary'!$B$36:$B$135,0),4),IF(INDEX('Capacity Summary'!$I$36:$BH$135,MATCH('Capacity Backing (Hide)'!CE$2,'Capacity Summary'!$B$36:$B$135,0),MATCH('Capacity Backing (Hide)'!$A20,'Capacity Summary'!$I$35:$BH$35,0))&lt;&gt;0,INDEX('Capacity Summary'!$I$36:$BH$135,MATCH('Capacity Backing (Hide)'!CE$2,'Capacity Summary'!$B$36:$B$135,0),MATCH('Capacity Backing (Hide)'!$A20,'Capacity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(Hide)'!$A20,'Capacity Summary'!$I$35:$BH$35,0))="x",INDEX('Capacity Summary'!$C$36:$F$135,MATCH('Capacity Backing (Hide)'!CF$2,'Capacity Summary'!$B$36:$B$135,0),4),IF(INDEX('Capacity Summary'!$I$36:$BH$135,MATCH('Capacity Backing (Hide)'!CF$2,'Capacity Summary'!$B$36:$B$135,0),MATCH('Capacity Backing (Hide)'!$A20,'Capacity Summary'!$I$35:$BH$35,0))&lt;&gt;0,INDEX('Capacity Summary'!$I$36:$BH$135,MATCH('Capacity Backing (Hide)'!CF$2,'Capacity Summary'!$B$36:$B$135,0),MATCH('Capacity Backing (Hide)'!$A20,'Capacity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(Hide)'!$A20,'Capacity Summary'!$I$35:$BH$35,0))="x",INDEX('Capacity Summary'!$C$36:$F$135,MATCH('Capacity Backing (Hide)'!CG$2,'Capacity Summary'!$B$36:$B$135,0),4),IF(INDEX('Capacity Summary'!$I$36:$BH$135,MATCH('Capacity Backing (Hide)'!CG$2,'Capacity Summary'!$B$36:$B$135,0),MATCH('Capacity Backing (Hide)'!$A20,'Capacity Summary'!$I$35:$BH$35,0))&lt;&gt;0,INDEX('Capacity Summary'!$I$36:$BH$135,MATCH('Capacity Backing (Hide)'!CG$2,'Capacity Summary'!$B$36:$B$135,0),MATCH('Capacity Backing (Hide)'!$A20,'Capacity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(Hide)'!$A20,'Capacity Summary'!$I$35:$BH$35,0))="x",INDEX('Capacity Summary'!$C$36:$F$135,MATCH('Capacity Backing (Hide)'!CH$2,'Capacity Summary'!$B$36:$B$135,0),4),IF(INDEX('Capacity Summary'!$I$36:$BH$135,MATCH('Capacity Backing (Hide)'!CH$2,'Capacity Summary'!$B$36:$B$135,0),MATCH('Capacity Backing (Hide)'!$A20,'Capacity Summary'!$I$35:$BH$35,0))&lt;&gt;0,INDEX('Capacity Summary'!$I$36:$BH$135,MATCH('Capacity Backing (Hide)'!CH$2,'Capacity Summary'!$B$36:$B$135,0),MATCH('Capacity Backing (Hide)'!$A20,'Capacity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(Hide)'!$A20,'Capacity Summary'!$I$35:$BH$35,0))="x",INDEX('Capacity Summary'!$C$36:$F$135,MATCH('Capacity Backing (Hide)'!CI$2,'Capacity Summary'!$B$36:$B$135,0),4),IF(INDEX('Capacity Summary'!$I$36:$BH$135,MATCH('Capacity Backing (Hide)'!CI$2,'Capacity Summary'!$B$36:$B$135,0),MATCH('Capacity Backing (Hide)'!$A20,'Capacity Summary'!$I$35:$BH$35,0))&lt;&gt;0,INDEX('Capacity Summary'!$I$36:$BH$135,MATCH('Capacity Backing (Hide)'!CI$2,'Capacity Summary'!$B$36:$B$135,0),MATCH('Capacity Backing (Hide)'!$A20,'Capacity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(Hide)'!$A20,'Capacity Summary'!$I$35:$BH$35,0))="x",INDEX('Capacity Summary'!$C$36:$F$135,MATCH('Capacity Backing (Hide)'!CJ$2,'Capacity Summary'!$B$36:$B$135,0),4),IF(INDEX('Capacity Summary'!$I$36:$BH$135,MATCH('Capacity Backing (Hide)'!CJ$2,'Capacity Summary'!$B$36:$B$135,0),MATCH('Capacity Backing (Hide)'!$A20,'Capacity Summary'!$I$35:$BH$35,0))&lt;&gt;0,INDEX('Capacity Summary'!$I$36:$BH$135,MATCH('Capacity Backing (Hide)'!CJ$2,'Capacity Summary'!$B$36:$B$135,0),MATCH('Capacity Backing (Hide)'!$A20,'Capacity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(Hide)'!$A20,'Capacity Summary'!$I$35:$BH$35,0))="x",INDEX('Capacity Summary'!$C$36:$F$135,MATCH('Capacity Backing (Hide)'!CK$2,'Capacity Summary'!$B$36:$B$135,0),4),IF(INDEX('Capacity Summary'!$I$36:$BH$135,MATCH('Capacity Backing (Hide)'!CK$2,'Capacity Summary'!$B$36:$B$135,0),MATCH('Capacity Backing (Hide)'!$A20,'Capacity Summary'!$I$35:$BH$35,0))&lt;&gt;0,INDEX('Capacity Summary'!$I$36:$BH$135,MATCH('Capacity Backing (Hide)'!CK$2,'Capacity Summary'!$B$36:$B$135,0),MATCH('Capacity Backing (Hide)'!$A20,'Capacity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(Hide)'!$A20,'Capacity Summary'!$I$35:$BH$35,0))="x",INDEX('Capacity Summary'!$C$36:$F$135,MATCH('Capacity Backing (Hide)'!CL$2,'Capacity Summary'!$B$36:$B$135,0),4),IF(INDEX('Capacity Summary'!$I$36:$BH$135,MATCH('Capacity Backing (Hide)'!CL$2,'Capacity Summary'!$B$36:$B$135,0),MATCH('Capacity Backing (Hide)'!$A20,'Capacity Summary'!$I$35:$BH$35,0))&lt;&gt;0,INDEX('Capacity Summary'!$I$36:$BH$135,MATCH('Capacity Backing (Hide)'!CL$2,'Capacity Summary'!$B$36:$B$135,0),MATCH('Capacity Backing (Hide)'!$A20,'Capacity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(Hide)'!$A20,'Capacity Summary'!$I$35:$BH$35,0))="x",INDEX('Capacity Summary'!$C$36:$F$135,MATCH('Capacity Backing (Hide)'!CM$2,'Capacity Summary'!$B$36:$B$135,0),4),IF(INDEX('Capacity Summary'!$I$36:$BH$135,MATCH('Capacity Backing (Hide)'!CM$2,'Capacity Summary'!$B$36:$B$135,0),MATCH('Capacity Backing (Hide)'!$A20,'Capacity Summary'!$I$35:$BH$35,0))&lt;&gt;0,INDEX('Capacity Summary'!$I$36:$BH$135,MATCH('Capacity Backing (Hide)'!CM$2,'Capacity Summary'!$B$36:$B$135,0),MATCH('Capacity Backing (Hide)'!$A20,'Capacity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(Hide)'!$A20,'Capacity Summary'!$I$35:$BH$35,0))="x",INDEX('Capacity Summary'!$C$36:$F$135,MATCH('Capacity Backing (Hide)'!CN$2,'Capacity Summary'!$B$36:$B$135,0),4),IF(INDEX('Capacity Summary'!$I$36:$BH$135,MATCH('Capacity Backing (Hide)'!CN$2,'Capacity Summary'!$B$36:$B$135,0),MATCH('Capacity Backing (Hide)'!$A20,'Capacity Summary'!$I$35:$BH$35,0))&lt;&gt;0,INDEX('Capacity Summary'!$I$36:$BH$135,MATCH('Capacity Backing (Hide)'!CN$2,'Capacity Summary'!$B$36:$B$135,0),MATCH('Capacity Backing (Hide)'!$A20,'Capacity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(Hide)'!$A20,'Capacity Summary'!$I$35:$BH$35,0))="x",INDEX('Capacity Summary'!$C$36:$F$135,MATCH('Capacity Backing (Hide)'!CO$2,'Capacity Summary'!$B$36:$B$135,0),4),IF(INDEX('Capacity Summary'!$I$36:$BH$135,MATCH('Capacity Backing (Hide)'!CO$2,'Capacity Summary'!$B$36:$B$135,0),MATCH('Capacity Backing (Hide)'!$A20,'Capacity Summary'!$I$35:$BH$35,0))&lt;&gt;0,INDEX('Capacity Summary'!$I$36:$BH$135,MATCH('Capacity Backing (Hide)'!CO$2,'Capacity Summary'!$B$36:$B$135,0),MATCH('Capacity Backing (Hide)'!$A20,'Capacity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(Hide)'!$A20,'Capacity Summary'!$I$35:$BH$35,0))="x",INDEX('Capacity Summary'!$C$36:$F$135,MATCH('Capacity Backing (Hide)'!CP$2,'Capacity Summary'!$B$36:$B$135,0),4),IF(INDEX('Capacity Summary'!$I$36:$BH$135,MATCH('Capacity Backing (Hide)'!CP$2,'Capacity Summary'!$B$36:$B$135,0),MATCH('Capacity Backing (Hide)'!$A20,'Capacity Summary'!$I$35:$BH$35,0))&lt;&gt;0,INDEX('Capacity Summary'!$I$36:$BH$135,MATCH('Capacity Backing (Hide)'!CP$2,'Capacity Summary'!$B$36:$B$135,0),MATCH('Capacity Backing (Hide)'!$A20,'Capacity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(Hide)'!$A20,'Capacity Summary'!$I$35:$BH$35,0))="x",INDEX('Capacity Summary'!$C$36:$F$135,MATCH('Capacity Backing (Hide)'!CQ$2,'Capacity Summary'!$B$36:$B$135,0),4),IF(INDEX('Capacity Summary'!$I$36:$BH$135,MATCH('Capacity Backing (Hide)'!CQ$2,'Capacity Summary'!$B$36:$B$135,0),MATCH('Capacity Backing (Hide)'!$A20,'Capacity Summary'!$I$35:$BH$35,0))&lt;&gt;0,INDEX('Capacity Summary'!$I$36:$BH$135,MATCH('Capacity Backing (Hide)'!CQ$2,'Capacity Summary'!$B$36:$B$135,0),MATCH('Capacity Backing (Hide)'!$A20,'Capacity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(Hide)'!$A20,'Capacity Summary'!$I$35:$BH$35,0))="x",INDEX('Capacity Summary'!$C$36:$F$135,MATCH('Capacity Backing (Hide)'!CR$2,'Capacity Summary'!$B$36:$B$135,0),4),IF(INDEX('Capacity Summary'!$I$36:$BH$135,MATCH('Capacity Backing (Hide)'!CR$2,'Capacity Summary'!$B$36:$B$135,0),MATCH('Capacity Backing (Hide)'!$A20,'Capacity Summary'!$I$35:$BH$35,0))&lt;&gt;0,INDEX('Capacity Summary'!$I$36:$BH$135,MATCH('Capacity Backing (Hide)'!CR$2,'Capacity Summary'!$B$36:$B$135,0),MATCH('Capacity Backing (Hide)'!$A20,'Capacity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(Hide)'!$A20,'Capacity Summary'!$I$35:$BH$35,0))="x",INDEX('Capacity Summary'!$C$36:$F$135,MATCH('Capacity Backing (Hide)'!CS$2,'Capacity Summary'!$B$36:$B$135,0),4),IF(INDEX('Capacity Summary'!$I$36:$BH$135,MATCH('Capacity Backing (Hide)'!CS$2,'Capacity Summary'!$B$36:$B$135,0),MATCH('Capacity Backing (Hide)'!$A20,'Capacity Summary'!$I$35:$BH$35,0))&lt;&gt;0,INDEX('Capacity Summary'!$I$36:$BH$135,MATCH('Capacity Backing (Hide)'!CS$2,'Capacity Summary'!$B$36:$B$135,0),MATCH('Capacity Backing (Hide)'!$A20,'Capacity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(Hide)'!$A20,'Capacity Summary'!$I$35:$BH$35,0))="x",INDEX('Capacity Summary'!$C$36:$F$135,MATCH('Capacity Backing (Hide)'!CT$2,'Capacity Summary'!$B$36:$B$135,0),4),IF(INDEX('Capacity Summary'!$I$36:$BH$135,MATCH('Capacity Backing (Hide)'!CT$2,'Capacity Summary'!$B$36:$B$135,0),MATCH('Capacity Backing (Hide)'!$A20,'Capacity Summary'!$I$35:$BH$35,0))&lt;&gt;0,INDEX('Capacity Summary'!$I$36:$BH$135,MATCH('Capacity Backing (Hide)'!CT$2,'Capacity Summary'!$B$36:$B$135,0),MATCH('Capacity Backing (Hide)'!$A20,'Capacity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(Hide)'!$A20,'Capacity Summary'!$I$35:$BH$35,0))="x",INDEX('Capacity Summary'!$C$36:$F$135,MATCH('Capacity Backing (Hide)'!CU$2,'Capacity Summary'!$B$36:$B$135,0),4),IF(INDEX('Capacity Summary'!$I$36:$BH$135,MATCH('Capacity Backing (Hide)'!CU$2,'Capacity Summary'!$B$36:$B$135,0),MATCH('Capacity Backing (Hide)'!$A20,'Capacity Summary'!$I$35:$BH$35,0))&lt;&gt;0,INDEX('Capacity Summary'!$I$36:$BH$135,MATCH('Capacity Backing (Hide)'!CU$2,'Capacity Summary'!$B$36:$B$135,0),MATCH('Capacity Backing (Hide)'!$A20,'Capacity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(Hide)'!$A20,'Capacity Summary'!$I$35:$BH$35,0))="x",INDEX('Capacity Summary'!$C$36:$F$135,MATCH('Capacity Backing (Hide)'!CV$2,'Capacity Summary'!$B$36:$B$135,0),4),IF(INDEX('Capacity Summary'!$I$36:$BH$135,MATCH('Capacity Backing (Hide)'!CV$2,'Capacity Summary'!$B$36:$B$135,0),MATCH('Capacity Backing (Hide)'!$A20,'Capacity Summary'!$I$35:$BH$35,0))&lt;&gt;0,INDEX('Capacity Summary'!$I$36:$BH$135,MATCH('Capacity Backing (Hide)'!CV$2,'Capacity Summary'!$B$36:$B$135,0),MATCH('Capacity Backing (Hide)'!$A20,'Capacity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(Hide)'!$A20,'Capacity Summary'!$I$35:$BH$35,0))="x",INDEX('Capacity Summary'!$C$36:$F$135,MATCH('Capacity Backing (Hide)'!CW$2,'Capacity Summary'!$B$36:$B$135,0),4),IF(INDEX('Capacity Summary'!$I$36:$BH$135,MATCH('Capacity Backing (Hide)'!CW$2,'Capacity Summary'!$B$36:$B$135,0),MATCH('Capacity Backing (Hide)'!$A20,'Capacity Summary'!$I$35:$BH$35,0))&lt;&gt;0,INDEX('Capacity Summary'!$I$36:$BH$135,MATCH('Capacity Backing (Hide)'!CW$2,'Capacity Summary'!$B$36:$B$135,0),MATCH('Capacity Backing (Hide)'!$A20,'Capacity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(Hide)'!$A21,'Capacity Summary'!$I$35:$BH$35,0))="x",INDEX('Capacity Summary'!$C$36:$F$135,MATCH('Capacity Backing (Hide)'!B$2,'Capacity Summary'!$B$36:$B$135,0),4),IF(INDEX('Capacity Summary'!$I$36:$BH$135,MATCH('Capacity Backing (Hide)'!B$2,'Capacity Summary'!$B$36:$B$135,0),MATCH('Capacity Backing (Hide)'!$A21,'Capacity Summary'!$I$35:$BH$35,0))&lt;&gt;0,INDEX('Capacity Summary'!$I$36:$BH$135,MATCH('Capacity Backing (Hide)'!B$2,'Capacity Summary'!$B$36:$B$135,0),MATCH('Capacity Backing (Hide)'!$A21,'Capacity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(Hide)'!$A21,'Capacity Summary'!$I$35:$BH$35,0))="x",INDEX('Capacity Summary'!$C$36:$F$135,MATCH('Capacity Backing (Hide)'!C$2,'Capacity Summary'!$B$36:$B$135,0),4),IF(INDEX('Capacity Summary'!$I$36:$BH$135,MATCH('Capacity Backing (Hide)'!C$2,'Capacity Summary'!$B$36:$B$135,0),MATCH('Capacity Backing (Hide)'!$A21,'Capacity Summary'!$I$35:$BH$35,0))&lt;&gt;0,INDEX('Capacity Summary'!$I$36:$BH$135,MATCH('Capacity Backing (Hide)'!C$2,'Capacity Summary'!$B$36:$B$135,0),MATCH('Capacity Backing (Hide)'!$A21,'Capacity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(Hide)'!$A21,'Capacity Summary'!$I$35:$BH$35,0))="x",INDEX('Capacity Summary'!$C$36:$F$135,MATCH('Capacity Backing (Hide)'!D$2,'Capacity Summary'!$B$36:$B$135,0),4),IF(INDEX('Capacity Summary'!$I$36:$BH$135,MATCH('Capacity Backing (Hide)'!D$2,'Capacity Summary'!$B$36:$B$135,0),MATCH('Capacity Backing (Hide)'!$A21,'Capacity Summary'!$I$35:$BH$35,0))&lt;&gt;0,INDEX('Capacity Summary'!$I$36:$BH$135,MATCH('Capacity Backing (Hide)'!D$2,'Capacity Summary'!$B$36:$B$135,0),MATCH('Capacity Backing (Hide)'!$A21,'Capacity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(Hide)'!$A21,'Capacity Summary'!$I$35:$BH$35,0))="x",INDEX('Capacity Summary'!$C$36:$F$135,MATCH('Capacity Backing (Hide)'!E$2,'Capacity Summary'!$B$36:$B$135,0),4),IF(INDEX('Capacity Summary'!$I$36:$BH$135,MATCH('Capacity Backing (Hide)'!E$2,'Capacity Summary'!$B$36:$B$135,0),MATCH('Capacity Backing (Hide)'!$A21,'Capacity Summary'!$I$35:$BH$35,0))&lt;&gt;0,INDEX('Capacity Summary'!$I$36:$BH$135,MATCH('Capacity Backing (Hide)'!E$2,'Capacity Summary'!$B$36:$B$135,0),MATCH('Capacity Backing (Hide)'!$A21,'Capacity Summary'!$I$35:$BH$35,0)),0)),INDEX('Capacity Summary'!$C$36:$F$135,MATCH('Capacity Backing (Hide)'!E$2,'Capacity Summary'!$B$36:$B$135,0),2)))/IF(Summary!$B$7="Minutes",1,60)/COUNTA(INDEX(Capacity!$C$10:$Q$109,MATCH('Capacity Backing (Hide)'!E$2,Capacity!$B$10:$B$109,0),1):INDEX(Capacity!$C$10:$Q$109,MATCH('Capacity Backing (Hide)'!E$2,Capacity!$B$10:$B$109,0),15))</f>
        <v>#N/A</v>
      </c>
      <c r="F2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(Hide)'!$A21,'Capacity Summary'!$I$35:$BH$35,0))="x",INDEX('Capacity Summary'!$C$36:$F$135,MATCH('Capacity Backing (Hide)'!F$2,'Capacity Summary'!$B$36:$B$135,0),4),IF(INDEX('Capacity Summary'!$I$36:$BH$135,MATCH('Capacity Backing (Hide)'!F$2,'Capacity Summary'!$B$36:$B$135,0),MATCH('Capacity Backing (Hide)'!$A21,'Capacity Summary'!$I$35:$BH$35,0))&lt;&gt;0,INDEX('Capacity Summary'!$I$36:$BH$135,MATCH('Capacity Backing (Hide)'!F$2,'Capacity Summary'!$B$36:$B$135,0),MATCH('Capacity Backing (Hide)'!$A21,'Capacity Summary'!$I$35:$BH$35,0)),0)),INDEX('Capacity Summary'!$C$36:$F$135,MATCH('Capacity Backing (Hide)'!F$2,'Capacity Summary'!$B$36:$B$135,0),2)))/IF(Summary!$B$7="Minutes",1,60)/COUNTA(INDEX(Capacity!$C$10:$Q$109,MATCH('Capacity Backing (Hide)'!F$2,Capacity!$B$10:$B$109,0),1):INDEX(Capacity!$C$10:$Q$109,MATCH('Capacity Backing (Hide)'!F$2,Capacity!$B$10:$B$109,0),15))</f>
        <v>#N/A</v>
      </c>
      <c r="G2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(Hide)'!$A21,'Capacity Summary'!$I$35:$BH$35,0))="x",INDEX('Capacity Summary'!$C$36:$F$135,MATCH('Capacity Backing (Hide)'!G$2,'Capacity Summary'!$B$36:$B$135,0),4),IF(INDEX('Capacity Summary'!$I$36:$BH$135,MATCH('Capacity Backing (Hide)'!G$2,'Capacity Summary'!$B$36:$B$135,0),MATCH('Capacity Backing (Hide)'!$A21,'Capacity Summary'!$I$35:$BH$35,0))&lt;&gt;0,INDEX('Capacity Summary'!$I$36:$BH$135,MATCH('Capacity Backing (Hide)'!G$2,'Capacity Summary'!$B$36:$B$135,0),MATCH('Capacity Backing (Hide)'!$A21,'Capacity Summary'!$I$35:$BH$35,0)),0)),INDEX('Capacity Summary'!$C$36:$F$135,MATCH('Capacity Backing (Hide)'!G$2,'Capacity Summary'!$B$36:$B$135,0),2)))/IF(Summary!$B$7="Minutes",1,60)/COUNTA(INDEX(Capacity!$C$10:$Q$109,MATCH('Capacity Backing (Hide)'!G$2,Capacity!$B$10:$B$109,0),1):INDEX(Capacity!$C$10:$Q$109,MATCH('Capacity Backing (Hide)'!G$2,Capacity!$B$10:$B$109,0),15))</f>
        <v>#N/A</v>
      </c>
      <c r="H2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(Hide)'!$A21,'Capacity Summary'!$I$35:$BH$35,0))="x",INDEX('Capacity Summary'!$C$36:$F$135,MATCH('Capacity Backing (Hide)'!H$2,'Capacity Summary'!$B$36:$B$135,0),4),IF(INDEX('Capacity Summary'!$I$36:$BH$135,MATCH('Capacity Backing (Hide)'!H$2,'Capacity Summary'!$B$36:$B$135,0),MATCH('Capacity Backing (Hide)'!$A21,'Capacity Summary'!$I$35:$BH$35,0))&lt;&gt;0,INDEX('Capacity Summary'!$I$36:$BH$135,MATCH('Capacity Backing (Hide)'!H$2,'Capacity Summary'!$B$36:$B$135,0),MATCH('Capacity Backing (Hide)'!$A21,'Capacity Summary'!$I$35:$BH$35,0)),0)),INDEX('Capacity Summary'!$C$36:$F$135,MATCH('Capacity Backing (Hide)'!H$2,'Capacity Summary'!$B$36:$B$135,0),2)))/IF(Summary!$B$7="Minutes",1,60)/COUNTA(INDEX(Capacity!$C$10:$Q$109,MATCH('Capacity Backing (Hide)'!H$2,Capacity!$B$10:$B$109,0),1):INDEX(Capacity!$C$10:$Q$109,MATCH('Capacity Backing (Hide)'!H$2,Capacity!$B$10:$B$109,0),15))</f>
        <v>#N/A</v>
      </c>
      <c r="I2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(Hide)'!$A21,'Capacity Summary'!$I$35:$BH$35,0))="x",INDEX('Capacity Summary'!$C$36:$F$135,MATCH('Capacity Backing (Hide)'!I$2,'Capacity Summary'!$B$36:$B$135,0),4),IF(INDEX('Capacity Summary'!$I$36:$BH$135,MATCH('Capacity Backing (Hide)'!I$2,'Capacity Summary'!$B$36:$B$135,0),MATCH('Capacity Backing (Hide)'!$A21,'Capacity Summary'!$I$35:$BH$35,0))&lt;&gt;0,INDEX('Capacity Summary'!$I$36:$BH$135,MATCH('Capacity Backing (Hide)'!I$2,'Capacity Summary'!$B$36:$B$135,0),MATCH('Capacity Backing (Hide)'!$A21,'Capacity Summary'!$I$35:$BH$35,0)),0)),INDEX('Capacity Summary'!$C$36:$F$135,MATCH('Capacity Backing (Hide)'!I$2,'Capacity Summary'!$B$36:$B$135,0),2)))/IF(Summary!$B$7="Minutes",1,60)/COUNTA(INDEX(Capacity!$C$10:$Q$109,MATCH('Capacity Backing (Hide)'!I$2,Capacity!$B$10:$B$109,0),1):INDEX(Capacity!$C$10:$Q$109,MATCH('Capacity Backing (Hide)'!I$2,Capacity!$B$10:$B$109,0),15))</f>
        <v>#N/A</v>
      </c>
      <c r="J2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(Hide)'!$A21,'Capacity Summary'!$I$35:$BH$35,0))="x",INDEX('Capacity Summary'!$C$36:$F$135,MATCH('Capacity Backing (Hide)'!J$2,'Capacity Summary'!$B$36:$B$135,0),4),IF(INDEX('Capacity Summary'!$I$36:$BH$135,MATCH('Capacity Backing (Hide)'!J$2,'Capacity Summary'!$B$36:$B$135,0),MATCH('Capacity Backing (Hide)'!$A21,'Capacity Summary'!$I$35:$BH$35,0))&lt;&gt;0,INDEX('Capacity Summary'!$I$36:$BH$135,MATCH('Capacity Backing (Hide)'!J$2,'Capacity Summary'!$B$36:$B$135,0),MATCH('Capacity Backing (Hide)'!$A21,'Capacity Summary'!$I$35:$BH$35,0)),0)),INDEX('Capacity Summary'!$C$36:$F$135,MATCH('Capacity Backing (Hide)'!J$2,'Capacity Summary'!$B$36:$B$135,0),2)))/IF(Summary!$B$7="Minutes",1,60)/COUNTA(INDEX(Capacity!$C$10:$Q$109,MATCH('Capacity Backing (Hide)'!J$2,Capacity!$B$10:$B$109,0),1):INDEX(Capacity!$C$10:$Q$109,MATCH('Capacity Backing (Hide)'!J$2,Capacity!$B$10:$B$109,0),15))</f>
        <v>#N/A</v>
      </c>
      <c r="K2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(Hide)'!$A21,'Capacity Summary'!$I$35:$BH$35,0))="x",INDEX('Capacity Summary'!$C$36:$F$135,MATCH('Capacity Backing (Hide)'!K$2,'Capacity Summary'!$B$36:$B$135,0),4),IF(INDEX('Capacity Summary'!$I$36:$BH$135,MATCH('Capacity Backing (Hide)'!K$2,'Capacity Summary'!$B$36:$B$135,0),MATCH('Capacity Backing (Hide)'!$A21,'Capacity Summary'!$I$35:$BH$35,0))&lt;&gt;0,INDEX('Capacity Summary'!$I$36:$BH$135,MATCH('Capacity Backing (Hide)'!K$2,'Capacity Summary'!$B$36:$B$135,0),MATCH('Capacity Backing (Hide)'!$A21,'Capacity Summary'!$I$35:$BH$35,0)),0)),INDEX('Capacity Summary'!$C$36:$F$135,MATCH('Capacity Backing (Hide)'!K$2,'Capacity Summary'!$B$36:$B$135,0),2)))/IF(Summary!$B$7="Minutes",1,60)/COUNTA(INDEX(Capacity!$C$10:$Q$109,MATCH('Capacity Backing (Hide)'!K$2,Capacity!$B$10:$B$109,0),1):INDEX(Capacity!$C$10:$Q$109,MATCH('Capacity Backing (Hide)'!K$2,Capacity!$B$10:$B$109,0),15))</f>
        <v>#N/A</v>
      </c>
      <c r="L2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(Hide)'!$A21,'Capacity Summary'!$I$35:$BH$35,0))="x",INDEX('Capacity Summary'!$C$36:$F$135,MATCH('Capacity Backing (Hide)'!L$2,'Capacity Summary'!$B$36:$B$135,0),4),IF(INDEX('Capacity Summary'!$I$36:$BH$135,MATCH('Capacity Backing (Hide)'!L$2,'Capacity Summary'!$B$36:$B$135,0),MATCH('Capacity Backing (Hide)'!$A21,'Capacity Summary'!$I$35:$BH$35,0))&lt;&gt;0,INDEX('Capacity Summary'!$I$36:$BH$135,MATCH('Capacity Backing (Hide)'!L$2,'Capacity Summary'!$B$36:$B$135,0),MATCH('Capacity Backing (Hide)'!$A21,'Capacity Summary'!$I$35:$BH$35,0)),0)),INDEX('Capacity Summary'!$C$36:$F$135,MATCH('Capacity Backing (Hide)'!L$2,'Capacity Summary'!$B$36:$B$135,0),2)))/IF(Summary!$B$7="Minutes",1,60)/COUNTA(INDEX(Capacity!$C$10:$Q$109,MATCH('Capacity Backing (Hide)'!L$2,Capacity!$B$10:$B$109,0),1):INDEX(Capacity!$C$10:$Q$109,MATCH('Capacity Backing (Hide)'!L$2,Capacity!$B$10:$B$109,0),15))</f>
        <v>#N/A</v>
      </c>
      <c r="M2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(Hide)'!$A21,'Capacity Summary'!$I$35:$BH$35,0))="x",INDEX('Capacity Summary'!$C$36:$F$135,MATCH('Capacity Backing (Hide)'!M$2,'Capacity Summary'!$B$36:$B$135,0),4),IF(INDEX('Capacity Summary'!$I$36:$BH$135,MATCH('Capacity Backing (Hide)'!M$2,'Capacity Summary'!$B$36:$B$135,0),MATCH('Capacity Backing (Hide)'!$A21,'Capacity Summary'!$I$35:$BH$35,0))&lt;&gt;0,INDEX('Capacity Summary'!$I$36:$BH$135,MATCH('Capacity Backing (Hide)'!M$2,'Capacity Summary'!$B$36:$B$135,0),MATCH('Capacity Backing (Hide)'!$A21,'Capacity Summary'!$I$35:$BH$35,0)),0)),INDEX('Capacity Summary'!$C$36:$F$135,MATCH('Capacity Backing (Hide)'!M$2,'Capacity Summary'!$B$36:$B$135,0),2)))/IF(Summary!$B$7="Minutes",1,60)/COUNTA(INDEX(Capacity!$C$10:$Q$109,MATCH('Capacity Backing (Hide)'!M$2,Capacity!$B$10:$B$109,0),1):INDEX(Capacity!$C$10:$Q$109,MATCH('Capacity Backing (Hide)'!M$2,Capacity!$B$10:$B$109,0),15))</f>
        <v>#N/A</v>
      </c>
      <c r="N2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(Hide)'!$A21,'Capacity Summary'!$I$35:$BH$35,0))="x",INDEX('Capacity Summary'!$C$36:$F$135,MATCH('Capacity Backing (Hide)'!N$2,'Capacity Summary'!$B$36:$B$135,0),4),IF(INDEX('Capacity Summary'!$I$36:$BH$135,MATCH('Capacity Backing (Hide)'!N$2,'Capacity Summary'!$B$36:$B$135,0),MATCH('Capacity Backing (Hide)'!$A21,'Capacity Summary'!$I$35:$BH$35,0))&lt;&gt;0,INDEX('Capacity Summary'!$I$36:$BH$135,MATCH('Capacity Backing (Hide)'!N$2,'Capacity Summary'!$B$36:$B$135,0),MATCH('Capacity Backing (Hide)'!$A21,'Capacity Summary'!$I$35:$BH$35,0)),0)),INDEX('Capacity Summary'!$C$36:$F$135,MATCH('Capacity Backing (Hide)'!N$2,'Capacity Summary'!$B$36:$B$135,0),2)))/IF(Summary!$B$7="Minutes",1,60)/COUNTA(INDEX(Capacity!$C$10:$Q$109,MATCH('Capacity Backing (Hide)'!N$2,Capacity!$B$10:$B$109,0),1):INDEX(Capacity!$C$10:$Q$109,MATCH('Capacity Backing (Hide)'!N$2,Capacity!$B$10:$B$109,0),15))</f>
        <v>#N/A</v>
      </c>
      <c r="O2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(Hide)'!$A21,'Capacity Summary'!$I$35:$BH$35,0))="x",INDEX('Capacity Summary'!$C$36:$F$135,MATCH('Capacity Backing (Hide)'!O$2,'Capacity Summary'!$B$36:$B$135,0),4),IF(INDEX('Capacity Summary'!$I$36:$BH$135,MATCH('Capacity Backing (Hide)'!O$2,'Capacity Summary'!$B$36:$B$135,0),MATCH('Capacity Backing (Hide)'!$A21,'Capacity Summary'!$I$35:$BH$35,0))&lt;&gt;0,INDEX('Capacity Summary'!$I$36:$BH$135,MATCH('Capacity Backing (Hide)'!O$2,'Capacity Summary'!$B$36:$B$135,0),MATCH('Capacity Backing (Hide)'!$A21,'Capacity Summary'!$I$35:$BH$35,0)),0)),INDEX('Capacity Summary'!$C$36:$F$135,MATCH('Capacity Backing (Hide)'!O$2,'Capacity Summary'!$B$36:$B$135,0),2)))/IF(Summary!$B$7="Minutes",1,60)/COUNTA(INDEX(Capacity!$C$10:$Q$109,MATCH('Capacity Backing (Hide)'!O$2,Capacity!$B$10:$B$109,0),1):INDEX(Capacity!$C$10:$Q$109,MATCH('Capacity Backing (Hide)'!O$2,Capacity!$B$10:$B$109,0),15))</f>
        <v>#N/A</v>
      </c>
      <c r="P2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(Hide)'!$A21,'Capacity Summary'!$I$35:$BH$35,0))="x",INDEX('Capacity Summary'!$C$36:$F$135,MATCH('Capacity Backing (Hide)'!P$2,'Capacity Summary'!$B$36:$B$135,0),4),IF(INDEX('Capacity Summary'!$I$36:$BH$135,MATCH('Capacity Backing (Hide)'!P$2,'Capacity Summary'!$B$36:$B$135,0),MATCH('Capacity Backing (Hide)'!$A21,'Capacity Summary'!$I$35:$BH$35,0))&lt;&gt;0,INDEX('Capacity Summary'!$I$36:$BH$135,MATCH('Capacity Backing (Hide)'!P$2,'Capacity Summary'!$B$36:$B$135,0),MATCH('Capacity Backing (Hide)'!$A21,'Capacity Summary'!$I$35:$BH$35,0)),0)),INDEX('Capacity Summary'!$C$36:$F$135,MATCH('Capacity Backing (Hide)'!P$2,'Capacity Summary'!$B$36:$B$135,0),2)))/IF(Summary!$B$7="Minutes",1,60)/COUNTA(INDEX(Capacity!$C$10:$Q$109,MATCH('Capacity Backing (Hide)'!P$2,Capacity!$B$10:$B$109,0),1):INDEX(Capacity!$C$10:$Q$109,MATCH('Capacity Backing (Hide)'!P$2,Capacity!$B$10:$B$109,0),15))</f>
        <v>#N/A</v>
      </c>
      <c r="Q2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(Hide)'!$A21,'Capacity Summary'!$I$35:$BH$35,0))="x",INDEX('Capacity Summary'!$C$36:$F$135,MATCH('Capacity Backing (Hide)'!Q$2,'Capacity Summary'!$B$36:$B$135,0),4),IF(INDEX('Capacity Summary'!$I$36:$BH$135,MATCH('Capacity Backing (Hide)'!Q$2,'Capacity Summary'!$B$36:$B$135,0),MATCH('Capacity Backing (Hide)'!$A21,'Capacity Summary'!$I$35:$BH$35,0))&lt;&gt;0,INDEX('Capacity Summary'!$I$36:$BH$135,MATCH('Capacity Backing (Hide)'!Q$2,'Capacity Summary'!$B$36:$B$135,0),MATCH('Capacity Backing (Hide)'!$A21,'Capacity Summary'!$I$35:$BH$35,0)),0)),INDEX('Capacity Summary'!$C$36:$F$135,MATCH('Capacity Backing (Hide)'!Q$2,'Capacity Summary'!$B$36:$B$135,0),2)))/IF(Summary!$B$7="Minutes",1,60)/COUNTA(INDEX(Capacity!$C$10:$Q$109,MATCH('Capacity Backing (Hide)'!Q$2,Capacity!$B$10:$B$109,0),1):INDEX(Capacity!$C$10:$Q$109,MATCH('Capacity Backing (Hide)'!Q$2,Capacity!$B$10:$B$109,0),15))</f>
        <v>#N/A</v>
      </c>
      <c r="R2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(Hide)'!$A21,'Capacity Summary'!$I$35:$BH$35,0))="x",INDEX('Capacity Summary'!$C$36:$F$135,MATCH('Capacity Backing (Hide)'!R$2,'Capacity Summary'!$B$36:$B$135,0),4),IF(INDEX('Capacity Summary'!$I$36:$BH$135,MATCH('Capacity Backing (Hide)'!R$2,'Capacity Summary'!$B$36:$B$135,0),MATCH('Capacity Backing (Hide)'!$A21,'Capacity Summary'!$I$35:$BH$35,0))&lt;&gt;0,INDEX('Capacity Summary'!$I$36:$BH$135,MATCH('Capacity Backing (Hide)'!R$2,'Capacity Summary'!$B$36:$B$135,0),MATCH('Capacity Backing (Hide)'!$A21,'Capacity Summary'!$I$35:$BH$35,0)),0)),INDEX('Capacity Summary'!$C$36:$F$135,MATCH('Capacity Backing (Hide)'!R$2,'Capacity Summary'!$B$36:$B$135,0),2)))/IF(Summary!$B$7="Minutes",1,60)/COUNTA(INDEX(Capacity!$C$10:$Q$109,MATCH('Capacity Backing (Hide)'!R$2,Capacity!$B$10:$B$109,0),1):INDEX(Capacity!$C$10:$Q$109,MATCH('Capacity Backing (Hide)'!R$2,Capacity!$B$10:$B$109,0),15))</f>
        <v>#N/A</v>
      </c>
      <c r="S2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(Hide)'!$A21,'Capacity Summary'!$I$35:$BH$35,0))="x",INDEX('Capacity Summary'!$C$36:$F$135,MATCH('Capacity Backing (Hide)'!S$2,'Capacity Summary'!$B$36:$B$135,0),4),IF(INDEX('Capacity Summary'!$I$36:$BH$135,MATCH('Capacity Backing (Hide)'!S$2,'Capacity Summary'!$B$36:$B$135,0),MATCH('Capacity Backing (Hide)'!$A21,'Capacity Summary'!$I$35:$BH$35,0))&lt;&gt;0,INDEX('Capacity Summary'!$I$36:$BH$135,MATCH('Capacity Backing (Hide)'!S$2,'Capacity Summary'!$B$36:$B$135,0),MATCH('Capacity Backing (Hide)'!$A21,'Capacity Summary'!$I$35:$BH$35,0)),0)),INDEX('Capacity Summary'!$C$36:$F$135,MATCH('Capacity Backing (Hide)'!S$2,'Capacity Summary'!$B$36:$B$135,0),2)))/IF(Summary!$B$7="Minutes",1,60)/COUNTA(INDEX(Capacity!$C$10:$Q$109,MATCH('Capacity Backing (Hide)'!S$2,Capacity!$B$10:$B$109,0),1):INDEX(Capacity!$C$10:$Q$109,MATCH('Capacity Backing (Hide)'!S$2,Capacity!$B$10:$B$109,0),15))</f>
        <v>#N/A</v>
      </c>
      <c r="T2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(Hide)'!$A21,'Capacity Summary'!$I$35:$BH$35,0))="x",INDEX('Capacity Summary'!$C$36:$F$135,MATCH('Capacity Backing (Hide)'!T$2,'Capacity Summary'!$B$36:$B$135,0),4),IF(INDEX('Capacity Summary'!$I$36:$BH$135,MATCH('Capacity Backing (Hide)'!T$2,'Capacity Summary'!$B$36:$B$135,0),MATCH('Capacity Backing (Hide)'!$A21,'Capacity Summary'!$I$35:$BH$35,0))&lt;&gt;0,INDEX('Capacity Summary'!$I$36:$BH$135,MATCH('Capacity Backing (Hide)'!T$2,'Capacity Summary'!$B$36:$B$135,0),MATCH('Capacity Backing (Hide)'!$A21,'Capacity Summary'!$I$35:$BH$35,0)),0)),INDEX('Capacity Summary'!$C$36:$F$135,MATCH('Capacity Backing (Hide)'!T$2,'Capacity Summary'!$B$36:$B$135,0),2)))/IF(Summary!$B$7="Minutes",1,60)/COUNTA(INDEX(Capacity!$C$10:$Q$109,MATCH('Capacity Backing (Hide)'!T$2,Capacity!$B$10:$B$109,0),1):INDEX(Capacity!$C$10:$Q$109,MATCH('Capacity Backing (Hide)'!T$2,Capacity!$B$10:$B$109,0),15))</f>
        <v>#N/A</v>
      </c>
      <c r="U2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(Hide)'!$A21,'Capacity Summary'!$I$35:$BH$35,0))="x",INDEX('Capacity Summary'!$C$36:$F$135,MATCH('Capacity Backing (Hide)'!U$2,'Capacity Summary'!$B$36:$B$135,0),4),IF(INDEX('Capacity Summary'!$I$36:$BH$135,MATCH('Capacity Backing (Hide)'!U$2,'Capacity Summary'!$B$36:$B$135,0),MATCH('Capacity Backing (Hide)'!$A21,'Capacity Summary'!$I$35:$BH$35,0))&lt;&gt;0,INDEX('Capacity Summary'!$I$36:$BH$135,MATCH('Capacity Backing (Hide)'!U$2,'Capacity Summary'!$B$36:$B$135,0),MATCH('Capacity Backing (Hide)'!$A21,'Capacity Summary'!$I$35:$BH$35,0)),0)),INDEX('Capacity Summary'!$C$36:$F$135,MATCH('Capacity Backing (Hide)'!U$2,'Capacity Summary'!$B$36:$B$135,0),2)))/IF(Summary!$B$7="Minutes",1,60)/COUNTA(INDEX(Capacity!$C$10:$Q$109,MATCH('Capacity Backing (Hide)'!U$2,Capacity!$B$10:$B$109,0),1):INDEX(Capacity!$C$10:$Q$109,MATCH('Capacity Backing (Hide)'!U$2,Capacity!$B$10:$B$109,0),15))</f>
        <v>#N/A</v>
      </c>
      <c r="V2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(Hide)'!$A21,'Capacity Summary'!$I$35:$BH$35,0))="x",INDEX('Capacity Summary'!$C$36:$F$135,MATCH('Capacity Backing (Hide)'!V$2,'Capacity Summary'!$B$36:$B$135,0),4),IF(INDEX('Capacity Summary'!$I$36:$BH$135,MATCH('Capacity Backing (Hide)'!V$2,'Capacity Summary'!$B$36:$B$135,0),MATCH('Capacity Backing (Hide)'!$A21,'Capacity Summary'!$I$35:$BH$35,0))&lt;&gt;0,INDEX('Capacity Summary'!$I$36:$BH$135,MATCH('Capacity Backing (Hide)'!V$2,'Capacity Summary'!$B$36:$B$135,0),MATCH('Capacity Backing (Hide)'!$A21,'Capacity Summary'!$I$35:$BH$35,0)),0)),INDEX('Capacity Summary'!$C$36:$F$135,MATCH('Capacity Backing (Hide)'!V$2,'Capacity Summary'!$B$36:$B$135,0),2)))/IF(Summary!$B$7="Minutes",1,60)/COUNTA(INDEX(Capacity!$C$10:$Q$109,MATCH('Capacity Backing (Hide)'!V$2,Capacity!$B$10:$B$109,0),1):INDEX(Capacity!$C$10:$Q$109,MATCH('Capacity Backing (Hide)'!V$2,Capacity!$B$10:$B$109,0),15))</f>
        <v>#N/A</v>
      </c>
      <c r="W2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(Hide)'!$A21,'Capacity Summary'!$I$35:$BH$35,0))="x",INDEX('Capacity Summary'!$C$36:$F$135,MATCH('Capacity Backing (Hide)'!W$2,'Capacity Summary'!$B$36:$B$135,0),4),IF(INDEX('Capacity Summary'!$I$36:$BH$135,MATCH('Capacity Backing (Hide)'!W$2,'Capacity Summary'!$B$36:$B$135,0),MATCH('Capacity Backing (Hide)'!$A21,'Capacity Summary'!$I$35:$BH$35,0))&lt;&gt;0,INDEX('Capacity Summary'!$I$36:$BH$135,MATCH('Capacity Backing (Hide)'!W$2,'Capacity Summary'!$B$36:$B$135,0),MATCH('Capacity Backing (Hide)'!$A21,'Capacity Summary'!$I$35:$BH$35,0)),0)),INDEX('Capacity Summary'!$C$36:$F$135,MATCH('Capacity Backing (Hide)'!W$2,'Capacity Summary'!$B$36:$B$135,0),2)))/IF(Summary!$B$7="Minutes",1,60)/COUNTA(INDEX(Capacity!$C$10:$Q$109,MATCH('Capacity Backing (Hide)'!W$2,Capacity!$B$10:$B$109,0),1):INDEX(Capacity!$C$10:$Q$109,MATCH('Capacity Backing (Hide)'!W$2,Capacity!$B$10:$B$109,0),15))</f>
        <v>#N/A</v>
      </c>
      <c r="X2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(Hide)'!$A21,'Capacity Summary'!$I$35:$BH$35,0))="x",INDEX('Capacity Summary'!$C$36:$F$135,MATCH('Capacity Backing (Hide)'!X$2,'Capacity Summary'!$B$36:$B$135,0),4),IF(INDEX('Capacity Summary'!$I$36:$BH$135,MATCH('Capacity Backing (Hide)'!X$2,'Capacity Summary'!$B$36:$B$135,0),MATCH('Capacity Backing (Hide)'!$A21,'Capacity Summary'!$I$35:$BH$35,0))&lt;&gt;0,INDEX('Capacity Summary'!$I$36:$BH$135,MATCH('Capacity Backing (Hide)'!X$2,'Capacity Summary'!$B$36:$B$135,0),MATCH('Capacity Backing (Hide)'!$A21,'Capacity Summary'!$I$35:$BH$35,0)),0)),INDEX('Capacity Summary'!$C$36:$F$135,MATCH('Capacity Backing (Hide)'!X$2,'Capacity Summary'!$B$36:$B$135,0),2)))/IF(Summary!$B$7="Minutes",1,60)/COUNTA(INDEX(Capacity!$C$10:$Q$109,MATCH('Capacity Backing (Hide)'!X$2,Capacity!$B$10:$B$109,0),1):INDEX(Capacity!$C$10:$Q$109,MATCH('Capacity Backing (Hide)'!X$2,Capacity!$B$10:$B$109,0),15))</f>
        <v>#N/A</v>
      </c>
      <c r="Y2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(Hide)'!$A21,'Capacity Summary'!$I$35:$BH$35,0))="x",INDEX('Capacity Summary'!$C$36:$F$135,MATCH('Capacity Backing (Hide)'!Y$2,'Capacity Summary'!$B$36:$B$135,0),4),IF(INDEX('Capacity Summary'!$I$36:$BH$135,MATCH('Capacity Backing (Hide)'!Y$2,'Capacity Summary'!$B$36:$B$135,0),MATCH('Capacity Backing (Hide)'!$A21,'Capacity Summary'!$I$35:$BH$35,0))&lt;&gt;0,INDEX('Capacity Summary'!$I$36:$BH$135,MATCH('Capacity Backing (Hide)'!Y$2,'Capacity Summary'!$B$36:$B$135,0),MATCH('Capacity Backing (Hide)'!$A21,'Capacity Summary'!$I$35:$BH$35,0)),0)),INDEX('Capacity Summary'!$C$36:$F$135,MATCH('Capacity Backing (Hide)'!Y$2,'Capacity Summary'!$B$36:$B$135,0),2)))/IF(Summary!$B$7="Minutes",1,60)/COUNTA(INDEX(Capacity!$C$10:$Q$109,MATCH('Capacity Backing (Hide)'!Y$2,Capacity!$B$10:$B$109,0),1):INDEX(Capacity!$C$10:$Q$109,MATCH('Capacity Backing (Hide)'!Y$2,Capacity!$B$10:$B$109,0),15))</f>
        <v>#N/A</v>
      </c>
      <c r="Z2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(Hide)'!$A21,'Capacity Summary'!$I$35:$BH$35,0))="x",INDEX('Capacity Summary'!$C$36:$F$135,MATCH('Capacity Backing (Hide)'!Z$2,'Capacity Summary'!$B$36:$B$135,0),4),IF(INDEX('Capacity Summary'!$I$36:$BH$135,MATCH('Capacity Backing (Hide)'!Z$2,'Capacity Summary'!$B$36:$B$135,0),MATCH('Capacity Backing (Hide)'!$A21,'Capacity Summary'!$I$35:$BH$35,0))&lt;&gt;0,INDEX('Capacity Summary'!$I$36:$BH$135,MATCH('Capacity Backing (Hide)'!Z$2,'Capacity Summary'!$B$36:$B$135,0),MATCH('Capacity Backing (Hide)'!$A21,'Capacity Summary'!$I$35:$BH$35,0)),0)),INDEX('Capacity Summary'!$C$36:$F$135,MATCH('Capacity Backing (Hide)'!Z$2,'Capacity Summary'!$B$36:$B$135,0),2)))/IF(Summary!$B$7="Minutes",1,60)/COUNTA(INDEX(Capacity!$C$10:$Q$109,MATCH('Capacity Backing (Hide)'!Z$2,Capacity!$B$10:$B$109,0),1):INDEX(Capacity!$C$10:$Q$109,MATCH('Capacity Backing (Hide)'!Z$2,Capacity!$B$10:$B$109,0),15))</f>
        <v>#N/A</v>
      </c>
      <c r="AA2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(Hide)'!$A21,'Capacity Summary'!$I$35:$BH$35,0))="x",INDEX('Capacity Summary'!$C$36:$F$135,MATCH('Capacity Backing (Hide)'!AA$2,'Capacity Summary'!$B$36:$B$135,0),4),IF(INDEX('Capacity Summary'!$I$36:$BH$135,MATCH('Capacity Backing (Hide)'!AA$2,'Capacity Summary'!$B$36:$B$135,0),MATCH('Capacity Backing (Hide)'!$A21,'Capacity Summary'!$I$35:$BH$35,0))&lt;&gt;0,INDEX('Capacity Summary'!$I$36:$BH$135,MATCH('Capacity Backing (Hide)'!AA$2,'Capacity Summary'!$B$36:$B$135,0),MATCH('Capacity Backing (Hide)'!$A21,'Capacity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(Hide)'!$A21,'Capacity Summary'!$I$35:$BH$35,0))="x",INDEX('Capacity Summary'!$C$36:$F$135,MATCH('Capacity Backing (Hide)'!AB$2,'Capacity Summary'!$B$36:$B$135,0),4),IF(INDEX('Capacity Summary'!$I$36:$BH$135,MATCH('Capacity Backing (Hide)'!AB$2,'Capacity Summary'!$B$36:$B$135,0),MATCH('Capacity Backing (Hide)'!$A21,'Capacity Summary'!$I$35:$BH$35,0))&lt;&gt;0,INDEX('Capacity Summary'!$I$36:$BH$135,MATCH('Capacity Backing (Hide)'!AB$2,'Capacity Summary'!$B$36:$B$135,0),MATCH('Capacity Backing (Hide)'!$A21,'Capacity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(Hide)'!$A21,'Capacity Summary'!$I$35:$BH$35,0))="x",INDEX('Capacity Summary'!$C$36:$F$135,MATCH('Capacity Backing (Hide)'!AC$2,'Capacity Summary'!$B$36:$B$135,0),4),IF(INDEX('Capacity Summary'!$I$36:$BH$135,MATCH('Capacity Backing (Hide)'!AC$2,'Capacity Summary'!$B$36:$B$135,0),MATCH('Capacity Backing (Hide)'!$A21,'Capacity Summary'!$I$35:$BH$35,0))&lt;&gt;0,INDEX('Capacity Summary'!$I$36:$BH$135,MATCH('Capacity Backing (Hide)'!AC$2,'Capacity Summary'!$B$36:$B$135,0),MATCH('Capacity Backing (Hide)'!$A21,'Capacity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(Hide)'!$A21,'Capacity Summary'!$I$35:$BH$35,0))="x",INDEX('Capacity Summary'!$C$36:$F$135,MATCH('Capacity Backing (Hide)'!AD$2,'Capacity Summary'!$B$36:$B$135,0),4),IF(INDEX('Capacity Summary'!$I$36:$BH$135,MATCH('Capacity Backing (Hide)'!AD$2,'Capacity Summary'!$B$36:$B$135,0),MATCH('Capacity Backing (Hide)'!$A21,'Capacity Summary'!$I$35:$BH$35,0))&lt;&gt;0,INDEX('Capacity Summary'!$I$36:$BH$135,MATCH('Capacity Backing (Hide)'!AD$2,'Capacity Summary'!$B$36:$B$135,0),MATCH('Capacity Backing (Hide)'!$A21,'Capacity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(Hide)'!$A21,'Capacity Summary'!$I$35:$BH$35,0))="x",INDEX('Capacity Summary'!$C$36:$F$135,MATCH('Capacity Backing (Hide)'!AE$2,'Capacity Summary'!$B$36:$B$135,0),4),IF(INDEX('Capacity Summary'!$I$36:$BH$135,MATCH('Capacity Backing (Hide)'!AE$2,'Capacity Summary'!$B$36:$B$135,0),MATCH('Capacity Backing (Hide)'!$A21,'Capacity Summary'!$I$35:$BH$35,0))&lt;&gt;0,INDEX('Capacity Summary'!$I$36:$BH$135,MATCH('Capacity Backing (Hide)'!AE$2,'Capacity Summary'!$B$36:$B$135,0),MATCH('Capacity Backing (Hide)'!$A21,'Capacity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(Hide)'!$A21,'Capacity Summary'!$I$35:$BH$35,0))="x",INDEX('Capacity Summary'!$C$36:$F$135,MATCH('Capacity Backing (Hide)'!AF$2,'Capacity Summary'!$B$36:$B$135,0),4),IF(INDEX('Capacity Summary'!$I$36:$BH$135,MATCH('Capacity Backing (Hide)'!AF$2,'Capacity Summary'!$B$36:$B$135,0),MATCH('Capacity Backing (Hide)'!$A21,'Capacity Summary'!$I$35:$BH$35,0))&lt;&gt;0,INDEX('Capacity Summary'!$I$36:$BH$135,MATCH('Capacity Backing (Hide)'!AF$2,'Capacity Summary'!$B$36:$B$135,0),MATCH('Capacity Backing (Hide)'!$A21,'Capacity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(Hide)'!$A21,'Capacity Summary'!$I$35:$BH$35,0))="x",INDEX('Capacity Summary'!$C$36:$F$135,MATCH('Capacity Backing (Hide)'!AG$2,'Capacity Summary'!$B$36:$B$135,0),4),IF(INDEX('Capacity Summary'!$I$36:$BH$135,MATCH('Capacity Backing (Hide)'!AG$2,'Capacity Summary'!$B$36:$B$135,0),MATCH('Capacity Backing (Hide)'!$A21,'Capacity Summary'!$I$35:$BH$35,0))&lt;&gt;0,INDEX('Capacity Summary'!$I$36:$BH$135,MATCH('Capacity Backing (Hide)'!AG$2,'Capacity Summary'!$B$36:$B$135,0),MATCH('Capacity Backing (Hide)'!$A21,'Capacity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(Hide)'!$A21,'Capacity Summary'!$I$35:$BH$35,0))="x",INDEX('Capacity Summary'!$C$36:$F$135,MATCH('Capacity Backing (Hide)'!AH$2,'Capacity Summary'!$B$36:$B$135,0),4),IF(INDEX('Capacity Summary'!$I$36:$BH$135,MATCH('Capacity Backing (Hide)'!AH$2,'Capacity Summary'!$B$36:$B$135,0),MATCH('Capacity Backing (Hide)'!$A21,'Capacity Summary'!$I$35:$BH$35,0))&lt;&gt;0,INDEX('Capacity Summary'!$I$36:$BH$135,MATCH('Capacity Backing (Hide)'!AH$2,'Capacity Summary'!$B$36:$B$135,0),MATCH('Capacity Backing (Hide)'!$A21,'Capacity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(Hide)'!$A21,'Capacity Summary'!$I$35:$BH$35,0))="x",INDEX('Capacity Summary'!$C$36:$F$135,MATCH('Capacity Backing (Hide)'!AI$2,'Capacity Summary'!$B$36:$B$135,0),4),IF(INDEX('Capacity Summary'!$I$36:$BH$135,MATCH('Capacity Backing (Hide)'!AI$2,'Capacity Summary'!$B$36:$B$135,0),MATCH('Capacity Backing (Hide)'!$A21,'Capacity Summary'!$I$35:$BH$35,0))&lt;&gt;0,INDEX('Capacity Summary'!$I$36:$BH$135,MATCH('Capacity Backing (Hide)'!AI$2,'Capacity Summary'!$B$36:$B$135,0),MATCH('Capacity Backing (Hide)'!$A21,'Capacity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(Hide)'!$A21,'Capacity Summary'!$I$35:$BH$35,0))="x",INDEX('Capacity Summary'!$C$36:$F$135,MATCH('Capacity Backing (Hide)'!AJ$2,'Capacity Summary'!$B$36:$B$135,0),4),IF(INDEX('Capacity Summary'!$I$36:$BH$135,MATCH('Capacity Backing (Hide)'!AJ$2,'Capacity Summary'!$B$36:$B$135,0),MATCH('Capacity Backing (Hide)'!$A21,'Capacity Summary'!$I$35:$BH$35,0))&lt;&gt;0,INDEX('Capacity Summary'!$I$36:$BH$135,MATCH('Capacity Backing (Hide)'!AJ$2,'Capacity Summary'!$B$36:$B$135,0),MATCH('Capacity Backing (Hide)'!$A21,'Capacity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(Hide)'!$A21,'Capacity Summary'!$I$35:$BH$35,0))="x",INDEX('Capacity Summary'!$C$36:$F$135,MATCH('Capacity Backing (Hide)'!AK$2,'Capacity Summary'!$B$36:$B$135,0),4),IF(INDEX('Capacity Summary'!$I$36:$BH$135,MATCH('Capacity Backing (Hide)'!AK$2,'Capacity Summary'!$B$36:$B$135,0),MATCH('Capacity Backing (Hide)'!$A21,'Capacity Summary'!$I$35:$BH$35,0))&lt;&gt;0,INDEX('Capacity Summary'!$I$36:$BH$135,MATCH('Capacity Backing (Hide)'!AK$2,'Capacity Summary'!$B$36:$B$135,0),MATCH('Capacity Backing (Hide)'!$A21,'Capacity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(Hide)'!$A21,'Capacity Summary'!$I$35:$BH$35,0))="x",INDEX('Capacity Summary'!$C$36:$F$135,MATCH('Capacity Backing (Hide)'!AL$2,'Capacity Summary'!$B$36:$B$135,0),4),IF(INDEX('Capacity Summary'!$I$36:$BH$135,MATCH('Capacity Backing (Hide)'!AL$2,'Capacity Summary'!$B$36:$B$135,0),MATCH('Capacity Backing (Hide)'!$A21,'Capacity Summary'!$I$35:$BH$35,0))&lt;&gt;0,INDEX('Capacity Summary'!$I$36:$BH$135,MATCH('Capacity Backing (Hide)'!AL$2,'Capacity Summary'!$B$36:$B$135,0),MATCH('Capacity Backing (Hide)'!$A21,'Capacity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(Hide)'!$A21,'Capacity Summary'!$I$35:$BH$35,0))="x",INDEX('Capacity Summary'!$C$36:$F$135,MATCH('Capacity Backing (Hide)'!AM$2,'Capacity Summary'!$B$36:$B$135,0),4),IF(INDEX('Capacity Summary'!$I$36:$BH$135,MATCH('Capacity Backing (Hide)'!AM$2,'Capacity Summary'!$B$36:$B$135,0),MATCH('Capacity Backing (Hide)'!$A21,'Capacity Summary'!$I$35:$BH$35,0))&lt;&gt;0,INDEX('Capacity Summary'!$I$36:$BH$135,MATCH('Capacity Backing (Hide)'!AM$2,'Capacity Summary'!$B$36:$B$135,0),MATCH('Capacity Backing (Hide)'!$A21,'Capacity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(Hide)'!$A21,'Capacity Summary'!$I$35:$BH$35,0))="x",INDEX('Capacity Summary'!$C$36:$F$135,MATCH('Capacity Backing (Hide)'!AN$2,'Capacity Summary'!$B$36:$B$135,0),4),IF(INDEX('Capacity Summary'!$I$36:$BH$135,MATCH('Capacity Backing (Hide)'!AN$2,'Capacity Summary'!$B$36:$B$135,0),MATCH('Capacity Backing (Hide)'!$A21,'Capacity Summary'!$I$35:$BH$35,0))&lt;&gt;0,INDEX('Capacity Summary'!$I$36:$BH$135,MATCH('Capacity Backing (Hide)'!AN$2,'Capacity Summary'!$B$36:$B$135,0),MATCH('Capacity Backing (Hide)'!$A21,'Capacity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(Hide)'!$A21,'Capacity Summary'!$I$35:$BH$35,0))="x",INDEX('Capacity Summary'!$C$36:$F$135,MATCH('Capacity Backing (Hide)'!AO$2,'Capacity Summary'!$B$36:$B$135,0),4),IF(INDEX('Capacity Summary'!$I$36:$BH$135,MATCH('Capacity Backing (Hide)'!AO$2,'Capacity Summary'!$B$36:$B$135,0),MATCH('Capacity Backing (Hide)'!$A21,'Capacity Summary'!$I$35:$BH$35,0))&lt;&gt;0,INDEX('Capacity Summary'!$I$36:$BH$135,MATCH('Capacity Backing (Hide)'!AO$2,'Capacity Summary'!$B$36:$B$135,0),MATCH('Capacity Backing (Hide)'!$A21,'Capacity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(Hide)'!$A21,'Capacity Summary'!$I$35:$BH$35,0))="x",INDEX('Capacity Summary'!$C$36:$F$135,MATCH('Capacity Backing (Hide)'!AP$2,'Capacity Summary'!$B$36:$B$135,0),4),IF(INDEX('Capacity Summary'!$I$36:$BH$135,MATCH('Capacity Backing (Hide)'!AP$2,'Capacity Summary'!$B$36:$B$135,0),MATCH('Capacity Backing (Hide)'!$A21,'Capacity Summary'!$I$35:$BH$35,0))&lt;&gt;0,INDEX('Capacity Summary'!$I$36:$BH$135,MATCH('Capacity Backing (Hide)'!AP$2,'Capacity Summary'!$B$36:$B$135,0),MATCH('Capacity Backing (Hide)'!$A21,'Capacity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(Hide)'!$A21,'Capacity Summary'!$I$35:$BH$35,0))="x",INDEX('Capacity Summary'!$C$36:$F$135,MATCH('Capacity Backing (Hide)'!AQ$2,'Capacity Summary'!$B$36:$B$135,0),4),IF(INDEX('Capacity Summary'!$I$36:$BH$135,MATCH('Capacity Backing (Hide)'!AQ$2,'Capacity Summary'!$B$36:$B$135,0),MATCH('Capacity Backing (Hide)'!$A21,'Capacity Summary'!$I$35:$BH$35,0))&lt;&gt;0,INDEX('Capacity Summary'!$I$36:$BH$135,MATCH('Capacity Backing (Hide)'!AQ$2,'Capacity Summary'!$B$36:$B$135,0),MATCH('Capacity Backing (Hide)'!$A21,'Capacity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(Hide)'!$A21,'Capacity Summary'!$I$35:$BH$35,0))="x",INDEX('Capacity Summary'!$C$36:$F$135,MATCH('Capacity Backing (Hide)'!AR$2,'Capacity Summary'!$B$36:$B$135,0),4),IF(INDEX('Capacity Summary'!$I$36:$BH$135,MATCH('Capacity Backing (Hide)'!AR$2,'Capacity Summary'!$B$36:$B$135,0),MATCH('Capacity Backing (Hide)'!$A21,'Capacity Summary'!$I$35:$BH$35,0))&lt;&gt;0,INDEX('Capacity Summary'!$I$36:$BH$135,MATCH('Capacity Backing (Hide)'!AR$2,'Capacity Summary'!$B$36:$B$135,0),MATCH('Capacity Backing (Hide)'!$A21,'Capacity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(Hide)'!$A21,'Capacity Summary'!$I$35:$BH$35,0))="x",INDEX('Capacity Summary'!$C$36:$F$135,MATCH('Capacity Backing (Hide)'!AS$2,'Capacity Summary'!$B$36:$B$135,0),4),IF(INDEX('Capacity Summary'!$I$36:$BH$135,MATCH('Capacity Backing (Hide)'!AS$2,'Capacity Summary'!$B$36:$B$135,0),MATCH('Capacity Backing (Hide)'!$A21,'Capacity Summary'!$I$35:$BH$35,0))&lt;&gt;0,INDEX('Capacity Summary'!$I$36:$BH$135,MATCH('Capacity Backing (Hide)'!AS$2,'Capacity Summary'!$B$36:$B$135,0),MATCH('Capacity Backing (Hide)'!$A21,'Capacity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(Hide)'!$A21,'Capacity Summary'!$I$35:$BH$35,0))="x",INDEX('Capacity Summary'!$C$36:$F$135,MATCH('Capacity Backing (Hide)'!AT$2,'Capacity Summary'!$B$36:$B$135,0),4),IF(INDEX('Capacity Summary'!$I$36:$BH$135,MATCH('Capacity Backing (Hide)'!AT$2,'Capacity Summary'!$B$36:$B$135,0),MATCH('Capacity Backing (Hide)'!$A21,'Capacity Summary'!$I$35:$BH$35,0))&lt;&gt;0,INDEX('Capacity Summary'!$I$36:$BH$135,MATCH('Capacity Backing (Hide)'!AT$2,'Capacity Summary'!$B$36:$B$135,0),MATCH('Capacity Backing (Hide)'!$A21,'Capacity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(Hide)'!$A21,'Capacity Summary'!$I$35:$BH$35,0))="x",INDEX('Capacity Summary'!$C$36:$F$135,MATCH('Capacity Backing (Hide)'!AU$2,'Capacity Summary'!$B$36:$B$135,0),4),IF(INDEX('Capacity Summary'!$I$36:$BH$135,MATCH('Capacity Backing (Hide)'!AU$2,'Capacity Summary'!$B$36:$B$135,0),MATCH('Capacity Backing (Hide)'!$A21,'Capacity Summary'!$I$35:$BH$35,0))&lt;&gt;0,INDEX('Capacity Summary'!$I$36:$BH$135,MATCH('Capacity Backing (Hide)'!AU$2,'Capacity Summary'!$B$36:$B$135,0),MATCH('Capacity Backing (Hide)'!$A21,'Capacity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(Hide)'!$A21,'Capacity Summary'!$I$35:$BH$35,0))="x",INDEX('Capacity Summary'!$C$36:$F$135,MATCH('Capacity Backing (Hide)'!AV$2,'Capacity Summary'!$B$36:$B$135,0),4),IF(INDEX('Capacity Summary'!$I$36:$BH$135,MATCH('Capacity Backing (Hide)'!AV$2,'Capacity Summary'!$B$36:$B$135,0),MATCH('Capacity Backing (Hide)'!$A21,'Capacity Summary'!$I$35:$BH$35,0))&lt;&gt;0,INDEX('Capacity Summary'!$I$36:$BH$135,MATCH('Capacity Backing (Hide)'!AV$2,'Capacity Summary'!$B$36:$B$135,0),MATCH('Capacity Backing (Hide)'!$A21,'Capacity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(Hide)'!$A21,'Capacity Summary'!$I$35:$BH$35,0))="x",INDEX('Capacity Summary'!$C$36:$F$135,MATCH('Capacity Backing (Hide)'!AW$2,'Capacity Summary'!$B$36:$B$135,0),4),IF(INDEX('Capacity Summary'!$I$36:$BH$135,MATCH('Capacity Backing (Hide)'!AW$2,'Capacity Summary'!$B$36:$B$135,0),MATCH('Capacity Backing (Hide)'!$A21,'Capacity Summary'!$I$35:$BH$35,0))&lt;&gt;0,INDEX('Capacity Summary'!$I$36:$BH$135,MATCH('Capacity Backing (Hide)'!AW$2,'Capacity Summary'!$B$36:$B$135,0),MATCH('Capacity Backing (Hide)'!$A21,'Capacity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(Hide)'!$A21,'Capacity Summary'!$I$35:$BH$35,0))="x",INDEX('Capacity Summary'!$C$36:$F$135,MATCH('Capacity Backing (Hide)'!AX$2,'Capacity Summary'!$B$36:$B$135,0),4),IF(INDEX('Capacity Summary'!$I$36:$BH$135,MATCH('Capacity Backing (Hide)'!AX$2,'Capacity Summary'!$B$36:$B$135,0),MATCH('Capacity Backing (Hide)'!$A21,'Capacity Summary'!$I$35:$BH$35,0))&lt;&gt;0,INDEX('Capacity Summary'!$I$36:$BH$135,MATCH('Capacity Backing (Hide)'!AX$2,'Capacity Summary'!$B$36:$B$135,0),MATCH('Capacity Backing (Hide)'!$A21,'Capacity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(Hide)'!$A21,'Capacity Summary'!$I$35:$BH$35,0))="x",INDEX('Capacity Summary'!$C$36:$F$135,MATCH('Capacity Backing (Hide)'!AY$2,'Capacity Summary'!$B$36:$B$135,0),4),IF(INDEX('Capacity Summary'!$I$36:$BH$135,MATCH('Capacity Backing (Hide)'!AY$2,'Capacity Summary'!$B$36:$B$135,0),MATCH('Capacity Backing (Hide)'!$A21,'Capacity Summary'!$I$35:$BH$35,0))&lt;&gt;0,INDEX('Capacity Summary'!$I$36:$BH$135,MATCH('Capacity Backing (Hide)'!AY$2,'Capacity Summary'!$B$36:$B$135,0),MATCH('Capacity Backing (Hide)'!$A21,'Capacity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(Hide)'!$A21,'Capacity Summary'!$I$35:$BH$35,0))="x",INDEX('Capacity Summary'!$C$36:$F$135,MATCH('Capacity Backing (Hide)'!AZ$2,'Capacity Summary'!$B$36:$B$135,0),4),IF(INDEX('Capacity Summary'!$I$36:$BH$135,MATCH('Capacity Backing (Hide)'!AZ$2,'Capacity Summary'!$B$36:$B$135,0),MATCH('Capacity Backing (Hide)'!$A21,'Capacity Summary'!$I$35:$BH$35,0))&lt;&gt;0,INDEX('Capacity Summary'!$I$36:$BH$135,MATCH('Capacity Backing (Hide)'!AZ$2,'Capacity Summary'!$B$36:$B$135,0),MATCH('Capacity Backing (Hide)'!$A21,'Capacity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(Hide)'!$A21,'Capacity Summary'!$I$35:$BH$35,0))="x",INDEX('Capacity Summary'!$C$36:$F$135,MATCH('Capacity Backing (Hide)'!BA$2,'Capacity Summary'!$B$36:$B$135,0),4),IF(INDEX('Capacity Summary'!$I$36:$BH$135,MATCH('Capacity Backing (Hide)'!BA$2,'Capacity Summary'!$B$36:$B$135,0),MATCH('Capacity Backing (Hide)'!$A21,'Capacity Summary'!$I$35:$BH$35,0))&lt;&gt;0,INDEX('Capacity Summary'!$I$36:$BH$135,MATCH('Capacity Backing (Hide)'!BA$2,'Capacity Summary'!$B$36:$B$135,0),MATCH('Capacity Backing (Hide)'!$A21,'Capacity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(Hide)'!$A21,'Capacity Summary'!$I$35:$BH$35,0))="x",INDEX('Capacity Summary'!$C$36:$F$135,MATCH('Capacity Backing (Hide)'!BB$2,'Capacity Summary'!$B$36:$B$135,0),4),IF(INDEX('Capacity Summary'!$I$36:$BH$135,MATCH('Capacity Backing (Hide)'!BB$2,'Capacity Summary'!$B$36:$B$135,0),MATCH('Capacity Backing (Hide)'!$A21,'Capacity Summary'!$I$35:$BH$35,0))&lt;&gt;0,INDEX('Capacity Summary'!$I$36:$BH$135,MATCH('Capacity Backing (Hide)'!BB$2,'Capacity Summary'!$B$36:$B$135,0),MATCH('Capacity Backing (Hide)'!$A21,'Capacity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(Hide)'!$A21,'Capacity Summary'!$I$35:$BH$35,0))="x",INDEX('Capacity Summary'!$C$36:$F$135,MATCH('Capacity Backing (Hide)'!BC$2,'Capacity Summary'!$B$36:$B$135,0),4),IF(INDEX('Capacity Summary'!$I$36:$BH$135,MATCH('Capacity Backing (Hide)'!BC$2,'Capacity Summary'!$B$36:$B$135,0),MATCH('Capacity Backing (Hide)'!$A21,'Capacity Summary'!$I$35:$BH$35,0))&lt;&gt;0,INDEX('Capacity Summary'!$I$36:$BH$135,MATCH('Capacity Backing (Hide)'!BC$2,'Capacity Summary'!$B$36:$B$135,0),MATCH('Capacity Backing (Hide)'!$A21,'Capacity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(Hide)'!$A21,'Capacity Summary'!$I$35:$BH$35,0))="x",INDEX('Capacity Summary'!$C$36:$F$135,MATCH('Capacity Backing (Hide)'!BD$2,'Capacity Summary'!$B$36:$B$135,0),4),IF(INDEX('Capacity Summary'!$I$36:$BH$135,MATCH('Capacity Backing (Hide)'!BD$2,'Capacity Summary'!$B$36:$B$135,0),MATCH('Capacity Backing (Hide)'!$A21,'Capacity Summary'!$I$35:$BH$35,0))&lt;&gt;0,INDEX('Capacity Summary'!$I$36:$BH$135,MATCH('Capacity Backing (Hide)'!BD$2,'Capacity Summary'!$B$36:$B$135,0),MATCH('Capacity Backing (Hide)'!$A21,'Capacity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(Hide)'!$A21,'Capacity Summary'!$I$35:$BH$35,0))="x",INDEX('Capacity Summary'!$C$36:$F$135,MATCH('Capacity Backing (Hide)'!BE$2,'Capacity Summary'!$B$36:$B$135,0),4),IF(INDEX('Capacity Summary'!$I$36:$BH$135,MATCH('Capacity Backing (Hide)'!BE$2,'Capacity Summary'!$B$36:$B$135,0),MATCH('Capacity Backing (Hide)'!$A21,'Capacity Summary'!$I$35:$BH$35,0))&lt;&gt;0,INDEX('Capacity Summary'!$I$36:$BH$135,MATCH('Capacity Backing (Hide)'!BE$2,'Capacity Summary'!$B$36:$B$135,0),MATCH('Capacity Backing (Hide)'!$A21,'Capacity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(Hide)'!$A21,'Capacity Summary'!$I$35:$BH$35,0))="x",INDEX('Capacity Summary'!$C$36:$F$135,MATCH('Capacity Backing (Hide)'!BF$2,'Capacity Summary'!$B$36:$B$135,0),4),IF(INDEX('Capacity Summary'!$I$36:$BH$135,MATCH('Capacity Backing (Hide)'!BF$2,'Capacity Summary'!$B$36:$B$135,0),MATCH('Capacity Backing (Hide)'!$A21,'Capacity Summary'!$I$35:$BH$35,0))&lt;&gt;0,INDEX('Capacity Summary'!$I$36:$BH$135,MATCH('Capacity Backing (Hide)'!BF$2,'Capacity Summary'!$B$36:$B$135,0),MATCH('Capacity Backing (Hide)'!$A21,'Capacity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(Hide)'!$A21,'Capacity Summary'!$I$35:$BH$35,0))="x",INDEX('Capacity Summary'!$C$36:$F$135,MATCH('Capacity Backing (Hide)'!BG$2,'Capacity Summary'!$B$36:$B$135,0),4),IF(INDEX('Capacity Summary'!$I$36:$BH$135,MATCH('Capacity Backing (Hide)'!BG$2,'Capacity Summary'!$B$36:$B$135,0),MATCH('Capacity Backing (Hide)'!$A21,'Capacity Summary'!$I$35:$BH$35,0))&lt;&gt;0,INDEX('Capacity Summary'!$I$36:$BH$135,MATCH('Capacity Backing (Hide)'!BG$2,'Capacity Summary'!$B$36:$B$135,0),MATCH('Capacity Backing (Hide)'!$A21,'Capacity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(Hide)'!$A21,'Capacity Summary'!$I$35:$BH$35,0))="x",INDEX('Capacity Summary'!$C$36:$F$135,MATCH('Capacity Backing (Hide)'!BH$2,'Capacity Summary'!$B$36:$B$135,0),4),IF(INDEX('Capacity Summary'!$I$36:$BH$135,MATCH('Capacity Backing (Hide)'!BH$2,'Capacity Summary'!$B$36:$B$135,0),MATCH('Capacity Backing (Hide)'!$A21,'Capacity Summary'!$I$35:$BH$35,0))&lt;&gt;0,INDEX('Capacity Summary'!$I$36:$BH$135,MATCH('Capacity Backing (Hide)'!BH$2,'Capacity Summary'!$B$36:$B$135,0),MATCH('Capacity Backing (Hide)'!$A21,'Capacity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(Hide)'!$A21,'Capacity Summary'!$I$35:$BH$35,0))="x",INDEX('Capacity Summary'!$C$36:$F$135,MATCH('Capacity Backing (Hide)'!BI$2,'Capacity Summary'!$B$36:$B$135,0),4),IF(INDEX('Capacity Summary'!$I$36:$BH$135,MATCH('Capacity Backing (Hide)'!BI$2,'Capacity Summary'!$B$36:$B$135,0),MATCH('Capacity Backing (Hide)'!$A21,'Capacity Summary'!$I$35:$BH$35,0))&lt;&gt;0,INDEX('Capacity Summary'!$I$36:$BH$135,MATCH('Capacity Backing (Hide)'!BI$2,'Capacity Summary'!$B$36:$B$135,0),MATCH('Capacity Backing (Hide)'!$A21,'Capacity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(Hide)'!$A21,'Capacity Summary'!$I$35:$BH$35,0))="x",INDEX('Capacity Summary'!$C$36:$F$135,MATCH('Capacity Backing (Hide)'!BJ$2,'Capacity Summary'!$B$36:$B$135,0),4),IF(INDEX('Capacity Summary'!$I$36:$BH$135,MATCH('Capacity Backing (Hide)'!BJ$2,'Capacity Summary'!$B$36:$B$135,0),MATCH('Capacity Backing (Hide)'!$A21,'Capacity Summary'!$I$35:$BH$35,0))&lt;&gt;0,INDEX('Capacity Summary'!$I$36:$BH$135,MATCH('Capacity Backing (Hide)'!BJ$2,'Capacity Summary'!$B$36:$B$135,0),MATCH('Capacity Backing (Hide)'!$A21,'Capacity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(Hide)'!$A21,'Capacity Summary'!$I$35:$BH$35,0))="x",INDEX('Capacity Summary'!$C$36:$F$135,MATCH('Capacity Backing (Hide)'!BK$2,'Capacity Summary'!$B$36:$B$135,0),4),IF(INDEX('Capacity Summary'!$I$36:$BH$135,MATCH('Capacity Backing (Hide)'!BK$2,'Capacity Summary'!$B$36:$B$135,0),MATCH('Capacity Backing (Hide)'!$A21,'Capacity Summary'!$I$35:$BH$35,0))&lt;&gt;0,INDEX('Capacity Summary'!$I$36:$BH$135,MATCH('Capacity Backing (Hide)'!BK$2,'Capacity Summary'!$B$36:$B$135,0),MATCH('Capacity Backing (Hide)'!$A21,'Capacity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(Hide)'!$A21,'Capacity Summary'!$I$35:$BH$35,0))="x",INDEX('Capacity Summary'!$C$36:$F$135,MATCH('Capacity Backing (Hide)'!BL$2,'Capacity Summary'!$B$36:$B$135,0),4),IF(INDEX('Capacity Summary'!$I$36:$BH$135,MATCH('Capacity Backing (Hide)'!BL$2,'Capacity Summary'!$B$36:$B$135,0),MATCH('Capacity Backing (Hide)'!$A21,'Capacity Summary'!$I$35:$BH$35,0))&lt;&gt;0,INDEX('Capacity Summary'!$I$36:$BH$135,MATCH('Capacity Backing (Hide)'!BL$2,'Capacity Summary'!$B$36:$B$135,0),MATCH('Capacity Backing (Hide)'!$A21,'Capacity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(Hide)'!$A21,'Capacity Summary'!$I$35:$BH$35,0))="x",INDEX('Capacity Summary'!$C$36:$F$135,MATCH('Capacity Backing (Hide)'!BM$2,'Capacity Summary'!$B$36:$B$135,0),4),IF(INDEX('Capacity Summary'!$I$36:$BH$135,MATCH('Capacity Backing (Hide)'!BM$2,'Capacity Summary'!$B$36:$B$135,0),MATCH('Capacity Backing (Hide)'!$A21,'Capacity Summary'!$I$35:$BH$35,0))&lt;&gt;0,INDEX('Capacity Summary'!$I$36:$BH$135,MATCH('Capacity Backing (Hide)'!BM$2,'Capacity Summary'!$B$36:$B$135,0),MATCH('Capacity Backing (Hide)'!$A21,'Capacity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(Hide)'!$A21,'Capacity Summary'!$I$35:$BH$35,0))="x",INDEX('Capacity Summary'!$C$36:$F$135,MATCH('Capacity Backing (Hide)'!BN$2,'Capacity Summary'!$B$36:$B$135,0),4),IF(INDEX('Capacity Summary'!$I$36:$BH$135,MATCH('Capacity Backing (Hide)'!BN$2,'Capacity Summary'!$B$36:$B$135,0),MATCH('Capacity Backing (Hide)'!$A21,'Capacity Summary'!$I$35:$BH$35,0))&lt;&gt;0,INDEX('Capacity Summary'!$I$36:$BH$135,MATCH('Capacity Backing (Hide)'!BN$2,'Capacity Summary'!$B$36:$B$135,0),MATCH('Capacity Backing (Hide)'!$A21,'Capacity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(Hide)'!$A21,'Capacity Summary'!$I$35:$BH$35,0))="x",INDEX('Capacity Summary'!$C$36:$F$135,MATCH('Capacity Backing (Hide)'!BO$2,'Capacity Summary'!$B$36:$B$135,0),4),IF(INDEX('Capacity Summary'!$I$36:$BH$135,MATCH('Capacity Backing (Hide)'!BO$2,'Capacity Summary'!$B$36:$B$135,0),MATCH('Capacity Backing (Hide)'!$A21,'Capacity Summary'!$I$35:$BH$35,0))&lt;&gt;0,INDEX('Capacity Summary'!$I$36:$BH$135,MATCH('Capacity Backing (Hide)'!BO$2,'Capacity Summary'!$B$36:$B$135,0),MATCH('Capacity Backing (Hide)'!$A21,'Capacity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(Hide)'!$A21,'Capacity Summary'!$I$35:$BH$35,0))="x",INDEX('Capacity Summary'!$C$36:$F$135,MATCH('Capacity Backing (Hide)'!BP$2,'Capacity Summary'!$B$36:$B$135,0),4),IF(INDEX('Capacity Summary'!$I$36:$BH$135,MATCH('Capacity Backing (Hide)'!BP$2,'Capacity Summary'!$B$36:$B$135,0),MATCH('Capacity Backing (Hide)'!$A21,'Capacity Summary'!$I$35:$BH$35,0))&lt;&gt;0,INDEX('Capacity Summary'!$I$36:$BH$135,MATCH('Capacity Backing (Hide)'!BP$2,'Capacity Summary'!$B$36:$B$135,0),MATCH('Capacity Backing (Hide)'!$A21,'Capacity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(Hide)'!$A21,'Capacity Summary'!$I$35:$BH$35,0))="x",INDEX('Capacity Summary'!$C$36:$F$135,MATCH('Capacity Backing (Hide)'!BQ$2,'Capacity Summary'!$B$36:$B$135,0),4),IF(INDEX('Capacity Summary'!$I$36:$BH$135,MATCH('Capacity Backing (Hide)'!BQ$2,'Capacity Summary'!$B$36:$B$135,0),MATCH('Capacity Backing (Hide)'!$A21,'Capacity Summary'!$I$35:$BH$35,0))&lt;&gt;0,INDEX('Capacity Summary'!$I$36:$BH$135,MATCH('Capacity Backing (Hide)'!BQ$2,'Capacity Summary'!$B$36:$B$135,0),MATCH('Capacity Backing (Hide)'!$A21,'Capacity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(Hide)'!$A21,'Capacity Summary'!$I$35:$BH$35,0))="x",INDEX('Capacity Summary'!$C$36:$F$135,MATCH('Capacity Backing (Hide)'!BR$2,'Capacity Summary'!$B$36:$B$135,0),4),IF(INDEX('Capacity Summary'!$I$36:$BH$135,MATCH('Capacity Backing (Hide)'!BR$2,'Capacity Summary'!$B$36:$B$135,0),MATCH('Capacity Backing (Hide)'!$A21,'Capacity Summary'!$I$35:$BH$35,0))&lt;&gt;0,INDEX('Capacity Summary'!$I$36:$BH$135,MATCH('Capacity Backing (Hide)'!BR$2,'Capacity Summary'!$B$36:$B$135,0),MATCH('Capacity Backing (Hide)'!$A21,'Capacity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(Hide)'!$A21,'Capacity Summary'!$I$35:$BH$35,0))="x",INDEX('Capacity Summary'!$C$36:$F$135,MATCH('Capacity Backing (Hide)'!BS$2,'Capacity Summary'!$B$36:$B$135,0),4),IF(INDEX('Capacity Summary'!$I$36:$BH$135,MATCH('Capacity Backing (Hide)'!BS$2,'Capacity Summary'!$B$36:$B$135,0),MATCH('Capacity Backing (Hide)'!$A21,'Capacity Summary'!$I$35:$BH$35,0))&lt;&gt;0,INDEX('Capacity Summary'!$I$36:$BH$135,MATCH('Capacity Backing (Hide)'!BS$2,'Capacity Summary'!$B$36:$B$135,0),MATCH('Capacity Backing (Hide)'!$A21,'Capacity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(Hide)'!$A21,'Capacity Summary'!$I$35:$BH$35,0))="x",INDEX('Capacity Summary'!$C$36:$F$135,MATCH('Capacity Backing (Hide)'!BT$2,'Capacity Summary'!$B$36:$B$135,0),4),IF(INDEX('Capacity Summary'!$I$36:$BH$135,MATCH('Capacity Backing (Hide)'!BT$2,'Capacity Summary'!$B$36:$B$135,0),MATCH('Capacity Backing (Hide)'!$A21,'Capacity Summary'!$I$35:$BH$35,0))&lt;&gt;0,INDEX('Capacity Summary'!$I$36:$BH$135,MATCH('Capacity Backing (Hide)'!BT$2,'Capacity Summary'!$B$36:$B$135,0),MATCH('Capacity Backing (Hide)'!$A21,'Capacity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(Hide)'!$A21,'Capacity Summary'!$I$35:$BH$35,0))="x",INDEX('Capacity Summary'!$C$36:$F$135,MATCH('Capacity Backing (Hide)'!BU$2,'Capacity Summary'!$B$36:$B$135,0),4),IF(INDEX('Capacity Summary'!$I$36:$BH$135,MATCH('Capacity Backing (Hide)'!BU$2,'Capacity Summary'!$B$36:$B$135,0),MATCH('Capacity Backing (Hide)'!$A21,'Capacity Summary'!$I$35:$BH$35,0))&lt;&gt;0,INDEX('Capacity Summary'!$I$36:$BH$135,MATCH('Capacity Backing (Hide)'!BU$2,'Capacity Summary'!$B$36:$B$135,0),MATCH('Capacity Backing (Hide)'!$A21,'Capacity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(Hide)'!$A21,'Capacity Summary'!$I$35:$BH$35,0))="x",INDEX('Capacity Summary'!$C$36:$F$135,MATCH('Capacity Backing (Hide)'!BV$2,'Capacity Summary'!$B$36:$B$135,0),4),IF(INDEX('Capacity Summary'!$I$36:$BH$135,MATCH('Capacity Backing (Hide)'!BV$2,'Capacity Summary'!$B$36:$B$135,0),MATCH('Capacity Backing (Hide)'!$A21,'Capacity Summary'!$I$35:$BH$35,0))&lt;&gt;0,INDEX('Capacity Summary'!$I$36:$BH$135,MATCH('Capacity Backing (Hide)'!BV$2,'Capacity Summary'!$B$36:$B$135,0),MATCH('Capacity Backing (Hide)'!$A21,'Capacity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(Hide)'!$A21,'Capacity Summary'!$I$35:$BH$35,0))="x",INDEX('Capacity Summary'!$C$36:$F$135,MATCH('Capacity Backing (Hide)'!BW$2,'Capacity Summary'!$B$36:$B$135,0),4),IF(INDEX('Capacity Summary'!$I$36:$BH$135,MATCH('Capacity Backing (Hide)'!BW$2,'Capacity Summary'!$B$36:$B$135,0),MATCH('Capacity Backing (Hide)'!$A21,'Capacity Summary'!$I$35:$BH$35,0))&lt;&gt;0,INDEX('Capacity Summary'!$I$36:$BH$135,MATCH('Capacity Backing (Hide)'!BW$2,'Capacity Summary'!$B$36:$B$135,0),MATCH('Capacity Backing (Hide)'!$A21,'Capacity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(Hide)'!$A21,'Capacity Summary'!$I$35:$BH$35,0))="x",INDEX('Capacity Summary'!$C$36:$F$135,MATCH('Capacity Backing (Hide)'!BX$2,'Capacity Summary'!$B$36:$B$135,0),4),IF(INDEX('Capacity Summary'!$I$36:$BH$135,MATCH('Capacity Backing (Hide)'!BX$2,'Capacity Summary'!$B$36:$B$135,0),MATCH('Capacity Backing (Hide)'!$A21,'Capacity Summary'!$I$35:$BH$35,0))&lt;&gt;0,INDEX('Capacity Summary'!$I$36:$BH$135,MATCH('Capacity Backing (Hide)'!BX$2,'Capacity Summary'!$B$36:$B$135,0),MATCH('Capacity Backing (Hide)'!$A21,'Capacity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(Hide)'!$A21,'Capacity Summary'!$I$35:$BH$35,0))="x",INDEX('Capacity Summary'!$C$36:$F$135,MATCH('Capacity Backing (Hide)'!BY$2,'Capacity Summary'!$B$36:$B$135,0),4),IF(INDEX('Capacity Summary'!$I$36:$BH$135,MATCH('Capacity Backing (Hide)'!BY$2,'Capacity Summary'!$B$36:$B$135,0),MATCH('Capacity Backing (Hide)'!$A21,'Capacity Summary'!$I$35:$BH$35,0))&lt;&gt;0,INDEX('Capacity Summary'!$I$36:$BH$135,MATCH('Capacity Backing (Hide)'!BY$2,'Capacity Summary'!$B$36:$B$135,0),MATCH('Capacity Backing (Hide)'!$A21,'Capacity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(Hide)'!$A21,'Capacity Summary'!$I$35:$BH$35,0))="x",INDEX('Capacity Summary'!$C$36:$F$135,MATCH('Capacity Backing (Hide)'!BZ$2,'Capacity Summary'!$B$36:$B$135,0),4),IF(INDEX('Capacity Summary'!$I$36:$BH$135,MATCH('Capacity Backing (Hide)'!BZ$2,'Capacity Summary'!$B$36:$B$135,0),MATCH('Capacity Backing (Hide)'!$A21,'Capacity Summary'!$I$35:$BH$35,0))&lt;&gt;0,INDEX('Capacity Summary'!$I$36:$BH$135,MATCH('Capacity Backing (Hide)'!BZ$2,'Capacity Summary'!$B$36:$B$135,0),MATCH('Capacity Backing (Hide)'!$A21,'Capacity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(Hide)'!$A21,'Capacity Summary'!$I$35:$BH$35,0))="x",INDEX('Capacity Summary'!$C$36:$F$135,MATCH('Capacity Backing (Hide)'!CA$2,'Capacity Summary'!$B$36:$B$135,0),4),IF(INDEX('Capacity Summary'!$I$36:$BH$135,MATCH('Capacity Backing (Hide)'!CA$2,'Capacity Summary'!$B$36:$B$135,0),MATCH('Capacity Backing (Hide)'!$A21,'Capacity Summary'!$I$35:$BH$35,0))&lt;&gt;0,INDEX('Capacity Summary'!$I$36:$BH$135,MATCH('Capacity Backing (Hide)'!CA$2,'Capacity Summary'!$B$36:$B$135,0),MATCH('Capacity Backing (Hide)'!$A21,'Capacity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(Hide)'!$A21,'Capacity Summary'!$I$35:$BH$35,0))="x",INDEX('Capacity Summary'!$C$36:$F$135,MATCH('Capacity Backing (Hide)'!CB$2,'Capacity Summary'!$B$36:$B$135,0),4),IF(INDEX('Capacity Summary'!$I$36:$BH$135,MATCH('Capacity Backing (Hide)'!CB$2,'Capacity Summary'!$B$36:$B$135,0),MATCH('Capacity Backing (Hide)'!$A21,'Capacity Summary'!$I$35:$BH$35,0))&lt;&gt;0,INDEX('Capacity Summary'!$I$36:$BH$135,MATCH('Capacity Backing (Hide)'!CB$2,'Capacity Summary'!$B$36:$B$135,0),MATCH('Capacity Backing (Hide)'!$A21,'Capacity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(Hide)'!$A21,'Capacity Summary'!$I$35:$BH$35,0))="x",INDEX('Capacity Summary'!$C$36:$F$135,MATCH('Capacity Backing (Hide)'!CC$2,'Capacity Summary'!$B$36:$B$135,0),4),IF(INDEX('Capacity Summary'!$I$36:$BH$135,MATCH('Capacity Backing (Hide)'!CC$2,'Capacity Summary'!$B$36:$B$135,0),MATCH('Capacity Backing (Hide)'!$A21,'Capacity Summary'!$I$35:$BH$35,0))&lt;&gt;0,INDEX('Capacity Summary'!$I$36:$BH$135,MATCH('Capacity Backing (Hide)'!CC$2,'Capacity Summary'!$B$36:$B$135,0),MATCH('Capacity Backing (Hide)'!$A21,'Capacity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(Hide)'!$A21,'Capacity Summary'!$I$35:$BH$35,0))="x",INDEX('Capacity Summary'!$C$36:$F$135,MATCH('Capacity Backing (Hide)'!CD$2,'Capacity Summary'!$B$36:$B$135,0),4),IF(INDEX('Capacity Summary'!$I$36:$BH$135,MATCH('Capacity Backing (Hide)'!CD$2,'Capacity Summary'!$B$36:$B$135,0),MATCH('Capacity Backing (Hide)'!$A21,'Capacity Summary'!$I$35:$BH$35,0))&lt;&gt;0,INDEX('Capacity Summary'!$I$36:$BH$135,MATCH('Capacity Backing (Hide)'!CD$2,'Capacity Summary'!$B$36:$B$135,0),MATCH('Capacity Backing (Hide)'!$A21,'Capacity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(Hide)'!$A21,'Capacity Summary'!$I$35:$BH$35,0))="x",INDEX('Capacity Summary'!$C$36:$F$135,MATCH('Capacity Backing (Hide)'!CE$2,'Capacity Summary'!$B$36:$B$135,0),4),IF(INDEX('Capacity Summary'!$I$36:$BH$135,MATCH('Capacity Backing (Hide)'!CE$2,'Capacity Summary'!$B$36:$B$135,0),MATCH('Capacity Backing (Hide)'!$A21,'Capacity Summary'!$I$35:$BH$35,0))&lt;&gt;0,INDEX('Capacity Summary'!$I$36:$BH$135,MATCH('Capacity Backing (Hide)'!CE$2,'Capacity Summary'!$B$36:$B$135,0),MATCH('Capacity Backing (Hide)'!$A21,'Capacity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(Hide)'!$A21,'Capacity Summary'!$I$35:$BH$35,0))="x",INDEX('Capacity Summary'!$C$36:$F$135,MATCH('Capacity Backing (Hide)'!CF$2,'Capacity Summary'!$B$36:$B$135,0),4),IF(INDEX('Capacity Summary'!$I$36:$BH$135,MATCH('Capacity Backing (Hide)'!CF$2,'Capacity Summary'!$B$36:$B$135,0),MATCH('Capacity Backing (Hide)'!$A21,'Capacity Summary'!$I$35:$BH$35,0))&lt;&gt;0,INDEX('Capacity Summary'!$I$36:$BH$135,MATCH('Capacity Backing (Hide)'!CF$2,'Capacity Summary'!$B$36:$B$135,0),MATCH('Capacity Backing (Hide)'!$A21,'Capacity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(Hide)'!$A21,'Capacity Summary'!$I$35:$BH$35,0))="x",INDEX('Capacity Summary'!$C$36:$F$135,MATCH('Capacity Backing (Hide)'!CG$2,'Capacity Summary'!$B$36:$B$135,0),4),IF(INDEX('Capacity Summary'!$I$36:$BH$135,MATCH('Capacity Backing (Hide)'!CG$2,'Capacity Summary'!$B$36:$B$135,0),MATCH('Capacity Backing (Hide)'!$A21,'Capacity Summary'!$I$35:$BH$35,0))&lt;&gt;0,INDEX('Capacity Summary'!$I$36:$BH$135,MATCH('Capacity Backing (Hide)'!CG$2,'Capacity Summary'!$B$36:$B$135,0),MATCH('Capacity Backing (Hide)'!$A21,'Capacity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(Hide)'!$A21,'Capacity Summary'!$I$35:$BH$35,0))="x",INDEX('Capacity Summary'!$C$36:$F$135,MATCH('Capacity Backing (Hide)'!CH$2,'Capacity Summary'!$B$36:$B$135,0),4),IF(INDEX('Capacity Summary'!$I$36:$BH$135,MATCH('Capacity Backing (Hide)'!CH$2,'Capacity Summary'!$B$36:$B$135,0),MATCH('Capacity Backing (Hide)'!$A21,'Capacity Summary'!$I$35:$BH$35,0))&lt;&gt;0,INDEX('Capacity Summary'!$I$36:$BH$135,MATCH('Capacity Backing (Hide)'!CH$2,'Capacity Summary'!$B$36:$B$135,0),MATCH('Capacity Backing (Hide)'!$A21,'Capacity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(Hide)'!$A21,'Capacity Summary'!$I$35:$BH$35,0))="x",INDEX('Capacity Summary'!$C$36:$F$135,MATCH('Capacity Backing (Hide)'!CI$2,'Capacity Summary'!$B$36:$B$135,0),4),IF(INDEX('Capacity Summary'!$I$36:$BH$135,MATCH('Capacity Backing (Hide)'!CI$2,'Capacity Summary'!$B$36:$B$135,0),MATCH('Capacity Backing (Hide)'!$A21,'Capacity Summary'!$I$35:$BH$35,0))&lt;&gt;0,INDEX('Capacity Summary'!$I$36:$BH$135,MATCH('Capacity Backing (Hide)'!CI$2,'Capacity Summary'!$B$36:$B$135,0),MATCH('Capacity Backing (Hide)'!$A21,'Capacity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(Hide)'!$A21,'Capacity Summary'!$I$35:$BH$35,0))="x",INDEX('Capacity Summary'!$C$36:$F$135,MATCH('Capacity Backing (Hide)'!CJ$2,'Capacity Summary'!$B$36:$B$135,0),4),IF(INDEX('Capacity Summary'!$I$36:$BH$135,MATCH('Capacity Backing (Hide)'!CJ$2,'Capacity Summary'!$B$36:$B$135,0),MATCH('Capacity Backing (Hide)'!$A21,'Capacity Summary'!$I$35:$BH$35,0))&lt;&gt;0,INDEX('Capacity Summary'!$I$36:$BH$135,MATCH('Capacity Backing (Hide)'!CJ$2,'Capacity Summary'!$B$36:$B$135,0),MATCH('Capacity Backing (Hide)'!$A21,'Capacity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(Hide)'!$A21,'Capacity Summary'!$I$35:$BH$35,0))="x",INDEX('Capacity Summary'!$C$36:$F$135,MATCH('Capacity Backing (Hide)'!CK$2,'Capacity Summary'!$B$36:$B$135,0),4),IF(INDEX('Capacity Summary'!$I$36:$BH$135,MATCH('Capacity Backing (Hide)'!CK$2,'Capacity Summary'!$B$36:$B$135,0),MATCH('Capacity Backing (Hide)'!$A21,'Capacity Summary'!$I$35:$BH$35,0))&lt;&gt;0,INDEX('Capacity Summary'!$I$36:$BH$135,MATCH('Capacity Backing (Hide)'!CK$2,'Capacity Summary'!$B$36:$B$135,0),MATCH('Capacity Backing (Hide)'!$A21,'Capacity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(Hide)'!$A21,'Capacity Summary'!$I$35:$BH$35,0))="x",INDEX('Capacity Summary'!$C$36:$F$135,MATCH('Capacity Backing (Hide)'!CL$2,'Capacity Summary'!$B$36:$B$135,0),4),IF(INDEX('Capacity Summary'!$I$36:$BH$135,MATCH('Capacity Backing (Hide)'!CL$2,'Capacity Summary'!$B$36:$B$135,0),MATCH('Capacity Backing (Hide)'!$A21,'Capacity Summary'!$I$35:$BH$35,0))&lt;&gt;0,INDEX('Capacity Summary'!$I$36:$BH$135,MATCH('Capacity Backing (Hide)'!CL$2,'Capacity Summary'!$B$36:$B$135,0),MATCH('Capacity Backing (Hide)'!$A21,'Capacity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(Hide)'!$A21,'Capacity Summary'!$I$35:$BH$35,0))="x",INDEX('Capacity Summary'!$C$36:$F$135,MATCH('Capacity Backing (Hide)'!CM$2,'Capacity Summary'!$B$36:$B$135,0),4),IF(INDEX('Capacity Summary'!$I$36:$BH$135,MATCH('Capacity Backing (Hide)'!CM$2,'Capacity Summary'!$B$36:$B$135,0),MATCH('Capacity Backing (Hide)'!$A21,'Capacity Summary'!$I$35:$BH$35,0))&lt;&gt;0,INDEX('Capacity Summary'!$I$36:$BH$135,MATCH('Capacity Backing (Hide)'!CM$2,'Capacity Summary'!$B$36:$B$135,0),MATCH('Capacity Backing (Hide)'!$A21,'Capacity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(Hide)'!$A21,'Capacity Summary'!$I$35:$BH$35,0))="x",INDEX('Capacity Summary'!$C$36:$F$135,MATCH('Capacity Backing (Hide)'!CN$2,'Capacity Summary'!$B$36:$B$135,0),4),IF(INDEX('Capacity Summary'!$I$36:$BH$135,MATCH('Capacity Backing (Hide)'!CN$2,'Capacity Summary'!$B$36:$B$135,0),MATCH('Capacity Backing (Hide)'!$A21,'Capacity Summary'!$I$35:$BH$35,0))&lt;&gt;0,INDEX('Capacity Summary'!$I$36:$BH$135,MATCH('Capacity Backing (Hide)'!CN$2,'Capacity Summary'!$B$36:$B$135,0),MATCH('Capacity Backing (Hide)'!$A21,'Capacity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(Hide)'!$A21,'Capacity Summary'!$I$35:$BH$35,0))="x",INDEX('Capacity Summary'!$C$36:$F$135,MATCH('Capacity Backing (Hide)'!CO$2,'Capacity Summary'!$B$36:$B$135,0),4),IF(INDEX('Capacity Summary'!$I$36:$BH$135,MATCH('Capacity Backing (Hide)'!CO$2,'Capacity Summary'!$B$36:$B$135,0),MATCH('Capacity Backing (Hide)'!$A21,'Capacity Summary'!$I$35:$BH$35,0))&lt;&gt;0,INDEX('Capacity Summary'!$I$36:$BH$135,MATCH('Capacity Backing (Hide)'!CO$2,'Capacity Summary'!$B$36:$B$135,0),MATCH('Capacity Backing (Hide)'!$A21,'Capacity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(Hide)'!$A21,'Capacity Summary'!$I$35:$BH$35,0))="x",INDEX('Capacity Summary'!$C$36:$F$135,MATCH('Capacity Backing (Hide)'!CP$2,'Capacity Summary'!$B$36:$B$135,0),4),IF(INDEX('Capacity Summary'!$I$36:$BH$135,MATCH('Capacity Backing (Hide)'!CP$2,'Capacity Summary'!$B$36:$B$135,0),MATCH('Capacity Backing (Hide)'!$A21,'Capacity Summary'!$I$35:$BH$35,0))&lt;&gt;0,INDEX('Capacity Summary'!$I$36:$BH$135,MATCH('Capacity Backing (Hide)'!CP$2,'Capacity Summary'!$B$36:$B$135,0),MATCH('Capacity Backing (Hide)'!$A21,'Capacity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(Hide)'!$A21,'Capacity Summary'!$I$35:$BH$35,0))="x",INDEX('Capacity Summary'!$C$36:$F$135,MATCH('Capacity Backing (Hide)'!CQ$2,'Capacity Summary'!$B$36:$B$135,0),4),IF(INDEX('Capacity Summary'!$I$36:$BH$135,MATCH('Capacity Backing (Hide)'!CQ$2,'Capacity Summary'!$B$36:$B$135,0),MATCH('Capacity Backing (Hide)'!$A21,'Capacity Summary'!$I$35:$BH$35,0))&lt;&gt;0,INDEX('Capacity Summary'!$I$36:$BH$135,MATCH('Capacity Backing (Hide)'!CQ$2,'Capacity Summary'!$B$36:$B$135,0),MATCH('Capacity Backing (Hide)'!$A21,'Capacity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(Hide)'!$A21,'Capacity Summary'!$I$35:$BH$35,0))="x",INDEX('Capacity Summary'!$C$36:$F$135,MATCH('Capacity Backing (Hide)'!CR$2,'Capacity Summary'!$B$36:$B$135,0),4),IF(INDEX('Capacity Summary'!$I$36:$BH$135,MATCH('Capacity Backing (Hide)'!CR$2,'Capacity Summary'!$B$36:$B$135,0),MATCH('Capacity Backing (Hide)'!$A21,'Capacity Summary'!$I$35:$BH$35,0))&lt;&gt;0,INDEX('Capacity Summary'!$I$36:$BH$135,MATCH('Capacity Backing (Hide)'!CR$2,'Capacity Summary'!$B$36:$B$135,0),MATCH('Capacity Backing (Hide)'!$A21,'Capacity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(Hide)'!$A21,'Capacity Summary'!$I$35:$BH$35,0))="x",INDEX('Capacity Summary'!$C$36:$F$135,MATCH('Capacity Backing (Hide)'!CS$2,'Capacity Summary'!$B$36:$B$135,0),4),IF(INDEX('Capacity Summary'!$I$36:$BH$135,MATCH('Capacity Backing (Hide)'!CS$2,'Capacity Summary'!$B$36:$B$135,0),MATCH('Capacity Backing (Hide)'!$A21,'Capacity Summary'!$I$35:$BH$35,0))&lt;&gt;0,INDEX('Capacity Summary'!$I$36:$BH$135,MATCH('Capacity Backing (Hide)'!CS$2,'Capacity Summary'!$B$36:$B$135,0),MATCH('Capacity Backing (Hide)'!$A21,'Capacity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(Hide)'!$A21,'Capacity Summary'!$I$35:$BH$35,0))="x",INDEX('Capacity Summary'!$C$36:$F$135,MATCH('Capacity Backing (Hide)'!CT$2,'Capacity Summary'!$B$36:$B$135,0),4),IF(INDEX('Capacity Summary'!$I$36:$BH$135,MATCH('Capacity Backing (Hide)'!CT$2,'Capacity Summary'!$B$36:$B$135,0),MATCH('Capacity Backing (Hide)'!$A21,'Capacity Summary'!$I$35:$BH$35,0))&lt;&gt;0,INDEX('Capacity Summary'!$I$36:$BH$135,MATCH('Capacity Backing (Hide)'!CT$2,'Capacity Summary'!$B$36:$B$135,0),MATCH('Capacity Backing (Hide)'!$A21,'Capacity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(Hide)'!$A21,'Capacity Summary'!$I$35:$BH$35,0))="x",INDEX('Capacity Summary'!$C$36:$F$135,MATCH('Capacity Backing (Hide)'!CU$2,'Capacity Summary'!$B$36:$B$135,0),4),IF(INDEX('Capacity Summary'!$I$36:$BH$135,MATCH('Capacity Backing (Hide)'!CU$2,'Capacity Summary'!$B$36:$B$135,0),MATCH('Capacity Backing (Hide)'!$A21,'Capacity Summary'!$I$35:$BH$35,0))&lt;&gt;0,INDEX('Capacity Summary'!$I$36:$BH$135,MATCH('Capacity Backing (Hide)'!CU$2,'Capacity Summary'!$B$36:$B$135,0),MATCH('Capacity Backing (Hide)'!$A21,'Capacity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(Hide)'!$A21,'Capacity Summary'!$I$35:$BH$35,0))="x",INDEX('Capacity Summary'!$C$36:$F$135,MATCH('Capacity Backing (Hide)'!CV$2,'Capacity Summary'!$B$36:$B$135,0),4),IF(INDEX('Capacity Summary'!$I$36:$BH$135,MATCH('Capacity Backing (Hide)'!CV$2,'Capacity Summary'!$B$36:$B$135,0),MATCH('Capacity Backing (Hide)'!$A21,'Capacity Summary'!$I$35:$BH$35,0))&lt;&gt;0,INDEX('Capacity Summary'!$I$36:$BH$135,MATCH('Capacity Backing (Hide)'!CV$2,'Capacity Summary'!$B$36:$B$135,0),MATCH('Capacity Backing (Hide)'!$A21,'Capacity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(Hide)'!$A21,'Capacity Summary'!$I$35:$BH$35,0))="x",INDEX('Capacity Summary'!$C$36:$F$135,MATCH('Capacity Backing (Hide)'!CW$2,'Capacity Summary'!$B$36:$B$135,0),4),IF(INDEX('Capacity Summary'!$I$36:$BH$135,MATCH('Capacity Backing (Hide)'!CW$2,'Capacity Summary'!$B$36:$B$135,0),MATCH('Capacity Backing (Hide)'!$A21,'Capacity Summary'!$I$35:$BH$35,0))&lt;&gt;0,INDEX('Capacity Summary'!$I$36:$BH$135,MATCH('Capacity Backing (Hide)'!CW$2,'Capacity Summary'!$B$36:$B$135,0),MATCH('Capacity Backing (Hide)'!$A21,'Capacity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(Hide)'!$A22,'Capacity Summary'!$I$35:$BH$35,0))="x",INDEX('Capacity Summary'!$C$36:$F$135,MATCH('Capacity Backing (Hide)'!B$2,'Capacity Summary'!$B$36:$B$135,0),4),IF(INDEX('Capacity Summary'!$I$36:$BH$135,MATCH('Capacity Backing (Hide)'!B$2,'Capacity Summary'!$B$36:$B$135,0),MATCH('Capacity Backing (Hide)'!$A22,'Capacity Summary'!$I$35:$BH$35,0))&lt;&gt;0,INDEX('Capacity Summary'!$I$36:$BH$135,MATCH('Capacity Backing (Hide)'!B$2,'Capacity Summary'!$B$36:$B$135,0),MATCH('Capacity Backing (Hide)'!$A22,'Capacity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(Hide)'!$A22,'Capacity Summary'!$I$35:$BH$35,0))="x",INDEX('Capacity Summary'!$C$36:$F$135,MATCH('Capacity Backing (Hide)'!C$2,'Capacity Summary'!$B$36:$B$135,0),4),IF(INDEX('Capacity Summary'!$I$36:$BH$135,MATCH('Capacity Backing (Hide)'!C$2,'Capacity Summary'!$B$36:$B$135,0),MATCH('Capacity Backing (Hide)'!$A22,'Capacity Summary'!$I$35:$BH$35,0))&lt;&gt;0,INDEX('Capacity Summary'!$I$36:$BH$135,MATCH('Capacity Backing (Hide)'!C$2,'Capacity Summary'!$B$36:$B$135,0),MATCH('Capacity Backing (Hide)'!$A22,'Capacity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(Hide)'!$A22,'Capacity Summary'!$I$35:$BH$35,0))="x",INDEX('Capacity Summary'!$C$36:$F$135,MATCH('Capacity Backing (Hide)'!D$2,'Capacity Summary'!$B$36:$B$135,0),4),IF(INDEX('Capacity Summary'!$I$36:$BH$135,MATCH('Capacity Backing (Hide)'!D$2,'Capacity Summary'!$B$36:$B$135,0),MATCH('Capacity Backing (Hide)'!$A22,'Capacity Summary'!$I$35:$BH$35,0))&lt;&gt;0,INDEX('Capacity Summary'!$I$36:$BH$135,MATCH('Capacity Backing (Hide)'!D$2,'Capacity Summary'!$B$36:$B$135,0),MATCH('Capacity Backing (Hide)'!$A22,'Capacity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(Hide)'!$A22,'Capacity Summary'!$I$35:$BH$35,0))="x",INDEX('Capacity Summary'!$C$36:$F$135,MATCH('Capacity Backing (Hide)'!E$2,'Capacity Summary'!$B$36:$B$135,0),4),IF(INDEX('Capacity Summary'!$I$36:$BH$135,MATCH('Capacity Backing (Hide)'!E$2,'Capacity Summary'!$B$36:$B$135,0),MATCH('Capacity Backing (Hide)'!$A22,'Capacity Summary'!$I$35:$BH$35,0))&lt;&gt;0,INDEX('Capacity Summary'!$I$36:$BH$135,MATCH('Capacity Backing (Hide)'!E$2,'Capacity Summary'!$B$36:$B$135,0),MATCH('Capacity Backing (Hide)'!$A22,'Capacity Summary'!$I$35:$BH$35,0)),0)),INDEX('Capacity Summary'!$C$36:$F$135,MATCH('Capacity Backing (Hide)'!E$2,'Capacity Summary'!$B$36:$B$135,0),2)))/IF(Summary!$B$7="Minutes",1,60)/COUNTA(INDEX(Capacity!$C$10:$Q$109,MATCH('Capacity Backing (Hide)'!E$2,Capacity!$B$10:$B$109,0),1):INDEX(Capacity!$C$10:$Q$109,MATCH('Capacity Backing (Hide)'!E$2,Capacity!$B$10:$B$109,0),15))</f>
        <v>#N/A</v>
      </c>
      <c r="F2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(Hide)'!$A22,'Capacity Summary'!$I$35:$BH$35,0))="x",INDEX('Capacity Summary'!$C$36:$F$135,MATCH('Capacity Backing (Hide)'!F$2,'Capacity Summary'!$B$36:$B$135,0),4),IF(INDEX('Capacity Summary'!$I$36:$BH$135,MATCH('Capacity Backing (Hide)'!F$2,'Capacity Summary'!$B$36:$B$135,0),MATCH('Capacity Backing (Hide)'!$A22,'Capacity Summary'!$I$35:$BH$35,0))&lt;&gt;0,INDEX('Capacity Summary'!$I$36:$BH$135,MATCH('Capacity Backing (Hide)'!F$2,'Capacity Summary'!$B$36:$B$135,0),MATCH('Capacity Backing (Hide)'!$A22,'Capacity Summary'!$I$35:$BH$35,0)),0)),INDEX('Capacity Summary'!$C$36:$F$135,MATCH('Capacity Backing (Hide)'!F$2,'Capacity Summary'!$B$36:$B$135,0),2)))/IF(Summary!$B$7="Minutes",1,60)/COUNTA(INDEX(Capacity!$C$10:$Q$109,MATCH('Capacity Backing (Hide)'!F$2,Capacity!$B$10:$B$109,0),1):INDEX(Capacity!$C$10:$Q$109,MATCH('Capacity Backing (Hide)'!F$2,Capacity!$B$10:$B$109,0),15))</f>
        <v>#N/A</v>
      </c>
      <c r="G2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(Hide)'!$A22,'Capacity Summary'!$I$35:$BH$35,0))="x",INDEX('Capacity Summary'!$C$36:$F$135,MATCH('Capacity Backing (Hide)'!G$2,'Capacity Summary'!$B$36:$B$135,0),4),IF(INDEX('Capacity Summary'!$I$36:$BH$135,MATCH('Capacity Backing (Hide)'!G$2,'Capacity Summary'!$B$36:$B$135,0),MATCH('Capacity Backing (Hide)'!$A22,'Capacity Summary'!$I$35:$BH$35,0))&lt;&gt;0,INDEX('Capacity Summary'!$I$36:$BH$135,MATCH('Capacity Backing (Hide)'!G$2,'Capacity Summary'!$B$36:$B$135,0),MATCH('Capacity Backing (Hide)'!$A22,'Capacity Summary'!$I$35:$BH$35,0)),0)),INDEX('Capacity Summary'!$C$36:$F$135,MATCH('Capacity Backing (Hide)'!G$2,'Capacity Summary'!$B$36:$B$135,0),2)))/IF(Summary!$B$7="Minutes",1,60)/COUNTA(INDEX(Capacity!$C$10:$Q$109,MATCH('Capacity Backing (Hide)'!G$2,Capacity!$B$10:$B$109,0),1):INDEX(Capacity!$C$10:$Q$109,MATCH('Capacity Backing (Hide)'!G$2,Capacity!$B$10:$B$109,0),15))</f>
        <v>#N/A</v>
      </c>
      <c r="H2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(Hide)'!$A22,'Capacity Summary'!$I$35:$BH$35,0))="x",INDEX('Capacity Summary'!$C$36:$F$135,MATCH('Capacity Backing (Hide)'!H$2,'Capacity Summary'!$B$36:$B$135,0),4),IF(INDEX('Capacity Summary'!$I$36:$BH$135,MATCH('Capacity Backing (Hide)'!H$2,'Capacity Summary'!$B$36:$B$135,0),MATCH('Capacity Backing (Hide)'!$A22,'Capacity Summary'!$I$35:$BH$35,0))&lt;&gt;0,INDEX('Capacity Summary'!$I$36:$BH$135,MATCH('Capacity Backing (Hide)'!H$2,'Capacity Summary'!$B$36:$B$135,0),MATCH('Capacity Backing (Hide)'!$A22,'Capacity Summary'!$I$35:$BH$35,0)),0)),INDEX('Capacity Summary'!$C$36:$F$135,MATCH('Capacity Backing (Hide)'!H$2,'Capacity Summary'!$B$36:$B$135,0),2)))/IF(Summary!$B$7="Minutes",1,60)/COUNTA(INDEX(Capacity!$C$10:$Q$109,MATCH('Capacity Backing (Hide)'!H$2,Capacity!$B$10:$B$109,0),1):INDEX(Capacity!$C$10:$Q$109,MATCH('Capacity Backing (Hide)'!H$2,Capacity!$B$10:$B$109,0),15))</f>
        <v>#N/A</v>
      </c>
      <c r="I2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(Hide)'!$A22,'Capacity Summary'!$I$35:$BH$35,0))="x",INDEX('Capacity Summary'!$C$36:$F$135,MATCH('Capacity Backing (Hide)'!I$2,'Capacity Summary'!$B$36:$B$135,0),4),IF(INDEX('Capacity Summary'!$I$36:$BH$135,MATCH('Capacity Backing (Hide)'!I$2,'Capacity Summary'!$B$36:$B$135,0),MATCH('Capacity Backing (Hide)'!$A22,'Capacity Summary'!$I$35:$BH$35,0))&lt;&gt;0,INDEX('Capacity Summary'!$I$36:$BH$135,MATCH('Capacity Backing (Hide)'!I$2,'Capacity Summary'!$B$36:$B$135,0),MATCH('Capacity Backing (Hide)'!$A22,'Capacity Summary'!$I$35:$BH$35,0)),0)),INDEX('Capacity Summary'!$C$36:$F$135,MATCH('Capacity Backing (Hide)'!I$2,'Capacity Summary'!$B$36:$B$135,0),2)))/IF(Summary!$B$7="Minutes",1,60)/COUNTA(INDEX(Capacity!$C$10:$Q$109,MATCH('Capacity Backing (Hide)'!I$2,Capacity!$B$10:$B$109,0),1):INDEX(Capacity!$C$10:$Q$109,MATCH('Capacity Backing (Hide)'!I$2,Capacity!$B$10:$B$109,0),15))</f>
        <v>#N/A</v>
      </c>
      <c r="J2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(Hide)'!$A22,'Capacity Summary'!$I$35:$BH$35,0))="x",INDEX('Capacity Summary'!$C$36:$F$135,MATCH('Capacity Backing (Hide)'!J$2,'Capacity Summary'!$B$36:$B$135,0),4),IF(INDEX('Capacity Summary'!$I$36:$BH$135,MATCH('Capacity Backing (Hide)'!J$2,'Capacity Summary'!$B$36:$B$135,0),MATCH('Capacity Backing (Hide)'!$A22,'Capacity Summary'!$I$35:$BH$35,0))&lt;&gt;0,INDEX('Capacity Summary'!$I$36:$BH$135,MATCH('Capacity Backing (Hide)'!J$2,'Capacity Summary'!$B$36:$B$135,0),MATCH('Capacity Backing (Hide)'!$A22,'Capacity Summary'!$I$35:$BH$35,0)),0)),INDEX('Capacity Summary'!$C$36:$F$135,MATCH('Capacity Backing (Hide)'!J$2,'Capacity Summary'!$B$36:$B$135,0),2)))/IF(Summary!$B$7="Minutes",1,60)/COUNTA(INDEX(Capacity!$C$10:$Q$109,MATCH('Capacity Backing (Hide)'!J$2,Capacity!$B$10:$B$109,0),1):INDEX(Capacity!$C$10:$Q$109,MATCH('Capacity Backing (Hide)'!J$2,Capacity!$B$10:$B$109,0),15))</f>
        <v>#N/A</v>
      </c>
      <c r="K2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(Hide)'!$A22,'Capacity Summary'!$I$35:$BH$35,0))="x",INDEX('Capacity Summary'!$C$36:$F$135,MATCH('Capacity Backing (Hide)'!K$2,'Capacity Summary'!$B$36:$B$135,0),4),IF(INDEX('Capacity Summary'!$I$36:$BH$135,MATCH('Capacity Backing (Hide)'!K$2,'Capacity Summary'!$B$36:$B$135,0),MATCH('Capacity Backing (Hide)'!$A22,'Capacity Summary'!$I$35:$BH$35,0))&lt;&gt;0,INDEX('Capacity Summary'!$I$36:$BH$135,MATCH('Capacity Backing (Hide)'!K$2,'Capacity Summary'!$B$36:$B$135,0),MATCH('Capacity Backing (Hide)'!$A22,'Capacity Summary'!$I$35:$BH$35,0)),0)),INDEX('Capacity Summary'!$C$36:$F$135,MATCH('Capacity Backing (Hide)'!K$2,'Capacity Summary'!$B$36:$B$135,0),2)))/IF(Summary!$B$7="Minutes",1,60)/COUNTA(INDEX(Capacity!$C$10:$Q$109,MATCH('Capacity Backing (Hide)'!K$2,Capacity!$B$10:$B$109,0),1):INDEX(Capacity!$C$10:$Q$109,MATCH('Capacity Backing (Hide)'!K$2,Capacity!$B$10:$B$109,0),15))</f>
        <v>#N/A</v>
      </c>
      <c r="L2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(Hide)'!$A22,'Capacity Summary'!$I$35:$BH$35,0))="x",INDEX('Capacity Summary'!$C$36:$F$135,MATCH('Capacity Backing (Hide)'!L$2,'Capacity Summary'!$B$36:$B$135,0),4),IF(INDEX('Capacity Summary'!$I$36:$BH$135,MATCH('Capacity Backing (Hide)'!L$2,'Capacity Summary'!$B$36:$B$135,0),MATCH('Capacity Backing (Hide)'!$A22,'Capacity Summary'!$I$35:$BH$35,0))&lt;&gt;0,INDEX('Capacity Summary'!$I$36:$BH$135,MATCH('Capacity Backing (Hide)'!L$2,'Capacity Summary'!$B$36:$B$135,0),MATCH('Capacity Backing (Hide)'!$A22,'Capacity Summary'!$I$35:$BH$35,0)),0)),INDEX('Capacity Summary'!$C$36:$F$135,MATCH('Capacity Backing (Hide)'!L$2,'Capacity Summary'!$B$36:$B$135,0),2)))/IF(Summary!$B$7="Minutes",1,60)/COUNTA(INDEX(Capacity!$C$10:$Q$109,MATCH('Capacity Backing (Hide)'!L$2,Capacity!$B$10:$B$109,0),1):INDEX(Capacity!$C$10:$Q$109,MATCH('Capacity Backing (Hide)'!L$2,Capacity!$B$10:$B$109,0),15))</f>
        <v>#N/A</v>
      </c>
      <c r="M2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(Hide)'!$A22,'Capacity Summary'!$I$35:$BH$35,0))="x",INDEX('Capacity Summary'!$C$36:$F$135,MATCH('Capacity Backing (Hide)'!M$2,'Capacity Summary'!$B$36:$B$135,0),4),IF(INDEX('Capacity Summary'!$I$36:$BH$135,MATCH('Capacity Backing (Hide)'!M$2,'Capacity Summary'!$B$36:$B$135,0),MATCH('Capacity Backing (Hide)'!$A22,'Capacity Summary'!$I$35:$BH$35,0))&lt;&gt;0,INDEX('Capacity Summary'!$I$36:$BH$135,MATCH('Capacity Backing (Hide)'!M$2,'Capacity Summary'!$B$36:$B$135,0),MATCH('Capacity Backing (Hide)'!$A22,'Capacity Summary'!$I$35:$BH$35,0)),0)),INDEX('Capacity Summary'!$C$36:$F$135,MATCH('Capacity Backing (Hide)'!M$2,'Capacity Summary'!$B$36:$B$135,0),2)))/IF(Summary!$B$7="Minutes",1,60)/COUNTA(INDEX(Capacity!$C$10:$Q$109,MATCH('Capacity Backing (Hide)'!M$2,Capacity!$B$10:$B$109,0),1):INDEX(Capacity!$C$10:$Q$109,MATCH('Capacity Backing (Hide)'!M$2,Capacity!$B$10:$B$109,0),15))</f>
        <v>#N/A</v>
      </c>
      <c r="N2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(Hide)'!$A22,'Capacity Summary'!$I$35:$BH$35,0))="x",INDEX('Capacity Summary'!$C$36:$F$135,MATCH('Capacity Backing (Hide)'!N$2,'Capacity Summary'!$B$36:$B$135,0),4),IF(INDEX('Capacity Summary'!$I$36:$BH$135,MATCH('Capacity Backing (Hide)'!N$2,'Capacity Summary'!$B$36:$B$135,0),MATCH('Capacity Backing (Hide)'!$A22,'Capacity Summary'!$I$35:$BH$35,0))&lt;&gt;0,INDEX('Capacity Summary'!$I$36:$BH$135,MATCH('Capacity Backing (Hide)'!N$2,'Capacity Summary'!$B$36:$B$135,0),MATCH('Capacity Backing (Hide)'!$A22,'Capacity Summary'!$I$35:$BH$35,0)),0)),INDEX('Capacity Summary'!$C$36:$F$135,MATCH('Capacity Backing (Hide)'!N$2,'Capacity Summary'!$B$36:$B$135,0),2)))/IF(Summary!$B$7="Minutes",1,60)/COUNTA(INDEX(Capacity!$C$10:$Q$109,MATCH('Capacity Backing (Hide)'!N$2,Capacity!$B$10:$B$109,0),1):INDEX(Capacity!$C$10:$Q$109,MATCH('Capacity Backing (Hide)'!N$2,Capacity!$B$10:$B$109,0),15))</f>
        <v>#N/A</v>
      </c>
      <c r="O2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(Hide)'!$A22,'Capacity Summary'!$I$35:$BH$35,0))="x",INDEX('Capacity Summary'!$C$36:$F$135,MATCH('Capacity Backing (Hide)'!O$2,'Capacity Summary'!$B$36:$B$135,0),4),IF(INDEX('Capacity Summary'!$I$36:$BH$135,MATCH('Capacity Backing (Hide)'!O$2,'Capacity Summary'!$B$36:$B$135,0),MATCH('Capacity Backing (Hide)'!$A22,'Capacity Summary'!$I$35:$BH$35,0))&lt;&gt;0,INDEX('Capacity Summary'!$I$36:$BH$135,MATCH('Capacity Backing (Hide)'!O$2,'Capacity Summary'!$B$36:$B$135,0),MATCH('Capacity Backing (Hide)'!$A22,'Capacity Summary'!$I$35:$BH$35,0)),0)),INDEX('Capacity Summary'!$C$36:$F$135,MATCH('Capacity Backing (Hide)'!O$2,'Capacity Summary'!$B$36:$B$135,0),2)))/IF(Summary!$B$7="Minutes",1,60)/COUNTA(INDEX(Capacity!$C$10:$Q$109,MATCH('Capacity Backing (Hide)'!O$2,Capacity!$B$10:$B$109,0),1):INDEX(Capacity!$C$10:$Q$109,MATCH('Capacity Backing (Hide)'!O$2,Capacity!$B$10:$B$109,0),15))</f>
        <v>#N/A</v>
      </c>
      <c r="P2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(Hide)'!$A22,'Capacity Summary'!$I$35:$BH$35,0))="x",INDEX('Capacity Summary'!$C$36:$F$135,MATCH('Capacity Backing (Hide)'!P$2,'Capacity Summary'!$B$36:$B$135,0),4),IF(INDEX('Capacity Summary'!$I$36:$BH$135,MATCH('Capacity Backing (Hide)'!P$2,'Capacity Summary'!$B$36:$B$135,0),MATCH('Capacity Backing (Hide)'!$A22,'Capacity Summary'!$I$35:$BH$35,0))&lt;&gt;0,INDEX('Capacity Summary'!$I$36:$BH$135,MATCH('Capacity Backing (Hide)'!P$2,'Capacity Summary'!$B$36:$B$135,0),MATCH('Capacity Backing (Hide)'!$A22,'Capacity Summary'!$I$35:$BH$35,0)),0)),INDEX('Capacity Summary'!$C$36:$F$135,MATCH('Capacity Backing (Hide)'!P$2,'Capacity Summary'!$B$36:$B$135,0),2)))/IF(Summary!$B$7="Minutes",1,60)/COUNTA(INDEX(Capacity!$C$10:$Q$109,MATCH('Capacity Backing (Hide)'!P$2,Capacity!$B$10:$B$109,0),1):INDEX(Capacity!$C$10:$Q$109,MATCH('Capacity Backing (Hide)'!P$2,Capacity!$B$10:$B$109,0),15))</f>
        <v>#N/A</v>
      </c>
      <c r="Q2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(Hide)'!$A22,'Capacity Summary'!$I$35:$BH$35,0))="x",INDEX('Capacity Summary'!$C$36:$F$135,MATCH('Capacity Backing (Hide)'!Q$2,'Capacity Summary'!$B$36:$B$135,0),4),IF(INDEX('Capacity Summary'!$I$36:$BH$135,MATCH('Capacity Backing (Hide)'!Q$2,'Capacity Summary'!$B$36:$B$135,0),MATCH('Capacity Backing (Hide)'!$A22,'Capacity Summary'!$I$35:$BH$35,0))&lt;&gt;0,INDEX('Capacity Summary'!$I$36:$BH$135,MATCH('Capacity Backing (Hide)'!Q$2,'Capacity Summary'!$B$36:$B$135,0),MATCH('Capacity Backing (Hide)'!$A22,'Capacity Summary'!$I$35:$BH$35,0)),0)),INDEX('Capacity Summary'!$C$36:$F$135,MATCH('Capacity Backing (Hide)'!Q$2,'Capacity Summary'!$B$36:$B$135,0),2)))/IF(Summary!$B$7="Minutes",1,60)/COUNTA(INDEX(Capacity!$C$10:$Q$109,MATCH('Capacity Backing (Hide)'!Q$2,Capacity!$B$10:$B$109,0),1):INDEX(Capacity!$C$10:$Q$109,MATCH('Capacity Backing (Hide)'!Q$2,Capacity!$B$10:$B$109,0),15))</f>
        <v>#N/A</v>
      </c>
      <c r="R2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(Hide)'!$A22,'Capacity Summary'!$I$35:$BH$35,0))="x",INDEX('Capacity Summary'!$C$36:$F$135,MATCH('Capacity Backing (Hide)'!R$2,'Capacity Summary'!$B$36:$B$135,0),4),IF(INDEX('Capacity Summary'!$I$36:$BH$135,MATCH('Capacity Backing (Hide)'!R$2,'Capacity Summary'!$B$36:$B$135,0),MATCH('Capacity Backing (Hide)'!$A22,'Capacity Summary'!$I$35:$BH$35,0))&lt;&gt;0,INDEX('Capacity Summary'!$I$36:$BH$135,MATCH('Capacity Backing (Hide)'!R$2,'Capacity Summary'!$B$36:$B$135,0),MATCH('Capacity Backing (Hide)'!$A22,'Capacity Summary'!$I$35:$BH$35,0)),0)),INDEX('Capacity Summary'!$C$36:$F$135,MATCH('Capacity Backing (Hide)'!R$2,'Capacity Summary'!$B$36:$B$135,0),2)))/IF(Summary!$B$7="Minutes",1,60)/COUNTA(INDEX(Capacity!$C$10:$Q$109,MATCH('Capacity Backing (Hide)'!R$2,Capacity!$B$10:$B$109,0),1):INDEX(Capacity!$C$10:$Q$109,MATCH('Capacity Backing (Hide)'!R$2,Capacity!$B$10:$B$109,0),15))</f>
        <v>#N/A</v>
      </c>
      <c r="S2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(Hide)'!$A22,'Capacity Summary'!$I$35:$BH$35,0))="x",INDEX('Capacity Summary'!$C$36:$F$135,MATCH('Capacity Backing (Hide)'!S$2,'Capacity Summary'!$B$36:$B$135,0),4),IF(INDEX('Capacity Summary'!$I$36:$BH$135,MATCH('Capacity Backing (Hide)'!S$2,'Capacity Summary'!$B$36:$B$135,0),MATCH('Capacity Backing (Hide)'!$A22,'Capacity Summary'!$I$35:$BH$35,0))&lt;&gt;0,INDEX('Capacity Summary'!$I$36:$BH$135,MATCH('Capacity Backing (Hide)'!S$2,'Capacity Summary'!$B$36:$B$135,0),MATCH('Capacity Backing (Hide)'!$A22,'Capacity Summary'!$I$35:$BH$35,0)),0)),INDEX('Capacity Summary'!$C$36:$F$135,MATCH('Capacity Backing (Hide)'!S$2,'Capacity Summary'!$B$36:$B$135,0),2)))/IF(Summary!$B$7="Minutes",1,60)/COUNTA(INDEX(Capacity!$C$10:$Q$109,MATCH('Capacity Backing (Hide)'!S$2,Capacity!$B$10:$B$109,0),1):INDEX(Capacity!$C$10:$Q$109,MATCH('Capacity Backing (Hide)'!S$2,Capacity!$B$10:$B$109,0),15))</f>
        <v>#N/A</v>
      </c>
      <c r="T2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(Hide)'!$A22,'Capacity Summary'!$I$35:$BH$35,0))="x",INDEX('Capacity Summary'!$C$36:$F$135,MATCH('Capacity Backing (Hide)'!T$2,'Capacity Summary'!$B$36:$B$135,0),4),IF(INDEX('Capacity Summary'!$I$36:$BH$135,MATCH('Capacity Backing (Hide)'!T$2,'Capacity Summary'!$B$36:$B$135,0),MATCH('Capacity Backing (Hide)'!$A22,'Capacity Summary'!$I$35:$BH$35,0))&lt;&gt;0,INDEX('Capacity Summary'!$I$36:$BH$135,MATCH('Capacity Backing (Hide)'!T$2,'Capacity Summary'!$B$36:$B$135,0),MATCH('Capacity Backing (Hide)'!$A22,'Capacity Summary'!$I$35:$BH$35,0)),0)),INDEX('Capacity Summary'!$C$36:$F$135,MATCH('Capacity Backing (Hide)'!T$2,'Capacity Summary'!$B$36:$B$135,0),2)))/IF(Summary!$B$7="Minutes",1,60)/COUNTA(INDEX(Capacity!$C$10:$Q$109,MATCH('Capacity Backing (Hide)'!T$2,Capacity!$B$10:$B$109,0),1):INDEX(Capacity!$C$10:$Q$109,MATCH('Capacity Backing (Hide)'!T$2,Capacity!$B$10:$B$109,0),15))</f>
        <v>#N/A</v>
      </c>
      <c r="U2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(Hide)'!$A22,'Capacity Summary'!$I$35:$BH$35,0))="x",INDEX('Capacity Summary'!$C$36:$F$135,MATCH('Capacity Backing (Hide)'!U$2,'Capacity Summary'!$B$36:$B$135,0),4),IF(INDEX('Capacity Summary'!$I$36:$BH$135,MATCH('Capacity Backing (Hide)'!U$2,'Capacity Summary'!$B$36:$B$135,0),MATCH('Capacity Backing (Hide)'!$A22,'Capacity Summary'!$I$35:$BH$35,0))&lt;&gt;0,INDEX('Capacity Summary'!$I$36:$BH$135,MATCH('Capacity Backing (Hide)'!U$2,'Capacity Summary'!$B$36:$B$135,0),MATCH('Capacity Backing (Hide)'!$A22,'Capacity Summary'!$I$35:$BH$35,0)),0)),INDEX('Capacity Summary'!$C$36:$F$135,MATCH('Capacity Backing (Hide)'!U$2,'Capacity Summary'!$B$36:$B$135,0),2)))/IF(Summary!$B$7="Minutes",1,60)/COUNTA(INDEX(Capacity!$C$10:$Q$109,MATCH('Capacity Backing (Hide)'!U$2,Capacity!$B$10:$B$109,0),1):INDEX(Capacity!$C$10:$Q$109,MATCH('Capacity Backing (Hide)'!U$2,Capacity!$B$10:$B$109,0),15))</f>
        <v>#N/A</v>
      </c>
      <c r="V2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(Hide)'!$A22,'Capacity Summary'!$I$35:$BH$35,0))="x",INDEX('Capacity Summary'!$C$36:$F$135,MATCH('Capacity Backing (Hide)'!V$2,'Capacity Summary'!$B$36:$B$135,0),4),IF(INDEX('Capacity Summary'!$I$36:$BH$135,MATCH('Capacity Backing (Hide)'!V$2,'Capacity Summary'!$B$36:$B$135,0),MATCH('Capacity Backing (Hide)'!$A22,'Capacity Summary'!$I$35:$BH$35,0))&lt;&gt;0,INDEX('Capacity Summary'!$I$36:$BH$135,MATCH('Capacity Backing (Hide)'!V$2,'Capacity Summary'!$B$36:$B$135,0),MATCH('Capacity Backing (Hide)'!$A22,'Capacity Summary'!$I$35:$BH$35,0)),0)),INDEX('Capacity Summary'!$C$36:$F$135,MATCH('Capacity Backing (Hide)'!V$2,'Capacity Summary'!$B$36:$B$135,0),2)))/IF(Summary!$B$7="Minutes",1,60)/COUNTA(INDEX(Capacity!$C$10:$Q$109,MATCH('Capacity Backing (Hide)'!V$2,Capacity!$B$10:$B$109,0),1):INDEX(Capacity!$C$10:$Q$109,MATCH('Capacity Backing (Hide)'!V$2,Capacity!$B$10:$B$109,0),15))</f>
        <v>#N/A</v>
      </c>
      <c r="W2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(Hide)'!$A22,'Capacity Summary'!$I$35:$BH$35,0))="x",INDEX('Capacity Summary'!$C$36:$F$135,MATCH('Capacity Backing (Hide)'!W$2,'Capacity Summary'!$B$36:$B$135,0),4),IF(INDEX('Capacity Summary'!$I$36:$BH$135,MATCH('Capacity Backing (Hide)'!W$2,'Capacity Summary'!$B$36:$B$135,0),MATCH('Capacity Backing (Hide)'!$A22,'Capacity Summary'!$I$35:$BH$35,0))&lt;&gt;0,INDEX('Capacity Summary'!$I$36:$BH$135,MATCH('Capacity Backing (Hide)'!W$2,'Capacity Summary'!$B$36:$B$135,0),MATCH('Capacity Backing (Hide)'!$A22,'Capacity Summary'!$I$35:$BH$35,0)),0)),INDEX('Capacity Summary'!$C$36:$F$135,MATCH('Capacity Backing (Hide)'!W$2,'Capacity Summary'!$B$36:$B$135,0),2)))/IF(Summary!$B$7="Minutes",1,60)/COUNTA(INDEX(Capacity!$C$10:$Q$109,MATCH('Capacity Backing (Hide)'!W$2,Capacity!$B$10:$B$109,0),1):INDEX(Capacity!$C$10:$Q$109,MATCH('Capacity Backing (Hide)'!W$2,Capacity!$B$10:$B$109,0),15))</f>
        <v>#N/A</v>
      </c>
      <c r="X2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(Hide)'!$A22,'Capacity Summary'!$I$35:$BH$35,0))="x",INDEX('Capacity Summary'!$C$36:$F$135,MATCH('Capacity Backing (Hide)'!X$2,'Capacity Summary'!$B$36:$B$135,0),4),IF(INDEX('Capacity Summary'!$I$36:$BH$135,MATCH('Capacity Backing (Hide)'!X$2,'Capacity Summary'!$B$36:$B$135,0),MATCH('Capacity Backing (Hide)'!$A22,'Capacity Summary'!$I$35:$BH$35,0))&lt;&gt;0,INDEX('Capacity Summary'!$I$36:$BH$135,MATCH('Capacity Backing (Hide)'!X$2,'Capacity Summary'!$B$36:$B$135,0),MATCH('Capacity Backing (Hide)'!$A22,'Capacity Summary'!$I$35:$BH$35,0)),0)),INDEX('Capacity Summary'!$C$36:$F$135,MATCH('Capacity Backing (Hide)'!X$2,'Capacity Summary'!$B$36:$B$135,0),2)))/IF(Summary!$B$7="Minutes",1,60)/COUNTA(INDEX(Capacity!$C$10:$Q$109,MATCH('Capacity Backing (Hide)'!X$2,Capacity!$B$10:$B$109,0),1):INDEX(Capacity!$C$10:$Q$109,MATCH('Capacity Backing (Hide)'!X$2,Capacity!$B$10:$B$109,0),15))</f>
        <v>#N/A</v>
      </c>
      <c r="Y2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(Hide)'!$A22,'Capacity Summary'!$I$35:$BH$35,0))="x",INDEX('Capacity Summary'!$C$36:$F$135,MATCH('Capacity Backing (Hide)'!Y$2,'Capacity Summary'!$B$36:$B$135,0),4),IF(INDEX('Capacity Summary'!$I$36:$BH$135,MATCH('Capacity Backing (Hide)'!Y$2,'Capacity Summary'!$B$36:$B$135,0),MATCH('Capacity Backing (Hide)'!$A22,'Capacity Summary'!$I$35:$BH$35,0))&lt;&gt;0,INDEX('Capacity Summary'!$I$36:$BH$135,MATCH('Capacity Backing (Hide)'!Y$2,'Capacity Summary'!$B$36:$B$135,0),MATCH('Capacity Backing (Hide)'!$A22,'Capacity Summary'!$I$35:$BH$35,0)),0)),INDEX('Capacity Summary'!$C$36:$F$135,MATCH('Capacity Backing (Hide)'!Y$2,'Capacity Summary'!$B$36:$B$135,0),2)))/IF(Summary!$B$7="Minutes",1,60)/COUNTA(INDEX(Capacity!$C$10:$Q$109,MATCH('Capacity Backing (Hide)'!Y$2,Capacity!$B$10:$B$109,0),1):INDEX(Capacity!$C$10:$Q$109,MATCH('Capacity Backing (Hide)'!Y$2,Capacity!$B$10:$B$109,0),15))</f>
        <v>#N/A</v>
      </c>
      <c r="Z2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(Hide)'!$A22,'Capacity Summary'!$I$35:$BH$35,0))="x",INDEX('Capacity Summary'!$C$36:$F$135,MATCH('Capacity Backing (Hide)'!Z$2,'Capacity Summary'!$B$36:$B$135,0),4),IF(INDEX('Capacity Summary'!$I$36:$BH$135,MATCH('Capacity Backing (Hide)'!Z$2,'Capacity Summary'!$B$36:$B$135,0),MATCH('Capacity Backing (Hide)'!$A22,'Capacity Summary'!$I$35:$BH$35,0))&lt;&gt;0,INDEX('Capacity Summary'!$I$36:$BH$135,MATCH('Capacity Backing (Hide)'!Z$2,'Capacity Summary'!$B$36:$B$135,0),MATCH('Capacity Backing (Hide)'!$A22,'Capacity Summary'!$I$35:$BH$35,0)),0)),INDEX('Capacity Summary'!$C$36:$F$135,MATCH('Capacity Backing (Hide)'!Z$2,'Capacity Summary'!$B$36:$B$135,0),2)))/IF(Summary!$B$7="Minutes",1,60)/COUNTA(INDEX(Capacity!$C$10:$Q$109,MATCH('Capacity Backing (Hide)'!Z$2,Capacity!$B$10:$B$109,0),1):INDEX(Capacity!$C$10:$Q$109,MATCH('Capacity Backing (Hide)'!Z$2,Capacity!$B$10:$B$109,0),15))</f>
        <v>#N/A</v>
      </c>
      <c r="AA2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(Hide)'!$A22,'Capacity Summary'!$I$35:$BH$35,0))="x",INDEX('Capacity Summary'!$C$36:$F$135,MATCH('Capacity Backing (Hide)'!AA$2,'Capacity Summary'!$B$36:$B$135,0),4),IF(INDEX('Capacity Summary'!$I$36:$BH$135,MATCH('Capacity Backing (Hide)'!AA$2,'Capacity Summary'!$B$36:$B$135,0),MATCH('Capacity Backing (Hide)'!$A22,'Capacity Summary'!$I$35:$BH$35,0))&lt;&gt;0,INDEX('Capacity Summary'!$I$36:$BH$135,MATCH('Capacity Backing (Hide)'!AA$2,'Capacity Summary'!$B$36:$B$135,0),MATCH('Capacity Backing (Hide)'!$A22,'Capacity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(Hide)'!$A22,'Capacity Summary'!$I$35:$BH$35,0))="x",INDEX('Capacity Summary'!$C$36:$F$135,MATCH('Capacity Backing (Hide)'!AB$2,'Capacity Summary'!$B$36:$B$135,0),4),IF(INDEX('Capacity Summary'!$I$36:$BH$135,MATCH('Capacity Backing (Hide)'!AB$2,'Capacity Summary'!$B$36:$B$135,0),MATCH('Capacity Backing (Hide)'!$A22,'Capacity Summary'!$I$35:$BH$35,0))&lt;&gt;0,INDEX('Capacity Summary'!$I$36:$BH$135,MATCH('Capacity Backing (Hide)'!AB$2,'Capacity Summary'!$B$36:$B$135,0),MATCH('Capacity Backing (Hide)'!$A22,'Capacity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(Hide)'!$A22,'Capacity Summary'!$I$35:$BH$35,0))="x",INDEX('Capacity Summary'!$C$36:$F$135,MATCH('Capacity Backing (Hide)'!AC$2,'Capacity Summary'!$B$36:$B$135,0),4),IF(INDEX('Capacity Summary'!$I$36:$BH$135,MATCH('Capacity Backing (Hide)'!AC$2,'Capacity Summary'!$B$36:$B$135,0),MATCH('Capacity Backing (Hide)'!$A22,'Capacity Summary'!$I$35:$BH$35,0))&lt;&gt;0,INDEX('Capacity Summary'!$I$36:$BH$135,MATCH('Capacity Backing (Hide)'!AC$2,'Capacity Summary'!$B$36:$B$135,0),MATCH('Capacity Backing (Hide)'!$A22,'Capacity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(Hide)'!$A22,'Capacity Summary'!$I$35:$BH$35,0))="x",INDEX('Capacity Summary'!$C$36:$F$135,MATCH('Capacity Backing (Hide)'!AD$2,'Capacity Summary'!$B$36:$B$135,0),4),IF(INDEX('Capacity Summary'!$I$36:$BH$135,MATCH('Capacity Backing (Hide)'!AD$2,'Capacity Summary'!$B$36:$B$135,0),MATCH('Capacity Backing (Hide)'!$A22,'Capacity Summary'!$I$35:$BH$35,0))&lt;&gt;0,INDEX('Capacity Summary'!$I$36:$BH$135,MATCH('Capacity Backing (Hide)'!AD$2,'Capacity Summary'!$B$36:$B$135,0),MATCH('Capacity Backing (Hide)'!$A22,'Capacity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(Hide)'!$A22,'Capacity Summary'!$I$35:$BH$35,0))="x",INDEX('Capacity Summary'!$C$36:$F$135,MATCH('Capacity Backing (Hide)'!AE$2,'Capacity Summary'!$B$36:$B$135,0),4),IF(INDEX('Capacity Summary'!$I$36:$BH$135,MATCH('Capacity Backing (Hide)'!AE$2,'Capacity Summary'!$B$36:$B$135,0),MATCH('Capacity Backing (Hide)'!$A22,'Capacity Summary'!$I$35:$BH$35,0))&lt;&gt;0,INDEX('Capacity Summary'!$I$36:$BH$135,MATCH('Capacity Backing (Hide)'!AE$2,'Capacity Summary'!$B$36:$B$135,0),MATCH('Capacity Backing (Hide)'!$A22,'Capacity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(Hide)'!$A22,'Capacity Summary'!$I$35:$BH$35,0))="x",INDEX('Capacity Summary'!$C$36:$F$135,MATCH('Capacity Backing (Hide)'!AF$2,'Capacity Summary'!$B$36:$B$135,0),4),IF(INDEX('Capacity Summary'!$I$36:$BH$135,MATCH('Capacity Backing (Hide)'!AF$2,'Capacity Summary'!$B$36:$B$135,0),MATCH('Capacity Backing (Hide)'!$A22,'Capacity Summary'!$I$35:$BH$35,0))&lt;&gt;0,INDEX('Capacity Summary'!$I$36:$BH$135,MATCH('Capacity Backing (Hide)'!AF$2,'Capacity Summary'!$B$36:$B$135,0),MATCH('Capacity Backing (Hide)'!$A22,'Capacity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(Hide)'!$A22,'Capacity Summary'!$I$35:$BH$35,0))="x",INDEX('Capacity Summary'!$C$36:$F$135,MATCH('Capacity Backing (Hide)'!AG$2,'Capacity Summary'!$B$36:$B$135,0),4),IF(INDEX('Capacity Summary'!$I$36:$BH$135,MATCH('Capacity Backing (Hide)'!AG$2,'Capacity Summary'!$B$36:$B$135,0),MATCH('Capacity Backing (Hide)'!$A22,'Capacity Summary'!$I$35:$BH$35,0))&lt;&gt;0,INDEX('Capacity Summary'!$I$36:$BH$135,MATCH('Capacity Backing (Hide)'!AG$2,'Capacity Summary'!$B$36:$B$135,0),MATCH('Capacity Backing (Hide)'!$A22,'Capacity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(Hide)'!$A22,'Capacity Summary'!$I$35:$BH$35,0))="x",INDEX('Capacity Summary'!$C$36:$F$135,MATCH('Capacity Backing (Hide)'!AH$2,'Capacity Summary'!$B$36:$B$135,0),4),IF(INDEX('Capacity Summary'!$I$36:$BH$135,MATCH('Capacity Backing (Hide)'!AH$2,'Capacity Summary'!$B$36:$B$135,0),MATCH('Capacity Backing (Hide)'!$A22,'Capacity Summary'!$I$35:$BH$35,0))&lt;&gt;0,INDEX('Capacity Summary'!$I$36:$BH$135,MATCH('Capacity Backing (Hide)'!AH$2,'Capacity Summary'!$B$36:$B$135,0),MATCH('Capacity Backing (Hide)'!$A22,'Capacity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(Hide)'!$A22,'Capacity Summary'!$I$35:$BH$35,0))="x",INDEX('Capacity Summary'!$C$36:$F$135,MATCH('Capacity Backing (Hide)'!AI$2,'Capacity Summary'!$B$36:$B$135,0),4),IF(INDEX('Capacity Summary'!$I$36:$BH$135,MATCH('Capacity Backing (Hide)'!AI$2,'Capacity Summary'!$B$36:$B$135,0),MATCH('Capacity Backing (Hide)'!$A22,'Capacity Summary'!$I$35:$BH$35,0))&lt;&gt;0,INDEX('Capacity Summary'!$I$36:$BH$135,MATCH('Capacity Backing (Hide)'!AI$2,'Capacity Summary'!$B$36:$B$135,0),MATCH('Capacity Backing (Hide)'!$A22,'Capacity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(Hide)'!$A22,'Capacity Summary'!$I$35:$BH$35,0))="x",INDEX('Capacity Summary'!$C$36:$F$135,MATCH('Capacity Backing (Hide)'!AJ$2,'Capacity Summary'!$B$36:$B$135,0),4),IF(INDEX('Capacity Summary'!$I$36:$BH$135,MATCH('Capacity Backing (Hide)'!AJ$2,'Capacity Summary'!$B$36:$B$135,0),MATCH('Capacity Backing (Hide)'!$A22,'Capacity Summary'!$I$35:$BH$35,0))&lt;&gt;0,INDEX('Capacity Summary'!$I$36:$BH$135,MATCH('Capacity Backing (Hide)'!AJ$2,'Capacity Summary'!$B$36:$B$135,0),MATCH('Capacity Backing (Hide)'!$A22,'Capacity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(Hide)'!$A22,'Capacity Summary'!$I$35:$BH$35,0))="x",INDEX('Capacity Summary'!$C$36:$F$135,MATCH('Capacity Backing (Hide)'!AK$2,'Capacity Summary'!$B$36:$B$135,0),4),IF(INDEX('Capacity Summary'!$I$36:$BH$135,MATCH('Capacity Backing (Hide)'!AK$2,'Capacity Summary'!$B$36:$B$135,0),MATCH('Capacity Backing (Hide)'!$A22,'Capacity Summary'!$I$35:$BH$35,0))&lt;&gt;0,INDEX('Capacity Summary'!$I$36:$BH$135,MATCH('Capacity Backing (Hide)'!AK$2,'Capacity Summary'!$B$36:$B$135,0),MATCH('Capacity Backing (Hide)'!$A22,'Capacity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(Hide)'!$A22,'Capacity Summary'!$I$35:$BH$35,0))="x",INDEX('Capacity Summary'!$C$36:$F$135,MATCH('Capacity Backing (Hide)'!AL$2,'Capacity Summary'!$B$36:$B$135,0),4),IF(INDEX('Capacity Summary'!$I$36:$BH$135,MATCH('Capacity Backing (Hide)'!AL$2,'Capacity Summary'!$B$36:$B$135,0),MATCH('Capacity Backing (Hide)'!$A22,'Capacity Summary'!$I$35:$BH$35,0))&lt;&gt;0,INDEX('Capacity Summary'!$I$36:$BH$135,MATCH('Capacity Backing (Hide)'!AL$2,'Capacity Summary'!$B$36:$B$135,0),MATCH('Capacity Backing (Hide)'!$A22,'Capacity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(Hide)'!$A22,'Capacity Summary'!$I$35:$BH$35,0))="x",INDEX('Capacity Summary'!$C$36:$F$135,MATCH('Capacity Backing (Hide)'!AM$2,'Capacity Summary'!$B$36:$B$135,0),4),IF(INDEX('Capacity Summary'!$I$36:$BH$135,MATCH('Capacity Backing (Hide)'!AM$2,'Capacity Summary'!$B$36:$B$135,0),MATCH('Capacity Backing (Hide)'!$A22,'Capacity Summary'!$I$35:$BH$35,0))&lt;&gt;0,INDEX('Capacity Summary'!$I$36:$BH$135,MATCH('Capacity Backing (Hide)'!AM$2,'Capacity Summary'!$B$36:$B$135,0),MATCH('Capacity Backing (Hide)'!$A22,'Capacity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(Hide)'!$A22,'Capacity Summary'!$I$35:$BH$35,0))="x",INDEX('Capacity Summary'!$C$36:$F$135,MATCH('Capacity Backing (Hide)'!AN$2,'Capacity Summary'!$B$36:$B$135,0),4),IF(INDEX('Capacity Summary'!$I$36:$BH$135,MATCH('Capacity Backing (Hide)'!AN$2,'Capacity Summary'!$B$36:$B$135,0),MATCH('Capacity Backing (Hide)'!$A22,'Capacity Summary'!$I$35:$BH$35,0))&lt;&gt;0,INDEX('Capacity Summary'!$I$36:$BH$135,MATCH('Capacity Backing (Hide)'!AN$2,'Capacity Summary'!$B$36:$B$135,0),MATCH('Capacity Backing (Hide)'!$A22,'Capacity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(Hide)'!$A22,'Capacity Summary'!$I$35:$BH$35,0))="x",INDEX('Capacity Summary'!$C$36:$F$135,MATCH('Capacity Backing (Hide)'!AO$2,'Capacity Summary'!$B$36:$B$135,0),4),IF(INDEX('Capacity Summary'!$I$36:$BH$135,MATCH('Capacity Backing (Hide)'!AO$2,'Capacity Summary'!$B$36:$B$135,0),MATCH('Capacity Backing (Hide)'!$A22,'Capacity Summary'!$I$35:$BH$35,0))&lt;&gt;0,INDEX('Capacity Summary'!$I$36:$BH$135,MATCH('Capacity Backing (Hide)'!AO$2,'Capacity Summary'!$B$36:$B$135,0),MATCH('Capacity Backing (Hide)'!$A22,'Capacity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(Hide)'!$A22,'Capacity Summary'!$I$35:$BH$35,0))="x",INDEX('Capacity Summary'!$C$36:$F$135,MATCH('Capacity Backing (Hide)'!AP$2,'Capacity Summary'!$B$36:$B$135,0),4),IF(INDEX('Capacity Summary'!$I$36:$BH$135,MATCH('Capacity Backing (Hide)'!AP$2,'Capacity Summary'!$B$36:$B$135,0),MATCH('Capacity Backing (Hide)'!$A22,'Capacity Summary'!$I$35:$BH$35,0))&lt;&gt;0,INDEX('Capacity Summary'!$I$36:$BH$135,MATCH('Capacity Backing (Hide)'!AP$2,'Capacity Summary'!$B$36:$B$135,0),MATCH('Capacity Backing (Hide)'!$A22,'Capacity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(Hide)'!$A22,'Capacity Summary'!$I$35:$BH$35,0))="x",INDEX('Capacity Summary'!$C$36:$F$135,MATCH('Capacity Backing (Hide)'!AQ$2,'Capacity Summary'!$B$36:$B$135,0),4),IF(INDEX('Capacity Summary'!$I$36:$BH$135,MATCH('Capacity Backing (Hide)'!AQ$2,'Capacity Summary'!$B$36:$B$135,0),MATCH('Capacity Backing (Hide)'!$A22,'Capacity Summary'!$I$35:$BH$35,0))&lt;&gt;0,INDEX('Capacity Summary'!$I$36:$BH$135,MATCH('Capacity Backing (Hide)'!AQ$2,'Capacity Summary'!$B$36:$B$135,0),MATCH('Capacity Backing (Hide)'!$A22,'Capacity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(Hide)'!$A22,'Capacity Summary'!$I$35:$BH$35,0))="x",INDEX('Capacity Summary'!$C$36:$F$135,MATCH('Capacity Backing (Hide)'!AR$2,'Capacity Summary'!$B$36:$B$135,0),4),IF(INDEX('Capacity Summary'!$I$36:$BH$135,MATCH('Capacity Backing (Hide)'!AR$2,'Capacity Summary'!$B$36:$B$135,0),MATCH('Capacity Backing (Hide)'!$A22,'Capacity Summary'!$I$35:$BH$35,0))&lt;&gt;0,INDEX('Capacity Summary'!$I$36:$BH$135,MATCH('Capacity Backing (Hide)'!AR$2,'Capacity Summary'!$B$36:$B$135,0),MATCH('Capacity Backing (Hide)'!$A22,'Capacity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(Hide)'!$A22,'Capacity Summary'!$I$35:$BH$35,0))="x",INDEX('Capacity Summary'!$C$36:$F$135,MATCH('Capacity Backing (Hide)'!AS$2,'Capacity Summary'!$B$36:$B$135,0),4),IF(INDEX('Capacity Summary'!$I$36:$BH$135,MATCH('Capacity Backing (Hide)'!AS$2,'Capacity Summary'!$B$36:$B$135,0),MATCH('Capacity Backing (Hide)'!$A22,'Capacity Summary'!$I$35:$BH$35,0))&lt;&gt;0,INDEX('Capacity Summary'!$I$36:$BH$135,MATCH('Capacity Backing (Hide)'!AS$2,'Capacity Summary'!$B$36:$B$135,0),MATCH('Capacity Backing (Hide)'!$A22,'Capacity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(Hide)'!$A22,'Capacity Summary'!$I$35:$BH$35,0))="x",INDEX('Capacity Summary'!$C$36:$F$135,MATCH('Capacity Backing (Hide)'!AT$2,'Capacity Summary'!$B$36:$B$135,0),4),IF(INDEX('Capacity Summary'!$I$36:$BH$135,MATCH('Capacity Backing (Hide)'!AT$2,'Capacity Summary'!$B$36:$B$135,0),MATCH('Capacity Backing (Hide)'!$A22,'Capacity Summary'!$I$35:$BH$35,0))&lt;&gt;0,INDEX('Capacity Summary'!$I$36:$BH$135,MATCH('Capacity Backing (Hide)'!AT$2,'Capacity Summary'!$B$36:$B$135,0),MATCH('Capacity Backing (Hide)'!$A22,'Capacity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(Hide)'!$A22,'Capacity Summary'!$I$35:$BH$35,0))="x",INDEX('Capacity Summary'!$C$36:$F$135,MATCH('Capacity Backing (Hide)'!AU$2,'Capacity Summary'!$B$36:$B$135,0),4),IF(INDEX('Capacity Summary'!$I$36:$BH$135,MATCH('Capacity Backing (Hide)'!AU$2,'Capacity Summary'!$B$36:$B$135,0),MATCH('Capacity Backing (Hide)'!$A22,'Capacity Summary'!$I$35:$BH$35,0))&lt;&gt;0,INDEX('Capacity Summary'!$I$36:$BH$135,MATCH('Capacity Backing (Hide)'!AU$2,'Capacity Summary'!$B$36:$B$135,0),MATCH('Capacity Backing (Hide)'!$A22,'Capacity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(Hide)'!$A22,'Capacity Summary'!$I$35:$BH$35,0))="x",INDEX('Capacity Summary'!$C$36:$F$135,MATCH('Capacity Backing (Hide)'!AV$2,'Capacity Summary'!$B$36:$B$135,0),4),IF(INDEX('Capacity Summary'!$I$36:$BH$135,MATCH('Capacity Backing (Hide)'!AV$2,'Capacity Summary'!$B$36:$B$135,0),MATCH('Capacity Backing (Hide)'!$A22,'Capacity Summary'!$I$35:$BH$35,0))&lt;&gt;0,INDEX('Capacity Summary'!$I$36:$BH$135,MATCH('Capacity Backing (Hide)'!AV$2,'Capacity Summary'!$B$36:$B$135,0),MATCH('Capacity Backing (Hide)'!$A22,'Capacity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(Hide)'!$A22,'Capacity Summary'!$I$35:$BH$35,0))="x",INDEX('Capacity Summary'!$C$36:$F$135,MATCH('Capacity Backing (Hide)'!AW$2,'Capacity Summary'!$B$36:$B$135,0),4),IF(INDEX('Capacity Summary'!$I$36:$BH$135,MATCH('Capacity Backing (Hide)'!AW$2,'Capacity Summary'!$B$36:$B$135,0),MATCH('Capacity Backing (Hide)'!$A22,'Capacity Summary'!$I$35:$BH$35,0))&lt;&gt;0,INDEX('Capacity Summary'!$I$36:$BH$135,MATCH('Capacity Backing (Hide)'!AW$2,'Capacity Summary'!$B$36:$B$135,0),MATCH('Capacity Backing (Hide)'!$A22,'Capacity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(Hide)'!$A22,'Capacity Summary'!$I$35:$BH$35,0))="x",INDEX('Capacity Summary'!$C$36:$F$135,MATCH('Capacity Backing (Hide)'!AX$2,'Capacity Summary'!$B$36:$B$135,0),4),IF(INDEX('Capacity Summary'!$I$36:$BH$135,MATCH('Capacity Backing (Hide)'!AX$2,'Capacity Summary'!$B$36:$B$135,0),MATCH('Capacity Backing (Hide)'!$A22,'Capacity Summary'!$I$35:$BH$35,0))&lt;&gt;0,INDEX('Capacity Summary'!$I$36:$BH$135,MATCH('Capacity Backing (Hide)'!AX$2,'Capacity Summary'!$B$36:$B$135,0),MATCH('Capacity Backing (Hide)'!$A22,'Capacity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(Hide)'!$A22,'Capacity Summary'!$I$35:$BH$35,0))="x",INDEX('Capacity Summary'!$C$36:$F$135,MATCH('Capacity Backing (Hide)'!AY$2,'Capacity Summary'!$B$36:$B$135,0),4),IF(INDEX('Capacity Summary'!$I$36:$BH$135,MATCH('Capacity Backing (Hide)'!AY$2,'Capacity Summary'!$B$36:$B$135,0),MATCH('Capacity Backing (Hide)'!$A22,'Capacity Summary'!$I$35:$BH$35,0))&lt;&gt;0,INDEX('Capacity Summary'!$I$36:$BH$135,MATCH('Capacity Backing (Hide)'!AY$2,'Capacity Summary'!$B$36:$B$135,0),MATCH('Capacity Backing (Hide)'!$A22,'Capacity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(Hide)'!$A22,'Capacity Summary'!$I$35:$BH$35,0))="x",INDEX('Capacity Summary'!$C$36:$F$135,MATCH('Capacity Backing (Hide)'!AZ$2,'Capacity Summary'!$B$36:$B$135,0),4),IF(INDEX('Capacity Summary'!$I$36:$BH$135,MATCH('Capacity Backing (Hide)'!AZ$2,'Capacity Summary'!$B$36:$B$135,0),MATCH('Capacity Backing (Hide)'!$A22,'Capacity Summary'!$I$35:$BH$35,0))&lt;&gt;0,INDEX('Capacity Summary'!$I$36:$BH$135,MATCH('Capacity Backing (Hide)'!AZ$2,'Capacity Summary'!$B$36:$B$135,0),MATCH('Capacity Backing (Hide)'!$A22,'Capacity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(Hide)'!$A22,'Capacity Summary'!$I$35:$BH$35,0))="x",INDEX('Capacity Summary'!$C$36:$F$135,MATCH('Capacity Backing (Hide)'!BA$2,'Capacity Summary'!$B$36:$B$135,0),4),IF(INDEX('Capacity Summary'!$I$36:$BH$135,MATCH('Capacity Backing (Hide)'!BA$2,'Capacity Summary'!$B$36:$B$135,0),MATCH('Capacity Backing (Hide)'!$A22,'Capacity Summary'!$I$35:$BH$35,0))&lt;&gt;0,INDEX('Capacity Summary'!$I$36:$BH$135,MATCH('Capacity Backing (Hide)'!BA$2,'Capacity Summary'!$B$36:$B$135,0),MATCH('Capacity Backing (Hide)'!$A22,'Capacity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(Hide)'!$A22,'Capacity Summary'!$I$35:$BH$35,0))="x",INDEX('Capacity Summary'!$C$36:$F$135,MATCH('Capacity Backing (Hide)'!BB$2,'Capacity Summary'!$B$36:$B$135,0),4),IF(INDEX('Capacity Summary'!$I$36:$BH$135,MATCH('Capacity Backing (Hide)'!BB$2,'Capacity Summary'!$B$36:$B$135,0),MATCH('Capacity Backing (Hide)'!$A22,'Capacity Summary'!$I$35:$BH$35,0))&lt;&gt;0,INDEX('Capacity Summary'!$I$36:$BH$135,MATCH('Capacity Backing (Hide)'!BB$2,'Capacity Summary'!$B$36:$B$135,0),MATCH('Capacity Backing (Hide)'!$A22,'Capacity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(Hide)'!$A22,'Capacity Summary'!$I$35:$BH$35,0))="x",INDEX('Capacity Summary'!$C$36:$F$135,MATCH('Capacity Backing (Hide)'!BC$2,'Capacity Summary'!$B$36:$B$135,0),4),IF(INDEX('Capacity Summary'!$I$36:$BH$135,MATCH('Capacity Backing (Hide)'!BC$2,'Capacity Summary'!$B$36:$B$135,0),MATCH('Capacity Backing (Hide)'!$A22,'Capacity Summary'!$I$35:$BH$35,0))&lt;&gt;0,INDEX('Capacity Summary'!$I$36:$BH$135,MATCH('Capacity Backing (Hide)'!BC$2,'Capacity Summary'!$B$36:$B$135,0),MATCH('Capacity Backing (Hide)'!$A22,'Capacity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(Hide)'!$A22,'Capacity Summary'!$I$35:$BH$35,0))="x",INDEX('Capacity Summary'!$C$36:$F$135,MATCH('Capacity Backing (Hide)'!BD$2,'Capacity Summary'!$B$36:$B$135,0),4),IF(INDEX('Capacity Summary'!$I$36:$BH$135,MATCH('Capacity Backing (Hide)'!BD$2,'Capacity Summary'!$B$36:$B$135,0),MATCH('Capacity Backing (Hide)'!$A22,'Capacity Summary'!$I$35:$BH$35,0))&lt;&gt;0,INDEX('Capacity Summary'!$I$36:$BH$135,MATCH('Capacity Backing (Hide)'!BD$2,'Capacity Summary'!$B$36:$B$135,0),MATCH('Capacity Backing (Hide)'!$A22,'Capacity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(Hide)'!$A22,'Capacity Summary'!$I$35:$BH$35,0))="x",INDEX('Capacity Summary'!$C$36:$F$135,MATCH('Capacity Backing (Hide)'!BE$2,'Capacity Summary'!$B$36:$B$135,0),4),IF(INDEX('Capacity Summary'!$I$36:$BH$135,MATCH('Capacity Backing (Hide)'!BE$2,'Capacity Summary'!$B$36:$B$135,0),MATCH('Capacity Backing (Hide)'!$A22,'Capacity Summary'!$I$35:$BH$35,0))&lt;&gt;0,INDEX('Capacity Summary'!$I$36:$BH$135,MATCH('Capacity Backing (Hide)'!BE$2,'Capacity Summary'!$B$36:$B$135,0),MATCH('Capacity Backing (Hide)'!$A22,'Capacity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(Hide)'!$A22,'Capacity Summary'!$I$35:$BH$35,0))="x",INDEX('Capacity Summary'!$C$36:$F$135,MATCH('Capacity Backing (Hide)'!BF$2,'Capacity Summary'!$B$36:$B$135,0),4),IF(INDEX('Capacity Summary'!$I$36:$BH$135,MATCH('Capacity Backing (Hide)'!BF$2,'Capacity Summary'!$B$36:$B$135,0),MATCH('Capacity Backing (Hide)'!$A22,'Capacity Summary'!$I$35:$BH$35,0))&lt;&gt;0,INDEX('Capacity Summary'!$I$36:$BH$135,MATCH('Capacity Backing (Hide)'!BF$2,'Capacity Summary'!$B$36:$B$135,0),MATCH('Capacity Backing (Hide)'!$A22,'Capacity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(Hide)'!$A22,'Capacity Summary'!$I$35:$BH$35,0))="x",INDEX('Capacity Summary'!$C$36:$F$135,MATCH('Capacity Backing (Hide)'!BG$2,'Capacity Summary'!$B$36:$B$135,0),4),IF(INDEX('Capacity Summary'!$I$36:$BH$135,MATCH('Capacity Backing (Hide)'!BG$2,'Capacity Summary'!$B$36:$B$135,0),MATCH('Capacity Backing (Hide)'!$A22,'Capacity Summary'!$I$35:$BH$35,0))&lt;&gt;0,INDEX('Capacity Summary'!$I$36:$BH$135,MATCH('Capacity Backing (Hide)'!BG$2,'Capacity Summary'!$B$36:$B$135,0),MATCH('Capacity Backing (Hide)'!$A22,'Capacity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(Hide)'!$A22,'Capacity Summary'!$I$35:$BH$35,0))="x",INDEX('Capacity Summary'!$C$36:$F$135,MATCH('Capacity Backing (Hide)'!BH$2,'Capacity Summary'!$B$36:$B$135,0),4),IF(INDEX('Capacity Summary'!$I$36:$BH$135,MATCH('Capacity Backing (Hide)'!BH$2,'Capacity Summary'!$B$36:$B$135,0),MATCH('Capacity Backing (Hide)'!$A22,'Capacity Summary'!$I$35:$BH$35,0))&lt;&gt;0,INDEX('Capacity Summary'!$I$36:$BH$135,MATCH('Capacity Backing (Hide)'!BH$2,'Capacity Summary'!$B$36:$B$135,0),MATCH('Capacity Backing (Hide)'!$A22,'Capacity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(Hide)'!$A22,'Capacity Summary'!$I$35:$BH$35,0))="x",INDEX('Capacity Summary'!$C$36:$F$135,MATCH('Capacity Backing (Hide)'!BI$2,'Capacity Summary'!$B$36:$B$135,0),4),IF(INDEX('Capacity Summary'!$I$36:$BH$135,MATCH('Capacity Backing (Hide)'!BI$2,'Capacity Summary'!$B$36:$B$135,0),MATCH('Capacity Backing (Hide)'!$A22,'Capacity Summary'!$I$35:$BH$35,0))&lt;&gt;0,INDEX('Capacity Summary'!$I$36:$BH$135,MATCH('Capacity Backing (Hide)'!BI$2,'Capacity Summary'!$B$36:$B$135,0),MATCH('Capacity Backing (Hide)'!$A22,'Capacity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(Hide)'!$A22,'Capacity Summary'!$I$35:$BH$35,0))="x",INDEX('Capacity Summary'!$C$36:$F$135,MATCH('Capacity Backing (Hide)'!BJ$2,'Capacity Summary'!$B$36:$B$135,0),4),IF(INDEX('Capacity Summary'!$I$36:$BH$135,MATCH('Capacity Backing (Hide)'!BJ$2,'Capacity Summary'!$B$36:$B$135,0),MATCH('Capacity Backing (Hide)'!$A22,'Capacity Summary'!$I$35:$BH$35,0))&lt;&gt;0,INDEX('Capacity Summary'!$I$36:$BH$135,MATCH('Capacity Backing (Hide)'!BJ$2,'Capacity Summary'!$B$36:$B$135,0),MATCH('Capacity Backing (Hide)'!$A22,'Capacity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(Hide)'!$A22,'Capacity Summary'!$I$35:$BH$35,0))="x",INDEX('Capacity Summary'!$C$36:$F$135,MATCH('Capacity Backing (Hide)'!BK$2,'Capacity Summary'!$B$36:$B$135,0),4),IF(INDEX('Capacity Summary'!$I$36:$BH$135,MATCH('Capacity Backing (Hide)'!BK$2,'Capacity Summary'!$B$36:$B$135,0),MATCH('Capacity Backing (Hide)'!$A22,'Capacity Summary'!$I$35:$BH$35,0))&lt;&gt;0,INDEX('Capacity Summary'!$I$36:$BH$135,MATCH('Capacity Backing (Hide)'!BK$2,'Capacity Summary'!$B$36:$B$135,0),MATCH('Capacity Backing (Hide)'!$A22,'Capacity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(Hide)'!$A22,'Capacity Summary'!$I$35:$BH$35,0))="x",INDEX('Capacity Summary'!$C$36:$F$135,MATCH('Capacity Backing (Hide)'!BL$2,'Capacity Summary'!$B$36:$B$135,0),4),IF(INDEX('Capacity Summary'!$I$36:$BH$135,MATCH('Capacity Backing (Hide)'!BL$2,'Capacity Summary'!$B$36:$B$135,0),MATCH('Capacity Backing (Hide)'!$A22,'Capacity Summary'!$I$35:$BH$35,0))&lt;&gt;0,INDEX('Capacity Summary'!$I$36:$BH$135,MATCH('Capacity Backing (Hide)'!BL$2,'Capacity Summary'!$B$36:$B$135,0),MATCH('Capacity Backing (Hide)'!$A22,'Capacity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(Hide)'!$A22,'Capacity Summary'!$I$35:$BH$35,0))="x",INDEX('Capacity Summary'!$C$36:$F$135,MATCH('Capacity Backing (Hide)'!BM$2,'Capacity Summary'!$B$36:$B$135,0),4),IF(INDEX('Capacity Summary'!$I$36:$BH$135,MATCH('Capacity Backing (Hide)'!BM$2,'Capacity Summary'!$B$36:$B$135,0),MATCH('Capacity Backing (Hide)'!$A22,'Capacity Summary'!$I$35:$BH$35,0))&lt;&gt;0,INDEX('Capacity Summary'!$I$36:$BH$135,MATCH('Capacity Backing (Hide)'!BM$2,'Capacity Summary'!$B$36:$B$135,0),MATCH('Capacity Backing (Hide)'!$A22,'Capacity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(Hide)'!$A22,'Capacity Summary'!$I$35:$BH$35,0))="x",INDEX('Capacity Summary'!$C$36:$F$135,MATCH('Capacity Backing (Hide)'!BN$2,'Capacity Summary'!$B$36:$B$135,0),4),IF(INDEX('Capacity Summary'!$I$36:$BH$135,MATCH('Capacity Backing (Hide)'!BN$2,'Capacity Summary'!$B$36:$B$135,0),MATCH('Capacity Backing (Hide)'!$A22,'Capacity Summary'!$I$35:$BH$35,0))&lt;&gt;0,INDEX('Capacity Summary'!$I$36:$BH$135,MATCH('Capacity Backing (Hide)'!BN$2,'Capacity Summary'!$B$36:$B$135,0),MATCH('Capacity Backing (Hide)'!$A22,'Capacity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(Hide)'!$A22,'Capacity Summary'!$I$35:$BH$35,0))="x",INDEX('Capacity Summary'!$C$36:$F$135,MATCH('Capacity Backing (Hide)'!BO$2,'Capacity Summary'!$B$36:$B$135,0),4),IF(INDEX('Capacity Summary'!$I$36:$BH$135,MATCH('Capacity Backing (Hide)'!BO$2,'Capacity Summary'!$B$36:$B$135,0),MATCH('Capacity Backing (Hide)'!$A22,'Capacity Summary'!$I$35:$BH$35,0))&lt;&gt;0,INDEX('Capacity Summary'!$I$36:$BH$135,MATCH('Capacity Backing (Hide)'!BO$2,'Capacity Summary'!$B$36:$B$135,0),MATCH('Capacity Backing (Hide)'!$A22,'Capacity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(Hide)'!$A22,'Capacity Summary'!$I$35:$BH$35,0))="x",INDEX('Capacity Summary'!$C$36:$F$135,MATCH('Capacity Backing (Hide)'!BP$2,'Capacity Summary'!$B$36:$B$135,0),4),IF(INDEX('Capacity Summary'!$I$36:$BH$135,MATCH('Capacity Backing (Hide)'!BP$2,'Capacity Summary'!$B$36:$B$135,0),MATCH('Capacity Backing (Hide)'!$A22,'Capacity Summary'!$I$35:$BH$35,0))&lt;&gt;0,INDEX('Capacity Summary'!$I$36:$BH$135,MATCH('Capacity Backing (Hide)'!BP$2,'Capacity Summary'!$B$36:$B$135,0),MATCH('Capacity Backing (Hide)'!$A22,'Capacity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(Hide)'!$A22,'Capacity Summary'!$I$35:$BH$35,0))="x",INDEX('Capacity Summary'!$C$36:$F$135,MATCH('Capacity Backing (Hide)'!BQ$2,'Capacity Summary'!$B$36:$B$135,0),4),IF(INDEX('Capacity Summary'!$I$36:$BH$135,MATCH('Capacity Backing (Hide)'!BQ$2,'Capacity Summary'!$B$36:$B$135,0),MATCH('Capacity Backing (Hide)'!$A22,'Capacity Summary'!$I$35:$BH$35,0))&lt;&gt;0,INDEX('Capacity Summary'!$I$36:$BH$135,MATCH('Capacity Backing (Hide)'!BQ$2,'Capacity Summary'!$B$36:$B$135,0),MATCH('Capacity Backing (Hide)'!$A22,'Capacity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(Hide)'!$A22,'Capacity Summary'!$I$35:$BH$35,0))="x",INDEX('Capacity Summary'!$C$36:$F$135,MATCH('Capacity Backing (Hide)'!BR$2,'Capacity Summary'!$B$36:$B$135,0),4),IF(INDEX('Capacity Summary'!$I$36:$BH$135,MATCH('Capacity Backing (Hide)'!BR$2,'Capacity Summary'!$B$36:$B$135,0),MATCH('Capacity Backing (Hide)'!$A22,'Capacity Summary'!$I$35:$BH$35,0))&lt;&gt;0,INDEX('Capacity Summary'!$I$36:$BH$135,MATCH('Capacity Backing (Hide)'!BR$2,'Capacity Summary'!$B$36:$B$135,0),MATCH('Capacity Backing (Hide)'!$A22,'Capacity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(Hide)'!$A22,'Capacity Summary'!$I$35:$BH$35,0))="x",INDEX('Capacity Summary'!$C$36:$F$135,MATCH('Capacity Backing (Hide)'!BS$2,'Capacity Summary'!$B$36:$B$135,0),4),IF(INDEX('Capacity Summary'!$I$36:$BH$135,MATCH('Capacity Backing (Hide)'!BS$2,'Capacity Summary'!$B$36:$B$135,0),MATCH('Capacity Backing (Hide)'!$A22,'Capacity Summary'!$I$35:$BH$35,0))&lt;&gt;0,INDEX('Capacity Summary'!$I$36:$BH$135,MATCH('Capacity Backing (Hide)'!BS$2,'Capacity Summary'!$B$36:$B$135,0),MATCH('Capacity Backing (Hide)'!$A22,'Capacity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(Hide)'!$A22,'Capacity Summary'!$I$35:$BH$35,0))="x",INDEX('Capacity Summary'!$C$36:$F$135,MATCH('Capacity Backing (Hide)'!BT$2,'Capacity Summary'!$B$36:$B$135,0),4),IF(INDEX('Capacity Summary'!$I$36:$BH$135,MATCH('Capacity Backing (Hide)'!BT$2,'Capacity Summary'!$B$36:$B$135,0),MATCH('Capacity Backing (Hide)'!$A22,'Capacity Summary'!$I$35:$BH$35,0))&lt;&gt;0,INDEX('Capacity Summary'!$I$36:$BH$135,MATCH('Capacity Backing (Hide)'!BT$2,'Capacity Summary'!$B$36:$B$135,0),MATCH('Capacity Backing (Hide)'!$A22,'Capacity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(Hide)'!$A22,'Capacity Summary'!$I$35:$BH$35,0))="x",INDEX('Capacity Summary'!$C$36:$F$135,MATCH('Capacity Backing (Hide)'!BU$2,'Capacity Summary'!$B$36:$B$135,0),4),IF(INDEX('Capacity Summary'!$I$36:$BH$135,MATCH('Capacity Backing (Hide)'!BU$2,'Capacity Summary'!$B$36:$B$135,0),MATCH('Capacity Backing (Hide)'!$A22,'Capacity Summary'!$I$35:$BH$35,0))&lt;&gt;0,INDEX('Capacity Summary'!$I$36:$BH$135,MATCH('Capacity Backing (Hide)'!BU$2,'Capacity Summary'!$B$36:$B$135,0),MATCH('Capacity Backing (Hide)'!$A22,'Capacity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(Hide)'!$A22,'Capacity Summary'!$I$35:$BH$35,0))="x",INDEX('Capacity Summary'!$C$36:$F$135,MATCH('Capacity Backing (Hide)'!BV$2,'Capacity Summary'!$B$36:$B$135,0),4),IF(INDEX('Capacity Summary'!$I$36:$BH$135,MATCH('Capacity Backing (Hide)'!BV$2,'Capacity Summary'!$B$36:$B$135,0),MATCH('Capacity Backing (Hide)'!$A22,'Capacity Summary'!$I$35:$BH$35,0))&lt;&gt;0,INDEX('Capacity Summary'!$I$36:$BH$135,MATCH('Capacity Backing (Hide)'!BV$2,'Capacity Summary'!$B$36:$B$135,0),MATCH('Capacity Backing (Hide)'!$A22,'Capacity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(Hide)'!$A22,'Capacity Summary'!$I$35:$BH$35,0))="x",INDEX('Capacity Summary'!$C$36:$F$135,MATCH('Capacity Backing (Hide)'!BW$2,'Capacity Summary'!$B$36:$B$135,0),4),IF(INDEX('Capacity Summary'!$I$36:$BH$135,MATCH('Capacity Backing (Hide)'!BW$2,'Capacity Summary'!$B$36:$B$135,0),MATCH('Capacity Backing (Hide)'!$A22,'Capacity Summary'!$I$35:$BH$35,0))&lt;&gt;0,INDEX('Capacity Summary'!$I$36:$BH$135,MATCH('Capacity Backing (Hide)'!BW$2,'Capacity Summary'!$B$36:$B$135,0),MATCH('Capacity Backing (Hide)'!$A22,'Capacity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(Hide)'!$A22,'Capacity Summary'!$I$35:$BH$35,0))="x",INDEX('Capacity Summary'!$C$36:$F$135,MATCH('Capacity Backing (Hide)'!BX$2,'Capacity Summary'!$B$36:$B$135,0),4),IF(INDEX('Capacity Summary'!$I$36:$BH$135,MATCH('Capacity Backing (Hide)'!BX$2,'Capacity Summary'!$B$36:$B$135,0),MATCH('Capacity Backing (Hide)'!$A22,'Capacity Summary'!$I$35:$BH$35,0))&lt;&gt;0,INDEX('Capacity Summary'!$I$36:$BH$135,MATCH('Capacity Backing (Hide)'!BX$2,'Capacity Summary'!$B$36:$B$135,0),MATCH('Capacity Backing (Hide)'!$A22,'Capacity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(Hide)'!$A22,'Capacity Summary'!$I$35:$BH$35,0))="x",INDEX('Capacity Summary'!$C$36:$F$135,MATCH('Capacity Backing (Hide)'!BY$2,'Capacity Summary'!$B$36:$B$135,0),4),IF(INDEX('Capacity Summary'!$I$36:$BH$135,MATCH('Capacity Backing (Hide)'!BY$2,'Capacity Summary'!$B$36:$B$135,0),MATCH('Capacity Backing (Hide)'!$A22,'Capacity Summary'!$I$35:$BH$35,0))&lt;&gt;0,INDEX('Capacity Summary'!$I$36:$BH$135,MATCH('Capacity Backing (Hide)'!BY$2,'Capacity Summary'!$B$36:$B$135,0),MATCH('Capacity Backing (Hide)'!$A22,'Capacity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(Hide)'!$A22,'Capacity Summary'!$I$35:$BH$35,0))="x",INDEX('Capacity Summary'!$C$36:$F$135,MATCH('Capacity Backing (Hide)'!BZ$2,'Capacity Summary'!$B$36:$B$135,0),4),IF(INDEX('Capacity Summary'!$I$36:$BH$135,MATCH('Capacity Backing (Hide)'!BZ$2,'Capacity Summary'!$B$36:$B$135,0),MATCH('Capacity Backing (Hide)'!$A22,'Capacity Summary'!$I$35:$BH$35,0))&lt;&gt;0,INDEX('Capacity Summary'!$I$36:$BH$135,MATCH('Capacity Backing (Hide)'!BZ$2,'Capacity Summary'!$B$36:$B$135,0),MATCH('Capacity Backing (Hide)'!$A22,'Capacity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(Hide)'!$A22,'Capacity Summary'!$I$35:$BH$35,0))="x",INDEX('Capacity Summary'!$C$36:$F$135,MATCH('Capacity Backing (Hide)'!CA$2,'Capacity Summary'!$B$36:$B$135,0),4),IF(INDEX('Capacity Summary'!$I$36:$BH$135,MATCH('Capacity Backing (Hide)'!CA$2,'Capacity Summary'!$B$36:$B$135,0),MATCH('Capacity Backing (Hide)'!$A22,'Capacity Summary'!$I$35:$BH$35,0))&lt;&gt;0,INDEX('Capacity Summary'!$I$36:$BH$135,MATCH('Capacity Backing (Hide)'!CA$2,'Capacity Summary'!$B$36:$B$135,0),MATCH('Capacity Backing (Hide)'!$A22,'Capacity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(Hide)'!$A22,'Capacity Summary'!$I$35:$BH$35,0))="x",INDEX('Capacity Summary'!$C$36:$F$135,MATCH('Capacity Backing (Hide)'!CB$2,'Capacity Summary'!$B$36:$B$135,0),4),IF(INDEX('Capacity Summary'!$I$36:$BH$135,MATCH('Capacity Backing (Hide)'!CB$2,'Capacity Summary'!$B$36:$B$135,0),MATCH('Capacity Backing (Hide)'!$A22,'Capacity Summary'!$I$35:$BH$35,0))&lt;&gt;0,INDEX('Capacity Summary'!$I$36:$BH$135,MATCH('Capacity Backing (Hide)'!CB$2,'Capacity Summary'!$B$36:$B$135,0),MATCH('Capacity Backing (Hide)'!$A22,'Capacity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(Hide)'!$A22,'Capacity Summary'!$I$35:$BH$35,0))="x",INDEX('Capacity Summary'!$C$36:$F$135,MATCH('Capacity Backing (Hide)'!CC$2,'Capacity Summary'!$B$36:$B$135,0),4),IF(INDEX('Capacity Summary'!$I$36:$BH$135,MATCH('Capacity Backing (Hide)'!CC$2,'Capacity Summary'!$B$36:$B$135,0),MATCH('Capacity Backing (Hide)'!$A22,'Capacity Summary'!$I$35:$BH$35,0))&lt;&gt;0,INDEX('Capacity Summary'!$I$36:$BH$135,MATCH('Capacity Backing (Hide)'!CC$2,'Capacity Summary'!$B$36:$B$135,0),MATCH('Capacity Backing (Hide)'!$A22,'Capacity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(Hide)'!$A22,'Capacity Summary'!$I$35:$BH$35,0))="x",INDEX('Capacity Summary'!$C$36:$F$135,MATCH('Capacity Backing (Hide)'!CD$2,'Capacity Summary'!$B$36:$B$135,0),4),IF(INDEX('Capacity Summary'!$I$36:$BH$135,MATCH('Capacity Backing (Hide)'!CD$2,'Capacity Summary'!$B$36:$B$135,0),MATCH('Capacity Backing (Hide)'!$A22,'Capacity Summary'!$I$35:$BH$35,0))&lt;&gt;0,INDEX('Capacity Summary'!$I$36:$BH$135,MATCH('Capacity Backing (Hide)'!CD$2,'Capacity Summary'!$B$36:$B$135,0),MATCH('Capacity Backing (Hide)'!$A22,'Capacity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(Hide)'!$A22,'Capacity Summary'!$I$35:$BH$35,0))="x",INDEX('Capacity Summary'!$C$36:$F$135,MATCH('Capacity Backing (Hide)'!CE$2,'Capacity Summary'!$B$36:$B$135,0),4),IF(INDEX('Capacity Summary'!$I$36:$BH$135,MATCH('Capacity Backing (Hide)'!CE$2,'Capacity Summary'!$B$36:$B$135,0),MATCH('Capacity Backing (Hide)'!$A22,'Capacity Summary'!$I$35:$BH$35,0))&lt;&gt;0,INDEX('Capacity Summary'!$I$36:$BH$135,MATCH('Capacity Backing (Hide)'!CE$2,'Capacity Summary'!$B$36:$B$135,0),MATCH('Capacity Backing (Hide)'!$A22,'Capacity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(Hide)'!$A22,'Capacity Summary'!$I$35:$BH$35,0))="x",INDEX('Capacity Summary'!$C$36:$F$135,MATCH('Capacity Backing (Hide)'!CF$2,'Capacity Summary'!$B$36:$B$135,0),4),IF(INDEX('Capacity Summary'!$I$36:$BH$135,MATCH('Capacity Backing (Hide)'!CF$2,'Capacity Summary'!$B$36:$B$135,0),MATCH('Capacity Backing (Hide)'!$A22,'Capacity Summary'!$I$35:$BH$35,0))&lt;&gt;0,INDEX('Capacity Summary'!$I$36:$BH$135,MATCH('Capacity Backing (Hide)'!CF$2,'Capacity Summary'!$B$36:$B$135,0),MATCH('Capacity Backing (Hide)'!$A22,'Capacity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(Hide)'!$A22,'Capacity Summary'!$I$35:$BH$35,0))="x",INDEX('Capacity Summary'!$C$36:$F$135,MATCH('Capacity Backing (Hide)'!CG$2,'Capacity Summary'!$B$36:$B$135,0),4),IF(INDEX('Capacity Summary'!$I$36:$BH$135,MATCH('Capacity Backing (Hide)'!CG$2,'Capacity Summary'!$B$36:$B$135,0),MATCH('Capacity Backing (Hide)'!$A22,'Capacity Summary'!$I$35:$BH$35,0))&lt;&gt;0,INDEX('Capacity Summary'!$I$36:$BH$135,MATCH('Capacity Backing (Hide)'!CG$2,'Capacity Summary'!$B$36:$B$135,0),MATCH('Capacity Backing (Hide)'!$A22,'Capacity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(Hide)'!$A22,'Capacity Summary'!$I$35:$BH$35,0))="x",INDEX('Capacity Summary'!$C$36:$F$135,MATCH('Capacity Backing (Hide)'!CH$2,'Capacity Summary'!$B$36:$B$135,0),4),IF(INDEX('Capacity Summary'!$I$36:$BH$135,MATCH('Capacity Backing (Hide)'!CH$2,'Capacity Summary'!$B$36:$B$135,0),MATCH('Capacity Backing (Hide)'!$A22,'Capacity Summary'!$I$35:$BH$35,0))&lt;&gt;0,INDEX('Capacity Summary'!$I$36:$BH$135,MATCH('Capacity Backing (Hide)'!CH$2,'Capacity Summary'!$B$36:$B$135,0),MATCH('Capacity Backing (Hide)'!$A22,'Capacity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(Hide)'!$A22,'Capacity Summary'!$I$35:$BH$35,0))="x",INDEX('Capacity Summary'!$C$36:$F$135,MATCH('Capacity Backing (Hide)'!CI$2,'Capacity Summary'!$B$36:$B$135,0),4),IF(INDEX('Capacity Summary'!$I$36:$BH$135,MATCH('Capacity Backing (Hide)'!CI$2,'Capacity Summary'!$B$36:$B$135,0),MATCH('Capacity Backing (Hide)'!$A22,'Capacity Summary'!$I$35:$BH$35,0))&lt;&gt;0,INDEX('Capacity Summary'!$I$36:$BH$135,MATCH('Capacity Backing (Hide)'!CI$2,'Capacity Summary'!$B$36:$B$135,0),MATCH('Capacity Backing (Hide)'!$A22,'Capacity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(Hide)'!$A22,'Capacity Summary'!$I$35:$BH$35,0))="x",INDEX('Capacity Summary'!$C$36:$F$135,MATCH('Capacity Backing (Hide)'!CJ$2,'Capacity Summary'!$B$36:$B$135,0),4),IF(INDEX('Capacity Summary'!$I$36:$BH$135,MATCH('Capacity Backing (Hide)'!CJ$2,'Capacity Summary'!$B$36:$B$135,0),MATCH('Capacity Backing (Hide)'!$A22,'Capacity Summary'!$I$35:$BH$35,0))&lt;&gt;0,INDEX('Capacity Summary'!$I$36:$BH$135,MATCH('Capacity Backing (Hide)'!CJ$2,'Capacity Summary'!$B$36:$B$135,0),MATCH('Capacity Backing (Hide)'!$A22,'Capacity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(Hide)'!$A22,'Capacity Summary'!$I$35:$BH$35,0))="x",INDEX('Capacity Summary'!$C$36:$F$135,MATCH('Capacity Backing (Hide)'!CK$2,'Capacity Summary'!$B$36:$B$135,0),4),IF(INDEX('Capacity Summary'!$I$36:$BH$135,MATCH('Capacity Backing (Hide)'!CK$2,'Capacity Summary'!$B$36:$B$135,0),MATCH('Capacity Backing (Hide)'!$A22,'Capacity Summary'!$I$35:$BH$35,0))&lt;&gt;0,INDEX('Capacity Summary'!$I$36:$BH$135,MATCH('Capacity Backing (Hide)'!CK$2,'Capacity Summary'!$B$36:$B$135,0),MATCH('Capacity Backing (Hide)'!$A22,'Capacity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(Hide)'!$A22,'Capacity Summary'!$I$35:$BH$35,0))="x",INDEX('Capacity Summary'!$C$36:$F$135,MATCH('Capacity Backing (Hide)'!CL$2,'Capacity Summary'!$B$36:$B$135,0),4),IF(INDEX('Capacity Summary'!$I$36:$BH$135,MATCH('Capacity Backing (Hide)'!CL$2,'Capacity Summary'!$B$36:$B$135,0),MATCH('Capacity Backing (Hide)'!$A22,'Capacity Summary'!$I$35:$BH$35,0))&lt;&gt;0,INDEX('Capacity Summary'!$I$36:$BH$135,MATCH('Capacity Backing (Hide)'!CL$2,'Capacity Summary'!$B$36:$B$135,0),MATCH('Capacity Backing (Hide)'!$A22,'Capacity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(Hide)'!$A22,'Capacity Summary'!$I$35:$BH$35,0))="x",INDEX('Capacity Summary'!$C$36:$F$135,MATCH('Capacity Backing (Hide)'!CM$2,'Capacity Summary'!$B$36:$B$135,0),4),IF(INDEX('Capacity Summary'!$I$36:$BH$135,MATCH('Capacity Backing (Hide)'!CM$2,'Capacity Summary'!$B$36:$B$135,0),MATCH('Capacity Backing (Hide)'!$A22,'Capacity Summary'!$I$35:$BH$35,0))&lt;&gt;0,INDEX('Capacity Summary'!$I$36:$BH$135,MATCH('Capacity Backing (Hide)'!CM$2,'Capacity Summary'!$B$36:$B$135,0),MATCH('Capacity Backing (Hide)'!$A22,'Capacity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(Hide)'!$A22,'Capacity Summary'!$I$35:$BH$35,0))="x",INDEX('Capacity Summary'!$C$36:$F$135,MATCH('Capacity Backing (Hide)'!CN$2,'Capacity Summary'!$B$36:$B$135,0),4),IF(INDEX('Capacity Summary'!$I$36:$BH$135,MATCH('Capacity Backing (Hide)'!CN$2,'Capacity Summary'!$B$36:$B$135,0),MATCH('Capacity Backing (Hide)'!$A22,'Capacity Summary'!$I$35:$BH$35,0))&lt;&gt;0,INDEX('Capacity Summary'!$I$36:$BH$135,MATCH('Capacity Backing (Hide)'!CN$2,'Capacity Summary'!$B$36:$B$135,0),MATCH('Capacity Backing (Hide)'!$A22,'Capacity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(Hide)'!$A22,'Capacity Summary'!$I$35:$BH$35,0))="x",INDEX('Capacity Summary'!$C$36:$F$135,MATCH('Capacity Backing (Hide)'!CO$2,'Capacity Summary'!$B$36:$B$135,0),4),IF(INDEX('Capacity Summary'!$I$36:$BH$135,MATCH('Capacity Backing (Hide)'!CO$2,'Capacity Summary'!$B$36:$B$135,0),MATCH('Capacity Backing (Hide)'!$A22,'Capacity Summary'!$I$35:$BH$35,0))&lt;&gt;0,INDEX('Capacity Summary'!$I$36:$BH$135,MATCH('Capacity Backing (Hide)'!CO$2,'Capacity Summary'!$B$36:$B$135,0),MATCH('Capacity Backing (Hide)'!$A22,'Capacity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(Hide)'!$A22,'Capacity Summary'!$I$35:$BH$35,0))="x",INDEX('Capacity Summary'!$C$36:$F$135,MATCH('Capacity Backing (Hide)'!CP$2,'Capacity Summary'!$B$36:$B$135,0),4),IF(INDEX('Capacity Summary'!$I$36:$BH$135,MATCH('Capacity Backing (Hide)'!CP$2,'Capacity Summary'!$B$36:$B$135,0),MATCH('Capacity Backing (Hide)'!$A22,'Capacity Summary'!$I$35:$BH$35,0))&lt;&gt;0,INDEX('Capacity Summary'!$I$36:$BH$135,MATCH('Capacity Backing (Hide)'!CP$2,'Capacity Summary'!$B$36:$B$135,0),MATCH('Capacity Backing (Hide)'!$A22,'Capacity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(Hide)'!$A22,'Capacity Summary'!$I$35:$BH$35,0))="x",INDEX('Capacity Summary'!$C$36:$F$135,MATCH('Capacity Backing (Hide)'!CQ$2,'Capacity Summary'!$B$36:$B$135,0),4),IF(INDEX('Capacity Summary'!$I$36:$BH$135,MATCH('Capacity Backing (Hide)'!CQ$2,'Capacity Summary'!$B$36:$B$135,0),MATCH('Capacity Backing (Hide)'!$A22,'Capacity Summary'!$I$35:$BH$35,0))&lt;&gt;0,INDEX('Capacity Summary'!$I$36:$BH$135,MATCH('Capacity Backing (Hide)'!CQ$2,'Capacity Summary'!$B$36:$B$135,0),MATCH('Capacity Backing (Hide)'!$A22,'Capacity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(Hide)'!$A22,'Capacity Summary'!$I$35:$BH$35,0))="x",INDEX('Capacity Summary'!$C$36:$F$135,MATCH('Capacity Backing (Hide)'!CR$2,'Capacity Summary'!$B$36:$B$135,0),4),IF(INDEX('Capacity Summary'!$I$36:$BH$135,MATCH('Capacity Backing (Hide)'!CR$2,'Capacity Summary'!$B$36:$B$135,0),MATCH('Capacity Backing (Hide)'!$A22,'Capacity Summary'!$I$35:$BH$35,0))&lt;&gt;0,INDEX('Capacity Summary'!$I$36:$BH$135,MATCH('Capacity Backing (Hide)'!CR$2,'Capacity Summary'!$B$36:$B$135,0),MATCH('Capacity Backing (Hide)'!$A22,'Capacity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(Hide)'!$A22,'Capacity Summary'!$I$35:$BH$35,0))="x",INDEX('Capacity Summary'!$C$36:$F$135,MATCH('Capacity Backing (Hide)'!CS$2,'Capacity Summary'!$B$36:$B$135,0),4),IF(INDEX('Capacity Summary'!$I$36:$BH$135,MATCH('Capacity Backing (Hide)'!CS$2,'Capacity Summary'!$B$36:$B$135,0),MATCH('Capacity Backing (Hide)'!$A22,'Capacity Summary'!$I$35:$BH$35,0))&lt;&gt;0,INDEX('Capacity Summary'!$I$36:$BH$135,MATCH('Capacity Backing (Hide)'!CS$2,'Capacity Summary'!$B$36:$B$135,0),MATCH('Capacity Backing (Hide)'!$A22,'Capacity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(Hide)'!$A22,'Capacity Summary'!$I$35:$BH$35,0))="x",INDEX('Capacity Summary'!$C$36:$F$135,MATCH('Capacity Backing (Hide)'!CT$2,'Capacity Summary'!$B$36:$B$135,0),4),IF(INDEX('Capacity Summary'!$I$36:$BH$135,MATCH('Capacity Backing (Hide)'!CT$2,'Capacity Summary'!$B$36:$B$135,0),MATCH('Capacity Backing (Hide)'!$A22,'Capacity Summary'!$I$35:$BH$35,0))&lt;&gt;0,INDEX('Capacity Summary'!$I$36:$BH$135,MATCH('Capacity Backing (Hide)'!CT$2,'Capacity Summary'!$B$36:$B$135,0),MATCH('Capacity Backing (Hide)'!$A22,'Capacity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(Hide)'!$A22,'Capacity Summary'!$I$35:$BH$35,0))="x",INDEX('Capacity Summary'!$C$36:$F$135,MATCH('Capacity Backing (Hide)'!CU$2,'Capacity Summary'!$B$36:$B$135,0),4),IF(INDEX('Capacity Summary'!$I$36:$BH$135,MATCH('Capacity Backing (Hide)'!CU$2,'Capacity Summary'!$B$36:$B$135,0),MATCH('Capacity Backing (Hide)'!$A22,'Capacity Summary'!$I$35:$BH$35,0))&lt;&gt;0,INDEX('Capacity Summary'!$I$36:$BH$135,MATCH('Capacity Backing (Hide)'!CU$2,'Capacity Summary'!$B$36:$B$135,0),MATCH('Capacity Backing (Hide)'!$A22,'Capacity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(Hide)'!$A22,'Capacity Summary'!$I$35:$BH$35,0))="x",INDEX('Capacity Summary'!$C$36:$F$135,MATCH('Capacity Backing (Hide)'!CV$2,'Capacity Summary'!$B$36:$B$135,0),4),IF(INDEX('Capacity Summary'!$I$36:$BH$135,MATCH('Capacity Backing (Hide)'!CV$2,'Capacity Summary'!$B$36:$B$135,0),MATCH('Capacity Backing (Hide)'!$A22,'Capacity Summary'!$I$35:$BH$35,0))&lt;&gt;0,INDEX('Capacity Summary'!$I$36:$BH$135,MATCH('Capacity Backing (Hide)'!CV$2,'Capacity Summary'!$B$36:$B$135,0),MATCH('Capacity Backing (Hide)'!$A22,'Capacity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(Hide)'!$A22,'Capacity Summary'!$I$35:$BH$35,0))="x",INDEX('Capacity Summary'!$C$36:$F$135,MATCH('Capacity Backing (Hide)'!CW$2,'Capacity Summary'!$B$36:$B$135,0),4),IF(INDEX('Capacity Summary'!$I$36:$BH$135,MATCH('Capacity Backing (Hide)'!CW$2,'Capacity Summary'!$B$36:$B$135,0),MATCH('Capacity Backing (Hide)'!$A22,'Capacity Summary'!$I$35:$BH$35,0))&lt;&gt;0,INDEX('Capacity Summary'!$I$36:$BH$135,MATCH('Capacity Backing (Hide)'!CW$2,'Capacity Summary'!$B$36:$B$135,0),MATCH('Capacity Backing (Hide)'!$A22,'Capacity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(Hide)'!$A23,'Capacity Summary'!$I$35:$BH$35,0))="x",INDEX('Capacity Summary'!$C$36:$F$135,MATCH('Capacity Backing (Hide)'!B$2,'Capacity Summary'!$B$36:$B$135,0),4),IF(INDEX('Capacity Summary'!$I$36:$BH$135,MATCH('Capacity Backing (Hide)'!B$2,'Capacity Summary'!$B$36:$B$135,0),MATCH('Capacity Backing (Hide)'!$A23,'Capacity Summary'!$I$35:$BH$35,0))&lt;&gt;0,INDEX('Capacity Summary'!$I$36:$BH$135,MATCH('Capacity Backing (Hide)'!B$2,'Capacity Summary'!$B$36:$B$135,0),MATCH('Capacity Backing (Hide)'!$A23,'Capacity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(Hide)'!$A23,'Capacity Summary'!$I$35:$BH$35,0))="x",INDEX('Capacity Summary'!$C$36:$F$135,MATCH('Capacity Backing (Hide)'!C$2,'Capacity Summary'!$B$36:$B$135,0),4),IF(INDEX('Capacity Summary'!$I$36:$BH$135,MATCH('Capacity Backing (Hide)'!C$2,'Capacity Summary'!$B$36:$B$135,0),MATCH('Capacity Backing (Hide)'!$A23,'Capacity Summary'!$I$35:$BH$35,0))&lt;&gt;0,INDEX('Capacity Summary'!$I$36:$BH$135,MATCH('Capacity Backing (Hide)'!C$2,'Capacity Summary'!$B$36:$B$135,0),MATCH('Capacity Backing (Hide)'!$A23,'Capacity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(Hide)'!$A23,'Capacity Summary'!$I$35:$BH$35,0))="x",INDEX('Capacity Summary'!$C$36:$F$135,MATCH('Capacity Backing (Hide)'!D$2,'Capacity Summary'!$B$36:$B$135,0),4),IF(INDEX('Capacity Summary'!$I$36:$BH$135,MATCH('Capacity Backing (Hide)'!D$2,'Capacity Summary'!$B$36:$B$135,0),MATCH('Capacity Backing (Hide)'!$A23,'Capacity Summary'!$I$35:$BH$35,0))&lt;&gt;0,INDEX('Capacity Summary'!$I$36:$BH$135,MATCH('Capacity Backing (Hide)'!D$2,'Capacity Summary'!$B$36:$B$135,0),MATCH('Capacity Backing (Hide)'!$A23,'Capacity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(Hide)'!$A23,'Capacity Summary'!$I$35:$BH$35,0))="x",INDEX('Capacity Summary'!$C$36:$F$135,MATCH('Capacity Backing (Hide)'!E$2,'Capacity Summary'!$B$36:$B$135,0),4),IF(INDEX('Capacity Summary'!$I$36:$BH$135,MATCH('Capacity Backing (Hide)'!E$2,'Capacity Summary'!$B$36:$B$135,0),MATCH('Capacity Backing (Hide)'!$A23,'Capacity Summary'!$I$35:$BH$35,0))&lt;&gt;0,INDEX('Capacity Summary'!$I$36:$BH$135,MATCH('Capacity Backing (Hide)'!E$2,'Capacity Summary'!$B$36:$B$135,0),MATCH('Capacity Backing (Hide)'!$A23,'Capacity Summary'!$I$35:$BH$35,0)),0)),INDEX('Capacity Summary'!$C$36:$F$135,MATCH('Capacity Backing (Hide)'!E$2,'Capacity Summary'!$B$36:$B$135,0),2)))/IF(Summary!$B$7="Minutes",1,60)/COUNTA(INDEX(Capacity!$C$10:$Q$109,MATCH('Capacity Backing (Hide)'!E$2,Capacity!$B$10:$B$109,0),1):INDEX(Capacity!$C$10:$Q$109,MATCH('Capacity Backing (Hide)'!E$2,Capacity!$B$10:$B$109,0),15))</f>
        <v>#N/A</v>
      </c>
      <c r="F2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(Hide)'!$A23,'Capacity Summary'!$I$35:$BH$35,0))="x",INDEX('Capacity Summary'!$C$36:$F$135,MATCH('Capacity Backing (Hide)'!F$2,'Capacity Summary'!$B$36:$B$135,0),4),IF(INDEX('Capacity Summary'!$I$36:$BH$135,MATCH('Capacity Backing (Hide)'!F$2,'Capacity Summary'!$B$36:$B$135,0),MATCH('Capacity Backing (Hide)'!$A23,'Capacity Summary'!$I$35:$BH$35,0))&lt;&gt;0,INDEX('Capacity Summary'!$I$36:$BH$135,MATCH('Capacity Backing (Hide)'!F$2,'Capacity Summary'!$B$36:$B$135,0),MATCH('Capacity Backing (Hide)'!$A23,'Capacity Summary'!$I$35:$BH$35,0)),0)),INDEX('Capacity Summary'!$C$36:$F$135,MATCH('Capacity Backing (Hide)'!F$2,'Capacity Summary'!$B$36:$B$135,0),2)))/IF(Summary!$B$7="Minutes",1,60)/COUNTA(INDEX(Capacity!$C$10:$Q$109,MATCH('Capacity Backing (Hide)'!F$2,Capacity!$B$10:$B$109,0),1):INDEX(Capacity!$C$10:$Q$109,MATCH('Capacity Backing (Hide)'!F$2,Capacity!$B$10:$B$109,0),15))</f>
        <v>#N/A</v>
      </c>
      <c r="G2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(Hide)'!$A23,'Capacity Summary'!$I$35:$BH$35,0))="x",INDEX('Capacity Summary'!$C$36:$F$135,MATCH('Capacity Backing (Hide)'!G$2,'Capacity Summary'!$B$36:$B$135,0),4),IF(INDEX('Capacity Summary'!$I$36:$BH$135,MATCH('Capacity Backing (Hide)'!G$2,'Capacity Summary'!$B$36:$B$135,0),MATCH('Capacity Backing (Hide)'!$A23,'Capacity Summary'!$I$35:$BH$35,0))&lt;&gt;0,INDEX('Capacity Summary'!$I$36:$BH$135,MATCH('Capacity Backing (Hide)'!G$2,'Capacity Summary'!$B$36:$B$135,0),MATCH('Capacity Backing (Hide)'!$A23,'Capacity Summary'!$I$35:$BH$35,0)),0)),INDEX('Capacity Summary'!$C$36:$F$135,MATCH('Capacity Backing (Hide)'!G$2,'Capacity Summary'!$B$36:$B$135,0),2)))/IF(Summary!$B$7="Minutes",1,60)/COUNTA(INDEX(Capacity!$C$10:$Q$109,MATCH('Capacity Backing (Hide)'!G$2,Capacity!$B$10:$B$109,0),1):INDEX(Capacity!$C$10:$Q$109,MATCH('Capacity Backing (Hide)'!G$2,Capacity!$B$10:$B$109,0),15))</f>
        <v>#N/A</v>
      </c>
      <c r="H2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(Hide)'!$A23,'Capacity Summary'!$I$35:$BH$35,0))="x",INDEX('Capacity Summary'!$C$36:$F$135,MATCH('Capacity Backing (Hide)'!H$2,'Capacity Summary'!$B$36:$B$135,0),4),IF(INDEX('Capacity Summary'!$I$36:$BH$135,MATCH('Capacity Backing (Hide)'!H$2,'Capacity Summary'!$B$36:$B$135,0),MATCH('Capacity Backing (Hide)'!$A23,'Capacity Summary'!$I$35:$BH$35,0))&lt;&gt;0,INDEX('Capacity Summary'!$I$36:$BH$135,MATCH('Capacity Backing (Hide)'!H$2,'Capacity Summary'!$B$36:$B$135,0),MATCH('Capacity Backing (Hide)'!$A23,'Capacity Summary'!$I$35:$BH$35,0)),0)),INDEX('Capacity Summary'!$C$36:$F$135,MATCH('Capacity Backing (Hide)'!H$2,'Capacity Summary'!$B$36:$B$135,0),2)))/IF(Summary!$B$7="Minutes",1,60)/COUNTA(INDEX(Capacity!$C$10:$Q$109,MATCH('Capacity Backing (Hide)'!H$2,Capacity!$B$10:$B$109,0),1):INDEX(Capacity!$C$10:$Q$109,MATCH('Capacity Backing (Hide)'!H$2,Capacity!$B$10:$B$109,0),15))</f>
        <v>#N/A</v>
      </c>
      <c r="I2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(Hide)'!$A23,'Capacity Summary'!$I$35:$BH$35,0))="x",INDEX('Capacity Summary'!$C$36:$F$135,MATCH('Capacity Backing (Hide)'!I$2,'Capacity Summary'!$B$36:$B$135,0),4),IF(INDEX('Capacity Summary'!$I$36:$BH$135,MATCH('Capacity Backing (Hide)'!I$2,'Capacity Summary'!$B$36:$B$135,0),MATCH('Capacity Backing (Hide)'!$A23,'Capacity Summary'!$I$35:$BH$35,0))&lt;&gt;0,INDEX('Capacity Summary'!$I$36:$BH$135,MATCH('Capacity Backing (Hide)'!I$2,'Capacity Summary'!$B$36:$B$135,0),MATCH('Capacity Backing (Hide)'!$A23,'Capacity Summary'!$I$35:$BH$35,0)),0)),INDEX('Capacity Summary'!$C$36:$F$135,MATCH('Capacity Backing (Hide)'!I$2,'Capacity Summary'!$B$36:$B$135,0),2)))/IF(Summary!$B$7="Minutes",1,60)/COUNTA(INDEX(Capacity!$C$10:$Q$109,MATCH('Capacity Backing (Hide)'!I$2,Capacity!$B$10:$B$109,0),1):INDEX(Capacity!$C$10:$Q$109,MATCH('Capacity Backing (Hide)'!I$2,Capacity!$B$10:$B$109,0),15))</f>
        <v>#N/A</v>
      </c>
      <c r="J2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(Hide)'!$A23,'Capacity Summary'!$I$35:$BH$35,0))="x",INDEX('Capacity Summary'!$C$36:$F$135,MATCH('Capacity Backing (Hide)'!J$2,'Capacity Summary'!$B$36:$B$135,0),4),IF(INDEX('Capacity Summary'!$I$36:$BH$135,MATCH('Capacity Backing (Hide)'!J$2,'Capacity Summary'!$B$36:$B$135,0),MATCH('Capacity Backing (Hide)'!$A23,'Capacity Summary'!$I$35:$BH$35,0))&lt;&gt;0,INDEX('Capacity Summary'!$I$36:$BH$135,MATCH('Capacity Backing (Hide)'!J$2,'Capacity Summary'!$B$36:$B$135,0),MATCH('Capacity Backing (Hide)'!$A23,'Capacity Summary'!$I$35:$BH$35,0)),0)),INDEX('Capacity Summary'!$C$36:$F$135,MATCH('Capacity Backing (Hide)'!J$2,'Capacity Summary'!$B$36:$B$135,0),2)))/IF(Summary!$B$7="Minutes",1,60)/COUNTA(INDEX(Capacity!$C$10:$Q$109,MATCH('Capacity Backing (Hide)'!J$2,Capacity!$B$10:$B$109,0),1):INDEX(Capacity!$C$10:$Q$109,MATCH('Capacity Backing (Hide)'!J$2,Capacity!$B$10:$B$109,0),15))</f>
        <v>#N/A</v>
      </c>
      <c r="K2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(Hide)'!$A23,'Capacity Summary'!$I$35:$BH$35,0))="x",INDEX('Capacity Summary'!$C$36:$F$135,MATCH('Capacity Backing (Hide)'!K$2,'Capacity Summary'!$B$36:$B$135,0),4),IF(INDEX('Capacity Summary'!$I$36:$BH$135,MATCH('Capacity Backing (Hide)'!K$2,'Capacity Summary'!$B$36:$B$135,0),MATCH('Capacity Backing (Hide)'!$A23,'Capacity Summary'!$I$35:$BH$35,0))&lt;&gt;0,INDEX('Capacity Summary'!$I$36:$BH$135,MATCH('Capacity Backing (Hide)'!K$2,'Capacity Summary'!$B$36:$B$135,0),MATCH('Capacity Backing (Hide)'!$A23,'Capacity Summary'!$I$35:$BH$35,0)),0)),INDEX('Capacity Summary'!$C$36:$F$135,MATCH('Capacity Backing (Hide)'!K$2,'Capacity Summary'!$B$36:$B$135,0),2)))/IF(Summary!$B$7="Minutes",1,60)/COUNTA(INDEX(Capacity!$C$10:$Q$109,MATCH('Capacity Backing (Hide)'!K$2,Capacity!$B$10:$B$109,0),1):INDEX(Capacity!$C$10:$Q$109,MATCH('Capacity Backing (Hide)'!K$2,Capacity!$B$10:$B$109,0),15))</f>
        <v>#N/A</v>
      </c>
      <c r="L2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(Hide)'!$A23,'Capacity Summary'!$I$35:$BH$35,0))="x",INDEX('Capacity Summary'!$C$36:$F$135,MATCH('Capacity Backing (Hide)'!L$2,'Capacity Summary'!$B$36:$B$135,0),4),IF(INDEX('Capacity Summary'!$I$36:$BH$135,MATCH('Capacity Backing (Hide)'!L$2,'Capacity Summary'!$B$36:$B$135,0),MATCH('Capacity Backing (Hide)'!$A23,'Capacity Summary'!$I$35:$BH$35,0))&lt;&gt;0,INDEX('Capacity Summary'!$I$36:$BH$135,MATCH('Capacity Backing (Hide)'!L$2,'Capacity Summary'!$B$36:$B$135,0),MATCH('Capacity Backing (Hide)'!$A23,'Capacity Summary'!$I$35:$BH$35,0)),0)),INDEX('Capacity Summary'!$C$36:$F$135,MATCH('Capacity Backing (Hide)'!L$2,'Capacity Summary'!$B$36:$B$135,0),2)))/IF(Summary!$B$7="Minutes",1,60)/COUNTA(INDEX(Capacity!$C$10:$Q$109,MATCH('Capacity Backing (Hide)'!L$2,Capacity!$B$10:$B$109,0),1):INDEX(Capacity!$C$10:$Q$109,MATCH('Capacity Backing (Hide)'!L$2,Capacity!$B$10:$B$109,0),15))</f>
        <v>#N/A</v>
      </c>
      <c r="M2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(Hide)'!$A23,'Capacity Summary'!$I$35:$BH$35,0))="x",INDEX('Capacity Summary'!$C$36:$F$135,MATCH('Capacity Backing (Hide)'!M$2,'Capacity Summary'!$B$36:$B$135,0),4),IF(INDEX('Capacity Summary'!$I$36:$BH$135,MATCH('Capacity Backing (Hide)'!M$2,'Capacity Summary'!$B$36:$B$135,0),MATCH('Capacity Backing (Hide)'!$A23,'Capacity Summary'!$I$35:$BH$35,0))&lt;&gt;0,INDEX('Capacity Summary'!$I$36:$BH$135,MATCH('Capacity Backing (Hide)'!M$2,'Capacity Summary'!$B$36:$B$135,0),MATCH('Capacity Backing (Hide)'!$A23,'Capacity Summary'!$I$35:$BH$35,0)),0)),INDEX('Capacity Summary'!$C$36:$F$135,MATCH('Capacity Backing (Hide)'!M$2,'Capacity Summary'!$B$36:$B$135,0),2)))/IF(Summary!$B$7="Minutes",1,60)/COUNTA(INDEX(Capacity!$C$10:$Q$109,MATCH('Capacity Backing (Hide)'!M$2,Capacity!$B$10:$B$109,0),1):INDEX(Capacity!$C$10:$Q$109,MATCH('Capacity Backing (Hide)'!M$2,Capacity!$B$10:$B$109,0),15))</f>
        <v>#N/A</v>
      </c>
      <c r="N2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(Hide)'!$A23,'Capacity Summary'!$I$35:$BH$35,0))="x",INDEX('Capacity Summary'!$C$36:$F$135,MATCH('Capacity Backing (Hide)'!N$2,'Capacity Summary'!$B$36:$B$135,0),4),IF(INDEX('Capacity Summary'!$I$36:$BH$135,MATCH('Capacity Backing (Hide)'!N$2,'Capacity Summary'!$B$36:$B$135,0),MATCH('Capacity Backing (Hide)'!$A23,'Capacity Summary'!$I$35:$BH$35,0))&lt;&gt;0,INDEX('Capacity Summary'!$I$36:$BH$135,MATCH('Capacity Backing (Hide)'!N$2,'Capacity Summary'!$B$36:$B$135,0),MATCH('Capacity Backing (Hide)'!$A23,'Capacity Summary'!$I$35:$BH$35,0)),0)),INDEX('Capacity Summary'!$C$36:$F$135,MATCH('Capacity Backing (Hide)'!N$2,'Capacity Summary'!$B$36:$B$135,0),2)))/IF(Summary!$B$7="Minutes",1,60)/COUNTA(INDEX(Capacity!$C$10:$Q$109,MATCH('Capacity Backing (Hide)'!N$2,Capacity!$B$10:$B$109,0),1):INDEX(Capacity!$C$10:$Q$109,MATCH('Capacity Backing (Hide)'!N$2,Capacity!$B$10:$B$109,0),15))</f>
        <v>#N/A</v>
      </c>
      <c r="O2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(Hide)'!$A23,'Capacity Summary'!$I$35:$BH$35,0))="x",INDEX('Capacity Summary'!$C$36:$F$135,MATCH('Capacity Backing (Hide)'!O$2,'Capacity Summary'!$B$36:$B$135,0),4),IF(INDEX('Capacity Summary'!$I$36:$BH$135,MATCH('Capacity Backing (Hide)'!O$2,'Capacity Summary'!$B$36:$B$135,0),MATCH('Capacity Backing (Hide)'!$A23,'Capacity Summary'!$I$35:$BH$35,0))&lt;&gt;0,INDEX('Capacity Summary'!$I$36:$BH$135,MATCH('Capacity Backing (Hide)'!O$2,'Capacity Summary'!$B$36:$B$135,0),MATCH('Capacity Backing (Hide)'!$A23,'Capacity Summary'!$I$35:$BH$35,0)),0)),INDEX('Capacity Summary'!$C$36:$F$135,MATCH('Capacity Backing (Hide)'!O$2,'Capacity Summary'!$B$36:$B$135,0),2)))/IF(Summary!$B$7="Minutes",1,60)/COUNTA(INDEX(Capacity!$C$10:$Q$109,MATCH('Capacity Backing (Hide)'!O$2,Capacity!$B$10:$B$109,0),1):INDEX(Capacity!$C$10:$Q$109,MATCH('Capacity Backing (Hide)'!O$2,Capacity!$B$10:$B$109,0),15))</f>
        <v>#N/A</v>
      </c>
      <c r="P2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(Hide)'!$A23,'Capacity Summary'!$I$35:$BH$35,0))="x",INDEX('Capacity Summary'!$C$36:$F$135,MATCH('Capacity Backing (Hide)'!P$2,'Capacity Summary'!$B$36:$B$135,0),4),IF(INDEX('Capacity Summary'!$I$36:$BH$135,MATCH('Capacity Backing (Hide)'!P$2,'Capacity Summary'!$B$36:$B$135,0),MATCH('Capacity Backing (Hide)'!$A23,'Capacity Summary'!$I$35:$BH$35,0))&lt;&gt;0,INDEX('Capacity Summary'!$I$36:$BH$135,MATCH('Capacity Backing (Hide)'!P$2,'Capacity Summary'!$B$36:$B$135,0),MATCH('Capacity Backing (Hide)'!$A23,'Capacity Summary'!$I$35:$BH$35,0)),0)),INDEX('Capacity Summary'!$C$36:$F$135,MATCH('Capacity Backing (Hide)'!P$2,'Capacity Summary'!$B$36:$B$135,0),2)))/IF(Summary!$B$7="Minutes",1,60)/COUNTA(INDEX(Capacity!$C$10:$Q$109,MATCH('Capacity Backing (Hide)'!P$2,Capacity!$B$10:$B$109,0),1):INDEX(Capacity!$C$10:$Q$109,MATCH('Capacity Backing (Hide)'!P$2,Capacity!$B$10:$B$109,0),15))</f>
        <v>#N/A</v>
      </c>
      <c r="Q2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(Hide)'!$A23,'Capacity Summary'!$I$35:$BH$35,0))="x",INDEX('Capacity Summary'!$C$36:$F$135,MATCH('Capacity Backing (Hide)'!Q$2,'Capacity Summary'!$B$36:$B$135,0),4),IF(INDEX('Capacity Summary'!$I$36:$BH$135,MATCH('Capacity Backing (Hide)'!Q$2,'Capacity Summary'!$B$36:$B$135,0),MATCH('Capacity Backing (Hide)'!$A23,'Capacity Summary'!$I$35:$BH$35,0))&lt;&gt;0,INDEX('Capacity Summary'!$I$36:$BH$135,MATCH('Capacity Backing (Hide)'!Q$2,'Capacity Summary'!$B$36:$B$135,0),MATCH('Capacity Backing (Hide)'!$A23,'Capacity Summary'!$I$35:$BH$35,0)),0)),INDEX('Capacity Summary'!$C$36:$F$135,MATCH('Capacity Backing (Hide)'!Q$2,'Capacity Summary'!$B$36:$B$135,0),2)))/IF(Summary!$B$7="Minutes",1,60)/COUNTA(INDEX(Capacity!$C$10:$Q$109,MATCH('Capacity Backing (Hide)'!Q$2,Capacity!$B$10:$B$109,0),1):INDEX(Capacity!$C$10:$Q$109,MATCH('Capacity Backing (Hide)'!Q$2,Capacity!$B$10:$B$109,0),15))</f>
        <v>#N/A</v>
      </c>
      <c r="R2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(Hide)'!$A23,'Capacity Summary'!$I$35:$BH$35,0))="x",INDEX('Capacity Summary'!$C$36:$F$135,MATCH('Capacity Backing (Hide)'!R$2,'Capacity Summary'!$B$36:$B$135,0),4),IF(INDEX('Capacity Summary'!$I$36:$BH$135,MATCH('Capacity Backing (Hide)'!R$2,'Capacity Summary'!$B$36:$B$135,0),MATCH('Capacity Backing (Hide)'!$A23,'Capacity Summary'!$I$35:$BH$35,0))&lt;&gt;0,INDEX('Capacity Summary'!$I$36:$BH$135,MATCH('Capacity Backing (Hide)'!R$2,'Capacity Summary'!$B$36:$B$135,0),MATCH('Capacity Backing (Hide)'!$A23,'Capacity Summary'!$I$35:$BH$35,0)),0)),INDEX('Capacity Summary'!$C$36:$F$135,MATCH('Capacity Backing (Hide)'!R$2,'Capacity Summary'!$B$36:$B$135,0),2)))/IF(Summary!$B$7="Minutes",1,60)/COUNTA(INDEX(Capacity!$C$10:$Q$109,MATCH('Capacity Backing (Hide)'!R$2,Capacity!$B$10:$B$109,0),1):INDEX(Capacity!$C$10:$Q$109,MATCH('Capacity Backing (Hide)'!R$2,Capacity!$B$10:$B$109,0),15))</f>
        <v>#N/A</v>
      </c>
      <c r="S2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(Hide)'!$A23,'Capacity Summary'!$I$35:$BH$35,0))="x",INDEX('Capacity Summary'!$C$36:$F$135,MATCH('Capacity Backing (Hide)'!S$2,'Capacity Summary'!$B$36:$B$135,0),4),IF(INDEX('Capacity Summary'!$I$36:$BH$135,MATCH('Capacity Backing (Hide)'!S$2,'Capacity Summary'!$B$36:$B$135,0),MATCH('Capacity Backing (Hide)'!$A23,'Capacity Summary'!$I$35:$BH$35,0))&lt;&gt;0,INDEX('Capacity Summary'!$I$36:$BH$135,MATCH('Capacity Backing (Hide)'!S$2,'Capacity Summary'!$B$36:$B$135,0),MATCH('Capacity Backing (Hide)'!$A23,'Capacity Summary'!$I$35:$BH$35,0)),0)),INDEX('Capacity Summary'!$C$36:$F$135,MATCH('Capacity Backing (Hide)'!S$2,'Capacity Summary'!$B$36:$B$135,0),2)))/IF(Summary!$B$7="Minutes",1,60)/COUNTA(INDEX(Capacity!$C$10:$Q$109,MATCH('Capacity Backing (Hide)'!S$2,Capacity!$B$10:$B$109,0),1):INDEX(Capacity!$C$10:$Q$109,MATCH('Capacity Backing (Hide)'!S$2,Capacity!$B$10:$B$109,0),15))</f>
        <v>#N/A</v>
      </c>
      <c r="T2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(Hide)'!$A23,'Capacity Summary'!$I$35:$BH$35,0))="x",INDEX('Capacity Summary'!$C$36:$F$135,MATCH('Capacity Backing (Hide)'!T$2,'Capacity Summary'!$B$36:$B$135,0),4),IF(INDEX('Capacity Summary'!$I$36:$BH$135,MATCH('Capacity Backing (Hide)'!T$2,'Capacity Summary'!$B$36:$B$135,0),MATCH('Capacity Backing (Hide)'!$A23,'Capacity Summary'!$I$35:$BH$35,0))&lt;&gt;0,INDEX('Capacity Summary'!$I$36:$BH$135,MATCH('Capacity Backing (Hide)'!T$2,'Capacity Summary'!$B$36:$B$135,0),MATCH('Capacity Backing (Hide)'!$A23,'Capacity Summary'!$I$35:$BH$35,0)),0)),INDEX('Capacity Summary'!$C$36:$F$135,MATCH('Capacity Backing (Hide)'!T$2,'Capacity Summary'!$B$36:$B$135,0),2)))/IF(Summary!$B$7="Minutes",1,60)/COUNTA(INDEX(Capacity!$C$10:$Q$109,MATCH('Capacity Backing (Hide)'!T$2,Capacity!$B$10:$B$109,0),1):INDEX(Capacity!$C$10:$Q$109,MATCH('Capacity Backing (Hide)'!T$2,Capacity!$B$10:$B$109,0),15))</f>
        <v>#N/A</v>
      </c>
      <c r="U2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(Hide)'!$A23,'Capacity Summary'!$I$35:$BH$35,0))="x",INDEX('Capacity Summary'!$C$36:$F$135,MATCH('Capacity Backing (Hide)'!U$2,'Capacity Summary'!$B$36:$B$135,0),4),IF(INDEX('Capacity Summary'!$I$36:$BH$135,MATCH('Capacity Backing (Hide)'!U$2,'Capacity Summary'!$B$36:$B$135,0),MATCH('Capacity Backing (Hide)'!$A23,'Capacity Summary'!$I$35:$BH$35,0))&lt;&gt;0,INDEX('Capacity Summary'!$I$36:$BH$135,MATCH('Capacity Backing (Hide)'!U$2,'Capacity Summary'!$B$36:$B$135,0),MATCH('Capacity Backing (Hide)'!$A23,'Capacity Summary'!$I$35:$BH$35,0)),0)),INDEX('Capacity Summary'!$C$36:$F$135,MATCH('Capacity Backing (Hide)'!U$2,'Capacity Summary'!$B$36:$B$135,0),2)))/IF(Summary!$B$7="Minutes",1,60)/COUNTA(INDEX(Capacity!$C$10:$Q$109,MATCH('Capacity Backing (Hide)'!U$2,Capacity!$B$10:$B$109,0),1):INDEX(Capacity!$C$10:$Q$109,MATCH('Capacity Backing (Hide)'!U$2,Capacity!$B$10:$B$109,0),15))</f>
        <v>#N/A</v>
      </c>
      <c r="V2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(Hide)'!$A23,'Capacity Summary'!$I$35:$BH$35,0))="x",INDEX('Capacity Summary'!$C$36:$F$135,MATCH('Capacity Backing (Hide)'!V$2,'Capacity Summary'!$B$36:$B$135,0),4),IF(INDEX('Capacity Summary'!$I$36:$BH$135,MATCH('Capacity Backing (Hide)'!V$2,'Capacity Summary'!$B$36:$B$135,0),MATCH('Capacity Backing (Hide)'!$A23,'Capacity Summary'!$I$35:$BH$35,0))&lt;&gt;0,INDEX('Capacity Summary'!$I$36:$BH$135,MATCH('Capacity Backing (Hide)'!V$2,'Capacity Summary'!$B$36:$B$135,0),MATCH('Capacity Backing (Hide)'!$A23,'Capacity Summary'!$I$35:$BH$35,0)),0)),INDEX('Capacity Summary'!$C$36:$F$135,MATCH('Capacity Backing (Hide)'!V$2,'Capacity Summary'!$B$36:$B$135,0),2)))/IF(Summary!$B$7="Minutes",1,60)/COUNTA(INDEX(Capacity!$C$10:$Q$109,MATCH('Capacity Backing (Hide)'!V$2,Capacity!$B$10:$B$109,0),1):INDEX(Capacity!$C$10:$Q$109,MATCH('Capacity Backing (Hide)'!V$2,Capacity!$B$10:$B$109,0),15))</f>
        <v>#N/A</v>
      </c>
      <c r="W2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(Hide)'!$A23,'Capacity Summary'!$I$35:$BH$35,0))="x",INDEX('Capacity Summary'!$C$36:$F$135,MATCH('Capacity Backing (Hide)'!W$2,'Capacity Summary'!$B$36:$B$135,0),4),IF(INDEX('Capacity Summary'!$I$36:$BH$135,MATCH('Capacity Backing (Hide)'!W$2,'Capacity Summary'!$B$36:$B$135,0),MATCH('Capacity Backing (Hide)'!$A23,'Capacity Summary'!$I$35:$BH$35,0))&lt;&gt;0,INDEX('Capacity Summary'!$I$36:$BH$135,MATCH('Capacity Backing (Hide)'!W$2,'Capacity Summary'!$B$36:$B$135,0),MATCH('Capacity Backing (Hide)'!$A23,'Capacity Summary'!$I$35:$BH$35,0)),0)),INDEX('Capacity Summary'!$C$36:$F$135,MATCH('Capacity Backing (Hide)'!W$2,'Capacity Summary'!$B$36:$B$135,0),2)))/IF(Summary!$B$7="Minutes",1,60)/COUNTA(INDEX(Capacity!$C$10:$Q$109,MATCH('Capacity Backing (Hide)'!W$2,Capacity!$B$10:$B$109,0),1):INDEX(Capacity!$C$10:$Q$109,MATCH('Capacity Backing (Hide)'!W$2,Capacity!$B$10:$B$109,0),15))</f>
        <v>#N/A</v>
      </c>
      <c r="X2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(Hide)'!$A23,'Capacity Summary'!$I$35:$BH$35,0))="x",INDEX('Capacity Summary'!$C$36:$F$135,MATCH('Capacity Backing (Hide)'!X$2,'Capacity Summary'!$B$36:$B$135,0),4),IF(INDEX('Capacity Summary'!$I$36:$BH$135,MATCH('Capacity Backing (Hide)'!X$2,'Capacity Summary'!$B$36:$B$135,0),MATCH('Capacity Backing (Hide)'!$A23,'Capacity Summary'!$I$35:$BH$35,0))&lt;&gt;0,INDEX('Capacity Summary'!$I$36:$BH$135,MATCH('Capacity Backing (Hide)'!X$2,'Capacity Summary'!$B$36:$B$135,0),MATCH('Capacity Backing (Hide)'!$A23,'Capacity Summary'!$I$35:$BH$35,0)),0)),INDEX('Capacity Summary'!$C$36:$F$135,MATCH('Capacity Backing (Hide)'!X$2,'Capacity Summary'!$B$36:$B$135,0),2)))/IF(Summary!$B$7="Minutes",1,60)/COUNTA(INDEX(Capacity!$C$10:$Q$109,MATCH('Capacity Backing (Hide)'!X$2,Capacity!$B$10:$B$109,0),1):INDEX(Capacity!$C$10:$Q$109,MATCH('Capacity Backing (Hide)'!X$2,Capacity!$B$10:$B$109,0),15))</f>
        <v>#N/A</v>
      </c>
      <c r="Y2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(Hide)'!$A23,'Capacity Summary'!$I$35:$BH$35,0))="x",INDEX('Capacity Summary'!$C$36:$F$135,MATCH('Capacity Backing (Hide)'!Y$2,'Capacity Summary'!$B$36:$B$135,0),4),IF(INDEX('Capacity Summary'!$I$36:$BH$135,MATCH('Capacity Backing (Hide)'!Y$2,'Capacity Summary'!$B$36:$B$135,0),MATCH('Capacity Backing (Hide)'!$A23,'Capacity Summary'!$I$35:$BH$35,0))&lt;&gt;0,INDEX('Capacity Summary'!$I$36:$BH$135,MATCH('Capacity Backing (Hide)'!Y$2,'Capacity Summary'!$B$36:$B$135,0),MATCH('Capacity Backing (Hide)'!$A23,'Capacity Summary'!$I$35:$BH$35,0)),0)),INDEX('Capacity Summary'!$C$36:$F$135,MATCH('Capacity Backing (Hide)'!Y$2,'Capacity Summary'!$B$36:$B$135,0),2)))/IF(Summary!$B$7="Minutes",1,60)/COUNTA(INDEX(Capacity!$C$10:$Q$109,MATCH('Capacity Backing (Hide)'!Y$2,Capacity!$B$10:$B$109,0),1):INDEX(Capacity!$C$10:$Q$109,MATCH('Capacity Backing (Hide)'!Y$2,Capacity!$B$10:$B$109,0),15))</f>
        <v>#N/A</v>
      </c>
      <c r="Z2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(Hide)'!$A23,'Capacity Summary'!$I$35:$BH$35,0))="x",INDEX('Capacity Summary'!$C$36:$F$135,MATCH('Capacity Backing (Hide)'!Z$2,'Capacity Summary'!$B$36:$B$135,0),4),IF(INDEX('Capacity Summary'!$I$36:$BH$135,MATCH('Capacity Backing (Hide)'!Z$2,'Capacity Summary'!$B$36:$B$135,0),MATCH('Capacity Backing (Hide)'!$A23,'Capacity Summary'!$I$35:$BH$35,0))&lt;&gt;0,INDEX('Capacity Summary'!$I$36:$BH$135,MATCH('Capacity Backing (Hide)'!Z$2,'Capacity Summary'!$B$36:$B$135,0),MATCH('Capacity Backing (Hide)'!$A23,'Capacity Summary'!$I$35:$BH$35,0)),0)),INDEX('Capacity Summary'!$C$36:$F$135,MATCH('Capacity Backing (Hide)'!Z$2,'Capacity Summary'!$B$36:$B$135,0),2)))/IF(Summary!$B$7="Minutes",1,60)/COUNTA(INDEX(Capacity!$C$10:$Q$109,MATCH('Capacity Backing (Hide)'!Z$2,Capacity!$B$10:$B$109,0),1):INDEX(Capacity!$C$10:$Q$109,MATCH('Capacity Backing (Hide)'!Z$2,Capacity!$B$10:$B$109,0),15))</f>
        <v>#N/A</v>
      </c>
      <c r="AA2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(Hide)'!$A23,'Capacity Summary'!$I$35:$BH$35,0))="x",INDEX('Capacity Summary'!$C$36:$F$135,MATCH('Capacity Backing (Hide)'!AA$2,'Capacity Summary'!$B$36:$B$135,0),4),IF(INDEX('Capacity Summary'!$I$36:$BH$135,MATCH('Capacity Backing (Hide)'!AA$2,'Capacity Summary'!$B$36:$B$135,0),MATCH('Capacity Backing (Hide)'!$A23,'Capacity Summary'!$I$35:$BH$35,0))&lt;&gt;0,INDEX('Capacity Summary'!$I$36:$BH$135,MATCH('Capacity Backing (Hide)'!AA$2,'Capacity Summary'!$B$36:$B$135,0),MATCH('Capacity Backing (Hide)'!$A23,'Capacity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(Hide)'!$A23,'Capacity Summary'!$I$35:$BH$35,0))="x",INDEX('Capacity Summary'!$C$36:$F$135,MATCH('Capacity Backing (Hide)'!AB$2,'Capacity Summary'!$B$36:$B$135,0),4),IF(INDEX('Capacity Summary'!$I$36:$BH$135,MATCH('Capacity Backing (Hide)'!AB$2,'Capacity Summary'!$B$36:$B$135,0),MATCH('Capacity Backing (Hide)'!$A23,'Capacity Summary'!$I$35:$BH$35,0))&lt;&gt;0,INDEX('Capacity Summary'!$I$36:$BH$135,MATCH('Capacity Backing (Hide)'!AB$2,'Capacity Summary'!$B$36:$B$135,0),MATCH('Capacity Backing (Hide)'!$A23,'Capacity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(Hide)'!$A23,'Capacity Summary'!$I$35:$BH$35,0))="x",INDEX('Capacity Summary'!$C$36:$F$135,MATCH('Capacity Backing (Hide)'!AC$2,'Capacity Summary'!$B$36:$B$135,0),4),IF(INDEX('Capacity Summary'!$I$36:$BH$135,MATCH('Capacity Backing (Hide)'!AC$2,'Capacity Summary'!$B$36:$B$135,0),MATCH('Capacity Backing (Hide)'!$A23,'Capacity Summary'!$I$35:$BH$35,0))&lt;&gt;0,INDEX('Capacity Summary'!$I$36:$BH$135,MATCH('Capacity Backing (Hide)'!AC$2,'Capacity Summary'!$B$36:$B$135,0),MATCH('Capacity Backing (Hide)'!$A23,'Capacity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(Hide)'!$A23,'Capacity Summary'!$I$35:$BH$35,0))="x",INDEX('Capacity Summary'!$C$36:$F$135,MATCH('Capacity Backing (Hide)'!AD$2,'Capacity Summary'!$B$36:$B$135,0),4),IF(INDEX('Capacity Summary'!$I$36:$BH$135,MATCH('Capacity Backing (Hide)'!AD$2,'Capacity Summary'!$B$36:$B$135,0),MATCH('Capacity Backing (Hide)'!$A23,'Capacity Summary'!$I$35:$BH$35,0))&lt;&gt;0,INDEX('Capacity Summary'!$I$36:$BH$135,MATCH('Capacity Backing (Hide)'!AD$2,'Capacity Summary'!$B$36:$B$135,0),MATCH('Capacity Backing (Hide)'!$A23,'Capacity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(Hide)'!$A23,'Capacity Summary'!$I$35:$BH$35,0))="x",INDEX('Capacity Summary'!$C$36:$F$135,MATCH('Capacity Backing (Hide)'!AE$2,'Capacity Summary'!$B$36:$B$135,0),4),IF(INDEX('Capacity Summary'!$I$36:$BH$135,MATCH('Capacity Backing (Hide)'!AE$2,'Capacity Summary'!$B$36:$B$135,0),MATCH('Capacity Backing (Hide)'!$A23,'Capacity Summary'!$I$35:$BH$35,0))&lt;&gt;0,INDEX('Capacity Summary'!$I$36:$BH$135,MATCH('Capacity Backing (Hide)'!AE$2,'Capacity Summary'!$B$36:$B$135,0),MATCH('Capacity Backing (Hide)'!$A23,'Capacity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(Hide)'!$A23,'Capacity Summary'!$I$35:$BH$35,0))="x",INDEX('Capacity Summary'!$C$36:$F$135,MATCH('Capacity Backing (Hide)'!AF$2,'Capacity Summary'!$B$36:$B$135,0),4),IF(INDEX('Capacity Summary'!$I$36:$BH$135,MATCH('Capacity Backing (Hide)'!AF$2,'Capacity Summary'!$B$36:$B$135,0),MATCH('Capacity Backing (Hide)'!$A23,'Capacity Summary'!$I$35:$BH$35,0))&lt;&gt;0,INDEX('Capacity Summary'!$I$36:$BH$135,MATCH('Capacity Backing (Hide)'!AF$2,'Capacity Summary'!$B$36:$B$135,0),MATCH('Capacity Backing (Hide)'!$A23,'Capacity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(Hide)'!$A23,'Capacity Summary'!$I$35:$BH$35,0))="x",INDEX('Capacity Summary'!$C$36:$F$135,MATCH('Capacity Backing (Hide)'!AG$2,'Capacity Summary'!$B$36:$B$135,0),4),IF(INDEX('Capacity Summary'!$I$36:$BH$135,MATCH('Capacity Backing (Hide)'!AG$2,'Capacity Summary'!$B$36:$B$135,0),MATCH('Capacity Backing (Hide)'!$A23,'Capacity Summary'!$I$35:$BH$35,0))&lt;&gt;0,INDEX('Capacity Summary'!$I$36:$BH$135,MATCH('Capacity Backing (Hide)'!AG$2,'Capacity Summary'!$B$36:$B$135,0),MATCH('Capacity Backing (Hide)'!$A23,'Capacity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(Hide)'!$A23,'Capacity Summary'!$I$35:$BH$35,0))="x",INDEX('Capacity Summary'!$C$36:$F$135,MATCH('Capacity Backing (Hide)'!AH$2,'Capacity Summary'!$B$36:$B$135,0),4),IF(INDEX('Capacity Summary'!$I$36:$BH$135,MATCH('Capacity Backing (Hide)'!AH$2,'Capacity Summary'!$B$36:$B$135,0),MATCH('Capacity Backing (Hide)'!$A23,'Capacity Summary'!$I$35:$BH$35,0))&lt;&gt;0,INDEX('Capacity Summary'!$I$36:$BH$135,MATCH('Capacity Backing (Hide)'!AH$2,'Capacity Summary'!$B$36:$B$135,0),MATCH('Capacity Backing (Hide)'!$A23,'Capacity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(Hide)'!$A23,'Capacity Summary'!$I$35:$BH$35,0))="x",INDEX('Capacity Summary'!$C$36:$F$135,MATCH('Capacity Backing (Hide)'!AI$2,'Capacity Summary'!$B$36:$B$135,0),4),IF(INDEX('Capacity Summary'!$I$36:$BH$135,MATCH('Capacity Backing (Hide)'!AI$2,'Capacity Summary'!$B$36:$B$135,0),MATCH('Capacity Backing (Hide)'!$A23,'Capacity Summary'!$I$35:$BH$35,0))&lt;&gt;0,INDEX('Capacity Summary'!$I$36:$BH$135,MATCH('Capacity Backing (Hide)'!AI$2,'Capacity Summary'!$B$36:$B$135,0),MATCH('Capacity Backing (Hide)'!$A23,'Capacity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(Hide)'!$A23,'Capacity Summary'!$I$35:$BH$35,0))="x",INDEX('Capacity Summary'!$C$36:$F$135,MATCH('Capacity Backing (Hide)'!AJ$2,'Capacity Summary'!$B$36:$B$135,0),4),IF(INDEX('Capacity Summary'!$I$36:$BH$135,MATCH('Capacity Backing (Hide)'!AJ$2,'Capacity Summary'!$B$36:$B$135,0),MATCH('Capacity Backing (Hide)'!$A23,'Capacity Summary'!$I$35:$BH$35,0))&lt;&gt;0,INDEX('Capacity Summary'!$I$36:$BH$135,MATCH('Capacity Backing (Hide)'!AJ$2,'Capacity Summary'!$B$36:$B$135,0),MATCH('Capacity Backing (Hide)'!$A23,'Capacity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(Hide)'!$A23,'Capacity Summary'!$I$35:$BH$35,0))="x",INDEX('Capacity Summary'!$C$36:$F$135,MATCH('Capacity Backing (Hide)'!AK$2,'Capacity Summary'!$B$36:$B$135,0),4),IF(INDEX('Capacity Summary'!$I$36:$BH$135,MATCH('Capacity Backing (Hide)'!AK$2,'Capacity Summary'!$B$36:$B$135,0),MATCH('Capacity Backing (Hide)'!$A23,'Capacity Summary'!$I$35:$BH$35,0))&lt;&gt;0,INDEX('Capacity Summary'!$I$36:$BH$135,MATCH('Capacity Backing (Hide)'!AK$2,'Capacity Summary'!$B$36:$B$135,0),MATCH('Capacity Backing (Hide)'!$A23,'Capacity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(Hide)'!$A23,'Capacity Summary'!$I$35:$BH$35,0))="x",INDEX('Capacity Summary'!$C$36:$F$135,MATCH('Capacity Backing (Hide)'!AL$2,'Capacity Summary'!$B$36:$B$135,0),4),IF(INDEX('Capacity Summary'!$I$36:$BH$135,MATCH('Capacity Backing (Hide)'!AL$2,'Capacity Summary'!$B$36:$B$135,0),MATCH('Capacity Backing (Hide)'!$A23,'Capacity Summary'!$I$35:$BH$35,0))&lt;&gt;0,INDEX('Capacity Summary'!$I$36:$BH$135,MATCH('Capacity Backing (Hide)'!AL$2,'Capacity Summary'!$B$36:$B$135,0),MATCH('Capacity Backing (Hide)'!$A23,'Capacity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(Hide)'!$A23,'Capacity Summary'!$I$35:$BH$35,0))="x",INDEX('Capacity Summary'!$C$36:$F$135,MATCH('Capacity Backing (Hide)'!AM$2,'Capacity Summary'!$B$36:$B$135,0),4),IF(INDEX('Capacity Summary'!$I$36:$BH$135,MATCH('Capacity Backing (Hide)'!AM$2,'Capacity Summary'!$B$36:$B$135,0),MATCH('Capacity Backing (Hide)'!$A23,'Capacity Summary'!$I$35:$BH$35,0))&lt;&gt;0,INDEX('Capacity Summary'!$I$36:$BH$135,MATCH('Capacity Backing (Hide)'!AM$2,'Capacity Summary'!$B$36:$B$135,0),MATCH('Capacity Backing (Hide)'!$A23,'Capacity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(Hide)'!$A23,'Capacity Summary'!$I$35:$BH$35,0))="x",INDEX('Capacity Summary'!$C$36:$F$135,MATCH('Capacity Backing (Hide)'!AN$2,'Capacity Summary'!$B$36:$B$135,0),4),IF(INDEX('Capacity Summary'!$I$36:$BH$135,MATCH('Capacity Backing (Hide)'!AN$2,'Capacity Summary'!$B$36:$B$135,0),MATCH('Capacity Backing (Hide)'!$A23,'Capacity Summary'!$I$35:$BH$35,0))&lt;&gt;0,INDEX('Capacity Summary'!$I$36:$BH$135,MATCH('Capacity Backing (Hide)'!AN$2,'Capacity Summary'!$B$36:$B$135,0),MATCH('Capacity Backing (Hide)'!$A23,'Capacity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(Hide)'!$A23,'Capacity Summary'!$I$35:$BH$35,0))="x",INDEX('Capacity Summary'!$C$36:$F$135,MATCH('Capacity Backing (Hide)'!AO$2,'Capacity Summary'!$B$36:$B$135,0),4),IF(INDEX('Capacity Summary'!$I$36:$BH$135,MATCH('Capacity Backing (Hide)'!AO$2,'Capacity Summary'!$B$36:$B$135,0),MATCH('Capacity Backing (Hide)'!$A23,'Capacity Summary'!$I$35:$BH$35,0))&lt;&gt;0,INDEX('Capacity Summary'!$I$36:$BH$135,MATCH('Capacity Backing (Hide)'!AO$2,'Capacity Summary'!$B$36:$B$135,0),MATCH('Capacity Backing (Hide)'!$A23,'Capacity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(Hide)'!$A23,'Capacity Summary'!$I$35:$BH$35,0))="x",INDEX('Capacity Summary'!$C$36:$F$135,MATCH('Capacity Backing (Hide)'!AP$2,'Capacity Summary'!$B$36:$B$135,0),4),IF(INDEX('Capacity Summary'!$I$36:$BH$135,MATCH('Capacity Backing (Hide)'!AP$2,'Capacity Summary'!$B$36:$B$135,0),MATCH('Capacity Backing (Hide)'!$A23,'Capacity Summary'!$I$35:$BH$35,0))&lt;&gt;0,INDEX('Capacity Summary'!$I$36:$BH$135,MATCH('Capacity Backing (Hide)'!AP$2,'Capacity Summary'!$B$36:$B$135,0),MATCH('Capacity Backing (Hide)'!$A23,'Capacity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(Hide)'!$A23,'Capacity Summary'!$I$35:$BH$35,0))="x",INDEX('Capacity Summary'!$C$36:$F$135,MATCH('Capacity Backing (Hide)'!AQ$2,'Capacity Summary'!$B$36:$B$135,0),4),IF(INDEX('Capacity Summary'!$I$36:$BH$135,MATCH('Capacity Backing (Hide)'!AQ$2,'Capacity Summary'!$B$36:$B$135,0),MATCH('Capacity Backing (Hide)'!$A23,'Capacity Summary'!$I$35:$BH$35,0))&lt;&gt;0,INDEX('Capacity Summary'!$I$36:$BH$135,MATCH('Capacity Backing (Hide)'!AQ$2,'Capacity Summary'!$B$36:$B$135,0),MATCH('Capacity Backing (Hide)'!$A23,'Capacity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(Hide)'!$A23,'Capacity Summary'!$I$35:$BH$35,0))="x",INDEX('Capacity Summary'!$C$36:$F$135,MATCH('Capacity Backing (Hide)'!AR$2,'Capacity Summary'!$B$36:$B$135,0),4),IF(INDEX('Capacity Summary'!$I$36:$BH$135,MATCH('Capacity Backing (Hide)'!AR$2,'Capacity Summary'!$B$36:$B$135,0),MATCH('Capacity Backing (Hide)'!$A23,'Capacity Summary'!$I$35:$BH$35,0))&lt;&gt;0,INDEX('Capacity Summary'!$I$36:$BH$135,MATCH('Capacity Backing (Hide)'!AR$2,'Capacity Summary'!$B$36:$B$135,0),MATCH('Capacity Backing (Hide)'!$A23,'Capacity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(Hide)'!$A23,'Capacity Summary'!$I$35:$BH$35,0))="x",INDEX('Capacity Summary'!$C$36:$F$135,MATCH('Capacity Backing (Hide)'!AS$2,'Capacity Summary'!$B$36:$B$135,0),4),IF(INDEX('Capacity Summary'!$I$36:$BH$135,MATCH('Capacity Backing (Hide)'!AS$2,'Capacity Summary'!$B$36:$B$135,0),MATCH('Capacity Backing (Hide)'!$A23,'Capacity Summary'!$I$35:$BH$35,0))&lt;&gt;0,INDEX('Capacity Summary'!$I$36:$BH$135,MATCH('Capacity Backing (Hide)'!AS$2,'Capacity Summary'!$B$36:$B$135,0),MATCH('Capacity Backing (Hide)'!$A23,'Capacity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(Hide)'!$A23,'Capacity Summary'!$I$35:$BH$35,0))="x",INDEX('Capacity Summary'!$C$36:$F$135,MATCH('Capacity Backing (Hide)'!AT$2,'Capacity Summary'!$B$36:$B$135,0),4),IF(INDEX('Capacity Summary'!$I$36:$BH$135,MATCH('Capacity Backing (Hide)'!AT$2,'Capacity Summary'!$B$36:$B$135,0),MATCH('Capacity Backing (Hide)'!$A23,'Capacity Summary'!$I$35:$BH$35,0))&lt;&gt;0,INDEX('Capacity Summary'!$I$36:$BH$135,MATCH('Capacity Backing (Hide)'!AT$2,'Capacity Summary'!$B$36:$B$135,0),MATCH('Capacity Backing (Hide)'!$A23,'Capacity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(Hide)'!$A23,'Capacity Summary'!$I$35:$BH$35,0))="x",INDEX('Capacity Summary'!$C$36:$F$135,MATCH('Capacity Backing (Hide)'!AU$2,'Capacity Summary'!$B$36:$B$135,0),4),IF(INDEX('Capacity Summary'!$I$36:$BH$135,MATCH('Capacity Backing (Hide)'!AU$2,'Capacity Summary'!$B$36:$B$135,0),MATCH('Capacity Backing (Hide)'!$A23,'Capacity Summary'!$I$35:$BH$35,0))&lt;&gt;0,INDEX('Capacity Summary'!$I$36:$BH$135,MATCH('Capacity Backing (Hide)'!AU$2,'Capacity Summary'!$B$36:$B$135,0),MATCH('Capacity Backing (Hide)'!$A23,'Capacity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(Hide)'!$A23,'Capacity Summary'!$I$35:$BH$35,0))="x",INDEX('Capacity Summary'!$C$36:$F$135,MATCH('Capacity Backing (Hide)'!AV$2,'Capacity Summary'!$B$36:$B$135,0),4),IF(INDEX('Capacity Summary'!$I$36:$BH$135,MATCH('Capacity Backing (Hide)'!AV$2,'Capacity Summary'!$B$36:$B$135,0),MATCH('Capacity Backing (Hide)'!$A23,'Capacity Summary'!$I$35:$BH$35,0))&lt;&gt;0,INDEX('Capacity Summary'!$I$36:$BH$135,MATCH('Capacity Backing (Hide)'!AV$2,'Capacity Summary'!$B$36:$B$135,0),MATCH('Capacity Backing (Hide)'!$A23,'Capacity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(Hide)'!$A23,'Capacity Summary'!$I$35:$BH$35,0))="x",INDEX('Capacity Summary'!$C$36:$F$135,MATCH('Capacity Backing (Hide)'!AW$2,'Capacity Summary'!$B$36:$B$135,0),4),IF(INDEX('Capacity Summary'!$I$36:$BH$135,MATCH('Capacity Backing (Hide)'!AW$2,'Capacity Summary'!$B$36:$B$135,0),MATCH('Capacity Backing (Hide)'!$A23,'Capacity Summary'!$I$35:$BH$35,0))&lt;&gt;0,INDEX('Capacity Summary'!$I$36:$BH$135,MATCH('Capacity Backing (Hide)'!AW$2,'Capacity Summary'!$B$36:$B$135,0),MATCH('Capacity Backing (Hide)'!$A23,'Capacity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(Hide)'!$A23,'Capacity Summary'!$I$35:$BH$35,0))="x",INDEX('Capacity Summary'!$C$36:$F$135,MATCH('Capacity Backing (Hide)'!AX$2,'Capacity Summary'!$B$36:$B$135,0),4),IF(INDEX('Capacity Summary'!$I$36:$BH$135,MATCH('Capacity Backing (Hide)'!AX$2,'Capacity Summary'!$B$36:$B$135,0),MATCH('Capacity Backing (Hide)'!$A23,'Capacity Summary'!$I$35:$BH$35,0))&lt;&gt;0,INDEX('Capacity Summary'!$I$36:$BH$135,MATCH('Capacity Backing (Hide)'!AX$2,'Capacity Summary'!$B$36:$B$135,0),MATCH('Capacity Backing (Hide)'!$A23,'Capacity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(Hide)'!$A23,'Capacity Summary'!$I$35:$BH$35,0))="x",INDEX('Capacity Summary'!$C$36:$F$135,MATCH('Capacity Backing (Hide)'!AY$2,'Capacity Summary'!$B$36:$B$135,0),4),IF(INDEX('Capacity Summary'!$I$36:$BH$135,MATCH('Capacity Backing (Hide)'!AY$2,'Capacity Summary'!$B$36:$B$135,0),MATCH('Capacity Backing (Hide)'!$A23,'Capacity Summary'!$I$35:$BH$35,0))&lt;&gt;0,INDEX('Capacity Summary'!$I$36:$BH$135,MATCH('Capacity Backing (Hide)'!AY$2,'Capacity Summary'!$B$36:$B$135,0),MATCH('Capacity Backing (Hide)'!$A23,'Capacity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(Hide)'!$A23,'Capacity Summary'!$I$35:$BH$35,0))="x",INDEX('Capacity Summary'!$C$36:$F$135,MATCH('Capacity Backing (Hide)'!AZ$2,'Capacity Summary'!$B$36:$B$135,0),4),IF(INDEX('Capacity Summary'!$I$36:$BH$135,MATCH('Capacity Backing (Hide)'!AZ$2,'Capacity Summary'!$B$36:$B$135,0),MATCH('Capacity Backing (Hide)'!$A23,'Capacity Summary'!$I$35:$BH$35,0))&lt;&gt;0,INDEX('Capacity Summary'!$I$36:$BH$135,MATCH('Capacity Backing (Hide)'!AZ$2,'Capacity Summary'!$B$36:$B$135,0),MATCH('Capacity Backing (Hide)'!$A23,'Capacity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(Hide)'!$A23,'Capacity Summary'!$I$35:$BH$35,0))="x",INDEX('Capacity Summary'!$C$36:$F$135,MATCH('Capacity Backing (Hide)'!BA$2,'Capacity Summary'!$B$36:$B$135,0),4),IF(INDEX('Capacity Summary'!$I$36:$BH$135,MATCH('Capacity Backing (Hide)'!BA$2,'Capacity Summary'!$B$36:$B$135,0),MATCH('Capacity Backing (Hide)'!$A23,'Capacity Summary'!$I$35:$BH$35,0))&lt;&gt;0,INDEX('Capacity Summary'!$I$36:$BH$135,MATCH('Capacity Backing (Hide)'!BA$2,'Capacity Summary'!$B$36:$B$135,0),MATCH('Capacity Backing (Hide)'!$A23,'Capacity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(Hide)'!$A23,'Capacity Summary'!$I$35:$BH$35,0))="x",INDEX('Capacity Summary'!$C$36:$F$135,MATCH('Capacity Backing (Hide)'!BB$2,'Capacity Summary'!$B$36:$B$135,0),4),IF(INDEX('Capacity Summary'!$I$36:$BH$135,MATCH('Capacity Backing (Hide)'!BB$2,'Capacity Summary'!$B$36:$B$135,0),MATCH('Capacity Backing (Hide)'!$A23,'Capacity Summary'!$I$35:$BH$35,0))&lt;&gt;0,INDEX('Capacity Summary'!$I$36:$BH$135,MATCH('Capacity Backing (Hide)'!BB$2,'Capacity Summary'!$B$36:$B$135,0),MATCH('Capacity Backing (Hide)'!$A23,'Capacity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(Hide)'!$A23,'Capacity Summary'!$I$35:$BH$35,0))="x",INDEX('Capacity Summary'!$C$36:$F$135,MATCH('Capacity Backing (Hide)'!BC$2,'Capacity Summary'!$B$36:$B$135,0),4),IF(INDEX('Capacity Summary'!$I$36:$BH$135,MATCH('Capacity Backing (Hide)'!BC$2,'Capacity Summary'!$B$36:$B$135,0),MATCH('Capacity Backing (Hide)'!$A23,'Capacity Summary'!$I$35:$BH$35,0))&lt;&gt;0,INDEX('Capacity Summary'!$I$36:$BH$135,MATCH('Capacity Backing (Hide)'!BC$2,'Capacity Summary'!$B$36:$B$135,0),MATCH('Capacity Backing (Hide)'!$A23,'Capacity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(Hide)'!$A23,'Capacity Summary'!$I$35:$BH$35,0))="x",INDEX('Capacity Summary'!$C$36:$F$135,MATCH('Capacity Backing (Hide)'!BD$2,'Capacity Summary'!$B$36:$B$135,0),4),IF(INDEX('Capacity Summary'!$I$36:$BH$135,MATCH('Capacity Backing (Hide)'!BD$2,'Capacity Summary'!$B$36:$B$135,0),MATCH('Capacity Backing (Hide)'!$A23,'Capacity Summary'!$I$35:$BH$35,0))&lt;&gt;0,INDEX('Capacity Summary'!$I$36:$BH$135,MATCH('Capacity Backing (Hide)'!BD$2,'Capacity Summary'!$B$36:$B$135,0),MATCH('Capacity Backing (Hide)'!$A23,'Capacity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(Hide)'!$A23,'Capacity Summary'!$I$35:$BH$35,0))="x",INDEX('Capacity Summary'!$C$36:$F$135,MATCH('Capacity Backing (Hide)'!BE$2,'Capacity Summary'!$B$36:$B$135,0),4),IF(INDEX('Capacity Summary'!$I$36:$BH$135,MATCH('Capacity Backing (Hide)'!BE$2,'Capacity Summary'!$B$36:$B$135,0),MATCH('Capacity Backing (Hide)'!$A23,'Capacity Summary'!$I$35:$BH$35,0))&lt;&gt;0,INDEX('Capacity Summary'!$I$36:$BH$135,MATCH('Capacity Backing (Hide)'!BE$2,'Capacity Summary'!$B$36:$B$135,0),MATCH('Capacity Backing (Hide)'!$A23,'Capacity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(Hide)'!$A23,'Capacity Summary'!$I$35:$BH$35,0))="x",INDEX('Capacity Summary'!$C$36:$F$135,MATCH('Capacity Backing (Hide)'!BF$2,'Capacity Summary'!$B$36:$B$135,0),4),IF(INDEX('Capacity Summary'!$I$36:$BH$135,MATCH('Capacity Backing (Hide)'!BF$2,'Capacity Summary'!$B$36:$B$135,0),MATCH('Capacity Backing (Hide)'!$A23,'Capacity Summary'!$I$35:$BH$35,0))&lt;&gt;0,INDEX('Capacity Summary'!$I$36:$BH$135,MATCH('Capacity Backing (Hide)'!BF$2,'Capacity Summary'!$B$36:$B$135,0),MATCH('Capacity Backing (Hide)'!$A23,'Capacity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(Hide)'!$A23,'Capacity Summary'!$I$35:$BH$35,0))="x",INDEX('Capacity Summary'!$C$36:$F$135,MATCH('Capacity Backing (Hide)'!BG$2,'Capacity Summary'!$B$36:$B$135,0),4),IF(INDEX('Capacity Summary'!$I$36:$BH$135,MATCH('Capacity Backing (Hide)'!BG$2,'Capacity Summary'!$B$36:$B$135,0),MATCH('Capacity Backing (Hide)'!$A23,'Capacity Summary'!$I$35:$BH$35,0))&lt;&gt;0,INDEX('Capacity Summary'!$I$36:$BH$135,MATCH('Capacity Backing (Hide)'!BG$2,'Capacity Summary'!$B$36:$B$135,0),MATCH('Capacity Backing (Hide)'!$A23,'Capacity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(Hide)'!$A23,'Capacity Summary'!$I$35:$BH$35,0))="x",INDEX('Capacity Summary'!$C$36:$F$135,MATCH('Capacity Backing (Hide)'!BH$2,'Capacity Summary'!$B$36:$B$135,0),4),IF(INDEX('Capacity Summary'!$I$36:$BH$135,MATCH('Capacity Backing (Hide)'!BH$2,'Capacity Summary'!$B$36:$B$135,0),MATCH('Capacity Backing (Hide)'!$A23,'Capacity Summary'!$I$35:$BH$35,0))&lt;&gt;0,INDEX('Capacity Summary'!$I$36:$BH$135,MATCH('Capacity Backing (Hide)'!BH$2,'Capacity Summary'!$B$36:$B$135,0),MATCH('Capacity Backing (Hide)'!$A23,'Capacity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(Hide)'!$A23,'Capacity Summary'!$I$35:$BH$35,0))="x",INDEX('Capacity Summary'!$C$36:$F$135,MATCH('Capacity Backing (Hide)'!BI$2,'Capacity Summary'!$B$36:$B$135,0),4),IF(INDEX('Capacity Summary'!$I$36:$BH$135,MATCH('Capacity Backing (Hide)'!BI$2,'Capacity Summary'!$B$36:$B$135,0),MATCH('Capacity Backing (Hide)'!$A23,'Capacity Summary'!$I$35:$BH$35,0))&lt;&gt;0,INDEX('Capacity Summary'!$I$36:$BH$135,MATCH('Capacity Backing (Hide)'!BI$2,'Capacity Summary'!$B$36:$B$135,0),MATCH('Capacity Backing (Hide)'!$A23,'Capacity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(Hide)'!$A23,'Capacity Summary'!$I$35:$BH$35,0))="x",INDEX('Capacity Summary'!$C$36:$F$135,MATCH('Capacity Backing (Hide)'!BJ$2,'Capacity Summary'!$B$36:$B$135,0),4),IF(INDEX('Capacity Summary'!$I$36:$BH$135,MATCH('Capacity Backing (Hide)'!BJ$2,'Capacity Summary'!$B$36:$B$135,0),MATCH('Capacity Backing (Hide)'!$A23,'Capacity Summary'!$I$35:$BH$35,0))&lt;&gt;0,INDEX('Capacity Summary'!$I$36:$BH$135,MATCH('Capacity Backing (Hide)'!BJ$2,'Capacity Summary'!$B$36:$B$135,0),MATCH('Capacity Backing (Hide)'!$A23,'Capacity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(Hide)'!$A23,'Capacity Summary'!$I$35:$BH$35,0))="x",INDEX('Capacity Summary'!$C$36:$F$135,MATCH('Capacity Backing (Hide)'!BK$2,'Capacity Summary'!$B$36:$B$135,0),4),IF(INDEX('Capacity Summary'!$I$36:$BH$135,MATCH('Capacity Backing (Hide)'!BK$2,'Capacity Summary'!$B$36:$B$135,0),MATCH('Capacity Backing (Hide)'!$A23,'Capacity Summary'!$I$35:$BH$35,0))&lt;&gt;0,INDEX('Capacity Summary'!$I$36:$BH$135,MATCH('Capacity Backing (Hide)'!BK$2,'Capacity Summary'!$B$36:$B$135,0),MATCH('Capacity Backing (Hide)'!$A23,'Capacity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(Hide)'!$A23,'Capacity Summary'!$I$35:$BH$35,0))="x",INDEX('Capacity Summary'!$C$36:$F$135,MATCH('Capacity Backing (Hide)'!BL$2,'Capacity Summary'!$B$36:$B$135,0),4),IF(INDEX('Capacity Summary'!$I$36:$BH$135,MATCH('Capacity Backing (Hide)'!BL$2,'Capacity Summary'!$B$36:$B$135,0),MATCH('Capacity Backing (Hide)'!$A23,'Capacity Summary'!$I$35:$BH$35,0))&lt;&gt;0,INDEX('Capacity Summary'!$I$36:$BH$135,MATCH('Capacity Backing (Hide)'!BL$2,'Capacity Summary'!$B$36:$B$135,0),MATCH('Capacity Backing (Hide)'!$A23,'Capacity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(Hide)'!$A23,'Capacity Summary'!$I$35:$BH$35,0))="x",INDEX('Capacity Summary'!$C$36:$F$135,MATCH('Capacity Backing (Hide)'!BM$2,'Capacity Summary'!$B$36:$B$135,0),4),IF(INDEX('Capacity Summary'!$I$36:$BH$135,MATCH('Capacity Backing (Hide)'!BM$2,'Capacity Summary'!$B$36:$B$135,0),MATCH('Capacity Backing (Hide)'!$A23,'Capacity Summary'!$I$35:$BH$35,0))&lt;&gt;0,INDEX('Capacity Summary'!$I$36:$BH$135,MATCH('Capacity Backing (Hide)'!BM$2,'Capacity Summary'!$B$36:$B$135,0),MATCH('Capacity Backing (Hide)'!$A23,'Capacity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(Hide)'!$A23,'Capacity Summary'!$I$35:$BH$35,0))="x",INDEX('Capacity Summary'!$C$36:$F$135,MATCH('Capacity Backing (Hide)'!BN$2,'Capacity Summary'!$B$36:$B$135,0),4),IF(INDEX('Capacity Summary'!$I$36:$BH$135,MATCH('Capacity Backing (Hide)'!BN$2,'Capacity Summary'!$B$36:$B$135,0),MATCH('Capacity Backing (Hide)'!$A23,'Capacity Summary'!$I$35:$BH$35,0))&lt;&gt;0,INDEX('Capacity Summary'!$I$36:$BH$135,MATCH('Capacity Backing (Hide)'!BN$2,'Capacity Summary'!$B$36:$B$135,0),MATCH('Capacity Backing (Hide)'!$A23,'Capacity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(Hide)'!$A23,'Capacity Summary'!$I$35:$BH$35,0))="x",INDEX('Capacity Summary'!$C$36:$F$135,MATCH('Capacity Backing (Hide)'!BO$2,'Capacity Summary'!$B$36:$B$135,0),4),IF(INDEX('Capacity Summary'!$I$36:$BH$135,MATCH('Capacity Backing (Hide)'!BO$2,'Capacity Summary'!$B$36:$B$135,0),MATCH('Capacity Backing (Hide)'!$A23,'Capacity Summary'!$I$35:$BH$35,0))&lt;&gt;0,INDEX('Capacity Summary'!$I$36:$BH$135,MATCH('Capacity Backing (Hide)'!BO$2,'Capacity Summary'!$B$36:$B$135,0),MATCH('Capacity Backing (Hide)'!$A23,'Capacity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(Hide)'!$A23,'Capacity Summary'!$I$35:$BH$35,0))="x",INDEX('Capacity Summary'!$C$36:$F$135,MATCH('Capacity Backing (Hide)'!BP$2,'Capacity Summary'!$B$36:$B$135,0),4),IF(INDEX('Capacity Summary'!$I$36:$BH$135,MATCH('Capacity Backing (Hide)'!BP$2,'Capacity Summary'!$B$36:$B$135,0),MATCH('Capacity Backing (Hide)'!$A23,'Capacity Summary'!$I$35:$BH$35,0))&lt;&gt;0,INDEX('Capacity Summary'!$I$36:$BH$135,MATCH('Capacity Backing (Hide)'!BP$2,'Capacity Summary'!$B$36:$B$135,0),MATCH('Capacity Backing (Hide)'!$A23,'Capacity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(Hide)'!$A23,'Capacity Summary'!$I$35:$BH$35,0))="x",INDEX('Capacity Summary'!$C$36:$F$135,MATCH('Capacity Backing (Hide)'!BQ$2,'Capacity Summary'!$B$36:$B$135,0),4),IF(INDEX('Capacity Summary'!$I$36:$BH$135,MATCH('Capacity Backing (Hide)'!BQ$2,'Capacity Summary'!$B$36:$B$135,0),MATCH('Capacity Backing (Hide)'!$A23,'Capacity Summary'!$I$35:$BH$35,0))&lt;&gt;0,INDEX('Capacity Summary'!$I$36:$BH$135,MATCH('Capacity Backing (Hide)'!BQ$2,'Capacity Summary'!$B$36:$B$135,0),MATCH('Capacity Backing (Hide)'!$A23,'Capacity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(Hide)'!$A23,'Capacity Summary'!$I$35:$BH$35,0))="x",INDEX('Capacity Summary'!$C$36:$F$135,MATCH('Capacity Backing (Hide)'!BR$2,'Capacity Summary'!$B$36:$B$135,0),4),IF(INDEX('Capacity Summary'!$I$36:$BH$135,MATCH('Capacity Backing (Hide)'!BR$2,'Capacity Summary'!$B$36:$B$135,0),MATCH('Capacity Backing (Hide)'!$A23,'Capacity Summary'!$I$35:$BH$35,0))&lt;&gt;0,INDEX('Capacity Summary'!$I$36:$BH$135,MATCH('Capacity Backing (Hide)'!BR$2,'Capacity Summary'!$B$36:$B$135,0),MATCH('Capacity Backing (Hide)'!$A23,'Capacity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(Hide)'!$A23,'Capacity Summary'!$I$35:$BH$35,0))="x",INDEX('Capacity Summary'!$C$36:$F$135,MATCH('Capacity Backing (Hide)'!BS$2,'Capacity Summary'!$B$36:$B$135,0),4),IF(INDEX('Capacity Summary'!$I$36:$BH$135,MATCH('Capacity Backing (Hide)'!BS$2,'Capacity Summary'!$B$36:$B$135,0),MATCH('Capacity Backing (Hide)'!$A23,'Capacity Summary'!$I$35:$BH$35,0))&lt;&gt;0,INDEX('Capacity Summary'!$I$36:$BH$135,MATCH('Capacity Backing (Hide)'!BS$2,'Capacity Summary'!$B$36:$B$135,0),MATCH('Capacity Backing (Hide)'!$A23,'Capacity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(Hide)'!$A23,'Capacity Summary'!$I$35:$BH$35,0))="x",INDEX('Capacity Summary'!$C$36:$F$135,MATCH('Capacity Backing (Hide)'!BT$2,'Capacity Summary'!$B$36:$B$135,0),4),IF(INDEX('Capacity Summary'!$I$36:$BH$135,MATCH('Capacity Backing (Hide)'!BT$2,'Capacity Summary'!$B$36:$B$135,0),MATCH('Capacity Backing (Hide)'!$A23,'Capacity Summary'!$I$35:$BH$35,0))&lt;&gt;0,INDEX('Capacity Summary'!$I$36:$BH$135,MATCH('Capacity Backing (Hide)'!BT$2,'Capacity Summary'!$B$36:$B$135,0),MATCH('Capacity Backing (Hide)'!$A23,'Capacity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(Hide)'!$A23,'Capacity Summary'!$I$35:$BH$35,0))="x",INDEX('Capacity Summary'!$C$36:$F$135,MATCH('Capacity Backing (Hide)'!BU$2,'Capacity Summary'!$B$36:$B$135,0),4),IF(INDEX('Capacity Summary'!$I$36:$BH$135,MATCH('Capacity Backing (Hide)'!BU$2,'Capacity Summary'!$B$36:$B$135,0),MATCH('Capacity Backing (Hide)'!$A23,'Capacity Summary'!$I$35:$BH$35,0))&lt;&gt;0,INDEX('Capacity Summary'!$I$36:$BH$135,MATCH('Capacity Backing (Hide)'!BU$2,'Capacity Summary'!$B$36:$B$135,0),MATCH('Capacity Backing (Hide)'!$A23,'Capacity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(Hide)'!$A23,'Capacity Summary'!$I$35:$BH$35,0))="x",INDEX('Capacity Summary'!$C$36:$F$135,MATCH('Capacity Backing (Hide)'!BV$2,'Capacity Summary'!$B$36:$B$135,0),4),IF(INDEX('Capacity Summary'!$I$36:$BH$135,MATCH('Capacity Backing (Hide)'!BV$2,'Capacity Summary'!$B$36:$B$135,0),MATCH('Capacity Backing (Hide)'!$A23,'Capacity Summary'!$I$35:$BH$35,0))&lt;&gt;0,INDEX('Capacity Summary'!$I$36:$BH$135,MATCH('Capacity Backing (Hide)'!BV$2,'Capacity Summary'!$B$36:$B$135,0),MATCH('Capacity Backing (Hide)'!$A23,'Capacity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(Hide)'!$A23,'Capacity Summary'!$I$35:$BH$35,0))="x",INDEX('Capacity Summary'!$C$36:$F$135,MATCH('Capacity Backing (Hide)'!BW$2,'Capacity Summary'!$B$36:$B$135,0),4),IF(INDEX('Capacity Summary'!$I$36:$BH$135,MATCH('Capacity Backing (Hide)'!BW$2,'Capacity Summary'!$B$36:$B$135,0),MATCH('Capacity Backing (Hide)'!$A23,'Capacity Summary'!$I$35:$BH$35,0))&lt;&gt;0,INDEX('Capacity Summary'!$I$36:$BH$135,MATCH('Capacity Backing (Hide)'!BW$2,'Capacity Summary'!$B$36:$B$135,0),MATCH('Capacity Backing (Hide)'!$A23,'Capacity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(Hide)'!$A23,'Capacity Summary'!$I$35:$BH$35,0))="x",INDEX('Capacity Summary'!$C$36:$F$135,MATCH('Capacity Backing (Hide)'!BX$2,'Capacity Summary'!$B$36:$B$135,0),4),IF(INDEX('Capacity Summary'!$I$36:$BH$135,MATCH('Capacity Backing (Hide)'!BX$2,'Capacity Summary'!$B$36:$B$135,0),MATCH('Capacity Backing (Hide)'!$A23,'Capacity Summary'!$I$35:$BH$35,0))&lt;&gt;0,INDEX('Capacity Summary'!$I$36:$BH$135,MATCH('Capacity Backing (Hide)'!BX$2,'Capacity Summary'!$B$36:$B$135,0),MATCH('Capacity Backing (Hide)'!$A23,'Capacity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(Hide)'!$A23,'Capacity Summary'!$I$35:$BH$35,0))="x",INDEX('Capacity Summary'!$C$36:$F$135,MATCH('Capacity Backing (Hide)'!BY$2,'Capacity Summary'!$B$36:$B$135,0),4),IF(INDEX('Capacity Summary'!$I$36:$BH$135,MATCH('Capacity Backing (Hide)'!BY$2,'Capacity Summary'!$B$36:$B$135,0),MATCH('Capacity Backing (Hide)'!$A23,'Capacity Summary'!$I$35:$BH$35,0))&lt;&gt;0,INDEX('Capacity Summary'!$I$36:$BH$135,MATCH('Capacity Backing (Hide)'!BY$2,'Capacity Summary'!$B$36:$B$135,0),MATCH('Capacity Backing (Hide)'!$A23,'Capacity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(Hide)'!$A23,'Capacity Summary'!$I$35:$BH$35,0))="x",INDEX('Capacity Summary'!$C$36:$F$135,MATCH('Capacity Backing (Hide)'!BZ$2,'Capacity Summary'!$B$36:$B$135,0),4),IF(INDEX('Capacity Summary'!$I$36:$BH$135,MATCH('Capacity Backing (Hide)'!BZ$2,'Capacity Summary'!$B$36:$B$135,0),MATCH('Capacity Backing (Hide)'!$A23,'Capacity Summary'!$I$35:$BH$35,0))&lt;&gt;0,INDEX('Capacity Summary'!$I$36:$BH$135,MATCH('Capacity Backing (Hide)'!BZ$2,'Capacity Summary'!$B$36:$B$135,0),MATCH('Capacity Backing (Hide)'!$A23,'Capacity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(Hide)'!$A23,'Capacity Summary'!$I$35:$BH$35,0))="x",INDEX('Capacity Summary'!$C$36:$F$135,MATCH('Capacity Backing (Hide)'!CA$2,'Capacity Summary'!$B$36:$B$135,0),4),IF(INDEX('Capacity Summary'!$I$36:$BH$135,MATCH('Capacity Backing (Hide)'!CA$2,'Capacity Summary'!$B$36:$B$135,0),MATCH('Capacity Backing (Hide)'!$A23,'Capacity Summary'!$I$35:$BH$35,0))&lt;&gt;0,INDEX('Capacity Summary'!$I$36:$BH$135,MATCH('Capacity Backing (Hide)'!CA$2,'Capacity Summary'!$B$36:$B$135,0),MATCH('Capacity Backing (Hide)'!$A23,'Capacity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(Hide)'!$A23,'Capacity Summary'!$I$35:$BH$35,0))="x",INDEX('Capacity Summary'!$C$36:$F$135,MATCH('Capacity Backing (Hide)'!CB$2,'Capacity Summary'!$B$36:$B$135,0),4),IF(INDEX('Capacity Summary'!$I$36:$BH$135,MATCH('Capacity Backing (Hide)'!CB$2,'Capacity Summary'!$B$36:$B$135,0),MATCH('Capacity Backing (Hide)'!$A23,'Capacity Summary'!$I$35:$BH$35,0))&lt;&gt;0,INDEX('Capacity Summary'!$I$36:$BH$135,MATCH('Capacity Backing (Hide)'!CB$2,'Capacity Summary'!$B$36:$B$135,0),MATCH('Capacity Backing (Hide)'!$A23,'Capacity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(Hide)'!$A23,'Capacity Summary'!$I$35:$BH$35,0))="x",INDEX('Capacity Summary'!$C$36:$F$135,MATCH('Capacity Backing (Hide)'!CC$2,'Capacity Summary'!$B$36:$B$135,0),4),IF(INDEX('Capacity Summary'!$I$36:$BH$135,MATCH('Capacity Backing (Hide)'!CC$2,'Capacity Summary'!$B$36:$B$135,0),MATCH('Capacity Backing (Hide)'!$A23,'Capacity Summary'!$I$35:$BH$35,0))&lt;&gt;0,INDEX('Capacity Summary'!$I$36:$BH$135,MATCH('Capacity Backing (Hide)'!CC$2,'Capacity Summary'!$B$36:$B$135,0),MATCH('Capacity Backing (Hide)'!$A23,'Capacity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(Hide)'!$A23,'Capacity Summary'!$I$35:$BH$35,0))="x",INDEX('Capacity Summary'!$C$36:$F$135,MATCH('Capacity Backing (Hide)'!CD$2,'Capacity Summary'!$B$36:$B$135,0),4),IF(INDEX('Capacity Summary'!$I$36:$BH$135,MATCH('Capacity Backing (Hide)'!CD$2,'Capacity Summary'!$B$36:$B$135,0),MATCH('Capacity Backing (Hide)'!$A23,'Capacity Summary'!$I$35:$BH$35,0))&lt;&gt;0,INDEX('Capacity Summary'!$I$36:$BH$135,MATCH('Capacity Backing (Hide)'!CD$2,'Capacity Summary'!$B$36:$B$135,0),MATCH('Capacity Backing (Hide)'!$A23,'Capacity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(Hide)'!$A23,'Capacity Summary'!$I$35:$BH$35,0))="x",INDEX('Capacity Summary'!$C$36:$F$135,MATCH('Capacity Backing (Hide)'!CE$2,'Capacity Summary'!$B$36:$B$135,0),4),IF(INDEX('Capacity Summary'!$I$36:$BH$135,MATCH('Capacity Backing (Hide)'!CE$2,'Capacity Summary'!$B$36:$B$135,0),MATCH('Capacity Backing (Hide)'!$A23,'Capacity Summary'!$I$35:$BH$35,0))&lt;&gt;0,INDEX('Capacity Summary'!$I$36:$BH$135,MATCH('Capacity Backing (Hide)'!CE$2,'Capacity Summary'!$B$36:$B$135,0),MATCH('Capacity Backing (Hide)'!$A23,'Capacity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(Hide)'!$A23,'Capacity Summary'!$I$35:$BH$35,0))="x",INDEX('Capacity Summary'!$C$36:$F$135,MATCH('Capacity Backing (Hide)'!CF$2,'Capacity Summary'!$B$36:$B$135,0),4),IF(INDEX('Capacity Summary'!$I$36:$BH$135,MATCH('Capacity Backing (Hide)'!CF$2,'Capacity Summary'!$B$36:$B$135,0),MATCH('Capacity Backing (Hide)'!$A23,'Capacity Summary'!$I$35:$BH$35,0))&lt;&gt;0,INDEX('Capacity Summary'!$I$36:$BH$135,MATCH('Capacity Backing (Hide)'!CF$2,'Capacity Summary'!$B$36:$B$135,0),MATCH('Capacity Backing (Hide)'!$A23,'Capacity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(Hide)'!$A23,'Capacity Summary'!$I$35:$BH$35,0))="x",INDEX('Capacity Summary'!$C$36:$F$135,MATCH('Capacity Backing (Hide)'!CG$2,'Capacity Summary'!$B$36:$B$135,0),4),IF(INDEX('Capacity Summary'!$I$36:$BH$135,MATCH('Capacity Backing (Hide)'!CG$2,'Capacity Summary'!$B$36:$B$135,0),MATCH('Capacity Backing (Hide)'!$A23,'Capacity Summary'!$I$35:$BH$35,0))&lt;&gt;0,INDEX('Capacity Summary'!$I$36:$BH$135,MATCH('Capacity Backing (Hide)'!CG$2,'Capacity Summary'!$B$36:$B$135,0),MATCH('Capacity Backing (Hide)'!$A23,'Capacity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(Hide)'!$A23,'Capacity Summary'!$I$35:$BH$35,0))="x",INDEX('Capacity Summary'!$C$36:$F$135,MATCH('Capacity Backing (Hide)'!CH$2,'Capacity Summary'!$B$36:$B$135,0),4),IF(INDEX('Capacity Summary'!$I$36:$BH$135,MATCH('Capacity Backing (Hide)'!CH$2,'Capacity Summary'!$B$36:$B$135,0),MATCH('Capacity Backing (Hide)'!$A23,'Capacity Summary'!$I$35:$BH$35,0))&lt;&gt;0,INDEX('Capacity Summary'!$I$36:$BH$135,MATCH('Capacity Backing (Hide)'!CH$2,'Capacity Summary'!$B$36:$B$135,0),MATCH('Capacity Backing (Hide)'!$A23,'Capacity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(Hide)'!$A23,'Capacity Summary'!$I$35:$BH$35,0))="x",INDEX('Capacity Summary'!$C$36:$F$135,MATCH('Capacity Backing (Hide)'!CI$2,'Capacity Summary'!$B$36:$B$135,0),4),IF(INDEX('Capacity Summary'!$I$36:$BH$135,MATCH('Capacity Backing (Hide)'!CI$2,'Capacity Summary'!$B$36:$B$135,0),MATCH('Capacity Backing (Hide)'!$A23,'Capacity Summary'!$I$35:$BH$35,0))&lt;&gt;0,INDEX('Capacity Summary'!$I$36:$BH$135,MATCH('Capacity Backing (Hide)'!CI$2,'Capacity Summary'!$B$36:$B$135,0),MATCH('Capacity Backing (Hide)'!$A23,'Capacity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(Hide)'!$A23,'Capacity Summary'!$I$35:$BH$35,0))="x",INDEX('Capacity Summary'!$C$36:$F$135,MATCH('Capacity Backing (Hide)'!CJ$2,'Capacity Summary'!$B$36:$B$135,0),4),IF(INDEX('Capacity Summary'!$I$36:$BH$135,MATCH('Capacity Backing (Hide)'!CJ$2,'Capacity Summary'!$B$36:$B$135,0),MATCH('Capacity Backing (Hide)'!$A23,'Capacity Summary'!$I$35:$BH$35,0))&lt;&gt;0,INDEX('Capacity Summary'!$I$36:$BH$135,MATCH('Capacity Backing (Hide)'!CJ$2,'Capacity Summary'!$B$36:$B$135,0),MATCH('Capacity Backing (Hide)'!$A23,'Capacity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(Hide)'!$A23,'Capacity Summary'!$I$35:$BH$35,0))="x",INDEX('Capacity Summary'!$C$36:$F$135,MATCH('Capacity Backing (Hide)'!CK$2,'Capacity Summary'!$B$36:$B$135,0),4),IF(INDEX('Capacity Summary'!$I$36:$BH$135,MATCH('Capacity Backing (Hide)'!CK$2,'Capacity Summary'!$B$36:$B$135,0),MATCH('Capacity Backing (Hide)'!$A23,'Capacity Summary'!$I$35:$BH$35,0))&lt;&gt;0,INDEX('Capacity Summary'!$I$36:$BH$135,MATCH('Capacity Backing (Hide)'!CK$2,'Capacity Summary'!$B$36:$B$135,0),MATCH('Capacity Backing (Hide)'!$A23,'Capacity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(Hide)'!$A23,'Capacity Summary'!$I$35:$BH$35,0))="x",INDEX('Capacity Summary'!$C$36:$F$135,MATCH('Capacity Backing (Hide)'!CL$2,'Capacity Summary'!$B$36:$B$135,0),4),IF(INDEX('Capacity Summary'!$I$36:$BH$135,MATCH('Capacity Backing (Hide)'!CL$2,'Capacity Summary'!$B$36:$B$135,0),MATCH('Capacity Backing (Hide)'!$A23,'Capacity Summary'!$I$35:$BH$35,0))&lt;&gt;0,INDEX('Capacity Summary'!$I$36:$BH$135,MATCH('Capacity Backing (Hide)'!CL$2,'Capacity Summary'!$B$36:$B$135,0),MATCH('Capacity Backing (Hide)'!$A23,'Capacity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(Hide)'!$A23,'Capacity Summary'!$I$35:$BH$35,0))="x",INDEX('Capacity Summary'!$C$36:$F$135,MATCH('Capacity Backing (Hide)'!CM$2,'Capacity Summary'!$B$36:$B$135,0),4),IF(INDEX('Capacity Summary'!$I$36:$BH$135,MATCH('Capacity Backing (Hide)'!CM$2,'Capacity Summary'!$B$36:$B$135,0),MATCH('Capacity Backing (Hide)'!$A23,'Capacity Summary'!$I$35:$BH$35,0))&lt;&gt;0,INDEX('Capacity Summary'!$I$36:$BH$135,MATCH('Capacity Backing (Hide)'!CM$2,'Capacity Summary'!$B$36:$B$135,0),MATCH('Capacity Backing (Hide)'!$A23,'Capacity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(Hide)'!$A23,'Capacity Summary'!$I$35:$BH$35,0))="x",INDEX('Capacity Summary'!$C$36:$F$135,MATCH('Capacity Backing (Hide)'!CN$2,'Capacity Summary'!$B$36:$B$135,0),4),IF(INDEX('Capacity Summary'!$I$36:$BH$135,MATCH('Capacity Backing (Hide)'!CN$2,'Capacity Summary'!$B$36:$B$135,0),MATCH('Capacity Backing (Hide)'!$A23,'Capacity Summary'!$I$35:$BH$35,0))&lt;&gt;0,INDEX('Capacity Summary'!$I$36:$BH$135,MATCH('Capacity Backing (Hide)'!CN$2,'Capacity Summary'!$B$36:$B$135,0),MATCH('Capacity Backing (Hide)'!$A23,'Capacity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(Hide)'!$A23,'Capacity Summary'!$I$35:$BH$35,0))="x",INDEX('Capacity Summary'!$C$36:$F$135,MATCH('Capacity Backing (Hide)'!CO$2,'Capacity Summary'!$B$36:$B$135,0),4),IF(INDEX('Capacity Summary'!$I$36:$BH$135,MATCH('Capacity Backing (Hide)'!CO$2,'Capacity Summary'!$B$36:$B$135,0),MATCH('Capacity Backing (Hide)'!$A23,'Capacity Summary'!$I$35:$BH$35,0))&lt;&gt;0,INDEX('Capacity Summary'!$I$36:$BH$135,MATCH('Capacity Backing (Hide)'!CO$2,'Capacity Summary'!$B$36:$B$135,0),MATCH('Capacity Backing (Hide)'!$A23,'Capacity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(Hide)'!$A23,'Capacity Summary'!$I$35:$BH$35,0))="x",INDEX('Capacity Summary'!$C$36:$F$135,MATCH('Capacity Backing (Hide)'!CP$2,'Capacity Summary'!$B$36:$B$135,0),4),IF(INDEX('Capacity Summary'!$I$36:$BH$135,MATCH('Capacity Backing (Hide)'!CP$2,'Capacity Summary'!$B$36:$B$135,0),MATCH('Capacity Backing (Hide)'!$A23,'Capacity Summary'!$I$35:$BH$35,0))&lt;&gt;0,INDEX('Capacity Summary'!$I$36:$BH$135,MATCH('Capacity Backing (Hide)'!CP$2,'Capacity Summary'!$B$36:$B$135,0),MATCH('Capacity Backing (Hide)'!$A23,'Capacity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(Hide)'!$A23,'Capacity Summary'!$I$35:$BH$35,0))="x",INDEX('Capacity Summary'!$C$36:$F$135,MATCH('Capacity Backing (Hide)'!CQ$2,'Capacity Summary'!$B$36:$B$135,0),4),IF(INDEX('Capacity Summary'!$I$36:$BH$135,MATCH('Capacity Backing (Hide)'!CQ$2,'Capacity Summary'!$B$36:$B$135,0),MATCH('Capacity Backing (Hide)'!$A23,'Capacity Summary'!$I$35:$BH$35,0))&lt;&gt;0,INDEX('Capacity Summary'!$I$36:$BH$135,MATCH('Capacity Backing (Hide)'!CQ$2,'Capacity Summary'!$B$36:$B$135,0),MATCH('Capacity Backing (Hide)'!$A23,'Capacity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(Hide)'!$A23,'Capacity Summary'!$I$35:$BH$35,0))="x",INDEX('Capacity Summary'!$C$36:$F$135,MATCH('Capacity Backing (Hide)'!CR$2,'Capacity Summary'!$B$36:$B$135,0),4),IF(INDEX('Capacity Summary'!$I$36:$BH$135,MATCH('Capacity Backing (Hide)'!CR$2,'Capacity Summary'!$B$36:$B$135,0),MATCH('Capacity Backing (Hide)'!$A23,'Capacity Summary'!$I$35:$BH$35,0))&lt;&gt;0,INDEX('Capacity Summary'!$I$36:$BH$135,MATCH('Capacity Backing (Hide)'!CR$2,'Capacity Summary'!$B$36:$B$135,0),MATCH('Capacity Backing (Hide)'!$A23,'Capacity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(Hide)'!$A23,'Capacity Summary'!$I$35:$BH$35,0))="x",INDEX('Capacity Summary'!$C$36:$F$135,MATCH('Capacity Backing (Hide)'!CS$2,'Capacity Summary'!$B$36:$B$135,0),4),IF(INDEX('Capacity Summary'!$I$36:$BH$135,MATCH('Capacity Backing (Hide)'!CS$2,'Capacity Summary'!$B$36:$B$135,0),MATCH('Capacity Backing (Hide)'!$A23,'Capacity Summary'!$I$35:$BH$35,0))&lt;&gt;0,INDEX('Capacity Summary'!$I$36:$BH$135,MATCH('Capacity Backing (Hide)'!CS$2,'Capacity Summary'!$B$36:$B$135,0),MATCH('Capacity Backing (Hide)'!$A23,'Capacity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(Hide)'!$A23,'Capacity Summary'!$I$35:$BH$35,0))="x",INDEX('Capacity Summary'!$C$36:$F$135,MATCH('Capacity Backing (Hide)'!CT$2,'Capacity Summary'!$B$36:$B$135,0),4),IF(INDEX('Capacity Summary'!$I$36:$BH$135,MATCH('Capacity Backing (Hide)'!CT$2,'Capacity Summary'!$B$36:$B$135,0),MATCH('Capacity Backing (Hide)'!$A23,'Capacity Summary'!$I$35:$BH$35,0))&lt;&gt;0,INDEX('Capacity Summary'!$I$36:$BH$135,MATCH('Capacity Backing (Hide)'!CT$2,'Capacity Summary'!$B$36:$B$135,0),MATCH('Capacity Backing (Hide)'!$A23,'Capacity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(Hide)'!$A23,'Capacity Summary'!$I$35:$BH$35,0))="x",INDEX('Capacity Summary'!$C$36:$F$135,MATCH('Capacity Backing (Hide)'!CU$2,'Capacity Summary'!$B$36:$B$135,0),4),IF(INDEX('Capacity Summary'!$I$36:$BH$135,MATCH('Capacity Backing (Hide)'!CU$2,'Capacity Summary'!$B$36:$B$135,0),MATCH('Capacity Backing (Hide)'!$A23,'Capacity Summary'!$I$35:$BH$35,0))&lt;&gt;0,INDEX('Capacity Summary'!$I$36:$BH$135,MATCH('Capacity Backing (Hide)'!CU$2,'Capacity Summary'!$B$36:$B$135,0),MATCH('Capacity Backing (Hide)'!$A23,'Capacity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(Hide)'!$A23,'Capacity Summary'!$I$35:$BH$35,0))="x",INDEX('Capacity Summary'!$C$36:$F$135,MATCH('Capacity Backing (Hide)'!CV$2,'Capacity Summary'!$B$36:$B$135,0),4),IF(INDEX('Capacity Summary'!$I$36:$BH$135,MATCH('Capacity Backing (Hide)'!CV$2,'Capacity Summary'!$B$36:$B$135,0),MATCH('Capacity Backing (Hide)'!$A23,'Capacity Summary'!$I$35:$BH$35,0))&lt;&gt;0,INDEX('Capacity Summary'!$I$36:$BH$135,MATCH('Capacity Backing (Hide)'!CV$2,'Capacity Summary'!$B$36:$B$135,0),MATCH('Capacity Backing (Hide)'!$A23,'Capacity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(Hide)'!$A23,'Capacity Summary'!$I$35:$BH$35,0))="x",INDEX('Capacity Summary'!$C$36:$F$135,MATCH('Capacity Backing (Hide)'!CW$2,'Capacity Summary'!$B$36:$B$135,0),4),IF(INDEX('Capacity Summary'!$I$36:$BH$135,MATCH('Capacity Backing (Hide)'!CW$2,'Capacity Summary'!$B$36:$B$135,0),MATCH('Capacity Backing (Hide)'!$A23,'Capacity Summary'!$I$35:$BH$35,0))&lt;&gt;0,INDEX('Capacity Summary'!$I$36:$BH$135,MATCH('Capacity Backing (Hide)'!CW$2,'Capacity Summary'!$B$36:$B$135,0),MATCH('Capacity Backing (Hide)'!$A23,'Capacity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(Hide)'!$A24,'Capacity Summary'!$I$35:$BH$35,0))="x",INDEX('Capacity Summary'!$C$36:$F$135,MATCH('Capacity Backing (Hide)'!B$2,'Capacity Summary'!$B$36:$B$135,0),4),IF(INDEX('Capacity Summary'!$I$36:$BH$135,MATCH('Capacity Backing (Hide)'!B$2,'Capacity Summary'!$B$36:$B$135,0),MATCH('Capacity Backing (Hide)'!$A24,'Capacity Summary'!$I$35:$BH$35,0))&lt;&gt;0,INDEX('Capacity Summary'!$I$36:$BH$135,MATCH('Capacity Backing (Hide)'!B$2,'Capacity Summary'!$B$36:$B$135,0),MATCH('Capacity Backing (Hide)'!$A24,'Capacity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(Hide)'!$A24,'Capacity Summary'!$I$35:$BH$35,0))="x",INDEX('Capacity Summary'!$C$36:$F$135,MATCH('Capacity Backing (Hide)'!C$2,'Capacity Summary'!$B$36:$B$135,0),4),IF(INDEX('Capacity Summary'!$I$36:$BH$135,MATCH('Capacity Backing (Hide)'!C$2,'Capacity Summary'!$B$36:$B$135,0),MATCH('Capacity Backing (Hide)'!$A24,'Capacity Summary'!$I$35:$BH$35,0))&lt;&gt;0,INDEX('Capacity Summary'!$I$36:$BH$135,MATCH('Capacity Backing (Hide)'!C$2,'Capacity Summary'!$B$36:$B$135,0),MATCH('Capacity Backing (Hide)'!$A24,'Capacity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(Hide)'!$A24,'Capacity Summary'!$I$35:$BH$35,0))="x",INDEX('Capacity Summary'!$C$36:$F$135,MATCH('Capacity Backing (Hide)'!D$2,'Capacity Summary'!$B$36:$B$135,0),4),IF(INDEX('Capacity Summary'!$I$36:$BH$135,MATCH('Capacity Backing (Hide)'!D$2,'Capacity Summary'!$B$36:$B$135,0),MATCH('Capacity Backing (Hide)'!$A24,'Capacity Summary'!$I$35:$BH$35,0))&lt;&gt;0,INDEX('Capacity Summary'!$I$36:$BH$135,MATCH('Capacity Backing (Hide)'!D$2,'Capacity Summary'!$B$36:$B$135,0),MATCH('Capacity Backing (Hide)'!$A24,'Capacity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(Hide)'!$A24,'Capacity Summary'!$I$35:$BH$35,0))="x",INDEX('Capacity Summary'!$C$36:$F$135,MATCH('Capacity Backing (Hide)'!E$2,'Capacity Summary'!$B$36:$B$135,0),4),IF(INDEX('Capacity Summary'!$I$36:$BH$135,MATCH('Capacity Backing (Hide)'!E$2,'Capacity Summary'!$B$36:$B$135,0),MATCH('Capacity Backing (Hide)'!$A24,'Capacity Summary'!$I$35:$BH$35,0))&lt;&gt;0,INDEX('Capacity Summary'!$I$36:$BH$135,MATCH('Capacity Backing (Hide)'!E$2,'Capacity Summary'!$B$36:$B$135,0),MATCH('Capacity Backing (Hide)'!$A24,'Capacity Summary'!$I$35:$BH$35,0)),0)),INDEX('Capacity Summary'!$C$36:$F$135,MATCH('Capacity Backing (Hide)'!E$2,'Capacity Summary'!$B$36:$B$135,0),2)))/IF(Summary!$B$7="Minutes",1,60)/COUNTA(INDEX(Capacity!$C$10:$Q$109,MATCH('Capacity Backing (Hide)'!E$2,Capacity!$B$10:$B$109,0),1):INDEX(Capacity!$C$10:$Q$109,MATCH('Capacity Backing (Hide)'!E$2,Capacity!$B$10:$B$109,0),15))</f>
        <v>#N/A</v>
      </c>
      <c r="F2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(Hide)'!$A24,'Capacity Summary'!$I$35:$BH$35,0))="x",INDEX('Capacity Summary'!$C$36:$F$135,MATCH('Capacity Backing (Hide)'!F$2,'Capacity Summary'!$B$36:$B$135,0),4),IF(INDEX('Capacity Summary'!$I$36:$BH$135,MATCH('Capacity Backing (Hide)'!F$2,'Capacity Summary'!$B$36:$B$135,0),MATCH('Capacity Backing (Hide)'!$A24,'Capacity Summary'!$I$35:$BH$35,0))&lt;&gt;0,INDEX('Capacity Summary'!$I$36:$BH$135,MATCH('Capacity Backing (Hide)'!F$2,'Capacity Summary'!$B$36:$B$135,0),MATCH('Capacity Backing (Hide)'!$A24,'Capacity Summary'!$I$35:$BH$35,0)),0)),INDEX('Capacity Summary'!$C$36:$F$135,MATCH('Capacity Backing (Hide)'!F$2,'Capacity Summary'!$B$36:$B$135,0),2)))/IF(Summary!$B$7="Minutes",1,60)/COUNTA(INDEX(Capacity!$C$10:$Q$109,MATCH('Capacity Backing (Hide)'!F$2,Capacity!$B$10:$B$109,0),1):INDEX(Capacity!$C$10:$Q$109,MATCH('Capacity Backing (Hide)'!F$2,Capacity!$B$10:$B$109,0),15))</f>
        <v>#N/A</v>
      </c>
      <c r="G2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(Hide)'!$A24,'Capacity Summary'!$I$35:$BH$35,0))="x",INDEX('Capacity Summary'!$C$36:$F$135,MATCH('Capacity Backing (Hide)'!G$2,'Capacity Summary'!$B$36:$B$135,0),4),IF(INDEX('Capacity Summary'!$I$36:$BH$135,MATCH('Capacity Backing (Hide)'!G$2,'Capacity Summary'!$B$36:$B$135,0),MATCH('Capacity Backing (Hide)'!$A24,'Capacity Summary'!$I$35:$BH$35,0))&lt;&gt;0,INDEX('Capacity Summary'!$I$36:$BH$135,MATCH('Capacity Backing (Hide)'!G$2,'Capacity Summary'!$B$36:$B$135,0),MATCH('Capacity Backing (Hide)'!$A24,'Capacity Summary'!$I$35:$BH$35,0)),0)),INDEX('Capacity Summary'!$C$36:$F$135,MATCH('Capacity Backing (Hide)'!G$2,'Capacity Summary'!$B$36:$B$135,0),2)))/IF(Summary!$B$7="Minutes",1,60)/COUNTA(INDEX(Capacity!$C$10:$Q$109,MATCH('Capacity Backing (Hide)'!G$2,Capacity!$B$10:$B$109,0),1):INDEX(Capacity!$C$10:$Q$109,MATCH('Capacity Backing (Hide)'!G$2,Capacity!$B$10:$B$109,0),15))</f>
        <v>#N/A</v>
      </c>
      <c r="H2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(Hide)'!$A24,'Capacity Summary'!$I$35:$BH$35,0))="x",INDEX('Capacity Summary'!$C$36:$F$135,MATCH('Capacity Backing (Hide)'!H$2,'Capacity Summary'!$B$36:$B$135,0),4),IF(INDEX('Capacity Summary'!$I$36:$BH$135,MATCH('Capacity Backing (Hide)'!H$2,'Capacity Summary'!$B$36:$B$135,0),MATCH('Capacity Backing (Hide)'!$A24,'Capacity Summary'!$I$35:$BH$35,0))&lt;&gt;0,INDEX('Capacity Summary'!$I$36:$BH$135,MATCH('Capacity Backing (Hide)'!H$2,'Capacity Summary'!$B$36:$B$135,0),MATCH('Capacity Backing (Hide)'!$A24,'Capacity Summary'!$I$35:$BH$35,0)),0)),INDEX('Capacity Summary'!$C$36:$F$135,MATCH('Capacity Backing (Hide)'!H$2,'Capacity Summary'!$B$36:$B$135,0),2)))/IF(Summary!$B$7="Minutes",1,60)/COUNTA(INDEX(Capacity!$C$10:$Q$109,MATCH('Capacity Backing (Hide)'!H$2,Capacity!$B$10:$B$109,0),1):INDEX(Capacity!$C$10:$Q$109,MATCH('Capacity Backing (Hide)'!H$2,Capacity!$B$10:$B$109,0),15))</f>
        <v>#N/A</v>
      </c>
      <c r="I2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(Hide)'!$A24,'Capacity Summary'!$I$35:$BH$35,0))="x",INDEX('Capacity Summary'!$C$36:$F$135,MATCH('Capacity Backing (Hide)'!I$2,'Capacity Summary'!$B$36:$B$135,0),4),IF(INDEX('Capacity Summary'!$I$36:$BH$135,MATCH('Capacity Backing (Hide)'!I$2,'Capacity Summary'!$B$36:$B$135,0),MATCH('Capacity Backing (Hide)'!$A24,'Capacity Summary'!$I$35:$BH$35,0))&lt;&gt;0,INDEX('Capacity Summary'!$I$36:$BH$135,MATCH('Capacity Backing (Hide)'!I$2,'Capacity Summary'!$B$36:$B$135,0),MATCH('Capacity Backing (Hide)'!$A24,'Capacity Summary'!$I$35:$BH$35,0)),0)),INDEX('Capacity Summary'!$C$36:$F$135,MATCH('Capacity Backing (Hide)'!I$2,'Capacity Summary'!$B$36:$B$135,0),2)))/IF(Summary!$B$7="Minutes",1,60)/COUNTA(INDEX(Capacity!$C$10:$Q$109,MATCH('Capacity Backing (Hide)'!I$2,Capacity!$B$10:$B$109,0),1):INDEX(Capacity!$C$10:$Q$109,MATCH('Capacity Backing (Hide)'!I$2,Capacity!$B$10:$B$109,0),15))</f>
        <v>#N/A</v>
      </c>
      <c r="J2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(Hide)'!$A24,'Capacity Summary'!$I$35:$BH$35,0))="x",INDEX('Capacity Summary'!$C$36:$F$135,MATCH('Capacity Backing (Hide)'!J$2,'Capacity Summary'!$B$36:$B$135,0),4),IF(INDEX('Capacity Summary'!$I$36:$BH$135,MATCH('Capacity Backing (Hide)'!J$2,'Capacity Summary'!$B$36:$B$135,0),MATCH('Capacity Backing (Hide)'!$A24,'Capacity Summary'!$I$35:$BH$35,0))&lt;&gt;0,INDEX('Capacity Summary'!$I$36:$BH$135,MATCH('Capacity Backing (Hide)'!J$2,'Capacity Summary'!$B$36:$B$135,0),MATCH('Capacity Backing (Hide)'!$A24,'Capacity Summary'!$I$35:$BH$35,0)),0)),INDEX('Capacity Summary'!$C$36:$F$135,MATCH('Capacity Backing (Hide)'!J$2,'Capacity Summary'!$B$36:$B$135,0),2)))/IF(Summary!$B$7="Minutes",1,60)/COUNTA(INDEX(Capacity!$C$10:$Q$109,MATCH('Capacity Backing (Hide)'!J$2,Capacity!$B$10:$B$109,0),1):INDEX(Capacity!$C$10:$Q$109,MATCH('Capacity Backing (Hide)'!J$2,Capacity!$B$10:$B$109,0),15))</f>
        <v>#N/A</v>
      </c>
      <c r="K2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(Hide)'!$A24,'Capacity Summary'!$I$35:$BH$35,0))="x",INDEX('Capacity Summary'!$C$36:$F$135,MATCH('Capacity Backing (Hide)'!K$2,'Capacity Summary'!$B$36:$B$135,0),4),IF(INDEX('Capacity Summary'!$I$36:$BH$135,MATCH('Capacity Backing (Hide)'!K$2,'Capacity Summary'!$B$36:$B$135,0),MATCH('Capacity Backing (Hide)'!$A24,'Capacity Summary'!$I$35:$BH$35,0))&lt;&gt;0,INDEX('Capacity Summary'!$I$36:$BH$135,MATCH('Capacity Backing (Hide)'!K$2,'Capacity Summary'!$B$36:$B$135,0),MATCH('Capacity Backing (Hide)'!$A24,'Capacity Summary'!$I$35:$BH$35,0)),0)),INDEX('Capacity Summary'!$C$36:$F$135,MATCH('Capacity Backing (Hide)'!K$2,'Capacity Summary'!$B$36:$B$135,0),2)))/IF(Summary!$B$7="Minutes",1,60)/COUNTA(INDEX(Capacity!$C$10:$Q$109,MATCH('Capacity Backing (Hide)'!K$2,Capacity!$B$10:$B$109,0),1):INDEX(Capacity!$C$10:$Q$109,MATCH('Capacity Backing (Hide)'!K$2,Capacity!$B$10:$B$109,0),15))</f>
        <v>#N/A</v>
      </c>
      <c r="L2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(Hide)'!$A24,'Capacity Summary'!$I$35:$BH$35,0))="x",INDEX('Capacity Summary'!$C$36:$F$135,MATCH('Capacity Backing (Hide)'!L$2,'Capacity Summary'!$B$36:$B$135,0),4),IF(INDEX('Capacity Summary'!$I$36:$BH$135,MATCH('Capacity Backing (Hide)'!L$2,'Capacity Summary'!$B$36:$B$135,0),MATCH('Capacity Backing (Hide)'!$A24,'Capacity Summary'!$I$35:$BH$35,0))&lt;&gt;0,INDEX('Capacity Summary'!$I$36:$BH$135,MATCH('Capacity Backing (Hide)'!L$2,'Capacity Summary'!$B$36:$B$135,0),MATCH('Capacity Backing (Hide)'!$A24,'Capacity Summary'!$I$35:$BH$35,0)),0)),INDEX('Capacity Summary'!$C$36:$F$135,MATCH('Capacity Backing (Hide)'!L$2,'Capacity Summary'!$B$36:$B$135,0),2)))/IF(Summary!$B$7="Minutes",1,60)/COUNTA(INDEX(Capacity!$C$10:$Q$109,MATCH('Capacity Backing (Hide)'!L$2,Capacity!$B$10:$B$109,0),1):INDEX(Capacity!$C$10:$Q$109,MATCH('Capacity Backing (Hide)'!L$2,Capacity!$B$10:$B$109,0),15))</f>
        <v>#N/A</v>
      </c>
      <c r="M2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(Hide)'!$A24,'Capacity Summary'!$I$35:$BH$35,0))="x",INDEX('Capacity Summary'!$C$36:$F$135,MATCH('Capacity Backing (Hide)'!M$2,'Capacity Summary'!$B$36:$B$135,0),4),IF(INDEX('Capacity Summary'!$I$36:$BH$135,MATCH('Capacity Backing (Hide)'!M$2,'Capacity Summary'!$B$36:$B$135,0),MATCH('Capacity Backing (Hide)'!$A24,'Capacity Summary'!$I$35:$BH$35,0))&lt;&gt;0,INDEX('Capacity Summary'!$I$36:$BH$135,MATCH('Capacity Backing (Hide)'!M$2,'Capacity Summary'!$B$36:$B$135,0),MATCH('Capacity Backing (Hide)'!$A24,'Capacity Summary'!$I$35:$BH$35,0)),0)),INDEX('Capacity Summary'!$C$36:$F$135,MATCH('Capacity Backing (Hide)'!M$2,'Capacity Summary'!$B$36:$B$135,0),2)))/IF(Summary!$B$7="Minutes",1,60)/COUNTA(INDEX(Capacity!$C$10:$Q$109,MATCH('Capacity Backing (Hide)'!M$2,Capacity!$B$10:$B$109,0),1):INDEX(Capacity!$C$10:$Q$109,MATCH('Capacity Backing (Hide)'!M$2,Capacity!$B$10:$B$109,0),15))</f>
        <v>#N/A</v>
      </c>
      <c r="N2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(Hide)'!$A24,'Capacity Summary'!$I$35:$BH$35,0))="x",INDEX('Capacity Summary'!$C$36:$F$135,MATCH('Capacity Backing (Hide)'!N$2,'Capacity Summary'!$B$36:$B$135,0),4),IF(INDEX('Capacity Summary'!$I$36:$BH$135,MATCH('Capacity Backing (Hide)'!N$2,'Capacity Summary'!$B$36:$B$135,0),MATCH('Capacity Backing (Hide)'!$A24,'Capacity Summary'!$I$35:$BH$35,0))&lt;&gt;0,INDEX('Capacity Summary'!$I$36:$BH$135,MATCH('Capacity Backing (Hide)'!N$2,'Capacity Summary'!$B$36:$B$135,0),MATCH('Capacity Backing (Hide)'!$A24,'Capacity Summary'!$I$35:$BH$35,0)),0)),INDEX('Capacity Summary'!$C$36:$F$135,MATCH('Capacity Backing (Hide)'!N$2,'Capacity Summary'!$B$36:$B$135,0),2)))/IF(Summary!$B$7="Minutes",1,60)/COUNTA(INDEX(Capacity!$C$10:$Q$109,MATCH('Capacity Backing (Hide)'!N$2,Capacity!$B$10:$B$109,0),1):INDEX(Capacity!$C$10:$Q$109,MATCH('Capacity Backing (Hide)'!N$2,Capacity!$B$10:$B$109,0),15))</f>
        <v>#N/A</v>
      </c>
      <c r="O2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(Hide)'!$A24,'Capacity Summary'!$I$35:$BH$35,0))="x",INDEX('Capacity Summary'!$C$36:$F$135,MATCH('Capacity Backing (Hide)'!O$2,'Capacity Summary'!$B$36:$B$135,0),4),IF(INDEX('Capacity Summary'!$I$36:$BH$135,MATCH('Capacity Backing (Hide)'!O$2,'Capacity Summary'!$B$36:$B$135,0),MATCH('Capacity Backing (Hide)'!$A24,'Capacity Summary'!$I$35:$BH$35,0))&lt;&gt;0,INDEX('Capacity Summary'!$I$36:$BH$135,MATCH('Capacity Backing (Hide)'!O$2,'Capacity Summary'!$B$36:$B$135,0),MATCH('Capacity Backing (Hide)'!$A24,'Capacity Summary'!$I$35:$BH$35,0)),0)),INDEX('Capacity Summary'!$C$36:$F$135,MATCH('Capacity Backing (Hide)'!O$2,'Capacity Summary'!$B$36:$B$135,0),2)))/IF(Summary!$B$7="Minutes",1,60)/COUNTA(INDEX(Capacity!$C$10:$Q$109,MATCH('Capacity Backing (Hide)'!O$2,Capacity!$B$10:$B$109,0),1):INDEX(Capacity!$C$10:$Q$109,MATCH('Capacity Backing (Hide)'!O$2,Capacity!$B$10:$B$109,0),15))</f>
        <v>#N/A</v>
      </c>
      <c r="P2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(Hide)'!$A24,'Capacity Summary'!$I$35:$BH$35,0))="x",INDEX('Capacity Summary'!$C$36:$F$135,MATCH('Capacity Backing (Hide)'!P$2,'Capacity Summary'!$B$36:$B$135,0),4),IF(INDEX('Capacity Summary'!$I$36:$BH$135,MATCH('Capacity Backing (Hide)'!P$2,'Capacity Summary'!$B$36:$B$135,0),MATCH('Capacity Backing (Hide)'!$A24,'Capacity Summary'!$I$35:$BH$35,0))&lt;&gt;0,INDEX('Capacity Summary'!$I$36:$BH$135,MATCH('Capacity Backing (Hide)'!P$2,'Capacity Summary'!$B$36:$B$135,0),MATCH('Capacity Backing (Hide)'!$A24,'Capacity Summary'!$I$35:$BH$35,0)),0)),INDEX('Capacity Summary'!$C$36:$F$135,MATCH('Capacity Backing (Hide)'!P$2,'Capacity Summary'!$B$36:$B$135,0),2)))/IF(Summary!$B$7="Minutes",1,60)/COUNTA(INDEX(Capacity!$C$10:$Q$109,MATCH('Capacity Backing (Hide)'!P$2,Capacity!$B$10:$B$109,0),1):INDEX(Capacity!$C$10:$Q$109,MATCH('Capacity Backing (Hide)'!P$2,Capacity!$B$10:$B$109,0),15))</f>
        <v>#N/A</v>
      </c>
      <c r="Q2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(Hide)'!$A24,'Capacity Summary'!$I$35:$BH$35,0))="x",INDEX('Capacity Summary'!$C$36:$F$135,MATCH('Capacity Backing (Hide)'!Q$2,'Capacity Summary'!$B$36:$B$135,0),4),IF(INDEX('Capacity Summary'!$I$36:$BH$135,MATCH('Capacity Backing (Hide)'!Q$2,'Capacity Summary'!$B$36:$B$135,0),MATCH('Capacity Backing (Hide)'!$A24,'Capacity Summary'!$I$35:$BH$35,0))&lt;&gt;0,INDEX('Capacity Summary'!$I$36:$BH$135,MATCH('Capacity Backing (Hide)'!Q$2,'Capacity Summary'!$B$36:$B$135,0),MATCH('Capacity Backing (Hide)'!$A24,'Capacity Summary'!$I$35:$BH$35,0)),0)),INDEX('Capacity Summary'!$C$36:$F$135,MATCH('Capacity Backing (Hide)'!Q$2,'Capacity Summary'!$B$36:$B$135,0),2)))/IF(Summary!$B$7="Minutes",1,60)/COUNTA(INDEX(Capacity!$C$10:$Q$109,MATCH('Capacity Backing (Hide)'!Q$2,Capacity!$B$10:$B$109,0),1):INDEX(Capacity!$C$10:$Q$109,MATCH('Capacity Backing (Hide)'!Q$2,Capacity!$B$10:$B$109,0),15))</f>
        <v>#N/A</v>
      </c>
      <c r="R2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(Hide)'!$A24,'Capacity Summary'!$I$35:$BH$35,0))="x",INDEX('Capacity Summary'!$C$36:$F$135,MATCH('Capacity Backing (Hide)'!R$2,'Capacity Summary'!$B$36:$B$135,0),4),IF(INDEX('Capacity Summary'!$I$36:$BH$135,MATCH('Capacity Backing (Hide)'!R$2,'Capacity Summary'!$B$36:$B$135,0),MATCH('Capacity Backing (Hide)'!$A24,'Capacity Summary'!$I$35:$BH$35,0))&lt;&gt;0,INDEX('Capacity Summary'!$I$36:$BH$135,MATCH('Capacity Backing (Hide)'!R$2,'Capacity Summary'!$B$36:$B$135,0),MATCH('Capacity Backing (Hide)'!$A24,'Capacity Summary'!$I$35:$BH$35,0)),0)),INDEX('Capacity Summary'!$C$36:$F$135,MATCH('Capacity Backing (Hide)'!R$2,'Capacity Summary'!$B$36:$B$135,0),2)))/IF(Summary!$B$7="Minutes",1,60)/COUNTA(INDEX(Capacity!$C$10:$Q$109,MATCH('Capacity Backing (Hide)'!R$2,Capacity!$B$10:$B$109,0),1):INDEX(Capacity!$C$10:$Q$109,MATCH('Capacity Backing (Hide)'!R$2,Capacity!$B$10:$B$109,0),15))</f>
        <v>#N/A</v>
      </c>
      <c r="S2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(Hide)'!$A24,'Capacity Summary'!$I$35:$BH$35,0))="x",INDEX('Capacity Summary'!$C$36:$F$135,MATCH('Capacity Backing (Hide)'!S$2,'Capacity Summary'!$B$36:$B$135,0),4),IF(INDEX('Capacity Summary'!$I$36:$BH$135,MATCH('Capacity Backing (Hide)'!S$2,'Capacity Summary'!$B$36:$B$135,0),MATCH('Capacity Backing (Hide)'!$A24,'Capacity Summary'!$I$35:$BH$35,0))&lt;&gt;0,INDEX('Capacity Summary'!$I$36:$BH$135,MATCH('Capacity Backing (Hide)'!S$2,'Capacity Summary'!$B$36:$B$135,0),MATCH('Capacity Backing (Hide)'!$A24,'Capacity Summary'!$I$35:$BH$35,0)),0)),INDEX('Capacity Summary'!$C$36:$F$135,MATCH('Capacity Backing (Hide)'!S$2,'Capacity Summary'!$B$36:$B$135,0),2)))/IF(Summary!$B$7="Minutes",1,60)/COUNTA(INDEX(Capacity!$C$10:$Q$109,MATCH('Capacity Backing (Hide)'!S$2,Capacity!$B$10:$B$109,0),1):INDEX(Capacity!$C$10:$Q$109,MATCH('Capacity Backing (Hide)'!S$2,Capacity!$B$10:$B$109,0),15))</f>
        <v>#N/A</v>
      </c>
      <c r="T2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(Hide)'!$A24,'Capacity Summary'!$I$35:$BH$35,0))="x",INDEX('Capacity Summary'!$C$36:$F$135,MATCH('Capacity Backing (Hide)'!T$2,'Capacity Summary'!$B$36:$B$135,0),4),IF(INDEX('Capacity Summary'!$I$36:$BH$135,MATCH('Capacity Backing (Hide)'!T$2,'Capacity Summary'!$B$36:$B$135,0),MATCH('Capacity Backing (Hide)'!$A24,'Capacity Summary'!$I$35:$BH$35,0))&lt;&gt;0,INDEX('Capacity Summary'!$I$36:$BH$135,MATCH('Capacity Backing (Hide)'!T$2,'Capacity Summary'!$B$36:$B$135,0),MATCH('Capacity Backing (Hide)'!$A24,'Capacity Summary'!$I$35:$BH$35,0)),0)),INDEX('Capacity Summary'!$C$36:$F$135,MATCH('Capacity Backing (Hide)'!T$2,'Capacity Summary'!$B$36:$B$135,0),2)))/IF(Summary!$B$7="Minutes",1,60)/COUNTA(INDEX(Capacity!$C$10:$Q$109,MATCH('Capacity Backing (Hide)'!T$2,Capacity!$B$10:$B$109,0),1):INDEX(Capacity!$C$10:$Q$109,MATCH('Capacity Backing (Hide)'!T$2,Capacity!$B$10:$B$109,0),15))</f>
        <v>#N/A</v>
      </c>
      <c r="U2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(Hide)'!$A24,'Capacity Summary'!$I$35:$BH$35,0))="x",INDEX('Capacity Summary'!$C$36:$F$135,MATCH('Capacity Backing (Hide)'!U$2,'Capacity Summary'!$B$36:$B$135,0),4),IF(INDEX('Capacity Summary'!$I$36:$BH$135,MATCH('Capacity Backing (Hide)'!U$2,'Capacity Summary'!$B$36:$B$135,0),MATCH('Capacity Backing (Hide)'!$A24,'Capacity Summary'!$I$35:$BH$35,0))&lt;&gt;0,INDEX('Capacity Summary'!$I$36:$BH$135,MATCH('Capacity Backing (Hide)'!U$2,'Capacity Summary'!$B$36:$B$135,0),MATCH('Capacity Backing (Hide)'!$A24,'Capacity Summary'!$I$35:$BH$35,0)),0)),INDEX('Capacity Summary'!$C$36:$F$135,MATCH('Capacity Backing (Hide)'!U$2,'Capacity Summary'!$B$36:$B$135,0),2)))/IF(Summary!$B$7="Minutes",1,60)/COUNTA(INDEX(Capacity!$C$10:$Q$109,MATCH('Capacity Backing (Hide)'!U$2,Capacity!$B$10:$B$109,0),1):INDEX(Capacity!$C$10:$Q$109,MATCH('Capacity Backing (Hide)'!U$2,Capacity!$B$10:$B$109,0),15))</f>
        <v>#N/A</v>
      </c>
      <c r="V2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(Hide)'!$A24,'Capacity Summary'!$I$35:$BH$35,0))="x",INDEX('Capacity Summary'!$C$36:$F$135,MATCH('Capacity Backing (Hide)'!V$2,'Capacity Summary'!$B$36:$B$135,0),4),IF(INDEX('Capacity Summary'!$I$36:$BH$135,MATCH('Capacity Backing (Hide)'!V$2,'Capacity Summary'!$B$36:$B$135,0),MATCH('Capacity Backing (Hide)'!$A24,'Capacity Summary'!$I$35:$BH$35,0))&lt;&gt;0,INDEX('Capacity Summary'!$I$36:$BH$135,MATCH('Capacity Backing (Hide)'!V$2,'Capacity Summary'!$B$36:$B$135,0),MATCH('Capacity Backing (Hide)'!$A24,'Capacity Summary'!$I$35:$BH$35,0)),0)),INDEX('Capacity Summary'!$C$36:$F$135,MATCH('Capacity Backing (Hide)'!V$2,'Capacity Summary'!$B$36:$B$135,0),2)))/IF(Summary!$B$7="Minutes",1,60)/COUNTA(INDEX(Capacity!$C$10:$Q$109,MATCH('Capacity Backing (Hide)'!V$2,Capacity!$B$10:$B$109,0),1):INDEX(Capacity!$C$10:$Q$109,MATCH('Capacity Backing (Hide)'!V$2,Capacity!$B$10:$B$109,0),15))</f>
        <v>#N/A</v>
      </c>
      <c r="W2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(Hide)'!$A24,'Capacity Summary'!$I$35:$BH$35,0))="x",INDEX('Capacity Summary'!$C$36:$F$135,MATCH('Capacity Backing (Hide)'!W$2,'Capacity Summary'!$B$36:$B$135,0),4),IF(INDEX('Capacity Summary'!$I$36:$BH$135,MATCH('Capacity Backing (Hide)'!W$2,'Capacity Summary'!$B$36:$B$135,0),MATCH('Capacity Backing (Hide)'!$A24,'Capacity Summary'!$I$35:$BH$35,0))&lt;&gt;0,INDEX('Capacity Summary'!$I$36:$BH$135,MATCH('Capacity Backing (Hide)'!W$2,'Capacity Summary'!$B$36:$B$135,0),MATCH('Capacity Backing (Hide)'!$A24,'Capacity Summary'!$I$35:$BH$35,0)),0)),INDEX('Capacity Summary'!$C$36:$F$135,MATCH('Capacity Backing (Hide)'!W$2,'Capacity Summary'!$B$36:$B$135,0),2)))/IF(Summary!$B$7="Minutes",1,60)/COUNTA(INDEX(Capacity!$C$10:$Q$109,MATCH('Capacity Backing (Hide)'!W$2,Capacity!$B$10:$B$109,0),1):INDEX(Capacity!$C$10:$Q$109,MATCH('Capacity Backing (Hide)'!W$2,Capacity!$B$10:$B$109,0),15))</f>
        <v>#N/A</v>
      </c>
      <c r="X2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(Hide)'!$A24,'Capacity Summary'!$I$35:$BH$35,0))="x",INDEX('Capacity Summary'!$C$36:$F$135,MATCH('Capacity Backing (Hide)'!X$2,'Capacity Summary'!$B$36:$B$135,0),4),IF(INDEX('Capacity Summary'!$I$36:$BH$135,MATCH('Capacity Backing (Hide)'!X$2,'Capacity Summary'!$B$36:$B$135,0),MATCH('Capacity Backing (Hide)'!$A24,'Capacity Summary'!$I$35:$BH$35,0))&lt;&gt;0,INDEX('Capacity Summary'!$I$36:$BH$135,MATCH('Capacity Backing (Hide)'!X$2,'Capacity Summary'!$B$36:$B$135,0),MATCH('Capacity Backing (Hide)'!$A24,'Capacity Summary'!$I$35:$BH$35,0)),0)),INDEX('Capacity Summary'!$C$36:$F$135,MATCH('Capacity Backing (Hide)'!X$2,'Capacity Summary'!$B$36:$B$135,0),2)))/IF(Summary!$B$7="Minutes",1,60)/COUNTA(INDEX(Capacity!$C$10:$Q$109,MATCH('Capacity Backing (Hide)'!X$2,Capacity!$B$10:$B$109,0),1):INDEX(Capacity!$C$10:$Q$109,MATCH('Capacity Backing (Hide)'!X$2,Capacity!$B$10:$B$109,0),15))</f>
        <v>#N/A</v>
      </c>
      <c r="Y2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(Hide)'!$A24,'Capacity Summary'!$I$35:$BH$35,0))="x",INDEX('Capacity Summary'!$C$36:$F$135,MATCH('Capacity Backing (Hide)'!Y$2,'Capacity Summary'!$B$36:$B$135,0),4),IF(INDEX('Capacity Summary'!$I$36:$BH$135,MATCH('Capacity Backing (Hide)'!Y$2,'Capacity Summary'!$B$36:$B$135,0),MATCH('Capacity Backing (Hide)'!$A24,'Capacity Summary'!$I$35:$BH$35,0))&lt;&gt;0,INDEX('Capacity Summary'!$I$36:$BH$135,MATCH('Capacity Backing (Hide)'!Y$2,'Capacity Summary'!$B$36:$B$135,0),MATCH('Capacity Backing (Hide)'!$A24,'Capacity Summary'!$I$35:$BH$35,0)),0)),INDEX('Capacity Summary'!$C$36:$F$135,MATCH('Capacity Backing (Hide)'!Y$2,'Capacity Summary'!$B$36:$B$135,0),2)))/IF(Summary!$B$7="Minutes",1,60)/COUNTA(INDEX(Capacity!$C$10:$Q$109,MATCH('Capacity Backing (Hide)'!Y$2,Capacity!$B$10:$B$109,0),1):INDEX(Capacity!$C$10:$Q$109,MATCH('Capacity Backing (Hide)'!Y$2,Capacity!$B$10:$B$109,0),15))</f>
        <v>#N/A</v>
      </c>
      <c r="Z2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(Hide)'!$A24,'Capacity Summary'!$I$35:$BH$35,0))="x",INDEX('Capacity Summary'!$C$36:$F$135,MATCH('Capacity Backing (Hide)'!Z$2,'Capacity Summary'!$B$36:$B$135,0),4),IF(INDEX('Capacity Summary'!$I$36:$BH$135,MATCH('Capacity Backing (Hide)'!Z$2,'Capacity Summary'!$B$36:$B$135,0),MATCH('Capacity Backing (Hide)'!$A24,'Capacity Summary'!$I$35:$BH$35,0))&lt;&gt;0,INDEX('Capacity Summary'!$I$36:$BH$135,MATCH('Capacity Backing (Hide)'!Z$2,'Capacity Summary'!$B$36:$B$135,0),MATCH('Capacity Backing (Hide)'!$A24,'Capacity Summary'!$I$35:$BH$35,0)),0)),INDEX('Capacity Summary'!$C$36:$F$135,MATCH('Capacity Backing (Hide)'!Z$2,'Capacity Summary'!$B$36:$B$135,0),2)))/IF(Summary!$B$7="Minutes",1,60)/COUNTA(INDEX(Capacity!$C$10:$Q$109,MATCH('Capacity Backing (Hide)'!Z$2,Capacity!$B$10:$B$109,0),1):INDEX(Capacity!$C$10:$Q$109,MATCH('Capacity Backing (Hide)'!Z$2,Capacity!$B$10:$B$109,0),15))</f>
        <v>#N/A</v>
      </c>
      <c r="AA2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(Hide)'!$A24,'Capacity Summary'!$I$35:$BH$35,0))="x",INDEX('Capacity Summary'!$C$36:$F$135,MATCH('Capacity Backing (Hide)'!AA$2,'Capacity Summary'!$B$36:$B$135,0),4),IF(INDEX('Capacity Summary'!$I$36:$BH$135,MATCH('Capacity Backing (Hide)'!AA$2,'Capacity Summary'!$B$36:$B$135,0),MATCH('Capacity Backing (Hide)'!$A24,'Capacity Summary'!$I$35:$BH$35,0))&lt;&gt;0,INDEX('Capacity Summary'!$I$36:$BH$135,MATCH('Capacity Backing (Hide)'!AA$2,'Capacity Summary'!$B$36:$B$135,0),MATCH('Capacity Backing (Hide)'!$A24,'Capacity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(Hide)'!$A24,'Capacity Summary'!$I$35:$BH$35,0))="x",INDEX('Capacity Summary'!$C$36:$F$135,MATCH('Capacity Backing (Hide)'!AB$2,'Capacity Summary'!$B$36:$B$135,0),4),IF(INDEX('Capacity Summary'!$I$36:$BH$135,MATCH('Capacity Backing (Hide)'!AB$2,'Capacity Summary'!$B$36:$B$135,0),MATCH('Capacity Backing (Hide)'!$A24,'Capacity Summary'!$I$35:$BH$35,0))&lt;&gt;0,INDEX('Capacity Summary'!$I$36:$BH$135,MATCH('Capacity Backing (Hide)'!AB$2,'Capacity Summary'!$B$36:$B$135,0),MATCH('Capacity Backing (Hide)'!$A24,'Capacity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(Hide)'!$A24,'Capacity Summary'!$I$35:$BH$35,0))="x",INDEX('Capacity Summary'!$C$36:$F$135,MATCH('Capacity Backing (Hide)'!AC$2,'Capacity Summary'!$B$36:$B$135,0),4),IF(INDEX('Capacity Summary'!$I$36:$BH$135,MATCH('Capacity Backing (Hide)'!AC$2,'Capacity Summary'!$B$36:$B$135,0),MATCH('Capacity Backing (Hide)'!$A24,'Capacity Summary'!$I$35:$BH$35,0))&lt;&gt;0,INDEX('Capacity Summary'!$I$36:$BH$135,MATCH('Capacity Backing (Hide)'!AC$2,'Capacity Summary'!$B$36:$B$135,0),MATCH('Capacity Backing (Hide)'!$A24,'Capacity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(Hide)'!$A24,'Capacity Summary'!$I$35:$BH$35,0))="x",INDEX('Capacity Summary'!$C$36:$F$135,MATCH('Capacity Backing (Hide)'!AD$2,'Capacity Summary'!$B$36:$B$135,0),4),IF(INDEX('Capacity Summary'!$I$36:$BH$135,MATCH('Capacity Backing (Hide)'!AD$2,'Capacity Summary'!$B$36:$B$135,0),MATCH('Capacity Backing (Hide)'!$A24,'Capacity Summary'!$I$35:$BH$35,0))&lt;&gt;0,INDEX('Capacity Summary'!$I$36:$BH$135,MATCH('Capacity Backing (Hide)'!AD$2,'Capacity Summary'!$B$36:$B$135,0),MATCH('Capacity Backing (Hide)'!$A24,'Capacity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(Hide)'!$A24,'Capacity Summary'!$I$35:$BH$35,0))="x",INDEX('Capacity Summary'!$C$36:$F$135,MATCH('Capacity Backing (Hide)'!AE$2,'Capacity Summary'!$B$36:$B$135,0),4),IF(INDEX('Capacity Summary'!$I$36:$BH$135,MATCH('Capacity Backing (Hide)'!AE$2,'Capacity Summary'!$B$36:$B$135,0),MATCH('Capacity Backing (Hide)'!$A24,'Capacity Summary'!$I$35:$BH$35,0))&lt;&gt;0,INDEX('Capacity Summary'!$I$36:$BH$135,MATCH('Capacity Backing (Hide)'!AE$2,'Capacity Summary'!$B$36:$B$135,0),MATCH('Capacity Backing (Hide)'!$A24,'Capacity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(Hide)'!$A24,'Capacity Summary'!$I$35:$BH$35,0))="x",INDEX('Capacity Summary'!$C$36:$F$135,MATCH('Capacity Backing (Hide)'!AF$2,'Capacity Summary'!$B$36:$B$135,0),4),IF(INDEX('Capacity Summary'!$I$36:$BH$135,MATCH('Capacity Backing (Hide)'!AF$2,'Capacity Summary'!$B$36:$B$135,0),MATCH('Capacity Backing (Hide)'!$A24,'Capacity Summary'!$I$35:$BH$35,0))&lt;&gt;0,INDEX('Capacity Summary'!$I$36:$BH$135,MATCH('Capacity Backing (Hide)'!AF$2,'Capacity Summary'!$B$36:$B$135,0),MATCH('Capacity Backing (Hide)'!$A24,'Capacity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(Hide)'!$A24,'Capacity Summary'!$I$35:$BH$35,0))="x",INDEX('Capacity Summary'!$C$36:$F$135,MATCH('Capacity Backing (Hide)'!AG$2,'Capacity Summary'!$B$36:$B$135,0),4),IF(INDEX('Capacity Summary'!$I$36:$BH$135,MATCH('Capacity Backing (Hide)'!AG$2,'Capacity Summary'!$B$36:$B$135,0),MATCH('Capacity Backing (Hide)'!$A24,'Capacity Summary'!$I$35:$BH$35,0))&lt;&gt;0,INDEX('Capacity Summary'!$I$36:$BH$135,MATCH('Capacity Backing (Hide)'!AG$2,'Capacity Summary'!$B$36:$B$135,0),MATCH('Capacity Backing (Hide)'!$A24,'Capacity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(Hide)'!$A24,'Capacity Summary'!$I$35:$BH$35,0))="x",INDEX('Capacity Summary'!$C$36:$F$135,MATCH('Capacity Backing (Hide)'!AH$2,'Capacity Summary'!$B$36:$B$135,0),4),IF(INDEX('Capacity Summary'!$I$36:$BH$135,MATCH('Capacity Backing (Hide)'!AH$2,'Capacity Summary'!$B$36:$B$135,0),MATCH('Capacity Backing (Hide)'!$A24,'Capacity Summary'!$I$35:$BH$35,0))&lt;&gt;0,INDEX('Capacity Summary'!$I$36:$BH$135,MATCH('Capacity Backing (Hide)'!AH$2,'Capacity Summary'!$B$36:$B$135,0),MATCH('Capacity Backing (Hide)'!$A24,'Capacity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(Hide)'!$A24,'Capacity Summary'!$I$35:$BH$35,0))="x",INDEX('Capacity Summary'!$C$36:$F$135,MATCH('Capacity Backing (Hide)'!AI$2,'Capacity Summary'!$B$36:$B$135,0),4),IF(INDEX('Capacity Summary'!$I$36:$BH$135,MATCH('Capacity Backing (Hide)'!AI$2,'Capacity Summary'!$B$36:$B$135,0),MATCH('Capacity Backing (Hide)'!$A24,'Capacity Summary'!$I$35:$BH$35,0))&lt;&gt;0,INDEX('Capacity Summary'!$I$36:$BH$135,MATCH('Capacity Backing (Hide)'!AI$2,'Capacity Summary'!$B$36:$B$135,0),MATCH('Capacity Backing (Hide)'!$A24,'Capacity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(Hide)'!$A24,'Capacity Summary'!$I$35:$BH$35,0))="x",INDEX('Capacity Summary'!$C$36:$F$135,MATCH('Capacity Backing (Hide)'!AJ$2,'Capacity Summary'!$B$36:$B$135,0),4),IF(INDEX('Capacity Summary'!$I$36:$BH$135,MATCH('Capacity Backing (Hide)'!AJ$2,'Capacity Summary'!$B$36:$B$135,0),MATCH('Capacity Backing (Hide)'!$A24,'Capacity Summary'!$I$35:$BH$35,0))&lt;&gt;0,INDEX('Capacity Summary'!$I$36:$BH$135,MATCH('Capacity Backing (Hide)'!AJ$2,'Capacity Summary'!$B$36:$B$135,0),MATCH('Capacity Backing (Hide)'!$A24,'Capacity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(Hide)'!$A24,'Capacity Summary'!$I$35:$BH$35,0))="x",INDEX('Capacity Summary'!$C$36:$F$135,MATCH('Capacity Backing (Hide)'!AK$2,'Capacity Summary'!$B$36:$B$135,0),4),IF(INDEX('Capacity Summary'!$I$36:$BH$135,MATCH('Capacity Backing (Hide)'!AK$2,'Capacity Summary'!$B$36:$B$135,0),MATCH('Capacity Backing (Hide)'!$A24,'Capacity Summary'!$I$35:$BH$35,0))&lt;&gt;0,INDEX('Capacity Summary'!$I$36:$BH$135,MATCH('Capacity Backing (Hide)'!AK$2,'Capacity Summary'!$B$36:$B$135,0),MATCH('Capacity Backing (Hide)'!$A24,'Capacity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(Hide)'!$A24,'Capacity Summary'!$I$35:$BH$35,0))="x",INDEX('Capacity Summary'!$C$36:$F$135,MATCH('Capacity Backing (Hide)'!AL$2,'Capacity Summary'!$B$36:$B$135,0),4),IF(INDEX('Capacity Summary'!$I$36:$BH$135,MATCH('Capacity Backing (Hide)'!AL$2,'Capacity Summary'!$B$36:$B$135,0),MATCH('Capacity Backing (Hide)'!$A24,'Capacity Summary'!$I$35:$BH$35,0))&lt;&gt;0,INDEX('Capacity Summary'!$I$36:$BH$135,MATCH('Capacity Backing (Hide)'!AL$2,'Capacity Summary'!$B$36:$B$135,0),MATCH('Capacity Backing (Hide)'!$A24,'Capacity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(Hide)'!$A24,'Capacity Summary'!$I$35:$BH$35,0))="x",INDEX('Capacity Summary'!$C$36:$F$135,MATCH('Capacity Backing (Hide)'!AM$2,'Capacity Summary'!$B$36:$B$135,0),4),IF(INDEX('Capacity Summary'!$I$36:$BH$135,MATCH('Capacity Backing (Hide)'!AM$2,'Capacity Summary'!$B$36:$B$135,0),MATCH('Capacity Backing (Hide)'!$A24,'Capacity Summary'!$I$35:$BH$35,0))&lt;&gt;0,INDEX('Capacity Summary'!$I$36:$BH$135,MATCH('Capacity Backing (Hide)'!AM$2,'Capacity Summary'!$B$36:$B$135,0),MATCH('Capacity Backing (Hide)'!$A24,'Capacity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(Hide)'!$A24,'Capacity Summary'!$I$35:$BH$35,0))="x",INDEX('Capacity Summary'!$C$36:$F$135,MATCH('Capacity Backing (Hide)'!AN$2,'Capacity Summary'!$B$36:$B$135,0),4),IF(INDEX('Capacity Summary'!$I$36:$BH$135,MATCH('Capacity Backing (Hide)'!AN$2,'Capacity Summary'!$B$36:$B$135,0),MATCH('Capacity Backing (Hide)'!$A24,'Capacity Summary'!$I$35:$BH$35,0))&lt;&gt;0,INDEX('Capacity Summary'!$I$36:$BH$135,MATCH('Capacity Backing (Hide)'!AN$2,'Capacity Summary'!$B$36:$B$135,0),MATCH('Capacity Backing (Hide)'!$A24,'Capacity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(Hide)'!$A24,'Capacity Summary'!$I$35:$BH$35,0))="x",INDEX('Capacity Summary'!$C$36:$F$135,MATCH('Capacity Backing (Hide)'!AO$2,'Capacity Summary'!$B$36:$B$135,0),4),IF(INDEX('Capacity Summary'!$I$36:$BH$135,MATCH('Capacity Backing (Hide)'!AO$2,'Capacity Summary'!$B$36:$B$135,0),MATCH('Capacity Backing (Hide)'!$A24,'Capacity Summary'!$I$35:$BH$35,0))&lt;&gt;0,INDEX('Capacity Summary'!$I$36:$BH$135,MATCH('Capacity Backing (Hide)'!AO$2,'Capacity Summary'!$B$36:$B$135,0),MATCH('Capacity Backing (Hide)'!$A24,'Capacity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(Hide)'!$A24,'Capacity Summary'!$I$35:$BH$35,0))="x",INDEX('Capacity Summary'!$C$36:$F$135,MATCH('Capacity Backing (Hide)'!AP$2,'Capacity Summary'!$B$36:$B$135,0),4),IF(INDEX('Capacity Summary'!$I$36:$BH$135,MATCH('Capacity Backing (Hide)'!AP$2,'Capacity Summary'!$B$36:$B$135,0),MATCH('Capacity Backing (Hide)'!$A24,'Capacity Summary'!$I$35:$BH$35,0))&lt;&gt;0,INDEX('Capacity Summary'!$I$36:$BH$135,MATCH('Capacity Backing (Hide)'!AP$2,'Capacity Summary'!$B$36:$B$135,0),MATCH('Capacity Backing (Hide)'!$A24,'Capacity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(Hide)'!$A24,'Capacity Summary'!$I$35:$BH$35,0))="x",INDEX('Capacity Summary'!$C$36:$F$135,MATCH('Capacity Backing (Hide)'!AQ$2,'Capacity Summary'!$B$36:$B$135,0),4),IF(INDEX('Capacity Summary'!$I$36:$BH$135,MATCH('Capacity Backing (Hide)'!AQ$2,'Capacity Summary'!$B$36:$B$135,0),MATCH('Capacity Backing (Hide)'!$A24,'Capacity Summary'!$I$35:$BH$35,0))&lt;&gt;0,INDEX('Capacity Summary'!$I$36:$BH$135,MATCH('Capacity Backing (Hide)'!AQ$2,'Capacity Summary'!$B$36:$B$135,0),MATCH('Capacity Backing (Hide)'!$A24,'Capacity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(Hide)'!$A24,'Capacity Summary'!$I$35:$BH$35,0))="x",INDEX('Capacity Summary'!$C$36:$F$135,MATCH('Capacity Backing (Hide)'!AR$2,'Capacity Summary'!$B$36:$B$135,0),4),IF(INDEX('Capacity Summary'!$I$36:$BH$135,MATCH('Capacity Backing (Hide)'!AR$2,'Capacity Summary'!$B$36:$B$135,0),MATCH('Capacity Backing (Hide)'!$A24,'Capacity Summary'!$I$35:$BH$35,0))&lt;&gt;0,INDEX('Capacity Summary'!$I$36:$BH$135,MATCH('Capacity Backing (Hide)'!AR$2,'Capacity Summary'!$B$36:$B$135,0),MATCH('Capacity Backing (Hide)'!$A24,'Capacity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(Hide)'!$A24,'Capacity Summary'!$I$35:$BH$35,0))="x",INDEX('Capacity Summary'!$C$36:$F$135,MATCH('Capacity Backing (Hide)'!AS$2,'Capacity Summary'!$B$36:$B$135,0),4),IF(INDEX('Capacity Summary'!$I$36:$BH$135,MATCH('Capacity Backing (Hide)'!AS$2,'Capacity Summary'!$B$36:$B$135,0),MATCH('Capacity Backing (Hide)'!$A24,'Capacity Summary'!$I$35:$BH$35,0))&lt;&gt;0,INDEX('Capacity Summary'!$I$36:$BH$135,MATCH('Capacity Backing (Hide)'!AS$2,'Capacity Summary'!$B$36:$B$135,0),MATCH('Capacity Backing (Hide)'!$A24,'Capacity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(Hide)'!$A24,'Capacity Summary'!$I$35:$BH$35,0))="x",INDEX('Capacity Summary'!$C$36:$F$135,MATCH('Capacity Backing (Hide)'!AT$2,'Capacity Summary'!$B$36:$B$135,0),4),IF(INDEX('Capacity Summary'!$I$36:$BH$135,MATCH('Capacity Backing (Hide)'!AT$2,'Capacity Summary'!$B$36:$B$135,0),MATCH('Capacity Backing (Hide)'!$A24,'Capacity Summary'!$I$35:$BH$35,0))&lt;&gt;0,INDEX('Capacity Summary'!$I$36:$BH$135,MATCH('Capacity Backing (Hide)'!AT$2,'Capacity Summary'!$B$36:$B$135,0),MATCH('Capacity Backing (Hide)'!$A24,'Capacity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(Hide)'!$A24,'Capacity Summary'!$I$35:$BH$35,0))="x",INDEX('Capacity Summary'!$C$36:$F$135,MATCH('Capacity Backing (Hide)'!AU$2,'Capacity Summary'!$B$36:$B$135,0),4),IF(INDEX('Capacity Summary'!$I$36:$BH$135,MATCH('Capacity Backing (Hide)'!AU$2,'Capacity Summary'!$B$36:$B$135,0),MATCH('Capacity Backing (Hide)'!$A24,'Capacity Summary'!$I$35:$BH$35,0))&lt;&gt;0,INDEX('Capacity Summary'!$I$36:$BH$135,MATCH('Capacity Backing (Hide)'!AU$2,'Capacity Summary'!$B$36:$B$135,0),MATCH('Capacity Backing (Hide)'!$A24,'Capacity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(Hide)'!$A24,'Capacity Summary'!$I$35:$BH$35,0))="x",INDEX('Capacity Summary'!$C$36:$F$135,MATCH('Capacity Backing (Hide)'!AV$2,'Capacity Summary'!$B$36:$B$135,0),4),IF(INDEX('Capacity Summary'!$I$36:$BH$135,MATCH('Capacity Backing (Hide)'!AV$2,'Capacity Summary'!$B$36:$B$135,0),MATCH('Capacity Backing (Hide)'!$A24,'Capacity Summary'!$I$35:$BH$35,0))&lt;&gt;0,INDEX('Capacity Summary'!$I$36:$BH$135,MATCH('Capacity Backing (Hide)'!AV$2,'Capacity Summary'!$B$36:$B$135,0),MATCH('Capacity Backing (Hide)'!$A24,'Capacity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(Hide)'!$A24,'Capacity Summary'!$I$35:$BH$35,0))="x",INDEX('Capacity Summary'!$C$36:$F$135,MATCH('Capacity Backing (Hide)'!AW$2,'Capacity Summary'!$B$36:$B$135,0),4),IF(INDEX('Capacity Summary'!$I$36:$BH$135,MATCH('Capacity Backing (Hide)'!AW$2,'Capacity Summary'!$B$36:$B$135,0),MATCH('Capacity Backing (Hide)'!$A24,'Capacity Summary'!$I$35:$BH$35,0))&lt;&gt;0,INDEX('Capacity Summary'!$I$36:$BH$135,MATCH('Capacity Backing (Hide)'!AW$2,'Capacity Summary'!$B$36:$B$135,0),MATCH('Capacity Backing (Hide)'!$A24,'Capacity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(Hide)'!$A24,'Capacity Summary'!$I$35:$BH$35,0))="x",INDEX('Capacity Summary'!$C$36:$F$135,MATCH('Capacity Backing (Hide)'!AX$2,'Capacity Summary'!$B$36:$B$135,0),4),IF(INDEX('Capacity Summary'!$I$36:$BH$135,MATCH('Capacity Backing (Hide)'!AX$2,'Capacity Summary'!$B$36:$B$135,0),MATCH('Capacity Backing (Hide)'!$A24,'Capacity Summary'!$I$35:$BH$35,0))&lt;&gt;0,INDEX('Capacity Summary'!$I$36:$BH$135,MATCH('Capacity Backing (Hide)'!AX$2,'Capacity Summary'!$B$36:$B$135,0),MATCH('Capacity Backing (Hide)'!$A24,'Capacity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(Hide)'!$A24,'Capacity Summary'!$I$35:$BH$35,0))="x",INDEX('Capacity Summary'!$C$36:$F$135,MATCH('Capacity Backing (Hide)'!AY$2,'Capacity Summary'!$B$36:$B$135,0),4),IF(INDEX('Capacity Summary'!$I$36:$BH$135,MATCH('Capacity Backing (Hide)'!AY$2,'Capacity Summary'!$B$36:$B$135,0),MATCH('Capacity Backing (Hide)'!$A24,'Capacity Summary'!$I$35:$BH$35,0))&lt;&gt;0,INDEX('Capacity Summary'!$I$36:$BH$135,MATCH('Capacity Backing (Hide)'!AY$2,'Capacity Summary'!$B$36:$B$135,0),MATCH('Capacity Backing (Hide)'!$A24,'Capacity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(Hide)'!$A24,'Capacity Summary'!$I$35:$BH$35,0))="x",INDEX('Capacity Summary'!$C$36:$F$135,MATCH('Capacity Backing (Hide)'!AZ$2,'Capacity Summary'!$B$36:$B$135,0),4),IF(INDEX('Capacity Summary'!$I$36:$BH$135,MATCH('Capacity Backing (Hide)'!AZ$2,'Capacity Summary'!$B$36:$B$135,0),MATCH('Capacity Backing (Hide)'!$A24,'Capacity Summary'!$I$35:$BH$35,0))&lt;&gt;0,INDEX('Capacity Summary'!$I$36:$BH$135,MATCH('Capacity Backing (Hide)'!AZ$2,'Capacity Summary'!$B$36:$B$135,0),MATCH('Capacity Backing (Hide)'!$A24,'Capacity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(Hide)'!$A24,'Capacity Summary'!$I$35:$BH$35,0))="x",INDEX('Capacity Summary'!$C$36:$F$135,MATCH('Capacity Backing (Hide)'!BA$2,'Capacity Summary'!$B$36:$B$135,0),4),IF(INDEX('Capacity Summary'!$I$36:$BH$135,MATCH('Capacity Backing (Hide)'!BA$2,'Capacity Summary'!$B$36:$B$135,0),MATCH('Capacity Backing (Hide)'!$A24,'Capacity Summary'!$I$35:$BH$35,0))&lt;&gt;0,INDEX('Capacity Summary'!$I$36:$BH$135,MATCH('Capacity Backing (Hide)'!BA$2,'Capacity Summary'!$B$36:$B$135,0),MATCH('Capacity Backing (Hide)'!$A24,'Capacity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(Hide)'!$A24,'Capacity Summary'!$I$35:$BH$35,0))="x",INDEX('Capacity Summary'!$C$36:$F$135,MATCH('Capacity Backing (Hide)'!BB$2,'Capacity Summary'!$B$36:$B$135,0),4),IF(INDEX('Capacity Summary'!$I$36:$BH$135,MATCH('Capacity Backing (Hide)'!BB$2,'Capacity Summary'!$B$36:$B$135,0),MATCH('Capacity Backing (Hide)'!$A24,'Capacity Summary'!$I$35:$BH$35,0))&lt;&gt;0,INDEX('Capacity Summary'!$I$36:$BH$135,MATCH('Capacity Backing (Hide)'!BB$2,'Capacity Summary'!$B$36:$B$135,0),MATCH('Capacity Backing (Hide)'!$A24,'Capacity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(Hide)'!$A24,'Capacity Summary'!$I$35:$BH$35,0))="x",INDEX('Capacity Summary'!$C$36:$F$135,MATCH('Capacity Backing (Hide)'!BC$2,'Capacity Summary'!$B$36:$B$135,0),4),IF(INDEX('Capacity Summary'!$I$36:$BH$135,MATCH('Capacity Backing (Hide)'!BC$2,'Capacity Summary'!$B$36:$B$135,0),MATCH('Capacity Backing (Hide)'!$A24,'Capacity Summary'!$I$35:$BH$35,0))&lt;&gt;0,INDEX('Capacity Summary'!$I$36:$BH$135,MATCH('Capacity Backing (Hide)'!BC$2,'Capacity Summary'!$B$36:$B$135,0),MATCH('Capacity Backing (Hide)'!$A24,'Capacity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(Hide)'!$A24,'Capacity Summary'!$I$35:$BH$35,0))="x",INDEX('Capacity Summary'!$C$36:$F$135,MATCH('Capacity Backing (Hide)'!BD$2,'Capacity Summary'!$B$36:$B$135,0),4),IF(INDEX('Capacity Summary'!$I$36:$BH$135,MATCH('Capacity Backing (Hide)'!BD$2,'Capacity Summary'!$B$36:$B$135,0),MATCH('Capacity Backing (Hide)'!$A24,'Capacity Summary'!$I$35:$BH$35,0))&lt;&gt;0,INDEX('Capacity Summary'!$I$36:$BH$135,MATCH('Capacity Backing (Hide)'!BD$2,'Capacity Summary'!$B$36:$B$135,0),MATCH('Capacity Backing (Hide)'!$A24,'Capacity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(Hide)'!$A24,'Capacity Summary'!$I$35:$BH$35,0))="x",INDEX('Capacity Summary'!$C$36:$F$135,MATCH('Capacity Backing (Hide)'!BE$2,'Capacity Summary'!$B$36:$B$135,0),4),IF(INDEX('Capacity Summary'!$I$36:$BH$135,MATCH('Capacity Backing (Hide)'!BE$2,'Capacity Summary'!$B$36:$B$135,0),MATCH('Capacity Backing (Hide)'!$A24,'Capacity Summary'!$I$35:$BH$35,0))&lt;&gt;0,INDEX('Capacity Summary'!$I$36:$BH$135,MATCH('Capacity Backing (Hide)'!BE$2,'Capacity Summary'!$B$36:$B$135,0),MATCH('Capacity Backing (Hide)'!$A24,'Capacity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(Hide)'!$A24,'Capacity Summary'!$I$35:$BH$35,0))="x",INDEX('Capacity Summary'!$C$36:$F$135,MATCH('Capacity Backing (Hide)'!BF$2,'Capacity Summary'!$B$36:$B$135,0),4),IF(INDEX('Capacity Summary'!$I$36:$BH$135,MATCH('Capacity Backing (Hide)'!BF$2,'Capacity Summary'!$B$36:$B$135,0),MATCH('Capacity Backing (Hide)'!$A24,'Capacity Summary'!$I$35:$BH$35,0))&lt;&gt;0,INDEX('Capacity Summary'!$I$36:$BH$135,MATCH('Capacity Backing (Hide)'!BF$2,'Capacity Summary'!$B$36:$B$135,0),MATCH('Capacity Backing (Hide)'!$A24,'Capacity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(Hide)'!$A24,'Capacity Summary'!$I$35:$BH$35,0))="x",INDEX('Capacity Summary'!$C$36:$F$135,MATCH('Capacity Backing (Hide)'!BG$2,'Capacity Summary'!$B$36:$B$135,0),4),IF(INDEX('Capacity Summary'!$I$36:$BH$135,MATCH('Capacity Backing (Hide)'!BG$2,'Capacity Summary'!$B$36:$B$135,0),MATCH('Capacity Backing (Hide)'!$A24,'Capacity Summary'!$I$35:$BH$35,0))&lt;&gt;0,INDEX('Capacity Summary'!$I$36:$BH$135,MATCH('Capacity Backing (Hide)'!BG$2,'Capacity Summary'!$B$36:$B$135,0),MATCH('Capacity Backing (Hide)'!$A24,'Capacity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(Hide)'!$A24,'Capacity Summary'!$I$35:$BH$35,0))="x",INDEX('Capacity Summary'!$C$36:$F$135,MATCH('Capacity Backing (Hide)'!BH$2,'Capacity Summary'!$B$36:$B$135,0),4),IF(INDEX('Capacity Summary'!$I$36:$BH$135,MATCH('Capacity Backing (Hide)'!BH$2,'Capacity Summary'!$B$36:$B$135,0),MATCH('Capacity Backing (Hide)'!$A24,'Capacity Summary'!$I$35:$BH$35,0))&lt;&gt;0,INDEX('Capacity Summary'!$I$36:$BH$135,MATCH('Capacity Backing (Hide)'!BH$2,'Capacity Summary'!$B$36:$B$135,0),MATCH('Capacity Backing (Hide)'!$A24,'Capacity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(Hide)'!$A24,'Capacity Summary'!$I$35:$BH$35,0))="x",INDEX('Capacity Summary'!$C$36:$F$135,MATCH('Capacity Backing (Hide)'!BI$2,'Capacity Summary'!$B$36:$B$135,0),4),IF(INDEX('Capacity Summary'!$I$36:$BH$135,MATCH('Capacity Backing (Hide)'!BI$2,'Capacity Summary'!$B$36:$B$135,0),MATCH('Capacity Backing (Hide)'!$A24,'Capacity Summary'!$I$35:$BH$35,0))&lt;&gt;0,INDEX('Capacity Summary'!$I$36:$BH$135,MATCH('Capacity Backing (Hide)'!BI$2,'Capacity Summary'!$B$36:$B$135,0),MATCH('Capacity Backing (Hide)'!$A24,'Capacity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(Hide)'!$A24,'Capacity Summary'!$I$35:$BH$35,0))="x",INDEX('Capacity Summary'!$C$36:$F$135,MATCH('Capacity Backing (Hide)'!BJ$2,'Capacity Summary'!$B$36:$B$135,0),4),IF(INDEX('Capacity Summary'!$I$36:$BH$135,MATCH('Capacity Backing (Hide)'!BJ$2,'Capacity Summary'!$B$36:$B$135,0),MATCH('Capacity Backing (Hide)'!$A24,'Capacity Summary'!$I$35:$BH$35,0))&lt;&gt;0,INDEX('Capacity Summary'!$I$36:$BH$135,MATCH('Capacity Backing (Hide)'!BJ$2,'Capacity Summary'!$B$36:$B$135,0),MATCH('Capacity Backing (Hide)'!$A24,'Capacity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(Hide)'!$A24,'Capacity Summary'!$I$35:$BH$35,0))="x",INDEX('Capacity Summary'!$C$36:$F$135,MATCH('Capacity Backing (Hide)'!BK$2,'Capacity Summary'!$B$36:$B$135,0),4),IF(INDEX('Capacity Summary'!$I$36:$BH$135,MATCH('Capacity Backing (Hide)'!BK$2,'Capacity Summary'!$B$36:$B$135,0),MATCH('Capacity Backing (Hide)'!$A24,'Capacity Summary'!$I$35:$BH$35,0))&lt;&gt;0,INDEX('Capacity Summary'!$I$36:$BH$135,MATCH('Capacity Backing (Hide)'!BK$2,'Capacity Summary'!$B$36:$B$135,0),MATCH('Capacity Backing (Hide)'!$A24,'Capacity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(Hide)'!$A24,'Capacity Summary'!$I$35:$BH$35,0))="x",INDEX('Capacity Summary'!$C$36:$F$135,MATCH('Capacity Backing (Hide)'!BL$2,'Capacity Summary'!$B$36:$B$135,0),4),IF(INDEX('Capacity Summary'!$I$36:$BH$135,MATCH('Capacity Backing (Hide)'!BL$2,'Capacity Summary'!$B$36:$B$135,0),MATCH('Capacity Backing (Hide)'!$A24,'Capacity Summary'!$I$35:$BH$35,0))&lt;&gt;0,INDEX('Capacity Summary'!$I$36:$BH$135,MATCH('Capacity Backing (Hide)'!BL$2,'Capacity Summary'!$B$36:$B$135,0),MATCH('Capacity Backing (Hide)'!$A24,'Capacity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(Hide)'!$A24,'Capacity Summary'!$I$35:$BH$35,0))="x",INDEX('Capacity Summary'!$C$36:$F$135,MATCH('Capacity Backing (Hide)'!BM$2,'Capacity Summary'!$B$36:$B$135,0),4),IF(INDEX('Capacity Summary'!$I$36:$BH$135,MATCH('Capacity Backing (Hide)'!BM$2,'Capacity Summary'!$B$36:$B$135,0),MATCH('Capacity Backing (Hide)'!$A24,'Capacity Summary'!$I$35:$BH$35,0))&lt;&gt;0,INDEX('Capacity Summary'!$I$36:$BH$135,MATCH('Capacity Backing (Hide)'!BM$2,'Capacity Summary'!$B$36:$B$135,0),MATCH('Capacity Backing (Hide)'!$A24,'Capacity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(Hide)'!$A24,'Capacity Summary'!$I$35:$BH$35,0))="x",INDEX('Capacity Summary'!$C$36:$F$135,MATCH('Capacity Backing (Hide)'!BN$2,'Capacity Summary'!$B$36:$B$135,0),4),IF(INDEX('Capacity Summary'!$I$36:$BH$135,MATCH('Capacity Backing (Hide)'!BN$2,'Capacity Summary'!$B$36:$B$135,0),MATCH('Capacity Backing (Hide)'!$A24,'Capacity Summary'!$I$35:$BH$35,0))&lt;&gt;0,INDEX('Capacity Summary'!$I$36:$BH$135,MATCH('Capacity Backing (Hide)'!BN$2,'Capacity Summary'!$B$36:$B$135,0),MATCH('Capacity Backing (Hide)'!$A24,'Capacity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(Hide)'!$A24,'Capacity Summary'!$I$35:$BH$35,0))="x",INDEX('Capacity Summary'!$C$36:$F$135,MATCH('Capacity Backing (Hide)'!BO$2,'Capacity Summary'!$B$36:$B$135,0),4),IF(INDEX('Capacity Summary'!$I$36:$BH$135,MATCH('Capacity Backing (Hide)'!BO$2,'Capacity Summary'!$B$36:$B$135,0),MATCH('Capacity Backing (Hide)'!$A24,'Capacity Summary'!$I$35:$BH$35,0))&lt;&gt;0,INDEX('Capacity Summary'!$I$36:$BH$135,MATCH('Capacity Backing (Hide)'!BO$2,'Capacity Summary'!$B$36:$B$135,0),MATCH('Capacity Backing (Hide)'!$A24,'Capacity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(Hide)'!$A24,'Capacity Summary'!$I$35:$BH$35,0))="x",INDEX('Capacity Summary'!$C$36:$F$135,MATCH('Capacity Backing (Hide)'!BP$2,'Capacity Summary'!$B$36:$B$135,0),4),IF(INDEX('Capacity Summary'!$I$36:$BH$135,MATCH('Capacity Backing (Hide)'!BP$2,'Capacity Summary'!$B$36:$B$135,0),MATCH('Capacity Backing (Hide)'!$A24,'Capacity Summary'!$I$35:$BH$35,0))&lt;&gt;0,INDEX('Capacity Summary'!$I$36:$BH$135,MATCH('Capacity Backing (Hide)'!BP$2,'Capacity Summary'!$B$36:$B$135,0),MATCH('Capacity Backing (Hide)'!$A24,'Capacity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(Hide)'!$A24,'Capacity Summary'!$I$35:$BH$35,0))="x",INDEX('Capacity Summary'!$C$36:$F$135,MATCH('Capacity Backing (Hide)'!BQ$2,'Capacity Summary'!$B$36:$B$135,0),4),IF(INDEX('Capacity Summary'!$I$36:$BH$135,MATCH('Capacity Backing (Hide)'!BQ$2,'Capacity Summary'!$B$36:$B$135,0),MATCH('Capacity Backing (Hide)'!$A24,'Capacity Summary'!$I$35:$BH$35,0))&lt;&gt;0,INDEX('Capacity Summary'!$I$36:$BH$135,MATCH('Capacity Backing (Hide)'!BQ$2,'Capacity Summary'!$B$36:$B$135,0),MATCH('Capacity Backing (Hide)'!$A24,'Capacity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(Hide)'!$A24,'Capacity Summary'!$I$35:$BH$35,0))="x",INDEX('Capacity Summary'!$C$36:$F$135,MATCH('Capacity Backing (Hide)'!BR$2,'Capacity Summary'!$B$36:$B$135,0),4),IF(INDEX('Capacity Summary'!$I$36:$BH$135,MATCH('Capacity Backing (Hide)'!BR$2,'Capacity Summary'!$B$36:$B$135,0),MATCH('Capacity Backing (Hide)'!$A24,'Capacity Summary'!$I$35:$BH$35,0))&lt;&gt;0,INDEX('Capacity Summary'!$I$36:$BH$135,MATCH('Capacity Backing (Hide)'!BR$2,'Capacity Summary'!$B$36:$B$135,0),MATCH('Capacity Backing (Hide)'!$A24,'Capacity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(Hide)'!$A24,'Capacity Summary'!$I$35:$BH$35,0))="x",INDEX('Capacity Summary'!$C$36:$F$135,MATCH('Capacity Backing (Hide)'!BS$2,'Capacity Summary'!$B$36:$B$135,0),4),IF(INDEX('Capacity Summary'!$I$36:$BH$135,MATCH('Capacity Backing (Hide)'!BS$2,'Capacity Summary'!$B$36:$B$135,0),MATCH('Capacity Backing (Hide)'!$A24,'Capacity Summary'!$I$35:$BH$35,0))&lt;&gt;0,INDEX('Capacity Summary'!$I$36:$BH$135,MATCH('Capacity Backing (Hide)'!BS$2,'Capacity Summary'!$B$36:$B$135,0),MATCH('Capacity Backing (Hide)'!$A24,'Capacity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(Hide)'!$A24,'Capacity Summary'!$I$35:$BH$35,0))="x",INDEX('Capacity Summary'!$C$36:$F$135,MATCH('Capacity Backing (Hide)'!BT$2,'Capacity Summary'!$B$36:$B$135,0),4),IF(INDEX('Capacity Summary'!$I$36:$BH$135,MATCH('Capacity Backing (Hide)'!BT$2,'Capacity Summary'!$B$36:$B$135,0),MATCH('Capacity Backing (Hide)'!$A24,'Capacity Summary'!$I$35:$BH$35,0))&lt;&gt;0,INDEX('Capacity Summary'!$I$36:$BH$135,MATCH('Capacity Backing (Hide)'!BT$2,'Capacity Summary'!$B$36:$B$135,0),MATCH('Capacity Backing (Hide)'!$A24,'Capacity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(Hide)'!$A24,'Capacity Summary'!$I$35:$BH$35,0))="x",INDEX('Capacity Summary'!$C$36:$F$135,MATCH('Capacity Backing (Hide)'!BU$2,'Capacity Summary'!$B$36:$B$135,0),4),IF(INDEX('Capacity Summary'!$I$36:$BH$135,MATCH('Capacity Backing (Hide)'!BU$2,'Capacity Summary'!$B$36:$B$135,0),MATCH('Capacity Backing (Hide)'!$A24,'Capacity Summary'!$I$35:$BH$35,0))&lt;&gt;0,INDEX('Capacity Summary'!$I$36:$BH$135,MATCH('Capacity Backing (Hide)'!BU$2,'Capacity Summary'!$B$36:$B$135,0),MATCH('Capacity Backing (Hide)'!$A24,'Capacity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(Hide)'!$A24,'Capacity Summary'!$I$35:$BH$35,0))="x",INDEX('Capacity Summary'!$C$36:$F$135,MATCH('Capacity Backing (Hide)'!BV$2,'Capacity Summary'!$B$36:$B$135,0),4),IF(INDEX('Capacity Summary'!$I$36:$BH$135,MATCH('Capacity Backing (Hide)'!BV$2,'Capacity Summary'!$B$36:$B$135,0),MATCH('Capacity Backing (Hide)'!$A24,'Capacity Summary'!$I$35:$BH$35,0))&lt;&gt;0,INDEX('Capacity Summary'!$I$36:$BH$135,MATCH('Capacity Backing (Hide)'!BV$2,'Capacity Summary'!$B$36:$B$135,0),MATCH('Capacity Backing (Hide)'!$A24,'Capacity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(Hide)'!$A24,'Capacity Summary'!$I$35:$BH$35,0))="x",INDEX('Capacity Summary'!$C$36:$F$135,MATCH('Capacity Backing (Hide)'!BW$2,'Capacity Summary'!$B$36:$B$135,0),4),IF(INDEX('Capacity Summary'!$I$36:$BH$135,MATCH('Capacity Backing (Hide)'!BW$2,'Capacity Summary'!$B$36:$B$135,0),MATCH('Capacity Backing (Hide)'!$A24,'Capacity Summary'!$I$35:$BH$35,0))&lt;&gt;0,INDEX('Capacity Summary'!$I$36:$BH$135,MATCH('Capacity Backing (Hide)'!BW$2,'Capacity Summary'!$B$36:$B$135,0),MATCH('Capacity Backing (Hide)'!$A24,'Capacity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(Hide)'!$A24,'Capacity Summary'!$I$35:$BH$35,0))="x",INDEX('Capacity Summary'!$C$36:$F$135,MATCH('Capacity Backing (Hide)'!BX$2,'Capacity Summary'!$B$36:$B$135,0),4),IF(INDEX('Capacity Summary'!$I$36:$BH$135,MATCH('Capacity Backing (Hide)'!BX$2,'Capacity Summary'!$B$36:$B$135,0),MATCH('Capacity Backing (Hide)'!$A24,'Capacity Summary'!$I$35:$BH$35,0))&lt;&gt;0,INDEX('Capacity Summary'!$I$36:$BH$135,MATCH('Capacity Backing (Hide)'!BX$2,'Capacity Summary'!$B$36:$B$135,0),MATCH('Capacity Backing (Hide)'!$A24,'Capacity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(Hide)'!$A24,'Capacity Summary'!$I$35:$BH$35,0))="x",INDEX('Capacity Summary'!$C$36:$F$135,MATCH('Capacity Backing (Hide)'!BY$2,'Capacity Summary'!$B$36:$B$135,0),4),IF(INDEX('Capacity Summary'!$I$36:$BH$135,MATCH('Capacity Backing (Hide)'!BY$2,'Capacity Summary'!$B$36:$B$135,0),MATCH('Capacity Backing (Hide)'!$A24,'Capacity Summary'!$I$35:$BH$35,0))&lt;&gt;0,INDEX('Capacity Summary'!$I$36:$BH$135,MATCH('Capacity Backing (Hide)'!BY$2,'Capacity Summary'!$B$36:$B$135,0),MATCH('Capacity Backing (Hide)'!$A24,'Capacity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(Hide)'!$A24,'Capacity Summary'!$I$35:$BH$35,0))="x",INDEX('Capacity Summary'!$C$36:$F$135,MATCH('Capacity Backing (Hide)'!BZ$2,'Capacity Summary'!$B$36:$B$135,0),4),IF(INDEX('Capacity Summary'!$I$36:$BH$135,MATCH('Capacity Backing (Hide)'!BZ$2,'Capacity Summary'!$B$36:$B$135,0),MATCH('Capacity Backing (Hide)'!$A24,'Capacity Summary'!$I$35:$BH$35,0))&lt;&gt;0,INDEX('Capacity Summary'!$I$36:$BH$135,MATCH('Capacity Backing (Hide)'!BZ$2,'Capacity Summary'!$B$36:$B$135,0),MATCH('Capacity Backing (Hide)'!$A24,'Capacity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(Hide)'!$A24,'Capacity Summary'!$I$35:$BH$35,0))="x",INDEX('Capacity Summary'!$C$36:$F$135,MATCH('Capacity Backing (Hide)'!CA$2,'Capacity Summary'!$B$36:$B$135,0),4),IF(INDEX('Capacity Summary'!$I$36:$BH$135,MATCH('Capacity Backing (Hide)'!CA$2,'Capacity Summary'!$B$36:$B$135,0),MATCH('Capacity Backing (Hide)'!$A24,'Capacity Summary'!$I$35:$BH$35,0))&lt;&gt;0,INDEX('Capacity Summary'!$I$36:$BH$135,MATCH('Capacity Backing (Hide)'!CA$2,'Capacity Summary'!$B$36:$B$135,0),MATCH('Capacity Backing (Hide)'!$A24,'Capacity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(Hide)'!$A24,'Capacity Summary'!$I$35:$BH$35,0))="x",INDEX('Capacity Summary'!$C$36:$F$135,MATCH('Capacity Backing (Hide)'!CB$2,'Capacity Summary'!$B$36:$B$135,0),4),IF(INDEX('Capacity Summary'!$I$36:$BH$135,MATCH('Capacity Backing (Hide)'!CB$2,'Capacity Summary'!$B$36:$B$135,0),MATCH('Capacity Backing (Hide)'!$A24,'Capacity Summary'!$I$35:$BH$35,0))&lt;&gt;0,INDEX('Capacity Summary'!$I$36:$BH$135,MATCH('Capacity Backing (Hide)'!CB$2,'Capacity Summary'!$B$36:$B$135,0),MATCH('Capacity Backing (Hide)'!$A24,'Capacity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(Hide)'!$A24,'Capacity Summary'!$I$35:$BH$35,0))="x",INDEX('Capacity Summary'!$C$36:$F$135,MATCH('Capacity Backing (Hide)'!CC$2,'Capacity Summary'!$B$36:$B$135,0),4),IF(INDEX('Capacity Summary'!$I$36:$BH$135,MATCH('Capacity Backing (Hide)'!CC$2,'Capacity Summary'!$B$36:$B$135,0),MATCH('Capacity Backing (Hide)'!$A24,'Capacity Summary'!$I$35:$BH$35,0))&lt;&gt;0,INDEX('Capacity Summary'!$I$36:$BH$135,MATCH('Capacity Backing (Hide)'!CC$2,'Capacity Summary'!$B$36:$B$135,0),MATCH('Capacity Backing (Hide)'!$A24,'Capacity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(Hide)'!$A24,'Capacity Summary'!$I$35:$BH$35,0))="x",INDEX('Capacity Summary'!$C$36:$F$135,MATCH('Capacity Backing (Hide)'!CD$2,'Capacity Summary'!$B$36:$B$135,0),4),IF(INDEX('Capacity Summary'!$I$36:$BH$135,MATCH('Capacity Backing (Hide)'!CD$2,'Capacity Summary'!$B$36:$B$135,0),MATCH('Capacity Backing (Hide)'!$A24,'Capacity Summary'!$I$35:$BH$35,0))&lt;&gt;0,INDEX('Capacity Summary'!$I$36:$BH$135,MATCH('Capacity Backing (Hide)'!CD$2,'Capacity Summary'!$B$36:$B$135,0),MATCH('Capacity Backing (Hide)'!$A24,'Capacity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(Hide)'!$A24,'Capacity Summary'!$I$35:$BH$35,0))="x",INDEX('Capacity Summary'!$C$36:$F$135,MATCH('Capacity Backing (Hide)'!CE$2,'Capacity Summary'!$B$36:$B$135,0),4),IF(INDEX('Capacity Summary'!$I$36:$BH$135,MATCH('Capacity Backing (Hide)'!CE$2,'Capacity Summary'!$B$36:$B$135,0),MATCH('Capacity Backing (Hide)'!$A24,'Capacity Summary'!$I$35:$BH$35,0))&lt;&gt;0,INDEX('Capacity Summary'!$I$36:$BH$135,MATCH('Capacity Backing (Hide)'!CE$2,'Capacity Summary'!$B$36:$B$135,0),MATCH('Capacity Backing (Hide)'!$A24,'Capacity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(Hide)'!$A24,'Capacity Summary'!$I$35:$BH$35,0))="x",INDEX('Capacity Summary'!$C$36:$F$135,MATCH('Capacity Backing (Hide)'!CF$2,'Capacity Summary'!$B$36:$B$135,0),4),IF(INDEX('Capacity Summary'!$I$36:$BH$135,MATCH('Capacity Backing (Hide)'!CF$2,'Capacity Summary'!$B$36:$B$135,0),MATCH('Capacity Backing (Hide)'!$A24,'Capacity Summary'!$I$35:$BH$35,0))&lt;&gt;0,INDEX('Capacity Summary'!$I$36:$BH$135,MATCH('Capacity Backing (Hide)'!CF$2,'Capacity Summary'!$B$36:$B$135,0),MATCH('Capacity Backing (Hide)'!$A24,'Capacity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(Hide)'!$A24,'Capacity Summary'!$I$35:$BH$35,0))="x",INDEX('Capacity Summary'!$C$36:$F$135,MATCH('Capacity Backing (Hide)'!CG$2,'Capacity Summary'!$B$36:$B$135,0),4),IF(INDEX('Capacity Summary'!$I$36:$BH$135,MATCH('Capacity Backing (Hide)'!CG$2,'Capacity Summary'!$B$36:$B$135,0),MATCH('Capacity Backing (Hide)'!$A24,'Capacity Summary'!$I$35:$BH$35,0))&lt;&gt;0,INDEX('Capacity Summary'!$I$36:$BH$135,MATCH('Capacity Backing (Hide)'!CG$2,'Capacity Summary'!$B$36:$B$135,0),MATCH('Capacity Backing (Hide)'!$A24,'Capacity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(Hide)'!$A24,'Capacity Summary'!$I$35:$BH$35,0))="x",INDEX('Capacity Summary'!$C$36:$F$135,MATCH('Capacity Backing (Hide)'!CH$2,'Capacity Summary'!$B$36:$B$135,0),4),IF(INDEX('Capacity Summary'!$I$36:$BH$135,MATCH('Capacity Backing (Hide)'!CH$2,'Capacity Summary'!$B$36:$B$135,0),MATCH('Capacity Backing (Hide)'!$A24,'Capacity Summary'!$I$35:$BH$35,0))&lt;&gt;0,INDEX('Capacity Summary'!$I$36:$BH$135,MATCH('Capacity Backing (Hide)'!CH$2,'Capacity Summary'!$B$36:$B$135,0),MATCH('Capacity Backing (Hide)'!$A24,'Capacity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(Hide)'!$A24,'Capacity Summary'!$I$35:$BH$35,0))="x",INDEX('Capacity Summary'!$C$36:$F$135,MATCH('Capacity Backing (Hide)'!CI$2,'Capacity Summary'!$B$36:$B$135,0),4),IF(INDEX('Capacity Summary'!$I$36:$BH$135,MATCH('Capacity Backing (Hide)'!CI$2,'Capacity Summary'!$B$36:$B$135,0),MATCH('Capacity Backing (Hide)'!$A24,'Capacity Summary'!$I$35:$BH$35,0))&lt;&gt;0,INDEX('Capacity Summary'!$I$36:$BH$135,MATCH('Capacity Backing (Hide)'!CI$2,'Capacity Summary'!$B$36:$B$135,0),MATCH('Capacity Backing (Hide)'!$A24,'Capacity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(Hide)'!$A24,'Capacity Summary'!$I$35:$BH$35,0))="x",INDEX('Capacity Summary'!$C$36:$F$135,MATCH('Capacity Backing (Hide)'!CJ$2,'Capacity Summary'!$B$36:$B$135,0),4),IF(INDEX('Capacity Summary'!$I$36:$BH$135,MATCH('Capacity Backing (Hide)'!CJ$2,'Capacity Summary'!$B$36:$B$135,0),MATCH('Capacity Backing (Hide)'!$A24,'Capacity Summary'!$I$35:$BH$35,0))&lt;&gt;0,INDEX('Capacity Summary'!$I$36:$BH$135,MATCH('Capacity Backing (Hide)'!CJ$2,'Capacity Summary'!$B$36:$B$135,0),MATCH('Capacity Backing (Hide)'!$A24,'Capacity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(Hide)'!$A24,'Capacity Summary'!$I$35:$BH$35,0))="x",INDEX('Capacity Summary'!$C$36:$F$135,MATCH('Capacity Backing (Hide)'!CK$2,'Capacity Summary'!$B$36:$B$135,0),4),IF(INDEX('Capacity Summary'!$I$36:$BH$135,MATCH('Capacity Backing (Hide)'!CK$2,'Capacity Summary'!$B$36:$B$135,0),MATCH('Capacity Backing (Hide)'!$A24,'Capacity Summary'!$I$35:$BH$35,0))&lt;&gt;0,INDEX('Capacity Summary'!$I$36:$BH$135,MATCH('Capacity Backing (Hide)'!CK$2,'Capacity Summary'!$B$36:$B$135,0),MATCH('Capacity Backing (Hide)'!$A24,'Capacity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(Hide)'!$A24,'Capacity Summary'!$I$35:$BH$35,0))="x",INDEX('Capacity Summary'!$C$36:$F$135,MATCH('Capacity Backing (Hide)'!CL$2,'Capacity Summary'!$B$36:$B$135,0),4),IF(INDEX('Capacity Summary'!$I$36:$BH$135,MATCH('Capacity Backing (Hide)'!CL$2,'Capacity Summary'!$B$36:$B$135,0),MATCH('Capacity Backing (Hide)'!$A24,'Capacity Summary'!$I$35:$BH$35,0))&lt;&gt;0,INDEX('Capacity Summary'!$I$36:$BH$135,MATCH('Capacity Backing (Hide)'!CL$2,'Capacity Summary'!$B$36:$B$135,0),MATCH('Capacity Backing (Hide)'!$A24,'Capacity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(Hide)'!$A24,'Capacity Summary'!$I$35:$BH$35,0))="x",INDEX('Capacity Summary'!$C$36:$F$135,MATCH('Capacity Backing (Hide)'!CM$2,'Capacity Summary'!$B$36:$B$135,0),4),IF(INDEX('Capacity Summary'!$I$36:$BH$135,MATCH('Capacity Backing (Hide)'!CM$2,'Capacity Summary'!$B$36:$B$135,0),MATCH('Capacity Backing (Hide)'!$A24,'Capacity Summary'!$I$35:$BH$35,0))&lt;&gt;0,INDEX('Capacity Summary'!$I$36:$BH$135,MATCH('Capacity Backing (Hide)'!CM$2,'Capacity Summary'!$B$36:$B$135,0),MATCH('Capacity Backing (Hide)'!$A24,'Capacity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(Hide)'!$A24,'Capacity Summary'!$I$35:$BH$35,0))="x",INDEX('Capacity Summary'!$C$36:$F$135,MATCH('Capacity Backing (Hide)'!CN$2,'Capacity Summary'!$B$36:$B$135,0),4),IF(INDEX('Capacity Summary'!$I$36:$BH$135,MATCH('Capacity Backing (Hide)'!CN$2,'Capacity Summary'!$B$36:$B$135,0),MATCH('Capacity Backing (Hide)'!$A24,'Capacity Summary'!$I$35:$BH$35,0))&lt;&gt;0,INDEX('Capacity Summary'!$I$36:$BH$135,MATCH('Capacity Backing (Hide)'!CN$2,'Capacity Summary'!$B$36:$B$135,0),MATCH('Capacity Backing (Hide)'!$A24,'Capacity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(Hide)'!$A24,'Capacity Summary'!$I$35:$BH$35,0))="x",INDEX('Capacity Summary'!$C$36:$F$135,MATCH('Capacity Backing (Hide)'!CO$2,'Capacity Summary'!$B$36:$B$135,0),4),IF(INDEX('Capacity Summary'!$I$36:$BH$135,MATCH('Capacity Backing (Hide)'!CO$2,'Capacity Summary'!$B$36:$B$135,0),MATCH('Capacity Backing (Hide)'!$A24,'Capacity Summary'!$I$35:$BH$35,0))&lt;&gt;0,INDEX('Capacity Summary'!$I$36:$BH$135,MATCH('Capacity Backing (Hide)'!CO$2,'Capacity Summary'!$B$36:$B$135,0),MATCH('Capacity Backing (Hide)'!$A24,'Capacity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(Hide)'!$A24,'Capacity Summary'!$I$35:$BH$35,0))="x",INDEX('Capacity Summary'!$C$36:$F$135,MATCH('Capacity Backing (Hide)'!CP$2,'Capacity Summary'!$B$36:$B$135,0),4),IF(INDEX('Capacity Summary'!$I$36:$BH$135,MATCH('Capacity Backing (Hide)'!CP$2,'Capacity Summary'!$B$36:$B$135,0),MATCH('Capacity Backing (Hide)'!$A24,'Capacity Summary'!$I$35:$BH$35,0))&lt;&gt;0,INDEX('Capacity Summary'!$I$36:$BH$135,MATCH('Capacity Backing (Hide)'!CP$2,'Capacity Summary'!$B$36:$B$135,0),MATCH('Capacity Backing (Hide)'!$A24,'Capacity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(Hide)'!$A24,'Capacity Summary'!$I$35:$BH$35,0))="x",INDEX('Capacity Summary'!$C$36:$F$135,MATCH('Capacity Backing (Hide)'!CQ$2,'Capacity Summary'!$B$36:$B$135,0),4),IF(INDEX('Capacity Summary'!$I$36:$BH$135,MATCH('Capacity Backing (Hide)'!CQ$2,'Capacity Summary'!$B$36:$B$135,0),MATCH('Capacity Backing (Hide)'!$A24,'Capacity Summary'!$I$35:$BH$35,0))&lt;&gt;0,INDEX('Capacity Summary'!$I$36:$BH$135,MATCH('Capacity Backing (Hide)'!CQ$2,'Capacity Summary'!$B$36:$B$135,0),MATCH('Capacity Backing (Hide)'!$A24,'Capacity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(Hide)'!$A24,'Capacity Summary'!$I$35:$BH$35,0))="x",INDEX('Capacity Summary'!$C$36:$F$135,MATCH('Capacity Backing (Hide)'!CR$2,'Capacity Summary'!$B$36:$B$135,0),4),IF(INDEX('Capacity Summary'!$I$36:$BH$135,MATCH('Capacity Backing (Hide)'!CR$2,'Capacity Summary'!$B$36:$B$135,0),MATCH('Capacity Backing (Hide)'!$A24,'Capacity Summary'!$I$35:$BH$35,0))&lt;&gt;0,INDEX('Capacity Summary'!$I$36:$BH$135,MATCH('Capacity Backing (Hide)'!CR$2,'Capacity Summary'!$B$36:$B$135,0),MATCH('Capacity Backing (Hide)'!$A24,'Capacity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(Hide)'!$A24,'Capacity Summary'!$I$35:$BH$35,0))="x",INDEX('Capacity Summary'!$C$36:$F$135,MATCH('Capacity Backing (Hide)'!CS$2,'Capacity Summary'!$B$36:$B$135,0),4),IF(INDEX('Capacity Summary'!$I$36:$BH$135,MATCH('Capacity Backing (Hide)'!CS$2,'Capacity Summary'!$B$36:$B$135,0),MATCH('Capacity Backing (Hide)'!$A24,'Capacity Summary'!$I$35:$BH$35,0))&lt;&gt;0,INDEX('Capacity Summary'!$I$36:$BH$135,MATCH('Capacity Backing (Hide)'!CS$2,'Capacity Summary'!$B$36:$B$135,0),MATCH('Capacity Backing (Hide)'!$A24,'Capacity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(Hide)'!$A24,'Capacity Summary'!$I$35:$BH$35,0))="x",INDEX('Capacity Summary'!$C$36:$F$135,MATCH('Capacity Backing (Hide)'!CT$2,'Capacity Summary'!$B$36:$B$135,0),4),IF(INDEX('Capacity Summary'!$I$36:$BH$135,MATCH('Capacity Backing (Hide)'!CT$2,'Capacity Summary'!$B$36:$B$135,0),MATCH('Capacity Backing (Hide)'!$A24,'Capacity Summary'!$I$35:$BH$35,0))&lt;&gt;0,INDEX('Capacity Summary'!$I$36:$BH$135,MATCH('Capacity Backing (Hide)'!CT$2,'Capacity Summary'!$B$36:$B$135,0),MATCH('Capacity Backing (Hide)'!$A24,'Capacity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(Hide)'!$A24,'Capacity Summary'!$I$35:$BH$35,0))="x",INDEX('Capacity Summary'!$C$36:$F$135,MATCH('Capacity Backing (Hide)'!CU$2,'Capacity Summary'!$B$36:$B$135,0),4),IF(INDEX('Capacity Summary'!$I$36:$BH$135,MATCH('Capacity Backing (Hide)'!CU$2,'Capacity Summary'!$B$36:$B$135,0),MATCH('Capacity Backing (Hide)'!$A24,'Capacity Summary'!$I$35:$BH$35,0))&lt;&gt;0,INDEX('Capacity Summary'!$I$36:$BH$135,MATCH('Capacity Backing (Hide)'!CU$2,'Capacity Summary'!$B$36:$B$135,0),MATCH('Capacity Backing (Hide)'!$A24,'Capacity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(Hide)'!$A24,'Capacity Summary'!$I$35:$BH$35,0))="x",INDEX('Capacity Summary'!$C$36:$F$135,MATCH('Capacity Backing (Hide)'!CV$2,'Capacity Summary'!$B$36:$B$135,0),4),IF(INDEX('Capacity Summary'!$I$36:$BH$135,MATCH('Capacity Backing (Hide)'!CV$2,'Capacity Summary'!$B$36:$B$135,0),MATCH('Capacity Backing (Hide)'!$A24,'Capacity Summary'!$I$35:$BH$35,0))&lt;&gt;0,INDEX('Capacity Summary'!$I$36:$BH$135,MATCH('Capacity Backing (Hide)'!CV$2,'Capacity Summary'!$B$36:$B$135,0),MATCH('Capacity Backing (Hide)'!$A24,'Capacity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(Hide)'!$A24,'Capacity Summary'!$I$35:$BH$35,0))="x",INDEX('Capacity Summary'!$C$36:$F$135,MATCH('Capacity Backing (Hide)'!CW$2,'Capacity Summary'!$B$36:$B$135,0),4),IF(INDEX('Capacity Summary'!$I$36:$BH$135,MATCH('Capacity Backing (Hide)'!CW$2,'Capacity Summary'!$B$36:$B$135,0),MATCH('Capacity Backing (Hide)'!$A24,'Capacity Summary'!$I$35:$BH$35,0))&lt;&gt;0,INDEX('Capacity Summary'!$I$36:$BH$135,MATCH('Capacity Backing (Hide)'!CW$2,'Capacity Summary'!$B$36:$B$135,0),MATCH('Capacity Backing (Hide)'!$A24,'Capacity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(Hide)'!$A25,'Capacity Summary'!$I$35:$BH$35,0))="x",INDEX('Capacity Summary'!$C$36:$F$135,MATCH('Capacity Backing (Hide)'!B$2,'Capacity Summary'!$B$36:$B$135,0),4),IF(INDEX('Capacity Summary'!$I$36:$BH$135,MATCH('Capacity Backing (Hide)'!B$2,'Capacity Summary'!$B$36:$B$135,0),MATCH('Capacity Backing (Hide)'!$A25,'Capacity Summary'!$I$35:$BH$35,0))&lt;&gt;0,INDEX('Capacity Summary'!$I$36:$BH$135,MATCH('Capacity Backing (Hide)'!B$2,'Capacity Summary'!$B$36:$B$135,0),MATCH('Capacity Backing (Hide)'!$A25,'Capacity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(Hide)'!$A25,'Capacity Summary'!$I$35:$BH$35,0))="x",INDEX('Capacity Summary'!$C$36:$F$135,MATCH('Capacity Backing (Hide)'!C$2,'Capacity Summary'!$B$36:$B$135,0),4),IF(INDEX('Capacity Summary'!$I$36:$BH$135,MATCH('Capacity Backing (Hide)'!C$2,'Capacity Summary'!$B$36:$B$135,0),MATCH('Capacity Backing (Hide)'!$A25,'Capacity Summary'!$I$35:$BH$35,0))&lt;&gt;0,INDEX('Capacity Summary'!$I$36:$BH$135,MATCH('Capacity Backing (Hide)'!C$2,'Capacity Summary'!$B$36:$B$135,0),MATCH('Capacity Backing (Hide)'!$A25,'Capacity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(Hide)'!$A25,'Capacity Summary'!$I$35:$BH$35,0))="x",INDEX('Capacity Summary'!$C$36:$F$135,MATCH('Capacity Backing (Hide)'!D$2,'Capacity Summary'!$B$36:$B$135,0),4),IF(INDEX('Capacity Summary'!$I$36:$BH$135,MATCH('Capacity Backing (Hide)'!D$2,'Capacity Summary'!$B$36:$B$135,0),MATCH('Capacity Backing (Hide)'!$A25,'Capacity Summary'!$I$35:$BH$35,0))&lt;&gt;0,INDEX('Capacity Summary'!$I$36:$BH$135,MATCH('Capacity Backing (Hide)'!D$2,'Capacity Summary'!$B$36:$B$135,0),MATCH('Capacity Backing (Hide)'!$A25,'Capacity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(Hide)'!$A25,'Capacity Summary'!$I$35:$BH$35,0))="x",INDEX('Capacity Summary'!$C$36:$F$135,MATCH('Capacity Backing (Hide)'!E$2,'Capacity Summary'!$B$36:$B$135,0),4),IF(INDEX('Capacity Summary'!$I$36:$BH$135,MATCH('Capacity Backing (Hide)'!E$2,'Capacity Summary'!$B$36:$B$135,0),MATCH('Capacity Backing (Hide)'!$A25,'Capacity Summary'!$I$35:$BH$35,0))&lt;&gt;0,INDEX('Capacity Summary'!$I$36:$BH$135,MATCH('Capacity Backing (Hide)'!E$2,'Capacity Summary'!$B$36:$B$135,0),MATCH('Capacity Backing (Hide)'!$A25,'Capacity Summary'!$I$35:$BH$35,0)),0)),INDEX('Capacity Summary'!$C$36:$F$135,MATCH('Capacity Backing (Hide)'!E$2,'Capacity Summary'!$B$36:$B$135,0),2)))/IF(Summary!$B$7="Minutes",1,60)/COUNTA(INDEX(Capacity!$C$10:$Q$109,MATCH('Capacity Backing (Hide)'!E$2,Capacity!$B$10:$B$109,0),1):INDEX(Capacity!$C$10:$Q$109,MATCH('Capacity Backing (Hide)'!E$2,Capacity!$B$10:$B$109,0),15))</f>
        <v>#N/A</v>
      </c>
      <c r="F2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(Hide)'!$A25,'Capacity Summary'!$I$35:$BH$35,0))="x",INDEX('Capacity Summary'!$C$36:$F$135,MATCH('Capacity Backing (Hide)'!F$2,'Capacity Summary'!$B$36:$B$135,0),4),IF(INDEX('Capacity Summary'!$I$36:$BH$135,MATCH('Capacity Backing (Hide)'!F$2,'Capacity Summary'!$B$36:$B$135,0),MATCH('Capacity Backing (Hide)'!$A25,'Capacity Summary'!$I$35:$BH$35,0))&lt;&gt;0,INDEX('Capacity Summary'!$I$36:$BH$135,MATCH('Capacity Backing (Hide)'!F$2,'Capacity Summary'!$B$36:$B$135,0),MATCH('Capacity Backing (Hide)'!$A25,'Capacity Summary'!$I$35:$BH$35,0)),0)),INDEX('Capacity Summary'!$C$36:$F$135,MATCH('Capacity Backing (Hide)'!F$2,'Capacity Summary'!$B$36:$B$135,0),2)))/IF(Summary!$B$7="Minutes",1,60)/COUNTA(INDEX(Capacity!$C$10:$Q$109,MATCH('Capacity Backing (Hide)'!F$2,Capacity!$B$10:$B$109,0),1):INDEX(Capacity!$C$10:$Q$109,MATCH('Capacity Backing (Hide)'!F$2,Capacity!$B$10:$B$109,0),15))</f>
        <v>#N/A</v>
      </c>
      <c r="G2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(Hide)'!$A25,'Capacity Summary'!$I$35:$BH$35,0))="x",INDEX('Capacity Summary'!$C$36:$F$135,MATCH('Capacity Backing (Hide)'!G$2,'Capacity Summary'!$B$36:$B$135,0),4),IF(INDEX('Capacity Summary'!$I$36:$BH$135,MATCH('Capacity Backing (Hide)'!G$2,'Capacity Summary'!$B$36:$B$135,0),MATCH('Capacity Backing (Hide)'!$A25,'Capacity Summary'!$I$35:$BH$35,0))&lt;&gt;0,INDEX('Capacity Summary'!$I$36:$BH$135,MATCH('Capacity Backing (Hide)'!G$2,'Capacity Summary'!$B$36:$B$135,0),MATCH('Capacity Backing (Hide)'!$A25,'Capacity Summary'!$I$35:$BH$35,0)),0)),INDEX('Capacity Summary'!$C$36:$F$135,MATCH('Capacity Backing (Hide)'!G$2,'Capacity Summary'!$B$36:$B$135,0),2)))/IF(Summary!$B$7="Minutes",1,60)/COUNTA(INDEX(Capacity!$C$10:$Q$109,MATCH('Capacity Backing (Hide)'!G$2,Capacity!$B$10:$B$109,0),1):INDEX(Capacity!$C$10:$Q$109,MATCH('Capacity Backing (Hide)'!G$2,Capacity!$B$10:$B$109,0),15))</f>
        <v>#N/A</v>
      </c>
      <c r="H2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(Hide)'!$A25,'Capacity Summary'!$I$35:$BH$35,0))="x",INDEX('Capacity Summary'!$C$36:$F$135,MATCH('Capacity Backing (Hide)'!H$2,'Capacity Summary'!$B$36:$B$135,0),4),IF(INDEX('Capacity Summary'!$I$36:$BH$135,MATCH('Capacity Backing (Hide)'!H$2,'Capacity Summary'!$B$36:$B$135,0),MATCH('Capacity Backing (Hide)'!$A25,'Capacity Summary'!$I$35:$BH$35,0))&lt;&gt;0,INDEX('Capacity Summary'!$I$36:$BH$135,MATCH('Capacity Backing (Hide)'!H$2,'Capacity Summary'!$B$36:$B$135,0),MATCH('Capacity Backing (Hide)'!$A25,'Capacity Summary'!$I$35:$BH$35,0)),0)),INDEX('Capacity Summary'!$C$36:$F$135,MATCH('Capacity Backing (Hide)'!H$2,'Capacity Summary'!$B$36:$B$135,0),2)))/IF(Summary!$B$7="Minutes",1,60)/COUNTA(INDEX(Capacity!$C$10:$Q$109,MATCH('Capacity Backing (Hide)'!H$2,Capacity!$B$10:$B$109,0),1):INDEX(Capacity!$C$10:$Q$109,MATCH('Capacity Backing (Hide)'!H$2,Capacity!$B$10:$B$109,0),15))</f>
        <v>#N/A</v>
      </c>
      <c r="I2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(Hide)'!$A25,'Capacity Summary'!$I$35:$BH$35,0))="x",INDEX('Capacity Summary'!$C$36:$F$135,MATCH('Capacity Backing (Hide)'!I$2,'Capacity Summary'!$B$36:$B$135,0),4),IF(INDEX('Capacity Summary'!$I$36:$BH$135,MATCH('Capacity Backing (Hide)'!I$2,'Capacity Summary'!$B$36:$B$135,0),MATCH('Capacity Backing (Hide)'!$A25,'Capacity Summary'!$I$35:$BH$35,0))&lt;&gt;0,INDEX('Capacity Summary'!$I$36:$BH$135,MATCH('Capacity Backing (Hide)'!I$2,'Capacity Summary'!$B$36:$B$135,0),MATCH('Capacity Backing (Hide)'!$A25,'Capacity Summary'!$I$35:$BH$35,0)),0)),INDEX('Capacity Summary'!$C$36:$F$135,MATCH('Capacity Backing (Hide)'!I$2,'Capacity Summary'!$B$36:$B$135,0),2)))/IF(Summary!$B$7="Minutes",1,60)/COUNTA(INDEX(Capacity!$C$10:$Q$109,MATCH('Capacity Backing (Hide)'!I$2,Capacity!$B$10:$B$109,0),1):INDEX(Capacity!$C$10:$Q$109,MATCH('Capacity Backing (Hide)'!I$2,Capacity!$B$10:$B$109,0),15))</f>
        <v>#N/A</v>
      </c>
      <c r="J2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(Hide)'!$A25,'Capacity Summary'!$I$35:$BH$35,0))="x",INDEX('Capacity Summary'!$C$36:$F$135,MATCH('Capacity Backing (Hide)'!J$2,'Capacity Summary'!$B$36:$B$135,0),4),IF(INDEX('Capacity Summary'!$I$36:$BH$135,MATCH('Capacity Backing (Hide)'!J$2,'Capacity Summary'!$B$36:$B$135,0),MATCH('Capacity Backing (Hide)'!$A25,'Capacity Summary'!$I$35:$BH$35,0))&lt;&gt;0,INDEX('Capacity Summary'!$I$36:$BH$135,MATCH('Capacity Backing (Hide)'!J$2,'Capacity Summary'!$B$36:$B$135,0),MATCH('Capacity Backing (Hide)'!$A25,'Capacity Summary'!$I$35:$BH$35,0)),0)),INDEX('Capacity Summary'!$C$36:$F$135,MATCH('Capacity Backing (Hide)'!J$2,'Capacity Summary'!$B$36:$B$135,0),2)))/IF(Summary!$B$7="Minutes",1,60)/COUNTA(INDEX(Capacity!$C$10:$Q$109,MATCH('Capacity Backing (Hide)'!J$2,Capacity!$B$10:$B$109,0),1):INDEX(Capacity!$C$10:$Q$109,MATCH('Capacity Backing (Hide)'!J$2,Capacity!$B$10:$B$109,0),15))</f>
        <v>#N/A</v>
      </c>
      <c r="K2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(Hide)'!$A25,'Capacity Summary'!$I$35:$BH$35,0))="x",INDEX('Capacity Summary'!$C$36:$F$135,MATCH('Capacity Backing (Hide)'!K$2,'Capacity Summary'!$B$36:$B$135,0),4),IF(INDEX('Capacity Summary'!$I$36:$BH$135,MATCH('Capacity Backing (Hide)'!K$2,'Capacity Summary'!$B$36:$B$135,0),MATCH('Capacity Backing (Hide)'!$A25,'Capacity Summary'!$I$35:$BH$35,0))&lt;&gt;0,INDEX('Capacity Summary'!$I$36:$BH$135,MATCH('Capacity Backing (Hide)'!K$2,'Capacity Summary'!$B$36:$B$135,0),MATCH('Capacity Backing (Hide)'!$A25,'Capacity Summary'!$I$35:$BH$35,0)),0)),INDEX('Capacity Summary'!$C$36:$F$135,MATCH('Capacity Backing (Hide)'!K$2,'Capacity Summary'!$B$36:$B$135,0),2)))/IF(Summary!$B$7="Minutes",1,60)/COUNTA(INDEX(Capacity!$C$10:$Q$109,MATCH('Capacity Backing (Hide)'!K$2,Capacity!$B$10:$B$109,0),1):INDEX(Capacity!$C$10:$Q$109,MATCH('Capacity Backing (Hide)'!K$2,Capacity!$B$10:$B$109,0),15))</f>
        <v>#N/A</v>
      </c>
      <c r="L2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(Hide)'!$A25,'Capacity Summary'!$I$35:$BH$35,0))="x",INDEX('Capacity Summary'!$C$36:$F$135,MATCH('Capacity Backing (Hide)'!L$2,'Capacity Summary'!$B$36:$B$135,0),4),IF(INDEX('Capacity Summary'!$I$36:$BH$135,MATCH('Capacity Backing (Hide)'!L$2,'Capacity Summary'!$B$36:$B$135,0),MATCH('Capacity Backing (Hide)'!$A25,'Capacity Summary'!$I$35:$BH$35,0))&lt;&gt;0,INDEX('Capacity Summary'!$I$36:$BH$135,MATCH('Capacity Backing (Hide)'!L$2,'Capacity Summary'!$B$36:$B$135,0),MATCH('Capacity Backing (Hide)'!$A25,'Capacity Summary'!$I$35:$BH$35,0)),0)),INDEX('Capacity Summary'!$C$36:$F$135,MATCH('Capacity Backing (Hide)'!L$2,'Capacity Summary'!$B$36:$B$135,0),2)))/IF(Summary!$B$7="Minutes",1,60)/COUNTA(INDEX(Capacity!$C$10:$Q$109,MATCH('Capacity Backing (Hide)'!L$2,Capacity!$B$10:$B$109,0),1):INDEX(Capacity!$C$10:$Q$109,MATCH('Capacity Backing (Hide)'!L$2,Capacity!$B$10:$B$109,0),15))</f>
        <v>#N/A</v>
      </c>
      <c r="M2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(Hide)'!$A25,'Capacity Summary'!$I$35:$BH$35,0))="x",INDEX('Capacity Summary'!$C$36:$F$135,MATCH('Capacity Backing (Hide)'!M$2,'Capacity Summary'!$B$36:$B$135,0),4),IF(INDEX('Capacity Summary'!$I$36:$BH$135,MATCH('Capacity Backing (Hide)'!M$2,'Capacity Summary'!$B$36:$B$135,0),MATCH('Capacity Backing (Hide)'!$A25,'Capacity Summary'!$I$35:$BH$35,0))&lt;&gt;0,INDEX('Capacity Summary'!$I$36:$BH$135,MATCH('Capacity Backing (Hide)'!M$2,'Capacity Summary'!$B$36:$B$135,0),MATCH('Capacity Backing (Hide)'!$A25,'Capacity Summary'!$I$35:$BH$35,0)),0)),INDEX('Capacity Summary'!$C$36:$F$135,MATCH('Capacity Backing (Hide)'!M$2,'Capacity Summary'!$B$36:$B$135,0),2)))/IF(Summary!$B$7="Minutes",1,60)/COUNTA(INDEX(Capacity!$C$10:$Q$109,MATCH('Capacity Backing (Hide)'!M$2,Capacity!$B$10:$B$109,0),1):INDEX(Capacity!$C$10:$Q$109,MATCH('Capacity Backing (Hide)'!M$2,Capacity!$B$10:$B$109,0),15))</f>
        <v>#N/A</v>
      </c>
      <c r="N2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(Hide)'!$A25,'Capacity Summary'!$I$35:$BH$35,0))="x",INDEX('Capacity Summary'!$C$36:$F$135,MATCH('Capacity Backing (Hide)'!N$2,'Capacity Summary'!$B$36:$B$135,0),4),IF(INDEX('Capacity Summary'!$I$36:$BH$135,MATCH('Capacity Backing (Hide)'!N$2,'Capacity Summary'!$B$36:$B$135,0),MATCH('Capacity Backing (Hide)'!$A25,'Capacity Summary'!$I$35:$BH$35,0))&lt;&gt;0,INDEX('Capacity Summary'!$I$36:$BH$135,MATCH('Capacity Backing (Hide)'!N$2,'Capacity Summary'!$B$36:$B$135,0),MATCH('Capacity Backing (Hide)'!$A25,'Capacity Summary'!$I$35:$BH$35,0)),0)),INDEX('Capacity Summary'!$C$36:$F$135,MATCH('Capacity Backing (Hide)'!N$2,'Capacity Summary'!$B$36:$B$135,0),2)))/IF(Summary!$B$7="Minutes",1,60)/COUNTA(INDEX(Capacity!$C$10:$Q$109,MATCH('Capacity Backing (Hide)'!N$2,Capacity!$B$10:$B$109,0),1):INDEX(Capacity!$C$10:$Q$109,MATCH('Capacity Backing (Hide)'!N$2,Capacity!$B$10:$B$109,0),15))</f>
        <v>#N/A</v>
      </c>
      <c r="O2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(Hide)'!$A25,'Capacity Summary'!$I$35:$BH$35,0))="x",INDEX('Capacity Summary'!$C$36:$F$135,MATCH('Capacity Backing (Hide)'!O$2,'Capacity Summary'!$B$36:$B$135,0),4),IF(INDEX('Capacity Summary'!$I$36:$BH$135,MATCH('Capacity Backing (Hide)'!O$2,'Capacity Summary'!$B$36:$B$135,0),MATCH('Capacity Backing (Hide)'!$A25,'Capacity Summary'!$I$35:$BH$35,0))&lt;&gt;0,INDEX('Capacity Summary'!$I$36:$BH$135,MATCH('Capacity Backing (Hide)'!O$2,'Capacity Summary'!$B$36:$B$135,0),MATCH('Capacity Backing (Hide)'!$A25,'Capacity Summary'!$I$35:$BH$35,0)),0)),INDEX('Capacity Summary'!$C$36:$F$135,MATCH('Capacity Backing (Hide)'!O$2,'Capacity Summary'!$B$36:$B$135,0),2)))/IF(Summary!$B$7="Minutes",1,60)/COUNTA(INDEX(Capacity!$C$10:$Q$109,MATCH('Capacity Backing (Hide)'!O$2,Capacity!$B$10:$B$109,0),1):INDEX(Capacity!$C$10:$Q$109,MATCH('Capacity Backing (Hide)'!O$2,Capacity!$B$10:$B$109,0),15))</f>
        <v>#N/A</v>
      </c>
      <c r="P2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(Hide)'!$A25,'Capacity Summary'!$I$35:$BH$35,0))="x",INDEX('Capacity Summary'!$C$36:$F$135,MATCH('Capacity Backing (Hide)'!P$2,'Capacity Summary'!$B$36:$B$135,0),4),IF(INDEX('Capacity Summary'!$I$36:$BH$135,MATCH('Capacity Backing (Hide)'!P$2,'Capacity Summary'!$B$36:$B$135,0),MATCH('Capacity Backing (Hide)'!$A25,'Capacity Summary'!$I$35:$BH$35,0))&lt;&gt;0,INDEX('Capacity Summary'!$I$36:$BH$135,MATCH('Capacity Backing (Hide)'!P$2,'Capacity Summary'!$B$36:$B$135,0),MATCH('Capacity Backing (Hide)'!$A25,'Capacity Summary'!$I$35:$BH$35,0)),0)),INDEX('Capacity Summary'!$C$36:$F$135,MATCH('Capacity Backing (Hide)'!P$2,'Capacity Summary'!$B$36:$B$135,0),2)))/IF(Summary!$B$7="Minutes",1,60)/COUNTA(INDEX(Capacity!$C$10:$Q$109,MATCH('Capacity Backing (Hide)'!P$2,Capacity!$B$10:$B$109,0),1):INDEX(Capacity!$C$10:$Q$109,MATCH('Capacity Backing (Hide)'!P$2,Capacity!$B$10:$B$109,0),15))</f>
        <v>#N/A</v>
      </c>
      <c r="Q2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(Hide)'!$A25,'Capacity Summary'!$I$35:$BH$35,0))="x",INDEX('Capacity Summary'!$C$36:$F$135,MATCH('Capacity Backing (Hide)'!Q$2,'Capacity Summary'!$B$36:$B$135,0),4),IF(INDEX('Capacity Summary'!$I$36:$BH$135,MATCH('Capacity Backing (Hide)'!Q$2,'Capacity Summary'!$B$36:$B$135,0),MATCH('Capacity Backing (Hide)'!$A25,'Capacity Summary'!$I$35:$BH$35,0))&lt;&gt;0,INDEX('Capacity Summary'!$I$36:$BH$135,MATCH('Capacity Backing (Hide)'!Q$2,'Capacity Summary'!$B$36:$B$135,0),MATCH('Capacity Backing (Hide)'!$A25,'Capacity Summary'!$I$35:$BH$35,0)),0)),INDEX('Capacity Summary'!$C$36:$F$135,MATCH('Capacity Backing (Hide)'!Q$2,'Capacity Summary'!$B$36:$B$135,0),2)))/IF(Summary!$B$7="Minutes",1,60)/COUNTA(INDEX(Capacity!$C$10:$Q$109,MATCH('Capacity Backing (Hide)'!Q$2,Capacity!$B$10:$B$109,0),1):INDEX(Capacity!$C$10:$Q$109,MATCH('Capacity Backing (Hide)'!Q$2,Capacity!$B$10:$B$109,0),15))</f>
        <v>#N/A</v>
      </c>
      <c r="R2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(Hide)'!$A25,'Capacity Summary'!$I$35:$BH$35,0))="x",INDEX('Capacity Summary'!$C$36:$F$135,MATCH('Capacity Backing (Hide)'!R$2,'Capacity Summary'!$B$36:$B$135,0),4),IF(INDEX('Capacity Summary'!$I$36:$BH$135,MATCH('Capacity Backing (Hide)'!R$2,'Capacity Summary'!$B$36:$B$135,0),MATCH('Capacity Backing (Hide)'!$A25,'Capacity Summary'!$I$35:$BH$35,0))&lt;&gt;0,INDEX('Capacity Summary'!$I$36:$BH$135,MATCH('Capacity Backing (Hide)'!R$2,'Capacity Summary'!$B$36:$B$135,0),MATCH('Capacity Backing (Hide)'!$A25,'Capacity Summary'!$I$35:$BH$35,0)),0)),INDEX('Capacity Summary'!$C$36:$F$135,MATCH('Capacity Backing (Hide)'!R$2,'Capacity Summary'!$B$36:$B$135,0),2)))/IF(Summary!$B$7="Minutes",1,60)/COUNTA(INDEX(Capacity!$C$10:$Q$109,MATCH('Capacity Backing (Hide)'!R$2,Capacity!$B$10:$B$109,0),1):INDEX(Capacity!$C$10:$Q$109,MATCH('Capacity Backing (Hide)'!R$2,Capacity!$B$10:$B$109,0),15))</f>
        <v>#N/A</v>
      </c>
      <c r="S2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(Hide)'!$A25,'Capacity Summary'!$I$35:$BH$35,0))="x",INDEX('Capacity Summary'!$C$36:$F$135,MATCH('Capacity Backing (Hide)'!S$2,'Capacity Summary'!$B$36:$B$135,0),4),IF(INDEX('Capacity Summary'!$I$36:$BH$135,MATCH('Capacity Backing (Hide)'!S$2,'Capacity Summary'!$B$36:$B$135,0),MATCH('Capacity Backing (Hide)'!$A25,'Capacity Summary'!$I$35:$BH$35,0))&lt;&gt;0,INDEX('Capacity Summary'!$I$36:$BH$135,MATCH('Capacity Backing (Hide)'!S$2,'Capacity Summary'!$B$36:$B$135,0),MATCH('Capacity Backing (Hide)'!$A25,'Capacity Summary'!$I$35:$BH$35,0)),0)),INDEX('Capacity Summary'!$C$36:$F$135,MATCH('Capacity Backing (Hide)'!S$2,'Capacity Summary'!$B$36:$B$135,0),2)))/IF(Summary!$B$7="Minutes",1,60)/COUNTA(INDEX(Capacity!$C$10:$Q$109,MATCH('Capacity Backing (Hide)'!S$2,Capacity!$B$10:$B$109,0),1):INDEX(Capacity!$C$10:$Q$109,MATCH('Capacity Backing (Hide)'!S$2,Capacity!$B$10:$B$109,0),15))</f>
        <v>#N/A</v>
      </c>
      <c r="T2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(Hide)'!$A25,'Capacity Summary'!$I$35:$BH$35,0))="x",INDEX('Capacity Summary'!$C$36:$F$135,MATCH('Capacity Backing (Hide)'!T$2,'Capacity Summary'!$B$36:$B$135,0),4),IF(INDEX('Capacity Summary'!$I$36:$BH$135,MATCH('Capacity Backing (Hide)'!T$2,'Capacity Summary'!$B$36:$B$135,0),MATCH('Capacity Backing (Hide)'!$A25,'Capacity Summary'!$I$35:$BH$35,0))&lt;&gt;0,INDEX('Capacity Summary'!$I$36:$BH$135,MATCH('Capacity Backing (Hide)'!T$2,'Capacity Summary'!$B$36:$B$135,0),MATCH('Capacity Backing (Hide)'!$A25,'Capacity Summary'!$I$35:$BH$35,0)),0)),INDEX('Capacity Summary'!$C$36:$F$135,MATCH('Capacity Backing (Hide)'!T$2,'Capacity Summary'!$B$36:$B$135,0),2)))/IF(Summary!$B$7="Minutes",1,60)/COUNTA(INDEX(Capacity!$C$10:$Q$109,MATCH('Capacity Backing (Hide)'!T$2,Capacity!$B$10:$B$109,0),1):INDEX(Capacity!$C$10:$Q$109,MATCH('Capacity Backing (Hide)'!T$2,Capacity!$B$10:$B$109,0),15))</f>
        <v>#N/A</v>
      </c>
      <c r="U2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(Hide)'!$A25,'Capacity Summary'!$I$35:$BH$35,0))="x",INDEX('Capacity Summary'!$C$36:$F$135,MATCH('Capacity Backing (Hide)'!U$2,'Capacity Summary'!$B$36:$B$135,0),4),IF(INDEX('Capacity Summary'!$I$36:$BH$135,MATCH('Capacity Backing (Hide)'!U$2,'Capacity Summary'!$B$36:$B$135,0),MATCH('Capacity Backing (Hide)'!$A25,'Capacity Summary'!$I$35:$BH$35,0))&lt;&gt;0,INDEX('Capacity Summary'!$I$36:$BH$135,MATCH('Capacity Backing (Hide)'!U$2,'Capacity Summary'!$B$36:$B$135,0),MATCH('Capacity Backing (Hide)'!$A25,'Capacity Summary'!$I$35:$BH$35,0)),0)),INDEX('Capacity Summary'!$C$36:$F$135,MATCH('Capacity Backing (Hide)'!U$2,'Capacity Summary'!$B$36:$B$135,0),2)))/IF(Summary!$B$7="Minutes",1,60)/COUNTA(INDEX(Capacity!$C$10:$Q$109,MATCH('Capacity Backing (Hide)'!U$2,Capacity!$B$10:$B$109,0),1):INDEX(Capacity!$C$10:$Q$109,MATCH('Capacity Backing (Hide)'!U$2,Capacity!$B$10:$B$109,0),15))</f>
        <v>#N/A</v>
      </c>
      <c r="V2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(Hide)'!$A25,'Capacity Summary'!$I$35:$BH$35,0))="x",INDEX('Capacity Summary'!$C$36:$F$135,MATCH('Capacity Backing (Hide)'!V$2,'Capacity Summary'!$B$36:$B$135,0),4),IF(INDEX('Capacity Summary'!$I$36:$BH$135,MATCH('Capacity Backing (Hide)'!V$2,'Capacity Summary'!$B$36:$B$135,0),MATCH('Capacity Backing (Hide)'!$A25,'Capacity Summary'!$I$35:$BH$35,0))&lt;&gt;0,INDEX('Capacity Summary'!$I$36:$BH$135,MATCH('Capacity Backing (Hide)'!V$2,'Capacity Summary'!$B$36:$B$135,0),MATCH('Capacity Backing (Hide)'!$A25,'Capacity Summary'!$I$35:$BH$35,0)),0)),INDEX('Capacity Summary'!$C$36:$F$135,MATCH('Capacity Backing (Hide)'!V$2,'Capacity Summary'!$B$36:$B$135,0),2)))/IF(Summary!$B$7="Minutes",1,60)/COUNTA(INDEX(Capacity!$C$10:$Q$109,MATCH('Capacity Backing (Hide)'!V$2,Capacity!$B$10:$B$109,0),1):INDEX(Capacity!$C$10:$Q$109,MATCH('Capacity Backing (Hide)'!V$2,Capacity!$B$10:$B$109,0),15))</f>
        <v>#N/A</v>
      </c>
      <c r="W2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(Hide)'!$A25,'Capacity Summary'!$I$35:$BH$35,0))="x",INDEX('Capacity Summary'!$C$36:$F$135,MATCH('Capacity Backing (Hide)'!W$2,'Capacity Summary'!$B$36:$B$135,0),4),IF(INDEX('Capacity Summary'!$I$36:$BH$135,MATCH('Capacity Backing (Hide)'!W$2,'Capacity Summary'!$B$36:$B$135,0),MATCH('Capacity Backing (Hide)'!$A25,'Capacity Summary'!$I$35:$BH$35,0))&lt;&gt;0,INDEX('Capacity Summary'!$I$36:$BH$135,MATCH('Capacity Backing (Hide)'!W$2,'Capacity Summary'!$B$36:$B$135,0),MATCH('Capacity Backing (Hide)'!$A25,'Capacity Summary'!$I$35:$BH$35,0)),0)),INDEX('Capacity Summary'!$C$36:$F$135,MATCH('Capacity Backing (Hide)'!W$2,'Capacity Summary'!$B$36:$B$135,0),2)))/IF(Summary!$B$7="Minutes",1,60)/COUNTA(INDEX(Capacity!$C$10:$Q$109,MATCH('Capacity Backing (Hide)'!W$2,Capacity!$B$10:$B$109,0),1):INDEX(Capacity!$C$10:$Q$109,MATCH('Capacity Backing (Hide)'!W$2,Capacity!$B$10:$B$109,0),15))</f>
        <v>#N/A</v>
      </c>
      <c r="X2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(Hide)'!$A25,'Capacity Summary'!$I$35:$BH$35,0))="x",INDEX('Capacity Summary'!$C$36:$F$135,MATCH('Capacity Backing (Hide)'!X$2,'Capacity Summary'!$B$36:$B$135,0),4),IF(INDEX('Capacity Summary'!$I$36:$BH$135,MATCH('Capacity Backing (Hide)'!X$2,'Capacity Summary'!$B$36:$B$135,0),MATCH('Capacity Backing (Hide)'!$A25,'Capacity Summary'!$I$35:$BH$35,0))&lt;&gt;0,INDEX('Capacity Summary'!$I$36:$BH$135,MATCH('Capacity Backing (Hide)'!X$2,'Capacity Summary'!$B$36:$B$135,0),MATCH('Capacity Backing (Hide)'!$A25,'Capacity Summary'!$I$35:$BH$35,0)),0)),INDEX('Capacity Summary'!$C$36:$F$135,MATCH('Capacity Backing (Hide)'!X$2,'Capacity Summary'!$B$36:$B$135,0),2)))/IF(Summary!$B$7="Minutes",1,60)/COUNTA(INDEX(Capacity!$C$10:$Q$109,MATCH('Capacity Backing (Hide)'!X$2,Capacity!$B$10:$B$109,0),1):INDEX(Capacity!$C$10:$Q$109,MATCH('Capacity Backing (Hide)'!X$2,Capacity!$B$10:$B$109,0),15))</f>
        <v>#N/A</v>
      </c>
      <c r="Y2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(Hide)'!$A25,'Capacity Summary'!$I$35:$BH$35,0))="x",INDEX('Capacity Summary'!$C$36:$F$135,MATCH('Capacity Backing (Hide)'!Y$2,'Capacity Summary'!$B$36:$B$135,0),4),IF(INDEX('Capacity Summary'!$I$36:$BH$135,MATCH('Capacity Backing (Hide)'!Y$2,'Capacity Summary'!$B$36:$B$135,0),MATCH('Capacity Backing (Hide)'!$A25,'Capacity Summary'!$I$35:$BH$35,0))&lt;&gt;0,INDEX('Capacity Summary'!$I$36:$BH$135,MATCH('Capacity Backing (Hide)'!Y$2,'Capacity Summary'!$B$36:$B$135,0),MATCH('Capacity Backing (Hide)'!$A25,'Capacity Summary'!$I$35:$BH$35,0)),0)),INDEX('Capacity Summary'!$C$36:$F$135,MATCH('Capacity Backing (Hide)'!Y$2,'Capacity Summary'!$B$36:$B$135,0),2)))/IF(Summary!$B$7="Minutes",1,60)/COUNTA(INDEX(Capacity!$C$10:$Q$109,MATCH('Capacity Backing (Hide)'!Y$2,Capacity!$B$10:$B$109,0),1):INDEX(Capacity!$C$10:$Q$109,MATCH('Capacity Backing (Hide)'!Y$2,Capacity!$B$10:$B$109,0),15))</f>
        <v>#N/A</v>
      </c>
      <c r="Z2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(Hide)'!$A25,'Capacity Summary'!$I$35:$BH$35,0))="x",INDEX('Capacity Summary'!$C$36:$F$135,MATCH('Capacity Backing (Hide)'!Z$2,'Capacity Summary'!$B$36:$B$135,0),4),IF(INDEX('Capacity Summary'!$I$36:$BH$135,MATCH('Capacity Backing (Hide)'!Z$2,'Capacity Summary'!$B$36:$B$135,0),MATCH('Capacity Backing (Hide)'!$A25,'Capacity Summary'!$I$35:$BH$35,0))&lt;&gt;0,INDEX('Capacity Summary'!$I$36:$BH$135,MATCH('Capacity Backing (Hide)'!Z$2,'Capacity Summary'!$B$36:$B$135,0),MATCH('Capacity Backing (Hide)'!$A25,'Capacity Summary'!$I$35:$BH$35,0)),0)),INDEX('Capacity Summary'!$C$36:$F$135,MATCH('Capacity Backing (Hide)'!Z$2,'Capacity Summary'!$B$36:$B$135,0),2)))/IF(Summary!$B$7="Minutes",1,60)/COUNTA(INDEX(Capacity!$C$10:$Q$109,MATCH('Capacity Backing (Hide)'!Z$2,Capacity!$B$10:$B$109,0),1):INDEX(Capacity!$C$10:$Q$109,MATCH('Capacity Backing (Hide)'!Z$2,Capacity!$B$10:$B$109,0),15))</f>
        <v>#N/A</v>
      </c>
      <c r="AA2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(Hide)'!$A25,'Capacity Summary'!$I$35:$BH$35,0))="x",INDEX('Capacity Summary'!$C$36:$F$135,MATCH('Capacity Backing (Hide)'!AA$2,'Capacity Summary'!$B$36:$B$135,0),4),IF(INDEX('Capacity Summary'!$I$36:$BH$135,MATCH('Capacity Backing (Hide)'!AA$2,'Capacity Summary'!$B$36:$B$135,0),MATCH('Capacity Backing (Hide)'!$A25,'Capacity Summary'!$I$35:$BH$35,0))&lt;&gt;0,INDEX('Capacity Summary'!$I$36:$BH$135,MATCH('Capacity Backing (Hide)'!AA$2,'Capacity Summary'!$B$36:$B$135,0),MATCH('Capacity Backing (Hide)'!$A25,'Capacity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(Hide)'!$A25,'Capacity Summary'!$I$35:$BH$35,0))="x",INDEX('Capacity Summary'!$C$36:$F$135,MATCH('Capacity Backing (Hide)'!AB$2,'Capacity Summary'!$B$36:$B$135,0),4),IF(INDEX('Capacity Summary'!$I$36:$BH$135,MATCH('Capacity Backing (Hide)'!AB$2,'Capacity Summary'!$B$36:$B$135,0),MATCH('Capacity Backing (Hide)'!$A25,'Capacity Summary'!$I$35:$BH$35,0))&lt;&gt;0,INDEX('Capacity Summary'!$I$36:$BH$135,MATCH('Capacity Backing (Hide)'!AB$2,'Capacity Summary'!$B$36:$B$135,0),MATCH('Capacity Backing (Hide)'!$A25,'Capacity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(Hide)'!$A25,'Capacity Summary'!$I$35:$BH$35,0))="x",INDEX('Capacity Summary'!$C$36:$F$135,MATCH('Capacity Backing (Hide)'!AC$2,'Capacity Summary'!$B$36:$B$135,0),4),IF(INDEX('Capacity Summary'!$I$36:$BH$135,MATCH('Capacity Backing (Hide)'!AC$2,'Capacity Summary'!$B$36:$B$135,0),MATCH('Capacity Backing (Hide)'!$A25,'Capacity Summary'!$I$35:$BH$35,0))&lt;&gt;0,INDEX('Capacity Summary'!$I$36:$BH$135,MATCH('Capacity Backing (Hide)'!AC$2,'Capacity Summary'!$B$36:$B$135,0),MATCH('Capacity Backing (Hide)'!$A25,'Capacity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(Hide)'!$A25,'Capacity Summary'!$I$35:$BH$35,0))="x",INDEX('Capacity Summary'!$C$36:$F$135,MATCH('Capacity Backing (Hide)'!AD$2,'Capacity Summary'!$B$36:$B$135,0),4),IF(INDEX('Capacity Summary'!$I$36:$BH$135,MATCH('Capacity Backing (Hide)'!AD$2,'Capacity Summary'!$B$36:$B$135,0),MATCH('Capacity Backing (Hide)'!$A25,'Capacity Summary'!$I$35:$BH$35,0))&lt;&gt;0,INDEX('Capacity Summary'!$I$36:$BH$135,MATCH('Capacity Backing (Hide)'!AD$2,'Capacity Summary'!$B$36:$B$135,0),MATCH('Capacity Backing (Hide)'!$A25,'Capacity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(Hide)'!$A25,'Capacity Summary'!$I$35:$BH$35,0))="x",INDEX('Capacity Summary'!$C$36:$F$135,MATCH('Capacity Backing (Hide)'!AE$2,'Capacity Summary'!$B$36:$B$135,0),4),IF(INDEX('Capacity Summary'!$I$36:$BH$135,MATCH('Capacity Backing (Hide)'!AE$2,'Capacity Summary'!$B$36:$B$135,0),MATCH('Capacity Backing (Hide)'!$A25,'Capacity Summary'!$I$35:$BH$35,0))&lt;&gt;0,INDEX('Capacity Summary'!$I$36:$BH$135,MATCH('Capacity Backing (Hide)'!AE$2,'Capacity Summary'!$B$36:$B$135,0),MATCH('Capacity Backing (Hide)'!$A25,'Capacity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(Hide)'!$A25,'Capacity Summary'!$I$35:$BH$35,0))="x",INDEX('Capacity Summary'!$C$36:$F$135,MATCH('Capacity Backing (Hide)'!AF$2,'Capacity Summary'!$B$36:$B$135,0),4),IF(INDEX('Capacity Summary'!$I$36:$BH$135,MATCH('Capacity Backing (Hide)'!AF$2,'Capacity Summary'!$B$36:$B$135,0),MATCH('Capacity Backing (Hide)'!$A25,'Capacity Summary'!$I$35:$BH$35,0))&lt;&gt;0,INDEX('Capacity Summary'!$I$36:$BH$135,MATCH('Capacity Backing (Hide)'!AF$2,'Capacity Summary'!$B$36:$B$135,0),MATCH('Capacity Backing (Hide)'!$A25,'Capacity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(Hide)'!$A25,'Capacity Summary'!$I$35:$BH$35,0))="x",INDEX('Capacity Summary'!$C$36:$F$135,MATCH('Capacity Backing (Hide)'!AG$2,'Capacity Summary'!$B$36:$B$135,0),4),IF(INDEX('Capacity Summary'!$I$36:$BH$135,MATCH('Capacity Backing (Hide)'!AG$2,'Capacity Summary'!$B$36:$B$135,0),MATCH('Capacity Backing (Hide)'!$A25,'Capacity Summary'!$I$35:$BH$35,0))&lt;&gt;0,INDEX('Capacity Summary'!$I$36:$BH$135,MATCH('Capacity Backing (Hide)'!AG$2,'Capacity Summary'!$B$36:$B$135,0),MATCH('Capacity Backing (Hide)'!$A25,'Capacity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(Hide)'!$A25,'Capacity Summary'!$I$35:$BH$35,0))="x",INDEX('Capacity Summary'!$C$36:$F$135,MATCH('Capacity Backing (Hide)'!AH$2,'Capacity Summary'!$B$36:$B$135,0),4),IF(INDEX('Capacity Summary'!$I$36:$BH$135,MATCH('Capacity Backing (Hide)'!AH$2,'Capacity Summary'!$B$36:$B$135,0),MATCH('Capacity Backing (Hide)'!$A25,'Capacity Summary'!$I$35:$BH$35,0))&lt;&gt;0,INDEX('Capacity Summary'!$I$36:$BH$135,MATCH('Capacity Backing (Hide)'!AH$2,'Capacity Summary'!$B$36:$B$135,0),MATCH('Capacity Backing (Hide)'!$A25,'Capacity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(Hide)'!$A25,'Capacity Summary'!$I$35:$BH$35,0))="x",INDEX('Capacity Summary'!$C$36:$F$135,MATCH('Capacity Backing (Hide)'!AI$2,'Capacity Summary'!$B$36:$B$135,0),4),IF(INDEX('Capacity Summary'!$I$36:$BH$135,MATCH('Capacity Backing (Hide)'!AI$2,'Capacity Summary'!$B$36:$B$135,0),MATCH('Capacity Backing (Hide)'!$A25,'Capacity Summary'!$I$35:$BH$35,0))&lt;&gt;0,INDEX('Capacity Summary'!$I$36:$BH$135,MATCH('Capacity Backing (Hide)'!AI$2,'Capacity Summary'!$B$36:$B$135,0),MATCH('Capacity Backing (Hide)'!$A25,'Capacity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(Hide)'!$A25,'Capacity Summary'!$I$35:$BH$35,0))="x",INDEX('Capacity Summary'!$C$36:$F$135,MATCH('Capacity Backing (Hide)'!AJ$2,'Capacity Summary'!$B$36:$B$135,0),4),IF(INDEX('Capacity Summary'!$I$36:$BH$135,MATCH('Capacity Backing (Hide)'!AJ$2,'Capacity Summary'!$B$36:$B$135,0),MATCH('Capacity Backing (Hide)'!$A25,'Capacity Summary'!$I$35:$BH$35,0))&lt;&gt;0,INDEX('Capacity Summary'!$I$36:$BH$135,MATCH('Capacity Backing (Hide)'!AJ$2,'Capacity Summary'!$B$36:$B$135,0),MATCH('Capacity Backing (Hide)'!$A25,'Capacity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(Hide)'!$A25,'Capacity Summary'!$I$35:$BH$35,0))="x",INDEX('Capacity Summary'!$C$36:$F$135,MATCH('Capacity Backing (Hide)'!AK$2,'Capacity Summary'!$B$36:$B$135,0),4),IF(INDEX('Capacity Summary'!$I$36:$BH$135,MATCH('Capacity Backing (Hide)'!AK$2,'Capacity Summary'!$B$36:$B$135,0),MATCH('Capacity Backing (Hide)'!$A25,'Capacity Summary'!$I$35:$BH$35,0))&lt;&gt;0,INDEX('Capacity Summary'!$I$36:$BH$135,MATCH('Capacity Backing (Hide)'!AK$2,'Capacity Summary'!$B$36:$B$135,0),MATCH('Capacity Backing (Hide)'!$A25,'Capacity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(Hide)'!$A25,'Capacity Summary'!$I$35:$BH$35,0))="x",INDEX('Capacity Summary'!$C$36:$F$135,MATCH('Capacity Backing (Hide)'!AL$2,'Capacity Summary'!$B$36:$B$135,0),4),IF(INDEX('Capacity Summary'!$I$36:$BH$135,MATCH('Capacity Backing (Hide)'!AL$2,'Capacity Summary'!$B$36:$B$135,0),MATCH('Capacity Backing (Hide)'!$A25,'Capacity Summary'!$I$35:$BH$35,0))&lt;&gt;0,INDEX('Capacity Summary'!$I$36:$BH$135,MATCH('Capacity Backing (Hide)'!AL$2,'Capacity Summary'!$B$36:$B$135,0),MATCH('Capacity Backing (Hide)'!$A25,'Capacity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(Hide)'!$A25,'Capacity Summary'!$I$35:$BH$35,0))="x",INDEX('Capacity Summary'!$C$36:$F$135,MATCH('Capacity Backing (Hide)'!AM$2,'Capacity Summary'!$B$36:$B$135,0),4),IF(INDEX('Capacity Summary'!$I$36:$BH$135,MATCH('Capacity Backing (Hide)'!AM$2,'Capacity Summary'!$B$36:$B$135,0),MATCH('Capacity Backing (Hide)'!$A25,'Capacity Summary'!$I$35:$BH$35,0))&lt;&gt;0,INDEX('Capacity Summary'!$I$36:$BH$135,MATCH('Capacity Backing (Hide)'!AM$2,'Capacity Summary'!$B$36:$B$135,0),MATCH('Capacity Backing (Hide)'!$A25,'Capacity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(Hide)'!$A25,'Capacity Summary'!$I$35:$BH$35,0))="x",INDEX('Capacity Summary'!$C$36:$F$135,MATCH('Capacity Backing (Hide)'!AN$2,'Capacity Summary'!$B$36:$B$135,0),4),IF(INDEX('Capacity Summary'!$I$36:$BH$135,MATCH('Capacity Backing (Hide)'!AN$2,'Capacity Summary'!$B$36:$B$135,0),MATCH('Capacity Backing (Hide)'!$A25,'Capacity Summary'!$I$35:$BH$35,0))&lt;&gt;0,INDEX('Capacity Summary'!$I$36:$BH$135,MATCH('Capacity Backing (Hide)'!AN$2,'Capacity Summary'!$B$36:$B$135,0),MATCH('Capacity Backing (Hide)'!$A25,'Capacity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(Hide)'!$A25,'Capacity Summary'!$I$35:$BH$35,0))="x",INDEX('Capacity Summary'!$C$36:$F$135,MATCH('Capacity Backing (Hide)'!AO$2,'Capacity Summary'!$B$36:$B$135,0),4),IF(INDEX('Capacity Summary'!$I$36:$BH$135,MATCH('Capacity Backing (Hide)'!AO$2,'Capacity Summary'!$B$36:$B$135,0),MATCH('Capacity Backing (Hide)'!$A25,'Capacity Summary'!$I$35:$BH$35,0))&lt;&gt;0,INDEX('Capacity Summary'!$I$36:$BH$135,MATCH('Capacity Backing (Hide)'!AO$2,'Capacity Summary'!$B$36:$B$135,0),MATCH('Capacity Backing (Hide)'!$A25,'Capacity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(Hide)'!$A25,'Capacity Summary'!$I$35:$BH$35,0))="x",INDEX('Capacity Summary'!$C$36:$F$135,MATCH('Capacity Backing (Hide)'!AP$2,'Capacity Summary'!$B$36:$B$135,0),4),IF(INDEX('Capacity Summary'!$I$36:$BH$135,MATCH('Capacity Backing (Hide)'!AP$2,'Capacity Summary'!$B$36:$B$135,0),MATCH('Capacity Backing (Hide)'!$A25,'Capacity Summary'!$I$35:$BH$35,0))&lt;&gt;0,INDEX('Capacity Summary'!$I$36:$BH$135,MATCH('Capacity Backing (Hide)'!AP$2,'Capacity Summary'!$B$36:$B$135,0),MATCH('Capacity Backing (Hide)'!$A25,'Capacity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(Hide)'!$A25,'Capacity Summary'!$I$35:$BH$35,0))="x",INDEX('Capacity Summary'!$C$36:$F$135,MATCH('Capacity Backing (Hide)'!AQ$2,'Capacity Summary'!$B$36:$B$135,0),4),IF(INDEX('Capacity Summary'!$I$36:$BH$135,MATCH('Capacity Backing (Hide)'!AQ$2,'Capacity Summary'!$B$36:$B$135,0),MATCH('Capacity Backing (Hide)'!$A25,'Capacity Summary'!$I$35:$BH$35,0))&lt;&gt;0,INDEX('Capacity Summary'!$I$36:$BH$135,MATCH('Capacity Backing (Hide)'!AQ$2,'Capacity Summary'!$B$36:$B$135,0),MATCH('Capacity Backing (Hide)'!$A25,'Capacity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(Hide)'!$A25,'Capacity Summary'!$I$35:$BH$35,0))="x",INDEX('Capacity Summary'!$C$36:$F$135,MATCH('Capacity Backing (Hide)'!AR$2,'Capacity Summary'!$B$36:$B$135,0),4),IF(INDEX('Capacity Summary'!$I$36:$BH$135,MATCH('Capacity Backing (Hide)'!AR$2,'Capacity Summary'!$B$36:$B$135,0),MATCH('Capacity Backing (Hide)'!$A25,'Capacity Summary'!$I$35:$BH$35,0))&lt;&gt;0,INDEX('Capacity Summary'!$I$36:$BH$135,MATCH('Capacity Backing (Hide)'!AR$2,'Capacity Summary'!$B$36:$B$135,0),MATCH('Capacity Backing (Hide)'!$A25,'Capacity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(Hide)'!$A25,'Capacity Summary'!$I$35:$BH$35,0))="x",INDEX('Capacity Summary'!$C$36:$F$135,MATCH('Capacity Backing (Hide)'!AS$2,'Capacity Summary'!$B$36:$B$135,0),4),IF(INDEX('Capacity Summary'!$I$36:$BH$135,MATCH('Capacity Backing (Hide)'!AS$2,'Capacity Summary'!$B$36:$B$135,0),MATCH('Capacity Backing (Hide)'!$A25,'Capacity Summary'!$I$35:$BH$35,0))&lt;&gt;0,INDEX('Capacity Summary'!$I$36:$BH$135,MATCH('Capacity Backing (Hide)'!AS$2,'Capacity Summary'!$B$36:$B$135,0),MATCH('Capacity Backing (Hide)'!$A25,'Capacity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(Hide)'!$A25,'Capacity Summary'!$I$35:$BH$35,0))="x",INDEX('Capacity Summary'!$C$36:$F$135,MATCH('Capacity Backing (Hide)'!AT$2,'Capacity Summary'!$B$36:$B$135,0),4),IF(INDEX('Capacity Summary'!$I$36:$BH$135,MATCH('Capacity Backing (Hide)'!AT$2,'Capacity Summary'!$B$36:$B$135,0),MATCH('Capacity Backing (Hide)'!$A25,'Capacity Summary'!$I$35:$BH$35,0))&lt;&gt;0,INDEX('Capacity Summary'!$I$36:$BH$135,MATCH('Capacity Backing (Hide)'!AT$2,'Capacity Summary'!$B$36:$B$135,0),MATCH('Capacity Backing (Hide)'!$A25,'Capacity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(Hide)'!$A25,'Capacity Summary'!$I$35:$BH$35,0))="x",INDEX('Capacity Summary'!$C$36:$F$135,MATCH('Capacity Backing (Hide)'!AU$2,'Capacity Summary'!$B$36:$B$135,0),4),IF(INDEX('Capacity Summary'!$I$36:$BH$135,MATCH('Capacity Backing (Hide)'!AU$2,'Capacity Summary'!$B$36:$B$135,0),MATCH('Capacity Backing (Hide)'!$A25,'Capacity Summary'!$I$35:$BH$35,0))&lt;&gt;0,INDEX('Capacity Summary'!$I$36:$BH$135,MATCH('Capacity Backing (Hide)'!AU$2,'Capacity Summary'!$B$36:$B$135,0),MATCH('Capacity Backing (Hide)'!$A25,'Capacity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(Hide)'!$A25,'Capacity Summary'!$I$35:$BH$35,0))="x",INDEX('Capacity Summary'!$C$36:$F$135,MATCH('Capacity Backing (Hide)'!AV$2,'Capacity Summary'!$B$36:$B$135,0),4),IF(INDEX('Capacity Summary'!$I$36:$BH$135,MATCH('Capacity Backing (Hide)'!AV$2,'Capacity Summary'!$B$36:$B$135,0),MATCH('Capacity Backing (Hide)'!$A25,'Capacity Summary'!$I$35:$BH$35,0))&lt;&gt;0,INDEX('Capacity Summary'!$I$36:$BH$135,MATCH('Capacity Backing (Hide)'!AV$2,'Capacity Summary'!$B$36:$B$135,0),MATCH('Capacity Backing (Hide)'!$A25,'Capacity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(Hide)'!$A25,'Capacity Summary'!$I$35:$BH$35,0))="x",INDEX('Capacity Summary'!$C$36:$F$135,MATCH('Capacity Backing (Hide)'!AW$2,'Capacity Summary'!$B$36:$B$135,0),4),IF(INDEX('Capacity Summary'!$I$36:$BH$135,MATCH('Capacity Backing (Hide)'!AW$2,'Capacity Summary'!$B$36:$B$135,0),MATCH('Capacity Backing (Hide)'!$A25,'Capacity Summary'!$I$35:$BH$35,0))&lt;&gt;0,INDEX('Capacity Summary'!$I$36:$BH$135,MATCH('Capacity Backing (Hide)'!AW$2,'Capacity Summary'!$B$36:$B$135,0),MATCH('Capacity Backing (Hide)'!$A25,'Capacity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(Hide)'!$A25,'Capacity Summary'!$I$35:$BH$35,0))="x",INDEX('Capacity Summary'!$C$36:$F$135,MATCH('Capacity Backing (Hide)'!AX$2,'Capacity Summary'!$B$36:$B$135,0),4),IF(INDEX('Capacity Summary'!$I$36:$BH$135,MATCH('Capacity Backing (Hide)'!AX$2,'Capacity Summary'!$B$36:$B$135,0),MATCH('Capacity Backing (Hide)'!$A25,'Capacity Summary'!$I$35:$BH$35,0))&lt;&gt;0,INDEX('Capacity Summary'!$I$36:$BH$135,MATCH('Capacity Backing (Hide)'!AX$2,'Capacity Summary'!$B$36:$B$135,0),MATCH('Capacity Backing (Hide)'!$A25,'Capacity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(Hide)'!$A25,'Capacity Summary'!$I$35:$BH$35,0))="x",INDEX('Capacity Summary'!$C$36:$F$135,MATCH('Capacity Backing (Hide)'!AY$2,'Capacity Summary'!$B$36:$B$135,0),4),IF(INDEX('Capacity Summary'!$I$36:$BH$135,MATCH('Capacity Backing (Hide)'!AY$2,'Capacity Summary'!$B$36:$B$135,0),MATCH('Capacity Backing (Hide)'!$A25,'Capacity Summary'!$I$35:$BH$35,0))&lt;&gt;0,INDEX('Capacity Summary'!$I$36:$BH$135,MATCH('Capacity Backing (Hide)'!AY$2,'Capacity Summary'!$B$36:$B$135,0),MATCH('Capacity Backing (Hide)'!$A25,'Capacity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(Hide)'!$A25,'Capacity Summary'!$I$35:$BH$35,0))="x",INDEX('Capacity Summary'!$C$36:$F$135,MATCH('Capacity Backing (Hide)'!AZ$2,'Capacity Summary'!$B$36:$B$135,0),4),IF(INDEX('Capacity Summary'!$I$36:$BH$135,MATCH('Capacity Backing (Hide)'!AZ$2,'Capacity Summary'!$B$36:$B$135,0),MATCH('Capacity Backing (Hide)'!$A25,'Capacity Summary'!$I$35:$BH$35,0))&lt;&gt;0,INDEX('Capacity Summary'!$I$36:$BH$135,MATCH('Capacity Backing (Hide)'!AZ$2,'Capacity Summary'!$B$36:$B$135,0),MATCH('Capacity Backing (Hide)'!$A25,'Capacity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(Hide)'!$A25,'Capacity Summary'!$I$35:$BH$35,0))="x",INDEX('Capacity Summary'!$C$36:$F$135,MATCH('Capacity Backing (Hide)'!BA$2,'Capacity Summary'!$B$36:$B$135,0),4),IF(INDEX('Capacity Summary'!$I$36:$BH$135,MATCH('Capacity Backing (Hide)'!BA$2,'Capacity Summary'!$B$36:$B$135,0),MATCH('Capacity Backing (Hide)'!$A25,'Capacity Summary'!$I$35:$BH$35,0))&lt;&gt;0,INDEX('Capacity Summary'!$I$36:$BH$135,MATCH('Capacity Backing (Hide)'!BA$2,'Capacity Summary'!$B$36:$B$135,0),MATCH('Capacity Backing (Hide)'!$A25,'Capacity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(Hide)'!$A25,'Capacity Summary'!$I$35:$BH$35,0))="x",INDEX('Capacity Summary'!$C$36:$F$135,MATCH('Capacity Backing (Hide)'!BB$2,'Capacity Summary'!$B$36:$B$135,0),4),IF(INDEX('Capacity Summary'!$I$36:$BH$135,MATCH('Capacity Backing (Hide)'!BB$2,'Capacity Summary'!$B$36:$B$135,0),MATCH('Capacity Backing (Hide)'!$A25,'Capacity Summary'!$I$35:$BH$35,0))&lt;&gt;0,INDEX('Capacity Summary'!$I$36:$BH$135,MATCH('Capacity Backing (Hide)'!BB$2,'Capacity Summary'!$B$36:$B$135,0),MATCH('Capacity Backing (Hide)'!$A25,'Capacity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(Hide)'!$A25,'Capacity Summary'!$I$35:$BH$35,0))="x",INDEX('Capacity Summary'!$C$36:$F$135,MATCH('Capacity Backing (Hide)'!BC$2,'Capacity Summary'!$B$36:$B$135,0),4),IF(INDEX('Capacity Summary'!$I$36:$BH$135,MATCH('Capacity Backing (Hide)'!BC$2,'Capacity Summary'!$B$36:$B$135,0),MATCH('Capacity Backing (Hide)'!$A25,'Capacity Summary'!$I$35:$BH$35,0))&lt;&gt;0,INDEX('Capacity Summary'!$I$36:$BH$135,MATCH('Capacity Backing (Hide)'!BC$2,'Capacity Summary'!$B$36:$B$135,0),MATCH('Capacity Backing (Hide)'!$A25,'Capacity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(Hide)'!$A25,'Capacity Summary'!$I$35:$BH$35,0))="x",INDEX('Capacity Summary'!$C$36:$F$135,MATCH('Capacity Backing (Hide)'!BD$2,'Capacity Summary'!$B$36:$B$135,0),4),IF(INDEX('Capacity Summary'!$I$36:$BH$135,MATCH('Capacity Backing (Hide)'!BD$2,'Capacity Summary'!$B$36:$B$135,0),MATCH('Capacity Backing (Hide)'!$A25,'Capacity Summary'!$I$35:$BH$35,0))&lt;&gt;0,INDEX('Capacity Summary'!$I$36:$BH$135,MATCH('Capacity Backing (Hide)'!BD$2,'Capacity Summary'!$B$36:$B$135,0),MATCH('Capacity Backing (Hide)'!$A25,'Capacity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(Hide)'!$A25,'Capacity Summary'!$I$35:$BH$35,0))="x",INDEX('Capacity Summary'!$C$36:$F$135,MATCH('Capacity Backing (Hide)'!BE$2,'Capacity Summary'!$B$36:$B$135,0),4),IF(INDEX('Capacity Summary'!$I$36:$BH$135,MATCH('Capacity Backing (Hide)'!BE$2,'Capacity Summary'!$B$36:$B$135,0),MATCH('Capacity Backing (Hide)'!$A25,'Capacity Summary'!$I$35:$BH$35,0))&lt;&gt;0,INDEX('Capacity Summary'!$I$36:$BH$135,MATCH('Capacity Backing (Hide)'!BE$2,'Capacity Summary'!$B$36:$B$135,0),MATCH('Capacity Backing (Hide)'!$A25,'Capacity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(Hide)'!$A25,'Capacity Summary'!$I$35:$BH$35,0))="x",INDEX('Capacity Summary'!$C$36:$F$135,MATCH('Capacity Backing (Hide)'!BF$2,'Capacity Summary'!$B$36:$B$135,0),4),IF(INDEX('Capacity Summary'!$I$36:$BH$135,MATCH('Capacity Backing (Hide)'!BF$2,'Capacity Summary'!$B$36:$B$135,0),MATCH('Capacity Backing (Hide)'!$A25,'Capacity Summary'!$I$35:$BH$35,0))&lt;&gt;0,INDEX('Capacity Summary'!$I$36:$BH$135,MATCH('Capacity Backing (Hide)'!BF$2,'Capacity Summary'!$B$36:$B$135,0),MATCH('Capacity Backing (Hide)'!$A25,'Capacity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(Hide)'!$A25,'Capacity Summary'!$I$35:$BH$35,0))="x",INDEX('Capacity Summary'!$C$36:$F$135,MATCH('Capacity Backing (Hide)'!BG$2,'Capacity Summary'!$B$36:$B$135,0),4),IF(INDEX('Capacity Summary'!$I$36:$BH$135,MATCH('Capacity Backing (Hide)'!BG$2,'Capacity Summary'!$B$36:$B$135,0),MATCH('Capacity Backing (Hide)'!$A25,'Capacity Summary'!$I$35:$BH$35,0))&lt;&gt;0,INDEX('Capacity Summary'!$I$36:$BH$135,MATCH('Capacity Backing (Hide)'!BG$2,'Capacity Summary'!$B$36:$B$135,0),MATCH('Capacity Backing (Hide)'!$A25,'Capacity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(Hide)'!$A25,'Capacity Summary'!$I$35:$BH$35,0))="x",INDEX('Capacity Summary'!$C$36:$F$135,MATCH('Capacity Backing (Hide)'!BH$2,'Capacity Summary'!$B$36:$B$135,0),4),IF(INDEX('Capacity Summary'!$I$36:$BH$135,MATCH('Capacity Backing (Hide)'!BH$2,'Capacity Summary'!$B$36:$B$135,0),MATCH('Capacity Backing (Hide)'!$A25,'Capacity Summary'!$I$35:$BH$35,0))&lt;&gt;0,INDEX('Capacity Summary'!$I$36:$BH$135,MATCH('Capacity Backing (Hide)'!BH$2,'Capacity Summary'!$B$36:$B$135,0),MATCH('Capacity Backing (Hide)'!$A25,'Capacity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(Hide)'!$A25,'Capacity Summary'!$I$35:$BH$35,0))="x",INDEX('Capacity Summary'!$C$36:$F$135,MATCH('Capacity Backing (Hide)'!BI$2,'Capacity Summary'!$B$36:$B$135,0),4),IF(INDEX('Capacity Summary'!$I$36:$BH$135,MATCH('Capacity Backing (Hide)'!BI$2,'Capacity Summary'!$B$36:$B$135,0),MATCH('Capacity Backing (Hide)'!$A25,'Capacity Summary'!$I$35:$BH$35,0))&lt;&gt;0,INDEX('Capacity Summary'!$I$36:$BH$135,MATCH('Capacity Backing (Hide)'!BI$2,'Capacity Summary'!$B$36:$B$135,0),MATCH('Capacity Backing (Hide)'!$A25,'Capacity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(Hide)'!$A25,'Capacity Summary'!$I$35:$BH$35,0))="x",INDEX('Capacity Summary'!$C$36:$F$135,MATCH('Capacity Backing (Hide)'!BJ$2,'Capacity Summary'!$B$36:$B$135,0),4),IF(INDEX('Capacity Summary'!$I$36:$BH$135,MATCH('Capacity Backing (Hide)'!BJ$2,'Capacity Summary'!$B$36:$B$135,0),MATCH('Capacity Backing (Hide)'!$A25,'Capacity Summary'!$I$35:$BH$35,0))&lt;&gt;0,INDEX('Capacity Summary'!$I$36:$BH$135,MATCH('Capacity Backing (Hide)'!BJ$2,'Capacity Summary'!$B$36:$B$135,0),MATCH('Capacity Backing (Hide)'!$A25,'Capacity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(Hide)'!$A25,'Capacity Summary'!$I$35:$BH$35,0))="x",INDEX('Capacity Summary'!$C$36:$F$135,MATCH('Capacity Backing (Hide)'!BK$2,'Capacity Summary'!$B$36:$B$135,0),4),IF(INDEX('Capacity Summary'!$I$36:$BH$135,MATCH('Capacity Backing (Hide)'!BK$2,'Capacity Summary'!$B$36:$B$135,0),MATCH('Capacity Backing (Hide)'!$A25,'Capacity Summary'!$I$35:$BH$35,0))&lt;&gt;0,INDEX('Capacity Summary'!$I$36:$BH$135,MATCH('Capacity Backing (Hide)'!BK$2,'Capacity Summary'!$B$36:$B$135,0),MATCH('Capacity Backing (Hide)'!$A25,'Capacity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(Hide)'!$A25,'Capacity Summary'!$I$35:$BH$35,0))="x",INDEX('Capacity Summary'!$C$36:$F$135,MATCH('Capacity Backing (Hide)'!BL$2,'Capacity Summary'!$B$36:$B$135,0),4),IF(INDEX('Capacity Summary'!$I$36:$BH$135,MATCH('Capacity Backing (Hide)'!BL$2,'Capacity Summary'!$B$36:$B$135,0),MATCH('Capacity Backing (Hide)'!$A25,'Capacity Summary'!$I$35:$BH$35,0))&lt;&gt;0,INDEX('Capacity Summary'!$I$36:$BH$135,MATCH('Capacity Backing (Hide)'!BL$2,'Capacity Summary'!$B$36:$B$135,0),MATCH('Capacity Backing (Hide)'!$A25,'Capacity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(Hide)'!$A25,'Capacity Summary'!$I$35:$BH$35,0))="x",INDEX('Capacity Summary'!$C$36:$F$135,MATCH('Capacity Backing (Hide)'!BM$2,'Capacity Summary'!$B$36:$B$135,0),4),IF(INDEX('Capacity Summary'!$I$36:$BH$135,MATCH('Capacity Backing (Hide)'!BM$2,'Capacity Summary'!$B$36:$B$135,0),MATCH('Capacity Backing (Hide)'!$A25,'Capacity Summary'!$I$35:$BH$35,0))&lt;&gt;0,INDEX('Capacity Summary'!$I$36:$BH$135,MATCH('Capacity Backing (Hide)'!BM$2,'Capacity Summary'!$B$36:$B$135,0),MATCH('Capacity Backing (Hide)'!$A25,'Capacity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(Hide)'!$A25,'Capacity Summary'!$I$35:$BH$35,0))="x",INDEX('Capacity Summary'!$C$36:$F$135,MATCH('Capacity Backing (Hide)'!BN$2,'Capacity Summary'!$B$36:$B$135,0),4),IF(INDEX('Capacity Summary'!$I$36:$BH$135,MATCH('Capacity Backing (Hide)'!BN$2,'Capacity Summary'!$B$36:$B$135,0),MATCH('Capacity Backing (Hide)'!$A25,'Capacity Summary'!$I$35:$BH$35,0))&lt;&gt;0,INDEX('Capacity Summary'!$I$36:$BH$135,MATCH('Capacity Backing (Hide)'!BN$2,'Capacity Summary'!$B$36:$B$135,0),MATCH('Capacity Backing (Hide)'!$A25,'Capacity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(Hide)'!$A25,'Capacity Summary'!$I$35:$BH$35,0))="x",INDEX('Capacity Summary'!$C$36:$F$135,MATCH('Capacity Backing (Hide)'!BO$2,'Capacity Summary'!$B$36:$B$135,0),4),IF(INDEX('Capacity Summary'!$I$36:$BH$135,MATCH('Capacity Backing (Hide)'!BO$2,'Capacity Summary'!$B$36:$B$135,0),MATCH('Capacity Backing (Hide)'!$A25,'Capacity Summary'!$I$35:$BH$35,0))&lt;&gt;0,INDEX('Capacity Summary'!$I$36:$BH$135,MATCH('Capacity Backing (Hide)'!BO$2,'Capacity Summary'!$B$36:$B$135,0),MATCH('Capacity Backing (Hide)'!$A25,'Capacity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(Hide)'!$A25,'Capacity Summary'!$I$35:$BH$35,0))="x",INDEX('Capacity Summary'!$C$36:$F$135,MATCH('Capacity Backing (Hide)'!BP$2,'Capacity Summary'!$B$36:$B$135,0),4),IF(INDEX('Capacity Summary'!$I$36:$BH$135,MATCH('Capacity Backing (Hide)'!BP$2,'Capacity Summary'!$B$36:$B$135,0),MATCH('Capacity Backing (Hide)'!$A25,'Capacity Summary'!$I$35:$BH$35,0))&lt;&gt;0,INDEX('Capacity Summary'!$I$36:$BH$135,MATCH('Capacity Backing (Hide)'!BP$2,'Capacity Summary'!$B$36:$B$135,0),MATCH('Capacity Backing (Hide)'!$A25,'Capacity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(Hide)'!$A25,'Capacity Summary'!$I$35:$BH$35,0))="x",INDEX('Capacity Summary'!$C$36:$F$135,MATCH('Capacity Backing (Hide)'!BQ$2,'Capacity Summary'!$B$36:$B$135,0),4),IF(INDEX('Capacity Summary'!$I$36:$BH$135,MATCH('Capacity Backing (Hide)'!BQ$2,'Capacity Summary'!$B$36:$B$135,0),MATCH('Capacity Backing (Hide)'!$A25,'Capacity Summary'!$I$35:$BH$35,0))&lt;&gt;0,INDEX('Capacity Summary'!$I$36:$BH$135,MATCH('Capacity Backing (Hide)'!BQ$2,'Capacity Summary'!$B$36:$B$135,0),MATCH('Capacity Backing (Hide)'!$A25,'Capacity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(Hide)'!$A25,'Capacity Summary'!$I$35:$BH$35,0))="x",INDEX('Capacity Summary'!$C$36:$F$135,MATCH('Capacity Backing (Hide)'!BR$2,'Capacity Summary'!$B$36:$B$135,0),4),IF(INDEX('Capacity Summary'!$I$36:$BH$135,MATCH('Capacity Backing (Hide)'!BR$2,'Capacity Summary'!$B$36:$B$135,0),MATCH('Capacity Backing (Hide)'!$A25,'Capacity Summary'!$I$35:$BH$35,0))&lt;&gt;0,INDEX('Capacity Summary'!$I$36:$BH$135,MATCH('Capacity Backing (Hide)'!BR$2,'Capacity Summary'!$B$36:$B$135,0),MATCH('Capacity Backing (Hide)'!$A25,'Capacity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(Hide)'!$A25,'Capacity Summary'!$I$35:$BH$35,0))="x",INDEX('Capacity Summary'!$C$36:$F$135,MATCH('Capacity Backing (Hide)'!BS$2,'Capacity Summary'!$B$36:$B$135,0),4),IF(INDEX('Capacity Summary'!$I$36:$BH$135,MATCH('Capacity Backing (Hide)'!BS$2,'Capacity Summary'!$B$36:$B$135,0),MATCH('Capacity Backing (Hide)'!$A25,'Capacity Summary'!$I$35:$BH$35,0))&lt;&gt;0,INDEX('Capacity Summary'!$I$36:$BH$135,MATCH('Capacity Backing (Hide)'!BS$2,'Capacity Summary'!$B$36:$B$135,0),MATCH('Capacity Backing (Hide)'!$A25,'Capacity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(Hide)'!$A25,'Capacity Summary'!$I$35:$BH$35,0))="x",INDEX('Capacity Summary'!$C$36:$F$135,MATCH('Capacity Backing (Hide)'!BT$2,'Capacity Summary'!$B$36:$B$135,0),4),IF(INDEX('Capacity Summary'!$I$36:$BH$135,MATCH('Capacity Backing (Hide)'!BT$2,'Capacity Summary'!$B$36:$B$135,0),MATCH('Capacity Backing (Hide)'!$A25,'Capacity Summary'!$I$35:$BH$35,0))&lt;&gt;0,INDEX('Capacity Summary'!$I$36:$BH$135,MATCH('Capacity Backing (Hide)'!BT$2,'Capacity Summary'!$B$36:$B$135,0),MATCH('Capacity Backing (Hide)'!$A25,'Capacity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(Hide)'!$A25,'Capacity Summary'!$I$35:$BH$35,0))="x",INDEX('Capacity Summary'!$C$36:$F$135,MATCH('Capacity Backing (Hide)'!BU$2,'Capacity Summary'!$B$36:$B$135,0),4),IF(INDEX('Capacity Summary'!$I$36:$BH$135,MATCH('Capacity Backing (Hide)'!BU$2,'Capacity Summary'!$B$36:$B$135,0),MATCH('Capacity Backing (Hide)'!$A25,'Capacity Summary'!$I$35:$BH$35,0))&lt;&gt;0,INDEX('Capacity Summary'!$I$36:$BH$135,MATCH('Capacity Backing (Hide)'!BU$2,'Capacity Summary'!$B$36:$B$135,0),MATCH('Capacity Backing (Hide)'!$A25,'Capacity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(Hide)'!$A25,'Capacity Summary'!$I$35:$BH$35,0))="x",INDEX('Capacity Summary'!$C$36:$F$135,MATCH('Capacity Backing (Hide)'!BV$2,'Capacity Summary'!$B$36:$B$135,0),4),IF(INDEX('Capacity Summary'!$I$36:$BH$135,MATCH('Capacity Backing (Hide)'!BV$2,'Capacity Summary'!$B$36:$B$135,0),MATCH('Capacity Backing (Hide)'!$A25,'Capacity Summary'!$I$35:$BH$35,0))&lt;&gt;0,INDEX('Capacity Summary'!$I$36:$BH$135,MATCH('Capacity Backing (Hide)'!BV$2,'Capacity Summary'!$B$36:$B$135,0),MATCH('Capacity Backing (Hide)'!$A25,'Capacity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(Hide)'!$A25,'Capacity Summary'!$I$35:$BH$35,0))="x",INDEX('Capacity Summary'!$C$36:$F$135,MATCH('Capacity Backing (Hide)'!BW$2,'Capacity Summary'!$B$36:$B$135,0),4),IF(INDEX('Capacity Summary'!$I$36:$BH$135,MATCH('Capacity Backing (Hide)'!BW$2,'Capacity Summary'!$B$36:$B$135,0),MATCH('Capacity Backing (Hide)'!$A25,'Capacity Summary'!$I$35:$BH$35,0))&lt;&gt;0,INDEX('Capacity Summary'!$I$36:$BH$135,MATCH('Capacity Backing (Hide)'!BW$2,'Capacity Summary'!$B$36:$B$135,0),MATCH('Capacity Backing (Hide)'!$A25,'Capacity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(Hide)'!$A25,'Capacity Summary'!$I$35:$BH$35,0))="x",INDEX('Capacity Summary'!$C$36:$F$135,MATCH('Capacity Backing (Hide)'!BX$2,'Capacity Summary'!$B$36:$B$135,0),4),IF(INDEX('Capacity Summary'!$I$36:$BH$135,MATCH('Capacity Backing (Hide)'!BX$2,'Capacity Summary'!$B$36:$B$135,0),MATCH('Capacity Backing (Hide)'!$A25,'Capacity Summary'!$I$35:$BH$35,0))&lt;&gt;0,INDEX('Capacity Summary'!$I$36:$BH$135,MATCH('Capacity Backing (Hide)'!BX$2,'Capacity Summary'!$B$36:$B$135,0),MATCH('Capacity Backing (Hide)'!$A25,'Capacity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(Hide)'!$A25,'Capacity Summary'!$I$35:$BH$35,0))="x",INDEX('Capacity Summary'!$C$36:$F$135,MATCH('Capacity Backing (Hide)'!BY$2,'Capacity Summary'!$B$36:$B$135,0),4),IF(INDEX('Capacity Summary'!$I$36:$BH$135,MATCH('Capacity Backing (Hide)'!BY$2,'Capacity Summary'!$B$36:$B$135,0),MATCH('Capacity Backing (Hide)'!$A25,'Capacity Summary'!$I$35:$BH$35,0))&lt;&gt;0,INDEX('Capacity Summary'!$I$36:$BH$135,MATCH('Capacity Backing (Hide)'!BY$2,'Capacity Summary'!$B$36:$B$135,0),MATCH('Capacity Backing (Hide)'!$A25,'Capacity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(Hide)'!$A25,'Capacity Summary'!$I$35:$BH$35,0))="x",INDEX('Capacity Summary'!$C$36:$F$135,MATCH('Capacity Backing (Hide)'!BZ$2,'Capacity Summary'!$B$36:$B$135,0),4),IF(INDEX('Capacity Summary'!$I$36:$BH$135,MATCH('Capacity Backing (Hide)'!BZ$2,'Capacity Summary'!$B$36:$B$135,0),MATCH('Capacity Backing (Hide)'!$A25,'Capacity Summary'!$I$35:$BH$35,0))&lt;&gt;0,INDEX('Capacity Summary'!$I$36:$BH$135,MATCH('Capacity Backing (Hide)'!BZ$2,'Capacity Summary'!$B$36:$B$135,0),MATCH('Capacity Backing (Hide)'!$A25,'Capacity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(Hide)'!$A25,'Capacity Summary'!$I$35:$BH$35,0))="x",INDEX('Capacity Summary'!$C$36:$F$135,MATCH('Capacity Backing (Hide)'!CA$2,'Capacity Summary'!$B$36:$B$135,0),4),IF(INDEX('Capacity Summary'!$I$36:$BH$135,MATCH('Capacity Backing (Hide)'!CA$2,'Capacity Summary'!$B$36:$B$135,0),MATCH('Capacity Backing (Hide)'!$A25,'Capacity Summary'!$I$35:$BH$35,0))&lt;&gt;0,INDEX('Capacity Summary'!$I$36:$BH$135,MATCH('Capacity Backing (Hide)'!CA$2,'Capacity Summary'!$B$36:$B$135,0),MATCH('Capacity Backing (Hide)'!$A25,'Capacity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(Hide)'!$A25,'Capacity Summary'!$I$35:$BH$35,0))="x",INDEX('Capacity Summary'!$C$36:$F$135,MATCH('Capacity Backing (Hide)'!CB$2,'Capacity Summary'!$B$36:$B$135,0),4),IF(INDEX('Capacity Summary'!$I$36:$BH$135,MATCH('Capacity Backing (Hide)'!CB$2,'Capacity Summary'!$B$36:$B$135,0),MATCH('Capacity Backing (Hide)'!$A25,'Capacity Summary'!$I$35:$BH$35,0))&lt;&gt;0,INDEX('Capacity Summary'!$I$36:$BH$135,MATCH('Capacity Backing (Hide)'!CB$2,'Capacity Summary'!$B$36:$B$135,0),MATCH('Capacity Backing (Hide)'!$A25,'Capacity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(Hide)'!$A25,'Capacity Summary'!$I$35:$BH$35,0))="x",INDEX('Capacity Summary'!$C$36:$F$135,MATCH('Capacity Backing (Hide)'!CC$2,'Capacity Summary'!$B$36:$B$135,0),4),IF(INDEX('Capacity Summary'!$I$36:$BH$135,MATCH('Capacity Backing (Hide)'!CC$2,'Capacity Summary'!$B$36:$B$135,0),MATCH('Capacity Backing (Hide)'!$A25,'Capacity Summary'!$I$35:$BH$35,0))&lt;&gt;0,INDEX('Capacity Summary'!$I$36:$BH$135,MATCH('Capacity Backing (Hide)'!CC$2,'Capacity Summary'!$B$36:$B$135,0),MATCH('Capacity Backing (Hide)'!$A25,'Capacity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(Hide)'!$A25,'Capacity Summary'!$I$35:$BH$35,0))="x",INDEX('Capacity Summary'!$C$36:$F$135,MATCH('Capacity Backing (Hide)'!CD$2,'Capacity Summary'!$B$36:$B$135,0),4),IF(INDEX('Capacity Summary'!$I$36:$BH$135,MATCH('Capacity Backing (Hide)'!CD$2,'Capacity Summary'!$B$36:$B$135,0),MATCH('Capacity Backing (Hide)'!$A25,'Capacity Summary'!$I$35:$BH$35,0))&lt;&gt;0,INDEX('Capacity Summary'!$I$36:$BH$135,MATCH('Capacity Backing (Hide)'!CD$2,'Capacity Summary'!$B$36:$B$135,0),MATCH('Capacity Backing (Hide)'!$A25,'Capacity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(Hide)'!$A25,'Capacity Summary'!$I$35:$BH$35,0))="x",INDEX('Capacity Summary'!$C$36:$F$135,MATCH('Capacity Backing (Hide)'!CE$2,'Capacity Summary'!$B$36:$B$135,0),4),IF(INDEX('Capacity Summary'!$I$36:$BH$135,MATCH('Capacity Backing (Hide)'!CE$2,'Capacity Summary'!$B$36:$B$135,0),MATCH('Capacity Backing (Hide)'!$A25,'Capacity Summary'!$I$35:$BH$35,0))&lt;&gt;0,INDEX('Capacity Summary'!$I$36:$BH$135,MATCH('Capacity Backing (Hide)'!CE$2,'Capacity Summary'!$B$36:$B$135,0),MATCH('Capacity Backing (Hide)'!$A25,'Capacity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(Hide)'!$A25,'Capacity Summary'!$I$35:$BH$35,0))="x",INDEX('Capacity Summary'!$C$36:$F$135,MATCH('Capacity Backing (Hide)'!CF$2,'Capacity Summary'!$B$36:$B$135,0),4),IF(INDEX('Capacity Summary'!$I$36:$BH$135,MATCH('Capacity Backing (Hide)'!CF$2,'Capacity Summary'!$B$36:$B$135,0),MATCH('Capacity Backing (Hide)'!$A25,'Capacity Summary'!$I$35:$BH$35,0))&lt;&gt;0,INDEX('Capacity Summary'!$I$36:$BH$135,MATCH('Capacity Backing (Hide)'!CF$2,'Capacity Summary'!$B$36:$B$135,0),MATCH('Capacity Backing (Hide)'!$A25,'Capacity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(Hide)'!$A25,'Capacity Summary'!$I$35:$BH$35,0))="x",INDEX('Capacity Summary'!$C$36:$F$135,MATCH('Capacity Backing (Hide)'!CG$2,'Capacity Summary'!$B$36:$B$135,0),4),IF(INDEX('Capacity Summary'!$I$36:$BH$135,MATCH('Capacity Backing (Hide)'!CG$2,'Capacity Summary'!$B$36:$B$135,0),MATCH('Capacity Backing (Hide)'!$A25,'Capacity Summary'!$I$35:$BH$35,0))&lt;&gt;0,INDEX('Capacity Summary'!$I$36:$BH$135,MATCH('Capacity Backing (Hide)'!CG$2,'Capacity Summary'!$B$36:$B$135,0),MATCH('Capacity Backing (Hide)'!$A25,'Capacity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(Hide)'!$A25,'Capacity Summary'!$I$35:$BH$35,0))="x",INDEX('Capacity Summary'!$C$36:$F$135,MATCH('Capacity Backing (Hide)'!CH$2,'Capacity Summary'!$B$36:$B$135,0),4),IF(INDEX('Capacity Summary'!$I$36:$BH$135,MATCH('Capacity Backing (Hide)'!CH$2,'Capacity Summary'!$B$36:$B$135,0),MATCH('Capacity Backing (Hide)'!$A25,'Capacity Summary'!$I$35:$BH$35,0))&lt;&gt;0,INDEX('Capacity Summary'!$I$36:$BH$135,MATCH('Capacity Backing (Hide)'!CH$2,'Capacity Summary'!$B$36:$B$135,0),MATCH('Capacity Backing (Hide)'!$A25,'Capacity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(Hide)'!$A25,'Capacity Summary'!$I$35:$BH$35,0))="x",INDEX('Capacity Summary'!$C$36:$F$135,MATCH('Capacity Backing (Hide)'!CI$2,'Capacity Summary'!$B$36:$B$135,0),4),IF(INDEX('Capacity Summary'!$I$36:$BH$135,MATCH('Capacity Backing (Hide)'!CI$2,'Capacity Summary'!$B$36:$B$135,0),MATCH('Capacity Backing (Hide)'!$A25,'Capacity Summary'!$I$35:$BH$35,0))&lt;&gt;0,INDEX('Capacity Summary'!$I$36:$BH$135,MATCH('Capacity Backing (Hide)'!CI$2,'Capacity Summary'!$B$36:$B$135,0),MATCH('Capacity Backing (Hide)'!$A25,'Capacity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(Hide)'!$A25,'Capacity Summary'!$I$35:$BH$35,0))="x",INDEX('Capacity Summary'!$C$36:$F$135,MATCH('Capacity Backing (Hide)'!CJ$2,'Capacity Summary'!$B$36:$B$135,0),4),IF(INDEX('Capacity Summary'!$I$36:$BH$135,MATCH('Capacity Backing (Hide)'!CJ$2,'Capacity Summary'!$B$36:$B$135,0),MATCH('Capacity Backing (Hide)'!$A25,'Capacity Summary'!$I$35:$BH$35,0))&lt;&gt;0,INDEX('Capacity Summary'!$I$36:$BH$135,MATCH('Capacity Backing (Hide)'!CJ$2,'Capacity Summary'!$B$36:$B$135,0),MATCH('Capacity Backing (Hide)'!$A25,'Capacity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(Hide)'!$A25,'Capacity Summary'!$I$35:$BH$35,0))="x",INDEX('Capacity Summary'!$C$36:$F$135,MATCH('Capacity Backing (Hide)'!CK$2,'Capacity Summary'!$B$36:$B$135,0),4),IF(INDEX('Capacity Summary'!$I$36:$BH$135,MATCH('Capacity Backing (Hide)'!CK$2,'Capacity Summary'!$B$36:$B$135,0),MATCH('Capacity Backing (Hide)'!$A25,'Capacity Summary'!$I$35:$BH$35,0))&lt;&gt;0,INDEX('Capacity Summary'!$I$36:$BH$135,MATCH('Capacity Backing (Hide)'!CK$2,'Capacity Summary'!$B$36:$B$135,0),MATCH('Capacity Backing (Hide)'!$A25,'Capacity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(Hide)'!$A25,'Capacity Summary'!$I$35:$BH$35,0))="x",INDEX('Capacity Summary'!$C$36:$F$135,MATCH('Capacity Backing (Hide)'!CL$2,'Capacity Summary'!$B$36:$B$135,0),4),IF(INDEX('Capacity Summary'!$I$36:$BH$135,MATCH('Capacity Backing (Hide)'!CL$2,'Capacity Summary'!$B$36:$B$135,0),MATCH('Capacity Backing (Hide)'!$A25,'Capacity Summary'!$I$35:$BH$35,0))&lt;&gt;0,INDEX('Capacity Summary'!$I$36:$BH$135,MATCH('Capacity Backing (Hide)'!CL$2,'Capacity Summary'!$B$36:$B$135,0),MATCH('Capacity Backing (Hide)'!$A25,'Capacity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(Hide)'!$A25,'Capacity Summary'!$I$35:$BH$35,0))="x",INDEX('Capacity Summary'!$C$36:$F$135,MATCH('Capacity Backing (Hide)'!CM$2,'Capacity Summary'!$B$36:$B$135,0),4),IF(INDEX('Capacity Summary'!$I$36:$BH$135,MATCH('Capacity Backing (Hide)'!CM$2,'Capacity Summary'!$B$36:$B$135,0),MATCH('Capacity Backing (Hide)'!$A25,'Capacity Summary'!$I$35:$BH$35,0))&lt;&gt;0,INDEX('Capacity Summary'!$I$36:$BH$135,MATCH('Capacity Backing (Hide)'!CM$2,'Capacity Summary'!$B$36:$B$135,0),MATCH('Capacity Backing (Hide)'!$A25,'Capacity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(Hide)'!$A25,'Capacity Summary'!$I$35:$BH$35,0))="x",INDEX('Capacity Summary'!$C$36:$F$135,MATCH('Capacity Backing (Hide)'!CN$2,'Capacity Summary'!$B$36:$B$135,0),4),IF(INDEX('Capacity Summary'!$I$36:$BH$135,MATCH('Capacity Backing (Hide)'!CN$2,'Capacity Summary'!$B$36:$B$135,0),MATCH('Capacity Backing (Hide)'!$A25,'Capacity Summary'!$I$35:$BH$35,0))&lt;&gt;0,INDEX('Capacity Summary'!$I$36:$BH$135,MATCH('Capacity Backing (Hide)'!CN$2,'Capacity Summary'!$B$36:$B$135,0),MATCH('Capacity Backing (Hide)'!$A25,'Capacity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(Hide)'!$A25,'Capacity Summary'!$I$35:$BH$35,0))="x",INDEX('Capacity Summary'!$C$36:$F$135,MATCH('Capacity Backing (Hide)'!CO$2,'Capacity Summary'!$B$36:$B$135,0),4),IF(INDEX('Capacity Summary'!$I$36:$BH$135,MATCH('Capacity Backing (Hide)'!CO$2,'Capacity Summary'!$B$36:$B$135,0),MATCH('Capacity Backing (Hide)'!$A25,'Capacity Summary'!$I$35:$BH$35,0))&lt;&gt;0,INDEX('Capacity Summary'!$I$36:$BH$135,MATCH('Capacity Backing (Hide)'!CO$2,'Capacity Summary'!$B$36:$B$135,0),MATCH('Capacity Backing (Hide)'!$A25,'Capacity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(Hide)'!$A25,'Capacity Summary'!$I$35:$BH$35,0))="x",INDEX('Capacity Summary'!$C$36:$F$135,MATCH('Capacity Backing (Hide)'!CP$2,'Capacity Summary'!$B$36:$B$135,0),4),IF(INDEX('Capacity Summary'!$I$36:$BH$135,MATCH('Capacity Backing (Hide)'!CP$2,'Capacity Summary'!$B$36:$B$135,0),MATCH('Capacity Backing (Hide)'!$A25,'Capacity Summary'!$I$35:$BH$35,0))&lt;&gt;0,INDEX('Capacity Summary'!$I$36:$BH$135,MATCH('Capacity Backing (Hide)'!CP$2,'Capacity Summary'!$B$36:$B$135,0),MATCH('Capacity Backing (Hide)'!$A25,'Capacity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(Hide)'!$A25,'Capacity Summary'!$I$35:$BH$35,0))="x",INDEX('Capacity Summary'!$C$36:$F$135,MATCH('Capacity Backing (Hide)'!CQ$2,'Capacity Summary'!$B$36:$B$135,0),4),IF(INDEX('Capacity Summary'!$I$36:$BH$135,MATCH('Capacity Backing (Hide)'!CQ$2,'Capacity Summary'!$B$36:$B$135,0),MATCH('Capacity Backing (Hide)'!$A25,'Capacity Summary'!$I$35:$BH$35,0))&lt;&gt;0,INDEX('Capacity Summary'!$I$36:$BH$135,MATCH('Capacity Backing (Hide)'!CQ$2,'Capacity Summary'!$B$36:$B$135,0),MATCH('Capacity Backing (Hide)'!$A25,'Capacity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(Hide)'!$A25,'Capacity Summary'!$I$35:$BH$35,0))="x",INDEX('Capacity Summary'!$C$36:$F$135,MATCH('Capacity Backing (Hide)'!CR$2,'Capacity Summary'!$B$36:$B$135,0),4),IF(INDEX('Capacity Summary'!$I$36:$BH$135,MATCH('Capacity Backing (Hide)'!CR$2,'Capacity Summary'!$B$36:$B$135,0),MATCH('Capacity Backing (Hide)'!$A25,'Capacity Summary'!$I$35:$BH$35,0))&lt;&gt;0,INDEX('Capacity Summary'!$I$36:$BH$135,MATCH('Capacity Backing (Hide)'!CR$2,'Capacity Summary'!$B$36:$B$135,0),MATCH('Capacity Backing (Hide)'!$A25,'Capacity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(Hide)'!$A25,'Capacity Summary'!$I$35:$BH$35,0))="x",INDEX('Capacity Summary'!$C$36:$F$135,MATCH('Capacity Backing (Hide)'!CS$2,'Capacity Summary'!$B$36:$B$135,0),4),IF(INDEX('Capacity Summary'!$I$36:$BH$135,MATCH('Capacity Backing (Hide)'!CS$2,'Capacity Summary'!$B$36:$B$135,0),MATCH('Capacity Backing (Hide)'!$A25,'Capacity Summary'!$I$35:$BH$35,0))&lt;&gt;0,INDEX('Capacity Summary'!$I$36:$BH$135,MATCH('Capacity Backing (Hide)'!CS$2,'Capacity Summary'!$B$36:$B$135,0),MATCH('Capacity Backing (Hide)'!$A25,'Capacity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(Hide)'!$A25,'Capacity Summary'!$I$35:$BH$35,0))="x",INDEX('Capacity Summary'!$C$36:$F$135,MATCH('Capacity Backing (Hide)'!CT$2,'Capacity Summary'!$B$36:$B$135,0),4),IF(INDEX('Capacity Summary'!$I$36:$BH$135,MATCH('Capacity Backing (Hide)'!CT$2,'Capacity Summary'!$B$36:$B$135,0),MATCH('Capacity Backing (Hide)'!$A25,'Capacity Summary'!$I$35:$BH$35,0))&lt;&gt;0,INDEX('Capacity Summary'!$I$36:$BH$135,MATCH('Capacity Backing (Hide)'!CT$2,'Capacity Summary'!$B$36:$B$135,0),MATCH('Capacity Backing (Hide)'!$A25,'Capacity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(Hide)'!$A25,'Capacity Summary'!$I$35:$BH$35,0))="x",INDEX('Capacity Summary'!$C$36:$F$135,MATCH('Capacity Backing (Hide)'!CU$2,'Capacity Summary'!$B$36:$B$135,0),4),IF(INDEX('Capacity Summary'!$I$36:$BH$135,MATCH('Capacity Backing (Hide)'!CU$2,'Capacity Summary'!$B$36:$B$135,0),MATCH('Capacity Backing (Hide)'!$A25,'Capacity Summary'!$I$35:$BH$35,0))&lt;&gt;0,INDEX('Capacity Summary'!$I$36:$BH$135,MATCH('Capacity Backing (Hide)'!CU$2,'Capacity Summary'!$B$36:$B$135,0),MATCH('Capacity Backing (Hide)'!$A25,'Capacity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(Hide)'!$A25,'Capacity Summary'!$I$35:$BH$35,0))="x",INDEX('Capacity Summary'!$C$36:$F$135,MATCH('Capacity Backing (Hide)'!CV$2,'Capacity Summary'!$B$36:$B$135,0),4),IF(INDEX('Capacity Summary'!$I$36:$BH$135,MATCH('Capacity Backing (Hide)'!CV$2,'Capacity Summary'!$B$36:$B$135,0),MATCH('Capacity Backing (Hide)'!$A25,'Capacity Summary'!$I$35:$BH$35,0))&lt;&gt;0,INDEX('Capacity Summary'!$I$36:$BH$135,MATCH('Capacity Backing (Hide)'!CV$2,'Capacity Summary'!$B$36:$B$135,0),MATCH('Capacity Backing (Hide)'!$A25,'Capacity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(Hide)'!$A25,'Capacity Summary'!$I$35:$BH$35,0))="x",INDEX('Capacity Summary'!$C$36:$F$135,MATCH('Capacity Backing (Hide)'!CW$2,'Capacity Summary'!$B$36:$B$135,0),4),IF(INDEX('Capacity Summary'!$I$36:$BH$135,MATCH('Capacity Backing (Hide)'!CW$2,'Capacity Summary'!$B$36:$B$135,0),MATCH('Capacity Backing (Hide)'!$A25,'Capacity Summary'!$I$35:$BH$35,0))&lt;&gt;0,INDEX('Capacity Summary'!$I$36:$BH$135,MATCH('Capacity Backing (Hide)'!CW$2,'Capacity Summary'!$B$36:$B$135,0),MATCH('Capacity Backing (Hide)'!$A25,'Capacity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(Hide)'!$A26,'Capacity Summary'!$I$35:$BH$35,0))="x",INDEX('Capacity Summary'!$C$36:$F$135,MATCH('Capacity Backing (Hide)'!B$2,'Capacity Summary'!$B$36:$B$135,0),4),IF(INDEX('Capacity Summary'!$I$36:$BH$135,MATCH('Capacity Backing (Hide)'!B$2,'Capacity Summary'!$B$36:$B$135,0),MATCH('Capacity Backing (Hide)'!$A26,'Capacity Summary'!$I$35:$BH$35,0))&lt;&gt;0,INDEX('Capacity Summary'!$I$36:$BH$135,MATCH('Capacity Backing (Hide)'!B$2,'Capacity Summary'!$B$36:$B$135,0),MATCH('Capacity Backing (Hide)'!$A26,'Capacity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(Hide)'!$A26,'Capacity Summary'!$I$35:$BH$35,0))="x",INDEX('Capacity Summary'!$C$36:$F$135,MATCH('Capacity Backing (Hide)'!C$2,'Capacity Summary'!$B$36:$B$135,0),4),IF(INDEX('Capacity Summary'!$I$36:$BH$135,MATCH('Capacity Backing (Hide)'!C$2,'Capacity Summary'!$B$36:$B$135,0),MATCH('Capacity Backing (Hide)'!$A26,'Capacity Summary'!$I$35:$BH$35,0))&lt;&gt;0,INDEX('Capacity Summary'!$I$36:$BH$135,MATCH('Capacity Backing (Hide)'!C$2,'Capacity Summary'!$B$36:$B$135,0),MATCH('Capacity Backing (Hide)'!$A26,'Capacity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(Hide)'!$A26,'Capacity Summary'!$I$35:$BH$35,0))="x",INDEX('Capacity Summary'!$C$36:$F$135,MATCH('Capacity Backing (Hide)'!D$2,'Capacity Summary'!$B$36:$B$135,0),4),IF(INDEX('Capacity Summary'!$I$36:$BH$135,MATCH('Capacity Backing (Hide)'!D$2,'Capacity Summary'!$B$36:$B$135,0),MATCH('Capacity Backing (Hide)'!$A26,'Capacity Summary'!$I$35:$BH$35,0))&lt;&gt;0,INDEX('Capacity Summary'!$I$36:$BH$135,MATCH('Capacity Backing (Hide)'!D$2,'Capacity Summary'!$B$36:$B$135,0),MATCH('Capacity Backing (Hide)'!$A26,'Capacity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(Hide)'!$A26,'Capacity Summary'!$I$35:$BH$35,0))="x",INDEX('Capacity Summary'!$C$36:$F$135,MATCH('Capacity Backing (Hide)'!E$2,'Capacity Summary'!$B$36:$B$135,0),4),IF(INDEX('Capacity Summary'!$I$36:$BH$135,MATCH('Capacity Backing (Hide)'!E$2,'Capacity Summary'!$B$36:$B$135,0),MATCH('Capacity Backing (Hide)'!$A26,'Capacity Summary'!$I$35:$BH$35,0))&lt;&gt;0,INDEX('Capacity Summary'!$I$36:$BH$135,MATCH('Capacity Backing (Hide)'!E$2,'Capacity Summary'!$B$36:$B$135,0),MATCH('Capacity Backing (Hide)'!$A26,'Capacity Summary'!$I$35:$BH$35,0)),0)),INDEX('Capacity Summary'!$C$36:$F$135,MATCH('Capacity Backing (Hide)'!E$2,'Capacity Summary'!$B$36:$B$135,0),2)))/IF(Summary!$B$7="Minutes",1,60)/COUNTA(INDEX(Capacity!$C$10:$Q$109,MATCH('Capacity Backing (Hide)'!E$2,Capacity!$B$10:$B$109,0),1):INDEX(Capacity!$C$10:$Q$109,MATCH('Capacity Backing (Hide)'!E$2,Capacity!$B$10:$B$109,0),15))</f>
        <v>#N/A</v>
      </c>
      <c r="F2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(Hide)'!$A26,'Capacity Summary'!$I$35:$BH$35,0))="x",INDEX('Capacity Summary'!$C$36:$F$135,MATCH('Capacity Backing (Hide)'!F$2,'Capacity Summary'!$B$36:$B$135,0),4),IF(INDEX('Capacity Summary'!$I$36:$BH$135,MATCH('Capacity Backing (Hide)'!F$2,'Capacity Summary'!$B$36:$B$135,0),MATCH('Capacity Backing (Hide)'!$A26,'Capacity Summary'!$I$35:$BH$35,0))&lt;&gt;0,INDEX('Capacity Summary'!$I$36:$BH$135,MATCH('Capacity Backing (Hide)'!F$2,'Capacity Summary'!$B$36:$B$135,0),MATCH('Capacity Backing (Hide)'!$A26,'Capacity Summary'!$I$35:$BH$35,0)),0)),INDEX('Capacity Summary'!$C$36:$F$135,MATCH('Capacity Backing (Hide)'!F$2,'Capacity Summary'!$B$36:$B$135,0),2)))/IF(Summary!$B$7="Minutes",1,60)/COUNTA(INDEX(Capacity!$C$10:$Q$109,MATCH('Capacity Backing (Hide)'!F$2,Capacity!$B$10:$B$109,0),1):INDEX(Capacity!$C$10:$Q$109,MATCH('Capacity Backing (Hide)'!F$2,Capacity!$B$10:$B$109,0),15))</f>
        <v>#N/A</v>
      </c>
      <c r="G2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(Hide)'!$A26,'Capacity Summary'!$I$35:$BH$35,0))="x",INDEX('Capacity Summary'!$C$36:$F$135,MATCH('Capacity Backing (Hide)'!G$2,'Capacity Summary'!$B$36:$B$135,0),4),IF(INDEX('Capacity Summary'!$I$36:$BH$135,MATCH('Capacity Backing (Hide)'!G$2,'Capacity Summary'!$B$36:$B$135,0),MATCH('Capacity Backing (Hide)'!$A26,'Capacity Summary'!$I$35:$BH$35,0))&lt;&gt;0,INDEX('Capacity Summary'!$I$36:$BH$135,MATCH('Capacity Backing (Hide)'!G$2,'Capacity Summary'!$B$36:$B$135,0),MATCH('Capacity Backing (Hide)'!$A26,'Capacity Summary'!$I$35:$BH$35,0)),0)),INDEX('Capacity Summary'!$C$36:$F$135,MATCH('Capacity Backing (Hide)'!G$2,'Capacity Summary'!$B$36:$B$135,0),2)))/IF(Summary!$B$7="Minutes",1,60)/COUNTA(INDEX(Capacity!$C$10:$Q$109,MATCH('Capacity Backing (Hide)'!G$2,Capacity!$B$10:$B$109,0),1):INDEX(Capacity!$C$10:$Q$109,MATCH('Capacity Backing (Hide)'!G$2,Capacity!$B$10:$B$109,0),15))</f>
        <v>#N/A</v>
      </c>
      <c r="H2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(Hide)'!$A26,'Capacity Summary'!$I$35:$BH$35,0))="x",INDEX('Capacity Summary'!$C$36:$F$135,MATCH('Capacity Backing (Hide)'!H$2,'Capacity Summary'!$B$36:$B$135,0),4),IF(INDEX('Capacity Summary'!$I$36:$BH$135,MATCH('Capacity Backing (Hide)'!H$2,'Capacity Summary'!$B$36:$B$135,0),MATCH('Capacity Backing (Hide)'!$A26,'Capacity Summary'!$I$35:$BH$35,0))&lt;&gt;0,INDEX('Capacity Summary'!$I$36:$BH$135,MATCH('Capacity Backing (Hide)'!H$2,'Capacity Summary'!$B$36:$B$135,0),MATCH('Capacity Backing (Hide)'!$A26,'Capacity Summary'!$I$35:$BH$35,0)),0)),INDEX('Capacity Summary'!$C$36:$F$135,MATCH('Capacity Backing (Hide)'!H$2,'Capacity Summary'!$B$36:$B$135,0),2)))/IF(Summary!$B$7="Minutes",1,60)/COUNTA(INDEX(Capacity!$C$10:$Q$109,MATCH('Capacity Backing (Hide)'!H$2,Capacity!$B$10:$B$109,0),1):INDEX(Capacity!$C$10:$Q$109,MATCH('Capacity Backing (Hide)'!H$2,Capacity!$B$10:$B$109,0),15))</f>
        <v>#N/A</v>
      </c>
      <c r="I2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(Hide)'!$A26,'Capacity Summary'!$I$35:$BH$35,0))="x",INDEX('Capacity Summary'!$C$36:$F$135,MATCH('Capacity Backing (Hide)'!I$2,'Capacity Summary'!$B$36:$B$135,0),4),IF(INDEX('Capacity Summary'!$I$36:$BH$135,MATCH('Capacity Backing (Hide)'!I$2,'Capacity Summary'!$B$36:$B$135,0),MATCH('Capacity Backing (Hide)'!$A26,'Capacity Summary'!$I$35:$BH$35,0))&lt;&gt;0,INDEX('Capacity Summary'!$I$36:$BH$135,MATCH('Capacity Backing (Hide)'!I$2,'Capacity Summary'!$B$36:$B$135,0),MATCH('Capacity Backing (Hide)'!$A26,'Capacity Summary'!$I$35:$BH$35,0)),0)),INDEX('Capacity Summary'!$C$36:$F$135,MATCH('Capacity Backing (Hide)'!I$2,'Capacity Summary'!$B$36:$B$135,0),2)))/IF(Summary!$B$7="Minutes",1,60)/COUNTA(INDEX(Capacity!$C$10:$Q$109,MATCH('Capacity Backing (Hide)'!I$2,Capacity!$B$10:$B$109,0),1):INDEX(Capacity!$C$10:$Q$109,MATCH('Capacity Backing (Hide)'!I$2,Capacity!$B$10:$B$109,0),15))</f>
        <v>#N/A</v>
      </c>
      <c r="J2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(Hide)'!$A26,'Capacity Summary'!$I$35:$BH$35,0))="x",INDEX('Capacity Summary'!$C$36:$F$135,MATCH('Capacity Backing (Hide)'!J$2,'Capacity Summary'!$B$36:$B$135,0),4),IF(INDEX('Capacity Summary'!$I$36:$BH$135,MATCH('Capacity Backing (Hide)'!J$2,'Capacity Summary'!$B$36:$B$135,0),MATCH('Capacity Backing (Hide)'!$A26,'Capacity Summary'!$I$35:$BH$35,0))&lt;&gt;0,INDEX('Capacity Summary'!$I$36:$BH$135,MATCH('Capacity Backing (Hide)'!J$2,'Capacity Summary'!$B$36:$B$135,0),MATCH('Capacity Backing (Hide)'!$A26,'Capacity Summary'!$I$35:$BH$35,0)),0)),INDEX('Capacity Summary'!$C$36:$F$135,MATCH('Capacity Backing (Hide)'!J$2,'Capacity Summary'!$B$36:$B$135,0),2)))/IF(Summary!$B$7="Minutes",1,60)/COUNTA(INDEX(Capacity!$C$10:$Q$109,MATCH('Capacity Backing (Hide)'!J$2,Capacity!$B$10:$B$109,0),1):INDEX(Capacity!$C$10:$Q$109,MATCH('Capacity Backing (Hide)'!J$2,Capacity!$B$10:$B$109,0),15))</f>
        <v>#N/A</v>
      </c>
      <c r="K2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(Hide)'!$A26,'Capacity Summary'!$I$35:$BH$35,0))="x",INDEX('Capacity Summary'!$C$36:$F$135,MATCH('Capacity Backing (Hide)'!K$2,'Capacity Summary'!$B$36:$B$135,0),4),IF(INDEX('Capacity Summary'!$I$36:$BH$135,MATCH('Capacity Backing (Hide)'!K$2,'Capacity Summary'!$B$36:$B$135,0),MATCH('Capacity Backing (Hide)'!$A26,'Capacity Summary'!$I$35:$BH$35,0))&lt;&gt;0,INDEX('Capacity Summary'!$I$36:$BH$135,MATCH('Capacity Backing (Hide)'!K$2,'Capacity Summary'!$B$36:$B$135,0),MATCH('Capacity Backing (Hide)'!$A26,'Capacity Summary'!$I$35:$BH$35,0)),0)),INDEX('Capacity Summary'!$C$36:$F$135,MATCH('Capacity Backing (Hide)'!K$2,'Capacity Summary'!$B$36:$B$135,0),2)))/IF(Summary!$B$7="Minutes",1,60)/COUNTA(INDEX(Capacity!$C$10:$Q$109,MATCH('Capacity Backing (Hide)'!K$2,Capacity!$B$10:$B$109,0),1):INDEX(Capacity!$C$10:$Q$109,MATCH('Capacity Backing (Hide)'!K$2,Capacity!$B$10:$B$109,0),15))</f>
        <v>#N/A</v>
      </c>
      <c r="L2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(Hide)'!$A26,'Capacity Summary'!$I$35:$BH$35,0))="x",INDEX('Capacity Summary'!$C$36:$F$135,MATCH('Capacity Backing (Hide)'!L$2,'Capacity Summary'!$B$36:$B$135,0),4),IF(INDEX('Capacity Summary'!$I$36:$BH$135,MATCH('Capacity Backing (Hide)'!L$2,'Capacity Summary'!$B$36:$B$135,0),MATCH('Capacity Backing (Hide)'!$A26,'Capacity Summary'!$I$35:$BH$35,0))&lt;&gt;0,INDEX('Capacity Summary'!$I$36:$BH$135,MATCH('Capacity Backing (Hide)'!L$2,'Capacity Summary'!$B$36:$B$135,0),MATCH('Capacity Backing (Hide)'!$A26,'Capacity Summary'!$I$35:$BH$35,0)),0)),INDEX('Capacity Summary'!$C$36:$F$135,MATCH('Capacity Backing (Hide)'!L$2,'Capacity Summary'!$B$36:$B$135,0),2)))/IF(Summary!$B$7="Minutes",1,60)/COUNTA(INDEX(Capacity!$C$10:$Q$109,MATCH('Capacity Backing (Hide)'!L$2,Capacity!$B$10:$B$109,0),1):INDEX(Capacity!$C$10:$Q$109,MATCH('Capacity Backing (Hide)'!L$2,Capacity!$B$10:$B$109,0),15))</f>
        <v>#N/A</v>
      </c>
      <c r="M2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(Hide)'!$A26,'Capacity Summary'!$I$35:$BH$35,0))="x",INDEX('Capacity Summary'!$C$36:$F$135,MATCH('Capacity Backing (Hide)'!M$2,'Capacity Summary'!$B$36:$B$135,0),4),IF(INDEX('Capacity Summary'!$I$36:$BH$135,MATCH('Capacity Backing (Hide)'!M$2,'Capacity Summary'!$B$36:$B$135,0),MATCH('Capacity Backing (Hide)'!$A26,'Capacity Summary'!$I$35:$BH$35,0))&lt;&gt;0,INDEX('Capacity Summary'!$I$36:$BH$135,MATCH('Capacity Backing (Hide)'!M$2,'Capacity Summary'!$B$36:$B$135,0),MATCH('Capacity Backing (Hide)'!$A26,'Capacity Summary'!$I$35:$BH$35,0)),0)),INDEX('Capacity Summary'!$C$36:$F$135,MATCH('Capacity Backing (Hide)'!M$2,'Capacity Summary'!$B$36:$B$135,0),2)))/IF(Summary!$B$7="Minutes",1,60)/COUNTA(INDEX(Capacity!$C$10:$Q$109,MATCH('Capacity Backing (Hide)'!M$2,Capacity!$B$10:$B$109,0),1):INDEX(Capacity!$C$10:$Q$109,MATCH('Capacity Backing (Hide)'!M$2,Capacity!$B$10:$B$109,0),15))</f>
        <v>#N/A</v>
      </c>
      <c r="N2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(Hide)'!$A26,'Capacity Summary'!$I$35:$BH$35,0))="x",INDEX('Capacity Summary'!$C$36:$F$135,MATCH('Capacity Backing (Hide)'!N$2,'Capacity Summary'!$B$36:$B$135,0),4),IF(INDEX('Capacity Summary'!$I$36:$BH$135,MATCH('Capacity Backing (Hide)'!N$2,'Capacity Summary'!$B$36:$B$135,0),MATCH('Capacity Backing (Hide)'!$A26,'Capacity Summary'!$I$35:$BH$35,0))&lt;&gt;0,INDEX('Capacity Summary'!$I$36:$BH$135,MATCH('Capacity Backing (Hide)'!N$2,'Capacity Summary'!$B$36:$B$135,0),MATCH('Capacity Backing (Hide)'!$A26,'Capacity Summary'!$I$35:$BH$35,0)),0)),INDEX('Capacity Summary'!$C$36:$F$135,MATCH('Capacity Backing (Hide)'!N$2,'Capacity Summary'!$B$36:$B$135,0),2)))/IF(Summary!$B$7="Minutes",1,60)/COUNTA(INDEX(Capacity!$C$10:$Q$109,MATCH('Capacity Backing (Hide)'!N$2,Capacity!$B$10:$B$109,0),1):INDEX(Capacity!$C$10:$Q$109,MATCH('Capacity Backing (Hide)'!N$2,Capacity!$B$10:$B$109,0),15))</f>
        <v>#N/A</v>
      </c>
      <c r="O2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(Hide)'!$A26,'Capacity Summary'!$I$35:$BH$35,0))="x",INDEX('Capacity Summary'!$C$36:$F$135,MATCH('Capacity Backing (Hide)'!O$2,'Capacity Summary'!$B$36:$B$135,0),4),IF(INDEX('Capacity Summary'!$I$36:$BH$135,MATCH('Capacity Backing (Hide)'!O$2,'Capacity Summary'!$B$36:$B$135,0),MATCH('Capacity Backing (Hide)'!$A26,'Capacity Summary'!$I$35:$BH$35,0))&lt;&gt;0,INDEX('Capacity Summary'!$I$36:$BH$135,MATCH('Capacity Backing (Hide)'!O$2,'Capacity Summary'!$B$36:$B$135,0),MATCH('Capacity Backing (Hide)'!$A26,'Capacity Summary'!$I$35:$BH$35,0)),0)),INDEX('Capacity Summary'!$C$36:$F$135,MATCH('Capacity Backing (Hide)'!O$2,'Capacity Summary'!$B$36:$B$135,0),2)))/IF(Summary!$B$7="Minutes",1,60)/COUNTA(INDEX(Capacity!$C$10:$Q$109,MATCH('Capacity Backing (Hide)'!O$2,Capacity!$B$10:$B$109,0),1):INDEX(Capacity!$C$10:$Q$109,MATCH('Capacity Backing (Hide)'!O$2,Capacity!$B$10:$B$109,0),15))</f>
        <v>#N/A</v>
      </c>
      <c r="P2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(Hide)'!$A26,'Capacity Summary'!$I$35:$BH$35,0))="x",INDEX('Capacity Summary'!$C$36:$F$135,MATCH('Capacity Backing (Hide)'!P$2,'Capacity Summary'!$B$36:$B$135,0),4),IF(INDEX('Capacity Summary'!$I$36:$BH$135,MATCH('Capacity Backing (Hide)'!P$2,'Capacity Summary'!$B$36:$B$135,0),MATCH('Capacity Backing (Hide)'!$A26,'Capacity Summary'!$I$35:$BH$35,0))&lt;&gt;0,INDEX('Capacity Summary'!$I$36:$BH$135,MATCH('Capacity Backing (Hide)'!P$2,'Capacity Summary'!$B$36:$B$135,0),MATCH('Capacity Backing (Hide)'!$A26,'Capacity Summary'!$I$35:$BH$35,0)),0)),INDEX('Capacity Summary'!$C$36:$F$135,MATCH('Capacity Backing (Hide)'!P$2,'Capacity Summary'!$B$36:$B$135,0),2)))/IF(Summary!$B$7="Minutes",1,60)/COUNTA(INDEX(Capacity!$C$10:$Q$109,MATCH('Capacity Backing (Hide)'!P$2,Capacity!$B$10:$B$109,0),1):INDEX(Capacity!$C$10:$Q$109,MATCH('Capacity Backing (Hide)'!P$2,Capacity!$B$10:$B$109,0),15))</f>
        <v>#N/A</v>
      </c>
      <c r="Q2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(Hide)'!$A26,'Capacity Summary'!$I$35:$BH$35,0))="x",INDEX('Capacity Summary'!$C$36:$F$135,MATCH('Capacity Backing (Hide)'!Q$2,'Capacity Summary'!$B$36:$B$135,0),4),IF(INDEX('Capacity Summary'!$I$36:$BH$135,MATCH('Capacity Backing (Hide)'!Q$2,'Capacity Summary'!$B$36:$B$135,0),MATCH('Capacity Backing (Hide)'!$A26,'Capacity Summary'!$I$35:$BH$35,0))&lt;&gt;0,INDEX('Capacity Summary'!$I$36:$BH$135,MATCH('Capacity Backing (Hide)'!Q$2,'Capacity Summary'!$B$36:$B$135,0),MATCH('Capacity Backing (Hide)'!$A26,'Capacity Summary'!$I$35:$BH$35,0)),0)),INDEX('Capacity Summary'!$C$36:$F$135,MATCH('Capacity Backing (Hide)'!Q$2,'Capacity Summary'!$B$36:$B$135,0),2)))/IF(Summary!$B$7="Minutes",1,60)/COUNTA(INDEX(Capacity!$C$10:$Q$109,MATCH('Capacity Backing (Hide)'!Q$2,Capacity!$B$10:$B$109,0),1):INDEX(Capacity!$C$10:$Q$109,MATCH('Capacity Backing (Hide)'!Q$2,Capacity!$B$10:$B$109,0),15))</f>
        <v>#N/A</v>
      </c>
      <c r="R2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(Hide)'!$A26,'Capacity Summary'!$I$35:$BH$35,0))="x",INDEX('Capacity Summary'!$C$36:$F$135,MATCH('Capacity Backing (Hide)'!R$2,'Capacity Summary'!$B$36:$B$135,0),4),IF(INDEX('Capacity Summary'!$I$36:$BH$135,MATCH('Capacity Backing (Hide)'!R$2,'Capacity Summary'!$B$36:$B$135,0),MATCH('Capacity Backing (Hide)'!$A26,'Capacity Summary'!$I$35:$BH$35,0))&lt;&gt;0,INDEX('Capacity Summary'!$I$36:$BH$135,MATCH('Capacity Backing (Hide)'!R$2,'Capacity Summary'!$B$36:$B$135,0),MATCH('Capacity Backing (Hide)'!$A26,'Capacity Summary'!$I$35:$BH$35,0)),0)),INDEX('Capacity Summary'!$C$36:$F$135,MATCH('Capacity Backing (Hide)'!R$2,'Capacity Summary'!$B$36:$B$135,0),2)))/IF(Summary!$B$7="Minutes",1,60)/COUNTA(INDEX(Capacity!$C$10:$Q$109,MATCH('Capacity Backing (Hide)'!R$2,Capacity!$B$10:$B$109,0),1):INDEX(Capacity!$C$10:$Q$109,MATCH('Capacity Backing (Hide)'!R$2,Capacity!$B$10:$B$109,0),15))</f>
        <v>#N/A</v>
      </c>
      <c r="S2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(Hide)'!$A26,'Capacity Summary'!$I$35:$BH$35,0))="x",INDEX('Capacity Summary'!$C$36:$F$135,MATCH('Capacity Backing (Hide)'!S$2,'Capacity Summary'!$B$36:$B$135,0),4),IF(INDEX('Capacity Summary'!$I$36:$BH$135,MATCH('Capacity Backing (Hide)'!S$2,'Capacity Summary'!$B$36:$B$135,0),MATCH('Capacity Backing (Hide)'!$A26,'Capacity Summary'!$I$35:$BH$35,0))&lt;&gt;0,INDEX('Capacity Summary'!$I$36:$BH$135,MATCH('Capacity Backing (Hide)'!S$2,'Capacity Summary'!$B$36:$B$135,0),MATCH('Capacity Backing (Hide)'!$A26,'Capacity Summary'!$I$35:$BH$35,0)),0)),INDEX('Capacity Summary'!$C$36:$F$135,MATCH('Capacity Backing (Hide)'!S$2,'Capacity Summary'!$B$36:$B$135,0),2)))/IF(Summary!$B$7="Minutes",1,60)/COUNTA(INDEX(Capacity!$C$10:$Q$109,MATCH('Capacity Backing (Hide)'!S$2,Capacity!$B$10:$B$109,0),1):INDEX(Capacity!$C$10:$Q$109,MATCH('Capacity Backing (Hide)'!S$2,Capacity!$B$10:$B$109,0),15))</f>
        <v>#N/A</v>
      </c>
      <c r="T2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(Hide)'!$A26,'Capacity Summary'!$I$35:$BH$35,0))="x",INDEX('Capacity Summary'!$C$36:$F$135,MATCH('Capacity Backing (Hide)'!T$2,'Capacity Summary'!$B$36:$B$135,0),4),IF(INDEX('Capacity Summary'!$I$36:$BH$135,MATCH('Capacity Backing (Hide)'!T$2,'Capacity Summary'!$B$36:$B$135,0),MATCH('Capacity Backing (Hide)'!$A26,'Capacity Summary'!$I$35:$BH$35,0))&lt;&gt;0,INDEX('Capacity Summary'!$I$36:$BH$135,MATCH('Capacity Backing (Hide)'!T$2,'Capacity Summary'!$B$36:$B$135,0),MATCH('Capacity Backing (Hide)'!$A26,'Capacity Summary'!$I$35:$BH$35,0)),0)),INDEX('Capacity Summary'!$C$36:$F$135,MATCH('Capacity Backing (Hide)'!T$2,'Capacity Summary'!$B$36:$B$135,0),2)))/IF(Summary!$B$7="Minutes",1,60)/COUNTA(INDEX(Capacity!$C$10:$Q$109,MATCH('Capacity Backing (Hide)'!T$2,Capacity!$B$10:$B$109,0),1):INDEX(Capacity!$C$10:$Q$109,MATCH('Capacity Backing (Hide)'!T$2,Capacity!$B$10:$B$109,0),15))</f>
        <v>#N/A</v>
      </c>
      <c r="U2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(Hide)'!$A26,'Capacity Summary'!$I$35:$BH$35,0))="x",INDEX('Capacity Summary'!$C$36:$F$135,MATCH('Capacity Backing (Hide)'!U$2,'Capacity Summary'!$B$36:$B$135,0),4),IF(INDEX('Capacity Summary'!$I$36:$BH$135,MATCH('Capacity Backing (Hide)'!U$2,'Capacity Summary'!$B$36:$B$135,0),MATCH('Capacity Backing (Hide)'!$A26,'Capacity Summary'!$I$35:$BH$35,0))&lt;&gt;0,INDEX('Capacity Summary'!$I$36:$BH$135,MATCH('Capacity Backing (Hide)'!U$2,'Capacity Summary'!$B$36:$B$135,0),MATCH('Capacity Backing (Hide)'!$A26,'Capacity Summary'!$I$35:$BH$35,0)),0)),INDEX('Capacity Summary'!$C$36:$F$135,MATCH('Capacity Backing (Hide)'!U$2,'Capacity Summary'!$B$36:$B$135,0),2)))/IF(Summary!$B$7="Minutes",1,60)/COUNTA(INDEX(Capacity!$C$10:$Q$109,MATCH('Capacity Backing (Hide)'!U$2,Capacity!$B$10:$B$109,0),1):INDEX(Capacity!$C$10:$Q$109,MATCH('Capacity Backing (Hide)'!U$2,Capacity!$B$10:$B$109,0),15))</f>
        <v>#N/A</v>
      </c>
      <c r="V2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(Hide)'!$A26,'Capacity Summary'!$I$35:$BH$35,0))="x",INDEX('Capacity Summary'!$C$36:$F$135,MATCH('Capacity Backing (Hide)'!V$2,'Capacity Summary'!$B$36:$B$135,0),4),IF(INDEX('Capacity Summary'!$I$36:$BH$135,MATCH('Capacity Backing (Hide)'!V$2,'Capacity Summary'!$B$36:$B$135,0),MATCH('Capacity Backing (Hide)'!$A26,'Capacity Summary'!$I$35:$BH$35,0))&lt;&gt;0,INDEX('Capacity Summary'!$I$36:$BH$135,MATCH('Capacity Backing (Hide)'!V$2,'Capacity Summary'!$B$36:$B$135,0),MATCH('Capacity Backing (Hide)'!$A26,'Capacity Summary'!$I$35:$BH$35,0)),0)),INDEX('Capacity Summary'!$C$36:$F$135,MATCH('Capacity Backing (Hide)'!V$2,'Capacity Summary'!$B$36:$B$135,0),2)))/IF(Summary!$B$7="Minutes",1,60)/COUNTA(INDEX(Capacity!$C$10:$Q$109,MATCH('Capacity Backing (Hide)'!V$2,Capacity!$B$10:$B$109,0),1):INDEX(Capacity!$C$10:$Q$109,MATCH('Capacity Backing (Hide)'!V$2,Capacity!$B$10:$B$109,0),15))</f>
        <v>#N/A</v>
      </c>
      <c r="W2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(Hide)'!$A26,'Capacity Summary'!$I$35:$BH$35,0))="x",INDEX('Capacity Summary'!$C$36:$F$135,MATCH('Capacity Backing (Hide)'!W$2,'Capacity Summary'!$B$36:$B$135,0),4),IF(INDEX('Capacity Summary'!$I$36:$BH$135,MATCH('Capacity Backing (Hide)'!W$2,'Capacity Summary'!$B$36:$B$135,0),MATCH('Capacity Backing (Hide)'!$A26,'Capacity Summary'!$I$35:$BH$35,0))&lt;&gt;0,INDEX('Capacity Summary'!$I$36:$BH$135,MATCH('Capacity Backing (Hide)'!W$2,'Capacity Summary'!$B$36:$B$135,0),MATCH('Capacity Backing (Hide)'!$A26,'Capacity Summary'!$I$35:$BH$35,0)),0)),INDEX('Capacity Summary'!$C$36:$F$135,MATCH('Capacity Backing (Hide)'!W$2,'Capacity Summary'!$B$36:$B$135,0),2)))/IF(Summary!$B$7="Minutes",1,60)/COUNTA(INDEX(Capacity!$C$10:$Q$109,MATCH('Capacity Backing (Hide)'!W$2,Capacity!$B$10:$B$109,0),1):INDEX(Capacity!$C$10:$Q$109,MATCH('Capacity Backing (Hide)'!W$2,Capacity!$B$10:$B$109,0),15))</f>
        <v>#N/A</v>
      </c>
      <c r="X2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(Hide)'!$A26,'Capacity Summary'!$I$35:$BH$35,0))="x",INDEX('Capacity Summary'!$C$36:$F$135,MATCH('Capacity Backing (Hide)'!X$2,'Capacity Summary'!$B$36:$B$135,0),4),IF(INDEX('Capacity Summary'!$I$36:$BH$135,MATCH('Capacity Backing (Hide)'!X$2,'Capacity Summary'!$B$36:$B$135,0),MATCH('Capacity Backing (Hide)'!$A26,'Capacity Summary'!$I$35:$BH$35,0))&lt;&gt;0,INDEX('Capacity Summary'!$I$36:$BH$135,MATCH('Capacity Backing (Hide)'!X$2,'Capacity Summary'!$B$36:$B$135,0),MATCH('Capacity Backing (Hide)'!$A26,'Capacity Summary'!$I$35:$BH$35,0)),0)),INDEX('Capacity Summary'!$C$36:$F$135,MATCH('Capacity Backing (Hide)'!X$2,'Capacity Summary'!$B$36:$B$135,0),2)))/IF(Summary!$B$7="Minutes",1,60)/COUNTA(INDEX(Capacity!$C$10:$Q$109,MATCH('Capacity Backing (Hide)'!X$2,Capacity!$B$10:$B$109,0),1):INDEX(Capacity!$C$10:$Q$109,MATCH('Capacity Backing (Hide)'!X$2,Capacity!$B$10:$B$109,0),15))</f>
        <v>#N/A</v>
      </c>
      <c r="Y2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(Hide)'!$A26,'Capacity Summary'!$I$35:$BH$35,0))="x",INDEX('Capacity Summary'!$C$36:$F$135,MATCH('Capacity Backing (Hide)'!Y$2,'Capacity Summary'!$B$36:$B$135,0),4),IF(INDEX('Capacity Summary'!$I$36:$BH$135,MATCH('Capacity Backing (Hide)'!Y$2,'Capacity Summary'!$B$36:$B$135,0),MATCH('Capacity Backing (Hide)'!$A26,'Capacity Summary'!$I$35:$BH$35,0))&lt;&gt;0,INDEX('Capacity Summary'!$I$36:$BH$135,MATCH('Capacity Backing (Hide)'!Y$2,'Capacity Summary'!$B$36:$B$135,0),MATCH('Capacity Backing (Hide)'!$A26,'Capacity Summary'!$I$35:$BH$35,0)),0)),INDEX('Capacity Summary'!$C$36:$F$135,MATCH('Capacity Backing (Hide)'!Y$2,'Capacity Summary'!$B$36:$B$135,0),2)))/IF(Summary!$B$7="Minutes",1,60)/COUNTA(INDEX(Capacity!$C$10:$Q$109,MATCH('Capacity Backing (Hide)'!Y$2,Capacity!$B$10:$B$109,0),1):INDEX(Capacity!$C$10:$Q$109,MATCH('Capacity Backing (Hide)'!Y$2,Capacity!$B$10:$B$109,0),15))</f>
        <v>#N/A</v>
      </c>
      <c r="Z2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(Hide)'!$A26,'Capacity Summary'!$I$35:$BH$35,0))="x",INDEX('Capacity Summary'!$C$36:$F$135,MATCH('Capacity Backing (Hide)'!Z$2,'Capacity Summary'!$B$36:$B$135,0),4),IF(INDEX('Capacity Summary'!$I$36:$BH$135,MATCH('Capacity Backing (Hide)'!Z$2,'Capacity Summary'!$B$36:$B$135,0),MATCH('Capacity Backing (Hide)'!$A26,'Capacity Summary'!$I$35:$BH$35,0))&lt;&gt;0,INDEX('Capacity Summary'!$I$36:$BH$135,MATCH('Capacity Backing (Hide)'!Z$2,'Capacity Summary'!$B$36:$B$135,0),MATCH('Capacity Backing (Hide)'!$A26,'Capacity Summary'!$I$35:$BH$35,0)),0)),INDEX('Capacity Summary'!$C$36:$F$135,MATCH('Capacity Backing (Hide)'!Z$2,'Capacity Summary'!$B$36:$B$135,0),2)))/IF(Summary!$B$7="Minutes",1,60)/COUNTA(INDEX(Capacity!$C$10:$Q$109,MATCH('Capacity Backing (Hide)'!Z$2,Capacity!$B$10:$B$109,0),1):INDEX(Capacity!$C$10:$Q$109,MATCH('Capacity Backing (Hide)'!Z$2,Capacity!$B$10:$B$109,0),15))</f>
        <v>#N/A</v>
      </c>
      <c r="AA2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(Hide)'!$A26,'Capacity Summary'!$I$35:$BH$35,0))="x",INDEX('Capacity Summary'!$C$36:$F$135,MATCH('Capacity Backing (Hide)'!AA$2,'Capacity Summary'!$B$36:$B$135,0),4),IF(INDEX('Capacity Summary'!$I$36:$BH$135,MATCH('Capacity Backing (Hide)'!AA$2,'Capacity Summary'!$B$36:$B$135,0),MATCH('Capacity Backing (Hide)'!$A26,'Capacity Summary'!$I$35:$BH$35,0))&lt;&gt;0,INDEX('Capacity Summary'!$I$36:$BH$135,MATCH('Capacity Backing (Hide)'!AA$2,'Capacity Summary'!$B$36:$B$135,0),MATCH('Capacity Backing (Hide)'!$A26,'Capacity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(Hide)'!$A26,'Capacity Summary'!$I$35:$BH$35,0))="x",INDEX('Capacity Summary'!$C$36:$F$135,MATCH('Capacity Backing (Hide)'!AB$2,'Capacity Summary'!$B$36:$B$135,0),4),IF(INDEX('Capacity Summary'!$I$36:$BH$135,MATCH('Capacity Backing (Hide)'!AB$2,'Capacity Summary'!$B$36:$B$135,0),MATCH('Capacity Backing (Hide)'!$A26,'Capacity Summary'!$I$35:$BH$35,0))&lt;&gt;0,INDEX('Capacity Summary'!$I$36:$BH$135,MATCH('Capacity Backing (Hide)'!AB$2,'Capacity Summary'!$B$36:$B$135,0),MATCH('Capacity Backing (Hide)'!$A26,'Capacity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(Hide)'!$A26,'Capacity Summary'!$I$35:$BH$35,0))="x",INDEX('Capacity Summary'!$C$36:$F$135,MATCH('Capacity Backing (Hide)'!AC$2,'Capacity Summary'!$B$36:$B$135,0),4),IF(INDEX('Capacity Summary'!$I$36:$BH$135,MATCH('Capacity Backing (Hide)'!AC$2,'Capacity Summary'!$B$36:$B$135,0),MATCH('Capacity Backing (Hide)'!$A26,'Capacity Summary'!$I$35:$BH$35,0))&lt;&gt;0,INDEX('Capacity Summary'!$I$36:$BH$135,MATCH('Capacity Backing (Hide)'!AC$2,'Capacity Summary'!$B$36:$B$135,0),MATCH('Capacity Backing (Hide)'!$A26,'Capacity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(Hide)'!$A26,'Capacity Summary'!$I$35:$BH$35,0))="x",INDEX('Capacity Summary'!$C$36:$F$135,MATCH('Capacity Backing (Hide)'!AD$2,'Capacity Summary'!$B$36:$B$135,0),4),IF(INDEX('Capacity Summary'!$I$36:$BH$135,MATCH('Capacity Backing (Hide)'!AD$2,'Capacity Summary'!$B$36:$B$135,0),MATCH('Capacity Backing (Hide)'!$A26,'Capacity Summary'!$I$35:$BH$35,0))&lt;&gt;0,INDEX('Capacity Summary'!$I$36:$BH$135,MATCH('Capacity Backing (Hide)'!AD$2,'Capacity Summary'!$B$36:$B$135,0),MATCH('Capacity Backing (Hide)'!$A26,'Capacity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(Hide)'!$A26,'Capacity Summary'!$I$35:$BH$35,0))="x",INDEX('Capacity Summary'!$C$36:$F$135,MATCH('Capacity Backing (Hide)'!AE$2,'Capacity Summary'!$B$36:$B$135,0),4),IF(INDEX('Capacity Summary'!$I$36:$BH$135,MATCH('Capacity Backing (Hide)'!AE$2,'Capacity Summary'!$B$36:$B$135,0),MATCH('Capacity Backing (Hide)'!$A26,'Capacity Summary'!$I$35:$BH$35,0))&lt;&gt;0,INDEX('Capacity Summary'!$I$36:$BH$135,MATCH('Capacity Backing (Hide)'!AE$2,'Capacity Summary'!$B$36:$B$135,0),MATCH('Capacity Backing (Hide)'!$A26,'Capacity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(Hide)'!$A26,'Capacity Summary'!$I$35:$BH$35,0))="x",INDEX('Capacity Summary'!$C$36:$F$135,MATCH('Capacity Backing (Hide)'!AF$2,'Capacity Summary'!$B$36:$B$135,0),4),IF(INDEX('Capacity Summary'!$I$36:$BH$135,MATCH('Capacity Backing (Hide)'!AF$2,'Capacity Summary'!$B$36:$B$135,0),MATCH('Capacity Backing (Hide)'!$A26,'Capacity Summary'!$I$35:$BH$35,0))&lt;&gt;0,INDEX('Capacity Summary'!$I$36:$BH$135,MATCH('Capacity Backing (Hide)'!AF$2,'Capacity Summary'!$B$36:$B$135,0),MATCH('Capacity Backing (Hide)'!$A26,'Capacity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(Hide)'!$A26,'Capacity Summary'!$I$35:$BH$35,0))="x",INDEX('Capacity Summary'!$C$36:$F$135,MATCH('Capacity Backing (Hide)'!AG$2,'Capacity Summary'!$B$36:$B$135,0),4),IF(INDEX('Capacity Summary'!$I$36:$BH$135,MATCH('Capacity Backing (Hide)'!AG$2,'Capacity Summary'!$B$36:$B$135,0),MATCH('Capacity Backing (Hide)'!$A26,'Capacity Summary'!$I$35:$BH$35,0))&lt;&gt;0,INDEX('Capacity Summary'!$I$36:$BH$135,MATCH('Capacity Backing (Hide)'!AG$2,'Capacity Summary'!$B$36:$B$135,0),MATCH('Capacity Backing (Hide)'!$A26,'Capacity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(Hide)'!$A26,'Capacity Summary'!$I$35:$BH$35,0))="x",INDEX('Capacity Summary'!$C$36:$F$135,MATCH('Capacity Backing (Hide)'!AH$2,'Capacity Summary'!$B$36:$B$135,0),4),IF(INDEX('Capacity Summary'!$I$36:$BH$135,MATCH('Capacity Backing (Hide)'!AH$2,'Capacity Summary'!$B$36:$B$135,0),MATCH('Capacity Backing (Hide)'!$A26,'Capacity Summary'!$I$35:$BH$35,0))&lt;&gt;0,INDEX('Capacity Summary'!$I$36:$BH$135,MATCH('Capacity Backing (Hide)'!AH$2,'Capacity Summary'!$B$36:$B$135,0),MATCH('Capacity Backing (Hide)'!$A26,'Capacity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(Hide)'!$A26,'Capacity Summary'!$I$35:$BH$35,0))="x",INDEX('Capacity Summary'!$C$36:$F$135,MATCH('Capacity Backing (Hide)'!AI$2,'Capacity Summary'!$B$36:$B$135,0),4),IF(INDEX('Capacity Summary'!$I$36:$BH$135,MATCH('Capacity Backing (Hide)'!AI$2,'Capacity Summary'!$B$36:$B$135,0),MATCH('Capacity Backing (Hide)'!$A26,'Capacity Summary'!$I$35:$BH$35,0))&lt;&gt;0,INDEX('Capacity Summary'!$I$36:$BH$135,MATCH('Capacity Backing (Hide)'!AI$2,'Capacity Summary'!$B$36:$B$135,0),MATCH('Capacity Backing (Hide)'!$A26,'Capacity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(Hide)'!$A26,'Capacity Summary'!$I$35:$BH$35,0))="x",INDEX('Capacity Summary'!$C$36:$F$135,MATCH('Capacity Backing (Hide)'!AJ$2,'Capacity Summary'!$B$36:$B$135,0),4),IF(INDEX('Capacity Summary'!$I$36:$BH$135,MATCH('Capacity Backing (Hide)'!AJ$2,'Capacity Summary'!$B$36:$B$135,0),MATCH('Capacity Backing (Hide)'!$A26,'Capacity Summary'!$I$35:$BH$35,0))&lt;&gt;0,INDEX('Capacity Summary'!$I$36:$BH$135,MATCH('Capacity Backing (Hide)'!AJ$2,'Capacity Summary'!$B$36:$B$135,0),MATCH('Capacity Backing (Hide)'!$A26,'Capacity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(Hide)'!$A26,'Capacity Summary'!$I$35:$BH$35,0))="x",INDEX('Capacity Summary'!$C$36:$F$135,MATCH('Capacity Backing (Hide)'!AK$2,'Capacity Summary'!$B$36:$B$135,0),4),IF(INDEX('Capacity Summary'!$I$36:$BH$135,MATCH('Capacity Backing (Hide)'!AK$2,'Capacity Summary'!$B$36:$B$135,0),MATCH('Capacity Backing (Hide)'!$A26,'Capacity Summary'!$I$35:$BH$35,0))&lt;&gt;0,INDEX('Capacity Summary'!$I$36:$BH$135,MATCH('Capacity Backing (Hide)'!AK$2,'Capacity Summary'!$B$36:$B$135,0),MATCH('Capacity Backing (Hide)'!$A26,'Capacity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(Hide)'!$A26,'Capacity Summary'!$I$35:$BH$35,0))="x",INDEX('Capacity Summary'!$C$36:$F$135,MATCH('Capacity Backing (Hide)'!AL$2,'Capacity Summary'!$B$36:$B$135,0),4),IF(INDEX('Capacity Summary'!$I$36:$BH$135,MATCH('Capacity Backing (Hide)'!AL$2,'Capacity Summary'!$B$36:$B$135,0),MATCH('Capacity Backing (Hide)'!$A26,'Capacity Summary'!$I$35:$BH$35,0))&lt;&gt;0,INDEX('Capacity Summary'!$I$36:$BH$135,MATCH('Capacity Backing (Hide)'!AL$2,'Capacity Summary'!$B$36:$B$135,0),MATCH('Capacity Backing (Hide)'!$A26,'Capacity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(Hide)'!$A26,'Capacity Summary'!$I$35:$BH$35,0))="x",INDEX('Capacity Summary'!$C$36:$F$135,MATCH('Capacity Backing (Hide)'!AM$2,'Capacity Summary'!$B$36:$B$135,0),4),IF(INDEX('Capacity Summary'!$I$36:$BH$135,MATCH('Capacity Backing (Hide)'!AM$2,'Capacity Summary'!$B$36:$B$135,0),MATCH('Capacity Backing (Hide)'!$A26,'Capacity Summary'!$I$35:$BH$35,0))&lt;&gt;0,INDEX('Capacity Summary'!$I$36:$BH$135,MATCH('Capacity Backing (Hide)'!AM$2,'Capacity Summary'!$B$36:$B$135,0),MATCH('Capacity Backing (Hide)'!$A26,'Capacity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(Hide)'!$A26,'Capacity Summary'!$I$35:$BH$35,0))="x",INDEX('Capacity Summary'!$C$36:$F$135,MATCH('Capacity Backing (Hide)'!AN$2,'Capacity Summary'!$B$36:$B$135,0),4),IF(INDEX('Capacity Summary'!$I$36:$BH$135,MATCH('Capacity Backing (Hide)'!AN$2,'Capacity Summary'!$B$36:$B$135,0),MATCH('Capacity Backing (Hide)'!$A26,'Capacity Summary'!$I$35:$BH$35,0))&lt;&gt;0,INDEX('Capacity Summary'!$I$36:$BH$135,MATCH('Capacity Backing (Hide)'!AN$2,'Capacity Summary'!$B$36:$B$135,0),MATCH('Capacity Backing (Hide)'!$A26,'Capacity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(Hide)'!$A26,'Capacity Summary'!$I$35:$BH$35,0))="x",INDEX('Capacity Summary'!$C$36:$F$135,MATCH('Capacity Backing (Hide)'!AO$2,'Capacity Summary'!$B$36:$B$135,0),4),IF(INDEX('Capacity Summary'!$I$36:$BH$135,MATCH('Capacity Backing (Hide)'!AO$2,'Capacity Summary'!$B$36:$B$135,0),MATCH('Capacity Backing (Hide)'!$A26,'Capacity Summary'!$I$35:$BH$35,0))&lt;&gt;0,INDEX('Capacity Summary'!$I$36:$BH$135,MATCH('Capacity Backing (Hide)'!AO$2,'Capacity Summary'!$B$36:$B$135,0),MATCH('Capacity Backing (Hide)'!$A26,'Capacity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(Hide)'!$A26,'Capacity Summary'!$I$35:$BH$35,0))="x",INDEX('Capacity Summary'!$C$36:$F$135,MATCH('Capacity Backing (Hide)'!AP$2,'Capacity Summary'!$B$36:$B$135,0),4),IF(INDEX('Capacity Summary'!$I$36:$BH$135,MATCH('Capacity Backing (Hide)'!AP$2,'Capacity Summary'!$B$36:$B$135,0),MATCH('Capacity Backing (Hide)'!$A26,'Capacity Summary'!$I$35:$BH$35,0))&lt;&gt;0,INDEX('Capacity Summary'!$I$36:$BH$135,MATCH('Capacity Backing (Hide)'!AP$2,'Capacity Summary'!$B$36:$B$135,0),MATCH('Capacity Backing (Hide)'!$A26,'Capacity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(Hide)'!$A26,'Capacity Summary'!$I$35:$BH$35,0))="x",INDEX('Capacity Summary'!$C$36:$F$135,MATCH('Capacity Backing (Hide)'!AQ$2,'Capacity Summary'!$B$36:$B$135,0),4),IF(INDEX('Capacity Summary'!$I$36:$BH$135,MATCH('Capacity Backing (Hide)'!AQ$2,'Capacity Summary'!$B$36:$B$135,0),MATCH('Capacity Backing (Hide)'!$A26,'Capacity Summary'!$I$35:$BH$35,0))&lt;&gt;0,INDEX('Capacity Summary'!$I$36:$BH$135,MATCH('Capacity Backing (Hide)'!AQ$2,'Capacity Summary'!$B$36:$B$135,0),MATCH('Capacity Backing (Hide)'!$A26,'Capacity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(Hide)'!$A26,'Capacity Summary'!$I$35:$BH$35,0))="x",INDEX('Capacity Summary'!$C$36:$F$135,MATCH('Capacity Backing (Hide)'!AR$2,'Capacity Summary'!$B$36:$B$135,0),4),IF(INDEX('Capacity Summary'!$I$36:$BH$135,MATCH('Capacity Backing (Hide)'!AR$2,'Capacity Summary'!$B$36:$B$135,0),MATCH('Capacity Backing (Hide)'!$A26,'Capacity Summary'!$I$35:$BH$35,0))&lt;&gt;0,INDEX('Capacity Summary'!$I$36:$BH$135,MATCH('Capacity Backing (Hide)'!AR$2,'Capacity Summary'!$B$36:$B$135,0),MATCH('Capacity Backing (Hide)'!$A26,'Capacity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(Hide)'!$A26,'Capacity Summary'!$I$35:$BH$35,0))="x",INDEX('Capacity Summary'!$C$36:$F$135,MATCH('Capacity Backing (Hide)'!AS$2,'Capacity Summary'!$B$36:$B$135,0),4),IF(INDEX('Capacity Summary'!$I$36:$BH$135,MATCH('Capacity Backing (Hide)'!AS$2,'Capacity Summary'!$B$36:$B$135,0),MATCH('Capacity Backing (Hide)'!$A26,'Capacity Summary'!$I$35:$BH$35,0))&lt;&gt;0,INDEX('Capacity Summary'!$I$36:$BH$135,MATCH('Capacity Backing (Hide)'!AS$2,'Capacity Summary'!$B$36:$B$135,0),MATCH('Capacity Backing (Hide)'!$A26,'Capacity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(Hide)'!$A26,'Capacity Summary'!$I$35:$BH$35,0))="x",INDEX('Capacity Summary'!$C$36:$F$135,MATCH('Capacity Backing (Hide)'!AT$2,'Capacity Summary'!$B$36:$B$135,0),4),IF(INDEX('Capacity Summary'!$I$36:$BH$135,MATCH('Capacity Backing (Hide)'!AT$2,'Capacity Summary'!$B$36:$B$135,0),MATCH('Capacity Backing (Hide)'!$A26,'Capacity Summary'!$I$35:$BH$35,0))&lt;&gt;0,INDEX('Capacity Summary'!$I$36:$BH$135,MATCH('Capacity Backing (Hide)'!AT$2,'Capacity Summary'!$B$36:$B$135,0),MATCH('Capacity Backing (Hide)'!$A26,'Capacity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(Hide)'!$A26,'Capacity Summary'!$I$35:$BH$35,0))="x",INDEX('Capacity Summary'!$C$36:$F$135,MATCH('Capacity Backing (Hide)'!AU$2,'Capacity Summary'!$B$36:$B$135,0),4),IF(INDEX('Capacity Summary'!$I$36:$BH$135,MATCH('Capacity Backing (Hide)'!AU$2,'Capacity Summary'!$B$36:$B$135,0),MATCH('Capacity Backing (Hide)'!$A26,'Capacity Summary'!$I$35:$BH$35,0))&lt;&gt;0,INDEX('Capacity Summary'!$I$36:$BH$135,MATCH('Capacity Backing (Hide)'!AU$2,'Capacity Summary'!$B$36:$B$135,0),MATCH('Capacity Backing (Hide)'!$A26,'Capacity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(Hide)'!$A26,'Capacity Summary'!$I$35:$BH$35,0))="x",INDEX('Capacity Summary'!$C$36:$F$135,MATCH('Capacity Backing (Hide)'!AV$2,'Capacity Summary'!$B$36:$B$135,0),4),IF(INDEX('Capacity Summary'!$I$36:$BH$135,MATCH('Capacity Backing (Hide)'!AV$2,'Capacity Summary'!$B$36:$B$135,0),MATCH('Capacity Backing (Hide)'!$A26,'Capacity Summary'!$I$35:$BH$35,0))&lt;&gt;0,INDEX('Capacity Summary'!$I$36:$BH$135,MATCH('Capacity Backing (Hide)'!AV$2,'Capacity Summary'!$B$36:$B$135,0),MATCH('Capacity Backing (Hide)'!$A26,'Capacity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(Hide)'!$A26,'Capacity Summary'!$I$35:$BH$35,0))="x",INDEX('Capacity Summary'!$C$36:$F$135,MATCH('Capacity Backing (Hide)'!AW$2,'Capacity Summary'!$B$36:$B$135,0),4),IF(INDEX('Capacity Summary'!$I$36:$BH$135,MATCH('Capacity Backing (Hide)'!AW$2,'Capacity Summary'!$B$36:$B$135,0),MATCH('Capacity Backing (Hide)'!$A26,'Capacity Summary'!$I$35:$BH$35,0))&lt;&gt;0,INDEX('Capacity Summary'!$I$36:$BH$135,MATCH('Capacity Backing (Hide)'!AW$2,'Capacity Summary'!$B$36:$B$135,0),MATCH('Capacity Backing (Hide)'!$A26,'Capacity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(Hide)'!$A26,'Capacity Summary'!$I$35:$BH$35,0))="x",INDEX('Capacity Summary'!$C$36:$F$135,MATCH('Capacity Backing (Hide)'!AX$2,'Capacity Summary'!$B$36:$B$135,0),4),IF(INDEX('Capacity Summary'!$I$36:$BH$135,MATCH('Capacity Backing (Hide)'!AX$2,'Capacity Summary'!$B$36:$B$135,0),MATCH('Capacity Backing (Hide)'!$A26,'Capacity Summary'!$I$35:$BH$35,0))&lt;&gt;0,INDEX('Capacity Summary'!$I$36:$BH$135,MATCH('Capacity Backing (Hide)'!AX$2,'Capacity Summary'!$B$36:$B$135,0),MATCH('Capacity Backing (Hide)'!$A26,'Capacity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(Hide)'!$A26,'Capacity Summary'!$I$35:$BH$35,0))="x",INDEX('Capacity Summary'!$C$36:$F$135,MATCH('Capacity Backing (Hide)'!AY$2,'Capacity Summary'!$B$36:$B$135,0),4),IF(INDEX('Capacity Summary'!$I$36:$BH$135,MATCH('Capacity Backing (Hide)'!AY$2,'Capacity Summary'!$B$36:$B$135,0),MATCH('Capacity Backing (Hide)'!$A26,'Capacity Summary'!$I$35:$BH$35,0))&lt;&gt;0,INDEX('Capacity Summary'!$I$36:$BH$135,MATCH('Capacity Backing (Hide)'!AY$2,'Capacity Summary'!$B$36:$B$135,0),MATCH('Capacity Backing (Hide)'!$A26,'Capacity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(Hide)'!$A26,'Capacity Summary'!$I$35:$BH$35,0))="x",INDEX('Capacity Summary'!$C$36:$F$135,MATCH('Capacity Backing (Hide)'!AZ$2,'Capacity Summary'!$B$36:$B$135,0),4),IF(INDEX('Capacity Summary'!$I$36:$BH$135,MATCH('Capacity Backing (Hide)'!AZ$2,'Capacity Summary'!$B$36:$B$135,0),MATCH('Capacity Backing (Hide)'!$A26,'Capacity Summary'!$I$35:$BH$35,0))&lt;&gt;0,INDEX('Capacity Summary'!$I$36:$BH$135,MATCH('Capacity Backing (Hide)'!AZ$2,'Capacity Summary'!$B$36:$B$135,0),MATCH('Capacity Backing (Hide)'!$A26,'Capacity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(Hide)'!$A26,'Capacity Summary'!$I$35:$BH$35,0))="x",INDEX('Capacity Summary'!$C$36:$F$135,MATCH('Capacity Backing (Hide)'!BA$2,'Capacity Summary'!$B$36:$B$135,0),4),IF(INDEX('Capacity Summary'!$I$36:$BH$135,MATCH('Capacity Backing (Hide)'!BA$2,'Capacity Summary'!$B$36:$B$135,0),MATCH('Capacity Backing (Hide)'!$A26,'Capacity Summary'!$I$35:$BH$35,0))&lt;&gt;0,INDEX('Capacity Summary'!$I$36:$BH$135,MATCH('Capacity Backing (Hide)'!BA$2,'Capacity Summary'!$B$36:$B$135,0),MATCH('Capacity Backing (Hide)'!$A26,'Capacity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(Hide)'!$A26,'Capacity Summary'!$I$35:$BH$35,0))="x",INDEX('Capacity Summary'!$C$36:$F$135,MATCH('Capacity Backing (Hide)'!BB$2,'Capacity Summary'!$B$36:$B$135,0),4),IF(INDEX('Capacity Summary'!$I$36:$BH$135,MATCH('Capacity Backing (Hide)'!BB$2,'Capacity Summary'!$B$36:$B$135,0),MATCH('Capacity Backing (Hide)'!$A26,'Capacity Summary'!$I$35:$BH$35,0))&lt;&gt;0,INDEX('Capacity Summary'!$I$36:$BH$135,MATCH('Capacity Backing (Hide)'!BB$2,'Capacity Summary'!$B$36:$B$135,0),MATCH('Capacity Backing (Hide)'!$A26,'Capacity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(Hide)'!$A26,'Capacity Summary'!$I$35:$BH$35,0))="x",INDEX('Capacity Summary'!$C$36:$F$135,MATCH('Capacity Backing (Hide)'!BC$2,'Capacity Summary'!$B$36:$B$135,0),4),IF(INDEX('Capacity Summary'!$I$36:$BH$135,MATCH('Capacity Backing (Hide)'!BC$2,'Capacity Summary'!$B$36:$B$135,0),MATCH('Capacity Backing (Hide)'!$A26,'Capacity Summary'!$I$35:$BH$35,0))&lt;&gt;0,INDEX('Capacity Summary'!$I$36:$BH$135,MATCH('Capacity Backing (Hide)'!BC$2,'Capacity Summary'!$B$36:$B$135,0),MATCH('Capacity Backing (Hide)'!$A26,'Capacity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(Hide)'!$A26,'Capacity Summary'!$I$35:$BH$35,0))="x",INDEX('Capacity Summary'!$C$36:$F$135,MATCH('Capacity Backing (Hide)'!BD$2,'Capacity Summary'!$B$36:$B$135,0),4),IF(INDEX('Capacity Summary'!$I$36:$BH$135,MATCH('Capacity Backing (Hide)'!BD$2,'Capacity Summary'!$B$36:$B$135,0),MATCH('Capacity Backing (Hide)'!$A26,'Capacity Summary'!$I$35:$BH$35,0))&lt;&gt;0,INDEX('Capacity Summary'!$I$36:$BH$135,MATCH('Capacity Backing (Hide)'!BD$2,'Capacity Summary'!$B$36:$B$135,0),MATCH('Capacity Backing (Hide)'!$A26,'Capacity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(Hide)'!$A26,'Capacity Summary'!$I$35:$BH$35,0))="x",INDEX('Capacity Summary'!$C$36:$F$135,MATCH('Capacity Backing (Hide)'!BE$2,'Capacity Summary'!$B$36:$B$135,0),4),IF(INDEX('Capacity Summary'!$I$36:$BH$135,MATCH('Capacity Backing (Hide)'!BE$2,'Capacity Summary'!$B$36:$B$135,0),MATCH('Capacity Backing (Hide)'!$A26,'Capacity Summary'!$I$35:$BH$35,0))&lt;&gt;0,INDEX('Capacity Summary'!$I$36:$BH$135,MATCH('Capacity Backing (Hide)'!BE$2,'Capacity Summary'!$B$36:$B$135,0),MATCH('Capacity Backing (Hide)'!$A26,'Capacity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(Hide)'!$A26,'Capacity Summary'!$I$35:$BH$35,0))="x",INDEX('Capacity Summary'!$C$36:$F$135,MATCH('Capacity Backing (Hide)'!BF$2,'Capacity Summary'!$B$36:$B$135,0),4),IF(INDEX('Capacity Summary'!$I$36:$BH$135,MATCH('Capacity Backing (Hide)'!BF$2,'Capacity Summary'!$B$36:$B$135,0),MATCH('Capacity Backing (Hide)'!$A26,'Capacity Summary'!$I$35:$BH$35,0))&lt;&gt;0,INDEX('Capacity Summary'!$I$36:$BH$135,MATCH('Capacity Backing (Hide)'!BF$2,'Capacity Summary'!$B$36:$B$135,0),MATCH('Capacity Backing (Hide)'!$A26,'Capacity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(Hide)'!$A26,'Capacity Summary'!$I$35:$BH$35,0))="x",INDEX('Capacity Summary'!$C$36:$F$135,MATCH('Capacity Backing (Hide)'!BG$2,'Capacity Summary'!$B$36:$B$135,0),4),IF(INDEX('Capacity Summary'!$I$36:$BH$135,MATCH('Capacity Backing (Hide)'!BG$2,'Capacity Summary'!$B$36:$B$135,0),MATCH('Capacity Backing (Hide)'!$A26,'Capacity Summary'!$I$35:$BH$35,0))&lt;&gt;0,INDEX('Capacity Summary'!$I$36:$BH$135,MATCH('Capacity Backing (Hide)'!BG$2,'Capacity Summary'!$B$36:$B$135,0),MATCH('Capacity Backing (Hide)'!$A26,'Capacity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(Hide)'!$A26,'Capacity Summary'!$I$35:$BH$35,0))="x",INDEX('Capacity Summary'!$C$36:$F$135,MATCH('Capacity Backing (Hide)'!BH$2,'Capacity Summary'!$B$36:$B$135,0),4),IF(INDEX('Capacity Summary'!$I$36:$BH$135,MATCH('Capacity Backing (Hide)'!BH$2,'Capacity Summary'!$B$36:$B$135,0),MATCH('Capacity Backing (Hide)'!$A26,'Capacity Summary'!$I$35:$BH$35,0))&lt;&gt;0,INDEX('Capacity Summary'!$I$36:$BH$135,MATCH('Capacity Backing (Hide)'!BH$2,'Capacity Summary'!$B$36:$B$135,0),MATCH('Capacity Backing (Hide)'!$A26,'Capacity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(Hide)'!$A26,'Capacity Summary'!$I$35:$BH$35,0))="x",INDEX('Capacity Summary'!$C$36:$F$135,MATCH('Capacity Backing (Hide)'!BI$2,'Capacity Summary'!$B$36:$B$135,0),4),IF(INDEX('Capacity Summary'!$I$36:$BH$135,MATCH('Capacity Backing (Hide)'!BI$2,'Capacity Summary'!$B$36:$B$135,0),MATCH('Capacity Backing (Hide)'!$A26,'Capacity Summary'!$I$35:$BH$35,0))&lt;&gt;0,INDEX('Capacity Summary'!$I$36:$BH$135,MATCH('Capacity Backing (Hide)'!BI$2,'Capacity Summary'!$B$36:$B$135,0),MATCH('Capacity Backing (Hide)'!$A26,'Capacity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(Hide)'!$A26,'Capacity Summary'!$I$35:$BH$35,0))="x",INDEX('Capacity Summary'!$C$36:$F$135,MATCH('Capacity Backing (Hide)'!BJ$2,'Capacity Summary'!$B$36:$B$135,0),4),IF(INDEX('Capacity Summary'!$I$36:$BH$135,MATCH('Capacity Backing (Hide)'!BJ$2,'Capacity Summary'!$B$36:$B$135,0),MATCH('Capacity Backing (Hide)'!$A26,'Capacity Summary'!$I$35:$BH$35,0))&lt;&gt;0,INDEX('Capacity Summary'!$I$36:$BH$135,MATCH('Capacity Backing (Hide)'!BJ$2,'Capacity Summary'!$B$36:$B$135,0),MATCH('Capacity Backing (Hide)'!$A26,'Capacity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(Hide)'!$A26,'Capacity Summary'!$I$35:$BH$35,0))="x",INDEX('Capacity Summary'!$C$36:$F$135,MATCH('Capacity Backing (Hide)'!BK$2,'Capacity Summary'!$B$36:$B$135,0),4),IF(INDEX('Capacity Summary'!$I$36:$BH$135,MATCH('Capacity Backing (Hide)'!BK$2,'Capacity Summary'!$B$36:$B$135,0),MATCH('Capacity Backing (Hide)'!$A26,'Capacity Summary'!$I$35:$BH$35,0))&lt;&gt;0,INDEX('Capacity Summary'!$I$36:$BH$135,MATCH('Capacity Backing (Hide)'!BK$2,'Capacity Summary'!$B$36:$B$135,0),MATCH('Capacity Backing (Hide)'!$A26,'Capacity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(Hide)'!$A26,'Capacity Summary'!$I$35:$BH$35,0))="x",INDEX('Capacity Summary'!$C$36:$F$135,MATCH('Capacity Backing (Hide)'!BL$2,'Capacity Summary'!$B$36:$B$135,0),4),IF(INDEX('Capacity Summary'!$I$36:$BH$135,MATCH('Capacity Backing (Hide)'!BL$2,'Capacity Summary'!$B$36:$B$135,0),MATCH('Capacity Backing (Hide)'!$A26,'Capacity Summary'!$I$35:$BH$35,0))&lt;&gt;0,INDEX('Capacity Summary'!$I$36:$BH$135,MATCH('Capacity Backing (Hide)'!BL$2,'Capacity Summary'!$B$36:$B$135,0),MATCH('Capacity Backing (Hide)'!$A26,'Capacity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(Hide)'!$A26,'Capacity Summary'!$I$35:$BH$35,0))="x",INDEX('Capacity Summary'!$C$36:$F$135,MATCH('Capacity Backing (Hide)'!BM$2,'Capacity Summary'!$B$36:$B$135,0),4),IF(INDEX('Capacity Summary'!$I$36:$BH$135,MATCH('Capacity Backing (Hide)'!BM$2,'Capacity Summary'!$B$36:$B$135,0),MATCH('Capacity Backing (Hide)'!$A26,'Capacity Summary'!$I$35:$BH$35,0))&lt;&gt;0,INDEX('Capacity Summary'!$I$36:$BH$135,MATCH('Capacity Backing (Hide)'!BM$2,'Capacity Summary'!$B$36:$B$135,0),MATCH('Capacity Backing (Hide)'!$A26,'Capacity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(Hide)'!$A26,'Capacity Summary'!$I$35:$BH$35,0))="x",INDEX('Capacity Summary'!$C$36:$F$135,MATCH('Capacity Backing (Hide)'!BN$2,'Capacity Summary'!$B$36:$B$135,0),4),IF(INDEX('Capacity Summary'!$I$36:$BH$135,MATCH('Capacity Backing (Hide)'!BN$2,'Capacity Summary'!$B$36:$B$135,0),MATCH('Capacity Backing (Hide)'!$A26,'Capacity Summary'!$I$35:$BH$35,0))&lt;&gt;0,INDEX('Capacity Summary'!$I$36:$BH$135,MATCH('Capacity Backing (Hide)'!BN$2,'Capacity Summary'!$B$36:$B$135,0),MATCH('Capacity Backing (Hide)'!$A26,'Capacity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(Hide)'!$A26,'Capacity Summary'!$I$35:$BH$35,0))="x",INDEX('Capacity Summary'!$C$36:$F$135,MATCH('Capacity Backing (Hide)'!BO$2,'Capacity Summary'!$B$36:$B$135,0),4),IF(INDEX('Capacity Summary'!$I$36:$BH$135,MATCH('Capacity Backing (Hide)'!BO$2,'Capacity Summary'!$B$36:$B$135,0),MATCH('Capacity Backing (Hide)'!$A26,'Capacity Summary'!$I$35:$BH$35,0))&lt;&gt;0,INDEX('Capacity Summary'!$I$36:$BH$135,MATCH('Capacity Backing (Hide)'!BO$2,'Capacity Summary'!$B$36:$B$135,0),MATCH('Capacity Backing (Hide)'!$A26,'Capacity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(Hide)'!$A26,'Capacity Summary'!$I$35:$BH$35,0))="x",INDEX('Capacity Summary'!$C$36:$F$135,MATCH('Capacity Backing (Hide)'!BP$2,'Capacity Summary'!$B$36:$B$135,0),4),IF(INDEX('Capacity Summary'!$I$36:$BH$135,MATCH('Capacity Backing (Hide)'!BP$2,'Capacity Summary'!$B$36:$B$135,0),MATCH('Capacity Backing (Hide)'!$A26,'Capacity Summary'!$I$35:$BH$35,0))&lt;&gt;0,INDEX('Capacity Summary'!$I$36:$BH$135,MATCH('Capacity Backing (Hide)'!BP$2,'Capacity Summary'!$B$36:$B$135,0),MATCH('Capacity Backing (Hide)'!$A26,'Capacity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(Hide)'!$A26,'Capacity Summary'!$I$35:$BH$35,0))="x",INDEX('Capacity Summary'!$C$36:$F$135,MATCH('Capacity Backing (Hide)'!BQ$2,'Capacity Summary'!$B$36:$B$135,0),4),IF(INDEX('Capacity Summary'!$I$36:$BH$135,MATCH('Capacity Backing (Hide)'!BQ$2,'Capacity Summary'!$B$36:$B$135,0),MATCH('Capacity Backing (Hide)'!$A26,'Capacity Summary'!$I$35:$BH$35,0))&lt;&gt;0,INDEX('Capacity Summary'!$I$36:$BH$135,MATCH('Capacity Backing (Hide)'!BQ$2,'Capacity Summary'!$B$36:$B$135,0),MATCH('Capacity Backing (Hide)'!$A26,'Capacity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(Hide)'!$A26,'Capacity Summary'!$I$35:$BH$35,0))="x",INDEX('Capacity Summary'!$C$36:$F$135,MATCH('Capacity Backing (Hide)'!BR$2,'Capacity Summary'!$B$36:$B$135,0),4),IF(INDEX('Capacity Summary'!$I$36:$BH$135,MATCH('Capacity Backing (Hide)'!BR$2,'Capacity Summary'!$B$36:$B$135,0),MATCH('Capacity Backing (Hide)'!$A26,'Capacity Summary'!$I$35:$BH$35,0))&lt;&gt;0,INDEX('Capacity Summary'!$I$36:$BH$135,MATCH('Capacity Backing (Hide)'!BR$2,'Capacity Summary'!$B$36:$B$135,0),MATCH('Capacity Backing (Hide)'!$A26,'Capacity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(Hide)'!$A26,'Capacity Summary'!$I$35:$BH$35,0))="x",INDEX('Capacity Summary'!$C$36:$F$135,MATCH('Capacity Backing (Hide)'!BS$2,'Capacity Summary'!$B$36:$B$135,0),4),IF(INDEX('Capacity Summary'!$I$36:$BH$135,MATCH('Capacity Backing (Hide)'!BS$2,'Capacity Summary'!$B$36:$B$135,0),MATCH('Capacity Backing (Hide)'!$A26,'Capacity Summary'!$I$35:$BH$35,0))&lt;&gt;0,INDEX('Capacity Summary'!$I$36:$BH$135,MATCH('Capacity Backing (Hide)'!BS$2,'Capacity Summary'!$B$36:$B$135,0),MATCH('Capacity Backing (Hide)'!$A26,'Capacity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(Hide)'!$A26,'Capacity Summary'!$I$35:$BH$35,0))="x",INDEX('Capacity Summary'!$C$36:$F$135,MATCH('Capacity Backing (Hide)'!BT$2,'Capacity Summary'!$B$36:$B$135,0),4),IF(INDEX('Capacity Summary'!$I$36:$BH$135,MATCH('Capacity Backing (Hide)'!BT$2,'Capacity Summary'!$B$36:$B$135,0),MATCH('Capacity Backing (Hide)'!$A26,'Capacity Summary'!$I$35:$BH$35,0))&lt;&gt;0,INDEX('Capacity Summary'!$I$36:$BH$135,MATCH('Capacity Backing (Hide)'!BT$2,'Capacity Summary'!$B$36:$B$135,0),MATCH('Capacity Backing (Hide)'!$A26,'Capacity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(Hide)'!$A26,'Capacity Summary'!$I$35:$BH$35,0))="x",INDEX('Capacity Summary'!$C$36:$F$135,MATCH('Capacity Backing (Hide)'!BU$2,'Capacity Summary'!$B$36:$B$135,0),4),IF(INDEX('Capacity Summary'!$I$36:$BH$135,MATCH('Capacity Backing (Hide)'!BU$2,'Capacity Summary'!$B$36:$B$135,0),MATCH('Capacity Backing (Hide)'!$A26,'Capacity Summary'!$I$35:$BH$35,0))&lt;&gt;0,INDEX('Capacity Summary'!$I$36:$BH$135,MATCH('Capacity Backing (Hide)'!BU$2,'Capacity Summary'!$B$36:$B$135,0),MATCH('Capacity Backing (Hide)'!$A26,'Capacity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(Hide)'!$A26,'Capacity Summary'!$I$35:$BH$35,0))="x",INDEX('Capacity Summary'!$C$36:$F$135,MATCH('Capacity Backing (Hide)'!BV$2,'Capacity Summary'!$B$36:$B$135,0),4),IF(INDEX('Capacity Summary'!$I$36:$BH$135,MATCH('Capacity Backing (Hide)'!BV$2,'Capacity Summary'!$B$36:$B$135,0),MATCH('Capacity Backing (Hide)'!$A26,'Capacity Summary'!$I$35:$BH$35,0))&lt;&gt;0,INDEX('Capacity Summary'!$I$36:$BH$135,MATCH('Capacity Backing (Hide)'!BV$2,'Capacity Summary'!$B$36:$B$135,0),MATCH('Capacity Backing (Hide)'!$A26,'Capacity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(Hide)'!$A26,'Capacity Summary'!$I$35:$BH$35,0))="x",INDEX('Capacity Summary'!$C$36:$F$135,MATCH('Capacity Backing (Hide)'!BW$2,'Capacity Summary'!$B$36:$B$135,0),4),IF(INDEX('Capacity Summary'!$I$36:$BH$135,MATCH('Capacity Backing (Hide)'!BW$2,'Capacity Summary'!$B$36:$B$135,0),MATCH('Capacity Backing (Hide)'!$A26,'Capacity Summary'!$I$35:$BH$35,0))&lt;&gt;0,INDEX('Capacity Summary'!$I$36:$BH$135,MATCH('Capacity Backing (Hide)'!BW$2,'Capacity Summary'!$B$36:$B$135,0),MATCH('Capacity Backing (Hide)'!$A26,'Capacity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(Hide)'!$A26,'Capacity Summary'!$I$35:$BH$35,0))="x",INDEX('Capacity Summary'!$C$36:$F$135,MATCH('Capacity Backing (Hide)'!BX$2,'Capacity Summary'!$B$36:$B$135,0),4),IF(INDEX('Capacity Summary'!$I$36:$BH$135,MATCH('Capacity Backing (Hide)'!BX$2,'Capacity Summary'!$B$36:$B$135,0),MATCH('Capacity Backing (Hide)'!$A26,'Capacity Summary'!$I$35:$BH$35,0))&lt;&gt;0,INDEX('Capacity Summary'!$I$36:$BH$135,MATCH('Capacity Backing (Hide)'!BX$2,'Capacity Summary'!$B$36:$B$135,0),MATCH('Capacity Backing (Hide)'!$A26,'Capacity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(Hide)'!$A26,'Capacity Summary'!$I$35:$BH$35,0))="x",INDEX('Capacity Summary'!$C$36:$F$135,MATCH('Capacity Backing (Hide)'!BY$2,'Capacity Summary'!$B$36:$B$135,0),4),IF(INDEX('Capacity Summary'!$I$36:$BH$135,MATCH('Capacity Backing (Hide)'!BY$2,'Capacity Summary'!$B$36:$B$135,0),MATCH('Capacity Backing (Hide)'!$A26,'Capacity Summary'!$I$35:$BH$35,0))&lt;&gt;0,INDEX('Capacity Summary'!$I$36:$BH$135,MATCH('Capacity Backing (Hide)'!BY$2,'Capacity Summary'!$B$36:$B$135,0),MATCH('Capacity Backing (Hide)'!$A26,'Capacity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(Hide)'!$A26,'Capacity Summary'!$I$35:$BH$35,0))="x",INDEX('Capacity Summary'!$C$36:$F$135,MATCH('Capacity Backing (Hide)'!BZ$2,'Capacity Summary'!$B$36:$B$135,0),4),IF(INDEX('Capacity Summary'!$I$36:$BH$135,MATCH('Capacity Backing (Hide)'!BZ$2,'Capacity Summary'!$B$36:$B$135,0),MATCH('Capacity Backing (Hide)'!$A26,'Capacity Summary'!$I$35:$BH$35,0))&lt;&gt;0,INDEX('Capacity Summary'!$I$36:$BH$135,MATCH('Capacity Backing (Hide)'!BZ$2,'Capacity Summary'!$B$36:$B$135,0),MATCH('Capacity Backing (Hide)'!$A26,'Capacity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(Hide)'!$A26,'Capacity Summary'!$I$35:$BH$35,0))="x",INDEX('Capacity Summary'!$C$36:$F$135,MATCH('Capacity Backing (Hide)'!CA$2,'Capacity Summary'!$B$36:$B$135,0),4),IF(INDEX('Capacity Summary'!$I$36:$BH$135,MATCH('Capacity Backing (Hide)'!CA$2,'Capacity Summary'!$B$36:$B$135,0),MATCH('Capacity Backing (Hide)'!$A26,'Capacity Summary'!$I$35:$BH$35,0))&lt;&gt;0,INDEX('Capacity Summary'!$I$36:$BH$135,MATCH('Capacity Backing (Hide)'!CA$2,'Capacity Summary'!$B$36:$B$135,0),MATCH('Capacity Backing (Hide)'!$A26,'Capacity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(Hide)'!$A26,'Capacity Summary'!$I$35:$BH$35,0))="x",INDEX('Capacity Summary'!$C$36:$F$135,MATCH('Capacity Backing (Hide)'!CB$2,'Capacity Summary'!$B$36:$B$135,0),4),IF(INDEX('Capacity Summary'!$I$36:$BH$135,MATCH('Capacity Backing (Hide)'!CB$2,'Capacity Summary'!$B$36:$B$135,0),MATCH('Capacity Backing (Hide)'!$A26,'Capacity Summary'!$I$35:$BH$35,0))&lt;&gt;0,INDEX('Capacity Summary'!$I$36:$BH$135,MATCH('Capacity Backing (Hide)'!CB$2,'Capacity Summary'!$B$36:$B$135,0),MATCH('Capacity Backing (Hide)'!$A26,'Capacity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(Hide)'!$A26,'Capacity Summary'!$I$35:$BH$35,0))="x",INDEX('Capacity Summary'!$C$36:$F$135,MATCH('Capacity Backing (Hide)'!CC$2,'Capacity Summary'!$B$36:$B$135,0),4),IF(INDEX('Capacity Summary'!$I$36:$BH$135,MATCH('Capacity Backing (Hide)'!CC$2,'Capacity Summary'!$B$36:$B$135,0),MATCH('Capacity Backing (Hide)'!$A26,'Capacity Summary'!$I$35:$BH$35,0))&lt;&gt;0,INDEX('Capacity Summary'!$I$36:$BH$135,MATCH('Capacity Backing (Hide)'!CC$2,'Capacity Summary'!$B$36:$B$135,0),MATCH('Capacity Backing (Hide)'!$A26,'Capacity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(Hide)'!$A26,'Capacity Summary'!$I$35:$BH$35,0))="x",INDEX('Capacity Summary'!$C$36:$F$135,MATCH('Capacity Backing (Hide)'!CD$2,'Capacity Summary'!$B$36:$B$135,0),4),IF(INDEX('Capacity Summary'!$I$36:$BH$135,MATCH('Capacity Backing (Hide)'!CD$2,'Capacity Summary'!$B$36:$B$135,0),MATCH('Capacity Backing (Hide)'!$A26,'Capacity Summary'!$I$35:$BH$35,0))&lt;&gt;0,INDEX('Capacity Summary'!$I$36:$BH$135,MATCH('Capacity Backing (Hide)'!CD$2,'Capacity Summary'!$B$36:$B$135,0),MATCH('Capacity Backing (Hide)'!$A26,'Capacity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(Hide)'!$A26,'Capacity Summary'!$I$35:$BH$35,0))="x",INDEX('Capacity Summary'!$C$36:$F$135,MATCH('Capacity Backing (Hide)'!CE$2,'Capacity Summary'!$B$36:$B$135,0),4),IF(INDEX('Capacity Summary'!$I$36:$BH$135,MATCH('Capacity Backing (Hide)'!CE$2,'Capacity Summary'!$B$36:$B$135,0),MATCH('Capacity Backing (Hide)'!$A26,'Capacity Summary'!$I$35:$BH$35,0))&lt;&gt;0,INDEX('Capacity Summary'!$I$36:$BH$135,MATCH('Capacity Backing (Hide)'!CE$2,'Capacity Summary'!$B$36:$B$135,0),MATCH('Capacity Backing (Hide)'!$A26,'Capacity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(Hide)'!$A26,'Capacity Summary'!$I$35:$BH$35,0))="x",INDEX('Capacity Summary'!$C$36:$F$135,MATCH('Capacity Backing (Hide)'!CF$2,'Capacity Summary'!$B$36:$B$135,0),4),IF(INDEX('Capacity Summary'!$I$36:$BH$135,MATCH('Capacity Backing (Hide)'!CF$2,'Capacity Summary'!$B$36:$B$135,0),MATCH('Capacity Backing (Hide)'!$A26,'Capacity Summary'!$I$35:$BH$35,0))&lt;&gt;0,INDEX('Capacity Summary'!$I$36:$BH$135,MATCH('Capacity Backing (Hide)'!CF$2,'Capacity Summary'!$B$36:$B$135,0),MATCH('Capacity Backing (Hide)'!$A26,'Capacity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(Hide)'!$A26,'Capacity Summary'!$I$35:$BH$35,0))="x",INDEX('Capacity Summary'!$C$36:$F$135,MATCH('Capacity Backing (Hide)'!CG$2,'Capacity Summary'!$B$36:$B$135,0),4),IF(INDEX('Capacity Summary'!$I$36:$BH$135,MATCH('Capacity Backing (Hide)'!CG$2,'Capacity Summary'!$B$36:$B$135,0),MATCH('Capacity Backing (Hide)'!$A26,'Capacity Summary'!$I$35:$BH$35,0))&lt;&gt;0,INDEX('Capacity Summary'!$I$36:$BH$135,MATCH('Capacity Backing (Hide)'!CG$2,'Capacity Summary'!$B$36:$B$135,0),MATCH('Capacity Backing (Hide)'!$A26,'Capacity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(Hide)'!$A26,'Capacity Summary'!$I$35:$BH$35,0))="x",INDEX('Capacity Summary'!$C$36:$F$135,MATCH('Capacity Backing (Hide)'!CH$2,'Capacity Summary'!$B$36:$B$135,0),4),IF(INDEX('Capacity Summary'!$I$36:$BH$135,MATCH('Capacity Backing (Hide)'!CH$2,'Capacity Summary'!$B$36:$B$135,0),MATCH('Capacity Backing (Hide)'!$A26,'Capacity Summary'!$I$35:$BH$35,0))&lt;&gt;0,INDEX('Capacity Summary'!$I$36:$BH$135,MATCH('Capacity Backing (Hide)'!CH$2,'Capacity Summary'!$B$36:$B$135,0),MATCH('Capacity Backing (Hide)'!$A26,'Capacity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(Hide)'!$A26,'Capacity Summary'!$I$35:$BH$35,0))="x",INDEX('Capacity Summary'!$C$36:$F$135,MATCH('Capacity Backing (Hide)'!CI$2,'Capacity Summary'!$B$36:$B$135,0),4),IF(INDEX('Capacity Summary'!$I$36:$BH$135,MATCH('Capacity Backing (Hide)'!CI$2,'Capacity Summary'!$B$36:$B$135,0),MATCH('Capacity Backing (Hide)'!$A26,'Capacity Summary'!$I$35:$BH$35,0))&lt;&gt;0,INDEX('Capacity Summary'!$I$36:$BH$135,MATCH('Capacity Backing (Hide)'!CI$2,'Capacity Summary'!$B$36:$B$135,0),MATCH('Capacity Backing (Hide)'!$A26,'Capacity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(Hide)'!$A26,'Capacity Summary'!$I$35:$BH$35,0))="x",INDEX('Capacity Summary'!$C$36:$F$135,MATCH('Capacity Backing (Hide)'!CJ$2,'Capacity Summary'!$B$36:$B$135,0),4),IF(INDEX('Capacity Summary'!$I$36:$BH$135,MATCH('Capacity Backing (Hide)'!CJ$2,'Capacity Summary'!$B$36:$B$135,0),MATCH('Capacity Backing (Hide)'!$A26,'Capacity Summary'!$I$35:$BH$35,0))&lt;&gt;0,INDEX('Capacity Summary'!$I$36:$BH$135,MATCH('Capacity Backing (Hide)'!CJ$2,'Capacity Summary'!$B$36:$B$135,0),MATCH('Capacity Backing (Hide)'!$A26,'Capacity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(Hide)'!$A26,'Capacity Summary'!$I$35:$BH$35,0))="x",INDEX('Capacity Summary'!$C$36:$F$135,MATCH('Capacity Backing (Hide)'!CK$2,'Capacity Summary'!$B$36:$B$135,0),4),IF(INDEX('Capacity Summary'!$I$36:$BH$135,MATCH('Capacity Backing (Hide)'!CK$2,'Capacity Summary'!$B$36:$B$135,0),MATCH('Capacity Backing (Hide)'!$A26,'Capacity Summary'!$I$35:$BH$35,0))&lt;&gt;0,INDEX('Capacity Summary'!$I$36:$BH$135,MATCH('Capacity Backing (Hide)'!CK$2,'Capacity Summary'!$B$36:$B$135,0),MATCH('Capacity Backing (Hide)'!$A26,'Capacity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(Hide)'!$A26,'Capacity Summary'!$I$35:$BH$35,0))="x",INDEX('Capacity Summary'!$C$36:$F$135,MATCH('Capacity Backing (Hide)'!CL$2,'Capacity Summary'!$B$36:$B$135,0),4),IF(INDEX('Capacity Summary'!$I$36:$BH$135,MATCH('Capacity Backing (Hide)'!CL$2,'Capacity Summary'!$B$36:$B$135,0),MATCH('Capacity Backing (Hide)'!$A26,'Capacity Summary'!$I$35:$BH$35,0))&lt;&gt;0,INDEX('Capacity Summary'!$I$36:$BH$135,MATCH('Capacity Backing (Hide)'!CL$2,'Capacity Summary'!$B$36:$B$135,0),MATCH('Capacity Backing (Hide)'!$A26,'Capacity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(Hide)'!$A26,'Capacity Summary'!$I$35:$BH$35,0))="x",INDEX('Capacity Summary'!$C$36:$F$135,MATCH('Capacity Backing (Hide)'!CM$2,'Capacity Summary'!$B$36:$B$135,0),4),IF(INDEX('Capacity Summary'!$I$36:$BH$135,MATCH('Capacity Backing (Hide)'!CM$2,'Capacity Summary'!$B$36:$B$135,0),MATCH('Capacity Backing (Hide)'!$A26,'Capacity Summary'!$I$35:$BH$35,0))&lt;&gt;0,INDEX('Capacity Summary'!$I$36:$BH$135,MATCH('Capacity Backing (Hide)'!CM$2,'Capacity Summary'!$B$36:$B$135,0),MATCH('Capacity Backing (Hide)'!$A26,'Capacity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(Hide)'!$A26,'Capacity Summary'!$I$35:$BH$35,0))="x",INDEX('Capacity Summary'!$C$36:$F$135,MATCH('Capacity Backing (Hide)'!CN$2,'Capacity Summary'!$B$36:$B$135,0),4),IF(INDEX('Capacity Summary'!$I$36:$BH$135,MATCH('Capacity Backing (Hide)'!CN$2,'Capacity Summary'!$B$36:$B$135,0),MATCH('Capacity Backing (Hide)'!$A26,'Capacity Summary'!$I$35:$BH$35,0))&lt;&gt;0,INDEX('Capacity Summary'!$I$36:$BH$135,MATCH('Capacity Backing (Hide)'!CN$2,'Capacity Summary'!$B$36:$B$135,0),MATCH('Capacity Backing (Hide)'!$A26,'Capacity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(Hide)'!$A26,'Capacity Summary'!$I$35:$BH$35,0))="x",INDEX('Capacity Summary'!$C$36:$F$135,MATCH('Capacity Backing (Hide)'!CO$2,'Capacity Summary'!$B$36:$B$135,0),4),IF(INDEX('Capacity Summary'!$I$36:$BH$135,MATCH('Capacity Backing (Hide)'!CO$2,'Capacity Summary'!$B$36:$B$135,0),MATCH('Capacity Backing (Hide)'!$A26,'Capacity Summary'!$I$35:$BH$35,0))&lt;&gt;0,INDEX('Capacity Summary'!$I$36:$BH$135,MATCH('Capacity Backing (Hide)'!CO$2,'Capacity Summary'!$B$36:$B$135,0),MATCH('Capacity Backing (Hide)'!$A26,'Capacity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(Hide)'!$A26,'Capacity Summary'!$I$35:$BH$35,0))="x",INDEX('Capacity Summary'!$C$36:$F$135,MATCH('Capacity Backing (Hide)'!CP$2,'Capacity Summary'!$B$36:$B$135,0),4),IF(INDEX('Capacity Summary'!$I$36:$BH$135,MATCH('Capacity Backing (Hide)'!CP$2,'Capacity Summary'!$B$36:$B$135,0),MATCH('Capacity Backing (Hide)'!$A26,'Capacity Summary'!$I$35:$BH$35,0))&lt;&gt;0,INDEX('Capacity Summary'!$I$36:$BH$135,MATCH('Capacity Backing (Hide)'!CP$2,'Capacity Summary'!$B$36:$B$135,0),MATCH('Capacity Backing (Hide)'!$A26,'Capacity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(Hide)'!$A26,'Capacity Summary'!$I$35:$BH$35,0))="x",INDEX('Capacity Summary'!$C$36:$F$135,MATCH('Capacity Backing (Hide)'!CQ$2,'Capacity Summary'!$B$36:$B$135,0),4),IF(INDEX('Capacity Summary'!$I$36:$BH$135,MATCH('Capacity Backing (Hide)'!CQ$2,'Capacity Summary'!$B$36:$B$135,0),MATCH('Capacity Backing (Hide)'!$A26,'Capacity Summary'!$I$35:$BH$35,0))&lt;&gt;0,INDEX('Capacity Summary'!$I$36:$BH$135,MATCH('Capacity Backing (Hide)'!CQ$2,'Capacity Summary'!$B$36:$B$135,0),MATCH('Capacity Backing (Hide)'!$A26,'Capacity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(Hide)'!$A26,'Capacity Summary'!$I$35:$BH$35,0))="x",INDEX('Capacity Summary'!$C$36:$F$135,MATCH('Capacity Backing (Hide)'!CR$2,'Capacity Summary'!$B$36:$B$135,0),4),IF(INDEX('Capacity Summary'!$I$36:$BH$135,MATCH('Capacity Backing (Hide)'!CR$2,'Capacity Summary'!$B$36:$B$135,0),MATCH('Capacity Backing (Hide)'!$A26,'Capacity Summary'!$I$35:$BH$35,0))&lt;&gt;0,INDEX('Capacity Summary'!$I$36:$BH$135,MATCH('Capacity Backing (Hide)'!CR$2,'Capacity Summary'!$B$36:$B$135,0),MATCH('Capacity Backing (Hide)'!$A26,'Capacity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(Hide)'!$A26,'Capacity Summary'!$I$35:$BH$35,0))="x",INDEX('Capacity Summary'!$C$36:$F$135,MATCH('Capacity Backing (Hide)'!CS$2,'Capacity Summary'!$B$36:$B$135,0),4),IF(INDEX('Capacity Summary'!$I$36:$BH$135,MATCH('Capacity Backing (Hide)'!CS$2,'Capacity Summary'!$B$36:$B$135,0),MATCH('Capacity Backing (Hide)'!$A26,'Capacity Summary'!$I$35:$BH$35,0))&lt;&gt;0,INDEX('Capacity Summary'!$I$36:$BH$135,MATCH('Capacity Backing (Hide)'!CS$2,'Capacity Summary'!$B$36:$B$135,0),MATCH('Capacity Backing (Hide)'!$A26,'Capacity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(Hide)'!$A26,'Capacity Summary'!$I$35:$BH$35,0))="x",INDEX('Capacity Summary'!$C$36:$F$135,MATCH('Capacity Backing (Hide)'!CT$2,'Capacity Summary'!$B$36:$B$135,0),4),IF(INDEX('Capacity Summary'!$I$36:$BH$135,MATCH('Capacity Backing (Hide)'!CT$2,'Capacity Summary'!$B$36:$B$135,0),MATCH('Capacity Backing (Hide)'!$A26,'Capacity Summary'!$I$35:$BH$35,0))&lt;&gt;0,INDEX('Capacity Summary'!$I$36:$BH$135,MATCH('Capacity Backing (Hide)'!CT$2,'Capacity Summary'!$B$36:$B$135,0),MATCH('Capacity Backing (Hide)'!$A26,'Capacity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(Hide)'!$A26,'Capacity Summary'!$I$35:$BH$35,0))="x",INDEX('Capacity Summary'!$C$36:$F$135,MATCH('Capacity Backing (Hide)'!CU$2,'Capacity Summary'!$B$36:$B$135,0),4),IF(INDEX('Capacity Summary'!$I$36:$BH$135,MATCH('Capacity Backing (Hide)'!CU$2,'Capacity Summary'!$B$36:$B$135,0),MATCH('Capacity Backing (Hide)'!$A26,'Capacity Summary'!$I$35:$BH$35,0))&lt;&gt;0,INDEX('Capacity Summary'!$I$36:$BH$135,MATCH('Capacity Backing (Hide)'!CU$2,'Capacity Summary'!$B$36:$B$135,0),MATCH('Capacity Backing (Hide)'!$A26,'Capacity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(Hide)'!$A26,'Capacity Summary'!$I$35:$BH$35,0))="x",INDEX('Capacity Summary'!$C$36:$F$135,MATCH('Capacity Backing (Hide)'!CV$2,'Capacity Summary'!$B$36:$B$135,0),4),IF(INDEX('Capacity Summary'!$I$36:$BH$135,MATCH('Capacity Backing (Hide)'!CV$2,'Capacity Summary'!$B$36:$B$135,0),MATCH('Capacity Backing (Hide)'!$A26,'Capacity Summary'!$I$35:$BH$35,0))&lt;&gt;0,INDEX('Capacity Summary'!$I$36:$BH$135,MATCH('Capacity Backing (Hide)'!CV$2,'Capacity Summary'!$B$36:$B$135,0),MATCH('Capacity Backing (Hide)'!$A26,'Capacity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(Hide)'!$A26,'Capacity Summary'!$I$35:$BH$35,0))="x",INDEX('Capacity Summary'!$C$36:$F$135,MATCH('Capacity Backing (Hide)'!CW$2,'Capacity Summary'!$B$36:$B$135,0),4),IF(INDEX('Capacity Summary'!$I$36:$BH$135,MATCH('Capacity Backing (Hide)'!CW$2,'Capacity Summary'!$B$36:$B$135,0),MATCH('Capacity Backing (Hide)'!$A26,'Capacity Summary'!$I$35:$BH$35,0))&lt;&gt;0,INDEX('Capacity Summary'!$I$36:$BH$135,MATCH('Capacity Backing (Hide)'!CW$2,'Capacity Summary'!$B$36:$B$135,0),MATCH('Capacity Backing (Hide)'!$A26,'Capacity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(Hide)'!$A27,'Capacity Summary'!$I$35:$BH$35,0))="x",INDEX('Capacity Summary'!$C$36:$F$135,MATCH('Capacity Backing (Hide)'!B$2,'Capacity Summary'!$B$36:$B$135,0),4),IF(INDEX('Capacity Summary'!$I$36:$BH$135,MATCH('Capacity Backing (Hide)'!B$2,'Capacity Summary'!$B$36:$B$135,0),MATCH('Capacity Backing (Hide)'!$A27,'Capacity Summary'!$I$35:$BH$35,0))&lt;&gt;0,INDEX('Capacity Summary'!$I$36:$BH$135,MATCH('Capacity Backing (Hide)'!B$2,'Capacity Summary'!$B$36:$B$135,0),MATCH('Capacity Backing (Hide)'!$A27,'Capacity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(Hide)'!$A27,'Capacity Summary'!$I$35:$BH$35,0))="x",INDEX('Capacity Summary'!$C$36:$F$135,MATCH('Capacity Backing (Hide)'!C$2,'Capacity Summary'!$B$36:$B$135,0),4),IF(INDEX('Capacity Summary'!$I$36:$BH$135,MATCH('Capacity Backing (Hide)'!C$2,'Capacity Summary'!$B$36:$B$135,0),MATCH('Capacity Backing (Hide)'!$A27,'Capacity Summary'!$I$35:$BH$35,0))&lt;&gt;0,INDEX('Capacity Summary'!$I$36:$BH$135,MATCH('Capacity Backing (Hide)'!C$2,'Capacity Summary'!$B$36:$B$135,0),MATCH('Capacity Backing (Hide)'!$A27,'Capacity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(Hide)'!$A27,'Capacity Summary'!$I$35:$BH$35,0))="x",INDEX('Capacity Summary'!$C$36:$F$135,MATCH('Capacity Backing (Hide)'!D$2,'Capacity Summary'!$B$36:$B$135,0),4),IF(INDEX('Capacity Summary'!$I$36:$BH$135,MATCH('Capacity Backing (Hide)'!D$2,'Capacity Summary'!$B$36:$B$135,0),MATCH('Capacity Backing (Hide)'!$A27,'Capacity Summary'!$I$35:$BH$35,0))&lt;&gt;0,INDEX('Capacity Summary'!$I$36:$BH$135,MATCH('Capacity Backing (Hide)'!D$2,'Capacity Summary'!$B$36:$B$135,0),MATCH('Capacity Backing (Hide)'!$A27,'Capacity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(Hide)'!$A27,'Capacity Summary'!$I$35:$BH$35,0))="x",INDEX('Capacity Summary'!$C$36:$F$135,MATCH('Capacity Backing (Hide)'!E$2,'Capacity Summary'!$B$36:$B$135,0),4),IF(INDEX('Capacity Summary'!$I$36:$BH$135,MATCH('Capacity Backing (Hide)'!E$2,'Capacity Summary'!$B$36:$B$135,0),MATCH('Capacity Backing (Hide)'!$A27,'Capacity Summary'!$I$35:$BH$35,0))&lt;&gt;0,INDEX('Capacity Summary'!$I$36:$BH$135,MATCH('Capacity Backing (Hide)'!E$2,'Capacity Summary'!$B$36:$B$135,0),MATCH('Capacity Backing (Hide)'!$A27,'Capacity Summary'!$I$35:$BH$35,0)),0)),INDEX('Capacity Summary'!$C$36:$F$135,MATCH('Capacity Backing (Hide)'!E$2,'Capacity Summary'!$B$36:$B$135,0),2)))/IF(Summary!$B$7="Minutes",1,60)/COUNTA(INDEX(Capacity!$C$10:$Q$109,MATCH('Capacity Backing (Hide)'!E$2,Capacity!$B$10:$B$109,0),1):INDEX(Capacity!$C$10:$Q$109,MATCH('Capacity Backing (Hide)'!E$2,Capacity!$B$10:$B$109,0),15))</f>
        <v>#N/A</v>
      </c>
      <c r="F2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(Hide)'!$A27,'Capacity Summary'!$I$35:$BH$35,0))="x",INDEX('Capacity Summary'!$C$36:$F$135,MATCH('Capacity Backing (Hide)'!F$2,'Capacity Summary'!$B$36:$B$135,0),4),IF(INDEX('Capacity Summary'!$I$36:$BH$135,MATCH('Capacity Backing (Hide)'!F$2,'Capacity Summary'!$B$36:$B$135,0),MATCH('Capacity Backing (Hide)'!$A27,'Capacity Summary'!$I$35:$BH$35,0))&lt;&gt;0,INDEX('Capacity Summary'!$I$36:$BH$135,MATCH('Capacity Backing (Hide)'!F$2,'Capacity Summary'!$B$36:$B$135,0),MATCH('Capacity Backing (Hide)'!$A27,'Capacity Summary'!$I$35:$BH$35,0)),0)),INDEX('Capacity Summary'!$C$36:$F$135,MATCH('Capacity Backing (Hide)'!F$2,'Capacity Summary'!$B$36:$B$135,0),2)))/IF(Summary!$B$7="Minutes",1,60)/COUNTA(INDEX(Capacity!$C$10:$Q$109,MATCH('Capacity Backing (Hide)'!F$2,Capacity!$B$10:$B$109,0),1):INDEX(Capacity!$C$10:$Q$109,MATCH('Capacity Backing (Hide)'!F$2,Capacity!$B$10:$B$109,0),15))</f>
        <v>#N/A</v>
      </c>
      <c r="G2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(Hide)'!$A27,'Capacity Summary'!$I$35:$BH$35,0))="x",INDEX('Capacity Summary'!$C$36:$F$135,MATCH('Capacity Backing (Hide)'!G$2,'Capacity Summary'!$B$36:$B$135,0),4),IF(INDEX('Capacity Summary'!$I$36:$BH$135,MATCH('Capacity Backing (Hide)'!G$2,'Capacity Summary'!$B$36:$B$135,0),MATCH('Capacity Backing (Hide)'!$A27,'Capacity Summary'!$I$35:$BH$35,0))&lt;&gt;0,INDEX('Capacity Summary'!$I$36:$BH$135,MATCH('Capacity Backing (Hide)'!G$2,'Capacity Summary'!$B$36:$B$135,0),MATCH('Capacity Backing (Hide)'!$A27,'Capacity Summary'!$I$35:$BH$35,0)),0)),INDEX('Capacity Summary'!$C$36:$F$135,MATCH('Capacity Backing (Hide)'!G$2,'Capacity Summary'!$B$36:$B$135,0),2)))/IF(Summary!$B$7="Minutes",1,60)/COUNTA(INDEX(Capacity!$C$10:$Q$109,MATCH('Capacity Backing (Hide)'!G$2,Capacity!$B$10:$B$109,0),1):INDEX(Capacity!$C$10:$Q$109,MATCH('Capacity Backing (Hide)'!G$2,Capacity!$B$10:$B$109,0),15))</f>
        <v>#N/A</v>
      </c>
      <c r="H2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(Hide)'!$A27,'Capacity Summary'!$I$35:$BH$35,0))="x",INDEX('Capacity Summary'!$C$36:$F$135,MATCH('Capacity Backing (Hide)'!H$2,'Capacity Summary'!$B$36:$B$135,0),4),IF(INDEX('Capacity Summary'!$I$36:$BH$135,MATCH('Capacity Backing (Hide)'!H$2,'Capacity Summary'!$B$36:$B$135,0),MATCH('Capacity Backing (Hide)'!$A27,'Capacity Summary'!$I$35:$BH$35,0))&lt;&gt;0,INDEX('Capacity Summary'!$I$36:$BH$135,MATCH('Capacity Backing (Hide)'!H$2,'Capacity Summary'!$B$36:$B$135,0),MATCH('Capacity Backing (Hide)'!$A27,'Capacity Summary'!$I$35:$BH$35,0)),0)),INDEX('Capacity Summary'!$C$36:$F$135,MATCH('Capacity Backing (Hide)'!H$2,'Capacity Summary'!$B$36:$B$135,0),2)))/IF(Summary!$B$7="Minutes",1,60)/COUNTA(INDEX(Capacity!$C$10:$Q$109,MATCH('Capacity Backing (Hide)'!H$2,Capacity!$B$10:$B$109,0),1):INDEX(Capacity!$C$10:$Q$109,MATCH('Capacity Backing (Hide)'!H$2,Capacity!$B$10:$B$109,0),15))</f>
        <v>#N/A</v>
      </c>
      <c r="I2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(Hide)'!$A27,'Capacity Summary'!$I$35:$BH$35,0))="x",INDEX('Capacity Summary'!$C$36:$F$135,MATCH('Capacity Backing (Hide)'!I$2,'Capacity Summary'!$B$36:$B$135,0),4),IF(INDEX('Capacity Summary'!$I$36:$BH$135,MATCH('Capacity Backing (Hide)'!I$2,'Capacity Summary'!$B$36:$B$135,0),MATCH('Capacity Backing (Hide)'!$A27,'Capacity Summary'!$I$35:$BH$35,0))&lt;&gt;0,INDEX('Capacity Summary'!$I$36:$BH$135,MATCH('Capacity Backing (Hide)'!I$2,'Capacity Summary'!$B$36:$B$135,0),MATCH('Capacity Backing (Hide)'!$A27,'Capacity Summary'!$I$35:$BH$35,0)),0)),INDEX('Capacity Summary'!$C$36:$F$135,MATCH('Capacity Backing (Hide)'!I$2,'Capacity Summary'!$B$36:$B$135,0),2)))/IF(Summary!$B$7="Minutes",1,60)/COUNTA(INDEX(Capacity!$C$10:$Q$109,MATCH('Capacity Backing (Hide)'!I$2,Capacity!$B$10:$B$109,0),1):INDEX(Capacity!$C$10:$Q$109,MATCH('Capacity Backing (Hide)'!I$2,Capacity!$B$10:$B$109,0),15))</f>
        <v>#N/A</v>
      </c>
      <c r="J2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(Hide)'!$A27,'Capacity Summary'!$I$35:$BH$35,0))="x",INDEX('Capacity Summary'!$C$36:$F$135,MATCH('Capacity Backing (Hide)'!J$2,'Capacity Summary'!$B$36:$B$135,0),4),IF(INDEX('Capacity Summary'!$I$36:$BH$135,MATCH('Capacity Backing (Hide)'!J$2,'Capacity Summary'!$B$36:$B$135,0),MATCH('Capacity Backing (Hide)'!$A27,'Capacity Summary'!$I$35:$BH$35,0))&lt;&gt;0,INDEX('Capacity Summary'!$I$36:$BH$135,MATCH('Capacity Backing (Hide)'!J$2,'Capacity Summary'!$B$36:$B$135,0),MATCH('Capacity Backing (Hide)'!$A27,'Capacity Summary'!$I$35:$BH$35,0)),0)),INDEX('Capacity Summary'!$C$36:$F$135,MATCH('Capacity Backing (Hide)'!J$2,'Capacity Summary'!$B$36:$B$135,0),2)))/IF(Summary!$B$7="Minutes",1,60)/COUNTA(INDEX(Capacity!$C$10:$Q$109,MATCH('Capacity Backing (Hide)'!J$2,Capacity!$B$10:$B$109,0),1):INDEX(Capacity!$C$10:$Q$109,MATCH('Capacity Backing (Hide)'!J$2,Capacity!$B$10:$B$109,0),15))</f>
        <v>#N/A</v>
      </c>
      <c r="K2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(Hide)'!$A27,'Capacity Summary'!$I$35:$BH$35,0))="x",INDEX('Capacity Summary'!$C$36:$F$135,MATCH('Capacity Backing (Hide)'!K$2,'Capacity Summary'!$B$36:$B$135,0),4),IF(INDEX('Capacity Summary'!$I$36:$BH$135,MATCH('Capacity Backing (Hide)'!K$2,'Capacity Summary'!$B$36:$B$135,0),MATCH('Capacity Backing (Hide)'!$A27,'Capacity Summary'!$I$35:$BH$35,0))&lt;&gt;0,INDEX('Capacity Summary'!$I$36:$BH$135,MATCH('Capacity Backing (Hide)'!K$2,'Capacity Summary'!$B$36:$B$135,0),MATCH('Capacity Backing (Hide)'!$A27,'Capacity Summary'!$I$35:$BH$35,0)),0)),INDEX('Capacity Summary'!$C$36:$F$135,MATCH('Capacity Backing (Hide)'!K$2,'Capacity Summary'!$B$36:$B$135,0),2)))/IF(Summary!$B$7="Minutes",1,60)/COUNTA(INDEX(Capacity!$C$10:$Q$109,MATCH('Capacity Backing (Hide)'!K$2,Capacity!$B$10:$B$109,0),1):INDEX(Capacity!$C$10:$Q$109,MATCH('Capacity Backing (Hide)'!K$2,Capacity!$B$10:$B$109,0),15))</f>
        <v>#N/A</v>
      </c>
      <c r="L2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(Hide)'!$A27,'Capacity Summary'!$I$35:$BH$35,0))="x",INDEX('Capacity Summary'!$C$36:$F$135,MATCH('Capacity Backing (Hide)'!L$2,'Capacity Summary'!$B$36:$B$135,0),4),IF(INDEX('Capacity Summary'!$I$36:$BH$135,MATCH('Capacity Backing (Hide)'!L$2,'Capacity Summary'!$B$36:$B$135,0),MATCH('Capacity Backing (Hide)'!$A27,'Capacity Summary'!$I$35:$BH$35,0))&lt;&gt;0,INDEX('Capacity Summary'!$I$36:$BH$135,MATCH('Capacity Backing (Hide)'!L$2,'Capacity Summary'!$B$36:$B$135,0),MATCH('Capacity Backing (Hide)'!$A27,'Capacity Summary'!$I$35:$BH$35,0)),0)),INDEX('Capacity Summary'!$C$36:$F$135,MATCH('Capacity Backing (Hide)'!L$2,'Capacity Summary'!$B$36:$B$135,0),2)))/IF(Summary!$B$7="Minutes",1,60)/COUNTA(INDEX(Capacity!$C$10:$Q$109,MATCH('Capacity Backing (Hide)'!L$2,Capacity!$B$10:$B$109,0),1):INDEX(Capacity!$C$10:$Q$109,MATCH('Capacity Backing (Hide)'!L$2,Capacity!$B$10:$B$109,0),15))</f>
        <v>#N/A</v>
      </c>
      <c r="M2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(Hide)'!$A27,'Capacity Summary'!$I$35:$BH$35,0))="x",INDEX('Capacity Summary'!$C$36:$F$135,MATCH('Capacity Backing (Hide)'!M$2,'Capacity Summary'!$B$36:$B$135,0),4),IF(INDEX('Capacity Summary'!$I$36:$BH$135,MATCH('Capacity Backing (Hide)'!M$2,'Capacity Summary'!$B$36:$B$135,0),MATCH('Capacity Backing (Hide)'!$A27,'Capacity Summary'!$I$35:$BH$35,0))&lt;&gt;0,INDEX('Capacity Summary'!$I$36:$BH$135,MATCH('Capacity Backing (Hide)'!M$2,'Capacity Summary'!$B$36:$B$135,0),MATCH('Capacity Backing (Hide)'!$A27,'Capacity Summary'!$I$35:$BH$35,0)),0)),INDEX('Capacity Summary'!$C$36:$F$135,MATCH('Capacity Backing (Hide)'!M$2,'Capacity Summary'!$B$36:$B$135,0),2)))/IF(Summary!$B$7="Minutes",1,60)/COUNTA(INDEX(Capacity!$C$10:$Q$109,MATCH('Capacity Backing (Hide)'!M$2,Capacity!$B$10:$B$109,0),1):INDEX(Capacity!$C$10:$Q$109,MATCH('Capacity Backing (Hide)'!M$2,Capacity!$B$10:$B$109,0),15))</f>
        <v>#N/A</v>
      </c>
      <c r="N2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(Hide)'!$A27,'Capacity Summary'!$I$35:$BH$35,0))="x",INDEX('Capacity Summary'!$C$36:$F$135,MATCH('Capacity Backing (Hide)'!N$2,'Capacity Summary'!$B$36:$B$135,0),4),IF(INDEX('Capacity Summary'!$I$36:$BH$135,MATCH('Capacity Backing (Hide)'!N$2,'Capacity Summary'!$B$36:$B$135,0),MATCH('Capacity Backing (Hide)'!$A27,'Capacity Summary'!$I$35:$BH$35,0))&lt;&gt;0,INDEX('Capacity Summary'!$I$36:$BH$135,MATCH('Capacity Backing (Hide)'!N$2,'Capacity Summary'!$B$36:$B$135,0),MATCH('Capacity Backing (Hide)'!$A27,'Capacity Summary'!$I$35:$BH$35,0)),0)),INDEX('Capacity Summary'!$C$36:$F$135,MATCH('Capacity Backing (Hide)'!N$2,'Capacity Summary'!$B$36:$B$135,0),2)))/IF(Summary!$B$7="Minutes",1,60)/COUNTA(INDEX(Capacity!$C$10:$Q$109,MATCH('Capacity Backing (Hide)'!N$2,Capacity!$B$10:$B$109,0),1):INDEX(Capacity!$C$10:$Q$109,MATCH('Capacity Backing (Hide)'!N$2,Capacity!$B$10:$B$109,0),15))</f>
        <v>#N/A</v>
      </c>
      <c r="O2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(Hide)'!$A27,'Capacity Summary'!$I$35:$BH$35,0))="x",INDEX('Capacity Summary'!$C$36:$F$135,MATCH('Capacity Backing (Hide)'!O$2,'Capacity Summary'!$B$36:$B$135,0),4),IF(INDEX('Capacity Summary'!$I$36:$BH$135,MATCH('Capacity Backing (Hide)'!O$2,'Capacity Summary'!$B$36:$B$135,0),MATCH('Capacity Backing (Hide)'!$A27,'Capacity Summary'!$I$35:$BH$35,0))&lt;&gt;0,INDEX('Capacity Summary'!$I$36:$BH$135,MATCH('Capacity Backing (Hide)'!O$2,'Capacity Summary'!$B$36:$B$135,0),MATCH('Capacity Backing (Hide)'!$A27,'Capacity Summary'!$I$35:$BH$35,0)),0)),INDEX('Capacity Summary'!$C$36:$F$135,MATCH('Capacity Backing (Hide)'!O$2,'Capacity Summary'!$B$36:$B$135,0),2)))/IF(Summary!$B$7="Minutes",1,60)/COUNTA(INDEX(Capacity!$C$10:$Q$109,MATCH('Capacity Backing (Hide)'!O$2,Capacity!$B$10:$B$109,0),1):INDEX(Capacity!$C$10:$Q$109,MATCH('Capacity Backing (Hide)'!O$2,Capacity!$B$10:$B$109,0),15))</f>
        <v>#N/A</v>
      </c>
      <c r="P2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(Hide)'!$A27,'Capacity Summary'!$I$35:$BH$35,0))="x",INDEX('Capacity Summary'!$C$36:$F$135,MATCH('Capacity Backing (Hide)'!P$2,'Capacity Summary'!$B$36:$B$135,0),4),IF(INDEX('Capacity Summary'!$I$36:$BH$135,MATCH('Capacity Backing (Hide)'!P$2,'Capacity Summary'!$B$36:$B$135,0),MATCH('Capacity Backing (Hide)'!$A27,'Capacity Summary'!$I$35:$BH$35,0))&lt;&gt;0,INDEX('Capacity Summary'!$I$36:$BH$135,MATCH('Capacity Backing (Hide)'!P$2,'Capacity Summary'!$B$36:$B$135,0),MATCH('Capacity Backing (Hide)'!$A27,'Capacity Summary'!$I$35:$BH$35,0)),0)),INDEX('Capacity Summary'!$C$36:$F$135,MATCH('Capacity Backing (Hide)'!P$2,'Capacity Summary'!$B$36:$B$135,0),2)))/IF(Summary!$B$7="Minutes",1,60)/COUNTA(INDEX(Capacity!$C$10:$Q$109,MATCH('Capacity Backing (Hide)'!P$2,Capacity!$B$10:$B$109,0),1):INDEX(Capacity!$C$10:$Q$109,MATCH('Capacity Backing (Hide)'!P$2,Capacity!$B$10:$B$109,0),15))</f>
        <v>#N/A</v>
      </c>
      <c r="Q2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(Hide)'!$A27,'Capacity Summary'!$I$35:$BH$35,0))="x",INDEX('Capacity Summary'!$C$36:$F$135,MATCH('Capacity Backing (Hide)'!Q$2,'Capacity Summary'!$B$36:$B$135,0),4),IF(INDEX('Capacity Summary'!$I$36:$BH$135,MATCH('Capacity Backing (Hide)'!Q$2,'Capacity Summary'!$B$36:$B$135,0),MATCH('Capacity Backing (Hide)'!$A27,'Capacity Summary'!$I$35:$BH$35,0))&lt;&gt;0,INDEX('Capacity Summary'!$I$36:$BH$135,MATCH('Capacity Backing (Hide)'!Q$2,'Capacity Summary'!$B$36:$B$135,0),MATCH('Capacity Backing (Hide)'!$A27,'Capacity Summary'!$I$35:$BH$35,0)),0)),INDEX('Capacity Summary'!$C$36:$F$135,MATCH('Capacity Backing (Hide)'!Q$2,'Capacity Summary'!$B$36:$B$135,0),2)))/IF(Summary!$B$7="Minutes",1,60)/COUNTA(INDEX(Capacity!$C$10:$Q$109,MATCH('Capacity Backing (Hide)'!Q$2,Capacity!$B$10:$B$109,0),1):INDEX(Capacity!$C$10:$Q$109,MATCH('Capacity Backing (Hide)'!Q$2,Capacity!$B$10:$B$109,0),15))</f>
        <v>#N/A</v>
      </c>
      <c r="R2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(Hide)'!$A27,'Capacity Summary'!$I$35:$BH$35,0))="x",INDEX('Capacity Summary'!$C$36:$F$135,MATCH('Capacity Backing (Hide)'!R$2,'Capacity Summary'!$B$36:$B$135,0),4),IF(INDEX('Capacity Summary'!$I$36:$BH$135,MATCH('Capacity Backing (Hide)'!R$2,'Capacity Summary'!$B$36:$B$135,0),MATCH('Capacity Backing (Hide)'!$A27,'Capacity Summary'!$I$35:$BH$35,0))&lt;&gt;0,INDEX('Capacity Summary'!$I$36:$BH$135,MATCH('Capacity Backing (Hide)'!R$2,'Capacity Summary'!$B$36:$B$135,0),MATCH('Capacity Backing (Hide)'!$A27,'Capacity Summary'!$I$35:$BH$35,0)),0)),INDEX('Capacity Summary'!$C$36:$F$135,MATCH('Capacity Backing (Hide)'!R$2,'Capacity Summary'!$B$36:$B$135,0),2)))/IF(Summary!$B$7="Minutes",1,60)/COUNTA(INDEX(Capacity!$C$10:$Q$109,MATCH('Capacity Backing (Hide)'!R$2,Capacity!$B$10:$B$109,0),1):INDEX(Capacity!$C$10:$Q$109,MATCH('Capacity Backing (Hide)'!R$2,Capacity!$B$10:$B$109,0),15))</f>
        <v>#N/A</v>
      </c>
      <c r="S2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(Hide)'!$A27,'Capacity Summary'!$I$35:$BH$35,0))="x",INDEX('Capacity Summary'!$C$36:$F$135,MATCH('Capacity Backing (Hide)'!S$2,'Capacity Summary'!$B$36:$B$135,0),4),IF(INDEX('Capacity Summary'!$I$36:$BH$135,MATCH('Capacity Backing (Hide)'!S$2,'Capacity Summary'!$B$36:$B$135,0),MATCH('Capacity Backing (Hide)'!$A27,'Capacity Summary'!$I$35:$BH$35,0))&lt;&gt;0,INDEX('Capacity Summary'!$I$36:$BH$135,MATCH('Capacity Backing (Hide)'!S$2,'Capacity Summary'!$B$36:$B$135,0),MATCH('Capacity Backing (Hide)'!$A27,'Capacity Summary'!$I$35:$BH$35,0)),0)),INDEX('Capacity Summary'!$C$36:$F$135,MATCH('Capacity Backing (Hide)'!S$2,'Capacity Summary'!$B$36:$B$135,0),2)))/IF(Summary!$B$7="Minutes",1,60)/COUNTA(INDEX(Capacity!$C$10:$Q$109,MATCH('Capacity Backing (Hide)'!S$2,Capacity!$B$10:$B$109,0),1):INDEX(Capacity!$C$10:$Q$109,MATCH('Capacity Backing (Hide)'!S$2,Capacity!$B$10:$B$109,0),15))</f>
        <v>#N/A</v>
      </c>
      <c r="T2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(Hide)'!$A27,'Capacity Summary'!$I$35:$BH$35,0))="x",INDEX('Capacity Summary'!$C$36:$F$135,MATCH('Capacity Backing (Hide)'!T$2,'Capacity Summary'!$B$36:$B$135,0),4),IF(INDEX('Capacity Summary'!$I$36:$BH$135,MATCH('Capacity Backing (Hide)'!T$2,'Capacity Summary'!$B$36:$B$135,0),MATCH('Capacity Backing (Hide)'!$A27,'Capacity Summary'!$I$35:$BH$35,0))&lt;&gt;0,INDEX('Capacity Summary'!$I$36:$BH$135,MATCH('Capacity Backing (Hide)'!T$2,'Capacity Summary'!$B$36:$B$135,0),MATCH('Capacity Backing (Hide)'!$A27,'Capacity Summary'!$I$35:$BH$35,0)),0)),INDEX('Capacity Summary'!$C$36:$F$135,MATCH('Capacity Backing (Hide)'!T$2,'Capacity Summary'!$B$36:$B$135,0),2)))/IF(Summary!$B$7="Minutes",1,60)/COUNTA(INDEX(Capacity!$C$10:$Q$109,MATCH('Capacity Backing (Hide)'!T$2,Capacity!$B$10:$B$109,0),1):INDEX(Capacity!$C$10:$Q$109,MATCH('Capacity Backing (Hide)'!T$2,Capacity!$B$10:$B$109,0),15))</f>
        <v>#N/A</v>
      </c>
      <c r="U2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(Hide)'!$A27,'Capacity Summary'!$I$35:$BH$35,0))="x",INDEX('Capacity Summary'!$C$36:$F$135,MATCH('Capacity Backing (Hide)'!U$2,'Capacity Summary'!$B$36:$B$135,0),4),IF(INDEX('Capacity Summary'!$I$36:$BH$135,MATCH('Capacity Backing (Hide)'!U$2,'Capacity Summary'!$B$36:$B$135,0),MATCH('Capacity Backing (Hide)'!$A27,'Capacity Summary'!$I$35:$BH$35,0))&lt;&gt;0,INDEX('Capacity Summary'!$I$36:$BH$135,MATCH('Capacity Backing (Hide)'!U$2,'Capacity Summary'!$B$36:$B$135,0),MATCH('Capacity Backing (Hide)'!$A27,'Capacity Summary'!$I$35:$BH$35,0)),0)),INDEX('Capacity Summary'!$C$36:$F$135,MATCH('Capacity Backing (Hide)'!U$2,'Capacity Summary'!$B$36:$B$135,0),2)))/IF(Summary!$B$7="Minutes",1,60)/COUNTA(INDEX(Capacity!$C$10:$Q$109,MATCH('Capacity Backing (Hide)'!U$2,Capacity!$B$10:$B$109,0),1):INDEX(Capacity!$C$10:$Q$109,MATCH('Capacity Backing (Hide)'!U$2,Capacity!$B$10:$B$109,0),15))</f>
        <v>#N/A</v>
      </c>
      <c r="V2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(Hide)'!$A27,'Capacity Summary'!$I$35:$BH$35,0))="x",INDEX('Capacity Summary'!$C$36:$F$135,MATCH('Capacity Backing (Hide)'!V$2,'Capacity Summary'!$B$36:$B$135,0),4),IF(INDEX('Capacity Summary'!$I$36:$BH$135,MATCH('Capacity Backing (Hide)'!V$2,'Capacity Summary'!$B$36:$B$135,0),MATCH('Capacity Backing (Hide)'!$A27,'Capacity Summary'!$I$35:$BH$35,0))&lt;&gt;0,INDEX('Capacity Summary'!$I$36:$BH$135,MATCH('Capacity Backing (Hide)'!V$2,'Capacity Summary'!$B$36:$B$135,0),MATCH('Capacity Backing (Hide)'!$A27,'Capacity Summary'!$I$35:$BH$35,0)),0)),INDEX('Capacity Summary'!$C$36:$F$135,MATCH('Capacity Backing (Hide)'!V$2,'Capacity Summary'!$B$36:$B$135,0),2)))/IF(Summary!$B$7="Minutes",1,60)/COUNTA(INDEX(Capacity!$C$10:$Q$109,MATCH('Capacity Backing (Hide)'!V$2,Capacity!$B$10:$B$109,0),1):INDEX(Capacity!$C$10:$Q$109,MATCH('Capacity Backing (Hide)'!V$2,Capacity!$B$10:$B$109,0),15))</f>
        <v>#N/A</v>
      </c>
      <c r="W2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(Hide)'!$A27,'Capacity Summary'!$I$35:$BH$35,0))="x",INDEX('Capacity Summary'!$C$36:$F$135,MATCH('Capacity Backing (Hide)'!W$2,'Capacity Summary'!$B$36:$B$135,0),4),IF(INDEX('Capacity Summary'!$I$36:$BH$135,MATCH('Capacity Backing (Hide)'!W$2,'Capacity Summary'!$B$36:$B$135,0),MATCH('Capacity Backing (Hide)'!$A27,'Capacity Summary'!$I$35:$BH$35,0))&lt;&gt;0,INDEX('Capacity Summary'!$I$36:$BH$135,MATCH('Capacity Backing (Hide)'!W$2,'Capacity Summary'!$B$36:$B$135,0),MATCH('Capacity Backing (Hide)'!$A27,'Capacity Summary'!$I$35:$BH$35,0)),0)),INDEX('Capacity Summary'!$C$36:$F$135,MATCH('Capacity Backing (Hide)'!W$2,'Capacity Summary'!$B$36:$B$135,0),2)))/IF(Summary!$B$7="Minutes",1,60)/COUNTA(INDEX(Capacity!$C$10:$Q$109,MATCH('Capacity Backing (Hide)'!W$2,Capacity!$B$10:$B$109,0),1):INDEX(Capacity!$C$10:$Q$109,MATCH('Capacity Backing (Hide)'!W$2,Capacity!$B$10:$B$109,0),15))</f>
        <v>#N/A</v>
      </c>
      <c r="X2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(Hide)'!$A27,'Capacity Summary'!$I$35:$BH$35,0))="x",INDEX('Capacity Summary'!$C$36:$F$135,MATCH('Capacity Backing (Hide)'!X$2,'Capacity Summary'!$B$36:$B$135,0),4),IF(INDEX('Capacity Summary'!$I$36:$BH$135,MATCH('Capacity Backing (Hide)'!X$2,'Capacity Summary'!$B$36:$B$135,0),MATCH('Capacity Backing (Hide)'!$A27,'Capacity Summary'!$I$35:$BH$35,0))&lt;&gt;0,INDEX('Capacity Summary'!$I$36:$BH$135,MATCH('Capacity Backing (Hide)'!X$2,'Capacity Summary'!$B$36:$B$135,0),MATCH('Capacity Backing (Hide)'!$A27,'Capacity Summary'!$I$35:$BH$35,0)),0)),INDEX('Capacity Summary'!$C$36:$F$135,MATCH('Capacity Backing (Hide)'!X$2,'Capacity Summary'!$B$36:$B$135,0),2)))/IF(Summary!$B$7="Minutes",1,60)/COUNTA(INDEX(Capacity!$C$10:$Q$109,MATCH('Capacity Backing (Hide)'!X$2,Capacity!$B$10:$B$109,0),1):INDEX(Capacity!$C$10:$Q$109,MATCH('Capacity Backing (Hide)'!X$2,Capacity!$B$10:$B$109,0),15))</f>
        <v>#N/A</v>
      </c>
      <c r="Y2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(Hide)'!$A27,'Capacity Summary'!$I$35:$BH$35,0))="x",INDEX('Capacity Summary'!$C$36:$F$135,MATCH('Capacity Backing (Hide)'!Y$2,'Capacity Summary'!$B$36:$B$135,0),4),IF(INDEX('Capacity Summary'!$I$36:$BH$135,MATCH('Capacity Backing (Hide)'!Y$2,'Capacity Summary'!$B$36:$B$135,0),MATCH('Capacity Backing (Hide)'!$A27,'Capacity Summary'!$I$35:$BH$35,0))&lt;&gt;0,INDEX('Capacity Summary'!$I$36:$BH$135,MATCH('Capacity Backing (Hide)'!Y$2,'Capacity Summary'!$B$36:$B$135,0),MATCH('Capacity Backing (Hide)'!$A27,'Capacity Summary'!$I$35:$BH$35,0)),0)),INDEX('Capacity Summary'!$C$36:$F$135,MATCH('Capacity Backing (Hide)'!Y$2,'Capacity Summary'!$B$36:$B$135,0),2)))/IF(Summary!$B$7="Minutes",1,60)/COUNTA(INDEX(Capacity!$C$10:$Q$109,MATCH('Capacity Backing (Hide)'!Y$2,Capacity!$B$10:$B$109,0),1):INDEX(Capacity!$C$10:$Q$109,MATCH('Capacity Backing (Hide)'!Y$2,Capacity!$B$10:$B$109,0),15))</f>
        <v>#N/A</v>
      </c>
      <c r="Z2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(Hide)'!$A27,'Capacity Summary'!$I$35:$BH$35,0))="x",INDEX('Capacity Summary'!$C$36:$F$135,MATCH('Capacity Backing (Hide)'!Z$2,'Capacity Summary'!$B$36:$B$135,0),4),IF(INDEX('Capacity Summary'!$I$36:$BH$135,MATCH('Capacity Backing (Hide)'!Z$2,'Capacity Summary'!$B$36:$B$135,0),MATCH('Capacity Backing (Hide)'!$A27,'Capacity Summary'!$I$35:$BH$35,0))&lt;&gt;0,INDEX('Capacity Summary'!$I$36:$BH$135,MATCH('Capacity Backing (Hide)'!Z$2,'Capacity Summary'!$B$36:$B$135,0),MATCH('Capacity Backing (Hide)'!$A27,'Capacity Summary'!$I$35:$BH$35,0)),0)),INDEX('Capacity Summary'!$C$36:$F$135,MATCH('Capacity Backing (Hide)'!Z$2,'Capacity Summary'!$B$36:$B$135,0),2)))/IF(Summary!$B$7="Minutes",1,60)/COUNTA(INDEX(Capacity!$C$10:$Q$109,MATCH('Capacity Backing (Hide)'!Z$2,Capacity!$B$10:$B$109,0),1):INDEX(Capacity!$C$10:$Q$109,MATCH('Capacity Backing (Hide)'!Z$2,Capacity!$B$10:$B$109,0),15))</f>
        <v>#N/A</v>
      </c>
      <c r="AA2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(Hide)'!$A27,'Capacity Summary'!$I$35:$BH$35,0))="x",INDEX('Capacity Summary'!$C$36:$F$135,MATCH('Capacity Backing (Hide)'!AA$2,'Capacity Summary'!$B$36:$B$135,0),4),IF(INDEX('Capacity Summary'!$I$36:$BH$135,MATCH('Capacity Backing (Hide)'!AA$2,'Capacity Summary'!$B$36:$B$135,0),MATCH('Capacity Backing (Hide)'!$A27,'Capacity Summary'!$I$35:$BH$35,0))&lt;&gt;0,INDEX('Capacity Summary'!$I$36:$BH$135,MATCH('Capacity Backing (Hide)'!AA$2,'Capacity Summary'!$B$36:$B$135,0),MATCH('Capacity Backing (Hide)'!$A27,'Capacity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(Hide)'!$A27,'Capacity Summary'!$I$35:$BH$35,0))="x",INDEX('Capacity Summary'!$C$36:$F$135,MATCH('Capacity Backing (Hide)'!AB$2,'Capacity Summary'!$B$36:$B$135,0),4),IF(INDEX('Capacity Summary'!$I$36:$BH$135,MATCH('Capacity Backing (Hide)'!AB$2,'Capacity Summary'!$B$36:$B$135,0),MATCH('Capacity Backing (Hide)'!$A27,'Capacity Summary'!$I$35:$BH$35,0))&lt;&gt;0,INDEX('Capacity Summary'!$I$36:$BH$135,MATCH('Capacity Backing (Hide)'!AB$2,'Capacity Summary'!$B$36:$B$135,0),MATCH('Capacity Backing (Hide)'!$A27,'Capacity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(Hide)'!$A27,'Capacity Summary'!$I$35:$BH$35,0))="x",INDEX('Capacity Summary'!$C$36:$F$135,MATCH('Capacity Backing (Hide)'!AC$2,'Capacity Summary'!$B$36:$B$135,0),4),IF(INDEX('Capacity Summary'!$I$36:$BH$135,MATCH('Capacity Backing (Hide)'!AC$2,'Capacity Summary'!$B$36:$B$135,0),MATCH('Capacity Backing (Hide)'!$A27,'Capacity Summary'!$I$35:$BH$35,0))&lt;&gt;0,INDEX('Capacity Summary'!$I$36:$BH$135,MATCH('Capacity Backing (Hide)'!AC$2,'Capacity Summary'!$B$36:$B$135,0),MATCH('Capacity Backing (Hide)'!$A27,'Capacity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(Hide)'!$A27,'Capacity Summary'!$I$35:$BH$35,0))="x",INDEX('Capacity Summary'!$C$36:$F$135,MATCH('Capacity Backing (Hide)'!AD$2,'Capacity Summary'!$B$36:$B$135,0),4),IF(INDEX('Capacity Summary'!$I$36:$BH$135,MATCH('Capacity Backing (Hide)'!AD$2,'Capacity Summary'!$B$36:$B$135,0),MATCH('Capacity Backing (Hide)'!$A27,'Capacity Summary'!$I$35:$BH$35,0))&lt;&gt;0,INDEX('Capacity Summary'!$I$36:$BH$135,MATCH('Capacity Backing (Hide)'!AD$2,'Capacity Summary'!$B$36:$B$135,0),MATCH('Capacity Backing (Hide)'!$A27,'Capacity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(Hide)'!$A27,'Capacity Summary'!$I$35:$BH$35,0))="x",INDEX('Capacity Summary'!$C$36:$F$135,MATCH('Capacity Backing (Hide)'!AE$2,'Capacity Summary'!$B$36:$B$135,0),4),IF(INDEX('Capacity Summary'!$I$36:$BH$135,MATCH('Capacity Backing (Hide)'!AE$2,'Capacity Summary'!$B$36:$B$135,0),MATCH('Capacity Backing (Hide)'!$A27,'Capacity Summary'!$I$35:$BH$35,0))&lt;&gt;0,INDEX('Capacity Summary'!$I$36:$BH$135,MATCH('Capacity Backing (Hide)'!AE$2,'Capacity Summary'!$B$36:$B$135,0),MATCH('Capacity Backing (Hide)'!$A27,'Capacity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(Hide)'!$A27,'Capacity Summary'!$I$35:$BH$35,0))="x",INDEX('Capacity Summary'!$C$36:$F$135,MATCH('Capacity Backing (Hide)'!AF$2,'Capacity Summary'!$B$36:$B$135,0),4),IF(INDEX('Capacity Summary'!$I$36:$BH$135,MATCH('Capacity Backing (Hide)'!AF$2,'Capacity Summary'!$B$36:$B$135,0),MATCH('Capacity Backing (Hide)'!$A27,'Capacity Summary'!$I$35:$BH$35,0))&lt;&gt;0,INDEX('Capacity Summary'!$I$36:$BH$135,MATCH('Capacity Backing (Hide)'!AF$2,'Capacity Summary'!$B$36:$B$135,0),MATCH('Capacity Backing (Hide)'!$A27,'Capacity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(Hide)'!$A27,'Capacity Summary'!$I$35:$BH$35,0))="x",INDEX('Capacity Summary'!$C$36:$F$135,MATCH('Capacity Backing (Hide)'!AG$2,'Capacity Summary'!$B$36:$B$135,0),4),IF(INDEX('Capacity Summary'!$I$36:$BH$135,MATCH('Capacity Backing (Hide)'!AG$2,'Capacity Summary'!$B$36:$B$135,0),MATCH('Capacity Backing (Hide)'!$A27,'Capacity Summary'!$I$35:$BH$35,0))&lt;&gt;0,INDEX('Capacity Summary'!$I$36:$BH$135,MATCH('Capacity Backing (Hide)'!AG$2,'Capacity Summary'!$B$36:$B$135,0),MATCH('Capacity Backing (Hide)'!$A27,'Capacity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(Hide)'!$A27,'Capacity Summary'!$I$35:$BH$35,0))="x",INDEX('Capacity Summary'!$C$36:$F$135,MATCH('Capacity Backing (Hide)'!AH$2,'Capacity Summary'!$B$36:$B$135,0),4),IF(INDEX('Capacity Summary'!$I$36:$BH$135,MATCH('Capacity Backing (Hide)'!AH$2,'Capacity Summary'!$B$36:$B$135,0),MATCH('Capacity Backing (Hide)'!$A27,'Capacity Summary'!$I$35:$BH$35,0))&lt;&gt;0,INDEX('Capacity Summary'!$I$36:$BH$135,MATCH('Capacity Backing (Hide)'!AH$2,'Capacity Summary'!$B$36:$B$135,0),MATCH('Capacity Backing (Hide)'!$A27,'Capacity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(Hide)'!$A27,'Capacity Summary'!$I$35:$BH$35,0))="x",INDEX('Capacity Summary'!$C$36:$F$135,MATCH('Capacity Backing (Hide)'!AI$2,'Capacity Summary'!$B$36:$B$135,0),4),IF(INDEX('Capacity Summary'!$I$36:$BH$135,MATCH('Capacity Backing (Hide)'!AI$2,'Capacity Summary'!$B$36:$B$135,0),MATCH('Capacity Backing (Hide)'!$A27,'Capacity Summary'!$I$35:$BH$35,0))&lt;&gt;0,INDEX('Capacity Summary'!$I$36:$BH$135,MATCH('Capacity Backing (Hide)'!AI$2,'Capacity Summary'!$B$36:$B$135,0),MATCH('Capacity Backing (Hide)'!$A27,'Capacity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(Hide)'!$A27,'Capacity Summary'!$I$35:$BH$35,0))="x",INDEX('Capacity Summary'!$C$36:$F$135,MATCH('Capacity Backing (Hide)'!AJ$2,'Capacity Summary'!$B$36:$B$135,0),4),IF(INDEX('Capacity Summary'!$I$36:$BH$135,MATCH('Capacity Backing (Hide)'!AJ$2,'Capacity Summary'!$B$36:$B$135,0),MATCH('Capacity Backing (Hide)'!$A27,'Capacity Summary'!$I$35:$BH$35,0))&lt;&gt;0,INDEX('Capacity Summary'!$I$36:$BH$135,MATCH('Capacity Backing (Hide)'!AJ$2,'Capacity Summary'!$B$36:$B$135,0),MATCH('Capacity Backing (Hide)'!$A27,'Capacity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(Hide)'!$A27,'Capacity Summary'!$I$35:$BH$35,0))="x",INDEX('Capacity Summary'!$C$36:$F$135,MATCH('Capacity Backing (Hide)'!AK$2,'Capacity Summary'!$B$36:$B$135,0),4),IF(INDEX('Capacity Summary'!$I$36:$BH$135,MATCH('Capacity Backing (Hide)'!AK$2,'Capacity Summary'!$B$36:$B$135,0),MATCH('Capacity Backing (Hide)'!$A27,'Capacity Summary'!$I$35:$BH$35,0))&lt;&gt;0,INDEX('Capacity Summary'!$I$36:$BH$135,MATCH('Capacity Backing (Hide)'!AK$2,'Capacity Summary'!$B$36:$B$135,0),MATCH('Capacity Backing (Hide)'!$A27,'Capacity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(Hide)'!$A27,'Capacity Summary'!$I$35:$BH$35,0))="x",INDEX('Capacity Summary'!$C$36:$F$135,MATCH('Capacity Backing (Hide)'!AL$2,'Capacity Summary'!$B$36:$B$135,0),4),IF(INDEX('Capacity Summary'!$I$36:$BH$135,MATCH('Capacity Backing (Hide)'!AL$2,'Capacity Summary'!$B$36:$B$135,0),MATCH('Capacity Backing (Hide)'!$A27,'Capacity Summary'!$I$35:$BH$35,0))&lt;&gt;0,INDEX('Capacity Summary'!$I$36:$BH$135,MATCH('Capacity Backing (Hide)'!AL$2,'Capacity Summary'!$B$36:$B$135,0),MATCH('Capacity Backing (Hide)'!$A27,'Capacity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(Hide)'!$A27,'Capacity Summary'!$I$35:$BH$35,0))="x",INDEX('Capacity Summary'!$C$36:$F$135,MATCH('Capacity Backing (Hide)'!AM$2,'Capacity Summary'!$B$36:$B$135,0),4),IF(INDEX('Capacity Summary'!$I$36:$BH$135,MATCH('Capacity Backing (Hide)'!AM$2,'Capacity Summary'!$B$36:$B$135,0),MATCH('Capacity Backing (Hide)'!$A27,'Capacity Summary'!$I$35:$BH$35,0))&lt;&gt;0,INDEX('Capacity Summary'!$I$36:$BH$135,MATCH('Capacity Backing (Hide)'!AM$2,'Capacity Summary'!$B$36:$B$135,0),MATCH('Capacity Backing (Hide)'!$A27,'Capacity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(Hide)'!$A27,'Capacity Summary'!$I$35:$BH$35,0))="x",INDEX('Capacity Summary'!$C$36:$F$135,MATCH('Capacity Backing (Hide)'!AN$2,'Capacity Summary'!$B$36:$B$135,0),4),IF(INDEX('Capacity Summary'!$I$36:$BH$135,MATCH('Capacity Backing (Hide)'!AN$2,'Capacity Summary'!$B$36:$B$135,0),MATCH('Capacity Backing (Hide)'!$A27,'Capacity Summary'!$I$35:$BH$35,0))&lt;&gt;0,INDEX('Capacity Summary'!$I$36:$BH$135,MATCH('Capacity Backing (Hide)'!AN$2,'Capacity Summary'!$B$36:$B$135,0),MATCH('Capacity Backing (Hide)'!$A27,'Capacity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(Hide)'!$A27,'Capacity Summary'!$I$35:$BH$35,0))="x",INDEX('Capacity Summary'!$C$36:$F$135,MATCH('Capacity Backing (Hide)'!AO$2,'Capacity Summary'!$B$36:$B$135,0),4),IF(INDEX('Capacity Summary'!$I$36:$BH$135,MATCH('Capacity Backing (Hide)'!AO$2,'Capacity Summary'!$B$36:$B$135,0),MATCH('Capacity Backing (Hide)'!$A27,'Capacity Summary'!$I$35:$BH$35,0))&lt;&gt;0,INDEX('Capacity Summary'!$I$36:$BH$135,MATCH('Capacity Backing (Hide)'!AO$2,'Capacity Summary'!$B$36:$B$135,0),MATCH('Capacity Backing (Hide)'!$A27,'Capacity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(Hide)'!$A27,'Capacity Summary'!$I$35:$BH$35,0))="x",INDEX('Capacity Summary'!$C$36:$F$135,MATCH('Capacity Backing (Hide)'!AP$2,'Capacity Summary'!$B$36:$B$135,0),4),IF(INDEX('Capacity Summary'!$I$36:$BH$135,MATCH('Capacity Backing (Hide)'!AP$2,'Capacity Summary'!$B$36:$B$135,0),MATCH('Capacity Backing (Hide)'!$A27,'Capacity Summary'!$I$35:$BH$35,0))&lt;&gt;0,INDEX('Capacity Summary'!$I$36:$BH$135,MATCH('Capacity Backing (Hide)'!AP$2,'Capacity Summary'!$B$36:$B$135,0),MATCH('Capacity Backing (Hide)'!$A27,'Capacity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(Hide)'!$A27,'Capacity Summary'!$I$35:$BH$35,0))="x",INDEX('Capacity Summary'!$C$36:$F$135,MATCH('Capacity Backing (Hide)'!AQ$2,'Capacity Summary'!$B$36:$B$135,0),4),IF(INDEX('Capacity Summary'!$I$36:$BH$135,MATCH('Capacity Backing (Hide)'!AQ$2,'Capacity Summary'!$B$36:$B$135,0),MATCH('Capacity Backing (Hide)'!$A27,'Capacity Summary'!$I$35:$BH$35,0))&lt;&gt;0,INDEX('Capacity Summary'!$I$36:$BH$135,MATCH('Capacity Backing (Hide)'!AQ$2,'Capacity Summary'!$B$36:$B$135,0),MATCH('Capacity Backing (Hide)'!$A27,'Capacity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(Hide)'!$A27,'Capacity Summary'!$I$35:$BH$35,0))="x",INDEX('Capacity Summary'!$C$36:$F$135,MATCH('Capacity Backing (Hide)'!AR$2,'Capacity Summary'!$B$36:$B$135,0),4),IF(INDEX('Capacity Summary'!$I$36:$BH$135,MATCH('Capacity Backing (Hide)'!AR$2,'Capacity Summary'!$B$36:$B$135,0),MATCH('Capacity Backing (Hide)'!$A27,'Capacity Summary'!$I$35:$BH$35,0))&lt;&gt;0,INDEX('Capacity Summary'!$I$36:$BH$135,MATCH('Capacity Backing (Hide)'!AR$2,'Capacity Summary'!$B$36:$B$135,0),MATCH('Capacity Backing (Hide)'!$A27,'Capacity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(Hide)'!$A27,'Capacity Summary'!$I$35:$BH$35,0))="x",INDEX('Capacity Summary'!$C$36:$F$135,MATCH('Capacity Backing (Hide)'!AS$2,'Capacity Summary'!$B$36:$B$135,0),4),IF(INDEX('Capacity Summary'!$I$36:$BH$135,MATCH('Capacity Backing (Hide)'!AS$2,'Capacity Summary'!$B$36:$B$135,0),MATCH('Capacity Backing (Hide)'!$A27,'Capacity Summary'!$I$35:$BH$35,0))&lt;&gt;0,INDEX('Capacity Summary'!$I$36:$BH$135,MATCH('Capacity Backing (Hide)'!AS$2,'Capacity Summary'!$B$36:$B$135,0),MATCH('Capacity Backing (Hide)'!$A27,'Capacity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(Hide)'!$A27,'Capacity Summary'!$I$35:$BH$35,0))="x",INDEX('Capacity Summary'!$C$36:$F$135,MATCH('Capacity Backing (Hide)'!AT$2,'Capacity Summary'!$B$36:$B$135,0),4),IF(INDEX('Capacity Summary'!$I$36:$BH$135,MATCH('Capacity Backing (Hide)'!AT$2,'Capacity Summary'!$B$36:$B$135,0),MATCH('Capacity Backing (Hide)'!$A27,'Capacity Summary'!$I$35:$BH$35,0))&lt;&gt;0,INDEX('Capacity Summary'!$I$36:$BH$135,MATCH('Capacity Backing (Hide)'!AT$2,'Capacity Summary'!$B$36:$B$135,0),MATCH('Capacity Backing (Hide)'!$A27,'Capacity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(Hide)'!$A27,'Capacity Summary'!$I$35:$BH$35,0))="x",INDEX('Capacity Summary'!$C$36:$F$135,MATCH('Capacity Backing (Hide)'!AU$2,'Capacity Summary'!$B$36:$B$135,0),4),IF(INDEX('Capacity Summary'!$I$36:$BH$135,MATCH('Capacity Backing (Hide)'!AU$2,'Capacity Summary'!$B$36:$B$135,0),MATCH('Capacity Backing (Hide)'!$A27,'Capacity Summary'!$I$35:$BH$35,0))&lt;&gt;0,INDEX('Capacity Summary'!$I$36:$BH$135,MATCH('Capacity Backing (Hide)'!AU$2,'Capacity Summary'!$B$36:$B$135,0),MATCH('Capacity Backing (Hide)'!$A27,'Capacity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(Hide)'!$A27,'Capacity Summary'!$I$35:$BH$35,0))="x",INDEX('Capacity Summary'!$C$36:$F$135,MATCH('Capacity Backing (Hide)'!AV$2,'Capacity Summary'!$B$36:$B$135,0),4),IF(INDEX('Capacity Summary'!$I$36:$BH$135,MATCH('Capacity Backing (Hide)'!AV$2,'Capacity Summary'!$B$36:$B$135,0),MATCH('Capacity Backing (Hide)'!$A27,'Capacity Summary'!$I$35:$BH$35,0))&lt;&gt;0,INDEX('Capacity Summary'!$I$36:$BH$135,MATCH('Capacity Backing (Hide)'!AV$2,'Capacity Summary'!$B$36:$B$135,0),MATCH('Capacity Backing (Hide)'!$A27,'Capacity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(Hide)'!$A27,'Capacity Summary'!$I$35:$BH$35,0))="x",INDEX('Capacity Summary'!$C$36:$F$135,MATCH('Capacity Backing (Hide)'!AW$2,'Capacity Summary'!$B$36:$B$135,0),4),IF(INDEX('Capacity Summary'!$I$36:$BH$135,MATCH('Capacity Backing (Hide)'!AW$2,'Capacity Summary'!$B$36:$B$135,0),MATCH('Capacity Backing (Hide)'!$A27,'Capacity Summary'!$I$35:$BH$35,0))&lt;&gt;0,INDEX('Capacity Summary'!$I$36:$BH$135,MATCH('Capacity Backing (Hide)'!AW$2,'Capacity Summary'!$B$36:$B$135,0),MATCH('Capacity Backing (Hide)'!$A27,'Capacity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(Hide)'!$A27,'Capacity Summary'!$I$35:$BH$35,0))="x",INDEX('Capacity Summary'!$C$36:$F$135,MATCH('Capacity Backing (Hide)'!AX$2,'Capacity Summary'!$B$36:$B$135,0),4),IF(INDEX('Capacity Summary'!$I$36:$BH$135,MATCH('Capacity Backing (Hide)'!AX$2,'Capacity Summary'!$B$36:$B$135,0),MATCH('Capacity Backing (Hide)'!$A27,'Capacity Summary'!$I$35:$BH$35,0))&lt;&gt;0,INDEX('Capacity Summary'!$I$36:$BH$135,MATCH('Capacity Backing (Hide)'!AX$2,'Capacity Summary'!$B$36:$B$135,0),MATCH('Capacity Backing (Hide)'!$A27,'Capacity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(Hide)'!$A27,'Capacity Summary'!$I$35:$BH$35,0))="x",INDEX('Capacity Summary'!$C$36:$F$135,MATCH('Capacity Backing (Hide)'!AY$2,'Capacity Summary'!$B$36:$B$135,0),4),IF(INDEX('Capacity Summary'!$I$36:$BH$135,MATCH('Capacity Backing (Hide)'!AY$2,'Capacity Summary'!$B$36:$B$135,0),MATCH('Capacity Backing (Hide)'!$A27,'Capacity Summary'!$I$35:$BH$35,0))&lt;&gt;0,INDEX('Capacity Summary'!$I$36:$BH$135,MATCH('Capacity Backing (Hide)'!AY$2,'Capacity Summary'!$B$36:$B$135,0),MATCH('Capacity Backing (Hide)'!$A27,'Capacity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(Hide)'!$A27,'Capacity Summary'!$I$35:$BH$35,0))="x",INDEX('Capacity Summary'!$C$36:$F$135,MATCH('Capacity Backing (Hide)'!AZ$2,'Capacity Summary'!$B$36:$B$135,0),4),IF(INDEX('Capacity Summary'!$I$36:$BH$135,MATCH('Capacity Backing (Hide)'!AZ$2,'Capacity Summary'!$B$36:$B$135,0),MATCH('Capacity Backing (Hide)'!$A27,'Capacity Summary'!$I$35:$BH$35,0))&lt;&gt;0,INDEX('Capacity Summary'!$I$36:$BH$135,MATCH('Capacity Backing (Hide)'!AZ$2,'Capacity Summary'!$B$36:$B$135,0),MATCH('Capacity Backing (Hide)'!$A27,'Capacity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(Hide)'!$A27,'Capacity Summary'!$I$35:$BH$35,0))="x",INDEX('Capacity Summary'!$C$36:$F$135,MATCH('Capacity Backing (Hide)'!BA$2,'Capacity Summary'!$B$36:$B$135,0),4),IF(INDEX('Capacity Summary'!$I$36:$BH$135,MATCH('Capacity Backing (Hide)'!BA$2,'Capacity Summary'!$B$36:$B$135,0),MATCH('Capacity Backing (Hide)'!$A27,'Capacity Summary'!$I$35:$BH$35,0))&lt;&gt;0,INDEX('Capacity Summary'!$I$36:$BH$135,MATCH('Capacity Backing (Hide)'!BA$2,'Capacity Summary'!$B$36:$B$135,0),MATCH('Capacity Backing (Hide)'!$A27,'Capacity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(Hide)'!$A27,'Capacity Summary'!$I$35:$BH$35,0))="x",INDEX('Capacity Summary'!$C$36:$F$135,MATCH('Capacity Backing (Hide)'!BB$2,'Capacity Summary'!$B$36:$B$135,0),4),IF(INDEX('Capacity Summary'!$I$36:$BH$135,MATCH('Capacity Backing (Hide)'!BB$2,'Capacity Summary'!$B$36:$B$135,0),MATCH('Capacity Backing (Hide)'!$A27,'Capacity Summary'!$I$35:$BH$35,0))&lt;&gt;0,INDEX('Capacity Summary'!$I$36:$BH$135,MATCH('Capacity Backing (Hide)'!BB$2,'Capacity Summary'!$B$36:$B$135,0),MATCH('Capacity Backing (Hide)'!$A27,'Capacity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(Hide)'!$A27,'Capacity Summary'!$I$35:$BH$35,0))="x",INDEX('Capacity Summary'!$C$36:$F$135,MATCH('Capacity Backing (Hide)'!BC$2,'Capacity Summary'!$B$36:$B$135,0),4),IF(INDEX('Capacity Summary'!$I$36:$BH$135,MATCH('Capacity Backing (Hide)'!BC$2,'Capacity Summary'!$B$36:$B$135,0),MATCH('Capacity Backing (Hide)'!$A27,'Capacity Summary'!$I$35:$BH$35,0))&lt;&gt;0,INDEX('Capacity Summary'!$I$36:$BH$135,MATCH('Capacity Backing (Hide)'!BC$2,'Capacity Summary'!$B$36:$B$135,0),MATCH('Capacity Backing (Hide)'!$A27,'Capacity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(Hide)'!$A27,'Capacity Summary'!$I$35:$BH$35,0))="x",INDEX('Capacity Summary'!$C$36:$F$135,MATCH('Capacity Backing (Hide)'!BD$2,'Capacity Summary'!$B$36:$B$135,0),4),IF(INDEX('Capacity Summary'!$I$36:$BH$135,MATCH('Capacity Backing (Hide)'!BD$2,'Capacity Summary'!$B$36:$B$135,0),MATCH('Capacity Backing (Hide)'!$A27,'Capacity Summary'!$I$35:$BH$35,0))&lt;&gt;0,INDEX('Capacity Summary'!$I$36:$BH$135,MATCH('Capacity Backing (Hide)'!BD$2,'Capacity Summary'!$B$36:$B$135,0),MATCH('Capacity Backing (Hide)'!$A27,'Capacity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(Hide)'!$A27,'Capacity Summary'!$I$35:$BH$35,0))="x",INDEX('Capacity Summary'!$C$36:$F$135,MATCH('Capacity Backing (Hide)'!BE$2,'Capacity Summary'!$B$36:$B$135,0),4),IF(INDEX('Capacity Summary'!$I$36:$BH$135,MATCH('Capacity Backing (Hide)'!BE$2,'Capacity Summary'!$B$36:$B$135,0),MATCH('Capacity Backing (Hide)'!$A27,'Capacity Summary'!$I$35:$BH$35,0))&lt;&gt;0,INDEX('Capacity Summary'!$I$36:$BH$135,MATCH('Capacity Backing (Hide)'!BE$2,'Capacity Summary'!$B$36:$B$135,0),MATCH('Capacity Backing (Hide)'!$A27,'Capacity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(Hide)'!$A27,'Capacity Summary'!$I$35:$BH$35,0))="x",INDEX('Capacity Summary'!$C$36:$F$135,MATCH('Capacity Backing (Hide)'!BF$2,'Capacity Summary'!$B$36:$B$135,0),4),IF(INDEX('Capacity Summary'!$I$36:$BH$135,MATCH('Capacity Backing (Hide)'!BF$2,'Capacity Summary'!$B$36:$B$135,0),MATCH('Capacity Backing (Hide)'!$A27,'Capacity Summary'!$I$35:$BH$35,0))&lt;&gt;0,INDEX('Capacity Summary'!$I$36:$BH$135,MATCH('Capacity Backing (Hide)'!BF$2,'Capacity Summary'!$B$36:$B$135,0),MATCH('Capacity Backing (Hide)'!$A27,'Capacity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(Hide)'!$A27,'Capacity Summary'!$I$35:$BH$35,0))="x",INDEX('Capacity Summary'!$C$36:$F$135,MATCH('Capacity Backing (Hide)'!BG$2,'Capacity Summary'!$B$36:$B$135,0),4),IF(INDEX('Capacity Summary'!$I$36:$BH$135,MATCH('Capacity Backing (Hide)'!BG$2,'Capacity Summary'!$B$36:$B$135,0),MATCH('Capacity Backing (Hide)'!$A27,'Capacity Summary'!$I$35:$BH$35,0))&lt;&gt;0,INDEX('Capacity Summary'!$I$36:$BH$135,MATCH('Capacity Backing (Hide)'!BG$2,'Capacity Summary'!$B$36:$B$135,0),MATCH('Capacity Backing (Hide)'!$A27,'Capacity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(Hide)'!$A27,'Capacity Summary'!$I$35:$BH$35,0))="x",INDEX('Capacity Summary'!$C$36:$F$135,MATCH('Capacity Backing (Hide)'!BH$2,'Capacity Summary'!$B$36:$B$135,0),4),IF(INDEX('Capacity Summary'!$I$36:$BH$135,MATCH('Capacity Backing (Hide)'!BH$2,'Capacity Summary'!$B$36:$B$135,0),MATCH('Capacity Backing (Hide)'!$A27,'Capacity Summary'!$I$35:$BH$35,0))&lt;&gt;0,INDEX('Capacity Summary'!$I$36:$BH$135,MATCH('Capacity Backing (Hide)'!BH$2,'Capacity Summary'!$B$36:$B$135,0),MATCH('Capacity Backing (Hide)'!$A27,'Capacity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(Hide)'!$A27,'Capacity Summary'!$I$35:$BH$35,0))="x",INDEX('Capacity Summary'!$C$36:$F$135,MATCH('Capacity Backing (Hide)'!BI$2,'Capacity Summary'!$B$36:$B$135,0),4),IF(INDEX('Capacity Summary'!$I$36:$BH$135,MATCH('Capacity Backing (Hide)'!BI$2,'Capacity Summary'!$B$36:$B$135,0),MATCH('Capacity Backing (Hide)'!$A27,'Capacity Summary'!$I$35:$BH$35,0))&lt;&gt;0,INDEX('Capacity Summary'!$I$36:$BH$135,MATCH('Capacity Backing (Hide)'!BI$2,'Capacity Summary'!$B$36:$B$135,0),MATCH('Capacity Backing (Hide)'!$A27,'Capacity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(Hide)'!$A27,'Capacity Summary'!$I$35:$BH$35,0))="x",INDEX('Capacity Summary'!$C$36:$F$135,MATCH('Capacity Backing (Hide)'!BJ$2,'Capacity Summary'!$B$36:$B$135,0),4),IF(INDEX('Capacity Summary'!$I$36:$BH$135,MATCH('Capacity Backing (Hide)'!BJ$2,'Capacity Summary'!$B$36:$B$135,0),MATCH('Capacity Backing (Hide)'!$A27,'Capacity Summary'!$I$35:$BH$35,0))&lt;&gt;0,INDEX('Capacity Summary'!$I$36:$BH$135,MATCH('Capacity Backing (Hide)'!BJ$2,'Capacity Summary'!$B$36:$B$135,0),MATCH('Capacity Backing (Hide)'!$A27,'Capacity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(Hide)'!$A27,'Capacity Summary'!$I$35:$BH$35,0))="x",INDEX('Capacity Summary'!$C$36:$F$135,MATCH('Capacity Backing (Hide)'!BK$2,'Capacity Summary'!$B$36:$B$135,0),4),IF(INDEX('Capacity Summary'!$I$36:$BH$135,MATCH('Capacity Backing (Hide)'!BK$2,'Capacity Summary'!$B$36:$B$135,0),MATCH('Capacity Backing (Hide)'!$A27,'Capacity Summary'!$I$35:$BH$35,0))&lt;&gt;0,INDEX('Capacity Summary'!$I$36:$BH$135,MATCH('Capacity Backing (Hide)'!BK$2,'Capacity Summary'!$B$36:$B$135,0),MATCH('Capacity Backing (Hide)'!$A27,'Capacity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(Hide)'!$A27,'Capacity Summary'!$I$35:$BH$35,0))="x",INDEX('Capacity Summary'!$C$36:$F$135,MATCH('Capacity Backing (Hide)'!BL$2,'Capacity Summary'!$B$36:$B$135,0),4),IF(INDEX('Capacity Summary'!$I$36:$BH$135,MATCH('Capacity Backing (Hide)'!BL$2,'Capacity Summary'!$B$36:$B$135,0),MATCH('Capacity Backing (Hide)'!$A27,'Capacity Summary'!$I$35:$BH$35,0))&lt;&gt;0,INDEX('Capacity Summary'!$I$36:$BH$135,MATCH('Capacity Backing (Hide)'!BL$2,'Capacity Summary'!$B$36:$B$135,0),MATCH('Capacity Backing (Hide)'!$A27,'Capacity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(Hide)'!$A27,'Capacity Summary'!$I$35:$BH$35,0))="x",INDEX('Capacity Summary'!$C$36:$F$135,MATCH('Capacity Backing (Hide)'!BM$2,'Capacity Summary'!$B$36:$B$135,0),4),IF(INDEX('Capacity Summary'!$I$36:$BH$135,MATCH('Capacity Backing (Hide)'!BM$2,'Capacity Summary'!$B$36:$B$135,0),MATCH('Capacity Backing (Hide)'!$A27,'Capacity Summary'!$I$35:$BH$35,0))&lt;&gt;0,INDEX('Capacity Summary'!$I$36:$BH$135,MATCH('Capacity Backing (Hide)'!BM$2,'Capacity Summary'!$B$36:$B$135,0),MATCH('Capacity Backing (Hide)'!$A27,'Capacity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(Hide)'!$A27,'Capacity Summary'!$I$35:$BH$35,0))="x",INDEX('Capacity Summary'!$C$36:$F$135,MATCH('Capacity Backing (Hide)'!BN$2,'Capacity Summary'!$B$36:$B$135,0),4),IF(INDEX('Capacity Summary'!$I$36:$BH$135,MATCH('Capacity Backing (Hide)'!BN$2,'Capacity Summary'!$B$36:$B$135,0),MATCH('Capacity Backing (Hide)'!$A27,'Capacity Summary'!$I$35:$BH$35,0))&lt;&gt;0,INDEX('Capacity Summary'!$I$36:$BH$135,MATCH('Capacity Backing (Hide)'!BN$2,'Capacity Summary'!$B$36:$B$135,0),MATCH('Capacity Backing (Hide)'!$A27,'Capacity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(Hide)'!$A27,'Capacity Summary'!$I$35:$BH$35,0))="x",INDEX('Capacity Summary'!$C$36:$F$135,MATCH('Capacity Backing (Hide)'!BO$2,'Capacity Summary'!$B$36:$B$135,0),4),IF(INDEX('Capacity Summary'!$I$36:$BH$135,MATCH('Capacity Backing (Hide)'!BO$2,'Capacity Summary'!$B$36:$B$135,0),MATCH('Capacity Backing (Hide)'!$A27,'Capacity Summary'!$I$35:$BH$35,0))&lt;&gt;0,INDEX('Capacity Summary'!$I$36:$BH$135,MATCH('Capacity Backing (Hide)'!BO$2,'Capacity Summary'!$B$36:$B$135,0),MATCH('Capacity Backing (Hide)'!$A27,'Capacity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(Hide)'!$A27,'Capacity Summary'!$I$35:$BH$35,0))="x",INDEX('Capacity Summary'!$C$36:$F$135,MATCH('Capacity Backing (Hide)'!BP$2,'Capacity Summary'!$B$36:$B$135,0),4),IF(INDEX('Capacity Summary'!$I$36:$BH$135,MATCH('Capacity Backing (Hide)'!BP$2,'Capacity Summary'!$B$36:$B$135,0),MATCH('Capacity Backing (Hide)'!$A27,'Capacity Summary'!$I$35:$BH$35,0))&lt;&gt;0,INDEX('Capacity Summary'!$I$36:$BH$135,MATCH('Capacity Backing (Hide)'!BP$2,'Capacity Summary'!$B$36:$B$135,0),MATCH('Capacity Backing (Hide)'!$A27,'Capacity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(Hide)'!$A27,'Capacity Summary'!$I$35:$BH$35,0))="x",INDEX('Capacity Summary'!$C$36:$F$135,MATCH('Capacity Backing (Hide)'!BQ$2,'Capacity Summary'!$B$36:$B$135,0),4),IF(INDEX('Capacity Summary'!$I$36:$BH$135,MATCH('Capacity Backing (Hide)'!BQ$2,'Capacity Summary'!$B$36:$B$135,0),MATCH('Capacity Backing (Hide)'!$A27,'Capacity Summary'!$I$35:$BH$35,0))&lt;&gt;0,INDEX('Capacity Summary'!$I$36:$BH$135,MATCH('Capacity Backing (Hide)'!BQ$2,'Capacity Summary'!$B$36:$B$135,0),MATCH('Capacity Backing (Hide)'!$A27,'Capacity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(Hide)'!$A27,'Capacity Summary'!$I$35:$BH$35,0))="x",INDEX('Capacity Summary'!$C$36:$F$135,MATCH('Capacity Backing (Hide)'!BR$2,'Capacity Summary'!$B$36:$B$135,0),4),IF(INDEX('Capacity Summary'!$I$36:$BH$135,MATCH('Capacity Backing (Hide)'!BR$2,'Capacity Summary'!$B$36:$B$135,0),MATCH('Capacity Backing (Hide)'!$A27,'Capacity Summary'!$I$35:$BH$35,0))&lt;&gt;0,INDEX('Capacity Summary'!$I$36:$BH$135,MATCH('Capacity Backing (Hide)'!BR$2,'Capacity Summary'!$B$36:$B$135,0),MATCH('Capacity Backing (Hide)'!$A27,'Capacity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(Hide)'!$A27,'Capacity Summary'!$I$35:$BH$35,0))="x",INDEX('Capacity Summary'!$C$36:$F$135,MATCH('Capacity Backing (Hide)'!BS$2,'Capacity Summary'!$B$36:$B$135,0),4),IF(INDEX('Capacity Summary'!$I$36:$BH$135,MATCH('Capacity Backing (Hide)'!BS$2,'Capacity Summary'!$B$36:$B$135,0),MATCH('Capacity Backing (Hide)'!$A27,'Capacity Summary'!$I$35:$BH$35,0))&lt;&gt;0,INDEX('Capacity Summary'!$I$36:$BH$135,MATCH('Capacity Backing (Hide)'!BS$2,'Capacity Summary'!$B$36:$B$135,0),MATCH('Capacity Backing (Hide)'!$A27,'Capacity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(Hide)'!$A27,'Capacity Summary'!$I$35:$BH$35,0))="x",INDEX('Capacity Summary'!$C$36:$F$135,MATCH('Capacity Backing (Hide)'!BT$2,'Capacity Summary'!$B$36:$B$135,0),4),IF(INDEX('Capacity Summary'!$I$36:$BH$135,MATCH('Capacity Backing (Hide)'!BT$2,'Capacity Summary'!$B$36:$B$135,0),MATCH('Capacity Backing (Hide)'!$A27,'Capacity Summary'!$I$35:$BH$35,0))&lt;&gt;0,INDEX('Capacity Summary'!$I$36:$BH$135,MATCH('Capacity Backing (Hide)'!BT$2,'Capacity Summary'!$B$36:$B$135,0),MATCH('Capacity Backing (Hide)'!$A27,'Capacity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(Hide)'!$A27,'Capacity Summary'!$I$35:$BH$35,0))="x",INDEX('Capacity Summary'!$C$36:$F$135,MATCH('Capacity Backing (Hide)'!BU$2,'Capacity Summary'!$B$36:$B$135,0),4),IF(INDEX('Capacity Summary'!$I$36:$BH$135,MATCH('Capacity Backing (Hide)'!BU$2,'Capacity Summary'!$B$36:$B$135,0),MATCH('Capacity Backing (Hide)'!$A27,'Capacity Summary'!$I$35:$BH$35,0))&lt;&gt;0,INDEX('Capacity Summary'!$I$36:$BH$135,MATCH('Capacity Backing (Hide)'!BU$2,'Capacity Summary'!$B$36:$B$135,0),MATCH('Capacity Backing (Hide)'!$A27,'Capacity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(Hide)'!$A27,'Capacity Summary'!$I$35:$BH$35,0))="x",INDEX('Capacity Summary'!$C$36:$F$135,MATCH('Capacity Backing (Hide)'!BV$2,'Capacity Summary'!$B$36:$B$135,0),4),IF(INDEX('Capacity Summary'!$I$36:$BH$135,MATCH('Capacity Backing (Hide)'!BV$2,'Capacity Summary'!$B$36:$B$135,0),MATCH('Capacity Backing (Hide)'!$A27,'Capacity Summary'!$I$35:$BH$35,0))&lt;&gt;0,INDEX('Capacity Summary'!$I$36:$BH$135,MATCH('Capacity Backing (Hide)'!BV$2,'Capacity Summary'!$B$36:$B$135,0),MATCH('Capacity Backing (Hide)'!$A27,'Capacity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(Hide)'!$A27,'Capacity Summary'!$I$35:$BH$35,0))="x",INDEX('Capacity Summary'!$C$36:$F$135,MATCH('Capacity Backing (Hide)'!BW$2,'Capacity Summary'!$B$36:$B$135,0),4),IF(INDEX('Capacity Summary'!$I$36:$BH$135,MATCH('Capacity Backing (Hide)'!BW$2,'Capacity Summary'!$B$36:$B$135,0),MATCH('Capacity Backing (Hide)'!$A27,'Capacity Summary'!$I$35:$BH$35,0))&lt;&gt;0,INDEX('Capacity Summary'!$I$36:$BH$135,MATCH('Capacity Backing (Hide)'!BW$2,'Capacity Summary'!$B$36:$B$135,0),MATCH('Capacity Backing (Hide)'!$A27,'Capacity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(Hide)'!$A27,'Capacity Summary'!$I$35:$BH$35,0))="x",INDEX('Capacity Summary'!$C$36:$F$135,MATCH('Capacity Backing (Hide)'!BX$2,'Capacity Summary'!$B$36:$B$135,0),4),IF(INDEX('Capacity Summary'!$I$36:$BH$135,MATCH('Capacity Backing (Hide)'!BX$2,'Capacity Summary'!$B$36:$B$135,0),MATCH('Capacity Backing (Hide)'!$A27,'Capacity Summary'!$I$35:$BH$35,0))&lt;&gt;0,INDEX('Capacity Summary'!$I$36:$BH$135,MATCH('Capacity Backing (Hide)'!BX$2,'Capacity Summary'!$B$36:$B$135,0),MATCH('Capacity Backing (Hide)'!$A27,'Capacity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(Hide)'!$A27,'Capacity Summary'!$I$35:$BH$35,0))="x",INDEX('Capacity Summary'!$C$36:$F$135,MATCH('Capacity Backing (Hide)'!BY$2,'Capacity Summary'!$B$36:$B$135,0),4),IF(INDEX('Capacity Summary'!$I$36:$BH$135,MATCH('Capacity Backing (Hide)'!BY$2,'Capacity Summary'!$B$36:$B$135,0),MATCH('Capacity Backing (Hide)'!$A27,'Capacity Summary'!$I$35:$BH$35,0))&lt;&gt;0,INDEX('Capacity Summary'!$I$36:$BH$135,MATCH('Capacity Backing (Hide)'!BY$2,'Capacity Summary'!$B$36:$B$135,0),MATCH('Capacity Backing (Hide)'!$A27,'Capacity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(Hide)'!$A27,'Capacity Summary'!$I$35:$BH$35,0))="x",INDEX('Capacity Summary'!$C$36:$F$135,MATCH('Capacity Backing (Hide)'!BZ$2,'Capacity Summary'!$B$36:$B$135,0),4),IF(INDEX('Capacity Summary'!$I$36:$BH$135,MATCH('Capacity Backing (Hide)'!BZ$2,'Capacity Summary'!$B$36:$B$135,0),MATCH('Capacity Backing (Hide)'!$A27,'Capacity Summary'!$I$35:$BH$35,0))&lt;&gt;0,INDEX('Capacity Summary'!$I$36:$BH$135,MATCH('Capacity Backing (Hide)'!BZ$2,'Capacity Summary'!$B$36:$B$135,0),MATCH('Capacity Backing (Hide)'!$A27,'Capacity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(Hide)'!$A27,'Capacity Summary'!$I$35:$BH$35,0))="x",INDEX('Capacity Summary'!$C$36:$F$135,MATCH('Capacity Backing (Hide)'!CA$2,'Capacity Summary'!$B$36:$B$135,0),4),IF(INDEX('Capacity Summary'!$I$36:$BH$135,MATCH('Capacity Backing (Hide)'!CA$2,'Capacity Summary'!$B$36:$B$135,0),MATCH('Capacity Backing (Hide)'!$A27,'Capacity Summary'!$I$35:$BH$35,0))&lt;&gt;0,INDEX('Capacity Summary'!$I$36:$BH$135,MATCH('Capacity Backing (Hide)'!CA$2,'Capacity Summary'!$B$36:$B$135,0),MATCH('Capacity Backing (Hide)'!$A27,'Capacity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(Hide)'!$A27,'Capacity Summary'!$I$35:$BH$35,0))="x",INDEX('Capacity Summary'!$C$36:$F$135,MATCH('Capacity Backing (Hide)'!CB$2,'Capacity Summary'!$B$36:$B$135,0),4),IF(INDEX('Capacity Summary'!$I$36:$BH$135,MATCH('Capacity Backing (Hide)'!CB$2,'Capacity Summary'!$B$36:$B$135,0),MATCH('Capacity Backing (Hide)'!$A27,'Capacity Summary'!$I$35:$BH$35,0))&lt;&gt;0,INDEX('Capacity Summary'!$I$36:$BH$135,MATCH('Capacity Backing (Hide)'!CB$2,'Capacity Summary'!$B$36:$B$135,0),MATCH('Capacity Backing (Hide)'!$A27,'Capacity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(Hide)'!$A27,'Capacity Summary'!$I$35:$BH$35,0))="x",INDEX('Capacity Summary'!$C$36:$F$135,MATCH('Capacity Backing (Hide)'!CC$2,'Capacity Summary'!$B$36:$B$135,0),4),IF(INDEX('Capacity Summary'!$I$36:$BH$135,MATCH('Capacity Backing (Hide)'!CC$2,'Capacity Summary'!$B$36:$B$135,0),MATCH('Capacity Backing (Hide)'!$A27,'Capacity Summary'!$I$35:$BH$35,0))&lt;&gt;0,INDEX('Capacity Summary'!$I$36:$BH$135,MATCH('Capacity Backing (Hide)'!CC$2,'Capacity Summary'!$B$36:$B$135,0),MATCH('Capacity Backing (Hide)'!$A27,'Capacity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(Hide)'!$A27,'Capacity Summary'!$I$35:$BH$35,0))="x",INDEX('Capacity Summary'!$C$36:$F$135,MATCH('Capacity Backing (Hide)'!CD$2,'Capacity Summary'!$B$36:$B$135,0),4),IF(INDEX('Capacity Summary'!$I$36:$BH$135,MATCH('Capacity Backing (Hide)'!CD$2,'Capacity Summary'!$B$36:$B$135,0),MATCH('Capacity Backing (Hide)'!$A27,'Capacity Summary'!$I$35:$BH$35,0))&lt;&gt;0,INDEX('Capacity Summary'!$I$36:$BH$135,MATCH('Capacity Backing (Hide)'!CD$2,'Capacity Summary'!$B$36:$B$135,0),MATCH('Capacity Backing (Hide)'!$A27,'Capacity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(Hide)'!$A27,'Capacity Summary'!$I$35:$BH$35,0))="x",INDEX('Capacity Summary'!$C$36:$F$135,MATCH('Capacity Backing (Hide)'!CE$2,'Capacity Summary'!$B$36:$B$135,0),4),IF(INDEX('Capacity Summary'!$I$36:$BH$135,MATCH('Capacity Backing (Hide)'!CE$2,'Capacity Summary'!$B$36:$B$135,0),MATCH('Capacity Backing (Hide)'!$A27,'Capacity Summary'!$I$35:$BH$35,0))&lt;&gt;0,INDEX('Capacity Summary'!$I$36:$BH$135,MATCH('Capacity Backing (Hide)'!CE$2,'Capacity Summary'!$B$36:$B$135,0),MATCH('Capacity Backing (Hide)'!$A27,'Capacity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(Hide)'!$A27,'Capacity Summary'!$I$35:$BH$35,0))="x",INDEX('Capacity Summary'!$C$36:$F$135,MATCH('Capacity Backing (Hide)'!CF$2,'Capacity Summary'!$B$36:$B$135,0),4),IF(INDEX('Capacity Summary'!$I$36:$BH$135,MATCH('Capacity Backing (Hide)'!CF$2,'Capacity Summary'!$B$36:$B$135,0),MATCH('Capacity Backing (Hide)'!$A27,'Capacity Summary'!$I$35:$BH$35,0))&lt;&gt;0,INDEX('Capacity Summary'!$I$36:$BH$135,MATCH('Capacity Backing (Hide)'!CF$2,'Capacity Summary'!$B$36:$B$135,0),MATCH('Capacity Backing (Hide)'!$A27,'Capacity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(Hide)'!$A27,'Capacity Summary'!$I$35:$BH$35,0))="x",INDEX('Capacity Summary'!$C$36:$F$135,MATCH('Capacity Backing (Hide)'!CG$2,'Capacity Summary'!$B$36:$B$135,0),4),IF(INDEX('Capacity Summary'!$I$36:$BH$135,MATCH('Capacity Backing (Hide)'!CG$2,'Capacity Summary'!$B$36:$B$135,0),MATCH('Capacity Backing (Hide)'!$A27,'Capacity Summary'!$I$35:$BH$35,0))&lt;&gt;0,INDEX('Capacity Summary'!$I$36:$BH$135,MATCH('Capacity Backing (Hide)'!CG$2,'Capacity Summary'!$B$36:$B$135,0),MATCH('Capacity Backing (Hide)'!$A27,'Capacity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(Hide)'!$A27,'Capacity Summary'!$I$35:$BH$35,0))="x",INDEX('Capacity Summary'!$C$36:$F$135,MATCH('Capacity Backing (Hide)'!CH$2,'Capacity Summary'!$B$36:$B$135,0),4),IF(INDEX('Capacity Summary'!$I$36:$BH$135,MATCH('Capacity Backing (Hide)'!CH$2,'Capacity Summary'!$B$36:$B$135,0),MATCH('Capacity Backing (Hide)'!$A27,'Capacity Summary'!$I$35:$BH$35,0))&lt;&gt;0,INDEX('Capacity Summary'!$I$36:$BH$135,MATCH('Capacity Backing (Hide)'!CH$2,'Capacity Summary'!$B$36:$B$135,0),MATCH('Capacity Backing (Hide)'!$A27,'Capacity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(Hide)'!$A27,'Capacity Summary'!$I$35:$BH$35,0))="x",INDEX('Capacity Summary'!$C$36:$F$135,MATCH('Capacity Backing (Hide)'!CI$2,'Capacity Summary'!$B$36:$B$135,0),4),IF(INDEX('Capacity Summary'!$I$36:$BH$135,MATCH('Capacity Backing (Hide)'!CI$2,'Capacity Summary'!$B$36:$B$135,0),MATCH('Capacity Backing (Hide)'!$A27,'Capacity Summary'!$I$35:$BH$35,0))&lt;&gt;0,INDEX('Capacity Summary'!$I$36:$BH$135,MATCH('Capacity Backing (Hide)'!CI$2,'Capacity Summary'!$B$36:$B$135,0),MATCH('Capacity Backing (Hide)'!$A27,'Capacity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(Hide)'!$A27,'Capacity Summary'!$I$35:$BH$35,0))="x",INDEX('Capacity Summary'!$C$36:$F$135,MATCH('Capacity Backing (Hide)'!CJ$2,'Capacity Summary'!$B$36:$B$135,0),4),IF(INDEX('Capacity Summary'!$I$36:$BH$135,MATCH('Capacity Backing (Hide)'!CJ$2,'Capacity Summary'!$B$36:$B$135,0),MATCH('Capacity Backing (Hide)'!$A27,'Capacity Summary'!$I$35:$BH$35,0))&lt;&gt;0,INDEX('Capacity Summary'!$I$36:$BH$135,MATCH('Capacity Backing (Hide)'!CJ$2,'Capacity Summary'!$B$36:$B$135,0),MATCH('Capacity Backing (Hide)'!$A27,'Capacity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(Hide)'!$A27,'Capacity Summary'!$I$35:$BH$35,0))="x",INDEX('Capacity Summary'!$C$36:$F$135,MATCH('Capacity Backing (Hide)'!CK$2,'Capacity Summary'!$B$36:$B$135,0),4),IF(INDEX('Capacity Summary'!$I$36:$BH$135,MATCH('Capacity Backing (Hide)'!CK$2,'Capacity Summary'!$B$36:$B$135,0),MATCH('Capacity Backing (Hide)'!$A27,'Capacity Summary'!$I$35:$BH$35,0))&lt;&gt;0,INDEX('Capacity Summary'!$I$36:$BH$135,MATCH('Capacity Backing (Hide)'!CK$2,'Capacity Summary'!$B$36:$B$135,0),MATCH('Capacity Backing (Hide)'!$A27,'Capacity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(Hide)'!$A27,'Capacity Summary'!$I$35:$BH$35,0))="x",INDEX('Capacity Summary'!$C$36:$F$135,MATCH('Capacity Backing (Hide)'!CL$2,'Capacity Summary'!$B$36:$B$135,0),4),IF(INDEX('Capacity Summary'!$I$36:$BH$135,MATCH('Capacity Backing (Hide)'!CL$2,'Capacity Summary'!$B$36:$B$135,0),MATCH('Capacity Backing (Hide)'!$A27,'Capacity Summary'!$I$35:$BH$35,0))&lt;&gt;0,INDEX('Capacity Summary'!$I$36:$BH$135,MATCH('Capacity Backing (Hide)'!CL$2,'Capacity Summary'!$B$36:$B$135,0),MATCH('Capacity Backing (Hide)'!$A27,'Capacity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(Hide)'!$A27,'Capacity Summary'!$I$35:$BH$35,0))="x",INDEX('Capacity Summary'!$C$36:$F$135,MATCH('Capacity Backing (Hide)'!CM$2,'Capacity Summary'!$B$36:$B$135,0),4),IF(INDEX('Capacity Summary'!$I$36:$BH$135,MATCH('Capacity Backing (Hide)'!CM$2,'Capacity Summary'!$B$36:$B$135,0),MATCH('Capacity Backing (Hide)'!$A27,'Capacity Summary'!$I$35:$BH$35,0))&lt;&gt;0,INDEX('Capacity Summary'!$I$36:$BH$135,MATCH('Capacity Backing (Hide)'!CM$2,'Capacity Summary'!$B$36:$B$135,0),MATCH('Capacity Backing (Hide)'!$A27,'Capacity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(Hide)'!$A27,'Capacity Summary'!$I$35:$BH$35,0))="x",INDEX('Capacity Summary'!$C$36:$F$135,MATCH('Capacity Backing (Hide)'!CN$2,'Capacity Summary'!$B$36:$B$135,0),4),IF(INDEX('Capacity Summary'!$I$36:$BH$135,MATCH('Capacity Backing (Hide)'!CN$2,'Capacity Summary'!$B$36:$B$135,0),MATCH('Capacity Backing (Hide)'!$A27,'Capacity Summary'!$I$35:$BH$35,0))&lt;&gt;0,INDEX('Capacity Summary'!$I$36:$BH$135,MATCH('Capacity Backing (Hide)'!CN$2,'Capacity Summary'!$B$36:$B$135,0),MATCH('Capacity Backing (Hide)'!$A27,'Capacity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(Hide)'!$A27,'Capacity Summary'!$I$35:$BH$35,0))="x",INDEX('Capacity Summary'!$C$36:$F$135,MATCH('Capacity Backing (Hide)'!CO$2,'Capacity Summary'!$B$36:$B$135,0),4),IF(INDEX('Capacity Summary'!$I$36:$BH$135,MATCH('Capacity Backing (Hide)'!CO$2,'Capacity Summary'!$B$36:$B$135,0),MATCH('Capacity Backing (Hide)'!$A27,'Capacity Summary'!$I$35:$BH$35,0))&lt;&gt;0,INDEX('Capacity Summary'!$I$36:$BH$135,MATCH('Capacity Backing (Hide)'!CO$2,'Capacity Summary'!$B$36:$B$135,0),MATCH('Capacity Backing (Hide)'!$A27,'Capacity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(Hide)'!$A27,'Capacity Summary'!$I$35:$BH$35,0))="x",INDEX('Capacity Summary'!$C$36:$F$135,MATCH('Capacity Backing (Hide)'!CP$2,'Capacity Summary'!$B$36:$B$135,0),4),IF(INDEX('Capacity Summary'!$I$36:$BH$135,MATCH('Capacity Backing (Hide)'!CP$2,'Capacity Summary'!$B$36:$B$135,0),MATCH('Capacity Backing (Hide)'!$A27,'Capacity Summary'!$I$35:$BH$35,0))&lt;&gt;0,INDEX('Capacity Summary'!$I$36:$BH$135,MATCH('Capacity Backing (Hide)'!CP$2,'Capacity Summary'!$B$36:$B$135,0),MATCH('Capacity Backing (Hide)'!$A27,'Capacity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(Hide)'!$A27,'Capacity Summary'!$I$35:$BH$35,0))="x",INDEX('Capacity Summary'!$C$36:$F$135,MATCH('Capacity Backing (Hide)'!CQ$2,'Capacity Summary'!$B$36:$B$135,0),4),IF(INDEX('Capacity Summary'!$I$36:$BH$135,MATCH('Capacity Backing (Hide)'!CQ$2,'Capacity Summary'!$B$36:$B$135,0),MATCH('Capacity Backing (Hide)'!$A27,'Capacity Summary'!$I$35:$BH$35,0))&lt;&gt;0,INDEX('Capacity Summary'!$I$36:$BH$135,MATCH('Capacity Backing (Hide)'!CQ$2,'Capacity Summary'!$B$36:$B$135,0),MATCH('Capacity Backing (Hide)'!$A27,'Capacity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(Hide)'!$A27,'Capacity Summary'!$I$35:$BH$35,0))="x",INDEX('Capacity Summary'!$C$36:$F$135,MATCH('Capacity Backing (Hide)'!CR$2,'Capacity Summary'!$B$36:$B$135,0),4),IF(INDEX('Capacity Summary'!$I$36:$BH$135,MATCH('Capacity Backing (Hide)'!CR$2,'Capacity Summary'!$B$36:$B$135,0),MATCH('Capacity Backing (Hide)'!$A27,'Capacity Summary'!$I$35:$BH$35,0))&lt;&gt;0,INDEX('Capacity Summary'!$I$36:$BH$135,MATCH('Capacity Backing (Hide)'!CR$2,'Capacity Summary'!$B$36:$B$135,0),MATCH('Capacity Backing (Hide)'!$A27,'Capacity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(Hide)'!$A27,'Capacity Summary'!$I$35:$BH$35,0))="x",INDEX('Capacity Summary'!$C$36:$F$135,MATCH('Capacity Backing (Hide)'!CS$2,'Capacity Summary'!$B$36:$B$135,0),4),IF(INDEX('Capacity Summary'!$I$36:$BH$135,MATCH('Capacity Backing (Hide)'!CS$2,'Capacity Summary'!$B$36:$B$135,0),MATCH('Capacity Backing (Hide)'!$A27,'Capacity Summary'!$I$35:$BH$35,0))&lt;&gt;0,INDEX('Capacity Summary'!$I$36:$BH$135,MATCH('Capacity Backing (Hide)'!CS$2,'Capacity Summary'!$B$36:$B$135,0),MATCH('Capacity Backing (Hide)'!$A27,'Capacity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(Hide)'!$A27,'Capacity Summary'!$I$35:$BH$35,0))="x",INDEX('Capacity Summary'!$C$36:$F$135,MATCH('Capacity Backing (Hide)'!CT$2,'Capacity Summary'!$B$36:$B$135,0),4),IF(INDEX('Capacity Summary'!$I$36:$BH$135,MATCH('Capacity Backing (Hide)'!CT$2,'Capacity Summary'!$B$36:$B$135,0),MATCH('Capacity Backing (Hide)'!$A27,'Capacity Summary'!$I$35:$BH$35,0))&lt;&gt;0,INDEX('Capacity Summary'!$I$36:$BH$135,MATCH('Capacity Backing (Hide)'!CT$2,'Capacity Summary'!$B$36:$B$135,0),MATCH('Capacity Backing (Hide)'!$A27,'Capacity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(Hide)'!$A27,'Capacity Summary'!$I$35:$BH$35,0))="x",INDEX('Capacity Summary'!$C$36:$F$135,MATCH('Capacity Backing (Hide)'!CU$2,'Capacity Summary'!$B$36:$B$135,0),4),IF(INDEX('Capacity Summary'!$I$36:$BH$135,MATCH('Capacity Backing (Hide)'!CU$2,'Capacity Summary'!$B$36:$B$135,0),MATCH('Capacity Backing (Hide)'!$A27,'Capacity Summary'!$I$35:$BH$35,0))&lt;&gt;0,INDEX('Capacity Summary'!$I$36:$BH$135,MATCH('Capacity Backing (Hide)'!CU$2,'Capacity Summary'!$B$36:$B$135,0),MATCH('Capacity Backing (Hide)'!$A27,'Capacity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(Hide)'!$A27,'Capacity Summary'!$I$35:$BH$35,0))="x",INDEX('Capacity Summary'!$C$36:$F$135,MATCH('Capacity Backing (Hide)'!CV$2,'Capacity Summary'!$B$36:$B$135,0),4),IF(INDEX('Capacity Summary'!$I$36:$BH$135,MATCH('Capacity Backing (Hide)'!CV$2,'Capacity Summary'!$B$36:$B$135,0),MATCH('Capacity Backing (Hide)'!$A27,'Capacity Summary'!$I$35:$BH$35,0))&lt;&gt;0,INDEX('Capacity Summary'!$I$36:$BH$135,MATCH('Capacity Backing (Hide)'!CV$2,'Capacity Summary'!$B$36:$B$135,0),MATCH('Capacity Backing (Hide)'!$A27,'Capacity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(Hide)'!$A27,'Capacity Summary'!$I$35:$BH$35,0))="x",INDEX('Capacity Summary'!$C$36:$F$135,MATCH('Capacity Backing (Hide)'!CW$2,'Capacity Summary'!$B$36:$B$135,0),4),IF(INDEX('Capacity Summary'!$I$36:$BH$135,MATCH('Capacity Backing (Hide)'!CW$2,'Capacity Summary'!$B$36:$B$135,0),MATCH('Capacity Backing (Hide)'!$A27,'Capacity Summary'!$I$35:$BH$35,0))&lt;&gt;0,INDEX('Capacity Summary'!$I$36:$BH$135,MATCH('Capacity Backing (Hide)'!CW$2,'Capacity Summary'!$B$36:$B$135,0),MATCH('Capacity Backing (Hide)'!$A27,'Capacity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(Hide)'!$A28,'Capacity Summary'!$I$35:$BH$35,0))="x",INDEX('Capacity Summary'!$C$36:$F$135,MATCH('Capacity Backing (Hide)'!B$2,'Capacity Summary'!$B$36:$B$135,0),4),IF(INDEX('Capacity Summary'!$I$36:$BH$135,MATCH('Capacity Backing (Hide)'!B$2,'Capacity Summary'!$B$36:$B$135,0),MATCH('Capacity Backing (Hide)'!$A28,'Capacity Summary'!$I$35:$BH$35,0))&lt;&gt;0,INDEX('Capacity Summary'!$I$36:$BH$135,MATCH('Capacity Backing (Hide)'!B$2,'Capacity Summary'!$B$36:$B$135,0),MATCH('Capacity Backing (Hide)'!$A28,'Capacity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(Hide)'!$A28,'Capacity Summary'!$I$35:$BH$35,0))="x",INDEX('Capacity Summary'!$C$36:$F$135,MATCH('Capacity Backing (Hide)'!C$2,'Capacity Summary'!$B$36:$B$135,0),4),IF(INDEX('Capacity Summary'!$I$36:$BH$135,MATCH('Capacity Backing (Hide)'!C$2,'Capacity Summary'!$B$36:$B$135,0),MATCH('Capacity Backing (Hide)'!$A28,'Capacity Summary'!$I$35:$BH$35,0))&lt;&gt;0,INDEX('Capacity Summary'!$I$36:$BH$135,MATCH('Capacity Backing (Hide)'!C$2,'Capacity Summary'!$B$36:$B$135,0),MATCH('Capacity Backing (Hide)'!$A28,'Capacity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(Hide)'!$A28,'Capacity Summary'!$I$35:$BH$35,0))="x",INDEX('Capacity Summary'!$C$36:$F$135,MATCH('Capacity Backing (Hide)'!D$2,'Capacity Summary'!$B$36:$B$135,0),4),IF(INDEX('Capacity Summary'!$I$36:$BH$135,MATCH('Capacity Backing (Hide)'!D$2,'Capacity Summary'!$B$36:$B$135,0),MATCH('Capacity Backing (Hide)'!$A28,'Capacity Summary'!$I$35:$BH$35,0))&lt;&gt;0,INDEX('Capacity Summary'!$I$36:$BH$135,MATCH('Capacity Backing (Hide)'!D$2,'Capacity Summary'!$B$36:$B$135,0),MATCH('Capacity Backing (Hide)'!$A28,'Capacity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(Hide)'!$A28,'Capacity Summary'!$I$35:$BH$35,0))="x",INDEX('Capacity Summary'!$C$36:$F$135,MATCH('Capacity Backing (Hide)'!E$2,'Capacity Summary'!$B$36:$B$135,0),4),IF(INDEX('Capacity Summary'!$I$36:$BH$135,MATCH('Capacity Backing (Hide)'!E$2,'Capacity Summary'!$B$36:$B$135,0),MATCH('Capacity Backing (Hide)'!$A28,'Capacity Summary'!$I$35:$BH$35,0))&lt;&gt;0,INDEX('Capacity Summary'!$I$36:$BH$135,MATCH('Capacity Backing (Hide)'!E$2,'Capacity Summary'!$B$36:$B$135,0),MATCH('Capacity Backing (Hide)'!$A28,'Capacity Summary'!$I$35:$BH$35,0)),0)),INDEX('Capacity Summary'!$C$36:$F$135,MATCH('Capacity Backing (Hide)'!E$2,'Capacity Summary'!$B$36:$B$135,0),2)))/IF(Summary!$B$7="Minutes",1,60)/COUNTA(INDEX(Capacity!$C$10:$Q$109,MATCH('Capacity Backing (Hide)'!E$2,Capacity!$B$10:$B$109,0),1):INDEX(Capacity!$C$10:$Q$109,MATCH('Capacity Backing (Hide)'!E$2,Capacity!$B$10:$B$109,0),15))</f>
        <v>#N/A</v>
      </c>
      <c r="F2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(Hide)'!$A28,'Capacity Summary'!$I$35:$BH$35,0))="x",INDEX('Capacity Summary'!$C$36:$F$135,MATCH('Capacity Backing (Hide)'!F$2,'Capacity Summary'!$B$36:$B$135,0),4),IF(INDEX('Capacity Summary'!$I$36:$BH$135,MATCH('Capacity Backing (Hide)'!F$2,'Capacity Summary'!$B$36:$B$135,0),MATCH('Capacity Backing (Hide)'!$A28,'Capacity Summary'!$I$35:$BH$35,0))&lt;&gt;0,INDEX('Capacity Summary'!$I$36:$BH$135,MATCH('Capacity Backing (Hide)'!F$2,'Capacity Summary'!$B$36:$B$135,0),MATCH('Capacity Backing (Hide)'!$A28,'Capacity Summary'!$I$35:$BH$35,0)),0)),INDEX('Capacity Summary'!$C$36:$F$135,MATCH('Capacity Backing (Hide)'!F$2,'Capacity Summary'!$B$36:$B$135,0),2)))/IF(Summary!$B$7="Minutes",1,60)/COUNTA(INDEX(Capacity!$C$10:$Q$109,MATCH('Capacity Backing (Hide)'!F$2,Capacity!$B$10:$B$109,0),1):INDEX(Capacity!$C$10:$Q$109,MATCH('Capacity Backing (Hide)'!F$2,Capacity!$B$10:$B$109,0),15))</f>
        <v>#N/A</v>
      </c>
      <c r="G2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(Hide)'!$A28,'Capacity Summary'!$I$35:$BH$35,0))="x",INDEX('Capacity Summary'!$C$36:$F$135,MATCH('Capacity Backing (Hide)'!G$2,'Capacity Summary'!$B$36:$B$135,0),4),IF(INDEX('Capacity Summary'!$I$36:$BH$135,MATCH('Capacity Backing (Hide)'!G$2,'Capacity Summary'!$B$36:$B$135,0),MATCH('Capacity Backing (Hide)'!$A28,'Capacity Summary'!$I$35:$BH$35,0))&lt;&gt;0,INDEX('Capacity Summary'!$I$36:$BH$135,MATCH('Capacity Backing (Hide)'!G$2,'Capacity Summary'!$B$36:$B$135,0),MATCH('Capacity Backing (Hide)'!$A28,'Capacity Summary'!$I$35:$BH$35,0)),0)),INDEX('Capacity Summary'!$C$36:$F$135,MATCH('Capacity Backing (Hide)'!G$2,'Capacity Summary'!$B$36:$B$135,0),2)))/IF(Summary!$B$7="Minutes",1,60)/COUNTA(INDEX(Capacity!$C$10:$Q$109,MATCH('Capacity Backing (Hide)'!G$2,Capacity!$B$10:$B$109,0),1):INDEX(Capacity!$C$10:$Q$109,MATCH('Capacity Backing (Hide)'!G$2,Capacity!$B$10:$B$109,0),15))</f>
        <v>#N/A</v>
      </c>
      <c r="H2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(Hide)'!$A28,'Capacity Summary'!$I$35:$BH$35,0))="x",INDEX('Capacity Summary'!$C$36:$F$135,MATCH('Capacity Backing (Hide)'!H$2,'Capacity Summary'!$B$36:$B$135,0),4),IF(INDEX('Capacity Summary'!$I$36:$BH$135,MATCH('Capacity Backing (Hide)'!H$2,'Capacity Summary'!$B$36:$B$135,0),MATCH('Capacity Backing (Hide)'!$A28,'Capacity Summary'!$I$35:$BH$35,0))&lt;&gt;0,INDEX('Capacity Summary'!$I$36:$BH$135,MATCH('Capacity Backing (Hide)'!H$2,'Capacity Summary'!$B$36:$B$135,0),MATCH('Capacity Backing (Hide)'!$A28,'Capacity Summary'!$I$35:$BH$35,0)),0)),INDEX('Capacity Summary'!$C$36:$F$135,MATCH('Capacity Backing (Hide)'!H$2,'Capacity Summary'!$B$36:$B$135,0),2)))/IF(Summary!$B$7="Minutes",1,60)/COUNTA(INDEX(Capacity!$C$10:$Q$109,MATCH('Capacity Backing (Hide)'!H$2,Capacity!$B$10:$B$109,0),1):INDEX(Capacity!$C$10:$Q$109,MATCH('Capacity Backing (Hide)'!H$2,Capacity!$B$10:$B$109,0),15))</f>
        <v>#N/A</v>
      </c>
      <c r="I2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(Hide)'!$A28,'Capacity Summary'!$I$35:$BH$35,0))="x",INDEX('Capacity Summary'!$C$36:$F$135,MATCH('Capacity Backing (Hide)'!I$2,'Capacity Summary'!$B$36:$B$135,0),4),IF(INDEX('Capacity Summary'!$I$36:$BH$135,MATCH('Capacity Backing (Hide)'!I$2,'Capacity Summary'!$B$36:$B$135,0),MATCH('Capacity Backing (Hide)'!$A28,'Capacity Summary'!$I$35:$BH$35,0))&lt;&gt;0,INDEX('Capacity Summary'!$I$36:$BH$135,MATCH('Capacity Backing (Hide)'!I$2,'Capacity Summary'!$B$36:$B$135,0),MATCH('Capacity Backing (Hide)'!$A28,'Capacity Summary'!$I$35:$BH$35,0)),0)),INDEX('Capacity Summary'!$C$36:$F$135,MATCH('Capacity Backing (Hide)'!I$2,'Capacity Summary'!$B$36:$B$135,0),2)))/IF(Summary!$B$7="Minutes",1,60)/COUNTA(INDEX(Capacity!$C$10:$Q$109,MATCH('Capacity Backing (Hide)'!I$2,Capacity!$B$10:$B$109,0),1):INDEX(Capacity!$C$10:$Q$109,MATCH('Capacity Backing (Hide)'!I$2,Capacity!$B$10:$B$109,0),15))</f>
        <v>#N/A</v>
      </c>
      <c r="J2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(Hide)'!$A28,'Capacity Summary'!$I$35:$BH$35,0))="x",INDEX('Capacity Summary'!$C$36:$F$135,MATCH('Capacity Backing (Hide)'!J$2,'Capacity Summary'!$B$36:$B$135,0),4),IF(INDEX('Capacity Summary'!$I$36:$BH$135,MATCH('Capacity Backing (Hide)'!J$2,'Capacity Summary'!$B$36:$B$135,0),MATCH('Capacity Backing (Hide)'!$A28,'Capacity Summary'!$I$35:$BH$35,0))&lt;&gt;0,INDEX('Capacity Summary'!$I$36:$BH$135,MATCH('Capacity Backing (Hide)'!J$2,'Capacity Summary'!$B$36:$B$135,0),MATCH('Capacity Backing (Hide)'!$A28,'Capacity Summary'!$I$35:$BH$35,0)),0)),INDEX('Capacity Summary'!$C$36:$F$135,MATCH('Capacity Backing (Hide)'!J$2,'Capacity Summary'!$B$36:$B$135,0),2)))/IF(Summary!$B$7="Minutes",1,60)/COUNTA(INDEX(Capacity!$C$10:$Q$109,MATCH('Capacity Backing (Hide)'!J$2,Capacity!$B$10:$B$109,0),1):INDEX(Capacity!$C$10:$Q$109,MATCH('Capacity Backing (Hide)'!J$2,Capacity!$B$10:$B$109,0),15))</f>
        <v>#N/A</v>
      </c>
      <c r="K2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(Hide)'!$A28,'Capacity Summary'!$I$35:$BH$35,0))="x",INDEX('Capacity Summary'!$C$36:$F$135,MATCH('Capacity Backing (Hide)'!K$2,'Capacity Summary'!$B$36:$B$135,0),4),IF(INDEX('Capacity Summary'!$I$36:$BH$135,MATCH('Capacity Backing (Hide)'!K$2,'Capacity Summary'!$B$36:$B$135,0),MATCH('Capacity Backing (Hide)'!$A28,'Capacity Summary'!$I$35:$BH$35,0))&lt;&gt;0,INDEX('Capacity Summary'!$I$36:$BH$135,MATCH('Capacity Backing (Hide)'!K$2,'Capacity Summary'!$B$36:$B$135,0),MATCH('Capacity Backing (Hide)'!$A28,'Capacity Summary'!$I$35:$BH$35,0)),0)),INDEX('Capacity Summary'!$C$36:$F$135,MATCH('Capacity Backing (Hide)'!K$2,'Capacity Summary'!$B$36:$B$135,0),2)))/IF(Summary!$B$7="Minutes",1,60)/COUNTA(INDEX(Capacity!$C$10:$Q$109,MATCH('Capacity Backing (Hide)'!K$2,Capacity!$B$10:$B$109,0),1):INDEX(Capacity!$C$10:$Q$109,MATCH('Capacity Backing (Hide)'!K$2,Capacity!$B$10:$B$109,0),15))</f>
        <v>#N/A</v>
      </c>
      <c r="L2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(Hide)'!$A28,'Capacity Summary'!$I$35:$BH$35,0))="x",INDEX('Capacity Summary'!$C$36:$F$135,MATCH('Capacity Backing (Hide)'!L$2,'Capacity Summary'!$B$36:$B$135,0),4),IF(INDEX('Capacity Summary'!$I$36:$BH$135,MATCH('Capacity Backing (Hide)'!L$2,'Capacity Summary'!$B$36:$B$135,0),MATCH('Capacity Backing (Hide)'!$A28,'Capacity Summary'!$I$35:$BH$35,0))&lt;&gt;0,INDEX('Capacity Summary'!$I$36:$BH$135,MATCH('Capacity Backing (Hide)'!L$2,'Capacity Summary'!$B$36:$B$135,0),MATCH('Capacity Backing (Hide)'!$A28,'Capacity Summary'!$I$35:$BH$35,0)),0)),INDEX('Capacity Summary'!$C$36:$F$135,MATCH('Capacity Backing (Hide)'!L$2,'Capacity Summary'!$B$36:$B$135,0),2)))/IF(Summary!$B$7="Minutes",1,60)/COUNTA(INDEX(Capacity!$C$10:$Q$109,MATCH('Capacity Backing (Hide)'!L$2,Capacity!$B$10:$B$109,0),1):INDEX(Capacity!$C$10:$Q$109,MATCH('Capacity Backing (Hide)'!L$2,Capacity!$B$10:$B$109,0),15))</f>
        <v>#N/A</v>
      </c>
      <c r="M2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(Hide)'!$A28,'Capacity Summary'!$I$35:$BH$35,0))="x",INDEX('Capacity Summary'!$C$36:$F$135,MATCH('Capacity Backing (Hide)'!M$2,'Capacity Summary'!$B$36:$B$135,0),4),IF(INDEX('Capacity Summary'!$I$36:$BH$135,MATCH('Capacity Backing (Hide)'!M$2,'Capacity Summary'!$B$36:$B$135,0),MATCH('Capacity Backing (Hide)'!$A28,'Capacity Summary'!$I$35:$BH$35,0))&lt;&gt;0,INDEX('Capacity Summary'!$I$36:$BH$135,MATCH('Capacity Backing (Hide)'!M$2,'Capacity Summary'!$B$36:$B$135,0),MATCH('Capacity Backing (Hide)'!$A28,'Capacity Summary'!$I$35:$BH$35,0)),0)),INDEX('Capacity Summary'!$C$36:$F$135,MATCH('Capacity Backing (Hide)'!M$2,'Capacity Summary'!$B$36:$B$135,0),2)))/IF(Summary!$B$7="Minutes",1,60)/COUNTA(INDEX(Capacity!$C$10:$Q$109,MATCH('Capacity Backing (Hide)'!M$2,Capacity!$B$10:$B$109,0),1):INDEX(Capacity!$C$10:$Q$109,MATCH('Capacity Backing (Hide)'!M$2,Capacity!$B$10:$B$109,0),15))</f>
        <v>#N/A</v>
      </c>
      <c r="N2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(Hide)'!$A28,'Capacity Summary'!$I$35:$BH$35,0))="x",INDEX('Capacity Summary'!$C$36:$F$135,MATCH('Capacity Backing (Hide)'!N$2,'Capacity Summary'!$B$36:$B$135,0),4),IF(INDEX('Capacity Summary'!$I$36:$BH$135,MATCH('Capacity Backing (Hide)'!N$2,'Capacity Summary'!$B$36:$B$135,0),MATCH('Capacity Backing (Hide)'!$A28,'Capacity Summary'!$I$35:$BH$35,0))&lt;&gt;0,INDEX('Capacity Summary'!$I$36:$BH$135,MATCH('Capacity Backing (Hide)'!N$2,'Capacity Summary'!$B$36:$B$135,0),MATCH('Capacity Backing (Hide)'!$A28,'Capacity Summary'!$I$35:$BH$35,0)),0)),INDEX('Capacity Summary'!$C$36:$F$135,MATCH('Capacity Backing (Hide)'!N$2,'Capacity Summary'!$B$36:$B$135,0),2)))/IF(Summary!$B$7="Minutes",1,60)/COUNTA(INDEX(Capacity!$C$10:$Q$109,MATCH('Capacity Backing (Hide)'!N$2,Capacity!$B$10:$B$109,0),1):INDEX(Capacity!$C$10:$Q$109,MATCH('Capacity Backing (Hide)'!N$2,Capacity!$B$10:$B$109,0),15))</f>
        <v>#N/A</v>
      </c>
      <c r="O2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(Hide)'!$A28,'Capacity Summary'!$I$35:$BH$35,0))="x",INDEX('Capacity Summary'!$C$36:$F$135,MATCH('Capacity Backing (Hide)'!O$2,'Capacity Summary'!$B$36:$B$135,0),4),IF(INDEX('Capacity Summary'!$I$36:$BH$135,MATCH('Capacity Backing (Hide)'!O$2,'Capacity Summary'!$B$36:$B$135,0),MATCH('Capacity Backing (Hide)'!$A28,'Capacity Summary'!$I$35:$BH$35,0))&lt;&gt;0,INDEX('Capacity Summary'!$I$36:$BH$135,MATCH('Capacity Backing (Hide)'!O$2,'Capacity Summary'!$B$36:$B$135,0),MATCH('Capacity Backing (Hide)'!$A28,'Capacity Summary'!$I$35:$BH$35,0)),0)),INDEX('Capacity Summary'!$C$36:$F$135,MATCH('Capacity Backing (Hide)'!O$2,'Capacity Summary'!$B$36:$B$135,0),2)))/IF(Summary!$B$7="Minutes",1,60)/COUNTA(INDEX(Capacity!$C$10:$Q$109,MATCH('Capacity Backing (Hide)'!O$2,Capacity!$B$10:$B$109,0),1):INDEX(Capacity!$C$10:$Q$109,MATCH('Capacity Backing (Hide)'!O$2,Capacity!$B$10:$B$109,0),15))</f>
        <v>#N/A</v>
      </c>
      <c r="P2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(Hide)'!$A28,'Capacity Summary'!$I$35:$BH$35,0))="x",INDEX('Capacity Summary'!$C$36:$F$135,MATCH('Capacity Backing (Hide)'!P$2,'Capacity Summary'!$B$36:$B$135,0),4),IF(INDEX('Capacity Summary'!$I$36:$BH$135,MATCH('Capacity Backing (Hide)'!P$2,'Capacity Summary'!$B$36:$B$135,0),MATCH('Capacity Backing (Hide)'!$A28,'Capacity Summary'!$I$35:$BH$35,0))&lt;&gt;0,INDEX('Capacity Summary'!$I$36:$BH$135,MATCH('Capacity Backing (Hide)'!P$2,'Capacity Summary'!$B$36:$B$135,0),MATCH('Capacity Backing (Hide)'!$A28,'Capacity Summary'!$I$35:$BH$35,0)),0)),INDEX('Capacity Summary'!$C$36:$F$135,MATCH('Capacity Backing (Hide)'!P$2,'Capacity Summary'!$B$36:$B$135,0),2)))/IF(Summary!$B$7="Minutes",1,60)/COUNTA(INDEX(Capacity!$C$10:$Q$109,MATCH('Capacity Backing (Hide)'!P$2,Capacity!$B$10:$B$109,0),1):INDEX(Capacity!$C$10:$Q$109,MATCH('Capacity Backing (Hide)'!P$2,Capacity!$B$10:$B$109,0),15))</f>
        <v>#N/A</v>
      </c>
      <c r="Q2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(Hide)'!$A28,'Capacity Summary'!$I$35:$BH$35,0))="x",INDEX('Capacity Summary'!$C$36:$F$135,MATCH('Capacity Backing (Hide)'!Q$2,'Capacity Summary'!$B$36:$B$135,0),4),IF(INDEX('Capacity Summary'!$I$36:$BH$135,MATCH('Capacity Backing (Hide)'!Q$2,'Capacity Summary'!$B$36:$B$135,0),MATCH('Capacity Backing (Hide)'!$A28,'Capacity Summary'!$I$35:$BH$35,0))&lt;&gt;0,INDEX('Capacity Summary'!$I$36:$BH$135,MATCH('Capacity Backing (Hide)'!Q$2,'Capacity Summary'!$B$36:$B$135,0),MATCH('Capacity Backing (Hide)'!$A28,'Capacity Summary'!$I$35:$BH$35,0)),0)),INDEX('Capacity Summary'!$C$36:$F$135,MATCH('Capacity Backing (Hide)'!Q$2,'Capacity Summary'!$B$36:$B$135,0),2)))/IF(Summary!$B$7="Minutes",1,60)/COUNTA(INDEX(Capacity!$C$10:$Q$109,MATCH('Capacity Backing (Hide)'!Q$2,Capacity!$B$10:$B$109,0),1):INDEX(Capacity!$C$10:$Q$109,MATCH('Capacity Backing (Hide)'!Q$2,Capacity!$B$10:$B$109,0),15))</f>
        <v>#N/A</v>
      </c>
      <c r="R2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(Hide)'!$A28,'Capacity Summary'!$I$35:$BH$35,0))="x",INDEX('Capacity Summary'!$C$36:$F$135,MATCH('Capacity Backing (Hide)'!R$2,'Capacity Summary'!$B$36:$B$135,0),4),IF(INDEX('Capacity Summary'!$I$36:$BH$135,MATCH('Capacity Backing (Hide)'!R$2,'Capacity Summary'!$B$36:$B$135,0),MATCH('Capacity Backing (Hide)'!$A28,'Capacity Summary'!$I$35:$BH$35,0))&lt;&gt;0,INDEX('Capacity Summary'!$I$36:$BH$135,MATCH('Capacity Backing (Hide)'!R$2,'Capacity Summary'!$B$36:$B$135,0),MATCH('Capacity Backing (Hide)'!$A28,'Capacity Summary'!$I$35:$BH$35,0)),0)),INDEX('Capacity Summary'!$C$36:$F$135,MATCH('Capacity Backing (Hide)'!R$2,'Capacity Summary'!$B$36:$B$135,0),2)))/IF(Summary!$B$7="Minutes",1,60)/COUNTA(INDEX(Capacity!$C$10:$Q$109,MATCH('Capacity Backing (Hide)'!R$2,Capacity!$B$10:$B$109,0),1):INDEX(Capacity!$C$10:$Q$109,MATCH('Capacity Backing (Hide)'!R$2,Capacity!$B$10:$B$109,0),15))</f>
        <v>#N/A</v>
      </c>
      <c r="S2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(Hide)'!$A28,'Capacity Summary'!$I$35:$BH$35,0))="x",INDEX('Capacity Summary'!$C$36:$F$135,MATCH('Capacity Backing (Hide)'!S$2,'Capacity Summary'!$B$36:$B$135,0),4),IF(INDEX('Capacity Summary'!$I$36:$BH$135,MATCH('Capacity Backing (Hide)'!S$2,'Capacity Summary'!$B$36:$B$135,0),MATCH('Capacity Backing (Hide)'!$A28,'Capacity Summary'!$I$35:$BH$35,0))&lt;&gt;0,INDEX('Capacity Summary'!$I$36:$BH$135,MATCH('Capacity Backing (Hide)'!S$2,'Capacity Summary'!$B$36:$B$135,0),MATCH('Capacity Backing (Hide)'!$A28,'Capacity Summary'!$I$35:$BH$35,0)),0)),INDEX('Capacity Summary'!$C$36:$F$135,MATCH('Capacity Backing (Hide)'!S$2,'Capacity Summary'!$B$36:$B$135,0),2)))/IF(Summary!$B$7="Minutes",1,60)/COUNTA(INDEX(Capacity!$C$10:$Q$109,MATCH('Capacity Backing (Hide)'!S$2,Capacity!$B$10:$B$109,0),1):INDEX(Capacity!$C$10:$Q$109,MATCH('Capacity Backing (Hide)'!S$2,Capacity!$B$10:$B$109,0),15))</f>
        <v>#N/A</v>
      </c>
      <c r="T2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(Hide)'!$A28,'Capacity Summary'!$I$35:$BH$35,0))="x",INDEX('Capacity Summary'!$C$36:$F$135,MATCH('Capacity Backing (Hide)'!T$2,'Capacity Summary'!$B$36:$B$135,0),4),IF(INDEX('Capacity Summary'!$I$36:$BH$135,MATCH('Capacity Backing (Hide)'!T$2,'Capacity Summary'!$B$36:$B$135,0),MATCH('Capacity Backing (Hide)'!$A28,'Capacity Summary'!$I$35:$BH$35,0))&lt;&gt;0,INDEX('Capacity Summary'!$I$36:$BH$135,MATCH('Capacity Backing (Hide)'!T$2,'Capacity Summary'!$B$36:$B$135,0),MATCH('Capacity Backing (Hide)'!$A28,'Capacity Summary'!$I$35:$BH$35,0)),0)),INDEX('Capacity Summary'!$C$36:$F$135,MATCH('Capacity Backing (Hide)'!T$2,'Capacity Summary'!$B$36:$B$135,0),2)))/IF(Summary!$B$7="Minutes",1,60)/COUNTA(INDEX(Capacity!$C$10:$Q$109,MATCH('Capacity Backing (Hide)'!T$2,Capacity!$B$10:$B$109,0),1):INDEX(Capacity!$C$10:$Q$109,MATCH('Capacity Backing (Hide)'!T$2,Capacity!$B$10:$B$109,0),15))</f>
        <v>#N/A</v>
      </c>
      <c r="U2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(Hide)'!$A28,'Capacity Summary'!$I$35:$BH$35,0))="x",INDEX('Capacity Summary'!$C$36:$F$135,MATCH('Capacity Backing (Hide)'!U$2,'Capacity Summary'!$B$36:$B$135,0),4),IF(INDEX('Capacity Summary'!$I$36:$BH$135,MATCH('Capacity Backing (Hide)'!U$2,'Capacity Summary'!$B$36:$B$135,0),MATCH('Capacity Backing (Hide)'!$A28,'Capacity Summary'!$I$35:$BH$35,0))&lt;&gt;0,INDEX('Capacity Summary'!$I$36:$BH$135,MATCH('Capacity Backing (Hide)'!U$2,'Capacity Summary'!$B$36:$B$135,0),MATCH('Capacity Backing (Hide)'!$A28,'Capacity Summary'!$I$35:$BH$35,0)),0)),INDEX('Capacity Summary'!$C$36:$F$135,MATCH('Capacity Backing (Hide)'!U$2,'Capacity Summary'!$B$36:$B$135,0),2)))/IF(Summary!$B$7="Minutes",1,60)/COUNTA(INDEX(Capacity!$C$10:$Q$109,MATCH('Capacity Backing (Hide)'!U$2,Capacity!$B$10:$B$109,0),1):INDEX(Capacity!$C$10:$Q$109,MATCH('Capacity Backing (Hide)'!U$2,Capacity!$B$10:$B$109,0),15))</f>
        <v>#N/A</v>
      </c>
      <c r="V2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(Hide)'!$A28,'Capacity Summary'!$I$35:$BH$35,0))="x",INDEX('Capacity Summary'!$C$36:$F$135,MATCH('Capacity Backing (Hide)'!V$2,'Capacity Summary'!$B$36:$B$135,0),4),IF(INDEX('Capacity Summary'!$I$36:$BH$135,MATCH('Capacity Backing (Hide)'!V$2,'Capacity Summary'!$B$36:$B$135,0),MATCH('Capacity Backing (Hide)'!$A28,'Capacity Summary'!$I$35:$BH$35,0))&lt;&gt;0,INDEX('Capacity Summary'!$I$36:$BH$135,MATCH('Capacity Backing (Hide)'!V$2,'Capacity Summary'!$B$36:$B$135,0),MATCH('Capacity Backing (Hide)'!$A28,'Capacity Summary'!$I$35:$BH$35,0)),0)),INDEX('Capacity Summary'!$C$36:$F$135,MATCH('Capacity Backing (Hide)'!V$2,'Capacity Summary'!$B$36:$B$135,0),2)))/IF(Summary!$B$7="Minutes",1,60)/COUNTA(INDEX(Capacity!$C$10:$Q$109,MATCH('Capacity Backing (Hide)'!V$2,Capacity!$B$10:$B$109,0),1):INDEX(Capacity!$C$10:$Q$109,MATCH('Capacity Backing (Hide)'!V$2,Capacity!$B$10:$B$109,0),15))</f>
        <v>#N/A</v>
      </c>
      <c r="W2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(Hide)'!$A28,'Capacity Summary'!$I$35:$BH$35,0))="x",INDEX('Capacity Summary'!$C$36:$F$135,MATCH('Capacity Backing (Hide)'!W$2,'Capacity Summary'!$B$36:$B$135,0),4),IF(INDEX('Capacity Summary'!$I$36:$BH$135,MATCH('Capacity Backing (Hide)'!W$2,'Capacity Summary'!$B$36:$B$135,0),MATCH('Capacity Backing (Hide)'!$A28,'Capacity Summary'!$I$35:$BH$35,0))&lt;&gt;0,INDEX('Capacity Summary'!$I$36:$BH$135,MATCH('Capacity Backing (Hide)'!W$2,'Capacity Summary'!$B$36:$B$135,0),MATCH('Capacity Backing (Hide)'!$A28,'Capacity Summary'!$I$35:$BH$35,0)),0)),INDEX('Capacity Summary'!$C$36:$F$135,MATCH('Capacity Backing (Hide)'!W$2,'Capacity Summary'!$B$36:$B$135,0),2)))/IF(Summary!$B$7="Minutes",1,60)/COUNTA(INDEX(Capacity!$C$10:$Q$109,MATCH('Capacity Backing (Hide)'!W$2,Capacity!$B$10:$B$109,0),1):INDEX(Capacity!$C$10:$Q$109,MATCH('Capacity Backing (Hide)'!W$2,Capacity!$B$10:$B$109,0),15))</f>
        <v>#N/A</v>
      </c>
      <c r="X2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(Hide)'!$A28,'Capacity Summary'!$I$35:$BH$35,0))="x",INDEX('Capacity Summary'!$C$36:$F$135,MATCH('Capacity Backing (Hide)'!X$2,'Capacity Summary'!$B$36:$B$135,0),4),IF(INDEX('Capacity Summary'!$I$36:$BH$135,MATCH('Capacity Backing (Hide)'!X$2,'Capacity Summary'!$B$36:$B$135,0),MATCH('Capacity Backing (Hide)'!$A28,'Capacity Summary'!$I$35:$BH$35,0))&lt;&gt;0,INDEX('Capacity Summary'!$I$36:$BH$135,MATCH('Capacity Backing (Hide)'!X$2,'Capacity Summary'!$B$36:$B$135,0),MATCH('Capacity Backing (Hide)'!$A28,'Capacity Summary'!$I$35:$BH$35,0)),0)),INDEX('Capacity Summary'!$C$36:$F$135,MATCH('Capacity Backing (Hide)'!X$2,'Capacity Summary'!$B$36:$B$135,0),2)))/IF(Summary!$B$7="Minutes",1,60)/COUNTA(INDEX(Capacity!$C$10:$Q$109,MATCH('Capacity Backing (Hide)'!X$2,Capacity!$B$10:$B$109,0),1):INDEX(Capacity!$C$10:$Q$109,MATCH('Capacity Backing (Hide)'!X$2,Capacity!$B$10:$B$109,0),15))</f>
        <v>#N/A</v>
      </c>
      <c r="Y2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(Hide)'!$A28,'Capacity Summary'!$I$35:$BH$35,0))="x",INDEX('Capacity Summary'!$C$36:$F$135,MATCH('Capacity Backing (Hide)'!Y$2,'Capacity Summary'!$B$36:$B$135,0),4),IF(INDEX('Capacity Summary'!$I$36:$BH$135,MATCH('Capacity Backing (Hide)'!Y$2,'Capacity Summary'!$B$36:$B$135,0),MATCH('Capacity Backing (Hide)'!$A28,'Capacity Summary'!$I$35:$BH$35,0))&lt;&gt;0,INDEX('Capacity Summary'!$I$36:$BH$135,MATCH('Capacity Backing (Hide)'!Y$2,'Capacity Summary'!$B$36:$B$135,0),MATCH('Capacity Backing (Hide)'!$A28,'Capacity Summary'!$I$35:$BH$35,0)),0)),INDEX('Capacity Summary'!$C$36:$F$135,MATCH('Capacity Backing (Hide)'!Y$2,'Capacity Summary'!$B$36:$B$135,0),2)))/IF(Summary!$B$7="Minutes",1,60)/COUNTA(INDEX(Capacity!$C$10:$Q$109,MATCH('Capacity Backing (Hide)'!Y$2,Capacity!$B$10:$B$109,0),1):INDEX(Capacity!$C$10:$Q$109,MATCH('Capacity Backing (Hide)'!Y$2,Capacity!$B$10:$B$109,0),15))</f>
        <v>#N/A</v>
      </c>
      <c r="Z2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(Hide)'!$A28,'Capacity Summary'!$I$35:$BH$35,0))="x",INDEX('Capacity Summary'!$C$36:$F$135,MATCH('Capacity Backing (Hide)'!Z$2,'Capacity Summary'!$B$36:$B$135,0),4),IF(INDEX('Capacity Summary'!$I$36:$BH$135,MATCH('Capacity Backing (Hide)'!Z$2,'Capacity Summary'!$B$36:$B$135,0),MATCH('Capacity Backing (Hide)'!$A28,'Capacity Summary'!$I$35:$BH$35,0))&lt;&gt;0,INDEX('Capacity Summary'!$I$36:$BH$135,MATCH('Capacity Backing (Hide)'!Z$2,'Capacity Summary'!$B$36:$B$135,0),MATCH('Capacity Backing (Hide)'!$A28,'Capacity Summary'!$I$35:$BH$35,0)),0)),INDEX('Capacity Summary'!$C$36:$F$135,MATCH('Capacity Backing (Hide)'!Z$2,'Capacity Summary'!$B$36:$B$135,0),2)))/IF(Summary!$B$7="Minutes",1,60)/COUNTA(INDEX(Capacity!$C$10:$Q$109,MATCH('Capacity Backing (Hide)'!Z$2,Capacity!$B$10:$B$109,0),1):INDEX(Capacity!$C$10:$Q$109,MATCH('Capacity Backing (Hide)'!Z$2,Capacity!$B$10:$B$109,0),15))</f>
        <v>#N/A</v>
      </c>
      <c r="AA2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(Hide)'!$A28,'Capacity Summary'!$I$35:$BH$35,0))="x",INDEX('Capacity Summary'!$C$36:$F$135,MATCH('Capacity Backing (Hide)'!AA$2,'Capacity Summary'!$B$36:$B$135,0),4),IF(INDEX('Capacity Summary'!$I$36:$BH$135,MATCH('Capacity Backing (Hide)'!AA$2,'Capacity Summary'!$B$36:$B$135,0),MATCH('Capacity Backing (Hide)'!$A28,'Capacity Summary'!$I$35:$BH$35,0))&lt;&gt;0,INDEX('Capacity Summary'!$I$36:$BH$135,MATCH('Capacity Backing (Hide)'!AA$2,'Capacity Summary'!$B$36:$B$135,0),MATCH('Capacity Backing (Hide)'!$A28,'Capacity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(Hide)'!$A28,'Capacity Summary'!$I$35:$BH$35,0))="x",INDEX('Capacity Summary'!$C$36:$F$135,MATCH('Capacity Backing (Hide)'!AB$2,'Capacity Summary'!$B$36:$B$135,0),4),IF(INDEX('Capacity Summary'!$I$36:$BH$135,MATCH('Capacity Backing (Hide)'!AB$2,'Capacity Summary'!$B$36:$B$135,0),MATCH('Capacity Backing (Hide)'!$A28,'Capacity Summary'!$I$35:$BH$35,0))&lt;&gt;0,INDEX('Capacity Summary'!$I$36:$BH$135,MATCH('Capacity Backing (Hide)'!AB$2,'Capacity Summary'!$B$36:$B$135,0),MATCH('Capacity Backing (Hide)'!$A28,'Capacity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(Hide)'!$A28,'Capacity Summary'!$I$35:$BH$35,0))="x",INDEX('Capacity Summary'!$C$36:$F$135,MATCH('Capacity Backing (Hide)'!AC$2,'Capacity Summary'!$B$36:$B$135,0),4),IF(INDEX('Capacity Summary'!$I$36:$BH$135,MATCH('Capacity Backing (Hide)'!AC$2,'Capacity Summary'!$B$36:$B$135,0),MATCH('Capacity Backing (Hide)'!$A28,'Capacity Summary'!$I$35:$BH$35,0))&lt;&gt;0,INDEX('Capacity Summary'!$I$36:$BH$135,MATCH('Capacity Backing (Hide)'!AC$2,'Capacity Summary'!$B$36:$B$135,0),MATCH('Capacity Backing (Hide)'!$A28,'Capacity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(Hide)'!$A28,'Capacity Summary'!$I$35:$BH$35,0))="x",INDEX('Capacity Summary'!$C$36:$F$135,MATCH('Capacity Backing (Hide)'!AD$2,'Capacity Summary'!$B$36:$B$135,0),4),IF(INDEX('Capacity Summary'!$I$36:$BH$135,MATCH('Capacity Backing (Hide)'!AD$2,'Capacity Summary'!$B$36:$B$135,0),MATCH('Capacity Backing (Hide)'!$A28,'Capacity Summary'!$I$35:$BH$35,0))&lt;&gt;0,INDEX('Capacity Summary'!$I$36:$BH$135,MATCH('Capacity Backing (Hide)'!AD$2,'Capacity Summary'!$B$36:$B$135,0),MATCH('Capacity Backing (Hide)'!$A28,'Capacity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(Hide)'!$A28,'Capacity Summary'!$I$35:$BH$35,0))="x",INDEX('Capacity Summary'!$C$36:$F$135,MATCH('Capacity Backing (Hide)'!AE$2,'Capacity Summary'!$B$36:$B$135,0),4),IF(INDEX('Capacity Summary'!$I$36:$BH$135,MATCH('Capacity Backing (Hide)'!AE$2,'Capacity Summary'!$B$36:$B$135,0),MATCH('Capacity Backing (Hide)'!$A28,'Capacity Summary'!$I$35:$BH$35,0))&lt;&gt;0,INDEX('Capacity Summary'!$I$36:$BH$135,MATCH('Capacity Backing (Hide)'!AE$2,'Capacity Summary'!$B$36:$B$135,0),MATCH('Capacity Backing (Hide)'!$A28,'Capacity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(Hide)'!$A28,'Capacity Summary'!$I$35:$BH$35,0))="x",INDEX('Capacity Summary'!$C$36:$F$135,MATCH('Capacity Backing (Hide)'!AF$2,'Capacity Summary'!$B$36:$B$135,0),4),IF(INDEX('Capacity Summary'!$I$36:$BH$135,MATCH('Capacity Backing (Hide)'!AF$2,'Capacity Summary'!$B$36:$B$135,0),MATCH('Capacity Backing (Hide)'!$A28,'Capacity Summary'!$I$35:$BH$35,0))&lt;&gt;0,INDEX('Capacity Summary'!$I$36:$BH$135,MATCH('Capacity Backing (Hide)'!AF$2,'Capacity Summary'!$B$36:$B$135,0),MATCH('Capacity Backing (Hide)'!$A28,'Capacity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(Hide)'!$A28,'Capacity Summary'!$I$35:$BH$35,0))="x",INDEX('Capacity Summary'!$C$36:$F$135,MATCH('Capacity Backing (Hide)'!AG$2,'Capacity Summary'!$B$36:$B$135,0),4),IF(INDEX('Capacity Summary'!$I$36:$BH$135,MATCH('Capacity Backing (Hide)'!AG$2,'Capacity Summary'!$B$36:$B$135,0),MATCH('Capacity Backing (Hide)'!$A28,'Capacity Summary'!$I$35:$BH$35,0))&lt;&gt;0,INDEX('Capacity Summary'!$I$36:$BH$135,MATCH('Capacity Backing (Hide)'!AG$2,'Capacity Summary'!$B$36:$B$135,0),MATCH('Capacity Backing (Hide)'!$A28,'Capacity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(Hide)'!$A28,'Capacity Summary'!$I$35:$BH$35,0))="x",INDEX('Capacity Summary'!$C$36:$F$135,MATCH('Capacity Backing (Hide)'!AH$2,'Capacity Summary'!$B$36:$B$135,0),4),IF(INDEX('Capacity Summary'!$I$36:$BH$135,MATCH('Capacity Backing (Hide)'!AH$2,'Capacity Summary'!$B$36:$B$135,0),MATCH('Capacity Backing (Hide)'!$A28,'Capacity Summary'!$I$35:$BH$35,0))&lt;&gt;0,INDEX('Capacity Summary'!$I$36:$BH$135,MATCH('Capacity Backing (Hide)'!AH$2,'Capacity Summary'!$B$36:$B$135,0),MATCH('Capacity Backing (Hide)'!$A28,'Capacity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(Hide)'!$A28,'Capacity Summary'!$I$35:$BH$35,0))="x",INDEX('Capacity Summary'!$C$36:$F$135,MATCH('Capacity Backing (Hide)'!AI$2,'Capacity Summary'!$B$36:$B$135,0),4),IF(INDEX('Capacity Summary'!$I$36:$BH$135,MATCH('Capacity Backing (Hide)'!AI$2,'Capacity Summary'!$B$36:$B$135,0),MATCH('Capacity Backing (Hide)'!$A28,'Capacity Summary'!$I$35:$BH$35,0))&lt;&gt;0,INDEX('Capacity Summary'!$I$36:$BH$135,MATCH('Capacity Backing (Hide)'!AI$2,'Capacity Summary'!$B$36:$B$135,0),MATCH('Capacity Backing (Hide)'!$A28,'Capacity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(Hide)'!$A28,'Capacity Summary'!$I$35:$BH$35,0))="x",INDEX('Capacity Summary'!$C$36:$F$135,MATCH('Capacity Backing (Hide)'!AJ$2,'Capacity Summary'!$B$36:$B$135,0),4),IF(INDEX('Capacity Summary'!$I$36:$BH$135,MATCH('Capacity Backing (Hide)'!AJ$2,'Capacity Summary'!$B$36:$B$135,0),MATCH('Capacity Backing (Hide)'!$A28,'Capacity Summary'!$I$35:$BH$35,0))&lt;&gt;0,INDEX('Capacity Summary'!$I$36:$BH$135,MATCH('Capacity Backing (Hide)'!AJ$2,'Capacity Summary'!$B$36:$B$135,0),MATCH('Capacity Backing (Hide)'!$A28,'Capacity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(Hide)'!$A28,'Capacity Summary'!$I$35:$BH$35,0))="x",INDEX('Capacity Summary'!$C$36:$F$135,MATCH('Capacity Backing (Hide)'!AK$2,'Capacity Summary'!$B$36:$B$135,0),4),IF(INDEX('Capacity Summary'!$I$36:$BH$135,MATCH('Capacity Backing (Hide)'!AK$2,'Capacity Summary'!$B$36:$B$135,0),MATCH('Capacity Backing (Hide)'!$A28,'Capacity Summary'!$I$35:$BH$35,0))&lt;&gt;0,INDEX('Capacity Summary'!$I$36:$BH$135,MATCH('Capacity Backing (Hide)'!AK$2,'Capacity Summary'!$B$36:$B$135,0),MATCH('Capacity Backing (Hide)'!$A28,'Capacity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(Hide)'!$A28,'Capacity Summary'!$I$35:$BH$35,0))="x",INDEX('Capacity Summary'!$C$36:$F$135,MATCH('Capacity Backing (Hide)'!AL$2,'Capacity Summary'!$B$36:$B$135,0),4),IF(INDEX('Capacity Summary'!$I$36:$BH$135,MATCH('Capacity Backing (Hide)'!AL$2,'Capacity Summary'!$B$36:$B$135,0),MATCH('Capacity Backing (Hide)'!$A28,'Capacity Summary'!$I$35:$BH$35,0))&lt;&gt;0,INDEX('Capacity Summary'!$I$36:$BH$135,MATCH('Capacity Backing (Hide)'!AL$2,'Capacity Summary'!$B$36:$B$135,0),MATCH('Capacity Backing (Hide)'!$A28,'Capacity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(Hide)'!$A28,'Capacity Summary'!$I$35:$BH$35,0))="x",INDEX('Capacity Summary'!$C$36:$F$135,MATCH('Capacity Backing (Hide)'!AM$2,'Capacity Summary'!$B$36:$B$135,0),4),IF(INDEX('Capacity Summary'!$I$36:$BH$135,MATCH('Capacity Backing (Hide)'!AM$2,'Capacity Summary'!$B$36:$B$135,0),MATCH('Capacity Backing (Hide)'!$A28,'Capacity Summary'!$I$35:$BH$35,0))&lt;&gt;0,INDEX('Capacity Summary'!$I$36:$BH$135,MATCH('Capacity Backing (Hide)'!AM$2,'Capacity Summary'!$B$36:$B$135,0),MATCH('Capacity Backing (Hide)'!$A28,'Capacity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(Hide)'!$A28,'Capacity Summary'!$I$35:$BH$35,0))="x",INDEX('Capacity Summary'!$C$36:$F$135,MATCH('Capacity Backing (Hide)'!AN$2,'Capacity Summary'!$B$36:$B$135,0),4),IF(INDEX('Capacity Summary'!$I$36:$BH$135,MATCH('Capacity Backing (Hide)'!AN$2,'Capacity Summary'!$B$36:$B$135,0),MATCH('Capacity Backing (Hide)'!$A28,'Capacity Summary'!$I$35:$BH$35,0))&lt;&gt;0,INDEX('Capacity Summary'!$I$36:$BH$135,MATCH('Capacity Backing (Hide)'!AN$2,'Capacity Summary'!$B$36:$B$135,0),MATCH('Capacity Backing (Hide)'!$A28,'Capacity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(Hide)'!$A28,'Capacity Summary'!$I$35:$BH$35,0))="x",INDEX('Capacity Summary'!$C$36:$F$135,MATCH('Capacity Backing (Hide)'!AO$2,'Capacity Summary'!$B$36:$B$135,0),4),IF(INDEX('Capacity Summary'!$I$36:$BH$135,MATCH('Capacity Backing (Hide)'!AO$2,'Capacity Summary'!$B$36:$B$135,0),MATCH('Capacity Backing (Hide)'!$A28,'Capacity Summary'!$I$35:$BH$35,0))&lt;&gt;0,INDEX('Capacity Summary'!$I$36:$BH$135,MATCH('Capacity Backing (Hide)'!AO$2,'Capacity Summary'!$B$36:$B$135,0),MATCH('Capacity Backing (Hide)'!$A28,'Capacity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(Hide)'!$A28,'Capacity Summary'!$I$35:$BH$35,0))="x",INDEX('Capacity Summary'!$C$36:$F$135,MATCH('Capacity Backing (Hide)'!AP$2,'Capacity Summary'!$B$36:$B$135,0),4),IF(INDEX('Capacity Summary'!$I$36:$BH$135,MATCH('Capacity Backing (Hide)'!AP$2,'Capacity Summary'!$B$36:$B$135,0),MATCH('Capacity Backing (Hide)'!$A28,'Capacity Summary'!$I$35:$BH$35,0))&lt;&gt;0,INDEX('Capacity Summary'!$I$36:$BH$135,MATCH('Capacity Backing (Hide)'!AP$2,'Capacity Summary'!$B$36:$B$135,0),MATCH('Capacity Backing (Hide)'!$A28,'Capacity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(Hide)'!$A28,'Capacity Summary'!$I$35:$BH$35,0))="x",INDEX('Capacity Summary'!$C$36:$F$135,MATCH('Capacity Backing (Hide)'!AQ$2,'Capacity Summary'!$B$36:$B$135,0),4),IF(INDEX('Capacity Summary'!$I$36:$BH$135,MATCH('Capacity Backing (Hide)'!AQ$2,'Capacity Summary'!$B$36:$B$135,0),MATCH('Capacity Backing (Hide)'!$A28,'Capacity Summary'!$I$35:$BH$35,0))&lt;&gt;0,INDEX('Capacity Summary'!$I$36:$BH$135,MATCH('Capacity Backing (Hide)'!AQ$2,'Capacity Summary'!$B$36:$B$135,0),MATCH('Capacity Backing (Hide)'!$A28,'Capacity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(Hide)'!$A28,'Capacity Summary'!$I$35:$BH$35,0))="x",INDEX('Capacity Summary'!$C$36:$F$135,MATCH('Capacity Backing (Hide)'!AR$2,'Capacity Summary'!$B$36:$B$135,0),4),IF(INDEX('Capacity Summary'!$I$36:$BH$135,MATCH('Capacity Backing (Hide)'!AR$2,'Capacity Summary'!$B$36:$B$135,0),MATCH('Capacity Backing (Hide)'!$A28,'Capacity Summary'!$I$35:$BH$35,0))&lt;&gt;0,INDEX('Capacity Summary'!$I$36:$BH$135,MATCH('Capacity Backing (Hide)'!AR$2,'Capacity Summary'!$B$36:$B$135,0),MATCH('Capacity Backing (Hide)'!$A28,'Capacity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(Hide)'!$A28,'Capacity Summary'!$I$35:$BH$35,0))="x",INDEX('Capacity Summary'!$C$36:$F$135,MATCH('Capacity Backing (Hide)'!AS$2,'Capacity Summary'!$B$36:$B$135,0),4),IF(INDEX('Capacity Summary'!$I$36:$BH$135,MATCH('Capacity Backing (Hide)'!AS$2,'Capacity Summary'!$B$36:$B$135,0),MATCH('Capacity Backing (Hide)'!$A28,'Capacity Summary'!$I$35:$BH$35,0))&lt;&gt;0,INDEX('Capacity Summary'!$I$36:$BH$135,MATCH('Capacity Backing (Hide)'!AS$2,'Capacity Summary'!$B$36:$B$135,0),MATCH('Capacity Backing (Hide)'!$A28,'Capacity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(Hide)'!$A28,'Capacity Summary'!$I$35:$BH$35,0))="x",INDEX('Capacity Summary'!$C$36:$F$135,MATCH('Capacity Backing (Hide)'!AT$2,'Capacity Summary'!$B$36:$B$135,0),4),IF(INDEX('Capacity Summary'!$I$36:$BH$135,MATCH('Capacity Backing (Hide)'!AT$2,'Capacity Summary'!$B$36:$B$135,0),MATCH('Capacity Backing (Hide)'!$A28,'Capacity Summary'!$I$35:$BH$35,0))&lt;&gt;0,INDEX('Capacity Summary'!$I$36:$BH$135,MATCH('Capacity Backing (Hide)'!AT$2,'Capacity Summary'!$B$36:$B$135,0),MATCH('Capacity Backing (Hide)'!$A28,'Capacity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(Hide)'!$A28,'Capacity Summary'!$I$35:$BH$35,0))="x",INDEX('Capacity Summary'!$C$36:$F$135,MATCH('Capacity Backing (Hide)'!AU$2,'Capacity Summary'!$B$36:$B$135,0),4),IF(INDEX('Capacity Summary'!$I$36:$BH$135,MATCH('Capacity Backing (Hide)'!AU$2,'Capacity Summary'!$B$36:$B$135,0),MATCH('Capacity Backing (Hide)'!$A28,'Capacity Summary'!$I$35:$BH$35,0))&lt;&gt;0,INDEX('Capacity Summary'!$I$36:$BH$135,MATCH('Capacity Backing (Hide)'!AU$2,'Capacity Summary'!$B$36:$B$135,0),MATCH('Capacity Backing (Hide)'!$A28,'Capacity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(Hide)'!$A28,'Capacity Summary'!$I$35:$BH$35,0))="x",INDEX('Capacity Summary'!$C$36:$F$135,MATCH('Capacity Backing (Hide)'!AV$2,'Capacity Summary'!$B$36:$B$135,0),4),IF(INDEX('Capacity Summary'!$I$36:$BH$135,MATCH('Capacity Backing (Hide)'!AV$2,'Capacity Summary'!$B$36:$B$135,0),MATCH('Capacity Backing (Hide)'!$A28,'Capacity Summary'!$I$35:$BH$35,0))&lt;&gt;0,INDEX('Capacity Summary'!$I$36:$BH$135,MATCH('Capacity Backing (Hide)'!AV$2,'Capacity Summary'!$B$36:$B$135,0),MATCH('Capacity Backing (Hide)'!$A28,'Capacity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(Hide)'!$A28,'Capacity Summary'!$I$35:$BH$35,0))="x",INDEX('Capacity Summary'!$C$36:$F$135,MATCH('Capacity Backing (Hide)'!AW$2,'Capacity Summary'!$B$36:$B$135,0),4),IF(INDEX('Capacity Summary'!$I$36:$BH$135,MATCH('Capacity Backing (Hide)'!AW$2,'Capacity Summary'!$B$36:$B$135,0),MATCH('Capacity Backing (Hide)'!$A28,'Capacity Summary'!$I$35:$BH$35,0))&lt;&gt;0,INDEX('Capacity Summary'!$I$36:$BH$135,MATCH('Capacity Backing (Hide)'!AW$2,'Capacity Summary'!$B$36:$B$135,0),MATCH('Capacity Backing (Hide)'!$A28,'Capacity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(Hide)'!$A28,'Capacity Summary'!$I$35:$BH$35,0))="x",INDEX('Capacity Summary'!$C$36:$F$135,MATCH('Capacity Backing (Hide)'!AX$2,'Capacity Summary'!$B$36:$B$135,0),4),IF(INDEX('Capacity Summary'!$I$36:$BH$135,MATCH('Capacity Backing (Hide)'!AX$2,'Capacity Summary'!$B$36:$B$135,0),MATCH('Capacity Backing (Hide)'!$A28,'Capacity Summary'!$I$35:$BH$35,0))&lt;&gt;0,INDEX('Capacity Summary'!$I$36:$BH$135,MATCH('Capacity Backing (Hide)'!AX$2,'Capacity Summary'!$B$36:$B$135,0),MATCH('Capacity Backing (Hide)'!$A28,'Capacity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(Hide)'!$A28,'Capacity Summary'!$I$35:$BH$35,0))="x",INDEX('Capacity Summary'!$C$36:$F$135,MATCH('Capacity Backing (Hide)'!AY$2,'Capacity Summary'!$B$36:$B$135,0),4),IF(INDEX('Capacity Summary'!$I$36:$BH$135,MATCH('Capacity Backing (Hide)'!AY$2,'Capacity Summary'!$B$36:$B$135,0),MATCH('Capacity Backing (Hide)'!$A28,'Capacity Summary'!$I$35:$BH$35,0))&lt;&gt;0,INDEX('Capacity Summary'!$I$36:$BH$135,MATCH('Capacity Backing (Hide)'!AY$2,'Capacity Summary'!$B$36:$B$135,0),MATCH('Capacity Backing (Hide)'!$A28,'Capacity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(Hide)'!$A28,'Capacity Summary'!$I$35:$BH$35,0))="x",INDEX('Capacity Summary'!$C$36:$F$135,MATCH('Capacity Backing (Hide)'!AZ$2,'Capacity Summary'!$B$36:$B$135,0),4),IF(INDEX('Capacity Summary'!$I$36:$BH$135,MATCH('Capacity Backing (Hide)'!AZ$2,'Capacity Summary'!$B$36:$B$135,0),MATCH('Capacity Backing (Hide)'!$A28,'Capacity Summary'!$I$35:$BH$35,0))&lt;&gt;0,INDEX('Capacity Summary'!$I$36:$BH$135,MATCH('Capacity Backing (Hide)'!AZ$2,'Capacity Summary'!$B$36:$B$135,0),MATCH('Capacity Backing (Hide)'!$A28,'Capacity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(Hide)'!$A28,'Capacity Summary'!$I$35:$BH$35,0))="x",INDEX('Capacity Summary'!$C$36:$F$135,MATCH('Capacity Backing (Hide)'!BA$2,'Capacity Summary'!$B$36:$B$135,0),4),IF(INDEX('Capacity Summary'!$I$36:$BH$135,MATCH('Capacity Backing (Hide)'!BA$2,'Capacity Summary'!$B$36:$B$135,0),MATCH('Capacity Backing (Hide)'!$A28,'Capacity Summary'!$I$35:$BH$35,0))&lt;&gt;0,INDEX('Capacity Summary'!$I$36:$BH$135,MATCH('Capacity Backing (Hide)'!BA$2,'Capacity Summary'!$B$36:$B$135,0),MATCH('Capacity Backing (Hide)'!$A28,'Capacity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(Hide)'!$A28,'Capacity Summary'!$I$35:$BH$35,0))="x",INDEX('Capacity Summary'!$C$36:$F$135,MATCH('Capacity Backing (Hide)'!BB$2,'Capacity Summary'!$B$36:$B$135,0),4),IF(INDEX('Capacity Summary'!$I$36:$BH$135,MATCH('Capacity Backing (Hide)'!BB$2,'Capacity Summary'!$B$36:$B$135,0),MATCH('Capacity Backing (Hide)'!$A28,'Capacity Summary'!$I$35:$BH$35,0))&lt;&gt;0,INDEX('Capacity Summary'!$I$36:$BH$135,MATCH('Capacity Backing (Hide)'!BB$2,'Capacity Summary'!$B$36:$B$135,0),MATCH('Capacity Backing (Hide)'!$A28,'Capacity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(Hide)'!$A28,'Capacity Summary'!$I$35:$BH$35,0))="x",INDEX('Capacity Summary'!$C$36:$F$135,MATCH('Capacity Backing (Hide)'!BC$2,'Capacity Summary'!$B$36:$B$135,0),4),IF(INDEX('Capacity Summary'!$I$36:$BH$135,MATCH('Capacity Backing (Hide)'!BC$2,'Capacity Summary'!$B$36:$B$135,0),MATCH('Capacity Backing (Hide)'!$A28,'Capacity Summary'!$I$35:$BH$35,0))&lt;&gt;0,INDEX('Capacity Summary'!$I$36:$BH$135,MATCH('Capacity Backing (Hide)'!BC$2,'Capacity Summary'!$B$36:$B$135,0),MATCH('Capacity Backing (Hide)'!$A28,'Capacity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(Hide)'!$A28,'Capacity Summary'!$I$35:$BH$35,0))="x",INDEX('Capacity Summary'!$C$36:$F$135,MATCH('Capacity Backing (Hide)'!BD$2,'Capacity Summary'!$B$36:$B$135,0),4),IF(INDEX('Capacity Summary'!$I$36:$BH$135,MATCH('Capacity Backing (Hide)'!BD$2,'Capacity Summary'!$B$36:$B$135,0),MATCH('Capacity Backing (Hide)'!$A28,'Capacity Summary'!$I$35:$BH$35,0))&lt;&gt;0,INDEX('Capacity Summary'!$I$36:$BH$135,MATCH('Capacity Backing (Hide)'!BD$2,'Capacity Summary'!$B$36:$B$135,0),MATCH('Capacity Backing (Hide)'!$A28,'Capacity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(Hide)'!$A28,'Capacity Summary'!$I$35:$BH$35,0))="x",INDEX('Capacity Summary'!$C$36:$F$135,MATCH('Capacity Backing (Hide)'!BE$2,'Capacity Summary'!$B$36:$B$135,0),4),IF(INDEX('Capacity Summary'!$I$36:$BH$135,MATCH('Capacity Backing (Hide)'!BE$2,'Capacity Summary'!$B$36:$B$135,0),MATCH('Capacity Backing (Hide)'!$A28,'Capacity Summary'!$I$35:$BH$35,0))&lt;&gt;0,INDEX('Capacity Summary'!$I$36:$BH$135,MATCH('Capacity Backing (Hide)'!BE$2,'Capacity Summary'!$B$36:$B$135,0),MATCH('Capacity Backing (Hide)'!$A28,'Capacity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(Hide)'!$A28,'Capacity Summary'!$I$35:$BH$35,0))="x",INDEX('Capacity Summary'!$C$36:$F$135,MATCH('Capacity Backing (Hide)'!BF$2,'Capacity Summary'!$B$36:$B$135,0),4),IF(INDEX('Capacity Summary'!$I$36:$BH$135,MATCH('Capacity Backing (Hide)'!BF$2,'Capacity Summary'!$B$36:$B$135,0),MATCH('Capacity Backing (Hide)'!$A28,'Capacity Summary'!$I$35:$BH$35,0))&lt;&gt;0,INDEX('Capacity Summary'!$I$36:$BH$135,MATCH('Capacity Backing (Hide)'!BF$2,'Capacity Summary'!$B$36:$B$135,0),MATCH('Capacity Backing (Hide)'!$A28,'Capacity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(Hide)'!$A28,'Capacity Summary'!$I$35:$BH$35,0))="x",INDEX('Capacity Summary'!$C$36:$F$135,MATCH('Capacity Backing (Hide)'!BG$2,'Capacity Summary'!$B$36:$B$135,0),4),IF(INDEX('Capacity Summary'!$I$36:$BH$135,MATCH('Capacity Backing (Hide)'!BG$2,'Capacity Summary'!$B$36:$B$135,0),MATCH('Capacity Backing (Hide)'!$A28,'Capacity Summary'!$I$35:$BH$35,0))&lt;&gt;0,INDEX('Capacity Summary'!$I$36:$BH$135,MATCH('Capacity Backing (Hide)'!BG$2,'Capacity Summary'!$B$36:$B$135,0),MATCH('Capacity Backing (Hide)'!$A28,'Capacity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(Hide)'!$A28,'Capacity Summary'!$I$35:$BH$35,0))="x",INDEX('Capacity Summary'!$C$36:$F$135,MATCH('Capacity Backing (Hide)'!BH$2,'Capacity Summary'!$B$36:$B$135,0),4),IF(INDEX('Capacity Summary'!$I$36:$BH$135,MATCH('Capacity Backing (Hide)'!BH$2,'Capacity Summary'!$B$36:$B$135,0),MATCH('Capacity Backing (Hide)'!$A28,'Capacity Summary'!$I$35:$BH$35,0))&lt;&gt;0,INDEX('Capacity Summary'!$I$36:$BH$135,MATCH('Capacity Backing (Hide)'!BH$2,'Capacity Summary'!$B$36:$B$135,0),MATCH('Capacity Backing (Hide)'!$A28,'Capacity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(Hide)'!$A28,'Capacity Summary'!$I$35:$BH$35,0))="x",INDEX('Capacity Summary'!$C$36:$F$135,MATCH('Capacity Backing (Hide)'!BI$2,'Capacity Summary'!$B$36:$B$135,0),4),IF(INDEX('Capacity Summary'!$I$36:$BH$135,MATCH('Capacity Backing (Hide)'!BI$2,'Capacity Summary'!$B$36:$B$135,0),MATCH('Capacity Backing (Hide)'!$A28,'Capacity Summary'!$I$35:$BH$35,0))&lt;&gt;0,INDEX('Capacity Summary'!$I$36:$BH$135,MATCH('Capacity Backing (Hide)'!BI$2,'Capacity Summary'!$B$36:$B$135,0),MATCH('Capacity Backing (Hide)'!$A28,'Capacity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(Hide)'!$A28,'Capacity Summary'!$I$35:$BH$35,0))="x",INDEX('Capacity Summary'!$C$36:$F$135,MATCH('Capacity Backing (Hide)'!BJ$2,'Capacity Summary'!$B$36:$B$135,0),4),IF(INDEX('Capacity Summary'!$I$36:$BH$135,MATCH('Capacity Backing (Hide)'!BJ$2,'Capacity Summary'!$B$36:$B$135,0),MATCH('Capacity Backing (Hide)'!$A28,'Capacity Summary'!$I$35:$BH$35,0))&lt;&gt;0,INDEX('Capacity Summary'!$I$36:$BH$135,MATCH('Capacity Backing (Hide)'!BJ$2,'Capacity Summary'!$B$36:$B$135,0),MATCH('Capacity Backing (Hide)'!$A28,'Capacity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(Hide)'!$A28,'Capacity Summary'!$I$35:$BH$35,0))="x",INDEX('Capacity Summary'!$C$36:$F$135,MATCH('Capacity Backing (Hide)'!BK$2,'Capacity Summary'!$B$36:$B$135,0),4),IF(INDEX('Capacity Summary'!$I$36:$BH$135,MATCH('Capacity Backing (Hide)'!BK$2,'Capacity Summary'!$B$36:$B$135,0),MATCH('Capacity Backing (Hide)'!$A28,'Capacity Summary'!$I$35:$BH$35,0))&lt;&gt;0,INDEX('Capacity Summary'!$I$36:$BH$135,MATCH('Capacity Backing (Hide)'!BK$2,'Capacity Summary'!$B$36:$B$135,0),MATCH('Capacity Backing (Hide)'!$A28,'Capacity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(Hide)'!$A28,'Capacity Summary'!$I$35:$BH$35,0))="x",INDEX('Capacity Summary'!$C$36:$F$135,MATCH('Capacity Backing (Hide)'!BL$2,'Capacity Summary'!$B$36:$B$135,0),4),IF(INDEX('Capacity Summary'!$I$36:$BH$135,MATCH('Capacity Backing (Hide)'!BL$2,'Capacity Summary'!$B$36:$B$135,0),MATCH('Capacity Backing (Hide)'!$A28,'Capacity Summary'!$I$35:$BH$35,0))&lt;&gt;0,INDEX('Capacity Summary'!$I$36:$BH$135,MATCH('Capacity Backing (Hide)'!BL$2,'Capacity Summary'!$B$36:$B$135,0),MATCH('Capacity Backing (Hide)'!$A28,'Capacity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(Hide)'!$A28,'Capacity Summary'!$I$35:$BH$35,0))="x",INDEX('Capacity Summary'!$C$36:$F$135,MATCH('Capacity Backing (Hide)'!BM$2,'Capacity Summary'!$B$36:$B$135,0),4),IF(INDEX('Capacity Summary'!$I$36:$BH$135,MATCH('Capacity Backing (Hide)'!BM$2,'Capacity Summary'!$B$36:$B$135,0),MATCH('Capacity Backing (Hide)'!$A28,'Capacity Summary'!$I$35:$BH$35,0))&lt;&gt;0,INDEX('Capacity Summary'!$I$36:$BH$135,MATCH('Capacity Backing (Hide)'!BM$2,'Capacity Summary'!$B$36:$B$135,0),MATCH('Capacity Backing (Hide)'!$A28,'Capacity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(Hide)'!$A28,'Capacity Summary'!$I$35:$BH$35,0))="x",INDEX('Capacity Summary'!$C$36:$F$135,MATCH('Capacity Backing (Hide)'!BN$2,'Capacity Summary'!$B$36:$B$135,0),4),IF(INDEX('Capacity Summary'!$I$36:$BH$135,MATCH('Capacity Backing (Hide)'!BN$2,'Capacity Summary'!$B$36:$B$135,0),MATCH('Capacity Backing (Hide)'!$A28,'Capacity Summary'!$I$35:$BH$35,0))&lt;&gt;0,INDEX('Capacity Summary'!$I$36:$BH$135,MATCH('Capacity Backing (Hide)'!BN$2,'Capacity Summary'!$B$36:$B$135,0),MATCH('Capacity Backing (Hide)'!$A28,'Capacity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(Hide)'!$A28,'Capacity Summary'!$I$35:$BH$35,0))="x",INDEX('Capacity Summary'!$C$36:$F$135,MATCH('Capacity Backing (Hide)'!BO$2,'Capacity Summary'!$B$36:$B$135,0),4),IF(INDEX('Capacity Summary'!$I$36:$BH$135,MATCH('Capacity Backing (Hide)'!BO$2,'Capacity Summary'!$B$36:$B$135,0),MATCH('Capacity Backing (Hide)'!$A28,'Capacity Summary'!$I$35:$BH$35,0))&lt;&gt;0,INDEX('Capacity Summary'!$I$36:$BH$135,MATCH('Capacity Backing (Hide)'!BO$2,'Capacity Summary'!$B$36:$B$135,0),MATCH('Capacity Backing (Hide)'!$A28,'Capacity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(Hide)'!$A28,'Capacity Summary'!$I$35:$BH$35,0))="x",INDEX('Capacity Summary'!$C$36:$F$135,MATCH('Capacity Backing (Hide)'!BP$2,'Capacity Summary'!$B$36:$B$135,0),4),IF(INDEX('Capacity Summary'!$I$36:$BH$135,MATCH('Capacity Backing (Hide)'!BP$2,'Capacity Summary'!$B$36:$B$135,0),MATCH('Capacity Backing (Hide)'!$A28,'Capacity Summary'!$I$35:$BH$35,0))&lt;&gt;0,INDEX('Capacity Summary'!$I$36:$BH$135,MATCH('Capacity Backing (Hide)'!BP$2,'Capacity Summary'!$B$36:$B$135,0),MATCH('Capacity Backing (Hide)'!$A28,'Capacity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(Hide)'!$A28,'Capacity Summary'!$I$35:$BH$35,0))="x",INDEX('Capacity Summary'!$C$36:$F$135,MATCH('Capacity Backing (Hide)'!BQ$2,'Capacity Summary'!$B$36:$B$135,0),4),IF(INDEX('Capacity Summary'!$I$36:$BH$135,MATCH('Capacity Backing (Hide)'!BQ$2,'Capacity Summary'!$B$36:$B$135,0),MATCH('Capacity Backing (Hide)'!$A28,'Capacity Summary'!$I$35:$BH$35,0))&lt;&gt;0,INDEX('Capacity Summary'!$I$36:$BH$135,MATCH('Capacity Backing (Hide)'!BQ$2,'Capacity Summary'!$B$36:$B$135,0),MATCH('Capacity Backing (Hide)'!$A28,'Capacity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(Hide)'!$A28,'Capacity Summary'!$I$35:$BH$35,0))="x",INDEX('Capacity Summary'!$C$36:$F$135,MATCH('Capacity Backing (Hide)'!BR$2,'Capacity Summary'!$B$36:$B$135,0),4),IF(INDEX('Capacity Summary'!$I$36:$BH$135,MATCH('Capacity Backing (Hide)'!BR$2,'Capacity Summary'!$B$36:$B$135,0),MATCH('Capacity Backing (Hide)'!$A28,'Capacity Summary'!$I$35:$BH$35,0))&lt;&gt;0,INDEX('Capacity Summary'!$I$36:$BH$135,MATCH('Capacity Backing (Hide)'!BR$2,'Capacity Summary'!$B$36:$B$135,0),MATCH('Capacity Backing (Hide)'!$A28,'Capacity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(Hide)'!$A28,'Capacity Summary'!$I$35:$BH$35,0))="x",INDEX('Capacity Summary'!$C$36:$F$135,MATCH('Capacity Backing (Hide)'!BS$2,'Capacity Summary'!$B$36:$B$135,0),4),IF(INDEX('Capacity Summary'!$I$36:$BH$135,MATCH('Capacity Backing (Hide)'!BS$2,'Capacity Summary'!$B$36:$B$135,0),MATCH('Capacity Backing (Hide)'!$A28,'Capacity Summary'!$I$35:$BH$35,0))&lt;&gt;0,INDEX('Capacity Summary'!$I$36:$BH$135,MATCH('Capacity Backing (Hide)'!BS$2,'Capacity Summary'!$B$36:$B$135,0),MATCH('Capacity Backing (Hide)'!$A28,'Capacity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(Hide)'!$A28,'Capacity Summary'!$I$35:$BH$35,0))="x",INDEX('Capacity Summary'!$C$36:$F$135,MATCH('Capacity Backing (Hide)'!BT$2,'Capacity Summary'!$B$36:$B$135,0),4),IF(INDEX('Capacity Summary'!$I$36:$BH$135,MATCH('Capacity Backing (Hide)'!BT$2,'Capacity Summary'!$B$36:$B$135,0),MATCH('Capacity Backing (Hide)'!$A28,'Capacity Summary'!$I$35:$BH$35,0))&lt;&gt;0,INDEX('Capacity Summary'!$I$36:$BH$135,MATCH('Capacity Backing (Hide)'!BT$2,'Capacity Summary'!$B$36:$B$135,0),MATCH('Capacity Backing (Hide)'!$A28,'Capacity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(Hide)'!$A28,'Capacity Summary'!$I$35:$BH$35,0))="x",INDEX('Capacity Summary'!$C$36:$F$135,MATCH('Capacity Backing (Hide)'!BU$2,'Capacity Summary'!$B$36:$B$135,0),4),IF(INDEX('Capacity Summary'!$I$36:$BH$135,MATCH('Capacity Backing (Hide)'!BU$2,'Capacity Summary'!$B$36:$B$135,0),MATCH('Capacity Backing (Hide)'!$A28,'Capacity Summary'!$I$35:$BH$35,0))&lt;&gt;0,INDEX('Capacity Summary'!$I$36:$BH$135,MATCH('Capacity Backing (Hide)'!BU$2,'Capacity Summary'!$B$36:$B$135,0),MATCH('Capacity Backing (Hide)'!$A28,'Capacity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(Hide)'!$A28,'Capacity Summary'!$I$35:$BH$35,0))="x",INDEX('Capacity Summary'!$C$36:$F$135,MATCH('Capacity Backing (Hide)'!BV$2,'Capacity Summary'!$B$36:$B$135,0),4),IF(INDEX('Capacity Summary'!$I$36:$BH$135,MATCH('Capacity Backing (Hide)'!BV$2,'Capacity Summary'!$B$36:$B$135,0),MATCH('Capacity Backing (Hide)'!$A28,'Capacity Summary'!$I$35:$BH$35,0))&lt;&gt;0,INDEX('Capacity Summary'!$I$36:$BH$135,MATCH('Capacity Backing (Hide)'!BV$2,'Capacity Summary'!$B$36:$B$135,0),MATCH('Capacity Backing (Hide)'!$A28,'Capacity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(Hide)'!$A28,'Capacity Summary'!$I$35:$BH$35,0))="x",INDEX('Capacity Summary'!$C$36:$F$135,MATCH('Capacity Backing (Hide)'!BW$2,'Capacity Summary'!$B$36:$B$135,0),4),IF(INDEX('Capacity Summary'!$I$36:$BH$135,MATCH('Capacity Backing (Hide)'!BW$2,'Capacity Summary'!$B$36:$B$135,0),MATCH('Capacity Backing (Hide)'!$A28,'Capacity Summary'!$I$35:$BH$35,0))&lt;&gt;0,INDEX('Capacity Summary'!$I$36:$BH$135,MATCH('Capacity Backing (Hide)'!BW$2,'Capacity Summary'!$B$36:$B$135,0),MATCH('Capacity Backing (Hide)'!$A28,'Capacity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(Hide)'!$A28,'Capacity Summary'!$I$35:$BH$35,0))="x",INDEX('Capacity Summary'!$C$36:$F$135,MATCH('Capacity Backing (Hide)'!BX$2,'Capacity Summary'!$B$36:$B$135,0),4),IF(INDEX('Capacity Summary'!$I$36:$BH$135,MATCH('Capacity Backing (Hide)'!BX$2,'Capacity Summary'!$B$36:$B$135,0),MATCH('Capacity Backing (Hide)'!$A28,'Capacity Summary'!$I$35:$BH$35,0))&lt;&gt;0,INDEX('Capacity Summary'!$I$36:$BH$135,MATCH('Capacity Backing (Hide)'!BX$2,'Capacity Summary'!$B$36:$B$135,0),MATCH('Capacity Backing (Hide)'!$A28,'Capacity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(Hide)'!$A28,'Capacity Summary'!$I$35:$BH$35,0))="x",INDEX('Capacity Summary'!$C$36:$F$135,MATCH('Capacity Backing (Hide)'!BY$2,'Capacity Summary'!$B$36:$B$135,0),4),IF(INDEX('Capacity Summary'!$I$36:$BH$135,MATCH('Capacity Backing (Hide)'!BY$2,'Capacity Summary'!$B$36:$B$135,0),MATCH('Capacity Backing (Hide)'!$A28,'Capacity Summary'!$I$35:$BH$35,0))&lt;&gt;0,INDEX('Capacity Summary'!$I$36:$BH$135,MATCH('Capacity Backing (Hide)'!BY$2,'Capacity Summary'!$B$36:$B$135,0),MATCH('Capacity Backing (Hide)'!$A28,'Capacity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(Hide)'!$A28,'Capacity Summary'!$I$35:$BH$35,0))="x",INDEX('Capacity Summary'!$C$36:$F$135,MATCH('Capacity Backing (Hide)'!BZ$2,'Capacity Summary'!$B$36:$B$135,0),4),IF(INDEX('Capacity Summary'!$I$36:$BH$135,MATCH('Capacity Backing (Hide)'!BZ$2,'Capacity Summary'!$B$36:$B$135,0),MATCH('Capacity Backing (Hide)'!$A28,'Capacity Summary'!$I$35:$BH$35,0))&lt;&gt;0,INDEX('Capacity Summary'!$I$36:$BH$135,MATCH('Capacity Backing (Hide)'!BZ$2,'Capacity Summary'!$B$36:$B$135,0),MATCH('Capacity Backing (Hide)'!$A28,'Capacity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(Hide)'!$A28,'Capacity Summary'!$I$35:$BH$35,0))="x",INDEX('Capacity Summary'!$C$36:$F$135,MATCH('Capacity Backing (Hide)'!CA$2,'Capacity Summary'!$B$36:$B$135,0),4),IF(INDEX('Capacity Summary'!$I$36:$BH$135,MATCH('Capacity Backing (Hide)'!CA$2,'Capacity Summary'!$B$36:$B$135,0),MATCH('Capacity Backing (Hide)'!$A28,'Capacity Summary'!$I$35:$BH$35,0))&lt;&gt;0,INDEX('Capacity Summary'!$I$36:$BH$135,MATCH('Capacity Backing (Hide)'!CA$2,'Capacity Summary'!$B$36:$B$135,0),MATCH('Capacity Backing (Hide)'!$A28,'Capacity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(Hide)'!$A28,'Capacity Summary'!$I$35:$BH$35,0))="x",INDEX('Capacity Summary'!$C$36:$F$135,MATCH('Capacity Backing (Hide)'!CB$2,'Capacity Summary'!$B$36:$B$135,0),4),IF(INDEX('Capacity Summary'!$I$36:$BH$135,MATCH('Capacity Backing (Hide)'!CB$2,'Capacity Summary'!$B$36:$B$135,0),MATCH('Capacity Backing (Hide)'!$A28,'Capacity Summary'!$I$35:$BH$35,0))&lt;&gt;0,INDEX('Capacity Summary'!$I$36:$BH$135,MATCH('Capacity Backing (Hide)'!CB$2,'Capacity Summary'!$B$36:$B$135,0),MATCH('Capacity Backing (Hide)'!$A28,'Capacity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(Hide)'!$A28,'Capacity Summary'!$I$35:$BH$35,0))="x",INDEX('Capacity Summary'!$C$36:$F$135,MATCH('Capacity Backing (Hide)'!CC$2,'Capacity Summary'!$B$36:$B$135,0),4),IF(INDEX('Capacity Summary'!$I$36:$BH$135,MATCH('Capacity Backing (Hide)'!CC$2,'Capacity Summary'!$B$36:$B$135,0),MATCH('Capacity Backing (Hide)'!$A28,'Capacity Summary'!$I$35:$BH$35,0))&lt;&gt;0,INDEX('Capacity Summary'!$I$36:$BH$135,MATCH('Capacity Backing (Hide)'!CC$2,'Capacity Summary'!$B$36:$B$135,0),MATCH('Capacity Backing (Hide)'!$A28,'Capacity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(Hide)'!$A28,'Capacity Summary'!$I$35:$BH$35,0))="x",INDEX('Capacity Summary'!$C$36:$F$135,MATCH('Capacity Backing (Hide)'!CD$2,'Capacity Summary'!$B$36:$B$135,0),4),IF(INDEX('Capacity Summary'!$I$36:$BH$135,MATCH('Capacity Backing (Hide)'!CD$2,'Capacity Summary'!$B$36:$B$135,0),MATCH('Capacity Backing (Hide)'!$A28,'Capacity Summary'!$I$35:$BH$35,0))&lt;&gt;0,INDEX('Capacity Summary'!$I$36:$BH$135,MATCH('Capacity Backing (Hide)'!CD$2,'Capacity Summary'!$B$36:$B$135,0),MATCH('Capacity Backing (Hide)'!$A28,'Capacity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(Hide)'!$A28,'Capacity Summary'!$I$35:$BH$35,0))="x",INDEX('Capacity Summary'!$C$36:$F$135,MATCH('Capacity Backing (Hide)'!CE$2,'Capacity Summary'!$B$36:$B$135,0),4),IF(INDEX('Capacity Summary'!$I$36:$BH$135,MATCH('Capacity Backing (Hide)'!CE$2,'Capacity Summary'!$B$36:$B$135,0),MATCH('Capacity Backing (Hide)'!$A28,'Capacity Summary'!$I$35:$BH$35,0))&lt;&gt;0,INDEX('Capacity Summary'!$I$36:$BH$135,MATCH('Capacity Backing (Hide)'!CE$2,'Capacity Summary'!$B$36:$B$135,0),MATCH('Capacity Backing (Hide)'!$A28,'Capacity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(Hide)'!$A28,'Capacity Summary'!$I$35:$BH$35,0))="x",INDEX('Capacity Summary'!$C$36:$F$135,MATCH('Capacity Backing (Hide)'!CF$2,'Capacity Summary'!$B$36:$B$135,0),4),IF(INDEX('Capacity Summary'!$I$36:$BH$135,MATCH('Capacity Backing (Hide)'!CF$2,'Capacity Summary'!$B$36:$B$135,0),MATCH('Capacity Backing (Hide)'!$A28,'Capacity Summary'!$I$35:$BH$35,0))&lt;&gt;0,INDEX('Capacity Summary'!$I$36:$BH$135,MATCH('Capacity Backing (Hide)'!CF$2,'Capacity Summary'!$B$36:$B$135,0),MATCH('Capacity Backing (Hide)'!$A28,'Capacity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(Hide)'!$A28,'Capacity Summary'!$I$35:$BH$35,0))="x",INDEX('Capacity Summary'!$C$36:$F$135,MATCH('Capacity Backing (Hide)'!CG$2,'Capacity Summary'!$B$36:$B$135,0),4),IF(INDEX('Capacity Summary'!$I$36:$BH$135,MATCH('Capacity Backing (Hide)'!CG$2,'Capacity Summary'!$B$36:$B$135,0),MATCH('Capacity Backing (Hide)'!$A28,'Capacity Summary'!$I$35:$BH$35,0))&lt;&gt;0,INDEX('Capacity Summary'!$I$36:$BH$135,MATCH('Capacity Backing (Hide)'!CG$2,'Capacity Summary'!$B$36:$B$135,0),MATCH('Capacity Backing (Hide)'!$A28,'Capacity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(Hide)'!$A28,'Capacity Summary'!$I$35:$BH$35,0))="x",INDEX('Capacity Summary'!$C$36:$F$135,MATCH('Capacity Backing (Hide)'!CH$2,'Capacity Summary'!$B$36:$B$135,0),4),IF(INDEX('Capacity Summary'!$I$36:$BH$135,MATCH('Capacity Backing (Hide)'!CH$2,'Capacity Summary'!$B$36:$B$135,0),MATCH('Capacity Backing (Hide)'!$A28,'Capacity Summary'!$I$35:$BH$35,0))&lt;&gt;0,INDEX('Capacity Summary'!$I$36:$BH$135,MATCH('Capacity Backing (Hide)'!CH$2,'Capacity Summary'!$B$36:$B$135,0),MATCH('Capacity Backing (Hide)'!$A28,'Capacity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(Hide)'!$A28,'Capacity Summary'!$I$35:$BH$35,0))="x",INDEX('Capacity Summary'!$C$36:$F$135,MATCH('Capacity Backing (Hide)'!CI$2,'Capacity Summary'!$B$36:$B$135,0),4),IF(INDEX('Capacity Summary'!$I$36:$BH$135,MATCH('Capacity Backing (Hide)'!CI$2,'Capacity Summary'!$B$36:$B$135,0),MATCH('Capacity Backing (Hide)'!$A28,'Capacity Summary'!$I$35:$BH$35,0))&lt;&gt;0,INDEX('Capacity Summary'!$I$36:$BH$135,MATCH('Capacity Backing (Hide)'!CI$2,'Capacity Summary'!$B$36:$B$135,0),MATCH('Capacity Backing (Hide)'!$A28,'Capacity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(Hide)'!$A28,'Capacity Summary'!$I$35:$BH$35,0))="x",INDEX('Capacity Summary'!$C$36:$F$135,MATCH('Capacity Backing (Hide)'!CJ$2,'Capacity Summary'!$B$36:$B$135,0),4),IF(INDEX('Capacity Summary'!$I$36:$BH$135,MATCH('Capacity Backing (Hide)'!CJ$2,'Capacity Summary'!$B$36:$B$135,0),MATCH('Capacity Backing (Hide)'!$A28,'Capacity Summary'!$I$35:$BH$35,0))&lt;&gt;0,INDEX('Capacity Summary'!$I$36:$BH$135,MATCH('Capacity Backing (Hide)'!CJ$2,'Capacity Summary'!$B$36:$B$135,0),MATCH('Capacity Backing (Hide)'!$A28,'Capacity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(Hide)'!$A28,'Capacity Summary'!$I$35:$BH$35,0))="x",INDEX('Capacity Summary'!$C$36:$F$135,MATCH('Capacity Backing (Hide)'!CK$2,'Capacity Summary'!$B$36:$B$135,0),4),IF(INDEX('Capacity Summary'!$I$36:$BH$135,MATCH('Capacity Backing (Hide)'!CK$2,'Capacity Summary'!$B$36:$B$135,0),MATCH('Capacity Backing (Hide)'!$A28,'Capacity Summary'!$I$35:$BH$35,0))&lt;&gt;0,INDEX('Capacity Summary'!$I$36:$BH$135,MATCH('Capacity Backing (Hide)'!CK$2,'Capacity Summary'!$B$36:$B$135,0),MATCH('Capacity Backing (Hide)'!$A28,'Capacity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(Hide)'!$A28,'Capacity Summary'!$I$35:$BH$35,0))="x",INDEX('Capacity Summary'!$C$36:$F$135,MATCH('Capacity Backing (Hide)'!CL$2,'Capacity Summary'!$B$36:$B$135,0),4),IF(INDEX('Capacity Summary'!$I$36:$BH$135,MATCH('Capacity Backing (Hide)'!CL$2,'Capacity Summary'!$B$36:$B$135,0),MATCH('Capacity Backing (Hide)'!$A28,'Capacity Summary'!$I$35:$BH$35,0))&lt;&gt;0,INDEX('Capacity Summary'!$I$36:$BH$135,MATCH('Capacity Backing (Hide)'!CL$2,'Capacity Summary'!$B$36:$B$135,0),MATCH('Capacity Backing (Hide)'!$A28,'Capacity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(Hide)'!$A28,'Capacity Summary'!$I$35:$BH$35,0))="x",INDEX('Capacity Summary'!$C$36:$F$135,MATCH('Capacity Backing (Hide)'!CM$2,'Capacity Summary'!$B$36:$B$135,0),4),IF(INDEX('Capacity Summary'!$I$36:$BH$135,MATCH('Capacity Backing (Hide)'!CM$2,'Capacity Summary'!$B$36:$B$135,0),MATCH('Capacity Backing (Hide)'!$A28,'Capacity Summary'!$I$35:$BH$35,0))&lt;&gt;0,INDEX('Capacity Summary'!$I$36:$BH$135,MATCH('Capacity Backing (Hide)'!CM$2,'Capacity Summary'!$B$36:$B$135,0),MATCH('Capacity Backing (Hide)'!$A28,'Capacity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(Hide)'!$A28,'Capacity Summary'!$I$35:$BH$35,0))="x",INDEX('Capacity Summary'!$C$36:$F$135,MATCH('Capacity Backing (Hide)'!CN$2,'Capacity Summary'!$B$36:$B$135,0),4),IF(INDEX('Capacity Summary'!$I$36:$BH$135,MATCH('Capacity Backing (Hide)'!CN$2,'Capacity Summary'!$B$36:$B$135,0),MATCH('Capacity Backing (Hide)'!$A28,'Capacity Summary'!$I$35:$BH$35,0))&lt;&gt;0,INDEX('Capacity Summary'!$I$36:$BH$135,MATCH('Capacity Backing (Hide)'!CN$2,'Capacity Summary'!$B$36:$B$135,0),MATCH('Capacity Backing (Hide)'!$A28,'Capacity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(Hide)'!$A28,'Capacity Summary'!$I$35:$BH$35,0))="x",INDEX('Capacity Summary'!$C$36:$F$135,MATCH('Capacity Backing (Hide)'!CO$2,'Capacity Summary'!$B$36:$B$135,0),4),IF(INDEX('Capacity Summary'!$I$36:$BH$135,MATCH('Capacity Backing (Hide)'!CO$2,'Capacity Summary'!$B$36:$B$135,0),MATCH('Capacity Backing (Hide)'!$A28,'Capacity Summary'!$I$35:$BH$35,0))&lt;&gt;0,INDEX('Capacity Summary'!$I$36:$BH$135,MATCH('Capacity Backing (Hide)'!CO$2,'Capacity Summary'!$B$36:$B$135,0),MATCH('Capacity Backing (Hide)'!$A28,'Capacity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(Hide)'!$A28,'Capacity Summary'!$I$35:$BH$35,0))="x",INDEX('Capacity Summary'!$C$36:$F$135,MATCH('Capacity Backing (Hide)'!CP$2,'Capacity Summary'!$B$36:$B$135,0),4),IF(INDEX('Capacity Summary'!$I$36:$BH$135,MATCH('Capacity Backing (Hide)'!CP$2,'Capacity Summary'!$B$36:$B$135,0),MATCH('Capacity Backing (Hide)'!$A28,'Capacity Summary'!$I$35:$BH$35,0))&lt;&gt;0,INDEX('Capacity Summary'!$I$36:$BH$135,MATCH('Capacity Backing (Hide)'!CP$2,'Capacity Summary'!$B$36:$B$135,0),MATCH('Capacity Backing (Hide)'!$A28,'Capacity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(Hide)'!$A28,'Capacity Summary'!$I$35:$BH$35,0))="x",INDEX('Capacity Summary'!$C$36:$F$135,MATCH('Capacity Backing (Hide)'!CQ$2,'Capacity Summary'!$B$36:$B$135,0),4),IF(INDEX('Capacity Summary'!$I$36:$BH$135,MATCH('Capacity Backing (Hide)'!CQ$2,'Capacity Summary'!$B$36:$B$135,0),MATCH('Capacity Backing (Hide)'!$A28,'Capacity Summary'!$I$35:$BH$35,0))&lt;&gt;0,INDEX('Capacity Summary'!$I$36:$BH$135,MATCH('Capacity Backing (Hide)'!CQ$2,'Capacity Summary'!$B$36:$B$135,0),MATCH('Capacity Backing (Hide)'!$A28,'Capacity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(Hide)'!$A28,'Capacity Summary'!$I$35:$BH$35,0))="x",INDEX('Capacity Summary'!$C$36:$F$135,MATCH('Capacity Backing (Hide)'!CR$2,'Capacity Summary'!$B$36:$B$135,0),4),IF(INDEX('Capacity Summary'!$I$36:$BH$135,MATCH('Capacity Backing (Hide)'!CR$2,'Capacity Summary'!$B$36:$B$135,0),MATCH('Capacity Backing (Hide)'!$A28,'Capacity Summary'!$I$35:$BH$35,0))&lt;&gt;0,INDEX('Capacity Summary'!$I$36:$BH$135,MATCH('Capacity Backing (Hide)'!CR$2,'Capacity Summary'!$B$36:$B$135,0),MATCH('Capacity Backing (Hide)'!$A28,'Capacity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(Hide)'!$A28,'Capacity Summary'!$I$35:$BH$35,0))="x",INDEX('Capacity Summary'!$C$36:$F$135,MATCH('Capacity Backing (Hide)'!CS$2,'Capacity Summary'!$B$36:$B$135,0),4),IF(INDEX('Capacity Summary'!$I$36:$BH$135,MATCH('Capacity Backing (Hide)'!CS$2,'Capacity Summary'!$B$36:$B$135,0),MATCH('Capacity Backing (Hide)'!$A28,'Capacity Summary'!$I$35:$BH$35,0))&lt;&gt;0,INDEX('Capacity Summary'!$I$36:$BH$135,MATCH('Capacity Backing (Hide)'!CS$2,'Capacity Summary'!$B$36:$B$135,0),MATCH('Capacity Backing (Hide)'!$A28,'Capacity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(Hide)'!$A28,'Capacity Summary'!$I$35:$BH$35,0))="x",INDEX('Capacity Summary'!$C$36:$F$135,MATCH('Capacity Backing (Hide)'!CT$2,'Capacity Summary'!$B$36:$B$135,0),4),IF(INDEX('Capacity Summary'!$I$36:$BH$135,MATCH('Capacity Backing (Hide)'!CT$2,'Capacity Summary'!$B$36:$B$135,0),MATCH('Capacity Backing (Hide)'!$A28,'Capacity Summary'!$I$35:$BH$35,0))&lt;&gt;0,INDEX('Capacity Summary'!$I$36:$BH$135,MATCH('Capacity Backing (Hide)'!CT$2,'Capacity Summary'!$B$36:$B$135,0),MATCH('Capacity Backing (Hide)'!$A28,'Capacity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(Hide)'!$A28,'Capacity Summary'!$I$35:$BH$35,0))="x",INDEX('Capacity Summary'!$C$36:$F$135,MATCH('Capacity Backing (Hide)'!CU$2,'Capacity Summary'!$B$36:$B$135,0),4),IF(INDEX('Capacity Summary'!$I$36:$BH$135,MATCH('Capacity Backing (Hide)'!CU$2,'Capacity Summary'!$B$36:$B$135,0),MATCH('Capacity Backing (Hide)'!$A28,'Capacity Summary'!$I$35:$BH$35,0))&lt;&gt;0,INDEX('Capacity Summary'!$I$36:$BH$135,MATCH('Capacity Backing (Hide)'!CU$2,'Capacity Summary'!$B$36:$B$135,0),MATCH('Capacity Backing (Hide)'!$A28,'Capacity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(Hide)'!$A28,'Capacity Summary'!$I$35:$BH$35,0))="x",INDEX('Capacity Summary'!$C$36:$F$135,MATCH('Capacity Backing (Hide)'!CV$2,'Capacity Summary'!$B$36:$B$135,0),4),IF(INDEX('Capacity Summary'!$I$36:$BH$135,MATCH('Capacity Backing (Hide)'!CV$2,'Capacity Summary'!$B$36:$B$135,0),MATCH('Capacity Backing (Hide)'!$A28,'Capacity Summary'!$I$35:$BH$35,0))&lt;&gt;0,INDEX('Capacity Summary'!$I$36:$BH$135,MATCH('Capacity Backing (Hide)'!CV$2,'Capacity Summary'!$B$36:$B$135,0),MATCH('Capacity Backing (Hide)'!$A28,'Capacity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(Hide)'!$A28,'Capacity Summary'!$I$35:$BH$35,0))="x",INDEX('Capacity Summary'!$C$36:$F$135,MATCH('Capacity Backing (Hide)'!CW$2,'Capacity Summary'!$B$36:$B$135,0),4),IF(INDEX('Capacity Summary'!$I$36:$BH$135,MATCH('Capacity Backing (Hide)'!CW$2,'Capacity Summary'!$B$36:$B$135,0),MATCH('Capacity Backing (Hide)'!$A28,'Capacity Summary'!$I$35:$BH$35,0))&lt;&gt;0,INDEX('Capacity Summary'!$I$36:$BH$135,MATCH('Capacity Backing (Hide)'!CW$2,'Capacity Summary'!$B$36:$B$135,0),MATCH('Capacity Backing (Hide)'!$A28,'Capacity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(Hide)'!$A29,'Capacity Summary'!$I$35:$BH$35,0))="x",INDEX('Capacity Summary'!$C$36:$F$135,MATCH('Capacity Backing (Hide)'!B$2,'Capacity Summary'!$B$36:$B$135,0),4),IF(INDEX('Capacity Summary'!$I$36:$BH$135,MATCH('Capacity Backing (Hide)'!B$2,'Capacity Summary'!$B$36:$B$135,0),MATCH('Capacity Backing (Hide)'!$A29,'Capacity Summary'!$I$35:$BH$35,0))&lt;&gt;0,INDEX('Capacity Summary'!$I$36:$BH$135,MATCH('Capacity Backing (Hide)'!B$2,'Capacity Summary'!$B$36:$B$135,0),MATCH('Capacity Backing (Hide)'!$A29,'Capacity Summary'!$I$35:$BH$35,0)),0)),INDEX('Capacity Summary'!$C$36:$F$135,MATCH('Capacity Backing (Hide)'!B$2,'Capacity Summary'!$B$36:$B$135,0),2)))/IF(Summary!$B$7="Minutes",1,60)/COUNTA(INDEX(Capacity!$C$10:$Q$109,MATCH('Capacity Backing (Hide)'!B$2,Capacity!$B$10:$B$109,0),1):INDEX(Capacity!$C$10:$Q$109,MATCH('Capacity Backing (Hide)'!B$2,Capacity!$B$10:$B$109,0),15))</f>
        <v>3600</v>
      </c>
      <c r="C2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(Hide)'!$A29,'Capacity Summary'!$I$35:$BH$35,0))="x",INDEX('Capacity Summary'!$C$36:$F$135,MATCH('Capacity Backing (Hide)'!C$2,'Capacity Summary'!$B$36:$B$135,0),4),IF(INDEX('Capacity Summary'!$I$36:$BH$135,MATCH('Capacity Backing (Hide)'!C$2,'Capacity Summary'!$B$36:$B$135,0),MATCH('Capacity Backing (Hide)'!$A29,'Capacity Summary'!$I$35:$BH$35,0))&lt;&gt;0,INDEX('Capacity Summary'!$I$36:$BH$135,MATCH('Capacity Backing (Hide)'!C$2,'Capacity Summary'!$B$36:$B$135,0),MATCH('Capacity Backing (Hide)'!$A29,'Capacity Summary'!$I$35:$BH$35,0)),0)),INDEX('Capacity Summary'!$C$36:$F$135,MATCH('Capacity Backing (Hide)'!C$2,'Capacity Summary'!$B$36:$B$135,0),2)))/IF(Summary!$B$7="Minutes",1,60)/COUNTA(INDEX(Capacity!$C$10:$Q$109,MATCH('Capacity Backing (Hide)'!C$2,Capacity!$B$10:$B$109,0),1):INDEX(Capacity!$C$10:$Q$109,MATCH('Capacity Backing (Hide)'!C$2,Capacity!$B$10:$B$109,0),15))</f>
        <v>3600</v>
      </c>
      <c r="D2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(Hide)'!$A29,'Capacity Summary'!$I$35:$BH$35,0))="x",INDEX('Capacity Summary'!$C$36:$F$135,MATCH('Capacity Backing (Hide)'!D$2,'Capacity Summary'!$B$36:$B$135,0),4),IF(INDEX('Capacity Summary'!$I$36:$BH$135,MATCH('Capacity Backing (Hide)'!D$2,'Capacity Summary'!$B$36:$B$135,0),MATCH('Capacity Backing (Hide)'!$A29,'Capacity Summary'!$I$35:$BH$35,0))&lt;&gt;0,INDEX('Capacity Summary'!$I$36:$BH$135,MATCH('Capacity Backing (Hide)'!D$2,'Capacity Summary'!$B$36:$B$135,0),MATCH('Capacity Backing (Hide)'!$A29,'Capacity Summary'!$I$35:$BH$35,0)),0)),INDEX('Capacity Summary'!$C$36:$F$135,MATCH('Capacity Backing (Hide)'!D$2,'Capacity Summary'!$B$36:$B$135,0),2)))/IF(Summary!$B$7="Minutes",1,60)/COUNTA(INDEX(Capacity!$C$10:$Q$109,MATCH('Capacity Backing (Hide)'!D$2,Capacity!$B$10:$B$109,0),1):INDEX(Capacity!$C$10:$Q$109,MATCH('Capacity Backing (Hide)'!D$2,Capacity!$B$10:$B$109,0),15))</f>
        <v>3600</v>
      </c>
      <c r="E2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(Hide)'!$A29,'Capacity Summary'!$I$35:$BH$35,0))="x",INDEX('Capacity Summary'!$C$36:$F$135,MATCH('Capacity Backing (Hide)'!E$2,'Capacity Summary'!$B$36:$B$135,0),4),IF(INDEX('Capacity Summary'!$I$36:$BH$135,MATCH('Capacity Backing (Hide)'!E$2,'Capacity Summary'!$B$36:$B$135,0),MATCH('Capacity Backing (Hide)'!$A29,'Capacity Summary'!$I$35:$BH$35,0))&lt;&gt;0,INDEX('Capacity Summary'!$I$36:$BH$135,MATCH('Capacity Backing (Hide)'!E$2,'Capacity Summary'!$B$36:$B$135,0),MATCH('Capacity Backing (Hide)'!$A29,'Capacity Summary'!$I$35:$BH$35,0)),0)),INDEX('Capacity Summary'!$C$36:$F$135,MATCH('Capacity Backing (Hide)'!E$2,'Capacity Summary'!$B$36:$B$135,0),2)))/IF(Summary!$B$7="Minutes",1,60)/COUNTA(INDEX(Capacity!$C$10:$Q$109,MATCH('Capacity Backing (Hide)'!E$2,Capacity!$B$10:$B$109,0),1):INDEX(Capacity!$C$10:$Q$109,MATCH('Capacity Backing (Hide)'!E$2,Capacity!$B$10:$B$109,0),15))</f>
        <v>#N/A</v>
      </c>
      <c r="F2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(Hide)'!$A29,'Capacity Summary'!$I$35:$BH$35,0))="x",INDEX('Capacity Summary'!$C$36:$F$135,MATCH('Capacity Backing (Hide)'!F$2,'Capacity Summary'!$B$36:$B$135,0),4),IF(INDEX('Capacity Summary'!$I$36:$BH$135,MATCH('Capacity Backing (Hide)'!F$2,'Capacity Summary'!$B$36:$B$135,0),MATCH('Capacity Backing (Hide)'!$A29,'Capacity Summary'!$I$35:$BH$35,0))&lt;&gt;0,INDEX('Capacity Summary'!$I$36:$BH$135,MATCH('Capacity Backing (Hide)'!F$2,'Capacity Summary'!$B$36:$B$135,0),MATCH('Capacity Backing (Hide)'!$A29,'Capacity Summary'!$I$35:$BH$35,0)),0)),INDEX('Capacity Summary'!$C$36:$F$135,MATCH('Capacity Backing (Hide)'!F$2,'Capacity Summary'!$B$36:$B$135,0),2)))/IF(Summary!$B$7="Minutes",1,60)/COUNTA(INDEX(Capacity!$C$10:$Q$109,MATCH('Capacity Backing (Hide)'!F$2,Capacity!$B$10:$B$109,0),1):INDEX(Capacity!$C$10:$Q$109,MATCH('Capacity Backing (Hide)'!F$2,Capacity!$B$10:$B$109,0),15))</f>
        <v>#N/A</v>
      </c>
      <c r="G2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(Hide)'!$A29,'Capacity Summary'!$I$35:$BH$35,0))="x",INDEX('Capacity Summary'!$C$36:$F$135,MATCH('Capacity Backing (Hide)'!G$2,'Capacity Summary'!$B$36:$B$135,0),4),IF(INDEX('Capacity Summary'!$I$36:$BH$135,MATCH('Capacity Backing (Hide)'!G$2,'Capacity Summary'!$B$36:$B$135,0),MATCH('Capacity Backing (Hide)'!$A29,'Capacity Summary'!$I$35:$BH$35,0))&lt;&gt;0,INDEX('Capacity Summary'!$I$36:$BH$135,MATCH('Capacity Backing (Hide)'!G$2,'Capacity Summary'!$B$36:$B$135,0),MATCH('Capacity Backing (Hide)'!$A29,'Capacity Summary'!$I$35:$BH$35,0)),0)),INDEX('Capacity Summary'!$C$36:$F$135,MATCH('Capacity Backing (Hide)'!G$2,'Capacity Summary'!$B$36:$B$135,0),2)))/IF(Summary!$B$7="Minutes",1,60)/COUNTA(INDEX(Capacity!$C$10:$Q$109,MATCH('Capacity Backing (Hide)'!G$2,Capacity!$B$10:$B$109,0),1):INDEX(Capacity!$C$10:$Q$109,MATCH('Capacity Backing (Hide)'!G$2,Capacity!$B$10:$B$109,0),15))</f>
        <v>#N/A</v>
      </c>
      <c r="H2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(Hide)'!$A29,'Capacity Summary'!$I$35:$BH$35,0))="x",INDEX('Capacity Summary'!$C$36:$F$135,MATCH('Capacity Backing (Hide)'!H$2,'Capacity Summary'!$B$36:$B$135,0),4),IF(INDEX('Capacity Summary'!$I$36:$BH$135,MATCH('Capacity Backing (Hide)'!H$2,'Capacity Summary'!$B$36:$B$135,0),MATCH('Capacity Backing (Hide)'!$A29,'Capacity Summary'!$I$35:$BH$35,0))&lt;&gt;0,INDEX('Capacity Summary'!$I$36:$BH$135,MATCH('Capacity Backing (Hide)'!H$2,'Capacity Summary'!$B$36:$B$135,0),MATCH('Capacity Backing (Hide)'!$A29,'Capacity Summary'!$I$35:$BH$35,0)),0)),INDEX('Capacity Summary'!$C$36:$F$135,MATCH('Capacity Backing (Hide)'!H$2,'Capacity Summary'!$B$36:$B$135,0),2)))/IF(Summary!$B$7="Minutes",1,60)/COUNTA(INDEX(Capacity!$C$10:$Q$109,MATCH('Capacity Backing (Hide)'!H$2,Capacity!$B$10:$B$109,0),1):INDEX(Capacity!$C$10:$Q$109,MATCH('Capacity Backing (Hide)'!H$2,Capacity!$B$10:$B$109,0),15))</f>
        <v>#N/A</v>
      </c>
      <c r="I2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(Hide)'!$A29,'Capacity Summary'!$I$35:$BH$35,0))="x",INDEX('Capacity Summary'!$C$36:$F$135,MATCH('Capacity Backing (Hide)'!I$2,'Capacity Summary'!$B$36:$B$135,0),4),IF(INDEX('Capacity Summary'!$I$36:$BH$135,MATCH('Capacity Backing (Hide)'!I$2,'Capacity Summary'!$B$36:$B$135,0),MATCH('Capacity Backing (Hide)'!$A29,'Capacity Summary'!$I$35:$BH$35,0))&lt;&gt;0,INDEX('Capacity Summary'!$I$36:$BH$135,MATCH('Capacity Backing (Hide)'!I$2,'Capacity Summary'!$B$36:$B$135,0),MATCH('Capacity Backing (Hide)'!$A29,'Capacity Summary'!$I$35:$BH$35,0)),0)),INDEX('Capacity Summary'!$C$36:$F$135,MATCH('Capacity Backing (Hide)'!I$2,'Capacity Summary'!$B$36:$B$135,0),2)))/IF(Summary!$B$7="Minutes",1,60)/COUNTA(INDEX(Capacity!$C$10:$Q$109,MATCH('Capacity Backing (Hide)'!I$2,Capacity!$B$10:$B$109,0),1):INDEX(Capacity!$C$10:$Q$109,MATCH('Capacity Backing (Hide)'!I$2,Capacity!$B$10:$B$109,0),15))</f>
        <v>#N/A</v>
      </c>
      <c r="J2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(Hide)'!$A29,'Capacity Summary'!$I$35:$BH$35,0))="x",INDEX('Capacity Summary'!$C$36:$F$135,MATCH('Capacity Backing (Hide)'!J$2,'Capacity Summary'!$B$36:$B$135,0),4),IF(INDEX('Capacity Summary'!$I$36:$BH$135,MATCH('Capacity Backing (Hide)'!J$2,'Capacity Summary'!$B$36:$B$135,0),MATCH('Capacity Backing (Hide)'!$A29,'Capacity Summary'!$I$35:$BH$35,0))&lt;&gt;0,INDEX('Capacity Summary'!$I$36:$BH$135,MATCH('Capacity Backing (Hide)'!J$2,'Capacity Summary'!$B$36:$B$135,0),MATCH('Capacity Backing (Hide)'!$A29,'Capacity Summary'!$I$35:$BH$35,0)),0)),INDEX('Capacity Summary'!$C$36:$F$135,MATCH('Capacity Backing (Hide)'!J$2,'Capacity Summary'!$B$36:$B$135,0),2)))/IF(Summary!$B$7="Minutes",1,60)/COUNTA(INDEX(Capacity!$C$10:$Q$109,MATCH('Capacity Backing (Hide)'!J$2,Capacity!$B$10:$B$109,0),1):INDEX(Capacity!$C$10:$Q$109,MATCH('Capacity Backing (Hide)'!J$2,Capacity!$B$10:$B$109,0),15))</f>
        <v>#N/A</v>
      </c>
      <c r="K2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(Hide)'!$A29,'Capacity Summary'!$I$35:$BH$35,0))="x",INDEX('Capacity Summary'!$C$36:$F$135,MATCH('Capacity Backing (Hide)'!K$2,'Capacity Summary'!$B$36:$B$135,0),4),IF(INDEX('Capacity Summary'!$I$36:$BH$135,MATCH('Capacity Backing (Hide)'!K$2,'Capacity Summary'!$B$36:$B$135,0),MATCH('Capacity Backing (Hide)'!$A29,'Capacity Summary'!$I$35:$BH$35,0))&lt;&gt;0,INDEX('Capacity Summary'!$I$36:$BH$135,MATCH('Capacity Backing (Hide)'!K$2,'Capacity Summary'!$B$36:$B$135,0),MATCH('Capacity Backing (Hide)'!$A29,'Capacity Summary'!$I$35:$BH$35,0)),0)),INDEX('Capacity Summary'!$C$36:$F$135,MATCH('Capacity Backing (Hide)'!K$2,'Capacity Summary'!$B$36:$B$135,0),2)))/IF(Summary!$B$7="Minutes",1,60)/COUNTA(INDEX(Capacity!$C$10:$Q$109,MATCH('Capacity Backing (Hide)'!K$2,Capacity!$B$10:$B$109,0),1):INDEX(Capacity!$C$10:$Q$109,MATCH('Capacity Backing (Hide)'!K$2,Capacity!$B$10:$B$109,0),15))</f>
        <v>#N/A</v>
      </c>
      <c r="L2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(Hide)'!$A29,'Capacity Summary'!$I$35:$BH$35,0))="x",INDEX('Capacity Summary'!$C$36:$F$135,MATCH('Capacity Backing (Hide)'!L$2,'Capacity Summary'!$B$36:$B$135,0),4),IF(INDEX('Capacity Summary'!$I$36:$BH$135,MATCH('Capacity Backing (Hide)'!L$2,'Capacity Summary'!$B$36:$B$135,0),MATCH('Capacity Backing (Hide)'!$A29,'Capacity Summary'!$I$35:$BH$35,0))&lt;&gt;0,INDEX('Capacity Summary'!$I$36:$BH$135,MATCH('Capacity Backing (Hide)'!L$2,'Capacity Summary'!$B$36:$B$135,0),MATCH('Capacity Backing (Hide)'!$A29,'Capacity Summary'!$I$35:$BH$35,0)),0)),INDEX('Capacity Summary'!$C$36:$F$135,MATCH('Capacity Backing (Hide)'!L$2,'Capacity Summary'!$B$36:$B$135,0),2)))/IF(Summary!$B$7="Minutes",1,60)/COUNTA(INDEX(Capacity!$C$10:$Q$109,MATCH('Capacity Backing (Hide)'!L$2,Capacity!$B$10:$B$109,0),1):INDEX(Capacity!$C$10:$Q$109,MATCH('Capacity Backing (Hide)'!L$2,Capacity!$B$10:$B$109,0),15))</f>
        <v>#N/A</v>
      </c>
      <c r="M2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(Hide)'!$A29,'Capacity Summary'!$I$35:$BH$35,0))="x",INDEX('Capacity Summary'!$C$36:$F$135,MATCH('Capacity Backing (Hide)'!M$2,'Capacity Summary'!$B$36:$B$135,0),4),IF(INDEX('Capacity Summary'!$I$36:$BH$135,MATCH('Capacity Backing (Hide)'!M$2,'Capacity Summary'!$B$36:$B$135,0),MATCH('Capacity Backing (Hide)'!$A29,'Capacity Summary'!$I$35:$BH$35,0))&lt;&gt;0,INDEX('Capacity Summary'!$I$36:$BH$135,MATCH('Capacity Backing (Hide)'!M$2,'Capacity Summary'!$B$36:$B$135,0),MATCH('Capacity Backing (Hide)'!$A29,'Capacity Summary'!$I$35:$BH$35,0)),0)),INDEX('Capacity Summary'!$C$36:$F$135,MATCH('Capacity Backing (Hide)'!M$2,'Capacity Summary'!$B$36:$B$135,0),2)))/IF(Summary!$B$7="Minutes",1,60)/COUNTA(INDEX(Capacity!$C$10:$Q$109,MATCH('Capacity Backing (Hide)'!M$2,Capacity!$B$10:$B$109,0),1):INDEX(Capacity!$C$10:$Q$109,MATCH('Capacity Backing (Hide)'!M$2,Capacity!$B$10:$B$109,0),15))</f>
        <v>#N/A</v>
      </c>
      <c r="N2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(Hide)'!$A29,'Capacity Summary'!$I$35:$BH$35,0))="x",INDEX('Capacity Summary'!$C$36:$F$135,MATCH('Capacity Backing (Hide)'!N$2,'Capacity Summary'!$B$36:$B$135,0),4),IF(INDEX('Capacity Summary'!$I$36:$BH$135,MATCH('Capacity Backing (Hide)'!N$2,'Capacity Summary'!$B$36:$B$135,0),MATCH('Capacity Backing (Hide)'!$A29,'Capacity Summary'!$I$35:$BH$35,0))&lt;&gt;0,INDEX('Capacity Summary'!$I$36:$BH$135,MATCH('Capacity Backing (Hide)'!N$2,'Capacity Summary'!$B$36:$B$135,0),MATCH('Capacity Backing (Hide)'!$A29,'Capacity Summary'!$I$35:$BH$35,0)),0)),INDEX('Capacity Summary'!$C$36:$F$135,MATCH('Capacity Backing (Hide)'!N$2,'Capacity Summary'!$B$36:$B$135,0),2)))/IF(Summary!$B$7="Minutes",1,60)/COUNTA(INDEX(Capacity!$C$10:$Q$109,MATCH('Capacity Backing (Hide)'!N$2,Capacity!$B$10:$B$109,0),1):INDEX(Capacity!$C$10:$Q$109,MATCH('Capacity Backing (Hide)'!N$2,Capacity!$B$10:$B$109,0),15))</f>
        <v>#N/A</v>
      </c>
      <c r="O2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(Hide)'!$A29,'Capacity Summary'!$I$35:$BH$35,0))="x",INDEX('Capacity Summary'!$C$36:$F$135,MATCH('Capacity Backing (Hide)'!O$2,'Capacity Summary'!$B$36:$B$135,0),4),IF(INDEX('Capacity Summary'!$I$36:$BH$135,MATCH('Capacity Backing (Hide)'!O$2,'Capacity Summary'!$B$36:$B$135,0),MATCH('Capacity Backing (Hide)'!$A29,'Capacity Summary'!$I$35:$BH$35,0))&lt;&gt;0,INDEX('Capacity Summary'!$I$36:$BH$135,MATCH('Capacity Backing (Hide)'!O$2,'Capacity Summary'!$B$36:$B$135,0),MATCH('Capacity Backing (Hide)'!$A29,'Capacity Summary'!$I$35:$BH$35,0)),0)),INDEX('Capacity Summary'!$C$36:$F$135,MATCH('Capacity Backing (Hide)'!O$2,'Capacity Summary'!$B$36:$B$135,0),2)))/IF(Summary!$B$7="Minutes",1,60)/COUNTA(INDEX(Capacity!$C$10:$Q$109,MATCH('Capacity Backing (Hide)'!O$2,Capacity!$B$10:$B$109,0),1):INDEX(Capacity!$C$10:$Q$109,MATCH('Capacity Backing (Hide)'!O$2,Capacity!$B$10:$B$109,0),15))</f>
        <v>#N/A</v>
      </c>
      <c r="P2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(Hide)'!$A29,'Capacity Summary'!$I$35:$BH$35,0))="x",INDEX('Capacity Summary'!$C$36:$F$135,MATCH('Capacity Backing (Hide)'!P$2,'Capacity Summary'!$B$36:$B$135,0),4),IF(INDEX('Capacity Summary'!$I$36:$BH$135,MATCH('Capacity Backing (Hide)'!P$2,'Capacity Summary'!$B$36:$B$135,0),MATCH('Capacity Backing (Hide)'!$A29,'Capacity Summary'!$I$35:$BH$35,0))&lt;&gt;0,INDEX('Capacity Summary'!$I$36:$BH$135,MATCH('Capacity Backing (Hide)'!P$2,'Capacity Summary'!$B$36:$B$135,0),MATCH('Capacity Backing (Hide)'!$A29,'Capacity Summary'!$I$35:$BH$35,0)),0)),INDEX('Capacity Summary'!$C$36:$F$135,MATCH('Capacity Backing (Hide)'!P$2,'Capacity Summary'!$B$36:$B$135,0),2)))/IF(Summary!$B$7="Minutes",1,60)/COUNTA(INDEX(Capacity!$C$10:$Q$109,MATCH('Capacity Backing (Hide)'!P$2,Capacity!$B$10:$B$109,0),1):INDEX(Capacity!$C$10:$Q$109,MATCH('Capacity Backing (Hide)'!P$2,Capacity!$B$10:$B$109,0),15))</f>
        <v>#N/A</v>
      </c>
      <c r="Q2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(Hide)'!$A29,'Capacity Summary'!$I$35:$BH$35,0))="x",INDEX('Capacity Summary'!$C$36:$F$135,MATCH('Capacity Backing (Hide)'!Q$2,'Capacity Summary'!$B$36:$B$135,0),4),IF(INDEX('Capacity Summary'!$I$36:$BH$135,MATCH('Capacity Backing (Hide)'!Q$2,'Capacity Summary'!$B$36:$B$135,0),MATCH('Capacity Backing (Hide)'!$A29,'Capacity Summary'!$I$35:$BH$35,0))&lt;&gt;0,INDEX('Capacity Summary'!$I$36:$BH$135,MATCH('Capacity Backing (Hide)'!Q$2,'Capacity Summary'!$B$36:$B$135,0),MATCH('Capacity Backing (Hide)'!$A29,'Capacity Summary'!$I$35:$BH$35,0)),0)),INDEX('Capacity Summary'!$C$36:$F$135,MATCH('Capacity Backing (Hide)'!Q$2,'Capacity Summary'!$B$36:$B$135,0),2)))/IF(Summary!$B$7="Minutes",1,60)/COUNTA(INDEX(Capacity!$C$10:$Q$109,MATCH('Capacity Backing (Hide)'!Q$2,Capacity!$B$10:$B$109,0),1):INDEX(Capacity!$C$10:$Q$109,MATCH('Capacity Backing (Hide)'!Q$2,Capacity!$B$10:$B$109,0),15))</f>
        <v>#N/A</v>
      </c>
      <c r="R2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(Hide)'!$A29,'Capacity Summary'!$I$35:$BH$35,0))="x",INDEX('Capacity Summary'!$C$36:$F$135,MATCH('Capacity Backing (Hide)'!R$2,'Capacity Summary'!$B$36:$B$135,0),4),IF(INDEX('Capacity Summary'!$I$36:$BH$135,MATCH('Capacity Backing (Hide)'!R$2,'Capacity Summary'!$B$36:$B$135,0),MATCH('Capacity Backing (Hide)'!$A29,'Capacity Summary'!$I$35:$BH$35,0))&lt;&gt;0,INDEX('Capacity Summary'!$I$36:$BH$135,MATCH('Capacity Backing (Hide)'!R$2,'Capacity Summary'!$B$36:$B$135,0),MATCH('Capacity Backing (Hide)'!$A29,'Capacity Summary'!$I$35:$BH$35,0)),0)),INDEX('Capacity Summary'!$C$36:$F$135,MATCH('Capacity Backing (Hide)'!R$2,'Capacity Summary'!$B$36:$B$135,0),2)))/IF(Summary!$B$7="Minutes",1,60)/COUNTA(INDEX(Capacity!$C$10:$Q$109,MATCH('Capacity Backing (Hide)'!R$2,Capacity!$B$10:$B$109,0),1):INDEX(Capacity!$C$10:$Q$109,MATCH('Capacity Backing (Hide)'!R$2,Capacity!$B$10:$B$109,0),15))</f>
        <v>#N/A</v>
      </c>
      <c r="S2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(Hide)'!$A29,'Capacity Summary'!$I$35:$BH$35,0))="x",INDEX('Capacity Summary'!$C$36:$F$135,MATCH('Capacity Backing (Hide)'!S$2,'Capacity Summary'!$B$36:$B$135,0),4),IF(INDEX('Capacity Summary'!$I$36:$BH$135,MATCH('Capacity Backing (Hide)'!S$2,'Capacity Summary'!$B$36:$B$135,0),MATCH('Capacity Backing (Hide)'!$A29,'Capacity Summary'!$I$35:$BH$35,0))&lt;&gt;0,INDEX('Capacity Summary'!$I$36:$BH$135,MATCH('Capacity Backing (Hide)'!S$2,'Capacity Summary'!$B$36:$B$135,0),MATCH('Capacity Backing (Hide)'!$A29,'Capacity Summary'!$I$35:$BH$35,0)),0)),INDEX('Capacity Summary'!$C$36:$F$135,MATCH('Capacity Backing (Hide)'!S$2,'Capacity Summary'!$B$36:$B$135,0),2)))/IF(Summary!$B$7="Minutes",1,60)/COUNTA(INDEX(Capacity!$C$10:$Q$109,MATCH('Capacity Backing (Hide)'!S$2,Capacity!$B$10:$B$109,0),1):INDEX(Capacity!$C$10:$Q$109,MATCH('Capacity Backing (Hide)'!S$2,Capacity!$B$10:$B$109,0),15))</f>
        <v>#N/A</v>
      </c>
      <c r="T2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(Hide)'!$A29,'Capacity Summary'!$I$35:$BH$35,0))="x",INDEX('Capacity Summary'!$C$36:$F$135,MATCH('Capacity Backing (Hide)'!T$2,'Capacity Summary'!$B$36:$B$135,0),4),IF(INDEX('Capacity Summary'!$I$36:$BH$135,MATCH('Capacity Backing (Hide)'!T$2,'Capacity Summary'!$B$36:$B$135,0),MATCH('Capacity Backing (Hide)'!$A29,'Capacity Summary'!$I$35:$BH$35,0))&lt;&gt;0,INDEX('Capacity Summary'!$I$36:$BH$135,MATCH('Capacity Backing (Hide)'!T$2,'Capacity Summary'!$B$36:$B$135,0),MATCH('Capacity Backing (Hide)'!$A29,'Capacity Summary'!$I$35:$BH$35,0)),0)),INDEX('Capacity Summary'!$C$36:$F$135,MATCH('Capacity Backing (Hide)'!T$2,'Capacity Summary'!$B$36:$B$135,0),2)))/IF(Summary!$B$7="Minutes",1,60)/COUNTA(INDEX(Capacity!$C$10:$Q$109,MATCH('Capacity Backing (Hide)'!T$2,Capacity!$B$10:$B$109,0),1):INDEX(Capacity!$C$10:$Q$109,MATCH('Capacity Backing (Hide)'!T$2,Capacity!$B$10:$B$109,0),15))</f>
        <v>#N/A</v>
      </c>
      <c r="U2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(Hide)'!$A29,'Capacity Summary'!$I$35:$BH$35,0))="x",INDEX('Capacity Summary'!$C$36:$F$135,MATCH('Capacity Backing (Hide)'!U$2,'Capacity Summary'!$B$36:$B$135,0),4),IF(INDEX('Capacity Summary'!$I$36:$BH$135,MATCH('Capacity Backing (Hide)'!U$2,'Capacity Summary'!$B$36:$B$135,0),MATCH('Capacity Backing (Hide)'!$A29,'Capacity Summary'!$I$35:$BH$35,0))&lt;&gt;0,INDEX('Capacity Summary'!$I$36:$BH$135,MATCH('Capacity Backing (Hide)'!U$2,'Capacity Summary'!$B$36:$B$135,0),MATCH('Capacity Backing (Hide)'!$A29,'Capacity Summary'!$I$35:$BH$35,0)),0)),INDEX('Capacity Summary'!$C$36:$F$135,MATCH('Capacity Backing (Hide)'!U$2,'Capacity Summary'!$B$36:$B$135,0),2)))/IF(Summary!$B$7="Minutes",1,60)/COUNTA(INDEX(Capacity!$C$10:$Q$109,MATCH('Capacity Backing (Hide)'!U$2,Capacity!$B$10:$B$109,0),1):INDEX(Capacity!$C$10:$Q$109,MATCH('Capacity Backing (Hide)'!U$2,Capacity!$B$10:$B$109,0),15))</f>
        <v>#N/A</v>
      </c>
      <c r="V2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(Hide)'!$A29,'Capacity Summary'!$I$35:$BH$35,0))="x",INDEX('Capacity Summary'!$C$36:$F$135,MATCH('Capacity Backing (Hide)'!V$2,'Capacity Summary'!$B$36:$B$135,0),4),IF(INDEX('Capacity Summary'!$I$36:$BH$135,MATCH('Capacity Backing (Hide)'!V$2,'Capacity Summary'!$B$36:$B$135,0),MATCH('Capacity Backing (Hide)'!$A29,'Capacity Summary'!$I$35:$BH$35,0))&lt;&gt;0,INDEX('Capacity Summary'!$I$36:$BH$135,MATCH('Capacity Backing (Hide)'!V$2,'Capacity Summary'!$B$36:$B$135,0),MATCH('Capacity Backing (Hide)'!$A29,'Capacity Summary'!$I$35:$BH$35,0)),0)),INDEX('Capacity Summary'!$C$36:$F$135,MATCH('Capacity Backing (Hide)'!V$2,'Capacity Summary'!$B$36:$B$135,0),2)))/IF(Summary!$B$7="Minutes",1,60)/COUNTA(INDEX(Capacity!$C$10:$Q$109,MATCH('Capacity Backing (Hide)'!V$2,Capacity!$B$10:$B$109,0),1):INDEX(Capacity!$C$10:$Q$109,MATCH('Capacity Backing (Hide)'!V$2,Capacity!$B$10:$B$109,0),15))</f>
        <v>#N/A</v>
      </c>
      <c r="W2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(Hide)'!$A29,'Capacity Summary'!$I$35:$BH$35,0))="x",INDEX('Capacity Summary'!$C$36:$F$135,MATCH('Capacity Backing (Hide)'!W$2,'Capacity Summary'!$B$36:$B$135,0),4),IF(INDEX('Capacity Summary'!$I$36:$BH$135,MATCH('Capacity Backing (Hide)'!W$2,'Capacity Summary'!$B$36:$B$135,0),MATCH('Capacity Backing (Hide)'!$A29,'Capacity Summary'!$I$35:$BH$35,0))&lt;&gt;0,INDEX('Capacity Summary'!$I$36:$BH$135,MATCH('Capacity Backing (Hide)'!W$2,'Capacity Summary'!$B$36:$B$135,0),MATCH('Capacity Backing (Hide)'!$A29,'Capacity Summary'!$I$35:$BH$35,0)),0)),INDEX('Capacity Summary'!$C$36:$F$135,MATCH('Capacity Backing (Hide)'!W$2,'Capacity Summary'!$B$36:$B$135,0),2)))/IF(Summary!$B$7="Minutes",1,60)/COUNTA(INDEX(Capacity!$C$10:$Q$109,MATCH('Capacity Backing (Hide)'!W$2,Capacity!$B$10:$B$109,0),1):INDEX(Capacity!$C$10:$Q$109,MATCH('Capacity Backing (Hide)'!W$2,Capacity!$B$10:$B$109,0),15))</f>
        <v>#N/A</v>
      </c>
      <c r="X2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(Hide)'!$A29,'Capacity Summary'!$I$35:$BH$35,0))="x",INDEX('Capacity Summary'!$C$36:$F$135,MATCH('Capacity Backing (Hide)'!X$2,'Capacity Summary'!$B$36:$B$135,0),4),IF(INDEX('Capacity Summary'!$I$36:$BH$135,MATCH('Capacity Backing (Hide)'!X$2,'Capacity Summary'!$B$36:$B$135,0),MATCH('Capacity Backing (Hide)'!$A29,'Capacity Summary'!$I$35:$BH$35,0))&lt;&gt;0,INDEX('Capacity Summary'!$I$36:$BH$135,MATCH('Capacity Backing (Hide)'!X$2,'Capacity Summary'!$B$36:$B$135,0),MATCH('Capacity Backing (Hide)'!$A29,'Capacity Summary'!$I$35:$BH$35,0)),0)),INDEX('Capacity Summary'!$C$36:$F$135,MATCH('Capacity Backing (Hide)'!X$2,'Capacity Summary'!$B$36:$B$135,0),2)))/IF(Summary!$B$7="Minutes",1,60)/COUNTA(INDEX(Capacity!$C$10:$Q$109,MATCH('Capacity Backing (Hide)'!X$2,Capacity!$B$10:$B$109,0),1):INDEX(Capacity!$C$10:$Q$109,MATCH('Capacity Backing (Hide)'!X$2,Capacity!$B$10:$B$109,0),15))</f>
        <v>#N/A</v>
      </c>
      <c r="Y2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(Hide)'!$A29,'Capacity Summary'!$I$35:$BH$35,0))="x",INDEX('Capacity Summary'!$C$36:$F$135,MATCH('Capacity Backing (Hide)'!Y$2,'Capacity Summary'!$B$36:$B$135,0),4),IF(INDEX('Capacity Summary'!$I$36:$BH$135,MATCH('Capacity Backing (Hide)'!Y$2,'Capacity Summary'!$B$36:$B$135,0),MATCH('Capacity Backing (Hide)'!$A29,'Capacity Summary'!$I$35:$BH$35,0))&lt;&gt;0,INDEX('Capacity Summary'!$I$36:$BH$135,MATCH('Capacity Backing (Hide)'!Y$2,'Capacity Summary'!$B$36:$B$135,0),MATCH('Capacity Backing (Hide)'!$A29,'Capacity Summary'!$I$35:$BH$35,0)),0)),INDEX('Capacity Summary'!$C$36:$F$135,MATCH('Capacity Backing (Hide)'!Y$2,'Capacity Summary'!$B$36:$B$135,0),2)))/IF(Summary!$B$7="Minutes",1,60)/COUNTA(INDEX(Capacity!$C$10:$Q$109,MATCH('Capacity Backing (Hide)'!Y$2,Capacity!$B$10:$B$109,0),1):INDEX(Capacity!$C$10:$Q$109,MATCH('Capacity Backing (Hide)'!Y$2,Capacity!$B$10:$B$109,0),15))</f>
        <v>#N/A</v>
      </c>
      <c r="Z2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(Hide)'!$A29,'Capacity Summary'!$I$35:$BH$35,0))="x",INDEX('Capacity Summary'!$C$36:$F$135,MATCH('Capacity Backing (Hide)'!Z$2,'Capacity Summary'!$B$36:$B$135,0),4),IF(INDEX('Capacity Summary'!$I$36:$BH$135,MATCH('Capacity Backing (Hide)'!Z$2,'Capacity Summary'!$B$36:$B$135,0),MATCH('Capacity Backing (Hide)'!$A29,'Capacity Summary'!$I$35:$BH$35,0))&lt;&gt;0,INDEX('Capacity Summary'!$I$36:$BH$135,MATCH('Capacity Backing (Hide)'!Z$2,'Capacity Summary'!$B$36:$B$135,0),MATCH('Capacity Backing (Hide)'!$A29,'Capacity Summary'!$I$35:$BH$35,0)),0)),INDEX('Capacity Summary'!$C$36:$F$135,MATCH('Capacity Backing (Hide)'!Z$2,'Capacity Summary'!$B$36:$B$135,0),2)))/IF(Summary!$B$7="Minutes",1,60)/COUNTA(INDEX(Capacity!$C$10:$Q$109,MATCH('Capacity Backing (Hide)'!Z$2,Capacity!$B$10:$B$109,0),1):INDEX(Capacity!$C$10:$Q$109,MATCH('Capacity Backing (Hide)'!Z$2,Capacity!$B$10:$B$109,0),15))</f>
        <v>#N/A</v>
      </c>
      <c r="AA2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(Hide)'!$A29,'Capacity Summary'!$I$35:$BH$35,0))="x",INDEX('Capacity Summary'!$C$36:$F$135,MATCH('Capacity Backing (Hide)'!AA$2,'Capacity Summary'!$B$36:$B$135,0),4),IF(INDEX('Capacity Summary'!$I$36:$BH$135,MATCH('Capacity Backing (Hide)'!AA$2,'Capacity Summary'!$B$36:$B$135,0),MATCH('Capacity Backing (Hide)'!$A29,'Capacity Summary'!$I$35:$BH$35,0))&lt;&gt;0,INDEX('Capacity Summary'!$I$36:$BH$135,MATCH('Capacity Backing (Hide)'!AA$2,'Capacity Summary'!$B$36:$B$135,0),MATCH('Capacity Backing (Hide)'!$A29,'Capacity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(Hide)'!$A29,'Capacity Summary'!$I$35:$BH$35,0))="x",INDEX('Capacity Summary'!$C$36:$F$135,MATCH('Capacity Backing (Hide)'!AB$2,'Capacity Summary'!$B$36:$B$135,0),4),IF(INDEX('Capacity Summary'!$I$36:$BH$135,MATCH('Capacity Backing (Hide)'!AB$2,'Capacity Summary'!$B$36:$B$135,0),MATCH('Capacity Backing (Hide)'!$A29,'Capacity Summary'!$I$35:$BH$35,0))&lt;&gt;0,INDEX('Capacity Summary'!$I$36:$BH$135,MATCH('Capacity Backing (Hide)'!AB$2,'Capacity Summary'!$B$36:$B$135,0),MATCH('Capacity Backing (Hide)'!$A29,'Capacity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(Hide)'!$A29,'Capacity Summary'!$I$35:$BH$35,0))="x",INDEX('Capacity Summary'!$C$36:$F$135,MATCH('Capacity Backing (Hide)'!AC$2,'Capacity Summary'!$B$36:$B$135,0),4),IF(INDEX('Capacity Summary'!$I$36:$BH$135,MATCH('Capacity Backing (Hide)'!AC$2,'Capacity Summary'!$B$36:$B$135,0),MATCH('Capacity Backing (Hide)'!$A29,'Capacity Summary'!$I$35:$BH$35,0))&lt;&gt;0,INDEX('Capacity Summary'!$I$36:$BH$135,MATCH('Capacity Backing (Hide)'!AC$2,'Capacity Summary'!$B$36:$B$135,0),MATCH('Capacity Backing (Hide)'!$A29,'Capacity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(Hide)'!$A29,'Capacity Summary'!$I$35:$BH$35,0))="x",INDEX('Capacity Summary'!$C$36:$F$135,MATCH('Capacity Backing (Hide)'!AD$2,'Capacity Summary'!$B$36:$B$135,0),4),IF(INDEX('Capacity Summary'!$I$36:$BH$135,MATCH('Capacity Backing (Hide)'!AD$2,'Capacity Summary'!$B$36:$B$135,0),MATCH('Capacity Backing (Hide)'!$A29,'Capacity Summary'!$I$35:$BH$35,0))&lt;&gt;0,INDEX('Capacity Summary'!$I$36:$BH$135,MATCH('Capacity Backing (Hide)'!AD$2,'Capacity Summary'!$B$36:$B$135,0),MATCH('Capacity Backing (Hide)'!$A29,'Capacity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(Hide)'!$A29,'Capacity Summary'!$I$35:$BH$35,0))="x",INDEX('Capacity Summary'!$C$36:$F$135,MATCH('Capacity Backing (Hide)'!AE$2,'Capacity Summary'!$B$36:$B$135,0),4),IF(INDEX('Capacity Summary'!$I$36:$BH$135,MATCH('Capacity Backing (Hide)'!AE$2,'Capacity Summary'!$B$36:$B$135,0),MATCH('Capacity Backing (Hide)'!$A29,'Capacity Summary'!$I$35:$BH$35,0))&lt;&gt;0,INDEX('Capacity Summary'!$I$36:$BH$135,MATCH('Capacity Backing (Hide)'!AE$2,'Capacity Summary'!$B$36:$B$135,0),MATCH('Capacity Backing (Hide)'!$A29,'Capacity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(Hide)'!$A29,'Capacity Summary'!$I$35:$BH$35,0))="x",INDEX('Capacity Summary'!$C$36:$F$135,MATCH('Capacity Backing (Hide)'!AF$2,'Capacity Summary'!$B$36:$B$135,0),4),IF(INDEX('Capacity Summary'!$I$36:$BH$135,MATCH('Capacity Backing (Hide)'!AF$2,'Capacity Summary'!$B$36:$B$135,0),MATCH('Capacity Backing (Hide)'!$A29,'Capacity Summary'!$I$35:$BH$35,0))&lt;&gt;0,INDEX('Capacity Summary'!$I$36:$BH$135,MATCH('Capacity Backing (Hide)'!AF$2,'Capacity Summary'!$B$36:$B$135,0),MATCH('Capacity Backing (Hide)'!$A29,'Capacity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(Hide)'!$A29,'Capacity Summary'!$I$35:$BH$35,0))="x",INDEX('Capacity Summary'!$C$36:$F$135,MATCH('Capacity Backing (Hide)'!AG$2,'Capacity Summary'!$B$36:$B$135,0),4),IF(INDEX('Capacity Summary'!$I$36:$BH$135,MATCH('Capacity Backing (Hide)'!AG$2,'Capacity Summary'!$B$36:$B$135,0),MATCH('Capacity Backing (Hide)'!$A29,'Capacity Summary'!$I$35:$BH$35,0))&lt;&gt;0,INDEX('Capacity Summary'!$I$36:$BH$135,MATCH('Capacity Backing (Hide)'!AG$2,'Capacity Summary'!$B$36:$B$135,0),MATCH('Capacity Backing (Hide)'!$A29,'Capacity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(Hide)'!$A29,'Capacity Summary'!$I$35:$BH$35,0))="x",INDEX('Capacity Summary'!$C$36:$F$135,MATCH('Capacity Backing (Hide)'!AH$2,'Capacity Summary'!$B$36:$B$135,0),4),IF(INDEX('Capacity Summary'!$I$36:$BH$135,MATCH('Capacity Backing (Hide)'!AH$2,'Capacity Summary'!$B$36:$B$135,0),MATCH('Capacity Backing (Hide)'!$A29,'Capacity Summary'!$I$35:$BH$35,0))&lt;&gt;0,INDEX('Capacity Summary'!$I$36:$BH$135,MATCH('Capacity Backing (Hide)'!AH$2,'Capacity Summary'!$B$36:$B$135,0),MATCH('Capacity Backing (Hide)'!$A29,'Capacity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(Hide)'!$A29,'Capacity Summary'!$I$35:$BH$35,0))="x",INDEX('Capacity Summary'!$C$36:$F$135,MATCH('Capacity Backing (Hide)'!AI$2,'Capacity Summary'!$B$36:$B$135,0),4),IF(INDEX('Capacity Summary'!$I$36:$BH$135,MATCH('Capacity Backing (Hide)'!AI$2,'Capacity Summary'!$B$36:$B$135,0),MATCH('Capacity Backing (Hide)'!$A29,'Capacity Summary'!$I$35:$BH$35,0))&lt;&gt;0,INDEX('Capacity Summary'!$I$36:$BH$135,MATCH('Capacity Backing (Hide)'!AI$2,'Capacity Summary'!$B$36:$B$135,0),MATCH('Capacity Backing (Hide)'!$A29,'Capacity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(Hide)'!$A29,'Capacity Summary'!$I$35:$BH$35,0))="x",INDEX('Capacity Summary'!$C$36:$F$135,MATCH('Capacity Backing (Hide)'!AJ$2,'Capacity Summary'!$B$36:$B$135,0),4),IF(INDEX('Capacity Summary'!$I$36:$BH$135,MATCH('Capacity Backing (Hide)'!AJ$2,'Capacity Summary'!$B$36:$B$135,0),MATCH('Capacity Backing (Hide)'!$A29,'Capacity Summary'!$I$35:$BH$35,0))&lt;&gt;0,INDEX('Capacity Summary'!$I$36:$BH$135,MATCH('Capacity Backing (Hide)'!AJ$2,'Capacity Summary'!$B$36:$B$135,0),MATCH('Capacity Backing (Hide)'!$A29,'Capacity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(Hide)'!$A29,'Capacity Summary'!$I$35:$BH$35,0))="x",INDEX('Capacity Summary'!$C$36:$F$135,MATCH('Capacity Backing (Hide)'!AK$2,'Capacity Summary'!$B$36:$B$135,0),4),IF(INDEX('Capacity Summary'!$I$36:$BH$135,MATCH('Capacity Backing (Hide)'!AK$2,'Capacity Summary'!$B$36:$B$135,0),MATCH('Capacity Backing (Hide)'!$A29,'Capacity Summary'!$I$35:$BH$35,0))&lt;&gt;0,INDEX('Capacity Summary'!$I$36:$BH$135,MATCH('Capacity Backing (Hide)'!AK$2,'Capacity Summary'!$B$36:$B$135,0),MATCH('Capacity Backing (Hide)'!$A29,'Capacity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(Hide)'!$A29,'Capacity Summary'!$I$35:$BH$35,0))="x",INDEX('Capacity Summary'!$C$36:$F$135,MATCH('Capacity Backing (Hide)'!AL$2,'Capacity Summary'!$B$36:$B$135,0),4),IF(INDEX('Capacity Summary'!$I$36:$BH$135,MATCH('Capacity Backing (Hide)'!AL$2,'Capacity Summary'!$B$36:$B$135,0),MATCH('Capacity Backing (Hide)'!$A29,'Capacity Summary'!$I$35:$BH$35,0))&lt;&gt;0,INDEX('Capacity Summary'!$I$36:$BH$135,MATCH('Capacity Backing (Hide)'!AL$2,'Capacity Summary'!$B$36:$B$135,0),MATCH('Capacity Backing (Hide)'!$A29,'Capacity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(Hide)'!$A29,'Capacity Summary'!$I$35:$BH$35,0))="x",INDEX('Capacity Summary'!$C$36:$F$135,MATCH('Capacity Backing (Hide)'!AM$2,'Capacity Summary'!$B$36:$B$135,0),4),IF(INDEX('Capacity Summary'!$I$36:$BH$135,MATCH('Capacity Backing (Hide)'!AM$2,'Capacity Summary'!$B$36:$B$135,0),MATCH('Capacity Backing (Hide)'!$A29,'Capacity Summary'!$I$35:$BH$35,0))&lt;&gt;0,INDEX('Capacity Summary'!$I$36:$BH$135,MATCH('Capacity Backing (Hide)'!AM$2,'Capacity Summary'!$B$36:$B$135,0),MATCH('Capacity Backing (Hide)'!$A29,'Capacity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(Hide)'!$A29,'Capacity Summary'!$I$35:$BH$35,0))="x",INDEX('Capacity Summary'!$C$36:$F$135,MATCH('Capacity Backing (Hide)'!AN$2,'Capacity Summary'!$B$36:$B$135,0),4),IF(INDEX('Capacity Summary'!$I$36:$BH$135,MATCH('Capacity Backing (Hide)'!AN$2,'Capacity Summary'!$B$36:$B$135,0),MATCH('Capacity Backing (Hide)'!$A29,'Capacity Summary'!$I$35:$BH$35,0))&lt;&gt;0,INDEX('Capacity Summary'!$I$36:$BH$135,MATCH('Capacity Backing (Hide)'!AN$2,'Capacity Summary'!$B$36:$B$135,0),MATCH('Capacity Backing (Hide)'!$A29,'Capacity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(Hide)'!$A29,'Capacity Summary'!$I$35:$BH$35,0))="x",INDEX('Capacity Summary'!$C$36:$F$135,MATCH('Capacity Backing (Hide)'!AO$2,'Capacity Summary'!$B$36:$B$135,0),4),IF(INDEX('Capacity Summary'!$I$36:$BH$135,MATCH('Capacity Backing (Hide)'!AO$2,'Capacity Summary'!$B$36:$B$135,0),MATCH('Capacity Backing (Hide)'!$A29,'Capacity Summary'!$I$35:$BH$35,0))&lt;&gt;0,INDEX('Capacity Summary'!$I$36:$BH$135,MATCH('Capacity Backing (Hide)'!AO$2,'Capacity Summary'!$B$36:$B$135,0),MATCH('Capacity Backing (Hide)'!$A29,'Capacity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(Hide)'!$A29,'Capacity Summary'!$I$35:$BH$35,0))="x",INDEX('Capacity Summary'!$C$36:$F$135,MATCH('Capacity Backing (Hide)'!AP$2,'Capacity Summary'!$B$36:$B$135,0),4),IF(INDEX('Capacity Summary'!$I$36:$BH$135,MATCH('Capacity Backing (Hide)'!AP$2,'Capacity Summary'!$B$36:$B$135,0),MATCH('Capacity Backing (Hide)'!$A29,'Capacity Summary'!$I$35:$BH$35,0))&lt;&gt;0,INDEX('Capacity Summary'!$I$36:$BH$135,MATCH('Capacity Backing (Hide)'!AP$2,'Capacity Summary'!$B$36:$B$135,0),MATCH('Capacity Backing (Hide)'!$A29,'Capacity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(Hide)'!$A29,'Capacity Summary'!$I$35:$BH$35,0))="x",INDEX('Capacity Summary'!$C$36:$F$135,MATCH('Capacity Backing (Hide)'!AQ$2,'Capacity Summary'!$B$36:$B$135,0),4),IF(INDEX('Capacity Summary'!$I$36:$BH$135,MATCH('Capacity Backing (Hide)'!AQ$2,'Capacity Summary'!$B$36:$B$135,0),MATCH('Capacity Backing (Hide)'!$A29,'Capacity Summary'!$I$35:$BH$35,0))&lt;&gt;0,INDEX('Capacity Summary'!$I$36:$BH$135,MATCH('Capacity Backing (Hide)'!AQ$2,'Capacity Summary'!$B$36:$B$135,0),MATCH('Capacity Backing (Hide)'!$A29,'Capacity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(Hide)'!$A29,'Capacity Summary'!$I$35:$BH$35,0))="x",INDEX('Capacity Summary'!$C$36:$F$135,MATCH('Capacity Backing (Hide)'!AR$2,'Capacity Summary'!$B$36:$B$135,0),4),IF(INDEX('Capacity Summary'!$I$36:$BH$135,MATCH('Capacity Backing (Hide)'!AR$2,'Capacity Summary'!$B$36:$B$135,0),MATCH('Capacity Backing (Hide)'!$A29,'Capacity Summary'!$I$35:$BH$35,0))&lt;&gt;0,INDEX('Capacity Summary'!$I$36:$BH$135,MATCH('Capacity Backing (Hide)'!AR$2,'Capacity Summary'!$B$36:$B$135,0),MATCH('Capacity Backing (Hide)'!$A29,'Capacity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(Hide)'!$A29,'Capacity Summary'!$I$35:$BH$35,0))="x",INDEX('Capacity Summary'!$C$36:$F$135,MATCH('Capacity Backing (Hide)'!AS$2,'Capacity Summary'!$B$36:$B$135,0),4),IF(INDEX('Capacity Summary'!$I$36:$BH$135,MATCH('Capacity Backing (Hide)'!AS$2,'Capacity Summary'!$B$36:$B$135,0),MATCH('Capacity Backing (Hide)'!$A29,'Capacity Summary'!$I$35:$BH$35,0))&lt;&gt;0,INDEX('Capacity Summary'!$I$36:$BH$135,MATCH('Capacity Backing (Hide)'!AS$2,'Capacity Summary'!$B$36:$B$135,0),MATCH('Capacity Backing (Hide)'!$A29,'Capacity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(Hide)'!$A29,'Capacity Summary'!$I$35:$BH$35,0))="x",INDEX('Capacity Summary'!$C$36:$F$135,MATCH('Capacity Backing (Hide)'!AT$2,'Capacity Summary'!$B$36:$B$135,0),4),IF(INDEX('Capacity Summary'!$I$36:$BH$135,MATCH('Capacity Backing (Hide)'!AT$2,'Capacity Summary'!$B$36:$B$135,0),MATCH('Capacity Backing (Hide)'!$A29,'Capacity Summary'!$I$35:$BH$35,0))&lt;&gt;0,INDEX('Capacity Summary'!$I$36:$BH$135,MATCH('Capacity Backing (Hide)'!AT$2,'Capacity Summary'!$B$36:$B$135,0),MATCH('Capacity Backing (Hide)'!$A29,'Capacity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(Hide)'!$A29,'Capacity Summary'!$I$35:$BH$35,0))="x",INDEX('Capacity Summary'!$C$36:$F$135,MATCH('Capacity Backing (Hide)'!AU$2,'Capacity Summary'!$B$36:$B$135,0),4),IF(INDEX('Capacity Summary'!$I$36:$BH$135,MATCH('Capacity Backing (Hide)'!AU$2,'Capacity Summary'!$B$36:$B$135,0),MATCH('Capacity Backing (Hide)'!$A29,'Capacity Summary'!$I$35:$BH$35,0))&lt;&gt;0,INDEX('Capacity Summary'!$I$36:$BH$135,MATCH('Capacity Backing (Hide)'!AU$2,'Capacity Summary'!$B$36:$B$135,0),MATCH('Capacity Backing (Hide)'!$A29,'Capacity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(Hide)'!$A29,'Capacity Summary'!$I$35:$BH$35,0))="x",INDEX('Capacity Summary'!$C$36:$F$135,MATCH('Capacity Backing (Hide)'!AV$2,'Capacity Summary'!$B$36:$B$135,0),4),IF(INDEX('Capacity Summary'!$I$36:$BH$135,MATCH('Capacity Backing (Hide)'!AV$2,'Capacity Summary'!$B$36:$B$135,0),MATCH('Capacity Backing (Hide)'!$A29,'Capacity Summary'!$I$35:$BH$35,0))&lt;&gt;0,INDEX('Capacity Summary'!$I$36:$BH$135,MATCH('Capacity Backing (Hide)'!AV$2,'Capacity Summary'!$B$36:$B$135,0),MATCH('Capacity Backing (Hide)'!$A29,'Capacity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(Hide)'!$A29,'Capacity Summary'!$I$35:$BH$35,0))="x",INDEX('Capacity Summary'!$C$36:$F$135,MATCH('Capacity Backing (Hide)'!AW$2,'Capacity Summary'!$B$36:$B$135,0),4),IF(INDEX('Capacity Summary'!$I$36:$BH$135,MATCH('Capacity Backing (Hide)'!AW$2,'Capacity Summary'!$B$36:$B$135,0),MATCH('Capacity Backing (Hide)'!$A29,'Capacity Summary'!$I$35:$BH$35,0))&lt;&gt;0,INDEX('Capacity Summary'!$I$36:$BH$135,MATCH('Capacity Backing (Hide)'!AW$2,'Capacity Summary'!$B$36:$B$135,0),MATCH('Capacity Backing (Hide)'!$A29,'Capacity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(Hide)'!$A29,'Capacity Summary'!$I$35:$BH$35,0))="x",INDEX('Capacity Summary'!$C$36:$F$135,MATCH('Capacity Backing (Hide)'!AX$2,'Capacity Summary'!$B$36:$B$135,0),4),IF(INDEX('Capacity Summary'!$I$36:$BH$135,MATCH('Capacity Backing (Hide)'!AX$2,'Capacity Summary'!$B$36:$B$135,0),MATCH('Capacity Backing (Hide)'!$A29,'Capacity Summary'!$I$35:$BH$35,0))&lt;&gt;0,INDEX('Capacity Summary'!$I$36:$BH$135,MATCH('Capacity Backing (Hide)'!AX$2,'Capacity Summary'!$B$36:$B$135,0),MATCH('Capacity Backing (Hide)'!$A29,'Capacity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(Hide)'!$A29,'Capacity Summary'!$I$35:$BH$35,0))="x",INDEX('Capacity Summary'!$C$36:$F$135,MATCH('Capacity Backing (Hide)'!AY$2,'Capacity Summary'!$B$36:$B$135,0),4),IF(INDEX('Capacity Summary'!$I$36:$BH$135,MATCH('Capacity Backing (Hide)'!AY$2,'Capacity Summary'!$B$36:$B$135,0),MATCH('Capacity Backing (Hide)'!$A29,'Capacity Summary'!$I$35:$BH$35,0))&lt;&gt;0,INDEX('Capacity Summary'!$I$36:$BH$135,MATCH('Capacity Backing (Hide)'!AY$2,'Capacity Summary'!$B$36:$B$135,0),MATCH('Capacity Backing (Hide)'!$A29,'Capacity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(Hide)'!$A29,'Capacity Summary'!$I$35:$BH$35,0))="x",INDEX('Capacity Summary'!$C$36:$F$135,MATCH('Capacity Backing (Hide)'!AZ$2,'Capacity Summary'!$B$36:$B$135,0),4),IF(INDEX('Capacity Summary'!$I$36:$BH$135,MATCH('Capacity Backing (Hide)'!AZ$2,'Capacity Summary'!$B$36:$B$135,0),MATCH('Capacity Backing (Hide)'!$A29,'Capacity Summary'!$I$35:$BH$35,0))&lt;&gt;0,INDEX('Capacity Summary'!$I$36:$BH$135,MATCH('Capacity Backing (Hide)'!AZ$2,'Capacity Summary'!$B$36:$B$135,0),MATCH('Capacity Backing (Hide)'!$A29,'Capacity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(Hide)'!$A29,'Capacity Summary'!$I$35:$BH$35,0))="x",INDEX('Capacity Summary'!$C$36:$F$135,MATCH('Capacity Backing (Hide)'!BA$2,'Capacity Summary'!$B$36:$B$135,0),4),IF(INDEX('Capacity Summary'!$I$36:$BH$135,MATCH('Capacity Backing (Hide)'!BA$2,'Capacity Summary'!$B$36:$B$135,0),MATCH('Capacity Backing (Hide)'!$A29,'Capacity Summary'!$I$35:$BH$35,0))&lt;&gt;0,INDEX('Capacity Summary'!$I$36:$BH$135,MATCH('Capacity Backing (Hide)'!BA$2,'Capacity Summary'!$B$36:$B$135,0),MATCH('Capacity Backing (Hide)'!$A29,'Capacity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(Hide)'!$A29,'Capacity Summary'!$I$35:$BH$35,0))="x",INDEX('Capacity Summary'!$C$36:$F$135,MATCH('Capacity Backing (Hide)'!BB$2,'Capacity Summary'!$B$36:$B$135,0),4),IF(INDEX('Capacity Summary'!$I$36:$BH$135,MATCH('Capacity Backing (Hide)'!BB$2,'Capacity Summary'!$B$36:$B$135,0),MATCH('Capacity Backing (Hide)'!$A29,'Capacity Summary'!$I$35:$BH$35,0))&lt;&gt;0,INDEX('Capacity Summary'!$I$36:$BH$135,MATCH('Capacity Backing (Hide)'!BB$2,'Capacity Summary'!$B$36:$B$135,0),MATCH('Capacity Backing (Hide)'!$A29,'Capacity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(Hide)'!$A29,'Capacity Summary'!$I$35:$BH$35,0))="x",INDEX('Capacity Summary'!$C$36:$F$135,MATCH('Capacity Backing (Hide)'!BC$2,'Capacity Summary'!$B$36:$B$135,0),4),IF(INDEX('Capacity Summary'!$I$36:$BH$135,MATCH('Capacity Backing (Hide)'!BC$2,'Capacity Summary'!$B$36:$B$135,0),MATCH('Capacity Backing (Hide)'!$A29,'Capacity Summary'!$I$35:$BH$35,0))&lt;&gt;0,INDEX('Capacity Summary'!$I$36:$BH$135,MATCH('Capacity Backing (Hide)'!BC$2,'Capacity Summary'!$B$36:$B$135,0),MATCH('Capacity Backing (Hide)'!$A29,'Capacity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(Hide)'!$A29,'Capacity Summary'!$I$35:$BH$35,0))="x",INDEX('Capacity Summary'!$C$36:$F$135,MATCH('Capacity Backing (Hide)'!BD$2,'Capacity Summary'!$B$36:$B$135,0),4),IF(INDEX('Capacity Summary'!$I$36:$BH$135,MATCH('Capacity Backing (Hide)'!BD$2,'Capacity Summary'!$B$36:$B$135,0),MATCH('Capacity Backing (Hide)'!$A29,'Capacity Summary'!$I$35:$BH$35,0))&lt;&gt;0,INDEX('Capacity Summary'!$I$36:$BH$135,MATCH('Capacity Backing (Hide)'!BD$2,'Capacity Summary'!$B$36:$B$135,0),MATCH('Capacity Backing (Hide)'!$A29,'Capacity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(Hide)'!$A29,'Capacity Summary'!$I$35:$BH$35,0))="x",INDEX('Capacity Summary'!$C$36:$F$135,MATCH('Capacity Backing (Hide)'!BE$2,'Capacity Summary'!$B$36:$B$135,0),4),IF(INDEX('Capacity Summary'!$I$36:$BH$135,MATCH('Capacity Backing (Hide)'!BE$2,'Capacity Summary'!$B$36:$B$135,0),MATCH('Capacity Backing (Hide)'!$A29,'Capacity Summary'!$I$35:$BH$35,0))&lt;&gt;0,INDEX('Capacity Summary'!$I$36:$BH$135,MATCH('Capacity Backing (Hide)'!BE$2,'Capacity Summary'!$B$36:$B$135,0),MATCH('Capacity Backing (Hide)'!$A29,'Capacity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(Hide)'!$A29,'Capacity Summary'!$I$35:$BH$35,0))="x",INDEX('Capacity Summary'!$C$36:$F$135,MATCH('Capacity Backing (Hide)'!BF$2,'Capacity Summary'!$B$36:$B$135,0),4),IF(INDEX('Capacity Summary'!$I$36:$BH$135,MATCH('Capacity Backing (Hide)'!BF$2,'Capacity Summary'!$B$36:$B$135,0),MATCH('Capacity Backing (Hide)'!$A29,'Capacity Summary'!$I$35:$BH$35,0))&lt;&gt;0,INDEX('Capacity Summary'!$I$36:$BH$135,MATCH('Capacity Backing (Hide)'!BF$2,'Capacity Summary'!$B$36:$B$135,0),MATCH('Capacity Backing (Hide)'!$A29,'Capacity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(Hide)'!$A29,'Capacity Summary'!$I$35:$BH$35,0))="x",INDEX('Capacity Summary'!$C$36:$F$135,MATCH('Capacity Backing (Hide)'!BG$2,'Capacity Summary'!$B$36:$B$135,0),4),IF(INDEX('Capacity Summary'!$I$36:$BH$135,MATCH('Capacity Backing (Hide)'!BG$2,'Capacity Summary'!$B$36:$B$135,0),MATCH('Capacity Backing (Hide)'!$A29,'Capacity Summary'!$I$35:$BH$35,0))&lt;&gt;0,INDEX('Capacity Summary'!$I$36:$BH$135,MATCH('Capacity Backing (Hide)'!BG$2,'Capacity Summary'!$B$36:$B$135,0),MATCH('Capacity Backing (Hide)'!$A29,'Capacity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(Hide)'!$A29,'Capacity Summary'!$I$35:$BH$35,0))="x",INDEX('Capacity Summary'!$C$36:$F$135,MATCH('Capacity Backing (Hide)'!BH$2,'Capacity Summary'!$B$36:$B$135,0),4),IF(INDEX('Capacity Summary'!$I$36:$BH$135,MATCH('Capacity Backing (Hide)'!BH$2,'Capacity Summary'!$B$36:$B$135,0),MATCH('Capacity Backing (Hide)'!$A29,'Capacity Summary'!$I$35:$BH$35,0))&lt;&gt;0,INDEX('Capacity Summary'!$I$36:$BH$135,MATCH('Capacity Backing (Hide)'!BH$2,'Capacity Summary'!$B$36:$B$135,0),MATCH('Capacity Backing (Hide)'!$A29,'Capacity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(Hide)'!$A29,'Capacity Summary'!$I$35:$BH$35,0))="x",INDEX('Capacity Summary'!$C$36:$F$135,MATCH('Capacity Backing (Hide)'!BI$2,'Capacity Summary'!$B$36:$B$135,0),4),IF(INDEX('Capacity Summary'!$I$36:$BH$135,MATCH('Capacity Backing (Hide)'!BI$2,'Capacity Summary'!$B$36:$B$135,0),MATCH('Capacity Backing (Hide)'!$A29,'Capacity Summary'!$I$35:$BH$35,0))&lt;&gt;0,INDEX('Capacity Summary'!$I$36:$BH$135,MATCH('Capacity Backing (Hide)'!BI$2,'Capacity Summary'!$B$36:$B$135,0),MATCH('Capacity Backing (Hide)'!$A29,'Capacity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(Hide)'!$A29,'Capacity Summary'!$I$35:$BH$35,0))="x",INDEX('Capacity Summary'!$C$36:$F$135,MATCH('Capacity Backing (Hide)'!BJ$2,'Capacity Summary'!$B$36:$B$135,0),4),IF(INDEX('Capacity Summary'!$I$36:$BH$135,MATCH('Capacity Backing (Hide)'!BJ$2,'Capacity Summary'!$B$36:$B$135,0),MATCH('Capacity Backing (Hide)'!$A29,'Capacity Summary'!$I$35:$BH$35,0))&lt;&gt;0,INDEX('Capacity Summary'!$I$36:$BH$135,MATCH('Capacity Backing (Hide)'!BJ$2,'Capacity Summary'!$B$36:$B$135,0),MATCH('Capacity Backing (Hide)'!$A29,'Capacity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(Hide)'!$A29,'Capacity Summary'!$I$35:$BH$35,0))="x",INDEX('Capacity Summary'!$C$36:$F$135,MATCH('Capacity Backing (Hide)'!BK$2,'Capacity Summary'!$B$36:$B$135,0),4),IF(INDEX('Capacity Summary'!$I$36:$BH$135,MATCH('Capacity Backing (Hide)'!BK$2,'Capacity Summary'!$B$36:$B$135,0),MATCH('Capacity Backing (Hide)'!$A29,'Capacity Summary'!$I$35:$BH$35,0))&lt;&gt;0,INDEX('Capacity Summary'!$I$36:$BH$135,MATCH('Capacity Backing (Hide)'!BK$2,'Capacity Summary'!$B$36:$B$135,0),MATCH('Capacity Backing (Hide)'!$A29,'Capacity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(Hide)'!$A29,'Capacity Summary'!$I$35:$BH$35,0))="x",INDEX('Capacity Summary'!$C$36:$F$135,MATCH('Capacity Backing (Hide)'!BL$2,'Capacity Summary'!$B$36:$B$135,0),4),IF(INDEX('Capacity Summary'!$I$36:$BH$135,MATCH('Capacity Backing (Hide)'!BL$2,'Capacity Summary'!$B$36:$B$135,0),MATCH('Capacity Backing (Hide)'!$A29,'Capacity Summary'!$I$35:$BH$35,0))&lt;&gt;0,INDEX('Capacity Summary'!$I$36:$BH$135,MATCH('Capacity Backing (Hide)'!BL$2,'Capacity Summary'!$B$36:$B$135,0),MATCH('Capacity Backing (Hide)'!$A29,'Capacity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(Hide)'!$A29,'Capacity Summary'!$I$35:$BH$35,0))="x",INDEX('Capacity Summary'!$C$36:$F$135,MATCH('Capacity Backing (Hide)'!BM$2,'Capacity Summary'!$B$36:$B$135,0),4),IF(INDEX('Capacity Summary'!$I$36:$BH$135,MATCH('Capacity Backing (Hide)'!BM$2,'Capacity Summary'!$B$36:$B$135,0),MATCH('Capacity Backing (Hide)'!$A29,'Capacity Summary'!$I$35:$BH$35,0))&lt;&gt;0,INDEX('Capacity Summary'!$I$36:$BH$135,MATCH('Capacity Backing (Hide)'!BM$2,'Capacity Summary'!$B$36:$B$135,0),MATCH('Capacity Backing (Hide)'!$A29,'Capacity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(Hide)'!$A29,'Capacity Summary'!$I$35:$BH$35,0))="x",INDEX('Capacity Summary'!$C$36:$F$135,MATCH('Capacity Backing (Hide)'!BN$2,'Capacity Summary'!$B$36:$B$135,0),4),IF(INDEX('Capacity Summary'!$I$36:$BH$135,MATCH('Capacity Backing (Hide)'!BN$2,'Capacity Summary'!$B$36:$B$135,0),MATCH('Capacity Backing (Hide)'!$A29,'Capacity Summary'!$I$35:$BH$35,0))&lt;&gt;0,INDEX('Capacity Summary'!$I$36:$BH$135,MATCH('Capacity Backing (Hide)'!BN$2,'Capacity Summary'!$B$36:$B$135,0),MATCH('Capacity Backing (Hide)'!$A29,'Capacity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(Hide)'!$A29,'Capacity Summary'!$I$35:$BH$35,0))="x",INDEX('Capacity Summary'!$C$36:$F$135,MATCH('Capacity Backing (Hide)'!BO$2,'Capacity Summary'!$B$36:$B$135,0),4),IF(INDEX('Capacity Summary'!$I$36:$BH$135,MATCH('Capacity Backing (Hide)'!BO$2,'Capacity Summary'!$B$36:$B$135,0),MATCH('Capacity Backing (Hide)'!$A29,'Capacity Summary'!$I$35:$BH$35,0))&lt;&gt;0,INDEX('Capacity Summary'!$I$36:$BH$135,MATCH('Capacity Backing (Hide)'!BO$2,'Capacity Summary'!$B$36:$B$135,0),MATCH('Capacity Backing (Hide)'!$A29,'Capacity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(Hide)'!$A29,'Capacity Summary'!$I$35:$BH$35,0))="x",INDEX('Capacity Summary'!$C$36:$F$135,MATCH('Capacity Backing (Hide)'!BP$2,'Capacity Summary'!$B$36:$B$135,0),4),IF(INDEX('Capacity Summary'!$I$36:$BH$135,MATCH('Capacity Backing (Hide)'!BP$2,'Capacity Summary'!$B$36:$B$135,0),MATCH('Capacity Backing (Hide)'!$A29,'Capacity Summary'!$I$35:$BH$35,0))&lt;&gt;0,INDEX('Capacity Summary'!$I$36:$BH$135,MATCH('Capacity Backing (Hide)'!BP$2,'Capacity Summary'!$B$36:$B$135,0),MATCH('Capacity Backing (Hide)'!$A29,'Capacity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(Hide)'!$A29,'Capacity Summary'!$I$35:$BH$35,0))="x",INDEX('Capacity Summary'!$C$36:$F$135,MATCH('Capacity Backing (Hide)'!BQ$2,'Capacity Summary'!$B$36:$B$135,0),4),IF(INDEX('Capacity Summary'!$I$36:$BH$135,MATCH('Capacity Backing (Hide)'!BQ$2,'Capacity Summary'!$B$36:$B$135,0),MATCH('Capacity Backing (Hide)'!$A29,'Capacity Summary'!$I$35:$BH$35,0))&lt;&gt;0,INDEX('Capacity Summary'!$I$36:$BH$135,MATCH('Capacity Backing (Hide)'!BQ$2,'Capacity Summary'!$B$36:$B$135,0),MATCH('Capacity Backing (Hide)'!$A29,'Capacity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(Hide)'!$A29,'Capacity Summary'!$I$35:$BH$35,0))="x",INDEX('Capacity Summary'!$C$36:$F$135,MATCH('Capacity Backing (Hide)'!BR$2,'Capacity Summary'!$B$36:$B$135,0),4),IF(INDEX('Capacity Summary'!$I$36:$BH$135,MATCH('Capacity Backing (Hide)'!BR$2,'Capacity Summary'!$B$36:$B$135,0),MATCH('Capacity Backing (Hide)'!$A29,'Capacity Summary'!$I$35:$BH$35,0))&lt;&gt;0,INDEX('Capacity Summary'!$I$36:$BH$135,MATCH('Capacity Backing (Hide)'!BR$2,'Capacity Summary'!$B$36:$B$135,0),MATCH('Capacity Backing (Hide)'!$A29,'Capacity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(Hide)'!$A29,'Capacity Summary'!$I$35:$BH$35,0))="x",INDEX('Capacity Summary'!$C$36:$F$135,MATCH('Capacity Backing (Hide)'!BS$2,'Capacity Summary'!$B$36:$B$135,0),4),IF(INDEX('Capacity Summary'!$I$36:$BH$135,MATCH('Capacity Backing (Hide)'!BS$2,'Capacity Summary'!$B$36:$B$135,0),MATCH('Capacity Backing (Hide)'!$A29,'Capacity Summary'!$I$35:$BH$35,0))&lt;&gt;0,INDEX('Capacity Summary'!$I$36:$BH$135,MATCH('Capacity Backing (Hide)'!BS$2,'Capacity Summary'!$B$36:$B$135,0),MATCH('Capacity Backing (Hide)'!$A29,'Capacity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(Hide)'!$A29,'Capacity Summary'!$I$35:$BH$35,0))="x",INDEX('Capacity Summary'!$C$36:$F$135,MATCH('Capacity Backing (Hide)'!BT$2,'Capacity Summary'!$B$36:$B$135,0),4),IF(INDEX('Capacity Summary'!$I$36:$BH$135,MATCH('Capacity Backing (Hide)'!BT$2,'Capacity Summary'!$B$36:$B$135,0),MATCH('Capacity Backing (Hide)'!$A29,'Capacity Summary'!$I$35:$BH$35,0))&lt;&gt;0,INDEX('Capacity Summary'!$I$36:$BH$135,MATCH('Capacity Backing (Hide)'!BT$2,'Capacity Summary'!$B$36:$B$135,0),MATCH('Capacity Backing (Hide)'!$A29,'Capacity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(Hide)'!$A29,'Capacity Summary'!$I$35:$BH$35,0))="x",INDEX('Capacity Summary'!$C$36:$F$135,MATCH('Capacity Backing (Hide)'!BU$2,'Capacity Summary'!$B$36:$B$135,0),4),IF(INDEX('Capacity Summary'!$I$36:$BH$135,MATCH('Capacity Backing (Hide)'!BU$2,'Capacity Summary'!$B$36:$B$135,0),MATCH('Capacity Backing (Hide)'!$A29,'Capacity Summary'!$I$35:$BH$35,0))&lt;&gt;0,INDEX('Capacity Summary'!$I$36:$BH$135,MATCH('Capacity Backing (Hide)'!BU$2,'Capacity Summary'!$B$36:$B$135,0),MATCH('Capacity Backing (Hide)'!$A29,'Capacity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(Hide)'!$A29,'Capacity Summary'!$I$35:$BH$35,0))="x",INDEX('Capacity Summary'!$C$36:$F$135,MATCH('Capacity Backing (Hide)'!BV$2,'Capacity Summary'!$B$36:$B$135,0),4),IF(INDEX('Capacity Summary'!$I$36:$BH$135,MATCH('Capacity Backing (Hide)'!BV$2,'Capacity Summary'!$B$36:$B$135,0),MATCH('Capacity Backing (Hide)'!$A29,'Capacity Summary'!$I$35:$BH$35,0))&lt;&gt;0,INDEX('Capacity Summary'!$I$36:$BH$135,MATCH('Capacity Backing (Hide)'!BV$2,'Capacity Summary'!$B$36:$B$135,0),MATCH('Capacity Backing (Hide)'!$A29,'Capacity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(Hide)'!$A29,'Capacity Summary'!$I$35:$BH$35,0))="x",INDEX('Capacity Summary'!$C$36:$F$135,MATCH('Capacity Backing (Hide)'!BW$2,'Capacity Summary'!$B$36:$B$135,0),4),IF(INDEX('Capacity Summary'!$I$36:$BH$135,MATCH('Capacity Backing (Hide)'!BW$2,'Capacity Summary'!$B$36:$B$135,0),MATCH('Capacity Backing (Hide)'!$A29,'Capacity Summary'!$I$35:$BH$35,0))&lt;&gt;0,INDEX('Capacity Summary'!$I$36:$BH$135,MATCH('Capacity Backing (Hide)'!BW$2,'Capacity Summary'!$B$36:$B$135,0),MATCH('Capacity Backing (Hide)'!$A29,'Capacity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(Hide)'!$A29,'Capacity Summary'!$I$35:$BH$35,0))="x",INDEX('Capacity Summary'!$C$36:$F$135,MATCH('Capacity Backing (Hide)'!BX$2,'Capacity Summary'!$B$36:$B$135,0),4),IF(INDEX('Capacity Summary'!$I$36:$BH$135,MATCH('Capacity Backing (Hide)'!BX$2,'Capacity Summary'!$B$36:$B$135,0),MATCH('Capacity Backing (Hide)'!$A29,'Capacity Summary'!$I$35:$BH$35,0))&lt;&gt;0,INDEX('Capacity Summary'!$I$36:$BH$135,MATCH('Capacity Backing (Hide)'!BX$2,'Capacity Summary'!$B$36:$B$135,0),MATCH('Capacity Backing (Hide)'!$A29,'Capacity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(Hide)'!$A29,'Capacity Summary'!$I$35:$BH$35,0))="x",INDEX('Capacity Summary'!$C$36:$F$135,MATCH('Capacity Backing (Hide)'!BY$2,'Capacity Summary'!$B$36:$B$135,0),4),IF(INDEX('Capacity Summary'!$I$36:$BH$135,MATCH('Capacity Backing (Hide)'!BY$2,'Capacity Summary'!$B$36:$B$135,0),MATCH('Capacity Backing (Hide)'!$A29,'Capacity Summary'!$I$35:$BH$35,0))&lt;&gt;0,INDEX('Capacity Summary'!$I$36:$BH$135,MATCH('Capacity Backing (Hide)'!BY$2,'Capacity Summary'!$B$36:$B$135,0),MATCH('Capacity Backing (Hide)'!$A29,'Capacity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(Hide)'!$A29,'Capacity Summary'!$I$35:$BH$35,0))="x",INDEX('Capacity Summary'!$C$36:$F$135,MATCH('Capacity Backing (Hide)'!BZ$2,'Capacity Summary'!$B$36:$B$135,0),4),IF(INDEX('Capacity Summary'!$I$36:$BH$135,MATCH('Capacity Backing (Hide)'!BZ$2,'Capacity Summary'!$B$36:$B$135,0),MATCH('Capacity Backing (Hide)'!$A29,'Capacity Summary'!$I$35:$BH$35,0))&lt;&gt;0,INDEX('Capacity Summary'!$I$36:$BH$135,MATCH('Capacity Backing (Hide)'!BZ$2,'Capacity Summary'!$B$36:$B$135,0),MATCH('Capacity Backing (Hide)'!$A29,'Capacity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(Hide)'!$A29,'Capacity Summary'!$I$35:$BH$35,0))="x",INDEX('Capacity Summary'!$C$36:$F$135,MATCH('Capacity Backing (Hide)'!CA$2,'Capacity Summary'!$B$36:$B$135,0),4),IF(INDEX('Capacity Summary'!$I$36:$BH$135,MATCH('Capacity Backing (Hide)'!CA$2,'Capacity Summary'!$B$36:$B$135,0),MATCH('Capacity Backing (Hide)'!$A29,'Capacity Summary'!$I$35:$BH$35,0))&lt;&gt;0,INDEX('Capacity Summary'!$I$36:$BH$135,MATCH('Capacity Backing (Hide)'!CA$2,'Capacity Summary'!$B$36:$B$135,0),MATCH('Capacity Backing (Hide)'!$A29,'Capacity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(Hide)'!$A29,'Capacity Summary'!$I$35:$BH$35,0))="x",INDEX('Capacity Summary'!$C$36:$F$135,MATCH('Capacity Backing (Hide)'!CB$2,'Capacity Summary'!$B$36:$B$135,0),4),IF(INDEX('Capacity Summary'!$I$36:$BH$135,MATCH('Capacity Backing (Hide)'!CB$2,'Capacity Summary'!$B$36:$B$135,0),MATCH('Capacity Backing (Hide)'!$A29,'Capacity Summary'!$I$35:$BH$35,0))&lt;&gt;0,INDEX('Capacity Summary'!$I$36:$BH$135,MATCH('Capacity Backing (Hide)'!CB$2,'Capacity Summary'!$B$36:$B$135,0),MATCH('Capacity Backing (Hide)'!$A29,'Capacity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(Hide)'!$A29,'Capacity Summary'!$I$35:$BH$35,0))="x",INDEX('Capacity Summary'!$C$36:$F$135,MATCH('Capacity Backing (Hide)'!CC$2,'Capacity Summary'!$B$36:$B$135,0),4),IF(INDEX('Capacity Summary'!$I$36:$BH$135,MATCH('Capacity Backing (Hide)'!CC$2,'Capacity Summary'!$B$36:$B$135,0),MATCH('Capacity Backing (Hide)'!$A29,'Capacity Summary'!$I$35:$BH$35,0))&lt;&gt;0,INDEX('Capacity Summary'!$I$36:$BH$135,MATCH('Capacity Backing (Hide)'!CC$2,'Capacity Summary'!$B$36:$B$135,0),MATCH('Capacity Backing (Hide)'!$A29,'Capacity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(Hide)'!$A29,'Capacity Summary'!$I$35:$BH$35,0))="x",INDEX('Capacity Summary'!$C$36:$F$135,MATCH('Capacity Backing (Hide)'!CD$2,'Capacity Summary'!$B$36:$B$135,0),4),IF(INDEX('Capacity Summary'!$I$36:$BH$135,MATCH('Capacity Backing (Hide)'!CD$2,'Capacity Summary'!$B$36:$B$135,0),MATCH('Capacity Backing (Hide)'!$A29,'Capacity Summary'!$I$35:$BH$35,0))&lt;&gt;0,INDEX('Capacity Summary'!$I$36:$BH$135,MATCH('Capacity Backing (Hide)'!CD$2,'Capacity Summary'!$B$36:$B$135,0),MATCH('Capacity Backing (Hide)'!$A29,'Capacity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(Hide)'!$A29,'Capacity Summary'!$I$35:$BH$35,0))="x",INDEX('Capacity Summary'!$C$36:$F$135,MATCH('Capacity Backing (Hide)'!CE$2,'Capacity Summary'!$B$36:$B$135,0),4),IF(INDEX('Capacity Summary'!$I$36:$BH$135,MATCH('Capacity Backing (Hide)'!CE$2,'Capacity Summary'!$B$36:$B$135,0),MATCH('Capacity Backing (Hide)'!$A29,'Capacity Summary'!$I$35:$BH$35,0))&lt;&gt;0,INDEX('Capacity Summary'!$I$36:$BH$135,MATCH('Capacity Backing (Hide)'!CE$2,'Capacity Summary'!$B$36:$B$135,0),MATCH('Capacity Backing (Hide)'!$A29,'Capacity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(Hide)'!$A29,'Capacity Summary'!$I$35:$BH$35,0))="x",INDEX('Capacity Summary'!$C$36:$F$135,MATCH('Capacity Backing (Hide)'!CF$2,'Capacity Summary'!$B$36:$B$135,0),4),IF(INDEX('Capacity Summary'!$I$36:$BH$135,MATCH('Capacity Backing (Hide)'!CF$2,'Capacity Summary'!$B$36:$B$135,0),MATCH('Capacity Backing (Hide)'!$A29,'Capacity Summary'!$I$35:$BH$35,0))&lt;&gt;0,INDEX('Capacity Summary'!$I$36:$BH$135,MATCH('Capacity Backing (Hide)'!CF$2,'Capacity Summary'!$B$36:$B$135,0),MATCH('Capacity Backing (Hide)'!$A29,'Capacity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(Hide)'!$A29,'Capacity Summary'!$I$35:$BH$35,0))="x",INDEX('Capacity Summary'!$C$36:$F$135,MATCH('Capacity Backing (Hide)'!CG$2,'Capacity Summary'!$B$36:$B$135,0),4),IF(INDEX('Capacity Summary'!$I$36:$BH$135,MATCH('Capacity Backing (Hide)'!CG$2,'Capacity Summary'!$B$36:$B$135,0),MATCH('Capacity Backing (Hide)'!$A29,'Capacity Summary'!$I$35:$BH$35,0))&lt;&gt;0,INDEX('Capacity Summary'!$I$36:$BH$135,MATCH('Capacity Backing (Hide)'!CG$2,'Capacity Summary'!$B$36:$B$135,0),MATCH('Capacity Backing (Hide)'!$A29,'Capacity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(Hide)'!$A29,'Capacity Summary'!$I$35:$BH$35,0))="x",INDEX('Capacity Summary'!$C$36:$F$135,MATCH('Capacity Backing (Hide)'!CH$2,'Capacity Summary'!$B$36:$B$135,0),4),IF(INDEX('Capacity Summary'!$I$36:$BH$135,MATCH('Capacity Backing (Hide)'!CH$2,'Capacity Summary'!$B$36:$B$135,0),MATCH('Capacity Backing (Hide)'!$A29,'Capacity Summary'!$I$35:$BH$35,0))&lt;&gt;0,INDEX('Capacity Summary'!$I$36:$BH$135,MATCH('Capacity Backing (Hide)'!CH$2,'Capacity Summary'!$B$36:$B$135,0),MATCH('Capacity Backing (Hide)'!$A29,'Capacity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(Hide)'!$A29,'Capacity Summary'!$I$35:$BH$35,0))="x",INDEX('Capacity Summary'!$C$36:$F$135,MATCH('Capacity Backing (Hide)'!CI$2,'Capacity Summary'!$B$36:$B$135,0),4),IF(INDEX('Capacity Summary'!$I$36:$BH$135,MATCH('Capacity Backing (Hide)'!CI$2,'Capacity Summary'!$B$36:$B$135,0),MATCH('Capacity Backing (Hide)'!$A29,'Capacity Summary'!$I$35:$BH$35,0))&lt;&gt;0,INDEX('Capacity Summary'!$I$36:$BH$135,MATCH('Capacity Backing (Hide)'!CI$2,'Capacity Summary'!$B$36:$B$135,0),MATCH('Capacity Backing (Hide)'!$A29,'Capacity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(Hide)'!$A29,'Capacity Summary'!$I$35:$BH$35,0))="x",INDEX('Capacity Summary'!$C$36:$F$135,MATCH('Capacity Backing (Hide)'!CJ$2,'Capacity Summary'!$B$36:$B$135,0),4),IF(INDEX('Capacity Summary'!$I$36:$BH$135,MATCH('Capacity Backing (Hide)'!CJ$2,'Capacity Summary'!$B$36:$B$135,0),MATCH('Capacity Backing (Hide)'!$A29,'Capacity Summary'!$I$35:$BH$35,0))&lt;&gt;0,INDEX('Capacity Summary'!$I$36:$BH$135,MATCH('Capacity Backing (Hide)'!CJ$2,'Capacity Summary'!$B$36:$B$135,0),MATCH('Capacity Backing (Hide)'!$A29,'Capacity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(Hide)'!$A29,'Capacity Summary'!$I$35:$BH$35,0))="x",INDEX('Capacity Summary'!$C$36:$F$135,MATCH('Capacity Backing (Hide)'!CK$2,'Capacity Summary'!$B$36:$B$135,0),4),IF(INDEX('Capacity Summary'!$I$36:$BH$135,MATCH('Capacity Backing (Hide)'!CK$2,'Capacity Summary'!$B$36:$B$135,0),MATCH('Capacity Backing (Hide)'!$A29,'Capacity Summary'!$I$35:$BH$35,0))&lt;&gt;0,INDEX('Capacity Summary'!$I$36:$BH$135,MATCH('Capacity Backing (Hide)'!CK$2,'Capacity Summary'!$B$36:$B$135,0),MATCH('Capacity Backing (Hide)'!$A29,'Capacity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(Hide)'!$A29,'Capacity Summary'!$I$35:$BH$35,0))="x",INDEX('Capacity Summary'!$C$36:$F$135,MATCH('Capacity Backing (Hide)'!CL$2,'Capacity Summary'!$B$36:$B$135,0),4),IF(INDEX('Capacity Summary'!$I$36:$BH$135,MATCH('Capacity Backing (Hide)'!CL$2,'Capacity Summary'!$B$36:$B$135,0),MATCH('Capacity Backing (Hide)'!$A29,'Capacity Summary'!$I$35:$BH$35,0))&lt;&gt;0,INDEX('Capacity Summary'!$I$36:$BH$135,MATCH('Capacity Backing (Hide)'!CL$2,'Capacity Summary'!$B$36:$B$135,0),MATCH('Capacity Backing (Hide)'!$A29,'Capacity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(Hide)'!$A29,'Capacity Summary'!$I$35:$BH$35,0))="x",INDEX('Capacity Summary'!$C$36:$F$135,MATCH('Capacity Backing (Hide)'!CM$2,'Capacity Summary'!$B$36:$B$135,0),4),IF(INDEX('Capacity Summary'!$I$36:$BH$135,MATCH('Capacity Backing (Hide)'!CM$2,'Capacity Summary'!$B$36:$B$135,0),MATCH('Capacity Backing (Hide)'!$A29,'Capacity Summary'!$I$35:$BH$35,0))&lt;&gt;0,INDEX('Capacity Summary'!$I$36:$BH$135,MATCH('Capacity Backing (Hide)'!CM$2,'Capacity Summary'!$B$36:$B$135,0),MATCH('Capacity Backing (Hide)'!$A29,'Capacity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(Hide)'!$A29,'Capacity Summary'!$I$35:$BH$35,0))="x",INDEX('Capacity Summary'!$C$36:$F$135,MATCH('Capacity Backing (Hide)'!CN$2,'Capacity Summary'!$B$36:$B$135,0),4),IF(INDEX('Capacity Summary'!$I$36:$BH$135,MATCH('Capacity Backing (Hide)'!CN$2,'Capacity Summary'!$B$36:$B$135,0),MATCH('Capacity Backing (Hide)'!$A29,'Capacity Summary'!$I$35:$BH$35,0))&lt;&gt;0,INDEX('Capacity Summary'!$I$36:$BH$135,MATCH('Capacity Backing (Hide)'!CN$2,'Capacity Summary'!$B$36:$B$135,0),MATCH('Capacity Backing (Hide)'!$A29,'Capacity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(Hide)'!$A29,'Capacity Summary'!$I$35:$BH$35,0))="x",INDEX('Capacity Summary'!$C$36:$F$135,MATCH('Capacity Backing (Hide)'!CO$2,'Capacity Summary'!$B$36:$B$135,0),4),IF(INDEX('Capacity Summary'!$I$36:$BH$135,MATCH('Capacity Backing (Hide)'!CO$2,'Capacity Summary'!$B$36:$B$135,0),MATCH('Capacity Backing (Hide)'!$A29,'Capacity Summary'!$I$35:$BH$35,0))&lt;&gt;0,INDEX('Capacity Summary'!$I$36:$BH$135,MATCH('Capacity Backing (Hide)'!CO$2,'Capacity Summary'!$B$36:$B$135,0),MATCH('Capacity Backing (Hide)'!$A29,'Capacity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(Hide)'!$A29,'Capacity Summary'!$I$35:$BH$35,0))="x",INDEX('Capacity Summary'!$C$36:$F$135,MATCH('Capacity Backing (Hide)'!CP$2,'Capacity Summary'!$B$36:$B$135,0),4),IF(INDEX('Capacity Summary'!$I$36:$BH$135,MATCH('Capacity Backing (Hide)'!CP$2,'Capacity Summary'!$B$36:$B$135,0),MATCH('Capacity Backing (Hide)'!$A29,'Capacity Summary'!$I$35:$BH$35,0))&lt;&gt;0,INDEX('Capacity Summary'!$I$36:$BH$135,MATCH('Capacity Backing (Hide)'!CP$2,'Capacity Summary'!$B$36:$B$135,0),MATCH('Capacity Backing (Hide)'!$A29,'Capacity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(Hide)'!$A29,'Capacity Summary'!$I$35:$BH$35,0))="x",INDEX('Capacity Summary'!$C$36:$F$135,MATCH('Capacity Backing (Hide)'!CQ$2,'Capacity Summary'!$B$36:$B$135,0),4),IF(INDEX('Capacity Summary'!$I$36:$BH$135,MATCH('Capacity Backing (Hide)'!CQ$2,'Capacity Summary'!$B$36:$B$135,0),MATCH('Capacity Backing (Hide)'!$A29,'Capacity Summary'!$I$35:$BH$35,0))&lt;&gt;0,INDEX('Capacity Summary'!$I$36:$BH$135,MATCH('Capacity Backing (Hide)'!CQ$2,'Capacity Summary'!$B$36:$B$135,0),MATCH('Capacity Backing (Hide)'!$A29,'Capacity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(Hide)'!$A29,'Capacity Summary'!$I$35:$BH$35,0))="x",INDEX('Capacity Summary'!$C$36:$F$135,MATCH('Capacity Backing (Hide)'!CR$2,'Capacity Summary'!$B$36:$B$135,0),4),IF(INDEX('Capacity Summary'!$I$36:$BH$135,MATCH('Capacity Backing (Hide)'!CR$2,'Capacity Summary'!$B$36:$B$135,0),MATCH('Capacity Backing (Hide)'!$A29,'Capacity Summary'!$I$35:$BH$35,0))&lt;&gt;0,INDEX('Capacity Summary'!$I$36:$BH$135,MATCH('Capacity Backing (Hide)'!CR$2,'Capacity Summary'!$B$36:$B$135,0),MATCH('Capacity Backing (Hide)'!$A29,'Capacity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(Hide)'!$A29,'Capacity Summary'!$I$35:$BH$35,0))="x",INDEX('Capacity Summary'!$C$36:$F$135,MATCH('Capacity Backing (Hide)'!CS$2,'Capacity Summary'!$B$36:$B$135,0),4),IF(INDEX('Capacity Summary'!$I$36:$BH$135,MATCH('Capacity Backing (Hide)'!CS$2,'Capacity Summary'!$B$36:$B$135,0),MATCH('Capacity Backing (Hide)'!$A29,'Capacity Summary'!$I$35:$BH$35,0))&lt;&gt;0,INDEX('Capacity Summary'!$I$36:$BH$135,MATCH('Capacity Backing (Hide)'!CS$2,'Capacity Summary'!$B$36:$B$135,0),MATCH('Capacity Backing (Hide)'!$A29,'Capacity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(Hide)'!$A29,'Capacity Summary'!$I$35:$BH$35,0))="x",INDEX('Capacity Summary'!$C$36:$F$135,MATCH('Capacity Backing (Hide)'!CT$2,'Capacity Summary'!$B$36:$B$135,0),4),IF(INDEX('Capacity Summary'!$I$36:$BH$135,MATCH('Capacity Backing (Hide)'!CT$2,'Capacity Summary'!$B$36:$B$135,0),MATCH('Capacity Backing (Hide)'!$A29,'Capacity Summary'!$I$35:$BH$35,0))&lt;&gt;0,INDEX('Capacity Summary'!$I$36:$BH$135,MATCH('Capacity Backing (Hide)'!CT$2,'Capacity Summary'!$B$36:$B$135,0),MATCH('Capacity Backing (Hide)'!$A29,'Capacity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(Hide)'!$A29,'Capacity Summary'!$I$35:$BH$35,0))="x",INDEX('Capacity Summary'!$C$36:$F$135,MATCH('Capacity Backing (Hide)'!CU$2,'Capacity Summary'!$B$36:$B$135,0),4),IF(INDEX('Capacity Summary'!$I$36:$BH$135,MATCH('Capacity Backing (Hide)'!CU$2,'Capacity Summary'!$B$36:$B$135,0),MATCH('Capacity Backing (Hide)'!$A29,'Capacity Summary'!$I$35:$BH$35,0))&lt;&gt;0,INDEX('Capacity Summary'!$I$36:$BH$135,MATCH('Capacity Backing (Hide)'!CU$2,'Capacity Summary'!$B$36:$B$135,0),MATCH('Capacity Backing (Hide)'!$A29,'Capacity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(Hide)'!$A29,'Capacity Summary'!$I$35:$BH$35,0))="x",INDEX('Capacity Summary'!$C$36:$F$135,MATCH('Capacity Backing (Hide)'!CV$2,'Capacity Summary'!$B$36:$B$135,0),4),IF(INDEX('Capacity Summary'!$I$36:$BH$135,MATCH('Capacity Backing (Hide)'!CV$2,'Capacity Summary'!$B$36:$B$135,0),MATCH('Capacity Backing (Hide)'!$A29,'Capacity Summary'!$I$35:$BH$35,0))&lt;&gt;0,INDEX('Capacity Summary'!$I$36:$BH$135,MATCH('Capacity Backing (Hide)'!CV$2,'Capacity Summary'!$B$36:$B$135,0),MATCH('Capacity Backing (Hide)'!$A29,'Capacity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(Hide)'!$A29,'Capacity Summary'!$I$35:$BH$35,0))="x",INDEX('Capacity Summary'!$C$36:$F$135,MATCH('Capacity Backing (Hide)'!CW$2,'Capacity Summary'!$B$36:$B$135,0),4),IF(INDEX('Capacity Summary'!$I$36:$BH$135,MATCH('Capacity Backing (Hide)'!CW$2,'Capacity Summary'!$B$36:$B$135,0),MATCH('Capacity Backing (Hide)'!$A29,'Capacity Summary'!$I$35:$BH$35,0))&lt;&gt;0,INDEX('Capacity Summary'!$I$36:$BH$135,MATCH('Capacity Backing (Hide)'!CW$2,'Capacity Summary'!$B$36:$B$135,0),MATCH('Capacity Backing (Hide)'!$A29,'Capacity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(Hide)'!$A30,'Capacity Summary'!$I$35:$BH$35,0))="x",INDEX('Capacity Summary'!$C$36:$F$135,MATCH('Capacity Backing (Hide)'!B$2,'Capacity Summary'!$B$36:$B$135,0),4),IF(INDEX('Capacity Summary'!$I$36:$BH$135,MATCH('Capacity Backing (Hide)'!B$2,'Capacity Summary'!$B$36:$B$135,0),MATCH('Capacity Backing (Hide)'!$A30,'Capacity Summary'!$I$35:$BH$35,0))&lt;&gt;0,INDEX('Capacity Summary'!$I$36:$BH$135,MATCH('Capacity Backing (Hide)'!B$2,'Capacity Summary'!$B$36:$B$135,0),MATCH('Capacity Backing (Hide)'!$A30,'Capacity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(Hide)'!$A30,'Capacity Summary'!$I$35:$BH$35,0))="x",INDEX('Capacity Summary'!$C$36:$F$135,MATCH('Capacity Backing (Hide)'!C$2,'Capacity Summary'!$B$36:$B$135,0),4),IF(INDEX('Capacity Summary'!$I$36:$BH$135,MATCH('Capacity Backing (Hide)'!C$2,'Capacity Summary'!$B$36:$B$135,0),MATCH('Capacity Backing (Hide)'!$A30,'Capacity Summary'!$I$35:$BH$35,0))&lt;&gt;0,INDEX('Capacity Summary'!$I$36:$BH$135,MATCH('Capacity Backing (Hide)'!C$2,'Capacity Summary'!$B$36:$B$135,0),MATCH('Capacity Backing (Hide)'!$A30,'Capacity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(Hide)'!$A30,'Capacity Summary'!$I$35:$BH$35,0))="x",INDEX('Capacity Summary'!$C$36:$F$135,MATCH('Capacity Backing (Hide)'!D$2,'Capacity Summary'!$B$36:$B$135,0),4),IF(INDEX('Capacity Summary'!$I$36:$BH$135,MATCH('Capacity Backing (Hide)'!D$2,'Capacity Summary'!$B$36:$B$135,0),MATCH('Capacity Backing (Hide)'!$A30,'Capacity Summary'!$I$35:$BH$35,0))&lt;&gt;0,INDEX('Capacity Summary'!$I$36:$BH$135,MATCH('Capacity Backing (Hide)'!D$2,'Capacity Summary'!$B$36:$B$135,0),MATCH('Capacity Backing (Hide)'!$A30,'Capacity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(Hide)'!$A30,'Capacity Summary'!$I$35:$BH$35,0))="x",INDEX('Capacity Summary'!$C$36:$F$135,MATCH('Capacity Backing (Hide)'!E$2,'Capacity Summary'!$B$36:$B$135,0),4),IF(INDEX('Capacity Summary'!$I$36:$BH$135,MATCH('Capacity Backing (Hide)'!E$2,'Capacity Summary'!$B$36:$B$135,0),MATCH('Capacity Backing (Hide)'!$A30,'Capacity Summary'!$I$35:$BH$35,0))&lt;&gt;0,INDEX('Capacity Summary'!$I$36:$BH$135,MATCH('Capacity Backing (Hide)'!E$2,'Capacity Summary'!$B$36:$B$135,0),MATCH('Capacity Backing (Hide)'!$A30,'Capacity Summary'!$I$35:$BH$35,0)),0)),INDEX('Capacity Summary'!$C$36:$F$135,MATCH('Capacity Backing (Hide)'!E$2,'Capacity Summary'!$B$36:$B$135,0),2)))/IF(Summary!$B$7="Minutes",1,60)/COUNTA(INDEX(Capacity!$C$10:$Q$109,MATCH('Capacity Backing (Hide)'!E$2,Capacity!$B$10:$B$109,0),1):INDEX(Capacity!$C$10:$Q$109,MATCH('Capacity Backing (Hide)'!E$2,Capacity!$B$10:$B$109,0),15))</f>
        <v>#N/A</v>
      </c>
      <c r="F3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(Hide)'!$A30,'Capacity Summary'!$I$35:$BH$35,0))="x",INDEX('Capacity Summary'!$C$36:$F$135,MATCH('Capacity Backing (Hide)'!F$2,'Capacity Summary'!$B$36:$B$135,0),4),IF(INDEX('Capacity Summary'!$I$36:$BH$135,MATCH('Capacity Backing (Hide)'!F$2,'Capacity Summary'!$B$36:$B$135,0),MATCH('Capacity Backing (Hide)'!$A30,'Capacity Summary'!$I$35:$BH$35,0))&lt;&gt;0,INDEX('Capacity Summary'!$I$36:$BH$135,MATCH('Capacity Backing (Hide)'!F$2,'Capacity Summary'!$B$36:$B$135,0),MATCH('Capacity Backing (Hide)'!$A30,'Capacity Summary'!$I$35:$BH$35,0)),0)),INDEX('Capacity Summary'!$C$36:$F$135,MATCH('Capacity Backing (Hide)'!F$2,'Capacity Summary'!$B$36:$B$135,0),2)))/IF(Summary!$B$7="Minutes",1,60)/COUNTA(INDEX(Capacity!$C$10:$Q$109,MATCH('Capacity Backing (Hide)'!F$2,Capacity!$B$10:$B$109,0),1):INDEX(Capacity!$C$10:$Q$109,MATCH('Capacity Backing (Hide)'!F$2,Capacity!$B$10:$B$109,0),15))</f>
        <v>#N/A</v>
      </c>
      <c r="G3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(Hide)'!$A30,'Capacity Summary'!$I$35:$BH$35,0))="x",INDEX('Capacity Summary'!$C$36:$F$135,MATCH('Capacity Backing (Hide)'!G$2,'Capacity Summary'!$B$36:$B$135,0),4),IF(INDEX('Capacity Summary'!$I$36:$BH$135,MATCH('Capacity Backing (Hide)'!G$2,'Capacity Summary'!$B$36:$B$135,0),MATCH('Capacity Backing (Hide)'!$A30,'Capacity Summary'!$I$35:$BH$35,0))&lt;&gt;0,INDEX('Capacity Summary'!$I$36:$BH$135,MATCH('Capacity Backing (Hide)'!G$2,'Capacity Summary'!$B$36:$B$135,0),MATCH('Capacity Backing (Hide)'!$A30,'Capacity Summary'!$I$35:$BH$35,0)),0)),INDEX('Capacity Summary'!$C$36:$F$135,MATCH('Capacity Backing (Hide)'!G$2,'Capacity Summary'!$B$36:$B$135,0),2)))/IF(Summary!$B$7="Minutes",1,60)/COUNTA(INDEX(Capacity!$C$10:$Q$109,MATCH('Capacity Backing (Hide)'!G$2,Capacity!$B$10:$B$109,0),1):INDEX(Capacity!$C$10:$Q$109,MATCH('Capacity Backing (Hide)'!G$2,Capacity!$B$10:$B$109,0),15))</f>
        <v>#N/A</v>
      </c>
      <c r="H3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(Hide)'!$A30,'Capacity Summary'!$I$35:$BH$35,0))="x",INDEX('Capacity Summary'!$C$36:$F$135,MATCH('Capacity Backing (Hide)'!H$2,'Capacity Summary'!$B$36:$B$135,0),4),IF(INDEX('Capacity Summary'!$I$36:$BH$135,MATCH('Capacity Backing (Hide)'!H$2,'Capacity Summary'!$B$36:$B$135,0),MATCH('Capacity Backing (Hide)'!$A30,'Capacity Summary'!$I$35:$BH$35,0))&lt;&gt;0,INDEX('Capacity Summary'!$I$36:$BH$135,MATCH('Capacity Backing (Hide)'!H$2,'Capacity Summary'!$B$36:$B$135,0),MATCH('Capacity Backing (Hide)'!$A30,'Capacity Summary'!$I$35:$BH$35,0)),0)),INDEX('Capacity Summary'!$C$36:$F$135,MATCH('Capacity Backing (Hide)'!H$2,'Capacity Summary'!$B$36:$B$135,0),2)))/IF(Summary!$B$7="Minutes",1,60)/COUNTA(INDEX(Capacity!$C$10:$Q$109,MATCH('Capacity Backing (Hide)'!H$2,Capacity!$B$10:$B$109,0),1):INDEX(Capacity!$C$10:$Q$109,MATCH('Capacity Backing (Hide)'!H$2,Capacity!$B$10:$B$109,0),15))</f>
        <v>#N/A</v>
      </c>
      <c r="I3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(Hide)'!$A30,'Capacity Summary'!$I$35:$BH$35,0))="x",INDEX('Capacity Summary'!$C$36:$F$135,MATCH('Capacity Backing (Hide)'!I$2,'Capacity Summary'!$B$36:$B$135,0),4),IF(INDEX('Capacity Summary'!$I$36:$BH$135,MATCH('Capacity Backing (Hide)'!I$2,'Capacity Summary'!$B$36:$B$135,0),MATCH('Capacity Backing (Hide)'!$A30,'Capacity Summary'!$I$35:$BH$35,0))&lt;&gt;0,INDEX('Capacity Summary'!$I$36:$BH$135,MATCH('Capacity Backing (Hide)'!I$2,'Capacity Summary'!$B$36:$B$135,0),MATCH('Capacity Backing (Hide)'!$A30,'Capacity Summary'!$I$35:$BH$35,0)),0)),INDEX('Capacity Summary'!$C$36:$F$135,MATCH('Capacity Backing (Hide)'!I$2,'Capacity Summary'!$B$36:$B$135,0),2)))/IF(Summary!$B$7="Minutes",1,60)/COUNTA(INDEX(Capacity!$C$10:$Q$109,MATCH('Capacity Backing (Hide)'!I$2,Capacity!$B$10:$B$109,0),1):INDEX(Capacity!$C$10:$Q$109,MATCH('Capacity Backing (Hide)'!I$2,Capacity!$B$10:$B$109,0),15))</f>
        <v>#N/A</v>
      </c>
      <c r="J3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(Hide)'!$A30,'Capacity Summary'!$I$35:$BH$35,0))="x",INDEX('Capacity Summary'!$C$36:$F$135,MATCH('Capacity Backing (Hide)'!J$2,'Capacity Summary'!$B$36:$B$135,0),4),IF(INDEX('Capacity Summary'!$I$36:$BH$135,MATCH('Capacity Backing (Hide)'!J$2,'Capacity Summary'!$B$36:$B$135,0),MATCH('Capacity Backing (Hide)'!$A30,'Capacity Summary'!$I$35:$BH$35,0))&lt;&gt;0,INDEX('Capacity Summary'!$I$36:$BH$135,MATCH('Capacity Backing (Hide)'!J$2,'Capacity Summary'!$B$36:$B$135,0),MATCH('Capacity Backing (Hide)'!$A30,'Capacity Summary'!$I$35:$BH$35,0)),0)),INDEX('Capacity Summary'!$C$36:$F$135,MATCH('Capacity Backing (Hide)'!J$2,'Capacity Summary'!$B$36:$B$135,0),2)))/IF(Summary!$B$7="Minutes",1,60)/COUNTA(INDEX(Capacity!$C$10:$Q$109,MATCH('Capacity Backing (Hide)'!J$2,Capacity!$B$10:$B$109,0),1):INDEX(Capacity!$C$10:$Q$109,MATCH('Capacity Backing (Hide)'!J$2,Capacity!$B$10:$B$109,0),15))</f>
        <v>#N/A</v>
      </c>
      <c r="K3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(Hide)'!$A30,'Capacity Summary'!$I$35:$BH$35,0))="x",INDEX('Capacity Summary'!$C$36:$F$135,MATCH('Capacity Backing (Hide)'!K$2,'Capacity Summary'!$B$36:$B$135,0),4),IF(INDEX('Capacity Summary'!$I$36:$BH$135,MATCH('Capacity Backing (Hide)'!K$2,'Capacity Summary'!$B$36:$B$135,0),MATCH('Capacity Backing (Hide)'!$A30,'Capacity Summary'!$I$35:$BH$35,0))&lt;&gt;0,INDEX('Capacity Summary'!$I$36:$BH$135,MATCH('Capacity Backing (Hide)'!K$2,'Capacity Summary'!$B$36:$B$135,0),MATCH('Capacity Backing (Hide)'!$A30,'Capacity Summary'!$I$35:$BH$35,0)),0)),INDEX('Capacity Summary'!$C$36:$F$135,MATCH('Capacity Backing (Hide)'!K$2,'Capacity Summary'!$B$36:$B$135,0),2)))/IF(Summary!$B$7="Minutes",1,60)/COUNTA(INDEX(Capacity!$C$10:$Q$109,MATCH('Capacity Backing (Hide)'!K$2,Capacity!$B$10:$B$109,0),1):INDEX(Capacity!$C$10:$Q$109,MATCH('Capacity Backing (Hide)'!K$2,Capacity!$B$10:$B$109,0),15))</f>
        <v>#N/A</v>
      </c>
      <c r="L3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(Hide)'!$A30,'Capacity Summary'!$I$35:$BH$35,0))="x",INDEX('Capacity Summary'!$C$36:$F$135,MATCH('Capacity Backing (Hide)'!L$2,'Capacity Summary'!$B$36:$B$135,0),4),IF(INDEX('Capacity Summary'!$I$36:$BH$135,MATCH('Capacity Backing (Hide)'!L$2,'Capacity Summary'!$B$36:$B$135,0),MATCH('Capacity Backing (Hide)'!$A30,'Capacity Summary'!$I$35:$BH$35,0))&lt;&gt;0,INDEX('Capacity Summary'!$I$36:$BH$135,MATCH('Capacity Backing (Hide)'!L$2,'Capacity Summary'!$B$36:$B$135,0),MATCH('Capacity Backing (Hide)'!$A30,'Capacity Summary'!$I$35:$BH$35,0)),0)),INDEX('Capacity Summary'!$C$36:$F$135,MATCH('Capacity Backing (Hide)'!L$2,'Capacity Summary'!$B$36:$B$135,0),2)))/IF(Summary!$B$7="Minutes",1,60)/COUNTA(INDEX(Capacity!$C$10:$Q$109,MATCH('Capacity Backing (Hide)'!L$2,Capacity!$B$10:$B$109,0),1):INDEX(Capacity!$C$10:$Q$109,MATCH('Capacity Backing (Hide)'!L$2,Capacity!$B$10:$B$109,0),15))</f>
        <v>#N/A</v>
      </c>
      <c r="M3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(Hide)'!$A30,'Capacity Summary'!$I$35:$BH$35,0))="x",INDEX('Capacity Summary'!$C$36:$F$135,MATCH('Capacity Backing (Hide)'!M$2,'Capacity Summary'!$B$36:$B$135,0),4),IF(INDEX('Capacity Summary'!$I$36:$BH$135,MATCH('Capacity Backing (Hide)'!M$2,'Capacity Summary'!$B$36:$B$135,0),MATCH('Capacity Backing (Hide)'!$A30,'Capacity Summary'!$I$35:$BH$35,0))&lt;&gt;0,INDEX('Capacity Summary'!$I$36:$BH$135,MATCH('Capacity Backing (Hide)'!M$2,'Capacity Summary'!$B$36:$B$135,0),MATCH('Capacity Backing (Hide)'!$A30,'Capacity Summary'!$I$35:$BH$35,0)),0)),INDEX('Capacity Summary'!$C$36:$F$135,MATCH('Capacity Backing (Hide)'!M$2,'Capacity Summary'!$B$36:$B$135,0),2)))/IF(Summary!$B$7="Minutes",1,60)/COUNTA(INDEX(Capacity!$C$10:$Q$109,MATCH('Capacity Backing (Hide)'!M$2,Capacity!$B$10:$B$109,0),1):INDEX(Capacity!$C$10:$Q$109,MATCH('Capacity Backing (Hide)'!M$2,Capacity!$B$10:$B$109,0),15))</f>
        <v>#N/A</v>
      </c>
      <c r="N3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(Hide)'!$A30,'Capacity Summary'!$I$35:$BH$35,0))="x",INDEX('Capacity Summary'!$C$36:$F$135,MATCH('Capacity Backing (Hide)'!N$2,'Capacity Summary'!$B$36:$B$135,0),4),IF(INDEX('Capacity Summary'!$I$36:$BH$135,MATCH('Capacity Backing (Hide)'!N$2,'Capacity Summary'!$B$36:$B$135,0),MATCH('Capacity Backing (Hide)'!$A30,'Capacity Summary'!$I$35:$BH$35,0))&lt;&gt;0,INDEX('Capacity Summary'!$I$36:$BH$135,MATCH('Capacity Backing (Hide)'!N$2,'Capacity Summary'!$B$36:$B$135,0),MATCH('Capacity Backing (Hide)'!$A30,'Capacity Summary'!$I$35:$BH$35,0)),0)),INDEX('Capacity Summary'!$C$36:$F$135,MATCH('Capacity Backing (Hide)'!N$2,'Capacity Summary'!$B$36:$B$135,0),2)))/IF(Summary!$B$7="Minutes",1,60)/COUNTA(INDEX(Capacity!$C$10:$Q$109,MATCH('Capacity Backing (Hide)'!N$2,Capacity!$B$10:$B$109,0),1):INDEX(Capacity!$C$10:$Q$109,MATCH('Capacity Backing (Hide)'!N$2,Capacity!$B$10:$B$109,0),15))</f>
        <v>#N/A</v>
      </c>
      <c r="O3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(Hide)'!$A30,'Capacity Summary'!$I$35:$BH$35,0))="x",INDEX('Capacity Summary'!$C$36:$F$135,MATCH('Capacity Backing (Hide)'!O$2,'Capacity Summary'!$B$36:$B$135,0),4),IF(INDEX('Capacity Summary'!$I$36:$BH$135,MATCH('Capacity Backing (Hide)'!O$2,'Capacity Summary'!$B$36:$B$135,0),MATCH('Capacity Backing (Hide)'!$A30,'Capacity Summary'!$I$35:$BH$35,0))&lt;&gt;0,INDEX('Capacity Summary'!$I$36:$BH$135,MATCH('Capacity Backing (Hide)'!O$2,'Capacity Summary'!$B$36:$B$135,0),MATCH('Capacity Backing (Hide)'!$A30,'Capacity Summary'!$I$35:$BH$35,0)),0)),INDEX('Capacity Summary'!$C$36:$F$135,MATCH('Capacity Backing (Hide)'!O$2,'Capacity Summary'!$B$36:$B$135,0),2)))/IF(Summary!$B$7="Minutes",1,60)/COUNTA(INDEX(Capacity!$C$10:$Q$109,MATCH('Capacity Backing (Hide)'!O$2,Capacity!$B$10:$B$109,0),1):INDEX(Capacity!$C$10:$Q$109,MATCH('Capacity Backing (Hide)'!O$2,Capacity!$B$10:$B$109,0),15))</f>
        <v>#N/A</v>
      </c>
      <c r="P3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(Hide)'!$A30,'Capacity Summary'!$I$35:$BH$35,0))="x",INDEX('Capacity Summary'!$C$36:$F$135,MATCH('Capacity Backing (Hide)'!P$2,'Capacity Summary'!$B$36:$B$135,0),4),IF(INDEX('Capacity Summary'!$I$36:$BH$135,MATCH('Capacity Backing (Hide)'!P$2,'Capacity Summary'!$B$36:$B$135,0),MATCH('Capacity Backing (Hide)'!$A30,'Capacity Summary'!$I$35:$BH$35,0))&lt;&gt;0,INDEX('Capacity Summary'!$I$36:$BH$135,MATCH('Capacity Backing (Hide)'!P$2,'Capacity Summary'!$B$36:$B$135,0),MATCH('Capacity Backing (Hide)'!$A30,'Capacity Summary'!$I$35:$BH$35,0)),0)),INDEX('Capacity Summary'!$C$36:$F$135,MATCH('Capacity Backing (Hide)'!P$2,'Capacity Summary'!$B$36:$B$135,0),2)))/IF(Summary!$B$7="Minutes",1,60)/COUNTA(INDEX(Capacity!$C$10:$Q$109,MATCH('Capacity Backing (Hide)'!P$2,Capacity!$B$10:$B$109,0),1):INDEX(Capacity!$C$10:$Q$109,MATCH('Capacity Backing (Hide)'!P$2,Capacity!$B$10:$B$109,0),15))</f>
        <v>#N/A</v>
      </c>
      <c r="Q3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(Hide)'!$A30,'Capacity Summary'!$I$35:$BH$35,0))="x",INDEX('Capacity Summary'!$C$36:$F$135,MATCH('Capacity Backing (Hide)'!Q$2,'Capacity Summary'!$B$36:$B$135,0),4),IF(INDEX('Capacity Summary'!$I$36:$BH$135,MATCH('Capacity Backing (Hide)'!Q$2,'Capacity Summary'!$B$36:$B$135,0),MATCH('Capacity Backing (Hide)'!$A30,'Capacity Summary'!$I$35:$BH$35,0))&lt;&gt;0,INDEX('Capacity Summary'!$I$36:$BH$135,MATCH('Capacity Backing (Hide)'!Q$2,'Capacity Summary'!$B$36:$B$135,0),MATCH('Capacity Backing (Hide)'!$A30,'Capacity Summary'!$I$35:$BH$35,0)),0)),INDEX('Capacity Summary'!$C$36:$F$135,MATCH('Capacity Backing (Hide)'!Q$2,'Capacity Summary'!$B$36:$B$135,0),2)))/IF(Summary!$B$7="Minutes",1,60)/COUNTA(INDEX(Capacity!$C$10:$Q$109,MATCH('Capacity Backing (Hide)'!Q$2,Capacity!$B$10:$B$109,0),1):INDEX(Capacity!$C$10:$Q$109,MATCH('Capacity Backing (Hide)'!Q$2,Capacity!$B$10:$B$109,0),15))</f>
        <v>#N/A</v>
      </c>
      <c r="R3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(Hide)'!$A30,'Capacity Summary'!$I$35:$BH$35,0))="x",INDEX('Capacity Summary'!$C$36:$F$135,MATCH('Capacity Backing (Hide)'!R$2,'Capacity Summary'!$B$36:$B$135,0),4),IF(INDEX('Capacity Summary'!$I$36:$BH$135,MATCH('Capacity Backing (Hide)'!R$2,'Capacity Summary'!$B$36:$B$135,0),MATCH('Capacity Backing (Hide)'!$A30,'Capacity Summary'!$I$35:$BH$35,0))&lt;&gt;0,INDEX('Capacity Summary'!$I$36:$BH$135,MATCH('Capacity Backing (Hide)'!R$2,'Capacity Summary'!$B$36:$B$135,0),MATCH('Capacity Backing (Hide)'!$A30,'Capacity Summary'!$I$35:$BH$35,0)),0)),INDEX('Capacity Summary'!$C$36:$F$135,MATCH('Capacity Backing (Hide)'!R$2,'Capacity Summary'!$B$36:$B$135,0),2)))/IF(Summary!$B$7="Minutes",1,60)/COUNTA(INDEX(Capacity!$C$10:$Q$109,MATCH('Capacity Backing (Hide)'!R$2,Capacity!$B$10:$B$109,0),1):INDEX(Capacity!$C$10:$Q$109,MATCH('Capacity Backing (Hide)'!R$2,Capacity!$B$10:$B$109,0),15))</f>
        <v>#N/A</v>
      </c>
      <c r="S3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(Hide)'!$A30,'Capacity Summary'!$I$35:$BH$35,0))="x",INDEX('Capacity Summary'!$C$36:$F$135,MATCH('Capacity Backing (Hide)'!S$2,'Capacity Summary'!$B$36:$B$135,0),4),IF(INDEX('Capacity Summary'!$I$36:$BH$135,MATCH('Capacity Backing (Hide)'!S$2,'Capacity Summary'!$B$36:$B$135,0),MATCH('Capacity Backing (Hide)'!$A30,'Capacity Summary'!$I$35:$BH$35,0))&lt;&gt;0,INDEX('Capacity Summary'!$I$36:$BH$135,MATCH('Capacity Backing (Hide)'!S$2,'Capacity Summary'!$B$36:$B$135,0),MATCH('Capacity Backing (Hide)'!$A30,'Capacity Summary'!$I$35:$BH$35,0)),0)),INDEX('Capacity Summary'!$C$36:$F$135,MATCH('Capacity Backing (Hide)'!S$2,'Capacity Summary'!$B$36:$B$135,0),2)))/IF(Summary!$B$7="Minutes",1,60)/COUNTA(INDEX(Capacity!$C$10:$Q$109,MATCH('Capacity Backing (Hide)'!S$2,Capacity!$B$10:$B$109,0),1):INDEX(Capacity!$C$10:$Q$109,MATCH('Capacity Backing (Hide)'!S$2,Capacity!$B$10:$B$109,0),15))</f>
        <v>#N/A</v>
      </c>
      <c r="T3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(Hide)'!$A30,'Capacity Summary'!$I$35:$BH$35,0))="x",INDEX('Capacity Summary'!$C$36:$F$135,MATCH('Capacity Backing (Hide)'!T$2,'Capacity Summary'!$B$36:$B$135,0),4),IF(INDEX('Capacity Summary'!$I$36:$BH$135,MATCH('Capacity Backing (Hide)'!T$2,'Capacity Summary'!$B$36:$B$135,0),MATCH('Capacity Backing (Hide)'!$A30,'Capacity Summary'!$I$35:$BH$35,0))&lt;&gt;0,INDEX('Capacity Summary'!$I$36:$BH$135,MATCH('Capacity Backing (Hide)'!T$2,'Capacity Summary'!$B$36:$B$135,0),MATCH('Capacity Backing (Hide)'!$A30,'Capacity Summary'!$I$35:$BH$35,0)),0)),INDEX('Capacity Summary'!$C$36:$F$135,MATCH('Capacity Backing (Hide)'!T$2,'Capacity Summary'!$B$36:$B$135,0),2)))/IF(Summary!$B$7="Minutes",1,60)/COUNTA(INDEX(Capacity!$C$10:$Q$109,MATCH('Capacity Backing (Hide)'!T$2,Capacity!$B$10:$B$109,0),1):INDEX(Capacity!$C$10:$Q$109,MATCH('Capacity Backing (Hide)'!T$2,Capacity!$B$10:$B$109,0),15))</f>
        <v>#N/A</v>
      </c>
      <c r="U3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(Hide)'!$A30,'Capacity Summary'!$I$35:$BH$35,0))="x",INDEX('Capacity Summary'!$C$36:$F$135,MATCH('Capacity Backing (Hide)'!U$2,'Capacity Summary'!$B$36:$B$135,0),4),IF(INDEX('Capacity Summary'!$I$36:$BH$135,MATCH('Capacity Backing (Hide)'!U$2,'Capacity Summary'!$B$36:$B$135,0),MATCH('Capacity Backing (Hide)'!$A30,'Capacity Summary'!$I$35:$BH$35,0))&lt;&gt;0,INDEX('Capacity Summary'!$I$36:$BH$135,MATCH('Capacity Backing (Hide)'!U$2,'Capacity Summary'!$B$36:$B$135,0),MATCH('Capacity Backing (Hide)'!$A30,'Capacity Summary'!$I$35:$BH$35,0)),0)),INDEX('Capacity Summary'!$C$36:$F$135,MATCH('Capacity Backing (Hide)'!U$2,'Capacity Summary'!$B$36:$B$135,0),2)))/IF(Summary!$B$7="Minutes",1,60)/COUNTA(INDEX(Capacity!$C$10:$Q$109,MATCH('Capacity Backing (Hide)'!U$2,Capacity!$B$10:$B$109,0),1):INDEX(Capacity!$C$10:$Q$109,MATCH('Capacity Backing (Hide)'!U$2,Capacity!$B$10:$B$109,0),15))</f>
        <v>#N/A</v>
      </c>
      <c r="V3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(Hide)'!$A30,'Capacity Summary'!$I$35:$BH$35,0))="x",INDEX('Capacity Summary'!$C$36:$F$135,MATCH('Capacity Backing (Hide)'!V$2,'Capacity Summary'!$B$36:$B$135,0),4),IF(INDEX('Capacity Summary'!$I$36:$BH$135,MATCH('Capacity Backing (Hide)'!V$2,'Capacity Summary'!$B$36:$B$135,0),MATCH('Capacity Backing (Hide)'!$A30,'Capacity Summary'!$I$35:$BH$35,0))&lt;&gt;0,INDEX('Capacity Summary'!$I$36:$BH$135,MATCH('Capacity Backing (Hide)'!V$2,'Capacity Summary'!$B$36:$B$135,0),MATCH('Capacity Backing (Hide)'!$A30,'Capacity Summary'!$I$35:$BH$35,0)),0)),INDEX('Capacity Summary'!$C$36:$F$135,MATCH('Capacity Backing (Hide)'!V$2,'Capacity Summary'!$B$36:$B$135,0),2)))/IF(Summary!$B$7="Minutes",1,60)/COUNTA(INDEX(Capacity!$C$10:$Q$109,MATCH('Capacity Backing (Hide)'!V$2,Capacity!$B$10:$B$109,0),1):INDEX(Capacity!$C$10:$Q$109,MATCH('Capacity Backing (Hide)'!V$2,Capacity!$B$10:$B$109,0),15))</f>
        <v>#N/A</v>
      </c>
      <c r="W3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(Hide)'!$A30,'Capacity Summary'!$I$35:$BH$35,0))="x",INDEX('Capacity Summary'!$C$36:$F$135,MATCH('Capacity Backing (Hide)'!W$2,'Capacity Summary'!$B$36:$B$135,0),4),IF(INDEX('Capacity Summary'!$I$36:$BH$135,MATCH('Capacity Backing (Hide)'!W$2,'Capacity Summary'!$B$36:$B$135,0),MATCH('Capacity Backing (Hide)'!$A30,'Capacity Summary'!$I$35:$BH$35,0))&lt;&gt;0,INDEX('Capacity Summary'!$I$36:$BH$135,MATCH('Capacity Backing (Hide)'!W$2,'Capacity Summary'!$B$36:$B$135,0),MATCH('Capacity Backing (Hide)'!$A30,'Capacity Summary'!$I$35:$BH$35,0)),0)),INDEX('Capacity Summary'!$C$36:$F$135,MATCH('Capacity Backing (Hide)'!W$2,'Capacity Summary'!$B$36:$B$135,0),2)))/IF(Summary!$B$7="Minutes",1,60)/COUNTA(INDEX(Capacity!$C$10:$Q$109,MATCH('Capacity Backing (Hide)'!W$2,Capacity!$B$10:$B$109,0),1):INDEX(Capacity!$C$10:$Q$109,MATCH('Capacity Backing (Hide)'!W$2,Capacity!$B$10:$B$109,0),15))</f>
        <v>#N/A</v>
      </c>
      <c r="X3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(Hide)'!$A30,'Capacity Summary'!$I$35:$BH$35,0))="x",INDEX('Capacity Summary'!$C$36:$F$135,MATCH('Capacity Backing (Hide)'!X$2,'Capacity Summary'!$B$36:$B$135,0),4),IF(INDEX('Capacity Summary'!$I$36:$BH$135,MATCH('Capacity Backing (Hide)'!X$2,'Capacity Summary'!$B$36:$B$135,0),MATCH('Capacity Backing (Hide)'!$A30,'Capacity Summary'!$I$35:$BH$35,0))&lt;&gt;0,INDEX('Capacity Summary'!$I$36:$BH$135,MATCH('Capacity Backing (Hide)'!X$2,'Capacity Summary'!$B$36:$B$135,0),MATCH('Capacity Backing (Hide)'!$A30,'Capacity Summary'!$I$35:$BH$35,0)),0)),INDEX('Capacity Summary'!$C$36:$F$135,MATCH('Capacity Backing (Hide)'!X$2,'Capacity Summary'!$B$36:$B$135,0),2)))/IF(Summary!$B$7="Minutes",1,60)/COUNTA(INDEX(Capacity!$C$10:$Q$109,MATCH('Capacity Backing (Hide)'!X$2,Capacity!$B$10:$B$109,0),1):INDEX(Capacity!$C$10:$Q$109,MATCH('Capacity Backing (Hide)'!X$2,Capacity!$B$10:$B$109,0),15))</f>
        <v>#N/A</v>
      </c>
      <c r="Y3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(Hide)'!$A30,'Capacity Summary'!$I$35:$BH$35,0))="x",INDEX('Capacity Summary'!$C$36:$F$135,MATCH('Capacity Backing (Hide)'!Y$2,'Capacity Summary'!$B$36:$B$135,0),4),IF(INDEX('Capacity Summary'!$I$36:$BH$135,MATCH('Capacity Backing (Hide)'!Y$2,'Capacity Summary'!$B$36:$B$135,0),MATCH('Capacity Backing (Hide)'!$A30,'Capacity Summary'!$I$35:$BH$35,0))&lt;&gt;0,INDEX('Capacity Summary'!$I$36:$BH$135,MATCH('Capacity Backing (Hide)'!Y$2,'Capacity Summary'!$B$36:$B$135,0),MATCH('Capacity Backing (Hide)'!$A30,'Capacity Summary'!$I$35:$BH$35,0)),0)),INDEX('Capacity Summary'!$C$36:$F$135,MATCH('Capacity Backing (Hide)'!Y$2,'Capacity Summary'!$B$36:$B$135,0),2)))/IF(Summary!$B$7="Minutes",1,60)/COUNTA(INDEX(Capacity!$C$10:$Q$109,MATCH('Capacity Backing (Hide)'!Y$2,Capacity!$B$10:$B$109,0),1):INDEX(Capacity!$C$10:$Q$109,MATCH('Capacity Backing (Hide)'!Y$2,Capacity!$B$10:$B$109,0),15))</f>
        <v>#N/A</v>
      </c>
      <c r="Z3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(Hide)'!$A30,'Capacity Summary'!$I$35:$BH$35,0))="x",INDEX('Capacity Summary'!$C$36:$F$135,MATCH('Capacity Backing (Hide)'!Z$2,'Capacity Summary'!$B$36:$B$135,0),4),IF(INDEX('Capacity Summary'!$I$36:$BH$135,MATCH('Capacity Backing (Hide)'!Z$2,'Capacity Summary'!$B$36:$B$135,0),MATCH('Capacity Backing (Hide)'!$A30,'Capacity Summary'!$I$35:$BH$35,0))&lt;&gt;0,INDEX('Capacity Summary'!$I$36:$BH$135,MATCH('Capacity Backing (Hide)'!Z$2,'Capacity Summary'!$B$36:$B$135,0),MATCH('Capacity Backing (Hide)'!$A30,'Capacity Summary'!$I$35:$BH$35,0)),0)),INDEX('Capacity Summary'!$C$36:$F$135,MATCH('Capacity Backing (Hide)'!Z$2,'Capacity Summary'!$B$36:$B$135,0),2)))/IF(Summary!$B$7="Minutes",1,60)/COUNTA(INDEX(Capacity!$C$10:$Q$109,MATCH('Capacity Backing (Hide)'!Z$2,Capacity!$B$10:$B$109,0),1):INDEX(Capacity!$C$10:$Q$109,MATCH('Capacity Backing (Hide)'!Z$2,Capacity!$B$10:$B$109,0),15))</f>
        <v>#N/A</v>
      </c>
      <c r="AA3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(Hide)'!$A30,'Capacity Summary'!$I$35:$BH$35,0))="x",INDEX('Capacity Summary'!$C$36:$F$135,MATCH('Capacity Backing (Hide)'!AA$2,'Capacity Summary'!$B$36:$B$135,0),4),IF(INDEX('Capacity Summary'!$I$36:$BH$135,MATCH('Capacity Backing (Hide)'!AA$2,'Capacity Summary'!$B$36:$B$135,0),MATCH('Capacity Backing (Hide)'!$A30,'Capacity Summary'!$I$35:$BH$35,0))&lt;&gt;0,INDEX('Capacity Summary'!$I$36:$BH$135,MATCH('Capacity Backing (Hide)'!AA$2,'Capacity Summary'!$B$36:$B$135,0),MATCH('Capacity Backing (Hide)'!$A30,'Capacity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(Hide)'!$A30,'Capacity Summary'!$I$35:$BH$35,0))="x",INDEX('Capacity Summary'!$C$36:$F$135,MATCH('Capacity Backing (Hide)'!AB$2,'Capacity Summary'!$B$36:$B$135,0),4),IF(INDEX('Capacity Summary'!$I$36:$BH$135,MATCH('Capacity Backing (Hide)'!AB$2,'Capacity Summary'!$B$36:$B$135,0),MATCH('Capacity Backing (Hide)'!$A30,'Capacity Summary'!$I$35:$BH$35,0))&lt;&gt;0,INDEX('Capacity Summary'!$I$36:$BH$135,MATCH('Capacity Backing (Hide)'!AB$2,'Capacity Summary'!$B$36:$B$135,0),MATCH('Capacity Backing (Hide)'!$A30,'Capacity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(Hide)'!$A30,'Capacity Summary'!$I$35:$BH$35,0))="x",INDEX('Capacity Summary'!$C$36:$F$135,MATCH('Capacity Backing (Hide)'!AC$2,'Capacity Summary'!$B$36:$B$135,0),4),IF(INDEX('Capacity Summary'!$I$36:$BH$135,MATCH('Capacity Backing (Hide)'!AC$2,'Capacity Summary'!$B$36:$B$135,0),MATCH('Capacity Backing (Hide)'!$A30,'Capacity Summary'!$I$35:$BH$35,0))&lt;&gt;0,INDEX('Capacity Summary'!$I$36:$BH$135,MATCH('Capacity Backing (Hide)'!AC$2,'Capacity Summary'!$B$36:$B$135,0),MATCH('Capacity Backing (Hide)'!$A30,'Capacity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(Hide)'!$A30,'Capacity Summary'!$I$35:$BH$35,0))="x",INDEX('Capacity Summary'!$C$36:$F$135,MATCH('Capacity Backing (Hide)'!AD$2,'Capacity Summary'!$B$36:$B$135,0),4),IF(INDEX('Capacity Summary'!$I$36:$BH$135,MATCH('Capacity Backing (Hide)'!AD$2,'Capacity Summary'!$B$36:$B$135,0),MATCH('Capacity Backing (Hide)'!$A30,'Capacity Summary'!$I$35:$BH$35,0))&lt;&gt;0,INDEX('Capacity Summary'!$I$36:$BH$135,MATCH('Capacity Backing (Hide)'!AD$2,'Capacity Summary'!$B$36:$B$135,0),MATCH('Capacity Backing (Hide)'!$A30,'Capacity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(Hide)'!$A30,'Capacity Summary'!$I$35:$BH$35,0))="x",INDEX('Capacity Summary'!$C$36:$F$135,MATCH('Capacity Backing (Hide)'!AE$2,'Capacity Summary'!$B$36:$B$135,0),4),IF(INDEX('Capacity Summary'!$I$36:$BH$135,MATCH('Capacity Backing (Hide)'!AE$2,'Capacity Summary'!$B$36:$B$135,0),MATCH('Capacity Backing (Hide)'!$A30,'Capacity Summary'!$I$35:$BH$35,0))&lt;&gt;0,INDEX('Capacity Summary'!$I$36:$BH$135,MATCH('Capacity Backing (Hide)'!AE$2,'Capacity Summary'!$B$36:$B$135,0),MATCH('Capacity Backing (Hide)'!$A30,'Capacity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(Hide)'!$A30,'Capacity Summary'!$I$35:$BH$35,0))="x",INDEX('Capacity Summary'!$C$36:$F$135,MATCH('Capacity Backing (Hide)'!AF$2,'Capacity Summary'!$B$36:$B$135,0),4),IF(INDEX('Capacity Summary'!$I$36:$BH$135,MATCH('Capacity Backing (Hide)'!AF$2,'Capacity Summary'!$B$36:$B$135,0),MATCH('Capacity Backing (Hide)'!$A30,'Capacity Summary'!$I$35:$BH$35,0))&lt;&gt;0,INDEX('Capacity Summary'!$I$36:$BH$135,MATCH('Capacity Backing (Hide)'!AF$2,'Capacity Summary'!$B$36:$B$135,0),MATCH('Capacity Backing (Hide)'!$A30,'Capacity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(Hide)'!$A30,'Capacity Summary'!$I$35:$BH$35,0))="x",INDEX('Capacity Summary'!$C$36:$F$135,MATCH('Capacity Backing (Hide)'!AG$2,'Capacity Summary'!$B$36:$B$135,0),4),IF(INDEX('Capacity Summary'!$I$36:$BH$135,MATCH('Capacity Backing (Hide)'!AG$2,'Capacity Summary'!$B$36:$B$135,0),MATCH('Capacity Backing (Hide)'!$A30,'Capacity Summary'!$I$35:$BH$35,0))&lt;&gt;0,INDEX('Capacity Summary'!$I$36:$BH$135,MATCH('Capacity Backing (Hide)'!AG$2,'Capacity Summary'!$B$36:$B$135,0),MATCH('Capacity Backing (Hide)'!$A30,'Capacity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(Hide)'!$A30,'Capacity Summary'!$I$35:$BH$35,0))="x",INDEX('Capacity Summary'!$C$36:$F$135,MATCH('Capacity Backing (Hide)'!AH$2,'Capacity Summary'!$B$36:$B$135,0),4),IF(INDEX('Capacity Summary'!$I$36:$BH$135,MATCH('Capacity Backing (Hide)'!AH$2,'Capacity Summary'!$B$36:$B$135,0),MATCH('Capacity Backing (Hide)'!$A30,'Capacity Summary'!$I$35:$BH$35,0))&lt;&gt;0,INDEX('Capacity Summary'!$I$36:$BH$135,MATCH('Capacity Backing (Hide)'!AH$2,'Capacity Summary'!$B$36:$B$135,0),MATCH('Capacity Backing (Hide)'!$A30,'Capacity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(Hide)'!$A30,'Capacity Summary'!$I$35:$BH$35,0))="x",INDEX('Capacity Summary'!$C$36:$F$135,MATCH('Capacity Backing (Hide)'!AI$2,'Capacity Summary'!$B$36:$B$135,0),4),IF(INDEX('Capacity Summary'!$I$36:$BH$135,MATCH('Capacity Backing (Hide)'!AI$2,'Capacity Summary'!$B$36:$B$135,0),MATCH('Capacity Backing (Hide)'!$A30,'Capacity Summary'!$I$35:$BH$35,0))&lt;&gt;0,INDEX('Capacity Summary'!$I$36:$BH$135,MATCH('Capacity Backing (Hide)'!AI$2,'Capacity Summary'!$B$36:$B$135,0),MATCH('Capacity Backing (Hide)'!$A30,'Capacity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(Hide)'!$A30,'Capacity Summary'!$I$35:$BH$35,0))="x",INDEX('Capacity Summary'!$C$36:$F$135,MATCH('Capacity Backing (Hide)'!AJ$2,'Capacity Summary'!$B$36:$B$135,0),4),IF(INDEX('Capacity Summary'!$I$36:$BH$135,MATCH('Capacity Backing (Hide)'!AJ$2,'Capacity Summary'!$B$36:$B$135,0),MATCH('Capacity Backing (Hide)'!$A30,'Capacity Summary'!$I$35:$BH$35,0))&lt;&gt;0,INDEX('Capacity Summary'!$I$36:$BH$135,MATCH('Capacity Backing (Hide)'!AJ$2,'Capacity Summary'!$B$36:$B$135,0),MATCH('Capacity Backing (Hide)'!$A30,'Capacity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(Hide)'!$A30,'Capacity Summary'!$I$35:$BH$35,0))="x",INDEX('Capacity Summary'!$C$36:$F$135,MATCH('Capacity Backing (Hide)'!AK$2,'Capacity Summary'!$B$36:$B$135,0),4),IF(INDEX('Capacity Summary'!$I$36:$BH$135,MATCH('Capacity Backing (Hide)'!AK$2,'Capacity Summary'!$B$36:$B$135,0),MATCH('Capacity Backing (Hide)'!$A30,'Capacity Summary'!$I$35:$BH$35,0))&lt;&gt;0,INDEX('Capacity Summary'!$I$36:$BH$135,MATCH('Capacity Backing (Hide)'!AK$2,'Capacity Summary'!$B$36:$B$135,0),MATCH('Capacity Backing (Hide)'!$A30,'Capacity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(Hide)'!$A30,'Capacity Summary'!$I$35:$BH$35,0))="x",INDEX('Capacity Summary'!$C$36:$F$135,MATCH('Capacity Backing (Hide)'!AL$2,'Capacity Summary'!$B$36:$B$135,0),4),IF(INDEX('Capacity Summary'!$I$36:$BH$135,MATCH('Capacity Backing (Hide)'!AL$2,'Capacity Summary'!$B$36:$B$135,0),MATCH('Capacity Backing (Hide)'!$A30,'Capacity Summary'!$I$35:$BH$35,0))&lt;&gt;0,INDEX('Capacity Summary'!$I$36:$BH$135,MATCH('Capacity Backing (Hide)'!AL$2,'Capacity Summary'!$B$36:$B$135,0),MATCH('Capacity Backing (Hide)'!$A30,'Capacity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(Hide)'!$A30,'Capacity Summary'!$I$35:$BH$35,0))="x",INDEX('Capacity Summary'!$C$36:$F$135,MATCH('Capacity Backing (Hide)'!AM$2,'Capacity Summary'!$B$36:$B$135,0),4),IF(INDEX('Capacity Summary'!$I$36:$BH$135,MATCH('Capacity Backing (Hide)'!AM$2,'Capacity Summary'!$B$36:$B$135,0),MATCH('Capacity Backing (Hide)'!$A30,'Capacity Summary'!$I$35:$BH$35,0))&lt;&gt;0,INDEX('Capacity Summary'!$I$36:$BH$135,MATCH('Capacity Backing (Hide)'!AM$2,'Capacity Summary'!$B$36:$B$135,0),MATCH('Capacity Backing (Hide)'!$A30,'Capacity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(Hide)'!$A30,'Capacity Summary'!$I$35:$BH$35,0))="x",INDEX('Capacity Summary'!$C$36:$F$135,MATCH('Capacity Backing (Hide)'!AN$2,'Capacity Summary'!$B$36:$B$135,0),4),IF(INDEX('Capacity Summary'!$I$36:$BH$135,MATCH('Capacity Backing (Hide)'!AN$2,'Capacity Summary'!$B$36:$B$135,0),MATCH('Capacity Backing (Hide)'!$A30,'Capacity Summary'!$I$35:$BH$35,0))&lt;&gt;0,INDEX('Capacity Summary'!$I$36:$BH$135,MATCH('Capacity Backing (Hide)'!AN$2,'Capacity Summary'!$B$36:$B$135,0),MATCH('Capacity Backing (Hide)'!$A30,'Capacity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(Hide)'!$A30,'Capacity Summary'!$I$35:$BH$35,0))="x",INDEX('Capacity Summary'!$C$36:$F$135,MATCH('Capacity Backing (Hide)'!AO$2,'Capacity Summary'!$B$36:$B$135,0),4),IF(INDEX('Capacity Summary'!$I$36:$BH$135,MATCH('Capacity Backing (Hide)'!AO$2,'Capacity Summary'!$B$36:$B$135,0),MATCH('Capacity Backing (Hide)'!$A30,'Capacity Summary'!$I$35:$BH$35,0))&lt;&gt;0,INDEX('Capacity Summary'!$I$36:$BH$135,MATCH('Capacity Backing (Hide)'!AO$2,'Capacity Summary'!$B$36:$B$135,0),MATCH('Capacity Backing (Hide)'!$A30,'Capacity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(Hide)'!$A30,'Capacity Summary'!$I$35:$BH$35,0))="x",INDEX('Capacity Summary'!$C$36:$F$135,MATCH('Capacity Backing (Hide)'!AP$2,'Capacity Summary'!$B$36:$B$135,0),4),IF(INDEX('Capacity Summary'!$I$36:$BH$135,MATCH('Capacity Backing (Hide)'!AP$2,'Capacity Summary'!$B$36:$B$135,0),MATCH('Capacity Backing (Hide)'!$A30,'Capacity Summary'!$I$35:$BH$35,0))&lt;&gt;0,INDEX('Capacity Summary'!$I$36:$BH$135,MATCH('Capacity Backing (Hide)'!AP$2,'Capacity Summary'!$B$36:$B$135,0),MATCH('Capacity Backing (Hide)'!$A30,'Capacity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(Hide)'!$A30,'Capacity Summary'!$I$35:$BH$35,0))="x",INDEX('Capacity Summary'!$C$36:$F$135,MATCH('Capacity Backing (Hide)'!AQ$2,'Capacity Summary'!$B$36:$B$135,0),4),IF(INDEX('Capacity Summary'!$I$36:$BH$135,MATCH('Capacity Backing (Hide)'!AQ$2,'Capacity Summary'!$B$36:$B$135,0),MATCH('Capacity Backing (Hide)'!$A30,'Capacity Summary'!$I$35:$BH$35,0))&lt;&gt;0,INDEX('Capacity Summary'!$I$36:$BH$135,MATCH('Capacity Backing (Hide)'!AQ$2,'Capacity Summary'!$B$36:$B$135,0),MATCH('Capacity Backing (Hide)'!$A30,'Capacity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(Hide)'!$A30,'Capacity Summary'!$I$35:$BH$35,0))="x",INDEX('Capacity Summary'!$C$36:$F$135,MATCH('Capacity Backing (Hide)'!AR$2,'Capacity Summary'!$B$36:$B$135,0),4),IF(INDEX('Capacity Summary'!$I$36:$BH$135,MATCH('Capacity Backing (Hide)'!AR$2,'Capacity Summary'!$B$36:$B$135,0),MATCH('Capacity Backing (Hide)'!$A30,'Capacity Summary'!$I$35:$BH$35,0))&lt;&gt;0,INDEX('Capacity Summary'!$I$36:$BH$135,MATCH('Capacity Backing (Hide)'!AR$2,'Capacity Summary'!$B$36:$B$135,0),MATCH('Capacity Backing (Hide)'!$A30,'Capacity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(Hide)'!$A30,'Capacity Summary'!$I$35:$BH$35,0))="x",INDEX('Capacity Summary'!$C$36:$F$135,MATCH('Capacity Backing (Hide)'!AS$2,'Capacity Summary'!$B$36:$B$135,0),4),IF(INDEX('Capacity Summary'!$I$36:$BH$135,MATCH('Capacity Backing (Hide)'!AS$2,'Capacity Summary'!$B$36:$B$135,0),MATCH('Capacity Backing (Hide)'!$A30,'Capacity Summary'!$I$35:$BH$35,0))&lt;&gt;0,INDEX('Capacity Summary'!$I$36:$BH$135,MATCH('Capacity Backing (Hide)'!AS$2,'Capacity Summary'!$B$36:$B$135,0),MATCH('Capacity Backing (Hide)'!$A30,'Capacity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(Hide)'!$A30,'Capacity Summary'!$I$35:$BH$35,0))="x",INDEX('Capacity Summary'!$C$36:$F$135,MATCH('Capacity Backing (Hide)'!AT$2,'Capacity Summary'!$B$36:$B$135,0),4),IF(INDEX('Capacity Summary'!$I$36:$BH$135,MATCH('Capacity Backing (Hide)'!AT$2,'Capacity Summary'!$B$36:$B$135,0),MATCH('Capacity Backing (Hide)'!$A30,'Capacity Summary'!$I$35:$BH$35,0))&lt;&gt;0,INDEX('Capacity Summary'!$I$36:$BH$135,MATCH('Capacity Backing (Hide)'!AT$2,'Capacity Summary'!$B$36:$B$135,0),MATCH('Capacity Backing (Hide)'!$A30,'Capacity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(Hide)'!$A30,'Capacity Summary'!$I$35:$BH$35,0))="x",INDEX('Capacity Summary'!$C$36:$F$135,MATCH('Capacity Backing (Hide)'!AU$2,'Capacity Summary'!$B$36:$B$135,0),4),IF(INDEX('Capacity Summary'!$I$36:$BH$135,MATCH('Capacity Backing (Hide)'!AU$2,'Capacity Summary'!$B$36:$B$135,0),MATCH('Capacity Backing (Hide)'!$A30,'Capacity Summary'!$I$35:$BH$35,0))&lt;&gt;0,INDEX('Capacity Summary'!$I$36:$BH$135,MATCH('Capacity Backing (Hide)'!AU$2,'Capacity Summary'!$B$36:$B$135,0),MATCH('Capacity Backing (Hide)'!$A30,'Capacity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(Hide)'!$A30,'Capacity Summary'!$I$35:$BH$35,0))="x",INDEX('Capacity Summary'!$C$36:$F$135,MATCH('Capacity Backing (Hide)'!AV$2,'Capacity Summary'!$B$36:$B$135,0),4),IF(INDEX('Capacity Summary'!$I$36:$BH$135,MATCH('Capacity Backing (Hide)'!AV$2,'Capacity Summary'!$B$36:$B$135,0),MATCH('Capacity Backing (Hide)'!$A30,'Capacity Summary'!$I$35:$BH$35,0))&lt;&gt;0,INDEX('Capacity Summary'!$I$36:$BH$135,MATCH('Capacity Backing (Hide)'!AV$2,'Capacity Summary'!$B$36:$B$135,0),MATCH('Capacity Backing (Hide)'!$A30,'Capacity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(Hide)'!$A30,'Capacity Summary'!$I$35:$BH$35,0))="x",INDEX('Capacity Summary'!$C$36:$F$135,MATCH('Capacity Backing (Hide)'!AW$2,'Capacity Summary'!$B$36:$B$135,0),4),IF(INDEX('Capacity Summary'!$I$36:$BH$135,MATCH('Capacity Backing (Hide)'!AW$2,'Capacity Summary'!$B$36:$B$135,0),MATCH('Capacity Backing (Hide)'!$A30,'Capacity Summary'!$I$35:$BH$35,0))&lt;&gt;0,INDEX('Capacity Summary'!$I$36:$BH$135,MATCH('Capacity Backing (Hide)'!AW$2,'Capacity Summary'!$B$36:$B$135,0),MATCH('Capacity Backing (Hide)'!$A30,'Capacity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(Hide)'!$A30,'Capacity Summary'!$I$35:$BH$35,0))="x",INDEX('Capacity Summary'!$C$36:$F$135,MATCH('Capacity Backing (Hide)'!AX$2,'Capacity Summary'!$B$36:$B$135,0),4),IF(INDEX('Capacity Summary'!$I$36:$BH$135,MATCH('Capacity Backing (Hide)'!AX$2,'Capacity Summary'!$B$36:$B$135,0),MATCH('Capacity Backing (Hide)'!$A30,'Capacity Summary'!$I$35:$BH$35,0))&lt;&gt;0,INDEX('Capacity Summary'!$I$36:$BH$135,MATCH('Capacity Backing (Hide)'!AX$2,'Capacity Summary'!$B$36:$B$135,0),MATCH('Capacity Backing (Hide)'!$A30,'Capacity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(Hide)'!$A30,'Capacity Summary'!$I$35:$BH$35,0))="x",INDEX('Capacity Summary'!$C$36:$F$135,MATCH('Capacity Backing (Hide)'!AY$2,'Capacity Summary'!$B$36:$B$135,0),4),IF(INDEX('Capacity Summary'!$I$36:$BH$135,MATCH('Capacity Backing (Hide)'!AY$2,'Capacity Summary'!$B$36:$B$135,0),MATCH('Capacity Backing (Hide)'!$A30,'Capacity Summary'!$I$35:$BH$35,0))&lt;&gt;0,INDEX('Capacity Summary'!$I$36:$BH$135,MATCH('Capacity Backing (Hide)'!AY$2,'Capacity Summary'!$B$36:$B$135,0),MATCH('Capacity Backing (Hide)'!$A30,'Capacity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(Hide)'!$A30,'Capacity Summary'!$I$35:$BH$35,0))="x",INDEX('Capacity Summary'!$C$36:$F$135,MATCH('Capacity Backing (Hide)'!AZ$2,'Capacity Summary'!$B$36:$B$135,0),4),IF(INDEX('Capacity Summary'!$I$36:$BH$135,MATCH('Capacity Backing (Hide)'!AZ$2,'Capacity Summary'!$B$36:$B$135,0),MATCH('Capacity Backing (Hide)'!$A30,'Capacity Summary'!$I$35:$BH$35,0))&lt;&gt;0,INDEX('Capacity Summary'!$I$36:$BH$135,MATCH('Capacity Backing (Hide)'!AZ$2,'Capacity Summary'!$B$36:$B$135,0),MATCH('Capacity Backing (Hide)'!$A30,'Capacity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(Hide)'!$A30,'Capacity Summary'!$I$35:$BH$35,0))="x",INDEX('Capacity Summary'!$C$36:$F$135,MATCH('Capacity Backing (Hide)'!BA$2,'Capacity Summary'!$B$36:$B$135,0),4),IF(INDEX('Capacity Summary'!$I$36:$BH$135,MATCH('Capacity Backing (Hide)'!BA$2,'Capacity Summary'!$B$36:$B$135,0),MATCH('Capacity Backing (Hide)'!$A30,'Capacity Summary'!$I$35:$BH$35,0))&lt;&gt;0,INDEX('Capacity Summary'!$I$36:$BH$135,MATCH('Capacity Backing (Hide)'!BA$2,'Capacity Summary'!$B$36:$B$135,0),MATCH('Capacity Backing (Hide)'!$A30,'Capacity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(Hide)'!$A30,'Capacity Summary'!$I$35:$BH$35,0))="x",INDEX('Capacity Summary'!$C$36:$F$135,MATCH('Capacity Backing (Hide)'!BB$2,'Capacity Summary'!$B$36:$B$135,0),4),IF(INDEX('Capacity Summary'!$I$36:$BH$135,MATCH('Capacity Backing (Hide)'!BB$2,'Capacity Summary'!$B$36:$B$135,0),MATCH('Capacity Backing (Hide)'!$A30,'Capacity Summary'!$I$35:$BH$35,0))&lt;&gt;0,INDEX('Capacity Summary'!$I$36:$BH$135,MATCH('Capacity Backing (Hide)'!BB$2,'Capacity Summary'!$B$36:$B$135,0),MATCH('Capacity Backing (Hide)'!$A30,'Capacity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(Hide)'!$A30,'Capacity Summary'!$I$35:$BH$35,0))="x",INDEX('Capacity Summary'!$C$36:$F$135,MATCH('Capacity Backing (Hide)'!BC$2,'Capacity Summary'!$B$36:$B$135,0),4),IF(INDEX('Capacity Summary'!$I$36:$BH$135,MATCH('Capacity Backing (Hide)'!BC$2,'Capacity Summary'!$B$36:$B$135,0),MATCH('Capacity Backing (Hide)'!$A30,'Capacity Summary'!$I$35:$BH$35,0))&lt;&gt;0,INDEX('Capacity Summary'!$I$36:$BH$135,MATCH('Capacity Backing (Hide)'!BC$2,'Capacity Summary'!$B$36:$B$135,0),MATCH('Capacity Backing (Hide)'!$A30,'Capacity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(Hide)'!$A30,'Capacity Summary'!$I$35:$BH$35,0))="x",INDEX('Capacity Summary'!$C$36:$F$135,MATCH('Capacity Backing (Hide)'!BD$2,'Capacity Summary'!$B$36:$B$135,0),4),IF(INDEX('Capacity Summary'!$I$36:$BH$135,MATCH('Capacity Backing (Hide)'!BD$2,'Capacity Summary'!$B$36:$B$135,0),MATCH('Capacity Backing (Hide)'!$A30,'Capacity Summary'!$I$35:$BH$35,0))&lt;&gt;0,INDEX('Capacity Summary'!$I$36:$BH$135,MATCH('Capacity Backing (Hide)'!BD$2,'Capacity Summary'!$B$36:$B$135,0),MATCH('Capacity Backing (Hide)'!$A30,'Capacity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(Hide)'!$A30,'Capacity Summary'!$I$35:$BH$35,0))="x",INDEX('Capacity Summary'!$C$36:$F$135,MATCH('Capacity Backing (Hide)'!BE$2,'Capacity Summary'!$B$36:$B$135,0),4),IF(INDEX('Capacity Summary'!$I$36:$BH$135,MATCH('Capacity Backing (Hide)'!BE$2,'Capacity Summary'!$B$36:$B$135,0),MATCH('Capacity Backing (Hide)'!$A30,'Capacity Summary'!$I$35:$BH$35,0))&lt;&gt;0,INDEX('Capacity Summary'!$I$36:$BH$135,MATCH('Capacity Backing (Hide)'!BE$2,'Capacity Summary'!$B$36:$B$135,0),MATCH('Capacity Backing (Hide)'!$A30,'Capacity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(Hide)'!$A30,'Capacity Summary'!$I$35:$BH$35,0))="x",INDEX('Capacity Summary'!$C$36:$F$135,MATCH('Capacity Backing (Hide)'!BF$2,'Capacity Summary'!$B$36:$B$135,0),4),IF(INDEX('Capacity Summary'!$I$36:$BH$135,MATCH('Capacity Backing (Hide)'!BF$2,'Capacity Summary'!$B$36:$B$135,0),MATCH('Capacity Backing (Hide)'!$A30,'Capacity Summary'!$I$35:$BH$35,0))&lt;&gt;0,INDEX('Capacity Summary'!$I$36:$BH$135,MATCH('Capacity Backing (Hide)'!BF$2,'Capacity Summary'!$B$36:$B$135,0),MATCH('Capacity Backing (Hide)'!$A30,'Capacity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(Hide)'!$A30,'Capacity Summary'!$I$35:$BH$35,0))="x",INDEX('Capacity Summary'!$C$36:$F$135,MATCH('Capacity Backing (Hide)'!BG$2,'Capacity Summary'!$B$36:$B$135,0),4),IF(INDEX('Capacity Summary'!$I$36:$BH$135,MATCH('Capacity Backing (Hide)'!BG$2,'Capacity Summary'!$B$36:$B$135,0),MATCH('Capacity Backing (Hide)'!$A30,'Capacity Summary'!$I$35:$BH$35,0))&lt;&gt;0,INDEX('Capacity Summary'!$I$36:$BH$135,MATCH('Capacity Backing (Hide)'!BG$2,'Capacity Summary'!$B$36:$B$135,0),MATCH('Capacity Backing (Hide)'!$A30,'Capacity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(Hide)'!$A30,'Capacity Summary'!$I$35:$BH$35,0))="x",INDEX('Capacity Summary'!$C$36:$F$135,MATCH('Capacity Backing (Hide)'!BH$2,'Capacity Summary'!$B$36:$B$135,0),4),IF(INDEX('Capacity Summary'!$I$36:$BH$135,MATCH('Capacity Backing (Hide)'!BH$2,'Capacity Summary'!$B$36:$B$135,0),MATCH('Capacity Backing (Hide)'!$A30,'Capacity Summary'!$I$35:$BH$35,0))&lt;&gt;0,INDEX('Capacity Summary'!$I$36:$BH$135,MATCH('Capacity Backing (Hide)'!BH$2,'Capacity Summary'!$B$36:$B$135,0),MATCH('Capacity Backing (Hide)'!$A30,'Capacity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(Hide)'!$A30,'Capacity Summary'!$I$35:$BH$35,0))="x",INDEX('Capacity Summary'!$C$36:$F$135,MATCH('Capacity Backing (Hide)'!BI$2,'Capacity Summary'!$B$36:$B$135,0),4),IF(INDEX('Capacity Summary'!$I$36:$BH$135,MATCH('Capacity Backing (Hide)'!BI$2,'Capacity Summary'!$B$36:$B$135,0),MATCH('Capacity Backing (Hide)'!$A30,'Capacity Summary'!$I$35:$BH$35,0))&lt;&gt;0,INDEX('Capacity Summary'!$I$36:$BH$135,MATCH('Capacity Backing (Hide)'!BI$2,'Capacity Summary'!$B$36:$B$135,0),MATCH('Capacity Backing (Hide)'!$A30,'Capacity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(Hide)'!$A30,'Capacity Summary'!$I$35:$BH$35,0))="x",INDEX('Capacity Summary'!$C$36:$F$135,MATCH('Capacity Backing (Hide)'!BJ$2,'Capacity Summary'!$B$36:$B$135,0),4),IF(INDEX('Capacity Summary'!$I$36:$BH$135,MATCH('Capacity Backing (Hide)'!BJ$2,'Capacity Summary'!$B$36:$B$135,0),MATCH('Capacity Backing (Hide)'!$A30,'Capacity Summary'!$I$35:$BH$35,0))&lt;&gt;0,INDEX('Capacity Summary'!$I$36:$BH$135,MATCH('Capacity Backing (Hide)'!BJ$2,'Capacity Summary'!$B$36:$B$135,0),MATCH('Capacity Backing (Hide)'!$A30,'Capacity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(Hide)'!$A30,'Capacity Summary'!$I$35:$BH$35,0))="x",INDEX('Capacity Summary'!$C$36:$F$135,MATCH('Capacity Backing (Hide)'!BK$2,'Capacity Summary'!$B$36:$B$135,0),4),IF(INDEX('Capacity Summary'!$I$36:$BH$135,MATCH('Capacity Backing (Hide)'!BK$2,'Capacity Summary'!$B$36:$B$135,0),MATCH('Capacity Backing (Hide)'!$A30,'Capacity Summary'!$I$35:$BH$35,0))&lt;&gt;0,INDEX('Capacity Summary'!$I$36:$BH$135,MATCH('Capacity Backing (Hide)'!BK$2,'Capacity Summary'!$B$36:$B$135,0),MATCH('Capacity Backing (Hide)'!$A30,'Capacity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(Hide)'!$A30,'Capacity Summary'!$I$35:$BH$35,0))="x",INDEX('Capacity Summary'!$C$36:$F$135,MATCH('Capacity Backing (Hide)'!BL$2,'Capacity Summary'!$B$36:$B$135,0),4),IF(INDEX('Capacity Summary'!$I$36:$BH$135,MATCH('Capacity Backing (Hide)'!BL$2,'Capacity Summary'!$B$36:$B$135,0),MATCH('Capacity Backing (Hide)'!$A30,'Capacity Summary'!$I$35:$BH$35,0))&lt;&gt;0,INDEX('Capacity Summary'!$I$36:$BH$135,MATCH('Capacity Backing (Hide)'!BL$2,'Capacity Summary'!$B$36:$B$135,0),MATCH('Capacity Backing (Hide)'!$A30,'Capacity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(Hide)'!$A30,'Capacity Summary'!$I$35:$BH$35,0))="x",INDEX('Capacity Summary'!$C$36:$F$135,MATCH('Capacity Backing (Hide)'!BM$2,'Capacity Summary'!$B$36:$B$135,0),4),IF(INDEX('Capacity Summary'!$I$36:$BH$135,MATCH('Capacity Backing (Hide)'!BM$2,'Capacity Summary'!$B$36:$B$135,0),MATCH('Capacity Backing (Hide)'!$A30,'Capacity Summary'!$I$35:$BH$35,0))&lt;&gt;0,INDEX('Capacity Summary'!$I$36:$BH$135,MATCH('Capacity Backing (Hide)'!BM$2,'Capacity Summary'!$B$36:$B$135,0),MATCH('Capacity Backing (Hide)'!$A30,'Capacity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(Hide)'!$A30,'Capacity Summary'!$I$35:$BH$35,0))="x",INDEX('Capacity Summary'!$C$36:$F$135,MATCH('Capacity Backing (Hide)'!BN$2,'Capacity Summary'!$B$36:$B$135,0),4),IF(INDEX('Capacity Summary'!$I$36:$BH$135,MATCH('Capacity Backing (Hide)'!BN$2,'Capacity Summary'!$B$36:$B$135,0),MATCH('Capacity Backing (Hide)'!$A30,'Capacity Summary'!$I$35:$BH$35,0))&lt;&gt;0,INDEX('Capacity Summary'!$I$36:$BH$135,MATCH('Capacity Backing (Hide)'!BN$2,'Capacity Summary'!$B$36:$B$135,0),MATCH('Capacity Backing (Hide)'!$A30,'Capacity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(Hide)'!$A30,'Capacity Summary'!$I$35:$BH$35,0))="x",INDEX('Capacity Summary'!$C$36:$F$135,MATCH('Capacity Backing (Hide)'!BO$2,'Capacity Summary'!$B$36:$B$135,0),4),IF(INDEX('Capacity Summary'!$I$36:$BH$135,MATCH('Capacity Backing (Hide)'!BO$2,'Capacity Summary'!$B$36:$B$135,0),MATCH('Capacity Backing (Hide)'!$A30,'Capacity Summary'!$I$35:$BH$35,0))&lt;&gt;0,INDEX('Capacity Summary'!$I$36:$BH$135,MATCH('Capacity Backing (Hide)'!BO$2,'Capacity Summary'!$B$36:$B$135,0),MATCH('Capacity Backing (Hide)'!$A30,'Capacity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(Hide)'!$A30,'Capacity Summary'!$I$35:$BH$35,0))="x",INDEX('Capacity Summary'!$C$36:$F$135,MATCH('Capacity Backing (Hide)'!BP$2,'Capacity Summary'!$B$36:$B$135,0),4),IF(INDEX('Capacity Summary'!$I$36:$BH$135,MATCH('Capacity Backing (Hide)'!BP$2,'Capacity Summary'!$B$36:$B$135,0),MATCH('Capacity Backing (Hide)'!$A30,'Capacity Summary'!$I$35:$BH$35,0))&lt;&gt;0,INDEX('Capacity Summary'!$I$36:$BH$135,MATCH('Capacity Backing (Hide)'!BP$2,'Capacity Summary'!$B$36:$B$135,0),MATCH('Capacity Backing (Hide)'!$A30,'Capacity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(Hide)'!$A30,'Capacity Summary'!$I$35:$BH$35,0))="x",INDEX('Capacity Summary'!$C$36:$F$135,MATCH('Capacity Backing (Hide)'!BQ$2,'Capacity Summary'!$B$36:$B$135,0),4),IF(INDEX('Capacity Summary'!$I$36:$BH$135,MATCH('Capacity Backing (Hide)'!BQ$2,'Capacity Summary'!$B$36:$B$135,0),MATCH('Capacity Backing (Hide)'!$A30,'Capacity Summary'!$I$35:$BH$35,0))&lt;&gt;0,INDEX('Capacity Summary'!$I$36:$BH$135,MATCH('Capacity Backing (Hide)'!BQ$2,'Capacity Summary'!$B$36:$B$135,0),MATCH('Capacity Backing (Hide)'!$A30,'Capacity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(Hide)'!$A30,'Capacity Summary'!$I$35:$BH$35,0))="x",INDEX('Capacity Summary'!$C$36:$F$135,MATCH('Capacity Backing (Hide)'!BR$2,'Capacity Summary'!$B$36:$B$135,0),4),IF(INDEX('Capacity Summary'!$I$36:$BH$135,MATCH('Capacity Backing (Hide)'!BR$2,'Capacity Summary'!$B$36:$B$135,0),MATCH('Capacity Backing (Hide)'!$A30,'Capacity Summary'!$I$35:$BH$35,0))&lt;&gt;0,INDEX('Capacity Summary'!$I$36:$BH$135,MATCH('Capacity Backing (Hide)'!BR$2,'Capacity Summary'!$B$36:$B$135,0),MATCH('Capacity Backing (Hide)'!$A30,'Capacity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(Hide)'!$A30,'Capacity Summary'!$I$35:$BH$35,0))="x",INDEX('Capacity Summary'!$C$36:$F$135,MATCH('Capacity Backing (Hide)'!BS$2,'Capacity Summary'!$B$36:$B$135,0),4),IF(INDEX('Capacity Summary'!$I$36:$BH$135,MATCH('Capacity Backing (Hide)'!BS$2,'Capacity Summary'!$B$36:$B$135,0),MATCH('Capacity Backing (Hide)'!$A30,'Capacity Summary'!$I$35:$BH$35,0))&lt;&gt;0,INDEX('Capacity Summary'!$I$36:$BH$135,MATCH('Capacity Backing (Hide)'!BS$2,'Capacity Summary'!$B$36:$B$135,0),MATCH('Capacity Backing (Hide)'!$A30,'Capacity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(Hide)'!$A30,'Capacity Summary'!$I$35:$BH$35,0))="x",INDEX('Capacity Summary'!$C$36:$F$135,MATCH('Capacity Backing (Hide)'!BT$2,'Capacity Summary'!$B$36:$B$135,0),4),IF(INDEX('Capacity Summary'!$I$36:$BH$135,MATCH('Capacity Backing (Hide)'!BT$2,'Capacity Summary'!$B$36:$B$135,0),MATCH('Capacity Backing (Hide)'!$A30,'Capacity Summary'!$I$35:$BH$35,0))&lt;&gt;0,INDEX('Capacity Summary'!$I$36:$BH$135,MATCH('Capacity Backing (Hide)'!BT$2,'Capacity Summary'!$B$36:$B$135,0),MATCH('Capacity Backing (Hide)'!$A30,'Capacity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(Hide)'!$A30,'Capacity Summary'!$I$35:$BH$35,0))="x",INDEX('Capacity Summary'!$C$36:$F$135,MATCH('Capacity Backing (Hide)'!BU$2,'Capacity Summary'!$B$36:$B$135,0),4),IF(INDEX('Capacity Summary'!$I$36:$BH$135,MATCH('Capacity Backing (Hide)'!BU$2,'Capacity Summary'!$B$36:$B$135,0),MATCH('Capacity Backing (Hide)'!$A30,'Capacity Summary'!$I$35:$BH$35,0))&lt;&gt;0,INDEX('Capacity Summary'!$I$36:$BH$135,MATCH('Capacity Backing (Hide)'!BU$2,'Capacity Summary'!$B$36:$B$135,0),MATCH('Capacity Backing (Hide)'!$A30,'Capacity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(Hide)'!$A30,'Capacity Summary'!$I$35:$BH$35,0))="x",INDEX('Capacity Summary'!$C$36:$F$135,MATCH('Capacity Backing (Hide)'!BV$2,'Capacity Summary'!$B$36:$B$135,0),4),IF(INDEX('Capacity Summary'!$I$36:$BH$135,MATCH('Capacity Backing (Hide)'!BV$2,'Capacity Summary'!$B$36:$B$135,0),MATCH('Capacity Backing (Hide)'!$A30,'Capacity Summary'!$I$35:$BH$35,0))&lt;&gt;0,INDEX('Capacity Summary'!$I$36:$BH$135,MATCH('Capacity Backing (Hide)'!BV$2,'Capacity Summary'!$B$36:$B$135,0),MATCH('Capacity Backing (Hide)'!$A30,'Capacity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(Hide)'!$A30,'Capacity Summary'!$I$35:$BH$35,0))="x",INDEX('Capacity Summary'!$C$36:$F$135,MATCH('Capacity Backing (Hide)'!BW$2,'Capacity Summary'!$B$36:$B$135,0),4),IF(INDEX('Capacity Summary'!$I$36:$BH$135,MATCH('Capacity Backing (Hide)'!BW$2,'Capacity Summary'!$B$36:$B$135,0),MATCH('Capacity Backing (Hide)'!$A30,'Capacity Summary'!$I$35:$BH$35,0))&lt;&gt;0,INDEX('Capacity Summary'!$I$36:$BH$135,MATCH('Capacity Backing (Hide)'!BW$2,'Capacity Summary'!$B$36:$B$135,0),MATCH('Capacity Backing (Hide)'!$A30,'Capacity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(Hide)'!$A30,'Capacity Summary'!$I$35:$BH$35,0))="x",INDEX('Capacity Summary'!$C$36:$F$135,MATCH('Capacity Backing (Hide)'!BX$2,'Capacity Summary'!$B$36:$B$135,0),4),IF(INDEX('Capacity Summary'!$I$36:$BH$135,MATCH('Capacity Backing (Hide)'!BX$2,'Capacity Summary'!$B$36:$B$135,0),MATCH('Capacity Backing (Hide)'!$A30,'Capacity Summary'!$I$35:$BH$35,0))&lt;&gt;0,INDEX('Capacity Summary'!$I$36:$BH$135,MATCH('Capacity Backing (Hide)'!BX$2,'Capacity Summary'!$B$36:$B$135,0),MATCH('Capacity Backing (Hide)'!$A30,'Capacity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(Hide)'!$A30,'Capacity Summary'!$I$35:$BH$35,0))="x",INDEX('Capacity Summary'!$C$36:$F$135,MATCH('Capacity Backing (Hide)'!BY$2,'Capacity Summary'!$B$36:$B$135,0),4),IF(INDEX('Capacity Summary'!$I$36:$BH$135,MATCH('Capacity Backing (Hide)'!BY$2,'Capacity Summary'!$B$36:$B$135,0),MATCH('Capacity Backing (Hide)'!$A30,'Capacity Summary'!$I$35:$BH$35,0))&lt;&gt;0,INDEX('Capacity Summary'!$I$36:$BH$135,MATCH('Capacity Backing (Hide)'!BY$2,'Capacity Summary'!$B$36:$B$135,0),MATCH('Capacity Backing (Hide)'!$A30,'Capacity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(Hide)'!$A30,'Capacity Summary'!$I$35:$BH$35,0))="x",INDEX('Capacity Summary'!$C$36:$F$135,MATCH('Capacity Backing (Hide)'!BZ$2,'Capacity Summary'!$B$36:$B$135,0),4),IF(INDEX('Capacity Summary'!$I$36:$BH$135,MATCH('Capacity Backing (Hide)'!BZ$2,'Capacity Summary'!$B$36:$B$135,0),MATCH('Capacity Backing (Hide)'!$A30,'Capacity Summary'!$I$35:$BH$35,0))&lt;&gt;0,INDEX('Capacity Summary'!$I$36:$BH$135,MATCH('Capacity Backing (Hide)'!BZ$2,'Capacity Summary'!$B$36:$B$135,0),MATCH('Capacity Backing (Hide)'!$A30,'Capacity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(Hide)'!$A30,'Capacity Summary'!$I$35:$BH$35,0))="x",INDEX('Capacity Summary'!$C$36:$F$135,MATCH('Capacity Backing (Hide)'!CA$2,'Capacity Summary'!$B$36:$B$135,0),4),IF(INDEX('Capacity Summary'!$I$36:$BH$135,MATCH('Capacity Backing (Hide)'!CA$2,'Capacity Summary'!$B$36:$B$135,0),MATCH('Capacity Backing (Hide)'!$A30,'Capacity Summary'!$I$35:$BH$35,0))&lt;&gt;0,INDEX('Capacity Summary'!$I$36:$BH$135,MATCH('Capacity Backing (Hide)'!CA$2,'Capacity Summary'!$B$36:$B$135,0),MATCH('Capacity Backing (Hide)'!$A30,'Capacity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(Hide)'!$A30,'Capacity Summary'!$I$35:$BH$35,0))="x",INDEX('Capacity Summary'!$C$36:$F$135,MATCH('Capacity Backing (Hide)'!CB$2,'Capacity Summary'!$B$36:$B$135,0),4),IF(INDEX('Capacity Summary'!$I$36:$BH$135,MATCH('Capacity Backing (Hide)'!CB$2,'Capacity Summary'!$B$36:$B$135,0),MATCH('Capacity Backing (Hide)'!$A30,'Capacity Summary'!$I$35:$BH$35,0))&lt;&gt;0,INDEX('Capacity Summary'!$I$36:$BH$135,MATCH('Capacity Backing (Hide)'!CB$2,'Capacity Summary'!$B$36:$B$135,0),MATCH('Capacity Backing (Hide)'!$A30,'Capacity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(Hide)'!$A30,'Capacity Summary'!$I$35:$BH$35,0))="x",INDEX('Capacity Summary'!$C$36:$F$135,MATCH('Capacity Backing (Hide)'!CC$2,'Capacity Summary'!$B$36:$B$135,0),4),IF(INDEX('Capacity Summary'!$I$36:$BH$135,MATCH('Capacity Backing (Hide)'!CC$2,'Capacity Summary'!$B$36:$B$135,0),MATCH('Capacity Backing (Hide)'!$A30,'Capacity Summary'!$I$35:$BH$35,0))&lt;&gt;0,INDEX('Capacity Summary'!$I$36:$BH$135,MATCH('Capacity Backing (Hide)'!CC$2,'Capacity Summary'!$B$36:$B$135,0),MATCH('Capacity Backing (Hide)'!$A30,'Capacity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(Hide)'!$A30,'Capacity Summary'!$I$35:$BH$35,0))="x",INDEX('Capacity Summary'!$C$36:$F$135,MATCH('Capacity Backing (Hide)'!CD$2,'Capacity Summary'!$B$36:$B$135,0),4),IF(INDEX('Capacity Summary'!$I$36:$BH$135,MATCH('Capacity Backing (Hide)'!CD$2,'Capacity Summary'!$B$36:$B$135,0),MATCH('Capacity Backing (Hide)'!$A30,'Capacity Summary'!$I$35:$BH$35,0))&lt;&gt;0,INDEX('Capacity Summary'!$I$36:$BH$135,MATCH('Capacity Backing (Hide)'!CD$2,'Capacity Summary'!$B$36:$B$135,0),MATCH('Capacity Backing (Hide)'!$A30,'Capacity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(Hide)'!$A30,'Capacity Summary'!$I$35:$BH$35,0))="x",INDEX('Capacity Summary'!$C$36:$F$135,MATCH('Capacity Backing (Hide)'!CE$2,'Capacity Summary'!$B$36:$B$135,0),4),IF(INDEX('Capacity Summary'!$I$36:$BH$135,MATCH('Capacity Backing (Hide)'!CE$2,'Capacity Summary'!$B$36:$B$135,0),MATCH('Capacity Backing (Hide)'!$A30,'Capacity Summary'!$I$35:$BH$35,0))&lt;&gt;0,INDEX('Capacity Summary'!$I$36:$BH$135,MATCH('Capacity Backing (Hide)'!CE$2,'Capacity Summary'!$B$36:$B$135,0),MATCH('Capacity Backing (Hide)'!$A30,'Capacity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(Hide)'!$A30,'Capacity Summary'!$I$35:$BH$35,0))="x",INDEX('Capacity Summary'!$C$36:$F$135,MATCH('Capacity Backing (Hide)'!CF$2,'Capacity Summary'!$B$36:$B$135,0),4),IF(INDEX('Capacity Summary'!$I$36:$BH$135,MATCH('Capacity Backing (Hide)'!CF$2,'Capacity Summary'!$B$36:$B$135,0),MATCH('Capacity Backing (Hide)'!$A30,'Capacity Summary'!$I$35:$BH$35,0))&lt;&gt;0,INDEX('Capacity Summary'!$I$36:$BH$135,MATCH('Capacity Backing (Hide)'!CF$2,'Capacity Summary'!$B$36:$B$135,0),MATCH('Capacity Backing (Hide)'!$A30,'Capacity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(Hide)'!$A30,'Capacity Summary'!$I$35:$BH$35,0))="x",INDEX('Capacity Summary'!$C$36:$F$135,MATCH('Capacity Backing (Hide)'!CG$2,'Capacity Summary'!$B$36:$B$135,0),4),IF(INDEX('Capacity Summary'!$I$36:$BH$135,MATCH('Capacity Backing (Hide)'!CG$2,'Capacity Summary'!$B$36:$B$135,0),MATCH('Capacity Backing (Hide)'!$A30,'Capacity Summary'!$I$35:$BH$35,0))&lt;&gt;0,INDEX('Capacity Summary'!$I$36:$BH$135,MATCH('Capacity Backing (Hide)'!CG$2,'Capacity Summary'!$B$36:$B$135,0),MATCH('Capacity Backing (Hide)'!$A30,'Capacity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(Hide)'!$A30,'Capacity Summary'!$I$35:$BH$35,0))="x",INDEX('Capacity Summary'!$C$36:$F$135,MATCH('Capacity Backing (Hide)'!CH$2,'Capacity Summary'!$B$36:$B$135,0),4),IF(INDEX('Capacity Summary'!$I$36:$BH$135,MATCH('Capacity Backing (Hide)'!CH$2,'Capacity Summary'!$B$36:$B$135,0),MATCH('Capacity Backing (Hide)'!$A30,'Capacity Summary'!$I$35:$BH$35,0))&lt;&gt;0,INDEX('Capacity Summary'!$I$36:$BH$135,MATCH('Capacity Backing (Hide)'!CH$2,'Capacity Summary'!$B$36:$B$135,0),MATCH('Capacity Backing (Hide)'!$A30,'Capacity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(Hide)'!$A30,'Capacity Summary'!$I$35:$BH$35,0))="x",INDEX('Capacity Summary'!$C$36:$F$135,MATCH('Capacity Backing (Hide)'!CI$2,'Capacity Summary'!$B$36:$B$135,0),4),IF(INDEX('Capacity Summary'!$I$36:$BH$135,MATCH('Capacity Backing (Hide)'!CI$2,'Capacity Summary'!$B$36:$B$135,0),MATCH('Capacity Backing (Hide)'!$A30,'Capacity Summary'!$I$35:$BH$35,0))&lt;&gt;0,INDEX('Capacity Summary'!$I$36:$BH$135,MATCH('Capacity Backing (Hide)'!CI$2,'Capacity Summary'!$B$36:$B$135,0),MATCH('Capacity Backing (Hide)'!$A30,'Capacity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(Hide)'!$A30,'Capacity Summary'!$I$35:$BH$35,0))="x",INDEX('Capacity Summary'!$C$36:$F$135,MATCH('Capacity Backing (Hide)'!CJ$2,'Capacity Summary'!$B$36:$B$135,0),4),IF(INDEX('Capacity Summary'!$I$36:$BH$135,MATCH('Capacity Backing (Hide)'!CJ$2,'Capacity Summary'!$B$36:$B$135,0),MATCH('Capacity Backing (Hide)'!$A30,'Capacity Summary'!$I$35:$BH$35,0))&lt;&gt;0,INDEX('Capacity Summary'!$I$36:$BH$135,MATCH('Capacity Backing (Hide)'!CJ$2,'Capacity Summary'!$B$36:$B$135,0),MATCH('Capacity Backing (Hide)'!$A30,'Capacity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(Hide)'!$A30,'Capacity Summary'!$I$35:$BH$35,0))="x",INDEX('Capacity Summary'!$C$36:$F$135,MATCH('Capacity Backing (Hide)'!CK$2,'Capacity Summary'!$B$36:$B$135,0),4),IF(INDEX('Capacity Summary'!$I$36:$BH$135,MATCH('Capacity Backing (Hide)'!CK$2,'Capacity Summary'!$B$36:$B$135,0),MATCH('Capacity Backing (Hide)'!$A30,'Capacity Summary'!$I$35:$BH$35,0))&lt;&gt;0,INDEX('Capacity Summary'!$I$36:$BH$135,MATCH('Capacity Backing (Hide)'!CK$2,'Capacity Summary'!$B$36:$B$135,0),MATCH('Capacity Backing (Hide)'!$A30,'Capacity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(Hide)'!$A30,'Capacity Summary'!$I$35:$BH$35,0))="x",INDEX('Capacity Summary'!$C$36:$F$135,MATCH('Capacity Backing (Hide)'!CL$2,'Capacity Summary'!$B$36:$B$135,0),4),IF(INDEX('Capacity Summary'!$I$36:$BH$135,MATCH('Capacity Backing (Hide)'!CL$2,'Capacity Summary'!$B$36:$B$135,0),MATCH('Capacity Backing (Hide)'!$A30,'Capacity Summary'!$I$35:$BH$35,0))&lt;&gt;0,INDEX('Capacity Summary'!$I$36:$BH$135,MATCH('Capacity Backing (Hide)'!CL$2,'Capacity Summary'!$B$36:$B$135,0),MATCH('Capacity Backing (Hide)'!$A30,'Capacity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(Hide)'!$A30,'Capacity Summary'!$I$35:$BH$35,0))="x",INDEX('Capacity Summary'!$C$36:$F$135,MATCH('Capacity Backing (Hide)'!CM$2,'Capacity Summary'!$B$36:$B$135,0),4),IF(INDEX('Capacity Summary'!$I$36:$BH$135,MATCH('Capacity Backing (Hide)'!CM$2,'Capacity Summary'!$B$36:$B$135,0),MATCH('Capacity Backing (Hide)'!$A30,'Capacity Summary'!$I$35:$BH$35,0))&lt;&gt;0,INDEX('Capacity Summary'!$I$36:$BH$135,MATCH('Capacity Backing (Hide)'!CM$2,'Capacity Summary'!$B$36:$B$135,0),MATCH('Capacity Backing (Hide)'!$A30,'Capacity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(Hide)'!$A30,'Capacity Summary'!$I$35:$BH$35,0))="x",INDEX('Capacity Summary'!$C$36:$F$135,MATCH('Capacity Backing (Hide)'!CN$2,'Capacity Summary'!$B$36:$B$135,0),4),IF(INDEX('Capacity Summary'!$I$36:$BH$135,MATCH('Capacity Backing (Hide)'!CN$2,'Capacity Summary'!$B$36:$B$135,0),MATCH('Capacity Backing (Hide)'!$A30,'Capacity Summary'!$I$35:$BH$35,0))&lt;&gt;0,INDEX('Capacity Summary'!$I$36:$BH$135,MATCH('Capacity Backing (Hide)'!CN$2,'Capacity Summary'!$B$36:$B$135,0),MATCH('Capacity Backing (Hide)'!$A30,'Capacity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(Hide)'!$A30,'Capacity Summary'!$I$35:$BH$35,0))="x",INDEX('Capacity Summary'!$C$36:$F$135,MATCH('Capacity Backing (Hide)'!CO$2,'Capacity Summary'!$B$36:$B$135,0),4),IF(INDEX('Capacity Summary'!$I$36:$BH$135,MATCH('Capacity Backing (Hide)'!CO$2,'Capacity Summary'!$B$36:$B$135,0),MATCH('Capacity Backing (Hide)'!$A30,'Capacity Summary'!$I$35:$BH$35,0))&lt;&gt;0,INDEX('Capacity Summary'!$I$36:$BH$135,MATCH('Capacity Backing (Hide)'!CO$2,'Capacity Summary'!$B$36:$B$135,0),MATCH('Capacity Backing (Hide)'!$A30,'Capacity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(Hide)'!$A30,'Capacity Summary'!$I$35:$BH$35,0))="x",INDEX('Capacity Summary'!$C$36:$F$135,MATCH('Capacity Backing (Hide)'!CP$2,'Capacity Summary'!$B$36:$B$135,0),4),IF(INDEX('Capacity Summary'!$I$36:$BH$135,MATCH('Capacity Backing (Hide)'!CP$2,'Capacity Summary'!$B$36:$B$135,0),MATCH('Capacity Backing (Hide)'!$A30,'Capacity Summary'!$I$35:$BH$35,0))&lt;&gt;0,INDEX('Capacity Summary'!$I$36:$BH$135,MATCH('Capacity Backing (Hide)'!CP$2,'Capacity Summary'!$B$36:$B$135,0),MATCH('Capacity Backing (Hide)'!$A30,'Capacity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(Hide)'!$A30,'Capacity Summary'!$I$35:$BH$35,0))="x",INDEX('Capacity Summary'!$C$36:$F$135,MATCH('Capacity Backing (Hide)'!CQ$2,'Capacity Summary'!$B$36:$B$135,0),4),IF(INDEX('Capacity Summary'!$I$36:$BH$135,MATCH('Capacity Backing (Hide)'!CQ$2,'Capacity Summary'!$B$36:$B$135,0),MATCH('Capacity Backing (Hide)'!$A30,'Capacity Summary'!$I$35:$BH$35,0))&lt;&gt;0,INDEX('Capacity Summary'!$I$36:$BH$135,MATCH('Capacity Backing (Hide)'!CQ$2,'Capacity Summary'!$B$36:$B$135,0),MATCH('Capacity Backing (Hide)'!$A30,'Capacity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(Hide)'!$A30,'Capacity Summary'!$I$35:$BH$35,0))="x",INDEX('Capacity Summary'!$C$36:$F$135,MATCH('Capacity Backing (Hide)'!CR$2,'Capacity Summary'!$B$36:$B$135,0),4),IF(INDEX('Capacity Summary'!$I$36:$BH$135,MATCH('Capacity Backing (Hide)'!CR$2,'Capacity Summary'!$B$36:$B$135,0),MATCH('Capacity Backing (Hide)'!$A30,'Capacity Summary'!$I$35:$BH$35,0))&lt;&gt;0,INDEX('Capacity Summary'!$I$36:$BH$135,MATCH('Capacity Backing (Hide)'!CR$2,'Capacity Summary'!$B$36:$B$135,0),MATCH('Capacity Backing (Hide)'!$A30,'Capacity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(Hide)'!$A30,'Capacity Summary'!$I$35:$BH$35,0))="x",INDEX('Capacity Summary'!$C$36:$F$135,MATCH('Capacity Backing (Hide)'!CS$2,'Capacity Summary'!$B$36:$B$135,0),4),IF(INDEX('Capacity Summary'!$I$36:$BH$135,MATCH('Capacity Backing (Hide)'!CS$2,'Capacity Summary'!$B$36:$B$135,0),MATCH('Capacity Backing (Hide)'!$A30,'Capacity Summary'!$I$35:$BH$35,0))&lt;&gt;0,INDEX('Capacity Summary'!$I$36:$BH$135,MATCH('Capacity Backing (Hide)'!CS$2,'Capacity Summary'!$B$36:$B$135,0),MATCH('Capacity Backing (Hide)'!$A30,'Capacity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(Hide)'!$A30,'Capacity Summary'!$I$35:$BH$35,0))="x",INDEX('Capacity Summary'!$C$36:$F$135,MATCH('Capacity Backing (Hide)'!CT$2,'Capacity Summary'!$B$36:$B$135,0),4),IF(INDEX('Capacity Summary'!$I$36:$BH$135,MATCH('Capacity Backing (Hide)'!CT$2,'Capacity Summary'!$B$36:$B$135,0),MATCH('Capacity Backing (Hide)'!$A30,'Capacity Summary'!$I$35:$BH$35,0))&lt;&gt;0,INDEX('Capacity Summary'!$I$36:$BH$135,MATCH('Capacity Backing (Hide)'!CT$2,'Capacity Summary'!$B$36:$B$135,0),MATCH('Capacity Backing (Hide)'!$A30,'Capacity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(Hide)'!$A30,'Capacity Summary'!$I$35:$BH$35,0))="x",INDEX('Capacity Summary'!$C$36:$F$135,MATCH('Capacity Backing (Hide)'!CU$2,'Capacity Summary'!$B$36:$B$135,0),4),IF(INDEX('Capacity Summary'!$I$36:$BH$135,MATCH('Capacity Backing (Hide)'!CU$2,'Capacity Summary'!$B$36:$B$135,0),MATCH('Capacity Backing (Hide)'!$A30,'Capacity Summary'!$I$35:$BH$35,0))&lt;&gt;0,INDEX('Capacity Summary'!$I$36:$BH$135,MATCH('Capacity Backing (Hide)'!CU$2,'Capacity Summary'!$B$36:$B$135,0),MATCH('Capacity Backing (Hide)'!$A30,'Capacity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(Hide)'!$A30,'Capacity Summary'!$I$35:$BH$35,0))="x",INDEX('Capacity Summary'!$C$36:$F$135,MATCH('Capacity Backing (Hide)'!CV$2,'Capacity Summary'!$B$36:$B$135,0),4),IF(INDEX('Capacity Summary'!$I$36:$BH$135,MATCH('Capacity Backing (Hide)'!CV$2,'Capacity Summary'!$B$36:$B$135,0),MATCH('Capacity Backing (Hide)'!$A30,'Capacity Summary'!$I$35:$BH$35,0))&lt;&gt;0,INDEX('Capacity Summary'!$I$36:$BH$135,MATCH('Capacity Backing (Hide)'!CV$2,'Capacity Summary'!$B$36:$B$135,0),MATCH('Capacity Backing (Hide)'!$A30,'Capacity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(Hide)'!$A30,'Capacity Summary'!$I$35:$BH$35,0))="x",INDEX('Capacity Summary'!$C$36:$F$135,MATCH('Capacity Backing (Hide)'!CW$2,'Capacity Summary'!$B$36:$B$135,0),4),IF(INDEX('Capacity Summary'!$I$36:$BH$135,MATCH('Capacity Backing (Hide)'!CW$2,'Capacity Summary'!$B$36:$B$135,0),MATCH('Capacity Backing (Hide)'!$A30,'Capacity Summary'!$I$35:$BH$35,0))&lt;&gt;0,INDEX('Capacity Summary'!$I$36:$BH$135,MATCH('Capacity Backing (Hide)'!CW$2,'Capacity Summary'!$B$36:$B$135,0),MATCH('Capacity Backing (Hide)'!$A30,'Capacity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(Hide)'!$A31,'Capacity Summary'!$I$35:$BH$35,0))="x",INDEX('Capacity Summary'!$C$36:$F$135,MATCH('Capacity Backing (Hide)'!B$2,'Capacity Summary'!$B$36:$B$135,0),4),IF(INDEX('Capacity Summary'!$I$36:$BH$135,MATCH('Capacity Backing (Hide)'!B$2,'Capacity Summary'!$B$36:$B$135,0),MATCH('Capacity Backing (Hide)'!$A31,'Capacity Summary'!$I$35:$BH$35,0))&lt;&gt;0,INDEX('Capacity Summary'!$I$36:$BH$135,MATCH('Capacity Backing (Hide)'!B$2,'Capacity Summary'!$B$36:$B$135,0),MATCH('Capacity Backing (Hide)'!$A31,'Capacity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(Hide)'!$A31,'Capacity Summary'!$I$35:$BH$35,0))="x",INDEX('Capacity Summary'!$C$36:$F$135,MATCH('Capacity Backing (Hide)'!C$2,'Capacity Summary'!$B$36:$B$135,0),4),IF(INDEX('Capacity Summary'!$I$36:$BH$135,MATCH('Capacity Backing (Hide)'!C$2,'Capacity Summary'!$B$36:$B$135,0),MATCH('Capacity Backing (Hide)'!$A31,'Capacity Summary'!$I$35:$BH$35,0))&lt;&gt;0,INDEX('Capacity Summary'!$I$36:$BH$135,MATCH('Capacity Backing (Hide)'!C$2,'Capacity Summary'!$B$36:$B$135,0),MATCH('Capacity Backing (Hide)'!$A31,'Capacity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(Hide)'!$A31,'Capacity Summary'!$I$35:$BH$35,0))="x",INDEX('Capacity Summary'!$C$36:$F$135,MATCH('Capacity Backing (Hide)'!D$2,'Capacity Summary'!$B$36:$B$135,0),4),IF(INDEX('Capacity Summary'!$I$36:$BH$135,MATCH('Capacity Backing (Hide)'!D$2,'Capacity Summary'!$B$36:$B$135,0),MATCH('Capacity Backing (Hide)'!$A31,'Capacity Summary'!$I$35:$BH$35,0))&lt;&gt;0,INDEX('Capacity Summary'!$I$36:$BH$135,MATCH('Capacity Backing (Hide)'!D$2,'Capacity Summary'!$B$36:$B$135,0),MATCH('Capacity Backing (Hide)'!$A31,'Capacity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(Hide)'!$A31,'Capacity Summary'!$I$35:$BH$35,0))="x",INDEX('Capacity Summary'!$C$36:$F$135,MATCH('Capacity Backing (Hide)'!E$2,'Capacity Summary'!$B$36:$B$135,0),4),IF(INDEX('Capacity Summary'!$I$36:$BH$135,MATCH('Capacity Backing (Hide)'!E$2,'Capacity Summary'!$B$36:$B$135,0),MATCH('Capacity Backing (Hide)'!$A31,'Capacity Summary'!$I$35:$BH$35,0))&lt;&gt;0,INDEX('Capacity Summary'!$I$36:$BH$135,MATCH('Capacity Backing (Hide)'!E$2,'Capacity Summary'!$B$36:$B$135,0),MATCH('Capacity Backing (Hide)'!$A31,'Capacity Summary'!$I$35:$BH$35,0)),0)),INDEX('Capacity Summary'!$C$36:$F$135,MATCH('Capacity Backing (Hide)'!E$2,'Capacity Summary'!$B$36:$B$135,0),2)))/IF(Summary!$B$7="Minutes",1,60)/COUNTA(INDEX(Capacity!$C$10:$Q$109,MATCH('Capacity Backing (Hide)'!E$2,Capacity!$B$10:$B$109,0),1):INDEX(Capacity!$C$10:$Q$109,MATCH('Capacity Backing (Hide)'!E$2,Capacity!$B$10:$B$109,0),15))</f>
        <v>#N/A</v>
      </c>
      <c r="F3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(Hide)'!$A31,'Capacity Summary'!$I$35:$BH$35,0))="x",INDEX('Capacity Summary'!$C$36:$F$135,MATCH('Capacity Backing (Hide)'!F$2,'Capacity Summary'!$B$36:$B$135,0),4),IF(INDEX('Capacity Summary'!$I$36:$BH$135,MATCH('Capacity Backing (Hide)'!F$2,'Capacity Summary'!$B$36:$B$135,0),MATCH('Capacity Backing (Hide)'!$A31,'Capacity Summary'!$I$35:$BH$35,0))&lt;&gt;0,INDEX('Capacity Summary'!$I$36:$BH$135,MATCH('Capacity Backing (Hide)'!F$2,'Capacity Summary'!$B$36:$B$135,0),MATCH('Capacity Backing (Hide)'!$A31,'Capacity Summary'!$I$35:$BH$35,0)),0)),INDEX('Capacity Summary'!$C$36:$F$135,MATCH('Capacity Backing (Hide)'!F$2,'Capacity Summary'!$B$36:$B$135,0),2)))/IF(Summary!$B$7="Minutes",1,60)/COUNTA(INDEX(Capacity!$C$10:$Q$109,MATCH('Capacity Backing (Hide)'!F$2,Capacity!$B$10:$B$109,0),1):INDEX(Capacity!$C$10:$Q$109,MATCH('Capacity Backing (Hide)'!F$2,Capacity!$B$10:$B$109,0),15))</f>
        <v>#N/A</v>
      </c>
      <c r="G3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(Hide)'!$A31,'Capacity Summary'!$I$35:$BH$35,0))="x",INDEX('Capacity Summary'!$C$36:$F$135,MATCH('Capacity Backing (Hide)'!G$2,'Capacity Summary'!$B$36:$B$135,0),4),IF(INDEX('Capacity Summary'!$I$36:$BH$135,MATCH('Capacity Backing (Hide)'!G$2,'Capacity Summary'!$B$36:$B$135,0),MATCH('Capacity Backing (Hide)'!$A31,'Capacity Summary'!$I$35:$BH$35,0))&lt;&gt;0,INDEX('Capacity Summary'!$I$36:$BH$135,MATCH('Capacity Backing (Hide)'!G$2,'Capacity Summary'!$B$36:$B$135,0),MATCH('Capacity Backing (Hide)'!$A31,'Capacity Summary'!$I$35:$BH$35,0)),0)),INDEX('Capacity Summary'!$C$36:$F$135,MATCH('Capacity Backing (Hide)'!G$2,'Capacity Summary'!$B$36:$B$135,0),2)))/IF(Summary!$B$7="Minutes",1,60)/COUNTA(INDEX(Capacity!$C$10:$Q$109,MATCH('Capacity Backing (Hide)'!G$2,Capacity!$B$10:$B$109,0),1):INDEX(Capacity!$C$10:$Q$109,MATCH('Capacity Backing (Hide)'!G$2,Capacity!$B$10:$B$109,0),15))</f>
        <v>#N/A</v>
      </c>
      <c r="H3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(Hide)'!$A31,'Capacity Summary'!$I$35:$BH$35,0))="x",INDEX('Capacity Summary'!$C$36:$F$135,MATCH('Capacity Backing (Hide)'!H$2,'Capacity Summary'!$B$36:$B$135,0),4),IF(INDEX('Capacity Summary'!$I$36:$BH$135,MATCH('Capacity Backing (Hide)'!H$2,'Capacity Summary'!$B$36:$B$135,0),MATCH('Capacity Backing (Hide)'!$A31,'Capacity Summary'!$I$35:$BH$35,0))&lt;&gt;0,INDEX('Capacity Summary'!$I$36:$BH$135,MATCH('Capacity Backing (Hide)'!H$2,'Capacity Summary'!$B$36:$B$135,0),MATCH('Capacity Backing (Hide)'!$A31,'Capacity Summary'!$I$35:$BH$35,0)),0)),INDEX('Capacity Summary'!$C$36:$F$135,MATCH('Capacity Backing (Hide)'!H$2,'Capacity Summary'!$B$36:$B$135,0),2)))/IF(Summary!$B$7="Minutes",1,60)/COUNTA(INDEX(Capacity!$C$10:$Q$109,MATCH('Capacity Backing (Hide)'!H$2,Capacity!$B$10:$B$109,0),1):INDEX(Capacity!$C$10:$Q$109,MATCH('Capacity Backing (Hide)'!H$2,Capacity!$B$10:$B$109,0),15))</f>
        <v>#N/A</v>
      </c>
      <c r="I3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(Hide)'!$A31,'Capacity Summary'!$I$35:$BH$35,0))="x",INDEX('Capacity Summary'!$C$36:$F$135,MATCH('Capacity Backing (Hide)'!I$2,'Capacity Summary'!$B$36:$B$135,0),4),IF(INDEX('Capacity Summary'!$I$36:$BH$135,MATCH('Capacity Backing (Hide)'!I$2,'Capacity Summary'!$B$36:$B$135,0),MATCH('Capacity Backing (Hide)'!$A31,'Capacity Summary'!$I$35:$BH$35,0))&lt;&gt;0,INDEX('Capacity Summary'!$I$36:$BH$135,MATCH('Capacity Backing (Hide)'!I$2,'Capacity Summary'!$B$36:$B$135,0),MATCH('Capacity Backing (Hide)'!$A31,'Capacity Summary'!$I$35:$BH$35,0)),0)),INDEX('Capacity Summary'!$C$36:$F$135,MATCH('Capacity Backing (Hide)'!I$2,'Capacity Summary'!$B$36:$B$135,0),2)))/IF(Summary!$B$7="Minutes",1,60)/COUNTA(INDEX(Capacity!$C$10:$Q$109,MATCH('Capacity Backing (Hide)'!I$2,Capacity!$B$10:$B$109,0),1):INDEX(Capacity!$C$10:$Q$109,MATCH('Capacity Backing (Hide)'!I$2,Capacity!$B$10:$B$109,0),15))</f>
        <v>#N/A</v>
      </c>
      <c r="J3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(Hide)'!$A31,'Capacity Summary'!$I$35:$BH$35,0))="x",INDEX('Capacity Summary'!$C$36:$F$135,MATCH('Capacity Backing (Hide)'!J$2,'Capacity Summary'!$B$36:$B$135,0),4),IF(INDEX('Capacity Summary'!$I$36:$BH$135,MATCH('Capacity Backing (Hide)'!J$2,'Capacity Summary'!$B$36:$B$135,0),MATCH('Capacity Backing (Hide)'!$A31,'Capacity Summary'!$I$35:$BH$35,0))&lt;&gt;0,INDEX('Capacity Summary'!$I$36:$BH$135,MATCH('Capacity Backing (Hide)'!J$2,'Capacity Summary'!$B$36:$B$135,0),MATCH('Capacity Backing (Hide)'!$A31,'Capacity Summary'!$I$35:$BH$35,0)),0)),INDEX('Capacity Summary'!$C$36:$F$135,MATCH('Capacity Backing (Hide)'!J$2,'Capacity Summary'!$B$36:$B$135,0),2)))/IF(Summary!$B$7="Minutes",1,60)/COUNTA(INDEX(Capacity!$C$10:$Q$109,MATCH('Capacity Backing (Hide)'!J$2,Capacity!$B$10:$B$109,0),1):INDEX(Capacity!$C$10:$Q$109,MATCH('Capacity Backing (Hide)'!J$2,Capacity!$B$10:$B$109,0),15))</f>
        <v>#N/A</v>
      </c>
      <c r="K3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(Hide)'!$A31,'Capacity Summary'!$I$35:$BH$35,0))="x",INDEX('Capacity Summary'!$C$36:$F$135,MATCH('Capacity Backing (Hide)'!K$2,'Capacity Summary'!$B$36:$B$135,0),4),IF(INDEX('Capacity Summary'!$I$36:$BH$135,MATCH('Capacity Backing (Hide)'!K$2,'Capacity Summary'!$B$36:$B$135,0),MATCH('Capacity Backing (Hide)'!$A31,'Capacity Summary'!$I$35:$BH$35,0))&lt;&gt;0,INDEX('Capacity Summary'!$I$36:$BH$135,MATCH('Capacity Backing (Hide)'!K$2,'Capacity Summary'!$B$36:$B$135,0),MATCH('Capacity Backing (Hide)'!$A31,'Capacity Summary'!$I$35:$BH$35,0)),0)),INDEX('Capacity Summary'!$C$36:$F$135,MATCH('Capacity Backing (Hide)'!K$2,'Capacity Summary'!$B$36:$B$135,0),2)))/IF(Summary!$B$7="Minutes",1,60)/COUNTA(INDEX(Capacity!$C$10:$Q$109,MATCH('Capacity Backing (Hide)'!K$2,Capacity!$B$10:$B$109,0),1):INDEX(Capacity!$C$10:$Q$109,MATCH('Capacity Backing (Hide)'!K$2,Capacity!$B$10:$B$109,0),15))</f>
        <v>#N/A</v>
      </c>
      <c r="L3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(Hide)'!$A31,'Capacity Summary'!$I$35:$BH$35,0))="x",INDEX('Capacity Summary'!$C$36:$F$135,MATCH('Capacity Backing (Hide)'!L$2,'Capacity Summary'!$B$36:$B$135,0),4),IF(INDEX('Capacity Summary'!$I$36:$BH$135,MATCH('Capacity Backing (Hide)'!L$2,'Capacity Summary'!$B$36:$B$135,0),MATCH('Capacity Backing (Hide)'!$A31,'Capacity Summary'!$I$35:$BH$35,0))&lt;&gt;0,INDEX('Capacity Summary'!$I$36:$BH$135,MATCH('Capacity Backing (Hide)'!L$2,'Capacity Summary'!$B$36:$B$135,0),MATCH('Capacity Backing (Hide)'!$A31,'Capacity Summary'!$I$35:$BH$35,0)),0)),INDEX('Capacity Summary'!$C$36:$F$135,MATCH('Capacity Backing (Hide)'!L$2,'Capacity Summary'!$B$36:$B$135,0),2)))/IF(Summary!$B$7="Minutes",1,60)/COUNTA(INDEX(Capacity!$C$10:$Q$109,MATCH('Capacity Backing (Hide)'!L$2,Capacity!$B$10:$B$109,0),1):INDEX(Capacity!$C$10:$Q$109,MATCH('Capacity Backing (Hide)'!L$2,Capacity!$B$10:$B$109,0),15))</f>
        <v>#N/A</v>
      </c>
      <c r="M3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(Hide)'!$A31,'Capacity Summary'!$I$35:$BH$35,0))="x",INDEX('Capacity Summary'!$C$36:$F$135,MATCH('Capacity Backing (Hide)'!M$2,'Capacity Summary'!$B$36:$B$135,0),4),IF(INDEX('Capacity Summary'!$I$36:$BH$135,MATCH('Capacity Backing (Hide)'!M$2,'Capacity Summary'!$B$36:$B$135,0),MATCH('Capacity Backing (Hide)'!$A31,'Capacity Summary'!$I$35:$BH$35,0))&lt;&gt;0,INDEX('Capacity Summary'!$I$36:$BH$135,MATCH('Capacity Backing (Hide)'!M$2,'Capacity Summary'!$B$36:$B$135,0),MATCH('Capacity Backing (Hide)'!$A31,'Capacity Summary'!$I$35:$BH$35,0)),0)),INDEX('Capacity Summary'!$C$36:$F$135,MATCH('Capacity Backing (Hide)'!M$2,'Capacity Summary'!$B$36:$B$135,0),2)))/IF(Summary!$B$7="Minutes",1,60)/COUNTA(INDEX(Capacity!$C$10:$Q$109,MATCH('Capacity Backing (Hide)'!M$2,Capacity!$B$10:$B$109,0),1):INDEX(Capacity!$C$10:$Q$109,MATCH('Capacity Backing (Hide)'!M$2,Capacity!$B$10:$B$109,0),15))</f>
        <v>#N/A</v>
      </c>
      <c r="N3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(Hide)'!$A31,'Capacity Summary'!$I$35:$BH$35,0))="x",INDEX('Capacity Summary'!$C$36:$F$135,MATCH('Capacity Backing (Hide)'!N$2,'Capacity Summary'!$B$36:$B$135,0),4),IF(INDEX('Capacity Summary'!$I$36:$BH$135,MATCH('Capacity Backing (Hide)'!N$2,'Capacity Summary'!$B$36:$B$135,0),MATCH('Capacity Backing (Hide)'!$A31,'Capacity Summary'!$I$35:$BH$35,0))&lt;&gt;0,INDEX('Capacity Summary'!$I$36:$BH$135,MATCH('Capacity Backing (Hide)'!N$2,'Capacity Summary'!$B$36:$B$135,0),MATCH('Capacity Backing (Hide)'!$A31,'Capacity Summary'!$I$35:$BH$35,0)),0)),INDEX('Capacity Summary'!$C$36:$F$135,MATCH('Capacity Backing (Hide)'!N$2,'Capacity Summary'!$B$36:$B$135,0),2)))/IF(Summary!$B$7="Minutes",1,60)/COUNTA(INDEX(Capacity!$C$10:$Q$109,MATCH('Capacity Backing (Hide)'!N$2,Capacity!$B$10:$B$109,0),1):INDEX(Capacity!$C$10:$Q$109,MATCH('Capacity Backing (Hide)'!N$2,Capacity!$B$10:$B$109,0),15))</f>
        <v>#N/A</v>
      </c>
      <c r="O3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(Hide)'!$A31,'Capacity Summary'!$I$35:$BH$35,0))="x",INDEX('Capacity Summary'!$C$36:$F$135,MATCH('Capacity Backing (Hide)'!O$2,'Capacity Summary'!$B$36:$B$135,0),4),IF(INDEX('Capacity Summary'!$I$36:$BH$135,MATCH('Capacity Backing (Hide)'!O$2,'Capacity Summary'!$B$36:$B$135,0),MATCH('Capacity Backing (Hide)'!$A31,'Capacity Summary'!$I$35:$BH$35,0))&lt;&gt;0,INDEX('Capacity Summary'!$I$36:$BH$135,MATCH('Capacity Backing (Hide)'!O$2,'Capacity Summary'!$B$36:$B$135,0),MATCH('Capacity Backing (Hide)'!$A31,'Capacity Summary'!$I$35:$BH$35,0)),0)),INDEX('Capacity Summary'!$C$36:$F$135,MATCH('Capacity Backing (Hide)'!O$2,'Capacity Summary'!$B$36:$B$135,0),2)))/IF(Summary!$B$7="Minutes",1,60)/COUNTA(INDEX(Capacity!$C$10:$Q$109,MATCH('Capacity Backing (Hide)'!O$2,Capacity!$B$10:$B$109,0),1):INDEX(Capacity!$C$10:$Q$109,MATCH('Capacity Backing (Hide)'!O$2,Capacity!$B$10:$B$109,0),15))</f>
        <v>#N/A</v>
      </c>
      <c r="P3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(Hide)'!$A31,'Capacity Summary'!$I$35:$BH$35,0))="x",INDEX('Capacity Summary'!$C$36:$F$135,MATCH('Capacity Backing (Hide)'!P$2,'Capacity Summary'!$B$36:$B$135,0),4),IF(INDEX('Capacity Summary'!$I$36:$BH$135,MATCH('Capacity Backing (Hide)'!P$2,'Capacity Summary'!$B$36:$B$135,0),MATCH('Capacity Backing (Hide)'!$A31,'Capacity Summary'!$I$35:$BH$35,0))&lt;&gt;0,INDEX('Capacity Summary'!$I$36:$BH$135,MATCH('Capacity Backing (Hide)'!P$2,'Capacity Summary'!$B$36:$B$135,0),MATCH('Capacity Backing (Hide)'!$A31,'Capacity Summary'!$I$35:$BH$35,0)),0)),INDEX('Capacity Summary'!$C$36:$F$135,MATCH('Capacity Backing (Hide)'!P$2,'Capacity Summary'!$B$36:$B$135,0),2)))/IF(Summary!$B$7="Minutes",1,60)/COUNTA(INDEX(Capacity!$C$10:$Q$109,MATCH('Capacity Backing (Hide)'!P$2,Capacity!$B$10:$B$109,0),1):INDEX(Capacity!$C$10:$Q$109,MATCH('Capacity Backing (Hide)'!P$2,Capacity!$B$10:$B$109,0),15))</f>
        <v>#N/A</v>
      </c>
      <c r="Q3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(Hide)'!$A31,'Capacity Summary'!$I$35:$BH$35,0))="x",INDEX('Capacity Summary'!$C$36:$F$135,MATCH('Capacity Backing (Hide)'!Q$2,'Capacity Summary'!$B$36:$B$135,0),4),IF(INDEX('Capacity Summary'!$I$36:$BH$135,MATCH('Capacity Backing (Hide)'!Q$2,'Capacity Summary'!$B$36:$B$135,0),MATCH('Capacity Backing (Hide)'!$A31,'Capacity Summary'!$I$35:$BH$35,0))&lt;&gt;0,INDEX('Capacity Summary'!$I$36:$BH$135,MATCH('Capacity Backing (Hide)'!Q$2,'Capacity Summary'!$B$36:$B$135,0),MATCH('Capacity Backing (Hide)'!$A31,'Capacity Summary'!$I$35:$BH$35,0)),0)),INDEX('Capacity Summary'!$C$36:$F$135,MATCH('Capacity Backing (Hide)'!Q$2,'Capacity Summary'!$B$36:$B$135,0),2)))/IF(Summary!$B$7="Minutes",1,60)/COUNTA(INDEX(Capacity!$C$10:$Q$109,MATCH('Capacity Backing (Hide)'!Q$2,Capacity!$B$10:$B$109,0),1):INDEX(Capacity!$C$10:$Q$109,MATCH('Capacity Backing (Hide)'!Q$2,Capacity!$B$10:$B$109,0),15))</f>
        <v>#N/A</v>
      </c>
      <c r="R3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(Hide)'!$A31,'Capacity Summary'!$I$35:$BH$35,0))="x",INDEX('Capacity Summary'!$C$36:$F$135,MATCH('Capacity Backing (Hide)'!R$2,'Capacity Summary'!$B$36:$B$135,0),4),IF(INDEX('Capacity Summary'!$I$36:$BH$135,MATCH('Capacity Backing (Hide)'!R$2,'Capacity Summary'!$B$36:$B$135,0),MATCH('Capacity Backing (Hide)'!$A31,'Capacity Summary'!$I$35:$BH$35,0))&lt;&gt;0,INDEX('Capacity Summary'!$I$36:$BH$135,MATCH('Capacity Backing (Hide)'!R$2,'Capacity Summary'!$B$36:$B$135,0),MATCH('Capacity Backing (Hide)'!$A31,'Capacity Summary'!$I$35:$BH$35,0)),0)),INDEX('Capacity Summary'!$C$36:$F$135,MATCH('Capacity Backing (Hide)'!R$2,'Capacity Summary'!$B$36:$B$135,0),2)))/IF(Summary!$B$7="Minutes",1,60)/COUNTA(INDEX(Capacity!$C$10:$Q$109,MATCH('Capacity Backing (Hide)'!R$2,Capacity!$B$10:$B$109,0),1):INDEX(Capacity!$C$10:$Q$109,MATCH('Capacity Backing (Hide)'!R$2,Capacity!$B$10:$B$109,0),15))</f>
        <v>#N/A</v>
      </c>
      <c r="S3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(Hide)'!$A31,'Capacity Summary'!$I$35:$BH$35,0))="x",INDEX('Capacity Summary'!$C$36:$F$135,MATCH('Capacity Backing (Hide)'!S$2,'Capacity Summary'!$B$36:$B$135,0),4),IF(INDEX('Capacity Summary'!$I$36:$BH$135,MATCH('Capacity Backing (Hide)'!S$2,'Capacity Summary'!$B$36:$B$135,0),MATCH('Capacity Backing (Hide)'!$A31,'Capacity Summary'!$I$35:$BH$35,0))&lt;&gt;0,INDEX('Capacity Summary'!$I$36:$BH$135,MATCH('Capacity Backing (Hide)'!S$2,'Capacity Summary'!$B$36:$B$135,0),MATCH('Capacity Backing (Hide)'!$A31,'Capacity Summary'!$I$35:$BH$35,0)),0)),INDEX('Capacity Summary'!$C$36:$F$135,MATCH('Capacity Backing (Hide)'!S$2,'Capacity Summary'!$B$36:$B$135,0),2)))/IF(Summary!$B$7="Minutes",1,60)/COUNTA(INDEX(Capacity!$C$10:$Q$109,MATCH('Capacity Backing (Hide)'!S$2,Capacity!$B$10:$B$109,0),1):INDEX(Capacity!$C$10:$Q$109,MATCH('Capacity Backing (Hide)'!S$2,Capacity!$B$10:$B$109,0),15))</f>
        <v>#N/A</v>
      </c>
      <c r="T3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(Hide)'!$A31,'Capacity Summary'!$I$35:$BH$35,0))="x",INDEX('Capacity Summary'!$C$36:$F$135,MATCH('Capacity Backing (Hide)'!T$2,'Capacity Summary'!$B$36:$B$135,0),4),IF(INDEX('Capacity Summary'!$I$36:$BH$135,MATCH('Capacity Backing (Hide)'!T$2,'Capacity Summary'!$B$36:$B$135,0),MATCH('Capacity Backing (Hide)'!$A31,'Capacity Summary'!$I$35:$BH$35,0))&lt;&gt;0,INDEX('Capacity Summary'!$I$36:$BH$135,MATCH('Capacity Backing (Hide)'!T$2,'Capacity Summary'!$B$36:$B$135,0),MATCH('Capacity Backing (Hide)'!$A31,'Capacity Summary'!$I$35:$BH$35,0)),0)),INDEX('Capacity Summary'!$C$36:$F$135,MATCH('Capacity Backing (Hide)'!T$2,'Capacity Summary'!$B$36:$B$135,0),2)))/IF(Summary!$B$7="Minutes",1,60)/COUNTA(INDEX(Capacity!$C$10:$Q$109,MATCH('Capacity Backing (Hide)'!T$2,Capacity!$B$10:$B$109,0),1):INDEX(Capacity!$C$10:$Q$109,MATCH('Capacity Backing (Hide)'!T$2,Capacity!$B$10:$B$109,0),15))</f>
        <v>#N/A</v>
      </c>
      <c r="U3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(Hide)'!$A31,'Capacity Summary'!$I$35:$BH$35,0))="x",INDEX('Capacity Summary'!$C$36:$F$135,MATCH('Capacity Backing (Hide)'!U$2,'Capacity Summary'!$B$36:$B$135,0),4),IF(INDEX('Capacity Summary'!$I$36:$BH$135,MATCH('Capacity Backing (Hide)'!U$2,'Capacity Summary'!$B$36:$B$135,0),MATCH('Capacity Backing (Hide)'!$A31,'Capacity Summary'!$I$35:$BH$35,0))&lt;&gt;0,INDEX('Capacity Summary'!$I$36:$BH$135,MATCH('Capacity Backing (Hide)'!U$2,'Capacity Summary'!$B$36:$B$135,0),MATCH('Capacity Backing (Hide)'!$A31,'Capacity Summary'!$I$35:$BH$35,0)),0)),INDEX('Capacity Summary'!$C$36:$F$135,MATCH('Capacity Backing (Hide)'!U$2,'Capacity Summary'!$B$36:$B$135,0),2)))/IF(Summary!$B$7="Minutes",1,60)/COUNTA(INDEX(Capacity!$C$10:$Q$109,MATCH('Capacity Backing (Hide)'!U$2,Capacity!$B$10:$B$109,0),1):INDEX(Capacity!$C$10:$Q$109,MATCH('Capacity Backing (Hide)'!U$2,Capacity!$B$10:$B$109,0),15))</f>
        <v>#N/A</v>
      </c>
      <c r="V3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(Hide)'!$A31,'Capacity Summary'!$I$35:$BH$35,0))="x",INDEX('Capacity Summary'!$C$36:$F$135,MATCH('Capacity Backing (Hide)'!V$2,'Capacity Summary'!$B$36:$B$135,0),4),IF(INDEX('Capacity Summary'!$I$36:$BH$135,MATCH('Capacity Backing (Hide)'!V$2,'Capacity Summary'!$B$36:$B$135,0),MATCH('Capacity Backing (Hide)'!$A31,'Capacity Summary'!$I$35:$BH$35,0))&lt;&gt;0,INDEX('Capacity Summary'!$I$36:$BH$135,MATCH('Capacity Backing (Hide)'!V$2,'Capacity Summary'!$B$36:$B$135,0),MATCH('Capacity Backing (Hide)'!$A31,'Capacity Summary'!$I$35:$BH$35,0)),0)),INDEX('Capacity Summary'!$C$36:$F$135,MATCH('Capacity Backing (Hide)'!V$2,'Capacity Summary'!$B$36:$B$135,0),2)))/IF(Summary!$B$7="Minutes",1,60)/COUNTA(INDEX(Capacity!$C$10:$Q$109,MATCH('Capacity Backing (Hide)'!V$2,Capacity!$B$10:$B$109,0),1):INDEX(Capacity!$C$10:$Q$109,MATCH('Capacity Backing (Hide)'!V$2,Capacity!$B$10:$B$109,0),15))</f>
        <v>#N/A</v>
      </c>
      <c r="W3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(Hide)'!$A31,'Capacity Summary'!$I$35:$BH$35,0))="x",INDEX('Capacity Summary'!$C$36:$F$135,MATCH('Capacity Backing (Hide)'!W$2,'Capacity Summary'!$B$36:$B$135,0),4),IF(INDEX('Capacity Summary'!$I$36:$BH$135,MATCH('Capacity Backing (Hide)'!W$2,'Capacity Summary'!$B$36:$B$135,0),MATCH('Capacity Backing (Hide)'!$A31,'Capacity Summary'!$I$35:$BH$35,0))&lt;&gt;0,INDEX('Capacity Summary'!$I$36:$BH$135,MATCH('Capacity Backing (Hide)'!W$2,'Capacity Summary'!$B$36:$B$135,0),MATCH('Capacity Backing (Hide)'!$A31,'Capacity Summary'!$I$35:$BH$35,0)),0)),INDEX('Capacity Summary'!$C$36:$F$135,MATCH('Capacity Backing (Hide)'!W$2,'Capacity Summary'!$B$36:$B$135,0),2)))/IF(Summary!$B$7="Minutes",1,60)/COUNTA(INDEX(Capacity!$C$10:$Q$109,MATCH('Capacity Backing (Hide)'!W$2,Capacity!$B$10:$B$109,0),1):INDEX(Capacity!$C$10:$Q$109,MATCH('Capacity Backing (Hide)'!W$2,Capacity!$B$10:$B$109,0),15))</f>
        <v>#N/A</v>
      </c>
      <c r="X3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(Hide)'!$A31,'Capacity Summary'!$I$35:$BH$35,0))="x",INDEX('Capacity Summary'!$C$36:$F$135,MATCH('Capacity Backing (Hide)'!X$2,'Capacity Summary'!$B$36:$B$135,0),4),IF(INDEX('Capacity Summary'!$I$36:$BH$135,MATCH('Capacity Backing (Hide)'!X$2,'Capacity Summary'!$B$36:$B$135,0),MATCH('Capacity Backing (Hide)'!$A31,'Capacity Summary'!$I$35:$BH$35,0))&lt;&gt;0,INDEX('Capacity Summary'!$I$36:$BH$135,MATCH('Capacity Backing (Hide)'!X$2,'Capacity Summary'!$B$36:$B$135,0),MATCH('Capacity Backing (Hide)'!$A31,'Capacity Summary'!$I$35:$BH$35,0)),0)),INDEX('Capacity Summary'!$C$36:$F$135,MATCH('Capacity Backing (Hide)'!X$2,'Capacity Summary'!$B$36:$B$135,0),2)))/IF(Summary!$B$7="Minutes",1,60)/COUNTA(INDEX(Capacity!$C$10:$Q$109,MATCH('Capacity Backing (Hide)'!X$2,Capacity!$B$10:$B$109,0),1):INDEX(Capacity!$C$10:$Q$109,MATCH('Capacity Backing (Hide)'!X$2,Capacity!$B$10:$B$109,0),15))</f>
        <v>#N/A</v>
      </c>
      <c r="Y3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(Hide)'!$A31,'Capacity Summary'!$I$35:$BH$35,0))="x",INDEX('Capacity Summary'!$C$36:$F$135,MATCH('Capacity Backing (Hide)'!Y$2,'Capacity Summary'!$B$36:$B$135,0),4),IF(INDEX('Capacity Summary'!$I$36:$BH$135,MATCH('Capacity Backing (Hide)'!Y$2,'Capacity Summary'!$B$36:$B$135,0),MATCH('Capacity Backing (Hide)'!$A31,'Capacity Summary'!$I$35:$BH$35,0))&lt;&gt;0,INDEX('Capacity Summary'!$I$36:$BH$135,MATCH('Capacity Backing (Hide)'!Y$2,'Capacity Summary'!$B$36:$B$135,0),MATCH('Capacity Backing (Hide)'!$A31,'Capacity Summary'!$I$35:$BH$35,0)),0)),INDEX('Capacity Summary'!$C$36:$F$135,MATCH('Capacity Backing (Hide)'!Y$2,'Capacity Summary'!$B$36:$B$135,0),2)))/IF(Summary!$B$7="Minutes",1,60)/COUNTA(INDEX(Capacity!$C$10:$Q$109,MATCH('Capacity Backing (Hide)'!Y$2,Capacity!$B$10:$B$109,0),1):INDEX(Capacity!$C$10:$Q$109,MATCH('Capacity Backing (Hide)'!Y$2,Capacity!$B$10:$B$109,0),15))</f>
        <v>#N/A</v>
      </c>
      <c r="Z3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(Hide)'!$A31,'Capacity Summary'!$I$35:$BH$35,0))="x",INDEX('Capacity Summary'!$C$36:$F$135,MATCH('Capacity Backing (Hide)'!Z$2,'Capacity Summary'!$B$36:$B$135,0),4),IF(INDEX('Capacity Summary'!$I$36:$BH$135,MATCH('Capacity Backing (Hide)'!Z$2,'Capacity Summary'!$B$36:$B$135,0),MATCH('Capacity Backing (Hide)'!$A31,'Capacity Summary'!$I$35:$BH$35,0))&lt;&gt;0,INDEX('Capacity Summary'!$I$36:$BH$135,MATCH('Capacity Backing (Hide)'!Z$2,'Capacity Summary'!$B$36:$B$135,0),MATCH('Capacity Backing (Hide)'!$A31,'Capacity Summary'!$I$35:$BH$35,0)),0)),INDEX('Capacity Summary'!$C$36:$F$135,MATCH('Capacity Backing (Hide)'!Z$2,'Capacity Summary'!$B$36:$B$135,0),2)))/IF(Summary!$B$7="Minutes",1,60)/COUNTA(INDEX(Capacity!$C$10:$Q$109,MATCH('Capacity Backing (Hide)'!Z$2,Capacity!$B$10:$B$109,0),1):INDEX(Capacity!$C$10:$Q$109,MATCH('Capacity Backing (Hide)'!Z$2,Capacity!$B$10:$B$109,0),15))</f>
        <v>#N/A</v>
      </c>
      <c r="AA3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(Hide)'!$A31,'Capacity Summary'!$I$35:$BH$35,0))="x",INDEX('Capacity Summary'!$C$36:$F$135,MATCH('Capacity Backing (Hide)'!AA$2,'Capacity Summary'!$B$36:$B$135,0),4),IF(INDEX('Capacity Summary'!$I$36:$BH$135,MATCH('Capacity Backing (Hide)'!AA$2,'Capacity Summary'!$B$36:$B$135,0),MATCH('Capacity Backing (Hide)'!$A31,'Capacity Summary'!$I$35:$BH$35,0))&lt;&gt;0,INDEX('Capacity Summary'!$I$36:$BH$135,MATCH('Capacity Backing (Hide)'!AA$2,'Capacity Summary'!$B$36:$B$135,0),MATCH('Capacity Backing (Hide)'!$A31,'Capacity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(Hide)'!$A31,'Capacity Summary'!$I$35:$BH$35,0))="x",INDEX('Capacity Summary'!$C$36:$F$135,MATCH('Capacity Backing (Hide)'!AB$2,'Capacity Summary'!$B$36:$B$135,0),4),IF(INDEX('Capacity Summary'!$I$36:$BH$135,MATCH('Capacity Backing (Hide)'!AB$2,'Capacity Summary'!$B$36:$B$135,0),MATCH('Capacity Backing (Hide)'!$A31,'Capacity Summary'!$I$35:$BH$35,0))&lt;&gt;0,INDEX('Capacity Summary'!$I$36:$BH$135,MATCH('Capacity Backing (Hide)'!AB$2,'Capacity Summary'!$B$36:$B$135,0),MATCH('Capacity Backing (Hide)'!$A31,'Capacity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(Hide)'!$A31,'Capacity Summary'!$I$35:$BH$35,0))="x",INDEX('Capacity Summary'!$C$36:$F$135,MATCH('Capacity Backing (Hide)'!AC$2,'Capacity Summary'!$B$36:$B$135,0),4),IF(INDEX('Capacity Summary'!$I$36:$BH$135,MATCH('Capacity Backing (Hide)'!AC$2,'Capacity Summary'!$B$36:$B$135,0),MATCH('Capacity Backing (Hide)'!$A31,'Capacity Summary'!$I$35:$BH$35,0))&lt;&gt;0,INDEX('Capacity Summary'!$I$36:$BH$135,MATCH('Capacity Backing (Hide)'!AC$2,'Capacity Summary'!$B$36:$B$135,0),MATCH('Capacity Backing (Hide)'!$A31,'Capacity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(Hide)'!$A31,'Capacity Summary'!$I$35:$BH$35,0))="x",INDEX('Capacity Summary'!$C$36:$F$135,MATCH('Capacity Backing (Hide)'!AD$2,'Capacity Summary'!$B$36:$B$135,0),4),IF(INDEX('Capacity Summary'!$I$36:$BH$135,MATCH('Capacity Backing (Hide)'!AD$2,'Capacity Summary'!$B$36:$B$135,0),MATCH('Capacity Backing (Hide)'!$A31,'Capacity Summary'!$I$35:$BH$35,0))&lt;&gt;0,INDEX('Capacity Summary'!$I$36:$BH$135,MATCH('Capacity Backing (Hide)'!AD$2,'Capacity Summary'!$B$36:$B$135,0),MATCH('Capacity Backing (Hide)'!$A31,'Capacity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(Hide)'!$A31,'Capacity Summary'!$I$35:$BH$35,0))="x",INDEX('Capacity Summary'!$C$36:$F$135,MATCH('Capacity Backing (Hide)'!AE$2,'Capacity Summary'!$B$36:$B$135,0),4),IF(INDEX('Capacity Summary'!$I$36:$BH$135,MATCH('Capacity Backing (Hide)'!AE$2,'Capacity Summary'!$B$36:$B$135,0),MATCH('Capacity Backing (Hide)'!$A31,'Capacity Summary'!$I$35:$BH$35,0))&lt;&gt;0,INDEX('Capacity Summary'!$I$36:$BH$135,MATCH('Capacity Backing (Hide)'!AE$2,'Capacity Summary'!$B$36:$B$135,0),MATCH('Capacity Backing (Hide)'!$A31,'Capacity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(Hide)'!$A31,'Capacity Summary'!$I$35:$BH$35,0))="x",INDEX('Capacity Summary'!$C$36:$F$135,MATCH('Capacity Backing (Hide)'!AF$2,'Capacity Summary'!$B$36:$B$135,0),4),IF(INDEX('Capacity Summary'!$I$36:$BH$135,MATCH('Capacity Backing (Hide)'!AF$2,'Capacity Summary'!$B$36:$B$135,0),MATCH('Capacity Backing (Hide)'!$A31,'Capacity Summary'!$I$35:$BH$35,0))&lt;&gt;0,INDEX('Capacity Summary'!$I$36:$BH$135,MATCH('Capacity Backing (Hide)'!AF$2,'Capacity Summary'!$B$36:$B$135,0),MATCH('Capacity Backing (Hide)'!$A31,'Capacity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(Hide)'!$A31,'Capacity Summary'!$I$35:$BH$35,0))="x",INDEX('Capacity Summary'!$C$36:$F$135,MATCH('Capacity Backing (Hide)'!AG$2,'Capacity Summary'!$B$36:$B$135,0),4),IF(INDEX('Capacity Summary'!$I$36:$BH$135,MATCH('Capacity Backing (Hide)'!AG$2,'Capacity Summary'!$B$36:$B$135,0),MATCH('Capacity Backing (Hide)'!$A31,'Capacity Summary'!$I$35:$BH$35,0))&lt;&gt;0,INDEX('Capacity Summary'!$I$36:$BH$135,MATCH('Capacity Backing (Hide)'!AG$2,'Capacity Summary'!$B$36:$B$135,0),MATCH('Capacity Backing (Hide)'!$A31,'Capacity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(Hide)'!$A31,'Capacity Summary'!$I$35:$BH$35,0))="x",INDEX('Capacity Summary'!$C$36:$F$135,MATCH('Capacity Backing (Hide)'!AH$2,'Capacity Summary'!$B$36:$B$135,0),4),IF(INDEX('Capacity Summary'!$I$36:$BH$135,MATCH('Capacity Backing (Hide)'!AH$2,'Capacity Summary'!$B$36:$B$135,0),MATCH('Capacity Backing (Hide)'!$A31,'Capacity Summary'!$I$35:$BH$35,0))&lt;&gt;0,INDEX('Capacity Summary'!$I$36:$BH$135,MATCH('Capacity Backing (Hide)'!AH$2,'Capacity Summary'!$B$36:$B$135,0),MATCH('Capacity Backing (Hide)'!$A31,'Capacity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(Hide)'!$A31,'Capacity Summary'!$I$35:$BH$35,0))="x",INDEX('Capacity Summary'!$C$36:$F$135,MATCH('Capacity Backing (Hide)'!AI$2,'Capacity Summary'!$B$36:$B$135,0),4),IF(INDEX('Capacity Summary'!$I$36:$BH$135,MATCH('Capacity Backing (Hide)'!AI$2,'Capacity Summary'!$B$36:$B$135,0),MATCH('Capacity Backing (Hide)'!$A31,'Capacity Summary'!$I$35:$BH$35,0))&lt;&gt;0,INDEX('Capacity Summary'!$I$36:$BH$135,MATCH('Capacity Backing (Hide)'!AI$2,'Capacity Summary'!$B$36:$B$135,0),MATCH('Capacity Backing (Hide)'!$A31,'Capacity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(Hide)'!$A31,'Capacity Summary'!$I$35:$BH$35,0))="x",INDEX('Capacity Summary'!$C$36:$F$135,MATCH('Capacity Backing (Hide)'!AJ$2,'Capacity Summary'!$B$36:$B$135,0),4),IF(INDEX('Capacity Summary'!$I$36:$BH$135,MATCH('Capacity Backing (Hide)'!AJ$2,'Capacity Summary'!$B$36:$B$135,0),MATCH('Capacity Backing (Hide)'!$A31,'Capacity Summary'!$I$35:$BH$35,0))&lt;&gt;0,INDEX('Capacity Summary'!$I$36:$BH$135,MATCH('Capacity Backing (Hide)'!AJ$2,'Capacity Summary'!$B$36:$B$135,0),MATCH('Capacity Backing (Hide)'!$A31,'Capacity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(Hide)'!$A31,'Capacity Summary'!$I$35:$BH$35,0))="x",INDEX('Capacity Summary'!$C$36:$F$135,MATCH('Capacity Backing (Hide)'!AK$2,'Capacity Summary'!$B$36:$B$135,0),4),IF(INDEX('Capacity Summary'!$I$36:$BH$135,MATCH('Capacity Backing (Hide)'!AK$2,'Capacity Summary'!$B$36:$B$135,0),MATCH('Capacity Backing (Hide)'!$A31,'Capacity Summary'!$I$35:$BH$35,0))&lt;&gt;0,INDEX('Capacity Summary'!$I$36:$BH$135,MATCH('Capacity Backing (Hide)'!AK$2,'Capacity Summary'!$B$36:$B$135,0),MATCH('Capacity Backing (Hide)'!$A31,'Capacity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(Hide)'!$A31,'Capacity Summary'!$I$35:$BH$35,0))="x",INDEX('Capacity Summary'!$C$36:$F$135,MATCH('Capacity Backing (Hide)'!AL$2,'Capacity Summary'!$B$36:$B$135,0),4),IF(INDEX('Capacity Summary'!$I$36:$BH$135,MATCH('Capacity Backing (Hide)'!AL$2,'Capacity Summary'!$B$36:$B$135,0),MATCH('Capacity Backing (Hide)'!$A31,'Capacity Summary'!$I$35:$BH$35,0))&lt;&gt;0,INDEX('Capacity Summary'!$I$36:$BH$135,MATCH('Capacity Backing (Hide)'!AL$2,'Capacity Summary'!$B$36:$B$135,0),MATCH('Capacity Backing (Hide)'!$A31,'Capacity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(Hide)'!$A31,'Capacity Summary'!$I$35:$BH$35,0))="x",INDEX('Capacity Summary'!$C$36:$F$135,MATCH('Capacity Backing (Hide)'!AM$2,'Capacity Summary'!$B$36:$B$135,0),4),IF(INDEX('Capacity Summary'!$I$36:$BH$135,MATCH('Capacity Backing (Hide)'!AM$2,'Capacity Summary'!$B$36:$B$135,0),MATCH('Capacity Backing (Hide)'!$A31,'Capacity Summary'!$I$35:$BH$35,0))&lt;&gt;0,INDEX('Capacity Summary'!$I$36:$BH$135,MATCH('Capacity Backing (Hide)'!AM$2,'Capacity Summary'!$B$36:$B$135,0),MATCH('Capacity Backing (Hide)'!$A31,'Capacity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(Hide)'!$A31,'Capacity Summary'!$I$35:$BH$35,0))="x",INDEX('Capacity Summary'!$C$36:$F$135,MATCH('Capacity Backing (Hide)'!AN$2,'Capacity Summary'!$B$36:$B$135,0),4),IF(INDEX('Capacity Summary'!$I$36:$BH$135,MATCH('Capacity Backing (Hide)'!AN$2,'Capacity Summary'!$B$36:$B$135,0),MATCH('Capacity Backing (Hide)'!$A31,'Capacity Summary'!$I$35:$BH$35,0))&lt;&gt;0,INDEX('Capacity Summary'!$I$36:$BH$135,MATCH('Capacity Backing (Hide)'!AN$2,'Capacity Summary'!$B$36:$B$135,0),MATCH('Capacity Backing (Hide)'!$A31,'Capacity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(Hide)'!$A31,'Capacity Summary'!$I$35:$BH$35,0))="x",INDEX('Capacity Summary'!$C$36:$F$135,MATCH('Capacity Backing (Hide)'!AO$2,'Capacity Summary'!$B$36:$B$135,0),4),IF(INDEX('Capacity Summary'!$I$36:$BH$135,MATCH('Capacity Backing (Hide)'!AO$2,'Capacity Summary'!$B$36:$B$135,0),MATCH('Capacity Backing (Hide)'!$A31,'Capacity Summary'!$I$35:$BH$35,0))&lt;&gt;0,INDEX('Capacity Summary'!$I$36:$BH$135,MATCH('Capacity Backing (Hide)'!AO$2,'Capacity Summary'!$B$36:$B$135,0),MATCH('Capacity Backing (Hide)'!$A31,'Capacity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(Hide)'!$A31,'Capacity Summary'!$I$35:$BH$35,0))="x",INDEX('Capacity Summary'!$C$36:$F$135,MATCH('Capacity Backing (Hide)'!AP$2,'Capacity Summary'!$B$36:$B$135,0),4),IF(INDEX('Capacity Summary'!$I$36:$BH$135,MATCH('Capacity Backing (Hide)'!AP$2,'Capacity Summary'!$B$36:$B$135,0),MATCH('Capacity Backing (Hide)'!$A31,'Capacity Summary'!$I$35:$BH$35,0))&lt;&gt;0,INDEX('Capacity Summary'!$I$36:$BH$135,MATCH('Capacity Backing (Hide)'!AP$2,'Capacity Summary'!$B$36:$B$135,0),MATCH('Capacity Backing (Hide)'!$A31,'Capacity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(Hide)'!$A31,'Capacity Summary'!$I$35:$BH$35,0))="x",INDEX('Capacity Summary'!$C$36:$F$135,MATCH('Capacity Backing (Hide)'!AQ$2,'Capacity Summary'!$B$36:$B$135,0),4),IF(INDEX('Capacity Summary'!$I$36:$BH$135,MATCH('Capacity Backing (Hide)'!AQ$2,'Capacity Summary'!$B$36:$B$135,0),MATCH('Capacity Backing (Hide)'!$A31,'Capacity Summary'!$I$35:$BH$35,0))&lt;&gt;0,INDEX('Capacity Summary'!$I$36:$BH$135,MATCH('Capacity Backing (Hide)'!AQ$2,'Capacity Summary'!$B$36:$B$135,0),MATCH('Capacity Backing (Hide)'!$A31,'Capacity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(Hide)'!$A31,'Capacity Summary'!$I$35:$BH$35,0))="x",INDEX('Capacity Summary'!$C$36:$F$135,MATCH('Capacity Backing (Hide)'!AR$2,'Capacity Summary'!$B$36:$B$135,0),4),IF(INDEX('Capacity Summary'!$I$36:$BH$135,MATCH('Capacity Backing (Hide)'!AR$2,'Capacity Summary'!$B$36:$B$135,0),MATCH('Capacity Backing (Hide)'!$A31,'Capacity Summary'!$I$35:$BH$35,0))&lt;&gt;0,INDEX('Capacity Summary'!$I$36:$BH$135,MATCH('Capacity Backing (Hide)'!AR$2,'Capacity Summary'!$B$36:$B$135,0),MATCH('Capacity Backing (Hide)'!$A31,'Capacity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(Hide)'!$A31,'Capacity Summary'!$I$35:$BH$35,0))="x",INDEX('Capacity Summary'!$C$36:$F$135,MATCH('Capacity Backing (Hide)'!AS$2,'Capacity Summary'!$B$36:$B$135,0),4),IF(INDEX('Capacity Summary'!$I$36:$BH$135,MATCH('Capacity Backing (Hide)'!AS$2,'Capacity Summary'!$B$36:$B$135,0),MATCH('Capacity Backing (Hide)'!$A31,'Capacity Summary'!$I$35:$BH$35,0))&lt;&gt;0,INDEX('Capacity Summary'!$I$36:$BH$135,MATCH('Capacity Backing (Hide)'!AS$2,'Capacity Summary'!$B$36:$B$135,0),MATCH('Capacity Backing (Hide)'!$A31,'Capacity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(Hide)'!$A31,'Capacity Summary'!$I$35:$BH$35,0))="x",INDEX('Capacity Summary'!$C$36:$F$135,MATCH('Capacity Backing (Hide)'!AT$2,'Capacity Summary'!$B$36:$B$135,0),4),IF(INDEX('Capacity Summary'!$I$36:$BH$135,MATCH('Capacity Backing (Hide)'!AT$2,'Capacity Summary'!$B$36:$B$135,0),MATCH('Capacity Backing (Hide)'!$A31,'Capacity Summary'!$I$35:$BH$35,0))&lt;&gt;0,INDEX('Capacity Summary'!$I$36:$BH$135,MATCH('Capacity Backing (Hide)'!AT$2,'Capacity Summary'!$B$36:$B$135,0),MATCH('Capacity Backing (Hide)'!$A31,'Capacity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(Hide)'!$A31,'Capacity Summary'!$I$35:$BH$35,0))="x",INDEX('Capacity Summary'!$C$36:$F$135,MATCH('Capacity Backing (Hide)'!AU$2,'Capacity Summary'!$B$36:$B$135,0),4),IF(INDEX('Capacity Summary'!$I$36:$BH$135,MATCH('Capacity Backing (Hide)'!AU$2,'Capacity Summary'!$B$36:$B$135,0),MATCH('Capacity Backing (Hide)'!$A31,'Capacity Summary'!$I$35:$BH$35,0))&lt;&gt;0,INDEX('Capacity Summary'!$I$36:$BH$135,MATCH('Capacity Backing (Hide)'!AU$2,'Capacity Summary'!$B$36:$B$135,0),MATCH('Capacity Backing (Hide)'!$A31,'Capacity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(Hide)'!$A31,'Capacity Summary'!$I$35:$BH$35,0))="x",INDEX('Capacity Summary'!$C$36:$F$135,MATCH('Capacity Backing (Hide)'!AV$2,'Capacity Summary'!$B$36:$B$135,0),4),IF(INDEX('Capacity Summary'!$I$36:$BH$135,MATCH('Capacity Backing (Hide)'!AV$2,'Capacity Summary'!$B$36:$B$135,0),MATCH('Capacity Backing (Hide)'!$A31,'Capacity Summary'!$I$35:$BH$35,0))&lt;&gt;0,INDEX('Capacity Summary'!$I$36:$BH$135,MATCH('Capacity Backing (Hide)'!AV$2,'Capacity Summary'!$B$36:$B$135,0),MATCH('Capacity Backing (Hide)'!$A31,'Capacity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(Hide)'!$A31,'Capacity Summary'!$I$35:$BH$35,0))="x",INDEX('Capacity Summary'!$C$36:$F$135,MATCH('Capacity Backing (Hide)'!AW$2,'Capacity Summary'!$B$36:$B$135,0),4),IF(INDEX('Capacity Summary'!$I$36:$BH$135,MATCH('Capacity Backing (Hide)'!AW$2,'Capacity Summary'!$B$36:$B$135,0),MATCH('Capacity Backing (Hide)'!$A31,'Capacity Summary'!$I$35:$BH$35,0))&lt;&gt;0,INDEX('Capacity Summary'!$I$36:$BH$135,MATCH('Capacity Backing (Hide)'!AW$2,'Capacity Summary'!$B$36:$B$135,0),MATCH('Capacity Backing (Hide)'!$A31,'Capacity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(Hide)'!$A31,'Capacity Summary'!$I$35:$BH$35,0))="x",INDEX('Capacity Summary'!$C$36:$F$135,MATCH('Capacity Backing (Hide)'!AX$2,'Capacity Summary'!$B$36:$B$135,0),4),IF(INDEX('Capacity Summary'!$I$36:$BH$135,MATCH('Capacity Backing (Hide)'!AX$2,'Capacity Summary'!$B$36:$B$135,0),MATCH('Capacity Backing (Hide)'!$A31,'Capacity Summary'!$I$35:$BH$35,0))&lt;&gt;0,INDEX('Capacity Summary'!$I$36:$BH$135,MATCH('Capacity Backing (Hide)'!AX$2,'Capacity Summary'!$B$36:$B$135,0),MATCH('Capacity Backing (Hide)'!$A31,'Capacity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(Hide)'!$A31,'Capacity Summary'!$I$35:$BH$35,0))="x",INDEX('Capacity Summary'!$C$36:$F$135,MATCH('Capacity Backing (Hide)'!AY$2,'Capacity Summary'!$B$36:$B$135,0),4),IF(INDEX('Capacity Summary'!$I$36:$BH$135,MATCH('Capacity Backing (Hide)'!AY$2,'Capacity Summary'!$B$36:$B$135,0),MATCH('Capacity Backing (Hide)'!$A31,'Capacity Summary'!$I$35:$BH$35,0))&lt;&gt;0,INDEX('Capacity Summary'!$I$36:$BH$135,MATCH('Capacity Backing (Hide)'!AY$2,'Capacity Summary'!$B$36:$B$135,0),MATCH('Capacity Backing (Hide)'!$A31,'Capacity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(Hide)'!$A31,'Capacity Summary'!$I$35:$BH$35,0))="x",INDEX('Capacity Summary'!$C$36:$F$135,MATCH('Capacity Backing (Hide)'!AZ$2,'Capacity Summary'!$B$36:$B$135,0),4),IF(INDEX('Capacity Summary'!$I$36:$BH$135,MATCH('Capacity Backing (Hide)'!AZ$2,'Capacity Summary'!$B$36:$B$135,0),MATCH('Capacity Backing (Hide)'!$A31,'Capacity Summary'!$I$35:$BH$35,0))&lt;&gt;0,INDEX('Capacity Summary'!$I$36:$BH$135,MATCH('Capacity Backing (Hide)'!AZ$2,'Capacity Summary'!$B$36:$B$135,0),MATCH('Capacity Backing (Hide)'!$A31,'Capacity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(Hide)'!$A31,'Capacity Summary'!$I$35:$BH$35,0))="x",INDEX('Capacity Summary'!$C$36:$F$135,MATCH('Capacity Backing (Hide)'!BA$2,'Capacity Summary'!$B$36:$B$135,0),4),IF(INDEX('Capacity Summary'!$I$36:$BH$135,MATCH('Capacity Backing (Hide)'!BA$2,'Capacity Summary'!$B$36:$B$135,0),MATCH('Capacity Backing (Hide)'!$A31,'Capacity Summary'!$I$35:$BH$35,0))&lt;&gt;0,INDEX('Capacity Summary'!$I$36:$BH$135,MATCH('Capacity Backing (Hide)'!BA$2,'Capacity Summary'!$B$36:$B$135,0),MATCH('Capacity Backing (Hide)'!$A31,'Capacity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(Hide)'!$A31,'Capacity Summary'!$I$35:$BH$35,0))="x",INDEX('Capacity Summary'!$C$36:$F$135,MATCH('Capacity Backing (Hide)'!BB$2,'Capacity Summary'!$B$36:$B$135,0),4),IF(INDEX('Capacity Summary'!$I$36:$BH$135,MATCH('Capacity Backing (Hide)'!BB$2,'Capacity Summary'!$B$36:$B$135,0),MATCH('Capacity Backing (Hide)'!$A31,'Capacity Summary'!$I$35:$BH$35,0))&lt;&gt;0,INDEX('Capacity Summary'!$I$36:$BH$135,MATCH('Capacity Backing (Hide)'!BB$2,'Capacity Summary'!$B$36:$B$135,0),MATCH('Capacity Backing (Hide)'!$A31,'Capacity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(Hide)'!$A31,'Capacity Summary'!$I$35:$BH$35,0))="x",INDEX('Capacity Summary'!$C$36:$F$135,MATCH('Capacity Backing (Hide)'!BC$2,'Capacity Summary'!$B$36:$B$135,0),4),IF(INDEX('Capacity Summary'!$I$36:$BH$135,MATCH('Capacity Backing (Hide)'!BC$2,'Capacity Summary'!$B$36:$B$135,0),MATCH('Capacity Backing (Hide)'!$A31,'Capacity Summary'!$I$35:$BH$35,0))&lt;&gt;0,INDEX('Capacity Summary'!$I$36:$BH$135,MATCH('Capacity Backing (Hide)'!BC$2,'Capacity Summary'!$B$36:$B$135,0),MATCH('Capacity Backing (Hide)'!$A31,'Capacity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(Hide)'!$A31,'Capacity Summary'!$I$35:$BH$35,0))="x",INDEX('Capacity Summary'!$C$36:$F$135,MATCH('Capacity Backing (Hide)'!BD$2,'Capacity Summary'!$B$36:$B$135,0),4),IF(INDEX('Capacity Summary'!$I$36:$BH$135,MATCH('Capacity Backing (Hide)'!BD$2,'Capacity Summary'!$B$36:$B$135,0),MATCH('Capacity Backing (Hide)'!$A31,'Capacity Summary'!$I$35:$BH$35,0))&lt;&gt;0,INDEX('Capacity Summary'!$I$36:$BH$135,MATCH('Capacity Backing (Hide)'!BD$2,'Capacity Summary'!$B$36:$B$135,0),MATCH('Capacity Backing (Hide)'!$A31,'Capacity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(Hide)'!$A31,'Capacity Summary'!$I$35:$BH$35,0))="x",INDEX('Capacity Summary'!$C$36:$F$135,MATCH('Capacity Backing (Hide)'!BE$2,'Capacity Summary'!$B$36:$B$135,0),4),IF(INDEX('Capacity Summary'!$I$36:$BH$135,MATCH('Capacity Backing (Hide)'!BE$2,'Capacity Summary'!$B$36:$B$135,0),MATCH('Capacity Backing (Hide)'!$A31,'Capacity Summary'!$I$35:$BH$35,0))&lt;&gt;0,INDEX('Capacity Summary'!$I$36:$BH$135,MATCH('Capacity Backing (Hide)'!BE$2,'Capacity Summary'!$B$36:$B$135,0),MATCH('Capacity Backing (Hide)'!$A31,'Capacity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(Hide)'!$A31,'Capacity Summary'!$I$35:$BH$35,0))="x",INDEX('Capacity Summary'!$C$36:$F$135,MATCH('Capacity Backing (Hide)'!BF$2,'Capacity Summary'!$B$36:$B$135,0),4),IF(INDEX('Capacity Summary'!$I$36:$BH$135,MATCH('Capacity Backing (Hide)'!BF$2,'Capacity Summary'!$B$36:$B$135,0),MATCH('Capacity Backing (Hide)'!$A31,'Capacity Summary'!$I$35:$BH$35,0))&lt;&gt;0,INDEX('Capacity Summary'!$I$36:$BH$135,MATCH('Capacity Backing (Hide)'!BF$2,'Capacity Summary'!$B$36:$B$135,0),MATCH('Capacity Backing (Hide)'!$A31,'Capacity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(Hide)'!$A31,'Capacity Summary'!$I$35:$BH$35,0))="x",INDEX('Capacity Summary'!$C$36:$F$135,MATCH('Capacity Backing (Hide)'!BG$2,'Capacity Summary'!$B$36:$B$135,0),4),IF(INDEX('Capacity Summary'!$I$36:$BH$135,MATCH('Capacity Backing (Hide)'!BG$2,'Capacity Summary'!$B$36:$B$135,0),MATCH('Capacity Backing (Hide)'!$A31,'Capacity Summary'!$I$35:$BH$35,0))&lt;&gt;0,INDEX('Capacity Summary'!$I$36:$BH$135,MATCH('Capacity Backing (Hide)'!BG$2,'Capacity Summary'!$B$36:$B$135,0),MATCH('Capacity Backing (Hide)'!$A31,'Capacity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(Hide)'!$A31,'Capacity Summary'!$I$35:$BH$35,0))="x",INDEX('Capacity Summary'!$C$36:$F$135,MATCH('Capacity Backing (Hide)'!BH$2,'Capacity Summary'!$B$36:$B$135,0),4),IF(INDEX('Capacity Summary'!$I$36:$BH$135,MATCH('Capacity Backing (Hide)'!BH$2,'Capacity Summary'!$B$36:$B$135,0),MATCH('Capacity Backing (Hide)'!$A31,'Capacity Summary'!$I$35:$BH$35,0))&lt;&gt;0,INDEX('Capacity Summary'!$I$36:$BH$135,MATCH('Capacity Backing (Hide)'!BH$2,'Capacity Summary'!$B$36:$B$135,0),MATCH('Capacity Backing (Hide)'!$A31,'Capacity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(Hide)'!$A31,'Capacity Summary'!$I$35:$BH$35,0))="x",INDEX('Capacity Summary'!$C$36:$F$135,MATCH('Capacity Backing (Hide)'!BI$2,'Capacity Summary'!$B$36:$B$135,0),4),IF(INDEX('Capacity Summary'!$I$36:$BH$135,MATCH('Capacity Backing (Hide)'!BI$2,'Capacity Summary'!$B$36:$B$135,0),MATCH('Capacity Backing (Hide)'!$A31,'Capacity Summary'!$I$35:$BH$35,0))&lt;&gt;0,INDEX('Capacity Summary'!$I$36:$BH$135,MATCH('Capacity Backing (Hide)'!BI$2,'Capacity Summary'!$B$36:$B$135,0),MATCH('Capacity Backing (Hide)'!$A31,'Capacity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(Hide)'!$A31,'Capacity Summary'!$I$35:$BH$35,0))="x",INDEX('Capacity Summary'!$C$36:$F$135,MATCH('Capacity Backing (Hide)'!BJ$2,'Capacity Summary'!$B$36:$B$135,0),4),IF(INDEX('Capacity Summary'!$I$36:$BH$135,MATCH('Capacity Backing (Hide)'!BJ$2,'Capacity Summary'!$B$36:$B$135,0),MATCH('Capacity Backing (Hide)'!$A31,'Capacity Summary'!$I$35:$BH$35,0))&lt;&gt;0,INDEX('Capacity Summary'!$I$36:$BH$135,MATCH('Capacity Backing (Hide)'!BJ$2,'Capacity Summary'!$B$36:$B$135,0),MATCH('Capacity Backing (Hide)'!$A31,'Capacity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(Hide)'!$A31,'Capacity Summary'!$I$35:$BH$35,0))="x",INDEX('Capacity Summary'!$C$36:$F$135,MATCH('Capacity Backing (Hide)'!BK$2,'Capacity Summary'!$B$36:$B$135,0),4),IF(INDEX('Capacity Summary'!$I$36:$BH$135,MATCH('Capacity Backing (Hide)'!BK$2,'Capacity Summary'!$B$36:$B$135,0),MATCH('Capacity Backing (Hide)'!$A31,'Capacity Summary'!$I$35:$BH$35,0))&lt;&gt;0,INDEX('Capacity Summary'!$I$36:$BH$135,MATCH('Capacity Backing (Hide)'!BK$2,'Capacity Summary'!$B$36:$B$135,0),MATCH('Capacity Backing (Hide)'!$A31,'Capacity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(Hide)'!$A31,'Capacity Summary'!$I$35:$BH$35,0))="x",INDEX('Capacity Summary'!$C$36:$F$135,MATCH('Capacity Backing (Hide)'!BL$2,'Capacity Summary'!$B$36:$B$135,0),4),IF(INDEX('Capacity Summary'!$I$36:$BH$135,MATCH('Capacity Backing (Hide)'!BL$2,'Capacity Summary'!$B$36:$B$135,0),MATCH('Capacity Backing (Hide)'!$A31,'Capacity Summary'!$I$35:$BH$35,0))&lt;&gt;0,INDEX('Capacity Summary'!$I$36:$BH$135,MATCH('Capacity Backing (Hide)'!BL$2,'Capacity Summary'!$B$36:$B$135,0),MATCH('Capacity Backing (Hide)'!$A31,'Capacity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(Hide)'!$A31,'Capacity Summary'!$I$35:$BH$35,0))="x",INDEX('Capacity Summary'!$C$36:$F$135,MATCH('Capacity Backing (Hide)'!BM$2,'Capacity Summary'!$B$36:$B$135,0),4),IF(INDEX('Capacity Summary'!$I$36:$BH$135,MATCH('Capacity Backing (Hide)'!BM$2,'Capacity Summary'!$B$36:$B$135,0),MATCH('Capacity Backing (Hide)'!$A31,'Capacity Summary'!$I$35:$BH$35,0))&lt;&gt;0,INDEX('Capacity Summary'!$I$36:$BH$135,MATCH('Capacity Backing (Hide)'!BM$2,'Capacity Summary'!$B$36:$B$135,0),MATCH('Capacity Backing (Hide)'!$A31,'Capacity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(Hide)'!$A31,'Capacity Summary'!$I$35:$BH$35,0))="x",INDEX('Capacity Summary'!$C$36:$F$135,MATCH('Capacity Backing (Hide)'!BN$2,'Capacity Summary'!$B$36:$B$135,0),4),IF(INDEX('Capacity Summary'!$I$36:$BH$135,MATCH('Capacity Backing (Hide)'!BN$2,'Capacity Summary'!$B$36:$B$135,0),MATCH('Capacity Backing (Hide)'!$A31,'Capacity Summary'!$I$35:$BH$35,0))&lt;&gt;0,INDEX('Capacity Summary'!$I$36:$BH$135,MATCH('Capacity Backing (Hide)'!BN$2,'Capacity Summary'!$B$36:$B$135,0),MATCH('Capacity Backing (Hide)'!$A31,'Capacity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(Hide)'!$A31,'Capacity Summary'!$I$35:$BH$35,0))="x",INDEX('Capacity Summary'!$C$36:$F$135,MATCH('Capacity Backing (Hide)'!BO$2,'Capacity Summary'!$B$36:$B$135,0),4),IF(INDEX('Capacity Summary'!$I$36:$BH$135,MATCH('Capacity Backing (Hide)'!BO$2,'Capacity Summary'!$B$36:$B$135,0),MATCH('Capacity Backing (Hide)'!$A31,'Capacity Summary'!$I$35:$BH$35,0))&lt;&gt;0,INDEX('Capacity Summary'!$I$36:$BH$135,MATCH('Capacity Backing (Hide)'!BO$2,'Capacity Summary'!$B$36:$B$135,0),MATCH('Capacity Backing (Hide)'!$A31,'Capacity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(Hide)'!$A31,'Capacity Summary'!$I$35:$BH$35,0))="x",INDEX('Capacity Summary'!$C$36:$F$135,MATCH('Capacity Backing (Hide)'!BP$2,'Capacity Summary'!$B$36:$B$135,0),4),IF(INDEX('Capacity Summary'!$I$36:$BH$135,MATCH('Capacity Backing (Hide)'!BP$2,'Capacity Summary'!$B$36:$B$135,0),MATCH('Capacity Backing (Hide)'!$A31,'Capacity Summary'!$I$35:$BH$35,0))&lt;&gt;0,INDEX('Capacity Summary'!$I$36:$BH$135,MATCH('Capacity Backing (Hide)'!BP$2,'Capacity Summary'!$B$36:$B$135,0),MATCH('Capacity Backing (Hide)'!$A31,'Capacity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(Hide)'!$A31,'Capacity Summary'!$I$35:$BH$35,0))="x",INDEX('Capacity Summary'!$C$36:$F$135,MATCH('Capacity Backing (Hide)'!BQ$2,'Capacity Summary'!$B$36:$B$135,0),4),IF(INDEX('Capacity Summary'!$I$36:$BH$135,MATCH('Capacity Backing (Hide)'!BQ$2,'Capacity Summary'!$B$36:$B$135,0),MATCH('Capacity Backing (Hide)'!$A31,'Capacity Summary'!$I$35:$BH$35,0))&lt;&gt;0,INDEX('Capacity Summary'!$I$36:$BH$135,MATCH('Capacity Backing (Hide)'!BQ$2,'Capacity Summary'!$B$36:$B$135,0),MATCH('Capacity Backing (Hide)'!$A31,'Capacity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(Hide)'!$A31,'Capacity Summary'!$I$35:$BH$35,0))="x",INDEX('Capacity Summary'!$C$36:$F$135,MATCH('Capacity Backing (Hide)'!BR$2,'Capacity Summary'!$B$36:$B$135,0),4),IF(INDEX('Capacity Summary'!$I$36:$BH$135,MATCH('Capacity Backing (Hide)'!BR$2,'Capacity Summary'!$B$36:$B$135,0),MATCH('Capacity Backing (Hide)'!$A31,'Capacity Summary'!$I$35:$BH$35,0))&lt;&gt;0,INDEX('Capacity Summary'!$I$36:$BH$135,MATCH('Capacity Backing (Hide)'!BR$2,'Capacity Summary'!$B$36:$B$135,0),MATCH('Capacity Backing (Hide)'!$A31,'Capacity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(Hide)'!$A31,'Capacity Summary'!$I$35:$BH$35,0))="x",INDEX('Capacity Summary'!$C$36:$F$135,MATCH('Capacity Backing (Hide)'!BS$2,'Capacity Summary'!$B$36:$B$135,0),4),IF(INDEX('Capacity Summary'!$I$36:$BH$135,MATCH('Capacity Backing (Hide)'!BS$2,'Capacity Summary'!$B$36:$B$135,0),MATCH('Capacity Backing (Hide)'!$A31,'Capacity Summary'!$I$35:$BH$35,0))&lt;&gt;0,INDEX('Capacity Summary'!$I$36:$BH$135,MATCH('Capacity Backing (Hide)'!BS$2,'Capacity Summary'!$B$36:$B$135,0),MATCH('Capacity Backing (Hide)'!$A31,'Capacity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(Hide)'!$A31,'Capacity Summary'!$I$35:$BH$35,0))="x",INDEX('Capacity Summary'!$C$36:$F$135,MATCH('Capacity Backing (Hide)'!BT$2,'Capacity Summary'!$B$36:$B$135,0),4),IF(INDEX('Capacity Summary'!$I$36:$BH$135,MATCH('Capacity Backing (Hide)'!BT$2,'Capacity Summary'!$B$36:$B$135,0),MATCH('Capacity Backing (Hide)'!$A31,'Capacity Summary'!$I$35:$BH$35,0))&lt;&gt;0,INDEX('Capacity Summary'!$I$36:$BH$135,MATCH('Capacity Backing (Hide)'!BT$2,'Capacity Summary'!$B$36:$B$135,0),MATCH('Capacity Backing (Hide)'!$A31,'Capacity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(Hide)'!$A31,'Capacity Summary'!$I$35:$BH$35,0))="x",INDEX('Capacity Summary'!$C$36:$F$135,MATCH('Capacity Backing (Hide)'!BU$2,'Capacity Summary'!$B$36:$B$135,0),4),IF(INDEX('Capacity Summary'!$I$36:$BH$135,MATCH('Capacity Backing (Hide)'!BU$2,'Capacity Summary'!$B$36:$B$135,0),MATCH('Capacity Backing (Hide)'!$A31,'Capacity Summary'!$I$35:$BH$35,0))&lt;&gt;0,INDEX('Capacity Summary'!$I$36:$BH$135,MATCH('Capacity Backing (Hide)'!BU$2,'Capacity Summary'!$B$36:$B$135,0),MATCH('Capacity Backing (Hide)'!$A31,'Capacity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(Hide)'!$A31,'Capacity Summary'!$I$35:$BH$35,0))="x",INDEX('Capacity Summary'!$C$36:$F$135,MATCH('Capacity Backing (Hide)'!BV$2,'Capacity Summary'!$B$36:$B$135,0),4),IF(INDEX('Capacity Summary'!$I$36:$BH$135,MATCH('Capacity Backing (Hide)'!BV$2,'Capacity Summary'!$B$36:$B$135,0),MATCH('Capacity Backing (Hide)'!$A31,'Capacity Summary'!$I$35:$BH$35,0))&lt;&gt;0,INDEX('Capacity Summary'!$I$36:$BH$135,MATCH('Capacity Backing (Hide)'!BV$2,'Capacity Summary'!$B$36:$B$135,0),MATCH('Capacity Backing (Hide)'!$A31,'Capacity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(Hide)'!$A31,'Capacity Summary'!$I$35:$BH$35,0))="x",INDEX('Capacity Summary'!$C$36:$F$135,MATCH('Capacity Backing (Hide)'!BW$2,'Capacity Summary'!$B$36:$B$135,0),4),IF(INDEX('Capacity Summary'!$I$36:$BH$135,MATCH('Capacity Backing (Hide)'!BW$2,'Capacity Summary'!$B$36:$B$135,0),MATCH('Capacity Backing (Hide)'!$A31,'Capacity Summary'!$I$35:$BH$35,0))&lt;&gt;0,INDEX('Capacity Summary'!$I$36:$BH$135,MATCH('Capacity Backing (Hide)'!BW$2,'Capacity Summary'!$B$36:$B$135,0),MATCH('Capacity Backing (Hide)'!$A31,'Capacity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(Hide)'!$A31,'Capacity Summary'!$I$35:$BH$35,0))="x",INDEX('Capacity Summary'!$C$36:$F$135,MATCH('Capacity Backing (Hide)'!BX$2,'Capacity Summary'!$B$36:$B$135,0),4),IF(INDEX('Capacity Summary'!$I$36:$BH$135,MATCH('Capacity Backing (Hide)'!BX$2,'Capacity Summary'!$B$36:$B$135,0),MATCH('Capacity Backing (Hide)'!$A31,'Capacity Summary'!$I$35:$BH$35,0))&lt;&gt;0,INDEX('Capacity Summary'!$I$36:$BH$135,MATCH('Capacity Backing (Hide)'!BX$2,'Capacity Summary'!$B$36:$B$135,0),MATCH('Capacity Backing (Hide)'!$A31,'Capacity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(Hide)'!$A31,'Capacity Summary'!$I$35:$BH$35,0))="x",INDEX('Capacity Summary'!$C$36:$F$135,MATCH('Capacity Backing (Hide)'!BY$2,'Capacity Summary'!$B$36:$B$135,0),4),IF(INDEX('Capacity Summary'!$I$36:$BH$135,MATCH('Capacity Backing (Hide)'!BY$2,'Capacity Summary'!$B$36:$B$135,0),MATCH('Capacity Backing (Hide)'!$A31,'Capacity Summary'!$I$35:$BH$35,0))&lt;&gt;0,INDEX('Capacity Summary'!$I$36:$BH$135,MATCH('Capacity Backing (Hide)'!BY$2,'Capacity Summary'!$B$36:$B$135,0),MATCH('Capacity Backing (Hide)'!$A31,'Capacity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(Hide)'!$A31,'Capacity Summary'!$I$35:$BH$35,0))="x",INDEX('Capacity Summary'!$C$36:$F$135,MATCH('Capacity Backing (Hide)'!BZ$2,'Capacity Summary'!$B$36:$B$135,0),4),IF(INDEX('Capacity Summary'!$I$36:$BH$135,MATCH('Capacity Backing (Hide)'!BZ$2,'Capacity Summary'!$B$36:$B$135,0),MATCH('Capacity Backing (Hide)'!$A31,'Capacity Summary'!$I$35:$BH$35,0))&lt;&gt;0,INDEX('Capacity Summary'!$I$36:$BH$135,MATCH('Capacity Backing (Hide)'!BZ$2,'Capacity Summary'!$B$36:$B$135,0),MATCH('Capacity Backing (Hide)'!$A31,'Capacity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(Hide)'!$A31,'Capacity Summary'!$I$35:$BH$35,0))="x",INDEX('Capacity Summary'!$C$36:$F$135,MATCH('Capacity Backing (Hide)'!CA$2,'Capacity Summary'!$B$36:$B$135,0),4),IF(INDEX('Capacity Summary'!$I$36:$BH$135,MATCH('Capacity Backing (Hide)'!CA$2,'Capacity Summary'!$B$36:$B$135,0),MATCH('Capacity Backing (Hide)'!$A31,'Capacity Summary'!$I$35:$BH$35,0))&lt;&gt;0,INDEX('Capacity Summary'!$I$36:$BH$135,MATCH('Capacity Backing (Hide)'!CA$2,'Capacity Summary'!$B$36:$B$135,0),MATCH('Capacity Backing (Hide)'!$A31,'Capacity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(Hide)'!$A31,'Capacity Summary'!$I$35:$BH$35,0))="x",INDEX('Capacity Summary'!$C$36:$F$135,MATCH('Capacity Backing (Hide)'!CB$2,'Capacity Summary'!$B$36:$B$135,0),4),IF(INDEX('Capacity Summary'!$I$36:$BH$135,MATCH('Capacity Backing (Hide)'!CB$2,'Capacity Summary'!$B$36:$B$135,0),MATCH('Capacity Backing (Hide)'!$A31,'Capacity Summary'!$I$35:$BH$35,0))&lt;&gt;0,INDEX('Capacity Summary'!$I$36:$BH$135,MATCH('Capacity Backing (Hide)'!CB$2,'Capacity Summary'!$B$36:$B$135,0),MATCH('Capacity Backing (Hide)'!$A31,'Capacity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(Hide)'!$A31,'Capacity Summary'!$I$35:$BH$35,0))="x",INDEX('Capacity Summary'!$C$36:$F$135,MATCH('Capacity Backing (Hide)'!CC$2,'Capacity Summary'!$B$36:$B$135,0),4),IF(INDEX('Capacity Summary'!$I$36:$BH$135,MATCH('Capacity Backing (Hide)'!CC$2,'Capacity Summary'!$B$36:$B$135,0),MATCH('Capacity Backing (Hide)'!$A31,'Capacity Summary'!$I$35:$BH$35,0))&lt;&gt;0,INDEX('Capacity Summary'!$I$36:$BH$135,MATCH('Capacity Backing (Hide)'!CC$2,'Capacity Summary'!$B$36:$B$135,0),MATCH('Capacity Backing (Hide)'!$A31,'Capacity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(Hide)'!$A31,'Capacity Summary'!$I$35:$BH$35,0))="x",INDEX('Capacity Summary'!$C$36:$F$135,MATCH('Capacity Backing (Hide)'!CD$2,'Capacity Summary'!$B$36:$B$135,0),4),IF(INDEX('Capacity Summary'!$I$36:$BH$135,MATCH('Capacity Backing (Hide)'!CD$2,'Capacity Summary'!$B$36:$B$135,0),MATCH('Capacity Backing (Hide)'!$A31,'Capacity Summary'!$I$35:$BH$35,0))&lt;&gt;0,INDEX('Capacity Summary'!$I$36:$BH$135,MATCH('Capacity Backing (Hide)'!CD$2,'Capacity Summary'!$B$36:$B$135,0),MATCH('Capacity Backing (Hide)'!$A31,'Capacity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(Hide)'!$A31,'Capacity Summary'!$I$35:$BH$35,0))="x",INDEX('Capacity Summary'!$C$36:$F$135,MATCH('Capacity Backing (Hide)'!CE$2,'Capacity Summary'!$B$36:$B$135,0),4),IF(INDEX('Capacity Summary'!$I$36:$BH$135,MATCH('Capacity Backing (Hide)'!CE$2,'Capacity Summary'!$B$36:$B$135,0),MATCH('Capacity Backing (Hide)'!$A31,'Capacity Summary'!$I$35:$BH$35,0))&lt;&gt;0,INDEX('Capacity Summary'!$I$36:$BH$135,MATCH('Capacity Backing (Hide)'!CE$2,'Capacity Summary'!$B$36:$B$135,0),MATCH('Capacity Backing (Hide)'!$A31,'Capacity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(Hide)'!$A31,'Capacity Summary'!$I$35:$BH$35,0))="x",INDEX('Capacity Summary'!$C$36:$F$135,MATCH('Capacity Backing (Hide)'!CF$2,'Capacity Summary'!$B$36:$B$135,0),4),IF(INDEX('Capacity Summary'!$I$36:$BH$135,MATCH('Capacity Backing (Hide)'!CF$2,'Capacity Summary'!$B$36:$B$135,0),MATCH('Capacity Backing (Hide)'!$A31,'Capacity Summary'!$I$35:$BH$35,0))&lt;&gt;0,INDEX('Capacity Summary'!$I$36:$BH$135,MATCH('Capacity Backing (Hide)'!CF$2,'Capacity Summary'!$B$36:$B$135,0),MATCH('Capacity Backing (Hide)'!$A31,'Capacity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(Hide)'!$A31,'Capacity Summary'!$I$35:$BH$35,0))="x",INDEX('Capacity Summary'!$C$36:$F$135,MATCH('Capacity Backing (Hide)'!CG$2,'Capacity Summary'!$B$36:$B$135,0),4),IF(INDEX('Capacity Summary'!$I$36:$BH$135,MATCH('Capacity Backing (Hide)'!CG$2,'Capacity Summary'!$B$36:$B$135,0),MATCH('Capacity Backing (Hide)'!$A31,'Capacity Summary'!$I$35:$BH$35,0))&lt;&gt;0,INDEX('Capacity Summary'!$I$36:$BH$135,MATCH('Capacity Backing (Hide)'!CG$2,'Capacity Summary'!$B$36:$B$135,0),MATCH('Capacity Backing (Hide)'!$A31,'Capacity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(Hide)'!$A31,'Capacity Summary'!$I$35:$BH$35,0))="x",INDEX('Capacity Summary'!$C$36:$F$135,MATCH('Capacity Backing (Hide)'!CH$2,'Capacity Summary'!$B$36:$B$135,0),4),IF(INDEX('Capacity Summary'!$I$36:$BH$135,MATCH('Capacity Backing (Hide)'!CH$2,'Capacity Summary'!$B$36:$B$135,0),MATCH('Capacity Backing (Hide)'!$A31,'Capacity Summary'!$I$35:$BH$35,0))&lt;&gt;0,INDEX('Capacity Summary'!$I$36:$BH$135,MATCH('Capacity Backing (Hide)'!CH$2,'Capacity Summary'!$B$36:$B$135,0),MATCH('Capacity Backing (Hide)'!$A31,'Capacity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(Hide)'!$A31,'Capacity Summary'!$I$35:$BH$35,0))="x",INDEX('Capacity Summary'!$C$36:$F$135,MATCH('Capacity Backing (Hide)'!CI$2,'Capacity Summary'!$B$36:$B$135,0),4),IF(INDEX('Capacity Summary'!$I$36:$BH$135,MATCH('Capacity Backing (Hide)'!CI$2,'Capacity Summary'!$B$36:$B$135,0),MATCH('Capacity Backing (Hide)'!$A31,'Capacity Summary'!$I$35:$BH$35,0))&lt;&gt;0,INDEX('Capacity Summary'!$I$36:$BH$135,MATCH('Capacity Backing (Hide)'!CI$2,'Capacity Summary'!$B$36:$B$135,0),MATCH('Capacity Backing (Hide)'!$A31,'Capacity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(Hide)'!$A31,'Capacity Summary'!$I$35:$BH$35,0))="x",INDEX('Capacity Summary'!$C$36:$F$135,MATCH('Capacity Backing (Hide)'!CJ$2,'Capacity Summary'!$B$36:$B$135,0),4),IF(INDEX('Capacity Summary'!$I$36:$BH$135,MATCH('Capacity Backing (Hide)'!CJ$2,'Capacity Summary'!$B$36:$B$135,0),MATCH('Capacity Backing (Hide)'!$A31,'Capacity Summary'!$I$35:$BH$35,0))&lt;&gt;0,INDEX('Capacity Summary'!$I$36:$BH$135,MATCH('Capacity Backing (Hide)'!CJ$2,'Capacity Summary'!$B$36:$B$135,0),MATCH('Capacity Backing (Hide)'!$A31,'Capacity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(Hide)'!$A31,'Capacity Summary'!$I$35:$BH$35,0))="x",INDEX('Capacity Summary'!$C$36:$F$135,MATCH('Capacity Backing (Hide)'!CK$2,'Capacity Summary'!$B$36:$B$135,0),4),IF(INDEX('Capacity Summary'!$I$36:$BH$135,MATCH('Capacity Backing (Hide)'!CK$2,'Capacity Summary'!$B$36:$B$135,0),MATCH('Capacity Backing (Hide)'!$A31,'Capacity Summary'!$I$35:$BH$35,0))&lt;&gt;0,INDEX('Capacity Summary'!$I$36:$BH$135,MATCH('Capacity Backing (Hide)'!CK$2,'Capacity Summary'!$B$36:$B$135,0),MATCH('Capacity Backing (Hide)'!$A31,'Capacity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(Hide)'!$A31,'Capacity Summary'!$I$35:$BH$35,0))="x",INDEX('Capacity Summary'!$C$36:$F$135,MATCH('Capacity Backing (Hide)'!CL$2,'Capacity Summary'!$B$36:$B$135,0),4),IF(INDEX('Capacity Summary'!$I$36:$BH$135,MATCH('Capacity Backing (Hide)'!CL$2,'Capacity Summary'!$B$36:$B$135,0),MATCH('Capacity Backing (Hide)'!$A31,'Capacity Summary'!$I$35:$BH$35,0))&lt;&gt;0,INDEX('Capacity Summary'!$I$36:$BH$135,MATCH('Capacity Backing (Hide)'!CL$2,'Capacity Summary'!$B$36:$B$135,0),MATCH('Capacity Backing (Hide)'!$A31,'Capacity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(Hide)'!$A31,'Capacity Summary'!$I$35:$BH$35,0))="x",INDEX('Capacity Summary'!$C$36:$F$135,MATCH('Capacity Backing (Hide)'!CM$2,'Capacity Summary'!$B$36:$B$135,0),4),IF(INDEX('Capacity Summary'!$I$36:$BH$135,MATCH('Capacity Backing (Hide)'!CM$2,'Capacity Summary'!$B$36:$B$135,0),MATCH('Capacity Backing (Hide)'!$A31,'Capacity Summary'!$I$35:$BH$35,0))&lt;&gt;0,INDEX('Capacity Summary'!$I$36:$BH$135,MATCH('Capacity Backing (Hide)'!CM$2,'Capacity Summary'!$B$36:$B$135,0),MATCH('Capacity Backing (Hide)'!$A31,'Capacity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(Hide)'!$A31,'Capacity Summary'!$I$35:$BH$35,0))="x",INDEX('Capacity Summary'!$C$36:$F$135,MATCH('Capacity Backing (Hide)'!CN$2,'Capacity Summary'!$B$36:$B$135,0),4),IF(INDEX('Capacity Summary'!$I$36:$BH$135,MATCH('Capacity Backing (Hide)'!CN$2,'Capacity Summary'!$B$36:$B$135,0),MATCH('Capacity Backing (Hide)'!$A31,'Capacity Summary'!$I$35:$BH$35,0))&lt;&gt;0,INDEX('Capacity Summary'!$I$36:$BH$135,MATCH('Capacity Backing (Hide)'!CN$2,'Capacity Summary'!$B$36:$B$135,0),MATCH('Capacity Backing (Hide)'!$A31,'Capacity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(Hide)'!$A31,'Capacity Summary'!$I$35:$BH$35,0))="x",INDEX('Capacity Summary'!$C$36:$F$135,MATCH('Capacity Backing (Hide)'!CO$2,'Capacity Summary'!$B$36:$B$135,0),4),IF(INDEX('Capacity Summary'!$I$36:$BH$135,MATCH('Capacity Backing (Hide)'!CO$2,'Capacity Summary'!$B$36:$B$135,0),MATCH('Capacity Backing (Hide)'!$A31,'Capacity Summary'!$I$35:$BH$35,0))&lt;&gt;0,INDEX('Capacity Summary'!$I$36:$BH$135,MATCH('Capacity Backing (Hide)'!CO$2,'Capacity Summary'!$B$36:$B$135,0),MATCH('Capacity Backing (Hide)'!$A31,'Capacity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(Hide)'!$A31,'Capacity Summary'!$I$35:$BH$35,0))="x",INDEX('Capacity Summary'!$C$36:$F$135,MATCH('Capacity Backing (Hide)'!CP$2,'Capacity Summary'!$B$36:$B$135,0),4),IF(INDEX('Capacity Summary'!$I$36:$BH$135,MATCH('Capacity Backing (Hide)'!CP$2,'Capacity Summary'!$B$36:$B$135,0),MATCH('Capacity Backing (Hide)'!$A31,'Capacity Summary'!$I$35:$BH$35,0))&lt;&gt;0,INDEX('Capacity Summary'!$I$36:$BH$135,MATCH('Capacity Backing (Hide)'!CP$2,'Capacity Summary'!$B$36:$B$135,0),MATCH('Capacity Backing (Hide)'!$A31,'Capacity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(Hide)'!$A31,'Capacity Summary'!$I$35:$BH$35,0))="x",INDEX('Capacity Summary'!$C$36:$F$135,MATCH('Capacity Backing (Hide)'!CQ$2,'Capacity Summary'!$B$36:$B$135,0),4),IF(INDEX('Capacity Summary'!$I$36:$BH$135,MATCH('Capacity Backing (Hide)'!CQ$2,'Capacity Summary'!$B$36:$B$135,0),MATCH('Capacity Backing (Hide)'!$A31,'Capacity Summary'!$I$35:$BH$35,0))&lt;&gt;0,INDEX('Capacity Summary'!$I$36:$BH$135,MATCH('Capacity Backing (Hide)'!CQ$2,'Capacity Summary'!$B$36:$B$135,0),MATCH('Capacity Backing (Hide)'!$A31,'Capacity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(Hide)'!$A31,'Capacity Summary'!$I$35:$BH$35,0))="x",INDEX('Capacity Summary'!$C$36:$F$135,MATCH('Capacity Backing (Hide)'!CR$2,'Capacity Summary'!$B$36:$B$135,0),4),IF(INDEX('Capacity Summary'!$I$36:$BH$135,MATCH('Capacity Backing (Hide)'!CR$2,'Capacity Summary'!$B$36:$B$135,0),MATCH('Capacity Backing (Hide)'!$A31,'Capacity Summary'!$I$35:$BH$35,0))&lt;&gt;0,INDEX('Capacity Summary'!$I$36:$BH$135,MATCH('Capacity Backing (Hide)'!CR$2,'Capacity Summary'!$B$36:$B$135,0),MATCH('Capacity Backing (Hide)'!$A31,'Capacity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(Hide)'!$A31,'Capacity Summary'!$I$35:$BH$35,0))="x",INDEX('Capacity Summary'!$C$36:$F$135,MATCH('Capacity Backing (Hide)'!CS$2,'Capacity Summary'!$B$36:$B$135,0),4),IF(INDEX('Capacity Summary'!$I$36:$BH$135,MATCH('Capacity Backing (Hide)'!CS$2,'Capacity Summary'!$B$36:$B$135,0),MATCH('Capacity Backing (Hide)'!$A31,'Capacity Summary'!$I$35:$BH$35,0))&lt;&gt;0,INDEX('Capacity Summary'!$I$36:$BH$135,MATCH('Capacity Backing (Hide)'!CS$2,'Capacity Summary'!$B$36:$B$135,0),MATCH('Capacity Backing (Hide)'!$A31,'Capacity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(Hide)'!$A31,'Capacity Summary'!$I$35:$BH$35,0))="x",INDEX('Capacity Summary'!$C$36:$F$135,MATCH('Capacity Backing (Hide)'!CT$2,'Capacity Summary'!$B$36:$B$135,0),4),IF(INDEX('Capacity Summary'!$I$36:$BH$135,MATCH('Capacity Backing (Hide)'!CT$2,'Capacity Summary'!$B$36:$B$135,0),MATCH('Capacity Backing (Hide)'!$A31,'Capacity Summary'!$I$35:$BH$35,0))&lt;&gt;0,INDEX('Capacity Summary'!$I$36:$BH$135,MATCH('Capacity Backing (Hide)'!CT$2,'Capacity Summary'!$B$36:$B$135,0),MATCH('Capacity Backing (Hide)'!$A31,'Capacity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(Hide)'!$A31,'Capacity Summary'!$I$35:$BH$35,0))="x",INDEX('Capacity Summary'!$C$36:$F$135,MATCH('Capacity Backing (Hide)'!CU$2,'Capacity Summary'!$B$36:$B$135,0),4),IF(INDEX('Capacity Summary'!$I$36:$BH$135,MATCH('Capacity Backing (Hide)'!CU$2,'Capacity Summary'!$B$36:$B$135,0),MATCH('Capacity Backing (Hide)'!$A31,'Capacity Summary'!$I$35:$BH$35,0))&lt;&gt;0,INDEX('Capacity Summary'!$I$36:$BH$135,MATCH('Capacity Backing (Hide)'!CU$2,'Capacity Summary'!$B$36:$B$135,0),MATCH('Capacity Backing (Hide)'!$A31,'Capacity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(Hide)'!$A31,'Capacity Summary'!$I$35:$BH$35,0))="x",INDEX('Capacity Summary'!$C$36:$F$135,MATCH('Capacity Backing (Hide)'!CV$2,'Capacity Summary'!$B$36:$B$135,0),4),IF(INDEX('Capacity Summary'!$I$36:$BH$135,MATCH('Capacity Backing (Hide)'!CV$2,'Capacity Summary'!$B$36:$B$135,0),MATCH('Capacity Backing (Hide)'!$A31,'Capacity Summary'!$I$35:$BH$35,0))&lt;&gt;0,INDEX('Capacity Summary'!$I$36:$BH$135,MATCH('Capacity Backing (Hide)'!CV$2,'Capacity Summary'!$B$36:$B$135,0),MATCH('Capacity Backing (Hide)'!$A31,'Capacity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(Hide)'!$A31,'Capacity Summary'!$I$35:$BH$35,0))="x",INDEX('Capacity Summary'!$C$36:$F$135,MATCH('Capacity Backing (Hide)'!CW$2,'Capacity Summary'!$B$36:$B$135,0),4),IF(INDEX('Capacity Summary'!$I$36:$BH$135,MATCH('Capacity Backing (Hide)'!CW$2,'Capacity Summary'!$B$36:$B$135,0),MATCH('Capacity Backing (Hide)'!$A31,'Capacity Summary'!$I$35:$BH$35,0))&lt;&gt;0,INDEX('Capacity Summary'!$I$36:$BH$135,MATCH('Capacity Backing (Hide)'!CW$2,'Capacity Summary'!$B$36:$B$135,0),MATCH('Capacity Backing (Hide)'!$A31,'Capacity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(Hide)'!$A32,'Capacity Summary'!$I$35:$BH$35,0))="x",INDEX('Capacity Summary'!$C$36:$F$135,MATCH('Capacity Backing (Hide)'!B$2,'Capacity Summary'!$B$36:$B$135,0),4),IF(INDEX('Capacity Summary'!$I$36:$BH$135,MATCH('Capacity Backing (Hide)'!B$2,'Capacity Summary'!$B$36:$B$135,0),MATCH('Capacity Backing (Hide)'!$A32,'Capacity Summary'!$I$35:$BH$35,0))&lt;&gt;0,INDEX('Capacity Summary'!$I$36:$BH$135,MATCH('Capacity Backing (Hide)'!B$2,'Capacity Summary'!$B$36:$B$135,0),MATCH('Capacity Backing (Hide)'!$A32,'Capacity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(Hide)'!$A32,'Capacity Summary'!$I$35:$BH$35,0))="x",INDEX('Capacity Summary'!$C$36:$F$135,MATCH('Capacity Backing (Hide)'!C$2,'Capacity Summary'!$B$36:$B$135,0),4),IF(INDEX('Capacity Summary'!$I$36:$BH$135,MATCH('Capacity Backing (Hide)'!C$2,'Capacity Summary'!$B$36:$B$135,0),MATCH('Capacity Backing (Hide)'!$A32,'Capacity Summary'!$I$35:$BH$35,0))&lt;&gt;0,INDEX('Capacity Summary'!$I$36:$BH$135,MATCH('Capacity Backing (Hide)'!C$2,'Capacity Summary'!$B$36:$B$135,0),MATCH('Capacity Backing (Hide)'!$A32,'Capacity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(Hide)'!$A32,'Capacity Summary'!$I$35:$BH$35,0))="x",INDEX('Capacity Summary'!$C$36:$F$135,MATCH('Capacity Backing (Hide)'!D$2,'Capacity Summary'!$B$36:$B$135,0),4),IF(INDEX('Capacity Summary'!$I$36:$BH$135,MATCH('Capacity Backing (Hide)'!D$2,'Capacity Summary'!$B$36:$B$135,0),MATCH('Capacity Backing (Hide)'!$A32,'Capacity Summary'!$I$35:$BH$35,0))&lt;&gt;0,INDEX('Capacity Summary'!$I$36:$BH$135,MATCH('Capacity Backing (Hide)'!D$2,'Capacity Summary'!$B$36:$B$135,0),MATCH('Capacity Backing (Hide)'!$A32,'Capacity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(Hide)'!$A32,'Capacity Summary'!$I$35:$BH$35,0))="x",INDEX('Capacity Summary'!$C$36:$F$135,MATCH('Capacity Backing (Hide)'!E$2,'Capacity Summary'!$B$36:$B$135,0),4),IF(INDEX('Capacity Summary'!$I$36:$BH$135,MATCH('Capacity Backing (Hide)'!E$2,'Capacity Summary'!$B$36:$B$135,0),MATCH('Capacity Backing (Hide)'!$A32,'Capacity Summary'!$I$35:$BH$35,0))&lt;&gt;0,INDEX('Capacity Summary'!$I$36:$BH$135,MATCH('Capacity Backing (Hide)'!E$2,'Capacity Summary'!$B$36:$B$135,0),MATCH('Capacity Backing (Hide)'!$A32,'Capacity Summary'!$I$35:$BH$35,0)),0)),INDEX('Capacity Summary'!$C$36:$F$135,MATCH('Capacity Backing (Hide)'!E$2,'Capacity Summary'!$B$36:$B$135,0),2)))/IF(Summary!$B$7="Minutes",1,60)/COUNTA(INDEX(Capacity!$C$10:$Q$109,MATCH('Capacity Backing (Hide)'!E$2,Capacity!$B$10:$B$109,0),1):INDEX(Capacity!$C$10:$Q$109,MATCH('Capacity Backing (Hide)'!E$2,Capacity!$B$10:$B$109,0),15))</f>
        <v>#N/A</v>
      </c>
      <c r="F3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(Hide)'!$A32,'Capacity Summary'!$I$35:$BH$35,0))="x",INDEX('Capacity Summary'!$C$36:$F$135,MATCH('Capacity Backing (Hide)'!F$2,'Capacity Summary'!$B$36:$B$135,0),4),IF(INDEX('Capacity Summary'!$I$36:$BH$135,MATCH('Capacity Backing (Hide)'!F$2,'Capacity Summary'!$B$36:$B$135,0),MATCH('Capacity Backing (Hide)'!$A32,'Capacity Summary'!$I$35:$BH$35,0))&lt;&gt;0,INDEX('Capacity Summary'!$I$36:$BH$135,MATCH('Capacity Backing (Hide)'!F$2,'Capacity Summary'!$B$36:$B$135,0),MATCH('Capacity Backing (Hide)'!$A32,'Capacity Summary'!$I$35:$BH$35,0)),0)),INDEX('Capacity Summary'!$C$36:$F$135,MATCH('Capacity Backing (Hide)'!F$2,'Capacity Summary'!$B$36:$B$135,0),2)))/IF(Summary!$B$7="Minutes",1,60)/COUNTA(INDEX(Capacity!$C$10:$Q$109,MATCH('Capacity Backing (Hide)'!F$2,Capacity!$B$10:$B$109,0),1):INDEX(Capacity!$C$10:$Q$109,MATCH('Capacity Backing (Hide)'!F$2,Capacity!$B$10:$B$109,0),15))</f>
        <v>#N/A</v>
      </c>
      <c r="G3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(Hide)'!$A32,'Capacity Summary'!$I$35:$BH$35,0))="x",INDEX('Capacity Summary'!$C$36:$F$135,MATCH('Capacity Backing (Hide)'!G$2,'Capacity Summary'!$B$36:$B$135,0),4),IF(INDEX('Capacity Summary'!$I$36:$BH$135,MATCH('Capacity Backing (Hide)'!G$2,'Capacity Summary'!$B$36:$B$135,0),MATCH('Capacity Backing (Hide)'!$A32,'Capacity Summary'!$I$35:$BH$35,0))&lt;&gt;0,INDEX('Capacity Summary'!$I$36:$BH$135,MATCH('Capacity Backing (Hide)'!G$2,'Capacity Summary'!$B$36:$B$135,0),MATCH('Capacity Backing (Hide)'!$A32,'Capacity Summary'!$I$35:$BH$35,0)),0)),INDEX('Capacity Summary'!$C$36:$F$135,MATCH('Capacity Backing (Hide)'!G$2,'Capacity Summary'!$B$36:$B$135,0),2)))/IF(Summary!$B$7="Minutes",1,60)/COUNTA(INDEX(Capacity!$C$10:$Q$109,MATCH('Capacity Backing (Hide)'!G$2,Capacity!$B$10:$B$109,0),1):INDEX(Capacity!$C$10:$Q$109,MATCH('Capacity Backing (Hide)'!G$2,Capacity!$B$10:$B$109,0),15))</f>
        <v>#N/A</v>
      </c>
      <c r="H3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(Hide)'!$A32,'Capacity Summary'!$I$35:$BH$35,0))="x",INDEX('Capacity Summary'!$C$36:$F$135,MATCH('Capacity Backing (Hide)'!H$2,'Capacity Summary'!$B$36:$B$135,0),4),IF(INDEX('Capacity Summary'!$I$36:$BH$135,MATCH('Capacity Backing (Hide)'!H$2,'Capacity Summary'!$B$36:$B$135,0),MATCH('Capacity Backing (Hide)'!$A32,'Capacity Summary'!$I$35:$BH$35,0))&lt;&gt;0,INDEX('Capacity Summary'!$I$36:$BH$135,MATCH('Capacity Backing (Hide)'!H$2,'Capacity Summary'!$B$36:$B$135,0),MATCH('Capacity Backing (Hide)'!$A32,'Capacity Summary'!$I$35:$BH$35,0)),0)),INDEX('Capacity Summary'!$C$36:$F$135,MATCH('Capacity Backing (Hide)'!H$2,'Capacity Summary'!$B$36:$B$135,0),2)))/IF(Summary!$B$7="Minutes",1,60)/COUNTA(INDEX(Capacity!$C$10:$Q$109,MATCH('Capacity Backing (Hide)'!H$2,Capacity!$B$10:$B$109,0),1):INDEX(Capacity!$C$10:$Q$109,MATCH('Capacity Backing (Hide)'!H$2,Capacity!$B$10:$B$109,0),15))</f>
        <v>#N/A</v>
      </c>
      <c r="I3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(Hide)'!$A32,'Capacity Summary'!$I$35:$BH$35,0))="x",INDEX('Capacity Summary'!$C$36:$F$135,MATCH('Capacity Backing (Hide)'!I$2,'Capacity Summary'!$B$36:$B$135,0),4),IF(INDEX('Capacity Summary'!$I$36:$BH$135,MATCH('Capacity Backing (Hide)'!I$2,'Capacity Summary'!$B$36:$B$135,0),MATCH('Capacity Backing (Hide)'!$A32,'Capacity Summary'!$I$35:$BH$35,0))&lt;&gt;0,INDEX('Capacity Summary'!$I$36:$BH$135,MATCH('Capacity Backing (Hide)'!I$2,'Capacity Summary'!$B$36:$B$135,0),MATCH('Capacity Backing (Hide)'!$A32,'Capacity Summary'!$I$35:$BH$35,0)),0)),INDEX('Capacity Summary'!$C$36:$F$135,MATCH('Capacity Backing (Hide)'!I$2,'Capacity Summary'!$B$36:$B$135,0),2)))/IF(Summary!$B$7="Minutes",1,60)/COUNTA(INDEX(Capacity!$C$10:$Q$109,MATCH('Capacity Backing (Hide)'!I$2,Capacity!$B$10:$B$109,0),1):INDEX(Capacity!$C$10:$Q$109,MATCH('Capacity Backing (Hide)'!I$2,Capacity!$B$10:$B$109,0),15))</f>
        <v>#N/A</v>
      </c>
      <c r="J3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(Hide)'!$A32,'Capacity Summary'!$I$35:$BH$35,0))="x",INDEX('Capacity Summary'!$C$36:$F$135,MATCH('Capacity Backing (Hide)'!J$2,'Capacity Summary'!$B$36:$B$135,0),4),IF(INDEX('Capacity Summary'!$I$36:$BH$135,MATCH('Capacity Backing (Hide)'!J$2,'Capacity Summary'!$B$36:$B$135,0),MATCH('Capacity Backing (Hide)'!$A32,'Capacity Summary'!$I$35:$BH$35,0))&lt;&gt;0,INDEX('Capacity Summary'!$I$36:$BH$135,MATCH('Capacity Backing (Hide)'!J$2,'Capacity Summary'!$B$36:$B$135,0),MATCH('Capacity Backing (Hide)'!$A32,'Capacity Summary'!$I$35:$BH$35,0)),0)),INDEX('Capacity Summary'!$C$36:$F$135,MATCH('Capacity Backing (Hide)'!J$2,'Capacity Summary'!$B$36:$B$135,0),2)))/IF(Summary!$B$7="Minutes",1,60)/COUNTA(INDEX(Capacity!$C$10:$Q$109,MATCH('Capacity Backing (Hide)'!J$2,Capacity!$B$10:$B$109,0),1):INDEX(Capacity!$C$10:$Q$109,MATCH('Capacity Backing (Hide)'!J$2,Capacity!$B$10:$B$109,0),15))</f>
        <v>#N/A</v>
      </c>
      <c r="K3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(Hide)'!$A32,'Capacity Summary'!$I$35:$BH$35,0))="x",INDEX('Capacity Summary'!$C$36:$F$135,MATCH('Capacity Backing (Hide)'!K$2,'Capacity Summary'!$B$36:$B$135,0),4),IF(INDEX('Capacity Summary'!$I$36:$BH$135,MATCH('Capacity Backing (Hide)'!K$2,'Capacity Summary'!$B$36:$B$135,0),MATCH('Capacity Backing (Hide)'!$A32,'Capacity Summary'!$I$35:$BH$35,0))&lt;&gt;0,INDEX('Capacity Summary'!$I$36:$BH$135,MATCH('Capacity Backing (Hide)'!K$2,'Capacity Summary'!$B$36:$B$135,0),MATCH('Capacity Backing (Hide)'!$A32,'Capacity Summary'!$I$35:$BH$35,0)),0)),INDEX('Capacity Summary'!$C$36:$F$135,MATCH('Capacity Backing (Hide)'!K$2,'Capacity Summary'!$B$36:$B$135,0),2)))/IF(Summary!$B$7="Minutes",1,60)/COUNTA(INDEX(Capacity!$C$10:$Q$109,MATCH('Capacity Backing (Hide)'!K$2,Capacity!$B$10:$B$109,0),1):INDEX(Capacity!$C$10:$Q$109,MATCH('Capacity Backing (Hide)'!K$2,Capacity!$B$10:$B$109,0),15))</f>
        <v>#N/A</v>
      </c>
      <c r="L3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(Hide)'!$A32,'Capacity Summary'!$I$35:$BH$35,0))="x",INDEX('Capacity Summary'!$C$36:$F$135,MATCH('Capacity Backing (Hide)'!L$2,'Capacity Summary'!$B$36:$B$135,0),4),IF(INDEX('Capacity Summary'!$I$36:$BH$135,MATCH('Capacity Backing (Hide)'!L$2,'Capacity Summary'!$B$36:$B$135,0),MATCH('Capacity Backing (Hide)'!$A32,'Capacity Summary'!$I$35:$BH$35,0))&lt;&gt;0,INDEX('Capacity Summary'!$I$36:$BH$135,MATCH('Capacity Backing (Hide)'!L$2,'Capacity Summary'!$B$36:$B$135,0),MATCH('Capacity Backing (Hide)'!$A32,'Capacity Summary'!$I$35:$BH$35,0)),0)),INDEX('Capacity Summary'!$C$36:$F$135,MATCH('Capacity Backing (Hide)'!L$2,'Capacity Summary'!$B$36:$B$135,0),2)))/IF(Summary!$B$7="Minutes",1,60)/COUNTA(INDEX(Capacity!$C$10:$Q$109,MATCH('Capacity Backing (Hide)'!L$2,Capacity!$B$10:$B$109,0),1):INDEX(Capacity!$C$10:$Q$109,MATCH('Capacity Backing (Hide)'!L$2,Capacity!$B$10:$B$109,0),15))</f>
        <v>#N/A</v>
      </c>
      <c r="M3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(Hide)'!$A32,'Capacity Summary'!$I$35:$BH$35,0))="x",INDEX('Capacity Summary'!$C$36:$F$135,MATCH('Capacity Backing (Hide)'!M$2,'Capacity Summary'!$B$36:$B$135,0),4),IF(INDEX('Capacity Summary'!$I$36:$BH$135,MATCH('Capacity Backing (Hide)'!M$2,'Capacity Summary'!$B$36:$B$135,0),MATCH('Capacity Backing (Hide)'!$A32,'Capacity Summary'!$I$35:$BH$35,0))&lt;&gt;0,INDEX('Capacity Summary'!$I$36:$BH$135,MATCH('Capacity Backing (Hide)'!M$2,'Capacity Summary'!$B$36:$B$135,0),MATCH('Capacity Backing (Hide)'!$A32,'Capacity Summary'!$I$35:$BH$35,0)),0)),INDEX('Capacity Summary'!$C$36:$F$135,MATCH('Capacity Backing (Hide)'!M$2,'Capacity Summary'!$B$36:$B$135,0),2)))/IF(Summary!$B$7="Minutes",1,60)/COUNTA(INDEX(Capacity!$C$10:$Q$109,MATCH('Capacity Backing (Hide)'!M$2,Capacity!$B$10:$B$109,0),1):INDEX(Capacity!$C$10:$Q$109,MATCH('Capacity Backing (Hide)'!M$2,Capacity!$B$10:$B$109,0),15))</f>
        <v>#N/A</v>
      </c>
      <c r="N3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(Hide)'!$A32,'Capacity Summary'!$I$35:$BH$35,0))="x",INDEX('Capacity Summary'!$C$36:$F$135,MATCH('Capacity Backing (Hide)'!N$2,'Capacity Summary'!$B$36:$B$135,0),4),IF(INDEX('Capacity Summary'!$I$36:$BH$135,MATCH('Capacity Backing (Hide)'!N$2,'Capacity Summary'!$B$36:$B$135,0),MATCH('Capacity Backing (Hide)'!$A32,'Capacity Summary'!$I$35:$BH$35,0))&lt;&gt;0,INDEX('Capacity Summary'!$I$36:$BH$135,MATCH('Capacity Backing (Hide)'!N$2,'Capacity Summary'!$B$36:$B$135,0),MATCH('Capacity Backing (Hide)'!$A32,'Capacity Summary'!$I$35:$BH$35,0)),0)),INDEX('Capacity Summary'!$C$36:$F$135,MATCH('Capacity Backing (Hide)'!N$2,'Capacity Summary'!$B$36:$B$135,0),2)))/IF(Summary!$B$7="Minutes",1,60)/COUNTA(INDEX(Capacity!$C$10:$Q$109,MATCH('Capacity Backing (Hide)'!N$2,Capacity!$B$10:$B$109,0),1):INDEX(Capacity!$C$10:$Q$109,MATCH('Capacity Backing (Hide)'!N$2,Capacity!$B$10:$B$109,0),15))</f>
        <v>#N/A</v>
      </c>
      <c r="O3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(Hide)'!$A32,'Capacity Summary'!$I$35:$BH$35,0))="x",INDEX('Capacity Summary'!$C$36:$F$135,MATCH('Capacity Backing (Hide)'!O$2,'Capacity Summary'!$B$36:$B$135,0),4),IF(INDEX('Capacity Summary'!$I$36:$BH$135,MATCH('Capacity Backing (Hide)'!O$2,'Capacity Summary'!$B$36:$B$135,0),MATCH('Capacity Backing (Hide)'!$A32,'Capacity Summary'!$I$35:$BH$35,0))&lt;&gt;0,INDEX('Capacity Summary'!$I$36:$BH$135,MATCH('Capacity Backing (Hide)'!O$2,'Capacity Summary'!$B$36:$B$135,0),MATCH('Capacity Backing (Hide)'!$A32,'Capacity Summary'!$I$35:$BH$35,0)),0)),INDEX('Capacity Summary'!$C$36:$F$135,MATCH('Capacity Backing (Hide)'!O$2,'Capacity Summary'!$B$36:$B$135,0),2)))/IF(Summary!$B$7="Minutes",1,60)/COUNTA(INDEX(Capacity!$C$10:$Q$109,MATCH('Capacity Backing (Hide)'!O$2,Capacity!$B$10:$B$109,0),1):INDEX(Capacity!$C$10:$Q$109,MATCH('Capacity Backing (Hide)'!O$2,Capacity!$B$10:$B$109,0),15))</f>
        <v>#N/A</v>
      </c>
      <c r="P3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(Hide)'!$A32,'Capacity Summary'!$I$35:$BH$35,0))="x",INDEX('Capacity Summary'!$C$36:$F$135,MATCH('Capacity Backing (Hide)'!P$2,'Capacity Summary'!$B$36:$B$135,0),4),IF(INDEX('Capacity Summary'!$I$36:$BH$135,MATCH('Capacity Backing (Hide)'!P$2,'Capacity Summary'!$B$36:$B$135,0),MATCH('Capacity Backing (Hide)'!$A32,'Capacity Summary'!$I$35:$BH$35,0))&lt;&gt;0,INDEX('Capacity Summary'!$I$36:$BH$135,MATCH('Capacity Backing (Hide)'!P$2,'Capacity Summary'!$B$36:$B$135,0),MATCH('Capacity Backing (Hide)'!$A32,'Capacity Summary'!$I$35:$BH$35,0)),0)),INDEX('Capacity Summary'!$C$36:$F$135,MATCH('Capacity Backing (Hide)'!P$2,'Capacity Summary'!$B$36:$B$135,0),2)))/IF(Summary!$B$7="Minutes",1,60)/COUNTA(INDEX(Capacity!$C$10:$Q$109,MATCH('Capacity Backing (Hide)'!P$2,Capacity!$B$10:$B$109,0),1):INDEX(Capacity!$C$10:$Q$109,MATCH('Capacity Backing (Hide)'!P$2,Capacity!$B$10:$B$109,0),15))</f>
        <v>#N/A</v>
      </c>
      <c r="Q3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(Hide)'!$A32,'Capacity Summary'!$I$35:$BH$35,0))="x",INDEX('Capacity Summary'!$C$36:$F$135,MATCH('Capacity Backing (Hide)'!Q$2,'Capacity Summary'!$B$36:$B$135,0),4),IF(INDEX('Capacity Summary'!$I$36:$BH$135,MATCH('Capacity Backing (Hide)'!Q$2,'Capacity Summary'!$B$36:$B$135,0),MATCH('Capacity Backing (Hide)'!$A32,'Capacity Summary'!$I$35:$BH$35,0))&lt;&gt;0,INDEX('Capacity Summary'!$I$36:$BH$135,MATCH('Capacity Backing (Hide)'!Q$2,'Capacity Summary'!$B$36:$B$135,0),MATCH('Capacity Backing (Hide)'!$A32,'Capacity Summary'!$I$35:$BH$35,0)),0)),INDEX('Capacity Summary'!$C$36:$F$135,MATCH('Capacity Backing (Hide)'!Q$2,'Capacity Summary'!$B$36:$B$135,0),2)))/IF(Summary!$B$7="Minutes",1,60)/COUNTA(INDEX(Capacity!$C$10:$Q$109,MATCH('Capacity Backing (Hide)'!Q$2,Capacity!$B$10:$B$109,0),1):INDEX(Capacity!$C$10:$Q$109,MATCH('Capacity Backing (Hide)'!Q$2,Capacity!$B$10:$B$109,0),15))</f>
        <v>#N/A</v>
      </c>
      <c r="R3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(Hide)'!$A32,'Capacity Summary'!$I$35:$BH$35,0))="x",INDEX('Capacity Summary'!$C$36:$F$135,MATCH('Capacity Backing (Hide)'!R$2,'Capacity Summary'!$B$36:$B$135,0),4),IF(INDEX('Capacity Summary'!$I$36:$BH$135,MATCH('Capacity Backing (Hide)'!R$2,'Capacity Summary'!$B$36:$B$135,0),MATCH('Capacity Backing (Hide)'!$A32,'Capacity Summary'!$I$35:$BH$35,0))&lt;&gt;0,INDEX('Capacity Summary'!$I$36:$BH$135,MATCH('Capacity Backing (Hide)'!R$2,'Capacity Summary'!$B$36:$B$135,0),MATCH('Capacity Backing (Hide)'!$A32,'Capacity Summary'!$I$35:$BH$35,0)),0)),INDEX('Capacity Summary'!$C$36:$F$135,MATCH('Capacity Backing (Hide)'!R$2,'Capacity Summary'!$B$36:$B$135,0),2)))/IF(Summary!$B$7="Minutes",1,60)/COUNTA(INDEX(Capacity!$C$10:$Q$109,MATCH('Capacity Backing (Hide)'!R$2,Capacity!$B$10:$B$109,0),1):INDEX(Capacity!$C$10:$Q$109,MATCH('Capacity Backing (Hide)'!R$2,Capacity!$B$10:$B$109,0),15))</f>
        <v>#N/A</v>
      </c>
      <c r="S3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(Hide)'!$A32,'Capacity Summary'!$I$35:$BH$35,0))="x",INDEX('Capacity Summary'!$C$36:$F$135,MATCH('Capacity Backing (Hide)'!S$2,'Capacity Summary'!$B$36:$B$135,0),4),IF(INDEX('Capacity Summary'!$I$36:$BH$135,MATCH('Capacity Backing (Hide)'!S$2,'Capacity Summary'!$B$36:$B$135,0),MATCH('Capacity Backing (Hide)'!$A32,'Capacity Summary'!$I$35:$BH$35,0))&lt;&gt;0,INDEX('Capacity Summary'!$I$36:$BH$135,MATCH('Capacity Backing (Hide)'!S$2,'Capacity Summary'!$B$36:$B$135,0),MATCH('Capacity Backing (Hide)'!$A32,'Capacity Summary'!$I$35:$BH$35,0)),0)),INDEX('Capacity Summary'!$C$36:$F$135,MATCH('Capacity Backing (Hide)'!S$2,'Capacity Summary'!$B$36:$B$135,0),2)))/IF(Summary!$B$7="Minutes",1,60)/COUNTA(INDEX(Capacity!$C$10:$Q$109,MATCH('Capacity Backing (Hide)'!S$2,Capacity!$B$10:$B$109,0),1):INDEX(Capacity!$C$10:$Q$109,MATCH('Capacity Backing (Hide)'!S$2,Capacity!$B$10:$B$109,0),15))</f>
        <v>#N/A</v>
      </c>
      <c r="T3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(Hide)'!$A32,'Capacity Summary'!$I$35:$BH$35,0))="x",INDEX('Capacity Summary'!$C$36:$F$135,MATCH('Capacity Backing (Hide)'!T$2,'Capacity Summary'!$B$36:$B$135,0),4),IF(INDEX('Capacity Summary'!$I$36:$BH$135,MATCH('Capacity Backing (Hide)'!T$2,'Capacity Summary'!$B$36:$B$135,0),MATCH('Capacity Backing (Hide)'!$A32,'Capacity Summary'!$I$35:$BH$35,0))&lt;&gt;0,INDEX('Capacity Summary'!$I$36:$BH$135,MATCH('Capacity Backing (Hide)'!T$2,'Capacity Summary'!$B$36:$B$135,0),MATCH('Capacity Backing (Hide)'!$A32,'Capacity Summary'!$I$35:$BH$35,0)),0)),INDEX('Capacity Summary'!$C$36:$F$135,MATCH('Capacity Backing (Hide)'!T$2,'Capacity Summary'!$B$36:$B$135,0),2)))/IF(Summary!$B$7="Minutes",1,60)/COUNTA(INDEX(Capacity!$C$10:$Q$109,MATCH('Capacity Backing (Hide)'!T$2,Capacity!$B$10:$B$109,0),1):INDEX(Capacity!$C$10:$Q$109,MATCH('Capacity Backing (Hide)'!T$2,Capacity!$B$10:$B$109,0),15))</f>
        <v>#N/A</v>
      </c>
      <c r="U3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(Hide)'!$A32,'Capacity Summary'!$I$35:$BH$35,0))="x",INDEX('Capacity Summary'!$C$36:$F$135,MATCH('Capacity Backing (Hide)'!U$2,'Capacity Summary'!$B$36:$B$135,0),4),IF(INDEX('Capacity Summary'!$I$36:$BH$135,MATCH('Capacity Backing (Hide)'!U$2,'Capacity Summary'!$B$36:$B$135,0),MATCH('Capacity Backing (Hide)'!$A32,'Capacity Summary'!$I$35:$BH$35,0))&lt;&gt;0,INDEX('Capacity Summary'!$I$36:$BH$135,MATCH('Capacity Backing (Hide)'!U$2,'Capacity Summary'!$B$36:$B$135,0),MATCH('Capacity Backing (Hide)'!$A32,'Capacity Summary'!$I$35:$BH$35,0)),0)),INDEX('Capacity Summary'!$C$36:$F$135,MATCH('Capacity Backing (Hide)'!U$2,'Capacity Summary'!$B$36:$B$135,0),2)))/IF(Summary!$B$7="Minutes",1,60)/COUNTA(INDEX(Capacity!$C$10:$Q$109,MATCH('Capacity Backing (Hide)'!U$2,Capacity!$B$10:$B$109,0),1):INDEX(Capacity!$C$10:$Q$109,MATCH('Capacity Backing (Hide)'!U$2,Capacity!$B$10:$B$109,0),15))</f>
        <v>#N/A</v>
      </c>
      <c r="V3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(Hide)'!$A32,'Capacity Summary'!$I$35:$BH$35,0))="x",INDEX('Capacity Summary'!$C$36:$F$135,MATCH('Capacity Backing (Hide)'!V$2,'Capacity Summary'!$B$36:$B$135,0),4),IF(INDEX('Capacity Summary'!$I$36:$BH$135,MATCH('Capacity Backing (Hide)'!V$2,'Capacity Summary'!$B$36:$B$135,0),MATCH('Capacity Backing (Hide)'!$A32,'Capacity Summary'!$I$35:$BH$35,0))&lt;&gt;0,INDEX('Capacity Summary'!$I$36:$BH$135,MATCH('Capacity Backing (Hide)'!V$2,'Capacity Summary'!$B$36:$B$135,0),MATCH('Capacity Backing (Hide)'!$A32,'Capacity Summary'!$I$35:$BH$35,0)),0)),INDEX('Capacity Summary'!$C$36:$F$135,MATCH('Capacity Backing (Hide)'!V$2,'Capacity Summary'!$B$36:$B$135,0),2)))/IF(Summary!$B$7="Minutes",1,60)/COUNTA(INDEX(Capacity!$C$10:$Q$109,MATCH('Capacity Backing (Hide)'!V$2,Capacity!$B$10:$B$109,0),1):INDEX(Capacity!$C$10:$Q$109,MATCH('Capacity Backing (Hide)'!V$2,Capacity!$B$10:$B$109,0),15))</f>
        <v>#N/A</v>
      </c>
      <c r="W3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(Hide)'!$A32,'Capacity Summary'!$I$35:$BH$35,0))="x",INDEX('Capacity Summary'!$C$36:$F$135,MATCH('Capacity Backing (Hide)'!W$2,'Capacity Summary'!$B$36:$B$135,0),4),IF(INDEX('Capacity Summary'!$I$36:$BH$135,MATCH('Capacity Backing (Hide)'!W$2,'Capacity Summary'!$B$36:$B$135,0),MATCH('Capacity Backing (Hide)'!$A32,'Capacity Summary'!$I$35:$BH$35,0))&lt;&gt;0,INDEX('Capacity Summary'!$I$36:$BH$135,MATCH('Capacity Backing (Hide)'!W$2,'Capacity Summary'!$B$36:$B$135,0),MATCH('Capacity Backing (Hide)'!$A32,'Capacity Summary'!$I$35:$BH$35,0)),0)),INDEX('Capacity Summary'!$C$36:$F$135,MATCH('Capacity Backing (Hide)'!W$2,'Capacity Summary'!$B$36:$B$135,0),2)))/IF(Summary!$B$7="Minutes",1,60)/COUNTA(INDEX(Capacity!$C$10:$Q$109,MATCH('Capacity Backing (Hide)'!W$2,Capacity!$B$10:$B$109,0),1):INDEX(Capacity!$C$10:$Q$109,MATCH('Capacity Backing (Hide)'!W$2,Capacity!$B$10:$B$109,0),15))</f>
        <v>#N/A</v>
      </c>
      <c r="X3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(Hide)'!$A32,'Capacity Summary'!$I$35:$BH$35,0))="x",INDEX('Capacity Summary'!$C$36:$F$135,MATCH('Capacity Backing (Hide)'!X$2,'Capacity Summary'!$B$36:$B$135,0),4),IF(INDEX('Capacity Summary'!$I$36:$BH$135,MATCH('Capacity Backing (Hide)'!X$2,'Capacity Summary'!$B$36:$B$135,0),MATCH('Capacity Backing (Hide)'!$A32,'Capacity Summary'!$I$35:$BH$35,0))&lt;&gt;0,INDEX('Capacity Summary'!$I$36:$BH$135,MATCH('Capacity Backing (Hide)'!X$2,'Capacity Summary'!$B$36:$B$135,0),MATCH('Capacity Backing (Hide)'!$A32,'Capacity Summary'!$I$35:$BH$35,0)),0)),INDEX('Capacity Summary'!$C$36:$F$135,MATCH('Capacity Backing (Hide)'!X$2,'Capacity Summary'!$B$36:$B$135,0),2)))/IF(Summary!$B$7="Minutes",1,60)/COUNTA(INDEX(Capacity!$C$10:$Q$109,MATCH('Capacity Backing (Hide)'!X$2,Capacity!$B$10:$B$109,0),1):INDEX(Capacity!$C$10:$Q$109,MATCH('Capacity Backing (Hide)'!X$2,Capacity!$B$10:$B$109,0),15))</f>
        <v>#N/A</v>
      </c>
      <c r="Y3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(Hide)'!$A32,'Capacity Summary'!$I$35:$BH$35,0))="x",INDEX('Capacity Summary'!$C$36:$F$135,MATCH('Capacity Backing (Hide)'!Y$2,'Capacity Summary'!$B$36:$B$135,0),4),IF(INDEX('Capacity Summary'!$I$36:$BH$135,MATCH('Capacity Backing (Hide)'!Y$2,'Capacity Summary'!$B$36:$B$135,0),MATCH('Capacity Backing (Hide)'!$A32,'Capacity Summary'!$I$35:$BH$35,0))&lt;&gt;0,INDEX('Capacity Summary'!$I$36:$BH$135,MATCH('Capacity Backing (Hide)'!Y$2,'Capacity Summary'!$B$36:$B$135,0),MATCH('Capacity Backing (Hide)'!$A32,'Capacity Summary'!$I$35:$BH$35,0)),0)),INDEX('Capacity Summary'!$C$36:$F$135,MATCH('Capacity Backing (Hide)'!Y$2,'Capacity Summary'!$B$36:$B$135,0),2)))/IF(Summary!$B$7="Minutes",1,60)/COUNTA(INDEX(Capacity!$C$10:$Q$109,MATCH('Capacity Backing (Hide)'!Y$2,Capacity!$B$10:$B$109,0),1):INDEX(Capacity!$C$10:$Q$109,MATCH('Capacity Backing (Hide)'!Y$2,Capacity!$B$10:$B$109,0),15))</f>
        <v>#N/A</v>
      </c>
      <c r="Z3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(Hide)'!$A32,'Capacity Summary'!$I$35:$BH$35,0))="x",INDEX('Capacity Summary'!$C$36:$F$135,MATCH('Capacity Backing (Hide)'!Z$2,'Capacity Summary'!$B$36:$B$135,0),4),IF(INDEX('Capacity Summary'!$I$36:$BH$135,MATCH('Capacity Backing (Hide)'!Z$2,'Capacity Summary'!$B$36:$B$135,0),MATCH('Capacity Backing (Hide)'!$A32,'Capacity Summary'!$I$35:$BH$35,0))&lt;&gt;0,INDEX('Capacity Summary'!$I$36:$BH$135,MATCH('Capacity Backing (Hide)'!Z$2,'Capacity Summary'!$B$36:$B$135,0),MATCH('Capacity Backing (Hide)'!$A32,'Capacity Summary'!$I$35:$BH$35,0)),0)),INDEX('Capacity Summary'!$C$36:$F$135,MATCH('Capacity Backing (Hide)'!Z$2,'Capacity Summary'!$B$36:$B$135,0),2)))/IF(Summary!$B$7="Minutes",1,60)/COUNTA(INDEX(Capacity!$C$10:$Q$109,MATCH('Capacity Backing (Hide)'!Z$2,Capacity!$B$10:$B$109,0),1):INDEX(Capacity!$C$10:$Q$109,MATCH('Capacity Backing (Hide)'!Z$2,Capacity!$B$10:$B$109,0),15))</f>
        <v>#N/A</v>
      </c>
      <c r="AA3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(Hide)'!$A32,'Capacity Summary'!$I$35:$BH$35,0))="x",INDEX('Capacity Summary'!$C$36:$F$135,MATCH('Capacity Backing (Hide)'!AA$2,'Capacity Summary'!$B$36:$B$135,0),4),IF(INDEX('Capacity Summary'!$I$36:$BH$135,MATCH('Capacity Backing (Hide)'!AA$2,'Capacity Summary'!$B$36:$B$135,0),MATCH('Capacity Backing (Hide)'!$A32,'Capacity Summary'!$I$35:$BH$35,0))&lt;&gt;0,INDEX('Capacity Summary'!$I$36:$BH$135,MATCH('Capacity Backing (Hide)'!AA$2,'Capacity Summary'!$B$36:$B$135,0),MATCH('Capacity Backing (Hide)'!$A32,'Capacity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(Hide)'!$A32,'Capacity Summary'!$I$35:$BH$35,0))="x",INDEX('Capacity Summary'!$C$36:$F$135,MATCH('Capacity Backing (Hide)'!AB$2,'Capacity Summary'!$B$36:$B$135,0),4),IF(INDEX('Capacity Summary'!$I$36:$BH$135,MATCH('Capacity Backing (Hide)'!AB$2,'Capacity Summary'!$B$36:$B$135,0),MATCH('Capacity Backing (Hide)'!$A32,'Capacity Summary'!$I$35:$BH$35,0))&lt;&gt;0,INDEX('Capacity Summary'!$I$36:$BH$135,MATCH('Capacity Backing (Hide)'!AB$2,'Capacity Summary'!$B$36:$B$135,0),MATCH('Capacity Backing (Hide)'!$A32,'Capacity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(Hide)'!$A32,'Capacity Summary'!$I$35:$BH$35,0))="x",INDEX('Capacity Summary'!$C$36:$F$135,MATCH('Capacity Backing (Hide)'!AC$2,'Capacity Summary'!$B$36:$B$135,0),4),IF(INDEX('Capacity Summary'!$I$36:$BH$135,MATCH('Capacity Backing (Hide)'!AC$2,'Capacity Summary'!$B$36:$B$135,0),MATCH('Capacity Backing (Hide)'!$A32,'Capacity Summary'!$I$35:$BH$35,0))&lt;&gt;0,INDEX('Capacity Summary'!$I$36:$BH$135,MATCH('Capacity Backing (Hide)'!AC$2,'Capacity Summary'!$B$36:$B$135,0),MATCH('Capacity Backing (Hide)'!$A32,'Capacity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(Hide)'!$A32,'Capacity Summary'!$I$35:$BH$35,0))="x",INDEX('Capacity Summary'!$C$36:$F$135,MATCH('Capacity Backing (Hide)'!AD$2,'Capacity Summary'!$B$36:$B$135,0),4),IF(INDEX('Capacity Summary'!$I$36:$BH$135,MATCH('Capacity Backing (Hide)'!AD$2,'Capacity Summary'!$B$36:$B$135,0),MATCH('Capacity Backing (Hide)'!$A32,'Capacity Summary'!$I$35:$BH$35,0))&lt;&gt;0,INDEX('Capacity Summary'!$I$36:$BH$135,MATCH('Capacity Backing (Hide)'!AD$2,'Capacity Summary'!$B$36:$B$135,0),MATCH('Capacity Backing (Hide)'!$A32,'Capacity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(Hide)'!$A32,'Capacity Summary'!$I$35:$BH$35,0))="x",INDEX('Capacity Summary'!$C$36:$F$135,MATCH('Capacity Backing (Hide)'!AE$2,'Capacity Summary'!$B$36:$B$135,0),4),IF(INDEX('Capacity Summary'!$I$36:$BH$135,MATCH('Capacity Backing (Hide)'!AE$2,'Capacity Summary'!$B$36:$B$135,0),MATCH('Capacity Backing (Hide)'!$A32,'Capacity Summary'!$I$35:$BH$35,0))&lt;&gt;0,INDEX('Capacity Summary'!$I$36:$BH$135,MATCH('Capacity Backing (Hide)'!AE$2,'Capacity Summary'!$B$36:$B$135,0),MATCH('Capacity Backing (Hide)'!$A32,'Capacity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(Hide)'!$A32,'Capacity Summary'!$I$35:$BH$35,0))="x",INDEX('Capacity Summary'!$C$36:$F$135,MATCH('Capacity Backing (Hide)'!AF$2,'Capacity Summary'!$B$36:$B$135,0),4),IF(INDEX('Capacity Summary'!$I$36:$BH$135,MATCH('Capacity Backing (Hide)'!AF$2,'Capacity Summary'!$B$36:$B$135,0),MATCH('Capacity Backing (Hide)'!$A32,'Capacity Summary'!$I$35:$BH$35,0))&lt;&gt;0,INDEX('Capacity Summary'!$I$36:$BH$135,MATCH('Capacity Backing (Hide)'!AF$2,'Capacity Summary'!$B$36:$B$135,0),MATCH('Capacity Backing (Hide)'!$A32,'Capacity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(Hide)'!$A32,'Capacity Summary'!$I$35:$BH$35,0))="x",INDEX('Capacity Summary'!$C$36:$F$135,MATCH('Capacity Backing (Hide)'!AG$2,'Capacity Summary'!$B$36:$B$135,0),4),IF(INDEX('Capacity Summary'!$I$36:$BH$135,MATCH('Capacity Backing (Hide)'!AG$2,'Capacity Summary'!$B$36:$B$135,0),MATCH('Capacity Backing (Hide)'!$A32,'Capacity Summary'!$I$35:$BH$35,0))&lt;&gt;0,INDEX('Capacity Summary'!$I$36:$BH$135,MATCH('Capacity Backing (Hide)'!AG$2,'Capacity Summary'!$B$36:$B$135,0),MATCH('Capacity Backing (Hide)'!$A32,'Capacity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(Hide)'!$A32,'Capacity Summary'!$I$35:$BH$35,0))="x",INDEX('Capacity Summary'!$C$36:$F$135,MATCH('Capacity Backing (Hide)'!AH$2,'Capacity Summary'!$B$36:$B$135,0),4),IF(INDEX('Capacity Summary'!$I$36:$BH$135,MATCH('Capacity Backing (Hide)'!AH$2,'Capacity Summary'!$B$36:$B$135,0),MATCH('Capacity Backing (Hide)'!$A32,'Capacity Summary'!$I$35:$BH$35,0))&lt;&gt;0,INDEX('Capacity Summary'!$I$36:$BH$135,MATCH('Capacity Backing (Hide)'!AH$2,'Capacity Summary'!$B$36:$B$135,0),MATCH('Capacity Backing (Hide)'!$A32,'Capacity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(Hide)'!$A32,'Capacity Summary'!$I$35:$BH$35,0))="x",INDEX('Capacity Summary'!$C$36:$F$135,MATCH('Capacity Backing (Hide)'!AI$2,'Capacity Summary'!$B$36:$B$135,0),4),IF(INDEX('Capacity Summary'!$I$36:$BH$135,MATCH('Capacity Backing (Hide)'!AI$2,'Capacity Summary'!$B$36:$B$135,0),MATCH('Capacity Backing (Hide)'!$A32,'Capacity Summary'!$I$35:$BH$35,0))&lt;&gt;0,INDEX('Capacity Summary'!$I$36:$BH$135,MATCH('Capacity Backing (Hide)'!AI$2,'Capacity Summary'!$B$36:$B$135,0),MATCH('Capacity Backing (Hide)'!$A32,'Capacity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(Hide)'!$A32,'Capacity Summary'!$I$35:$BH$35,0))="x",INDEX('Capacity Summary'!$C$36:$F$135,MATCH('Capacity Backing (Hide)'!AJ$2,'Capacity Summary'!$B$36:$B$135,0),4),IF(INDEX('Capacity Summary'!$I$36:$BH$135,MATCH('Capacity Backing (Hide)'!AJ$2,'Capacity Summary'!$B$36:$B$135,0),MATCH('Capacity Backing (Hide)'!$A32,'Capacity Summary'!$I$35:$BH$35,0))&lt;&gt;0,INDEX('Capacity Summary'!$I$36:$BH$135,MATCH('Capacity Backing (Hide)'!AJ$2,'Capacity Summary'!$B$36:$B$135,0),MATCH('Capacity Backing (Hide)'!$A32,'Capacity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(Hide)'!$A32,'Capacity Summary'!$I$35:$BH$35,0))="x",INDEX('Capacity Summary'!$C$36:$F$135,MATCH('Capacity Backing (Hide)'!AK$2,'Capacity Summary'!$B$36:$B$135,0),4),IF(INDEX('Capacity Summary'!$I$36:$BH$135,MATCH('Capacity Backing (Hide)'!AK$2,'Capacity Summary'!$B$36:$B$135,0),MATCH('Capacity Backing (Hide)'!$A32,'Capacity Summary'!$I$35:$BH$35,0))&lt;&gt;0,INDEX('Capacity Summary'!$I$36:$BH$135,MATCH('Capacity Backing (Hide)'!AK$2,'Capacity Summary'!$B$36:$B$135,0),MATCH('Capacity Backing (Hide)'!$A32,'Capacity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(Hide)'!$A32,'Capacity Summary'!$I$35:$BH$35,0))="x",INDEX('Capacity Summary'!$C$36:$F$135,MATCH('Capacity Backing (Hide)'!AL$2,'Capacity Summary'!$B$36:$B$135,0),4),IF(INDEX('Capacity Summary'!$I$36:$BH$135,MATCH('Capacity Backing (Hide)'!AL$2,'Capacity Summary'!$B$36:$B$135,0),MATCH('Capacity Backing (Hide)'!$A32,'Capacity Summary'!$I$35:$BH$35,0))&lt;&gt;0,INDEX('Capacity Summary'!$I$36:$BH$135,MATCH('Capacity Backing (Hide)'!AL$2,'Capacity Summary'!$B$36:$B$135,0),MATCH('Capacity Backing (Hide)'!$A32,'Capacity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(Hide)'!$A32,'Capacity Summary'!$I$35:$BH$35,0))="x",INDEX('Capacity Summary'!$C$36:$F$135,MATCH('Capacity Backing (Hide)'!AM$2,'Capacity Summary'!$B$36:$B$135,0),4),IF(INDEX('Capacity Summary'!$I$36:$BH$135,MATCH('Capacity Backing (Hide)'!AM$2,'Capacity Summary'!$B$36:$B$135,0),MATCH('Capacity Backing (Hide)'!$A32,'Capacity Summary'!$I$35:$BH$35,0))&lt;&gt;0,INDEX('Capacity Summary'!$I$36:$BH$135,MATCH('Capacity Backing (Hide)'!AM$2,'Capacity Summary'!$B$36:$B$135,0),MATCH('Capacity Backing (Hide)'!$A32,'Capacity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(Hide)'!$A32,'Capacity Summary'!$I$35:$BH$35,0))="x",INDEX('Capacity Summary'!$C$36:$F$135,MATCH('Capacity Backing (Hide)'!AN$2,'Capacity Summary'!$B$36:$B$135,0),4),IF(INDEX('Capacity Summary'!$I$36:$BH$135,MATCH('Capacity Backing (Hide)'!AN$2,'Capacity Summary'!$B$36:$B$135,0),MATCH('Capacity Backing (Hide)'!$A32,'Capacity Summary'!$I$35:$BH$35,0))&lt;&gt;0,INDEX('Capacity Summary'!$I$36:$BH$135,MATCH('Capacity Backing (Hide)'!AN$2,'Capacity Summary'!$B$36:$B$135,0),MATCH('Capacity Backing (Hide)'!$A32,'Capacity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(Hide)'!$A32,'Capacity Summary'!$I$35:$BH$35,0))="x",INDEX('Capacity Summary'!$C$36:$F$135,MATCH('Capacity Backing (Hide)'!AO$2,'Capacity Summary'!$B$36:$B$135,0),4),IF(INDEX('Capacity Summary'!$I$36:$BH$135,MATCH('Capacity Backing (Hide)'!AO$2,'Capacity Summary'!$B$36:$B$135,0),MATCH('Capacity Backing (Hide)'!$A32,'Capacity Summary'!$I$35:$BH$35,0))&lt;&gt;0,INDEX('Capacity Summary'!$I$36:$BH$135,MATCH('Capacity Backing (Hide)'!AO$2,'Capacity Summary'!$B$36:$B$135,0),MATCH('Capacity Backing (Hide)'!$A32,'Capacity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(Hide)'!$A32,'Capacity Summary'!$I$35:$BH$35,0))="x",INDEX('Capacity Summary'!$C$36:$F$135,MATCH('Capacity Backing (Hide)'!AP$2,'Capacity Summary'!$B$36:$B$135,0),4),IF(INDEX('Capacity Summary'!$I$36:$BH$135,MATCH('Capacity Backing (Hide)'!AP$2,'Capacity Summary'!$B$36:$B$135,0),MATCH('Capacity Backing (Hide)'!$A32,'Capacity Summary'!$I$35:$BH$35,0))&lt;&gt;0,INDEX('Capacity Summary'!$I$36:$BH$135,MATCH('Capacity Backing (Hide)'!AP$2,'Capacity Summary'!$B$36:$B$135,0),MATCH('Capacity Backing (Hide)'!$A32,'Capacity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(Hide)'!$A32,'Capacity Summary'!$I$35:$BH$35,0))="x",INDEX('Capacity Summary'!$C$36:$F$135,MATCH('Capacity Backing (Hide)'!AQ$2,'Capacity Summary'!$B$36:$B$135,0),4),IF(INDEX('Capacity Summary'!$I$36:$BH$135,MATCH('Capacity Backing (Hide)'!AQ$2,'Capacity Summary'!$B$36:$B$135,0),MATCH('Capacity Backing (Hide)'!$A32,'Capacity Summary'!$I$35:$BH$35,0))&lt;&gt;0,INDEX('Capacity Summary'!$I$36:$BH$135,MATCH('Capacity Backing (Hide)'!AQ$2,'Capacity Summary'!$B$36:$B$135,0),MATCH('Capacity Backing (Hide)'!$A32,'Capacity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(Hide)'!$A32,'Capacity Summary'!$I$35:$BH$35,0))="x",INDEX('Capacity Summary'!$C$36:$F$135,MATCH('Capacity Backing (Hide)'!AR$2,'Capacity Summary'!$B$36:$B$135,0),4),IF(INDEX('Capacity Summary'!$I$36:$BH$135,MATCH('Capacity Backing (Hide)'!AR$2,'Capacity Summary'!$B$36:$B$135,0),MATCH('Capacity Backing (Hide)'!$A32,'Capacity Summary'!$I$35:$BH$35,0))&lt;&gt;0,INDEX('Capacity Summary'!$I$36:$BH$135,MATCH('Capacity Backing (Hide)'!AR$2,'Capacity Summary'!$B$36:$B$135,0),MATCH('Capacity Backing (Hide)'!$A32,'Capacity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(Hide)'!$A32,'Capacity Summary'!$I$35:$BH$35,0))="x",INDEX('Capacity Summary'!$C$36:$F$135,MATCH('Capacity Backing (Hide)'!AS$2,'Capacity Summary'!$B$36:$B$135,0),4),IF(INDEX('Capacity Summary'!$I$36:$BH$135,MATCH('Capacity Backing (Hide)'!AS$2,'Capacity Summary'!$B$36:$B$135,0),MATCH('Capacity Backing (Hide)'!$A32,'Capacity Summary'!$I$35:$BH$35,0))&lt;&gt;0,INDEX('Capacity Summary'!$I$36:$BH$135,MATCH('Capacity Backing (Hide)'!AS$2,'Capacity Summary'!$B$36:$B$135,0),MATCH('Capacity Backing (Hide)'!$A32,'Capacity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(Hide)'!$A32,'Capacity Summary'!$I$35:$BH$35,0))="x",INDEX('Capacity Summary'!$C$36:$F$135,MATCH('Capacity Backing (Hide)'!AT$2,'Capacity Summary'!$B$36:$B$135,0),4),IF(INDEX('Capacity Summary'!$I$36:$BH$135,MATCH('Capacity Backing (Hide)'!AT$2,'Capacity Summary'!$B$36:$B$135,0),MATCH('Capacity Backing (Hide)'!$A32,'Capacity Summary'!$I$35:$BH$35,0))&lt;&gt;0,INDEX('Capacity Summary'!$I$36:$BH$135,MATCH('Capacity Backing (Hide)'!AT$2,'Capacity Summary'!$B$36:$B$135,0),MATCH('Capacity Backing (Hide)'!$A32,'Capacity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(Hide)'!$A32,'Capacity Summary'!$I$35:$BH$35,0))="x",INDEX('Capacity Summary'!$C$36:$F$135,MATCH('Capacity Backing (Hide)'!AU$2,'Capacity Summary'!$B$36:$B$135,0),4),IF(INDEX('Capacity Summary'!$I$36:$BH$135,MATCH('Capacity Backing (Hide)'!AU$2,'Capacity Summary'!$B$36:$B$135,0),MATCH('Capacity Backing (Hide)'!$A32,'Capacity Summary'!$I$35:$BH$35,0))&lt;&gt;0,INDEX('Capacity Summary'!$I$36:$BH$135,MATCH('Capacity Backing (Hide)'!AU$2,'Capacity Summary'!$B$36:$B$135,0),MATCH('Capacity Backing (Hide)'!$A32,'Capacity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(Hide)'!$A32,'Capacity Summary'!$I$35:$BH$35,0))="x",INDEX('Capacity Summary'!$C$36:$F$135,MATCH('Capacity Backing (Hide)'!AV$2,'Capacity Summary'!$B$36:$B$135,0),4),IF(INDEX('Capacity Summary'!$I$36:$BH$135,MATCH('Capacity Backing (Hide)'!AV$2,'Capacity Summary'!$B$36:$B$135,0),MATCH('Capacity Backing (Hide)'!$A32,'Capacity Summary'!$I$35:$BH$35,0))&lt;&gt;0,INDEX('Capacity Summary'!$I$36:$BH$135,MATCH('Capacity Backing (Hide)'!AV$2,'Capacity Summary'!$B$36:$B$135,0),MATCH('Capacity Backing (Hide)'!$A32,'Capacity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(Hide)'!$A32,'Capacity Summary'!$I$35:$BH$35,0))="x",INDEX('Capacity Summary'!$C$36:$F$135,MATCH('Capacity Backing (Hide)'!AW$2,'Capacity Summary'!$B$36:$B$135,0),4),IF(INDEX('Capacity Summary'!$I$36:$BH$135,MATCH('Capacity Backing (Hide)'!AW$2,'Capacity Summary'!$B$36:$B$135,0),MATCH('Capacity Backing (Hide)'!$A32,'Capacity Summary'!$I$35:$BH$35,0))&lt;&gt;0,INDEX('Capacity Summary'!$I$36:$BH$135,MATCH('Capacity Backing (Hide)'!AW$2,'Capacity Summary'!$B$36:$B$135,0),MATCH('Capacity Backing (Hide)'!$A32,'Capacity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(Hide)'!$A32,'Capacity Summary'!$I$35:$BH$35,0))="x",INDEX('Capacity Summary'!$C$36:$F$135,MATCH('Capacity Backing (Hide)'!AX$2,'Capacity Summary'!$B$36:$B$135,0),4),IF(INDEX('Capacity Summary'!$I$36:$BH$135,MATCH('Capacity Backing (Hide)'!AX$2,'Capacity Summary'!$B$36:$B$135,0),MATCH('Capacity Backing (Hide)'!$A32,'Capacity Summary'!$I$35:$BH$35,0))&lt;&gt;0,INDEX('Capacity Summary'!$I$36:$BH$135,MATCH('Capacity Backing (Hide)'!AX$2,'Capacity Summary'!$B$36:$B$135,0),MATCH('Capacity Backing (Hide)'!$A32,'Capacity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(Hide)'!$A32,'Capacity Summary'!$I$35:$BH$35,0))="x",INDEX('Capacity Summary'!$C$36:$F$135,MATCH('Capacity Backing (Hide)'!AY$2,'Capacity Summary'!$B$36:$B$135,0),4),IF(INDEX('Capacity Summary'!$I$36:$BH$135,MATCH('Capacity Backing (Hide)'!AY$2,'Capacity Summary'!$B$36:$B$135,0),MATCH('Capacity Backing (Hide)'!$A32,'Capacity Summary'!$I$35:$BH$35,0))&lt;&gt;0,INDEX('Capacity Summary'!$I$36:$BH$135,MATCH('Capacity Backing (Hide)'!AY$2,'Capacity Summary'!$B$36:$B$135,0),MATCH('Capacity Backing (Hide)'!$A32,'Capacity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(Hide)'!$A32,'Capacity Summary'!$I$35:$BH$35,0))="x",INDEX('Capacity Summary'!$C$36:$F$135,MATCH('Capacity Backing (Hide)'!AZ$2,'Capacity Summary'!$B$36:$B$135,0),4),IF(INDEX('Capacity Summary'!$I$36:$BH$135,MATCH('Capacity Backing (Hide)'!AZ$2,'Capacity Summary'!$B$36:$B$135,0),MATCH('Capacity Backing (Hide)'!$A32,'Capacity Summary'!$I$35:$BH$35,0))&lt;&gt;0,INDEX('Capacity Summary'!$I$36:$BH$135,MATCH('Capacity Backing (Hide)'!AZ$2,'Capacity Summary'!$B$36:$B$135,0),MATCH('Capacity Backing (Hide)'!$A32,'Capacity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(Hide)'!$A32,'Capacity Summary'!$I$35:$BH$35,0))="x",INDEX('Capacity Summary'!$C$36:$F$135,MATCH('Capacity Backing (Hide)'!BA$2,'Capacity Summary'!$B$36:$B$135,0),4),IF(INDEX('Capacity Summary'!$I$36:$BH$135,MATCH('Capacity Backing (Hide)'!BA$2,'Capacity Summary'!$B$36:$B$135,0),MATCH('Capacity Backing (Hide)'!$A32,'Capacity Summary'!$I$35:$BH$35,0))&lt;&gt;0,INDEX('Capacity Summary'!$I$36:$BH$135,MATCH('Capacity Backing (Hide)'!BA$2,'Capacity Summary'!$B$36:$B$135,0),MATCH('Capacity Backing (Hide)'!$A32,'Capacity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(Hide)'!$A32,'Capacity Summary'!$I$35:$BH$35,0))="x",INDEX('Capacity Summary'!$C$36:$F$135,MATCH('Capacity Backing (Hide)'!BB$2,'Capacity Summary'!$B$36:$B$135,0),4),IF(INDEX('Capacity Summary'!$I$36:$BH$135,MATCH('Capacity Backing (Hide)'!BB$2,'Capacity Summary'!$B$36:$B$135,0),MATCH('Capacity Backing (Hide)'!$A32,'Capacity Summary'!$I$35:$BH$35,0))&lt;&gt;0,INDEX('Capacity Summary'!$I$36:$BH$135,MATCH('Capacity Backing (Hide)'!BB$2,'Capacity Summary'!$B$36:$B$135,0),MATCH('Capacity Backing (Hide)'!$A32,'Capacity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(Hide)'!$A32,'Capacity Summary'!$I$35:$BH$35,0))="x",INDEX('Capacity Summary'!$C$36:$F$135,MATCH('Capacity Backing (Hide)'!BC$2,'Capacity Summary'!$B$36:$B$135,0),4),IF(INDEX('Capacity Summary'!$I$36:$BH$135,MATCH('Capacity Backing (Hide)'!BC$2,'Capacity Summary'!$B$36:$B$135,0),MATCH('Capacity Backing (Hide)'!$A32,'Capacity Summary'!$I$35:$BH$35,0))&lt;&gt;0,INDEX('Capacity Summary'!$I$36:$BH$135,MATCH('Capacity Backing (Hide)'!BC$2,'Capacity Summary'!$B$36:$B$135,0),MATCH('Capacity Backing (Hide)'!$A32,'Capacity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(Hide)'!$A32,'Capacity Summary'!$I$35:$BH$35,0))="x",INDEX('Capacity Summary'!$C$36:$F$135,MATCH('Capacity Backing (Hide)'!BD$2,'Capacity Summary'!$B$36:$B$135,0),4),IF(INDEX('Capacity Summary'!$I$36:$BH$135,MATCH('Capacity Backing (Hide)'!BD$2,'Capacity Summary'!$B$36:$B$135,0),MATCH('Capacity Backing (Hide)'!$A32,'Capacity Summary'!$I$35:$BH$35,0))&lt;&gt;0,INDEX('Capacity Summary'!$I$36:$BH$135,MATCH('Capacity Backing (Hide)'!BD$2,'Capacity Summary'!$B$36:$B$135,0),MATCH('Capacity Backing (Hide)'!$A32,'Capacity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(Hide)'!$A32,'Capacity Summary'!$I$35:$BH$35,0))="x",INDEX('Capacity Summary'!$C$36:$F$135,MATCH('Capacity Backing (Hide)'!BE$2,'Capacity Summary'!$B$36:$B$135,0),4),IF(INDEX('Capacity Summary'!$I$36:$BH$135,MATCH('Capacity Backing (Hide)'!BE$2,'Capacity Summary'!$B$36:$B$135,0),MATCH('Capacity Backing (Hide)'!$A32,'Capacity Summary'!$I$35:$BH$35,0))&lt;&gt;0,INDEX('Capacity Summary'!$I$36:$BH$135,MATCH('Capacity Backing (Hide)'!BE$2,'Capacity Summary'!$B$36:$B$135,0),MATCH('Capacity Backing (Hide)'!$A32,'Capacity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(Hide)'!$A32,'Capacity Summary'!$I$35:$BH$35,0))="x",INDEX('Capacity Summary'!$C$36:$F$135,MATCH('Capacity Backing (Hide)'!BF$2,'Capacity Summary'!$B$36:$B$135,0),4),IF(INDEX('Capacity Summary'!$I$36:$BH$135,MATCH('Capacity Backing (Hide)'!BF$2,'Capacity Summary'!$B$36:$B$135,0),MATCH('Capacity Backing (Hide)'!$A32,'Capacity Summary'!$I$35:$BH$35,0))&lt;&gt;0,INDEX('Capacity Summary'!$I$36:$BH$135,MATCH('Capacity Backing (Hide)'!BF$2,'Capacity Summary'!$B$36:$B$135,0),MATCH('Capacity Backing (Hide)'!$A32,'Capacity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(Hide)'!$A32,'Capacity Summary'!$I$35:$BH$35,0))="x",INDEX('Capacity Summary'!$C$36:$F$135,MATCH('Capacity Backing (Hide)'!BG$2,'Capacity Summary'!$B$36:$B$135,0),4),IF(INDEX('Capacity Summary'!$I$36:$BH$135,MATCH('Capacity Backing (Hide)'!BG$2,'Capacity Summary'!$B$36:$B$135,0),MATCH('Capacity Backing (Hide)'!$A32,'Capacity Summary'!$I$35:$BH$35,0))&lt;&gt;0,INDEX('Capacity Summary'!$I$36:$BH$135,MATCH('Capacity Backing (Hide)'!BG$2,'Capacity Summary'!$B$36:$B$135,0),MATCH('Capacity Backing (Hide)'!$A32,'Capacity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(Hide)'!$A32,'Capacity Summary'!$I$35:$BH$35,0))="x",INDEX('Capacity Summary'!$C$36:$F$135,MATCH('Capacity Backing (Hide)'!BH$2,'Capacity Summary'!$B$36:$B$135,0),4),IF(INDEX('Capacity Summary'!$I$36:$BH$135,MATCH('Capacity Backing (Hide)'!BH$2,'Capacity Summary'!$B$36:$B$135,0),MATCH('Capacity Backing (Hide)'!$A32,'Capacity Summary'!$I$35:$BH$35,0))&lt;&gt;0,INDEX('Capacity Summary'!$I$36:$BH$135,MATCH('Capacity Backing (Hide)'!BH$2,'Capacity Summary'!$B$36:$B$135,0),MATCH('Capacity Backing (Hide)'!$A32,'Capacity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(Hide)'!$A32,'Capacity Summary'!$I$35:$BH$35,0))="x",INDEX('Capacity Summary'!$C$36:$F$135,MATCH('Capacity Backing (Hide)'!BI$2,'Capacity Summary'!$B$36:$B$135,0),4),IF(INDEX('Capacity Summary'!$I$36:$BH$135,MATCH('Capacity Backing (Hide)'!BI$2,'Capacity Summary'!$B$36:$B$135,0),MATCH('Capacity Backing (Hide)'!$A32,'Capacity Summary'!$I$35:$BH$35,0))&lt;&gt;0,INDEX('Capacity Summary'!$I$36:$BH$135,MATCH('Capacity Backing (Hide)'!BI$2,'Capacity Summary'!$B$36:$B$135,0),MATCH('Capacity Backing (Hide)'!$A32,'Capacity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(Hide)'!$A32,'Capacity Summary'!$I$35:$BH$35,0))="x",INDEX('Capacity Summary'!$C$36:$F$135,MATCH('Capacity Backing (Hide)'!BJ$2,'Capacity Summary'!$B$36:$B$135,0),4),IF(INDEX('Capacity Summary'!$I$36:$BH$135,MATCH('Capacity Backing (Hide)'!BJ$2,'Capacity Summary'!$B$36:$B$135,0),MATCH('Capacity Backing (Hide)'!$A32,'Capacity Summary'!$I$35:$BH$35,0))&lt;&gt;0,INDEX('Capacity Summary'!$I$36:$BH$135,MATCH('Capacity Backing (Hide)'!BJ$2,'Capacity Summary'!$B$36:$B$135,0),MATCH('Capacity Backing (Hide)'!$A32,'Capacity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(Hide)'!$A32,'Capacity Summary'!$I$35:$BH$35,0))="x",INDEX('Capacity Summary'!$C$36:$F$135,MATCH('Capacity Backing (Hide)'!BK$2,'Capacity Summary'!$B$36:$B$135,0),4),IF(INDEX('Capacity Summary'!$I$36:$BH$135,MATCH('Capacity Backing (Hide)'!BK$2,'Capacity Summary'!$B$36:$B$135,0),MATCH('Capacity Backing (Hide)'!$A32,'Capacity Summary'!$I$35:$BH$35,0))&lt;&gt;0,INDEX('Capacity Summary'!$I$36:$BH$135,MATCH('Capacity Backing (Hide)'!BK$2,'Capacity Summary'!$B$36:$B$135,0),MATCH('Capacity Backing (Hide)'!$A32,'Capacity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(Hide)'!$A32,'Capacity Summary'!$I$35:$BH$35,0))="x",INDEX('Capacity Summary'!$C$36:$F$135,MATCH('Capacity Backing (Hide)'!BL$2,'Capacity Summary'!$B$36:$B$135,0),4),IF(INDEX('Capacity Summary'!$I$36:$BH$135,MATCH('Capacity Backing (Hide)'!BL$2,'Capacity Summary'!$B$36:$B$135,0),MATCH('Capacity Backing (Hide)'!$A32,'Capacity Summary'!$I$35:$BH$35,0))&lt;&gt;0,INDEX('Capacity Summary'!$I$36:$BH$135,MATCH('Capacity Backing (Hide)'!BL$2,'Capacity Summary'!$B$36:$B$135,0),MATCH('Capacity Backing (Hide)'!$A32,'Capacity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(Hide)'!$A32,'Capacity Summary'!$I$35:$BH$35,0))="x",INDEX('Capacity Summary'!$C$36:$F$135,MATCH('Capacity Backing (Hide)'!BM$2,'Capacity Summary'!$B$36:$B$135,0),4),IF(INDEX('Capacity Summary'!$I$36:$BH$135,MATCH('Capacity Backing (Hide)'!BM$2,'Capacity Summary'!$B$36:$B$135,0),MATCH('Capacity Backing (Hide)'!$A32,'Capacity Summary'!$I$35:$BH$35,0))&lt;&gt;0,INDEX('Capacity Summary'!$I$36:$BH$135,MATCH('Capacity Backing (Hide)'!BM$2,'Capacity Summary'!$B$36:$B$135,0),MATCH('Capacity Backing (Hide)'!$A32,'Capacity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(Hide)'!$A32,'Capacity Summary'!$I$35:$BH$35,0))="x",INDEX('Capacity Summary'!$C$36:$F$135,MATCH('Capacity Backing (Hide)'!BN$2,'Capacity Summary'!$B$36:$B$135,0),4),IF(INDEX('Capacity Summary'!$I$36:$BH$135,MATCH('Capacity Backing (Hide)'!BN$2,'Capacity Summary'!$B$36:$B$135,0),MATCH('Capacity Backing (Hide)'!$A32,'Capacity Summary'!$I$35:$BH$35,0))&lt;&gt;0,INDEX('Capacity Summary'!$I$36:$BH$135,MATCH('Capacity Backing (Hide)'!BN$2,'Capacity Summary'!$B$36:$B$135,0),MATCH('Capacity Backing (Hide)'!$A32,'Capacity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(Hide)'!$A32,'Capacity Summary'!$I$35:$BH$35,0))="x",INDEX('Capacity Summary'!$C$36:$F$135,MATCH('Capacity Backing (Hide)'!BO$2,'Capacity Summary'!$B$36:$B$135,0),4),IF(INDEX('Capacity Summary'!$I$36:$BH$135,MATCH('Capacity Backing (Hide)'!BO$2,'Capacity Summary'!$B$36:$B$135,0),MATCH('Capacity Backing (Hide)'!$A32,'Capacity Summary'!$I$35:$BH$35,0))&lt;&gt;0,INDEX('Capacity Summary'!$I$36:$BH$135,MATCH('Capacity Backing (Hide)'!BO$2,'Capacity Summary'!$B$36:$B$135,0),MATCH('Capacity Backing (Hide)'!$A32,'Capacity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(Hide)'!$A32,'Capacity Summary'!$I$35:$BH$35,0))="x",INDEX('Capacity Summary'!$C$36:$F$135,MATCH('Capacity Backing (Hide)'!BP$2,'Capacity Summary'!$B$36:$B$135,0),4),IF(INDEX('Capacity Summary'!$I$36:$BH$135,MATCH('Capacity Backing (Hide)'!BP$2,'Capacity Summary'!$B$36:$B$135,0),MATCH('Capacity Backing (Hide)'!$A32,'Capacity Summary'!$I$35:$BH$35,0))&lt;&gt;0,INDEX('Capacity Summary'!$I$36:$BH$135,MATCH('Capacity Backing (Hide)'!BP$2,'Capacity Summary'!$B$36:$B$135,0),MATCH('Capacity Backing (Hide)'!$A32,'Capacity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(Hide)'!$A32,'Capacity Summary'!$I$35:$BH$35,0))="x",INDEX('Capacity Summary'!$C$36:$F$135,MATCH('Capacity Backing (Hide)'!BQ$2,'Capacity Summary'!$B$36:$B$135,0),4),IF(INDEX('Capacity Summary'!$I$36:$BH$135,MATCH('Capacity Backing (Hide)'!BQ$2,'Capacity Summary'!$B$36:$B$135,0),MATCH('Capacity Backing (Hide)'!$A32,'Capacity Summary'!$I$35:$BH$35,0))&lt;&gt;0,INDEX('Capacity Summary'!$I$36:$BH$135,MATCH('Capacity Backing (Hide)'!BQ$2,'Capacity Summary'!$B$36:$B$135,0),MATCH('Capacity Backing (Hide)'!$A32,'Capacity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(Hide)'!$A32,'Capacity Summary'!$I$35:$BH$35,0))="x",INDEX('Capacity Summary'!$C$36:$F$135,MATCH('Capacity Backing (Hide)'!BR$2,'Capacity Summary'!$B$36:$B$135,0),4),IF(INDEX('Capacity Summary'!$I$36:$BH$135,MATCH('Capacity Backing (Hide)'!BR$2,'Capacity Summary'!$B$36:$B$135,0),MATCH('Capacity Backing (Hide)'!$A32,'Capacity Summary'!$I$35:$BH$35,0))&lt;&gt;0,INDEX('Capacity Summary'!$I$36:$BH$135,MATCH('Capacity Backing (Hide)'!BR$2,'Capacity Summary'!$B$36:$B$135,0),MATCH('Capacity Backing (Hide)'!$A32,'Capacity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(Hide)'!$A32,'Capacity Summary'!$I$35:$BH$35,0))="x",INDEX('Capacity Summary'!$C$36:$F$135,MATCH('Capacity Backing (Hide)'!BS$2,'Capacity Summary'!$B$36:$B$135,0),4),IF(INDEX('Capacity Summary'!$I$36:$BH$135,MATCH('Capacity Backing (Hide)'!BS$2,'Capacity Summary'!$B$36:$B$135,0),MATCH('Capacity Backing (Hide)'!$A32,'Capacity Summary'!$I$35:$BH$35,0))&lt;&gt;0,INDEX('Capacity Summary'!$I$36:$BH$135,MATCH('Capacity Backing (Hide)'!BS$2,'Capacity Summary'!$B$36:$B$135,0),MATCH('Capacity Backing (Hide)'!$A32,'Capacity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(Hide)'!$A32,'Capacity Summary'!$I$35:$BH$35,0))="x",INDEX('Capacity Summary'!$C$36:$F$135,MATCH('Capacity Backing (Hide)'!BT$2,'Capacity Summary'!$B$36:$B$135,0),4),IF(INDEX('Capacity Summary'!$I$36:$BH$135,MATCH('Capacity Backing (Hide)'!BT$2,'Capacity Summary'!$B$36:$B$135,0),MATCH('Capacity Backing (Hide)'!$A32,'Capacity Summary'!$I$35:$BH$35,0))&lt;&gt;0,INDEX('Capacity Summary'!$I$36:$BH$135,MATCH('Capacity Backing (Hide)'!BT$2,'Capacity Summary'!$B$36:$B$135,0),MATCH('Capacity Backing (Hide)'!$A32,'Capacity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(Hide)'!$A32,'Capacity Summary'!$I$35:$BH$35,0))="x",INDEX('Capacity Summary'!$C$36:$F$135,MATCH('Capacity Backing (Hide)'!BU$2,'Capacity Summary'!$B$36:$B$135,0),4),IF(INDEX('Capacity Summary'!$I$36:$BH$135,MATCH('Capacity Backing (Hide)'!BU$2,'Capacity Summary'!$B$36:$B$135,0),MATCH('Capacity Backing (Hide)'!$A32,'Capacity Summary'!$I$35:$BH$35,0))&lt;&gt;0,INDEX('Capacity Summary'!$I$36:$BH$135,MATCH('Capacity Backing (Hide)'!BU$2,'Capacity Summary'!$B$36:$B$135,0),MATCH('Capacity Backing (Hide)'!$A32,'Capacity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(Hide)'!$A32,'Capacity Summary'!$I$35:$BH$35,0))="x",INDEX('Capacity Summary'!$C$36:$F$135,MATCH('Capacity Backing (Hide)'!BV$2,'Capacity Summary'!$B$36:$B$135,0),4),IF(INDEX('Capacity Summary'!$I$36:$BH$135,MATCH('Capacity Backing (Hide)'!BV$2,'Capacity Summary'!$B$36:$B$135,0),MATCH('Capacity Backing (Hide)'!$A32,'Capacity Summary'!$I$35:$BH$35,0))&lt;&gt;0,INDEX('Capacity Summary'!$I$36:$BH$135,MATCH('Capacity Backing (Hide)'!BV$2,'Capacity Summary'!$B$36:$B$135,0),MATCH('Capacity Backing (Hide)'!$A32,'Capacity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(Hide)'!$A32,'Capacity Summary'!$I$35:$BH$35,0))="x",INDEX('Capacity Summary'!$C$36:$F$135,MATCH('Capacity Backing (Hide)'!BW$2,'Capacity Summary'!$B$36:$B$135,0),4),IF(INDEX('Capacity Summary'!$I$36:$BH$135,MATCH('Capacity Backing (Hide)'!BW$2,'Capacity Summary'!$B$36:$B$135,0),MATCH('Capacity Backing (Hide)'!$A32,'Capacity Summary'!$I$35:$BH$35,0))&lt;&gt;0,INDEX('Capacity Summary'!$I$36:$BH$135,MATCH('Capacity Backing (Hide)'!BW$2,'Capacity Summary'!$B$36:$B$135,0),MATCH('Capacity Backing (Hide)'!$A32,'Capacity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(Hide)'!$A32,'Capacity Summary'!$I$35:$BH$35,0))="x",INDEX('Capacity Summary'!$C$36:$F$135,MATCH('Capacity Backing (Hide)'!BX$2,'Capacity Summary'!$B$36:$B$135,0),4),IF(INDEX('Capacity Summary'!$I$36:$BH$135,MATCH('Capacity Backing (Hide)'!BX$2,'Capacity Summary'!$B$36:$B$135,0),MATCH('Capacity Backing (Hide)'!$A32,'Capacity Summary'!$I$35:$BH$35,0))&lt;&gt;0,INDEX('Capacity Summary'!$I$36:$BH$135,MATCH('Capacity Backing (Hide)'!BX$2,'Capacity Summary'!$B$36:$B$135,0),MATCH('Capacity Backing (Hide)'!$A32,'Capacity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(Hide)'!$A32,'Capacity Summary'!$I$35:$BH$35,0))="x",INDEX('Capacity Summary'!$C$36:$F$135,MATCH('Capacity Backing (Hide)'!BY$2,'Capacity Summary'!$B$36:$B$135,0),4),IF(INDEX('Capacity Summary'!$I$36:$BH$135,MATCH('Capacity Backing (Hide)'!BY$2,'Capacity Summary'!$B$36:$B$135,0),MATCH('Capacity Backing (Hide)'!$A32,'Capacity Summary'!$I$35:$BH$35,0))&lt;&gt;0,INDEX('Capacity Summary'!$I$36:$BH$135,MATCH('Capacity Backing (Hide)'!BY$2,'Capacity Summary'!$B$36:$B$135,0),MATCH('Capacity Backing (Hide)'!$A32,'Capacity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(Hide)'!$A32,'Capacity Summary'!$I$35:$BH$35,0))="x",INDEX('Capacity Summary'!$C$36:$F$135,MATCH('Capacity Backing (Hide)'!BZ$2,'Capacity Summary'!$B$36:$B$135,0),4),IF(INDEX('Capacity Summary'!$I$36:$BH$135,MATCH('Capacity Backing (Hide)'!BZ$2,'Capacity Summary'!$B$36:$B$135,0),MATCH('Capacity Backing (Hide)'!$A32,'Capacity Summary'!$I$35:$BH$35,0))&lt;&gt;0,INDEX('Capacity Summary'!$I$36:$BH$135,MATCH('Capacity Backing (Hide)'!BZ$2,'Capacity Summary'!$B$36:$B$135,0),MATCH('Capacity Backing (Hide)'!$A32,'Capacity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(Hide)'!$A32,'Capacity Summary'!$I$35:$BH$35,0))="x",INDEX('Capacity Summary'!$C$36:$F$135,MATCH('Capacity Backing (Hide)'!CA$2,'Capacity Summary'!$B$36:$B$135,0),4),IF(INDEX('Capacity Summary'!$I$36:$BH$135,MATCH('Capacity Backing (Hide)'!CA$2,'Capacity Summary'!$B$36:$B$135,0),MATCH('Capacity Backing (Hide)'!$A32,'Capacity Summary'!$I$35:$BH$35,0))&lt;&gt;0,INDEX('Capacity Summary'!$I$36:$BH$135,MATCH('Capacity Backing (Hide)'!CA$2,'Capacity Summary'!$B$36:$B$135,0),MATCH('Capacity Backing (Hide)'!$A32,'Capacity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(Hide)'!$A32,'Capacity Summary'!$I$35:$BH$35,0))="x",INDEX('Capacity Summary'!$C$36:$F$135,MATCH('Capacity Backing (Hide)'!CB$2,'Capacity Summary'!$B$36:$B$135,0),4),IF(INDEX('Capacity Summary'!$I$36:$BH$135,MATCH('Capacity Backing (Hide)'!CB$2,'Capacity Summary'!$B$36:$B$135,0),MATCH('Capacity Backing (Hide)'!$A32,'Capacity Summary'!$I$35:$BH$35,0))&lt;&gt;0,INDEX('Capacity Summary'!$I$36:$BH$135,MATCH('Capacity Backing (Hide)'!CB$2,'Capacity Summary'!$B$36:$B$135,0),MATCH('Capacity Backing (Hide)'!$A32,'Capacity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(Hide)'!$A32,'Capacity Summary'!$I$35:$BH$35,0))="x",INDEX('Capacity Summary'!$C$36:$F$135,MATCH('Capacity Backing (Hide)'!CC$2,'Capacity Summary'!$B$36:$B$135,0),4),IF(INDEX('Capacity Summary'!$I$36:$BH$135,MATCH('Capacity Backing (Hide)'!CC$2,'Capacity Summary'!$B$36:$B$135,0),MATCH('Capacity Backing (Hide)'!$A32,'Capacity Summary'!$I$35:$BH$35,0))&lt;&gt;0,INDEX('Capacity Summary'!$I$36:$BH$135,MATCH('Capacity Backing (Hide)'!CC$2,'Capacity Summary'!$B$36:$B$135,0),MATCH('Capacity Backing (Hide)'!$A32,'Capacity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(Hide)'!$A32,'Capacity Summary'!$I$35:$BH$35,0))="x",INDEX('Capacity Summary'!$C$36:$F$135,MATCH('Capacity Backing (Hide)'!CD$2,'Capacity Summary'!$B$36:$B$135,0),4),IF(INDEX('Capacity Summary'!$I$36:$BH$135,MATCH('Capacity Backing (Hide)'!CD$2,'Capacity Summary'!$B$36:$B$135,0),MATCH('Capacity Backing (Hide)'!$A32,'Capacity Summary'!$I$35:$BH$35,0))&lt;&gt;0,INDEX('Capacity Summary'!$I$36:$BH$135,MATCH('Capacity Backing (Hide)'!CD$2,'Capacity Summary'!$B$36:$B$135,0),MATCH('Capacity Backing (Hide)'!$A32,'Capacity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(Hide)'!$A32,'Capacity Summary'!$I$35:$BH$35,0))="x",INDEX('Capacity Summary'!$C$36:$F$135,MATCH('Capacity Backing (Hide)'!CE$2,'Capacity Summary'!$B$36:$B$135,0),4),IF(INDEX('Capacity Summary'!$I$36:$BH$135,MATCH('Capacity Backing (Hide)'!CE$2,'Capacity Summary'!$B$36:$B$135,0),MATCH('Capacity Backing (Hide)'!$A32,'Capacity Summary'!$I$35:$BH$35,0))&lt;&gt;0,INDEX('Capacity Summary'!$I$36:$BH$135,MATCH('Capacity Backing (Hide)'!CE$2,'Capacity Summary'!$B$36:$B$135,0),MATCH('Capacity Backing (Hide)'!$A32,'Capacity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(Hide)'!$A32,'Capacity Summary'!$I$35:$BH$35,0))="x",INDEX('Capacity Summary'!$C$36:$F$135,MATCH('Capacity Backing (Hide)'!CF$2,'Capacity Summary'!$B$36:$B$135,0),4),IF(INDEX('Capacity Summary'!$I$36:$BH$135,MATCH('Capacity Backing (Hide)'!CF$2,'Capacity Summary'!$B$36:$B$135,0),MATCH('Capacity Backing (Hide)'!$A32,'Capacity Summary'!$I$35:$BH$35,0))&lt;&gt;0,INDEX('Capacity Summary'!$I$36:$BH$135,MATCH('Capacity Backing (Hide)'!CF$2,'Capacity Summary'!$B$36:$B$135,0),MATCH('Capacity Backing (Hide)'!$A32,'Capacity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(Hide)'!$A32,'Capacity Summary'!$I$35:$BH$35,0))="x",INDEX('Capacity Summary'!$C$36:$F$135,MATCH('Capacity Backing (Hide)'!CG$2,'Capacity Summary'!$B$36:$B$135,0),4),IF(INDEX('Capacity Summary'!$I$36:$BH$135,MATCH('Capacity Backing (Hide)'!CG$2,'Capacity Summary'!$B$36:$B$135,0),MATCH('Capacity Backing (Hide)'!$A32,'Capacity Summary'!$I$35:$BH$35,0))&lt;&gt;0,INDEX('Capacity Summary'!$I$36:$BH$135,MATCH('Capacity Backing (Hide)'!CG$2,'Capacity Summary'!$B$36:$B$135,0),MATCH('Capacity Backing (Hide)'!$A32,'Capacity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(Hide)'!$A32,'Capacity Summary'!$I$35:$BH$35,0))="x",INDEX('Capacity Summary'!$C$36:$F$135,MATCH('Capacity Backing (Hide)'!CH$2,'Capacity Summary'!$B$36:$B$135,0),4),IF(INDEX('Capacity Summary'!$I$36:$BH$135,MATCH('Capacity Backing (Hide)'!CH$2,'Capacity Summary'!$B$36:$B$135,0),MATCH('Capacity Backing (Hide)'!$A32,'Capacity Summary'!$I$35:$BH$35,0))&lt;&gt;0,INDEX('Capacity Summary'!$I$36:$BH$135,MATCH('Capacity Backing (Hide)'!CH$2,'Capacity Summary'!$B$36:$B$135,0),MATCH('Capacity Backing (Hide)'!$A32,'Capacity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(Hide)'!$A32,'Capacity Summary'!$I$35:$BH$35,0))="x",INDEX('Capacity Summary'!$C$36:$F$135,MATCH('Capacity Backing (Hide)'!CI$2,'Capacity Summary'!$B$36:$B$135,0),4),IF(INDEX('Capacity Summary'!$I$36:$BH$135,MATCH('Capacity Backing (Hide)'!CI$2,'Capacity Summary'!$B$36:$B$135,0),MATCH('Capacity Backing (Hide)'!$A32,'Capacity Summary'!$I$35:$BH$35,0))&lt;&gt;0,INDEX('Capacity Summary'!$I$36:$BH$135,MATCH('Capacity Backing (Hide)'!CI$2,'Capacity Summary'!$B$36:$B$135,0),MATCH('Capacity Backing (Hide)'!$A32,'Capacity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(Hide)'!$A32,'Capacity Summary'!$I$35:$BH$35,0))="x",INDEX('Capacity Summary'!$C$36:$F$135,MATCH('Capacity Backing (Hide)'!CJ$2,'Capacity Summary'!$B$36:$B$135,0),4),IF(INDEX('Capacity Summary'!$I$36:$BH$135,MATCH('Capacity Backing (Hide)'!CJ$2,'Capacity Summary'!$B$36:$B$135,0),MATCH('Capacity Backing (Hide)'!$A32,'Capacity Summary'!$I$35:$BH$35,0))&lt;&gt;0,INDEX('Capacity Summary'!$I$36:$BH$135,MATCH('Capacity Backing (Hide)'!CJ$2,'Capacity Summary'!$B$36:$B$135,0),MATCH('Capacity Backing (Hide)'!$A32,'Capacity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(Hide)'!$A32,'Capacity Summary'!$I$35:$BH$35,0))="x",INDEX('Capacity Summary'!$C$36:$F$135,MATCH('Capacity Backing (Hide)'!CK$2,'Capacity Summary'!$B$36:$B$135,0),4),IF(INDEX('Capacity Summary'!$I$36:$BH$135,MATCH('Capacity Backing (Hide)'!CK$2,'Capacity Summary'!$B$36:$B$135,0),MATCH('Capacity Backing (Hide)'!$A32,'Capacity Summary'!$I$35:$BH$35,0))&lt;&gt;0,INDEX('Capacity Summary'!$I$36:$BH$135,MATCH('Capacity Backing (Hide)'!CK$2,'Capacity Summary'!$B$36:$B$135,0),MATCH('Capacity Backing (Hide)'!$A32,'Capacity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(Hide)'!$A32,'Capacity Summary'!$I$35:$BH$35,0))="x",INDEX('Capacity Summary'!$C$36:$F$135,MATCH('Capacity Backing (Hide)'!CL$2,'Capacity Summary'!$B$36:$B$135,0),4),IF(INDEX('Capacity Summary'!$I$36:$BH$135,MATCH('Capacity Backing (Hide)'!CL$2,'Capacity Summary'!$B$36:$B$135,0),MATCH('Capacity Backing (Hide)'!$A32,'Capacity Summary'!$I$35:$BH$35,0))&lt;&gt;0,INDEX('Capacity Summary'!$I$36:$BH$135,MATCH('Capacity Backing (Hide)'!CL$2,'Capacity Summary'!$B$36:$B$135,0),MATCH('Capacity Backing (Hide)'!$A32,'Capacity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(Hide)'!$A32,'Capacity Summary'!$I$35:$BH$35,0))="x",INDEX('Capacity Summary'!$C$36:$F$135,MATCH('Capacity Backing (Hide)'!CM$2,'Capacity Summary'!$B$36:$B$135,0),4),IF(INDEX('Capacity Summary'!$I$36:$BH$135,MATCH('Capacity Backing (Hide)'!CM$2,'Capacity Summary'!$B$36:$B$135,0),MATCH('Capacity Backing (Hide)'!$A32,'Capacity Summary'!$I$35:$BH$35,0))&lt;&gt;0,INDEX('Capacity Summary'!$I$36:$BH$135,MATCH('Capacity Backing (Hide)'!CM$2,'Capacity Summary'!$B$36:$B$135,0),MATCH('Capacity Backing (Hide)'!$A32,'Capacity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(Hide)'!$A32,'Capacity Summary'!$I$35:$BH$35,0))="x",INDEX('Capacity Summary'!$C$36:$F$135,MATCH('Capacity Backing (Hide)'!CN$2,'Capacity Summary'!$B$36:$B$135,0),4),IF(INDEX('Capacity Summary'!$I$36:$BH$135,MATCH('Capacity Backing (Hide)'!CN$2,'Capacity Summary'!$B$36:$B$135,0),MATCH('Capacity Backing (Hide)'!$A32,'Capacity Summary'!$I$35:$BH$35,0))&lt;&gt;0,INDEX('Capacity Summary'!$I$36:$BH$135,MATCH('Capacity Backing (Hide)'!CN$2,'Capacity Summary'!$B$36:$B$135,0),MATCH('Capacity Backing (Hide)'!$A32,'Capacity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(Hide)'!$A32,'Capacity Summary'!$I$35:$BH$35,0))="x",INDEX('Capacity Summary'!$C$36:$F$135,MATCH('Capacity Backing (Hide)'!CO$2,'Capacity Summary'!$B$36:$B$135,0),4),IF(INDEX('Capacity Summary'!$I$36:$BH$135,MATCH('Capacity Backing (Hide)'!CO$2,'Capacity Summary'!$B$36:$B$135,0),MATCH('Capacity Backing (Hide)'!$A32,'Capacity Summary'!$I$35:$BH$35,0))&lt;&gt;0,INDEX('Capacity Summary'!$I$36:$BH$135,MATCH('Capacity Backing (Hide)'!CO$2,'Capacity Summary'!$B$36:$B$135,0),MATCH('Capacity Backing (Hide)'!$A32,'Capacity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(Hide)'!$A32,'Capacity Summary'!$I$35:$BH$35,0))="x",INDEX('Capacity Summary'!$C$36:$F$135,MATCH('Capacity Backing (Hide)'!CP$2,'Capacity Summary'!$B$36:$B$135,0),4),IF(INDEX('Capacity Summary'!$I$36:$BH$135,MATCH('Capacity Backing (Hide)'!CP$2,'Capacity Summary'!$B$36:$B$135,0),MATCH('Capacity Backing (Hide)'!$A32,'Capacity Summary'!$I$35:$BH$35,0))&lt;&gt;0,INDEX('Capacity Summary'!$I$36:$BH$135,MATCH('Capacity Backing (Hide)'!CP$2,'Capacity Summary'!$B$36:$B$135,0),MATCH('Capacity Backing (Hide)'!$A32,'Capacity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(Hide)'!$A32,'Capacity Summary'!$I$35:$BH$35,0))="x",INDEX('Capacity Summary'!$C$36:$F$135,MATCH('Capacity Backing (Hide)'!CQ$2,'Capacity Summary'!$B$36:$B$135,0),4),IF(INDEX('Capacity Summary'!$I$36:$BH$135,MATCH('Capacity Backing (Hide)'!CQ$2,'Capacity Summary'!$B$36:$B$135,0),MATCH('Capacity Backing (Hide)'!$A32,'Capacity Summary'!$I$35:$BH$35,0))&lt;&gt;0,INDEX('Capacity Summary'!$I$36:$BH$135,MATCH('Capacity Backing (Hide)'!CQ$2,'Capacity Summary'!$B$36:$B$135,0),MATCH('Capacity Backing (Hide)'!$A32,'Capacity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(Hide)'!$A32,'Capacity Summary'!$I$35:$BH$35,0))="x",INDEX('Capacity Summary'!$C$36:$F$135,MATCH('Capacity Backing (Hide)'!CR$2,'Capacity Summary'!$B$36:$B$135,0),4),IF(INDEX('Capacity Summary'!$I$36:$BH$135,MATCH('Capacity Backing (Hide)'!CR$2,'Capacity Summary'!$B$36:$B$135,0),MATCH('Capacity Backing (Hide)'!$A32,'Capacity Summary'!$I$35:$BH$35,0))&lt;&gt;0,INDEX('Capacity Summary'!$I$36:$BH$135,MATCH('Capacity Backing (Hide)'!CR$2,'Capacity Summary'!$B$36:$B$135,0),MATCH('Capacity Backing (Hide)'!$A32,'Capacity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(Hide)'!$A32,'Capacity Summary'!$I$35:$BH$35,0))="x",INDEX('Capacity Summary'!$C$36:$F$135,MATCH('Capacity Backing (Hide)'!CS$2,'Capacity Summary'!$B$36:$B$135,0),4),IF(INDEX('Capacity Summary'!$I$36:$BH$135,MATCH('Capacity Backing (Hide)'!CS$2,'Capacity Summary'!$B$36:$B$135,0),MATCH('Capacity Backing (Hide)'!$A32,'Capacity Summary'!$I$35:$BH$35,0))&lt;&gt;0,INDEX('Capacity Summary'!$I$36:$BH$135,MATCH('Capacity Backing (Hide)'!CS$2,'Capacity Summary'!$B$36:$B$135,0),MATCH('Capacity Backing (Hide)'!$A32,'Capacity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(Hide)'!$A32,'Capacity Summary'!$I$35:$BH$35,0))="x",INDEX('Capacity Summary'!$C$36:$F$135,MATCH('Capacity Backing (Hide)'!CT$2,'Capacity Summary'!$B$36:$B$135,0),4),IF(INDEX('Capacity Summary'!$I$36:$BH$135,MATCH('Capacity Backing (Hide)'!CT$2,'Capacity Summary'!$B$36:$B$135,0),MATCH('Capacity Backing (Hide)'!$A32,'Capacity Summary'!$I$35:$BH$35,0))&lt;&gt;0,INDEX('Capacity Summary'!$I$36:$BH$135,MATCH('Capacity Backing (Hide)'!CT$2,'Capacity Summary'!$B$36:$B$135,0),MATCH('Capacity Backing (Hide)'!$A32,'Capacity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(Hide)'!$A32,'Capacity Summary'!$I$35:$BH$35,0))="x",INDEX('Capacity Summary'!$C$36:$F$135,MATCH('Capacity Backing (Hide)'!CU$2,'Capacity Summary'!$B$36:$B$135,0),4),IF(INDEX('Capacity Summary'!$I$36:$BH$135,MATCH('Capacity Backing (Hide)'!CU$2,'Capacity Summary'!$B$36:$B$135,0),MATCH('Capacity Backing (Hide)'!$A32,'Capacity Summary'!$I$35:$BH$35,0))&lt;&gt;0,INDEX('Capacity Summary'!$I$36:$BH$135,MATCH('Capacity Backing (Hide)'!CU$2,'Capacity Summary'!$B$36:$B$135,0),MATCH('Capacity Backing (Hide)'!$A32,'Capacity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(Hide)'!$A32,'Capacity Summary'!$I$35:$BH$35,0))="x",INDEX('Capacity Summary'!$C$36:$F$135,MATCH('Capacity Backing (Hide)'!CV$2,'Capacity Summary'!$B$36:$B$135,0),4),IF(INDEX('Capacity Summary'!$I$36:$BH$135,MATCH('Capacity Backing (Hide)'!CV$2,'Capacity Summary'!$B$36:$B$135,0),MATCH('Capacity Backing (Hide)'!$A32,'Capacity Summary'!$I$35:$BH$35,0))&lt;&gt;0,INDEX('Capacity Summary'!$I$36:$BH$135,MATCH('Capacity Backing (Hide)'!CV$2,'Capacity Summary'!$B$36:$B$135,0),MATCH('Capacity Backing (Hide)'!$A32,'Capacity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(Hide)'!$A32,'Capacity Summary'!$I$35:$BH$35,0))="x",INDEX('Capacity Summary'!$C$36:$F$135,MATCH('Capacity Backing (Hide)'!CW$2,'Capacity Summary'!$B$36:$B$135,0),4),IF(INDEX('Capacity Summary'!$I$36:$BH$135,MATCH('Capacity Backing (Hide)'!CW$2,'Capacity Summary'!$B$36:$B$135,0),MATCH('Capacity Backing (Hide)'!$A32,'Capacity Summary'!$I$35:$BH$35,0))&lt;&gt;0,INDEX('Capacity Summary'!$I$36:$BH$135,MATCH('Capacity Backing (Hide)'!CW$2,'Capacity Summary'!$B$36:$B$135,0),MATCH('Capacity Backing (Hide)'!$A32,'Capacity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(Hide)'!$A33,'Capacity Summary'!$I$35:$BH$35,0))="x",INDEX('Capacity Summary'!$C$36:$F$135,MATCH('Capacity Backing (Hide)'!B$2,'Capacity Summary'!$B$36:$B$135,0),4),IF(INDEX('Capacity Summary'!$I$36:$BH$135,MATCH('Capacity Backing (Hide)'!B$2,'Capacity Summary'!$B$36:$B$135,0),MATCH('Capacity Backing (Hide)'!$A33,'Capacity Summary'!$I$35:$BH$35,0))&lt;&gt;0,INDEX('Capacity Summary'!$I$36:$BH$135,MATCH('Capacity Backing (Hide)'!B$2,'Capacity Summary'!$B$36:$B$135,0),MATCH('Capacity Backing (Hide)'!$A33,'Capacity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(Hide)'!$A33,'Capacity Summary'!$I$35:$BH$35,0))="x",INDEX('Capacity Summary'!$C$36:$F$135,MATCH('Capacity Backing (Hide)'!C$2,'Capacity Summary'!$B$36:$B$135,0),4),IF(INDEX('Capacity Summary'!$I$36:$BH$135,MATCH('Capacity Backing (Hide)'!C$2,'Capacity Summary'!$B$36:$B$135,0),MATCH('Capacity Backing (Hide)'!$A33,'Capacity Summary'!$I$35:$BH$35,0))&lt;&gt;0,INDEX('Capacity Summary'!$I$36:$BH$135,MATCH('Capacity Backing (Hide)'!C$2,'Capacity Summary'!$B$36:$B$135,0),MATCH('Capacity Backing (Hide)'!$A33,'Capacity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(Hide)'!$A33,'Capacity Summary'!$I$35:$BH$35,0))="x",INDEX('Capacity Summary'!$C$36:$F$135,MATCH('Capacity Backing (Hide)'!D$2,'Capacity Summary'!$B$36:$B$135,0),4),IF(INDEX('Capacity Summary'!$I$36:$BH$135,MATCH('Capacity Backing (Hide)'!D$2,'Capacity Summary'!$B$36:$B$135,0),MATCH('Capacity Backing (Hide)'!$A33,'Capacity Summary'!$I$35:$BH$35,0))&lt;&gt;0,INDEX('Capacity Summary'!$I$36:$BH$135,MATCH('Capacity Backing (Hide)'!D$2,'Capacity Summary'!$B$36:$B$135,0),MATCH('Capacity Backing (Hide)'!$A33,'Capacity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(Hide)'!$A33,'Capacity Summary'!$I$35:$BH$35,0))="x",INDEX('Capacity Summary'!$C$36:$F$135,MATCH('Capacity Backing (Hide)'!E$2,'Capacity Summary'!$B$36:$B$135,0),4),IF(INDEX('Capacity Summary'!$I$36:$BH$135,MATCH('Capacity Backing (Hide)'!E$2,'Capacity Summary'!$B$36:$B$135,0),MATCH('Capacity Backing (Hide)'!$A33,'Capacity Summary'!$I$35:$BH$35,0))&lt;&gt;0,INDEX('Capacity Summary'!$I$36:$BH$135,MATCH('Capacity Backing (Hide)'!E$2,'Capacity Summary'!$B$36:$B$135,0),MATCH('Capacity Backing (Hide)'!$A33,'Capacity Summary'!$I$35:$BH$35,0)),0)),INDEX('Capacity Summary'!$C$36:$F$135,MATCH('Capacity Backing (Hide)'!E$2,'Capacity Summary'!$B$36:$B$135,0),2)))/IF(Summary!$B$7="Minutes",1,60)/COUNTA(INDEX(Capacity!$C$10:$Q$109,MATCH('Capacity Backing (Hide)'!E$2,Capacity!$B$10:$B$109,0),1):INDEX(Capacity!$C$10:$Q$109,MATCH('Capacity Backing (Hide)'!E$2,Capacity!$B$10:$B$109,0),15))</f>
        <v>#N/A</v>
      </c>
      <c r="F3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(Hide)'!$A33,'Capacity Summary'!$I$35:$BH$35,0))="x",INDEX('Capacity Summary'!$C$36:$F$135,MATCH('Capacity Backing (Hide)'!F$2,'Capacity Summary'!$B$36:$B$135,0),4),IF(INDEX('Capacity Summary'!$I$36:$BH$135,MATCH('Capacity Backing (Hide)'!F$2,'Capacity Summary'!$B$36:$B$135,0),MATCH('Capacity Backing (Hide)'!$A33,'Capacity Summary'!$I$35:$BH$35,0))&lt;&gt;0,INDEX('Capacity Summary'!$I$36:$BH$135,MATCH('Capacity Backing (Hide)'!F$2,'Capacity Summary'!$B$36:$B$135,0),MATCH('Capacity Backing (Hide)'!$A33,'Capacity Summary'!$I$35:$BH$35,0)),0)),INDEX('Capacity Summary'!$C$36:$F$135,MATCH('Capacity Backing (Hide)'!F$2,'Capacity Summary'!$B$36:$B$135,0),2)))/IF(Summary!$B$7="Minutes",1,60)/COUNTA(INDEX(Capacity!$C$10:$Q$109,MATCH('Capacity Backing (Hide)'!F$2,Capacity!$B$10:$B$109,0),1):INDEX(Capacity!$C$10:$Q$109,MATCH('Capacity Backing (Hide)'!F$2,Capacity!$B$10:$B$109,0),15))</f>
        <v>#N/A</v>
      </c>
      <c r="G3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(Hide)'!$A33,'Capacity Summary'!$I$35:$BH$35,0))="x",INDEX('Capacity Summary'!$C$36:$F$135,MATCH('Capacity Backing (Hide)'!G$2,'Capacity Summary'!$B$36:$B$135,0),4),IF(INDEX('Capacity Summary'!$I$36:$BH$135,MATCH('Capacity Backing (Hide)'!G$2,'Capacity Summary'!$B$36:$B$135,0),MATCH('Capacity Backing (Hide)'!$A33,'Capacity Summary'!$I$35:$BH$35,0))&lt;&gt;0,INDEX('Capacity Summary'!$I$36:$BH$135,MATCH('Capacity Backing (Hide)'!G$2,'Capacity Summary'!$B$36:$B$135,0),MATCH('Capacity Backing (Hide)'!$A33,'Capacity Summary'!$I$35:$BH$35,0)),0)),INDEX('Capacity Summary'!$C$36:$F$135,MATCH('Capacity Backing (Hide)'!G$2,'Capacity Summary'!$B$36:$B$135,0),2)))/IF(Summary!$B$7="Minutes",1,60)/COUNTA(INDEX(Capacity!$C$10:$Q$109,MATCH('Capacity Backing (Hide)'!G$2,Capacity!$B$10:$B$109,0),1):INDEX(Capacity!$C$10:$Q$109,MATCH('Capacity Backing (Hide)'!G$2,Capacity!$B$10:$B$109,0),15))</f>
        <v>#N/A</v>
      </c>
      <c r="H3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(Hide)'!$A33,'Capacity Summary'!$I$35:$BH$35,0))="x",INDEX('Capacity Summary'!$C$36:$F$135,MATCH('Capacity Backing (Hide)'!H$2,'Capacity Summary'!$B$36:$B$135,0),4),IF(INDEX('Capacity Summary'!$I$36:$BH$135,MATCH('Capacity Backing (Hide)'!H$2,'Capacity Summary'!$B$36:$B$135,0),MATCH('Capacity Backing (Hide)'!$A33,'Capacity Summary'!$I$35:$BH$35,0))&lt;&gt;0,INDEX('Capacity Summary'!$I$36:$BH$135,MATCH('Capacity Backing (Hide)'!H$2,'Capacity Summary'!$B$36:$B$135,0),MATCH('Capacity Backing (Hide)'!$A33,'Capacity Summary'!$I$35:$BH$35,0)),0)),INDEX('Capacity Summary'!$C$36:$F$135,MATCH('Capacity Backing (Hide)'!H$2,'Capacity Summary'!$B$36:$B$135,0),2)))/IF(Summary!$B$7="Minutes",1,60)/COUNTA(INDEX(Capacity!$C$10:$Q$109,MATCH('Capacity Backing (Hide)'!H$2,Capacity!$B$10:$B$109,0),1):INDEX(Capacity!$C$10:$Q$109,MATCH('Capacity Backing (Hide)'!H$2,Capacity!$B$10:$B$109,0),15))</f>
        <v>#N/A</v>
      </c>
      <c r="I3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(Hide)'!$A33,'Capacity Summary'!$I$35:$BH$35,0))="x",INDEX('Capacity Summary'!$C$36:$F$135,MATCH('Capacity Backing (Hide)'!I$2,'Capacity Summary'!$B$36:$B$135,0),4),IF(INDEX('Capacity Summary'!$I$36:$BH$135,MATCH('Capacity Backing (Hide)'!I$2,'Capacity Summary'!$B$36:$B$135,0),MATCH('Capacity Backing (Hide)'!$A33,'Capacity Summary'!$I$35:$BH$35,0))&lt;&gt;0,INDEX('Capacity Summary'!$I$36:$BH$135,MATCH('Capacity Backing (Hide)'!I$2,'Capacity Summary'!$B$36:$B$135,0),MATCH('Capacity Backing (Hide)'!$A33,'Capacity Summary'!$I$35:$BH$35,0)),0)),INDEX('Capacity Summary'!$C$36:$F$135,MATCH('Capacity Backing (Hide)'!I$2,'Capacity Summary'!$B$36:$B$135,0),2)))/IF(Summary!$B$7="Minutes",1,60)/COUNTA(INDEX(Capacity!$C$10:$Q$109,MATCH('Capacity Backing (Hide)'!I$2,Capacity!$B$10:$B$109,0),1):INDEX(Capacity!$C$10:$Q$109,MATCH('Capacity Backing (Hide)'!I$2,Capacity!$B$10:$B$109,0),15))</f>
        <v>#N/A</v>
      </c>
      <c r="J3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(Hide)'!$A33,'Capacity Summary'!$I$35:$BH$35,0))="x",INDEX('Capacity Summary'!$C$36:$F$135,MATCH('Capacity Backing (Hide)'!J$2,'Capacity Summary'!$B$36:$B$135,0),4),IF(INDEX('Capacity Summary'!$I$36:$BH$135,MATCH('Capacity Backing (Hide)'!J$2,'Capacity Summary'!$B$36:$B$135,0),MATCH('Capacity Backing (Hide)'!$A33,'Capacity Summary'!$I$35:$BH$35,0))&lt;&gt;0,INDEX('Capacity Summary'!$I$36:$BH$135,MATCH('Capacity Backing (Hide)'!J$2,'Capacity Summary'!$B$36:$B$135,0),MATCH('Capacity Backing (Hide)'!$A33,'Capacity Summary'!$I$35:$BH$35,0)),0)),INDEX('Capacity Summary'!$C$36:$F$135,MATCH('Capacity Backing (Hide)'!J$2,'Capacity Summary'!$B$36:$B$135,0),2)))/IF(Summary!$B$7="Minutes",1,60)/COUNTA(INDEX(Capacity!$C$10:$Q$109,MATCH('Capacity Backing (Hide)'!J$2,Capacity!$B$10:$B$109,0),1):INDEX(Capacity!$C$10:$Q$109,MATCH('Capacity Backing (Hide)'!J$2,Capacity!$B$10:$B$109,0),15))</f>
        <v>#N/A</v>
      </c>
      <c r="K3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(Hide)'!$A33,'Capacity Summary'!$I$35:$BH$35,0))="x",INDEX('Capacity Summary'!$C$36:$F$135,MATCH('Capacity Backing (Hide)'!K$2,'Capacity Summary'!$B$36:$B$135,0),4),IF(INDEX('Capacity Summary'!$I$36:$BH$135,MATCH('Capacity Backing (Hide)'!K$2,'Capacity Summary'!$B$36:$B$135,0),MATCH('Capacity Backing (Hide)'!$A33,'Capacity Summary'!$I$35:$BH$35,0))&lt;&gt;0,INDEX('Capacity Summary'!$I$36:$BH$135,MATCH('Capacity Backing (Hide)'!K$2,'Capacity Summary'!$B$36:$B$135,0),MATCH('Capacity Backing (Hide)'!$A33,'Capacity Summary'!$I$35:$BH$35,0)),0)),INDEX('Capacity Summary'!$C$36:$F$135,MATCH('Capacity Backing (Hide)'!K$2,'Capacity Summary'!$B$36:$B$135,0),2)))/IF(Summary!$B$7="Minutes",1,60)/COUNTA(INDEX(Capacity!$C$10:$Q$109,MATCH('Capacity Backing (Hide)'!K$2,Capacity!$B$10:$B$109,0),1):INDEX(Capacity!$C$10:$Q$109,MATCH('Capacity Backing (Hide)'!K$2,Capacity!$B$10:$B$109,0),15))</f>
        <v>#N/A</v>
      </c>
      <c r="L3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(Hide)'!$A33,'Capacity Summary'!$I$35:$BH$35,0))="x",INDEX('Capacity Summary'!$C$36:$F$135,MATCH('Capacity Backing (Hide)'!L$2,'Capacity Summary'!$B$36:$B$135,0),4),IF(INDEX('Capacity Summary'!$I$36:$BH$135,MATCH('Capacity Backing (Hide)'!L$2,'Capacity Summary'!$B$36:$B$135,0),MATCH('Capacity Backing (Hide)'!$A33,'Capacity Summary'!$I$35:$BH$35,0))&lt;&gt;0,INDEX('Capacity Summary'!$I$36:$BH$135,MATCH('Capacity Backing (Hide)'!L$2,'Capacity Summary'!$B$36:$B$135,0),MATCH('Capacity Backing (Hide)'!$A33,'Capacity Summary'!$I$35:$BH$35,0)),0)),INDEX('Capacity Summary'!$C$36:$F$135,MATCH('Capacity Backing (Hide)'!L$2,'Capacity Summary'!$B$36:$B$135,0),2)))/IF(Summary!$B$7="Minutes",1,60)/COUNTA(INDEX(Capacity!$C$10:$Q$109,MATCH('Capacity Backing (Hide)'!L$2,Capacity!$B$10:$B$109,0),1):INDEX(Capacity!$C$10:$Q$109,MATCH('Capacity Backing (Hide)'!L$2,Capacity!$B$10:$B$109,0),15))</f>
        <v>#N/A</v>
      </c>
      <c r="M3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(Hide)'!$A33,'Capacity Summary'!$I$35:$BH$35,0))="x",INDEX('Capacity Summary'!$C$36:$F$135,MATCH('Capacity Backing (Hide)'!M$2,'Capacity Summary'!$B$36:$B$135,0),4),IF(INDEX('Capacity Summary'!$I$36:$BH$135,MATCH('Capacity Backing (Hide)'!M$2,'Capacity Summary'!$B$36:$B$135,0),MATCH('Capacity Backing (Hide)'!$A33,'Capacity Summary'!$I$35:$BH$35,0))&lt;&gt;0,INDEX('Capacity Summary'!$I$36:$BH$135,MATCH('Capacity Backing (Hide)'!M$2,'Capacity Summary'!$B$36:$B$135,0),MATCH('Capacity Backing (Hide)'!$A33,'Capacity Summary'!$I$35:$BH$35,0)),0)),INDEX('Capacity Summary'!$C$36:$F$135,MATCH('Capacity Backing (Hide)'!M$2,'Capacity Summary'!$B$36:$B$135,0),2)))/IF(Summary!$B$7="Minutes",1,60)/COUNTA(INDEX(Capacity!$C$10:$Q$109,MATCH('Capacity Backing (Hide)'!M$2,Capacity!$B$10:$B$109,0),1):INDEX(Capacity!$C$10:$Q$109,MATCH('Capacity Backing (Hide)'!M$2,Capacity!$B$10:$B$109,0),15))</f>
        <v>#N/A</v>
      </c>
      <c r="N3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(Hide)'!$A33,'Capacity Summary'!$I$35:$BH$35,0))="x",INDEX('Capacity Summary'!$C$36:$F$135,MATCH('Capacity Backing (Hide)'!N$2,'Capacity Summary'!$B$36:$B$135,0),4),IF(INDEX('Capacity Summary'!$I$36:$BH$135,MATCH('Capacity Backing (Hide)'!N$2,'Capacity Summary'!$B$36:$B$135,0),MATCH('Capacity Backing (Hide)'!$A33,'Capacity Summary'!$I$35:$BH$35,0))&lt;&gt;0,INDEX('Capacity Summary'!$I$36:$BH$135,MATCH('Capacity Backing (Hide)'!N$2,'Capacity Summary'!$B$36:$B$135,0),MATCH('Capacity Backing (Hide)'!$A33,'Capacity Summary'!$I$35:$BH$35,0)),0)),INDEX('Capacity Summary'!$C$36:$F$135,MATCH('Capacity Backing (Hide)'!N$2,'Capacity Summary'!$B$36:$B$135,0),2)))/IF(Summary!$B$7="Minutes",1,60)/COUNTA(INDEX(Capacity!$C$10:$Q$109,MATCH('Capacity Backing (Hide)'!N$2,Capacity!$B$10:$B$109,0),1):INDEX(Capacity!$C$10:$Q$109,MATCH('Capacity Backing (Hide)'!N$2,Capacity!$B$10:$B$109,0),15))</f>
        <v>#N/A</v>
      </c>
      <c r="O3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(Hide)'!$A33,'Capacity Summary'!$I$35:$BH$35,0))="x",INDEX('Capacity Summary'!$C$36:$F$135,MATCH('Capacity Backing (Hide)'!O$2,'Capacity Summary'!$B$36:$B$135,0),4),IF(INDEX('Capacity Summary'!$I$36:$BH$135,MATCH('Capacity Backing (Hide)'!O$2,'Capacity Summary'!$B$36:$B$135,0),MATCH('Capacity Backing (Hide)'!$A33,'Capacity Summary'!$I$35:$BH$35,0))&lt;&gt;0,INDEX('Capacity Summary'!$I$36:$BH$135,MATCH('Capacity Backing (Hide)'!O$2,'Capacity Summary'!$B$36:$B$135,0),MATCH('Capacity Backing (Hide)'!$A33,'Capacity Summary'!$I$35:$BH$35,0)),0)),INDEX('Capacity Summary'!$C$36:$F$135,MATCH('Capacity Backing (Hide)'!O$2,'Capacity Summary'!$B$36:$B$135,0),2)))/IF(Summary!$B$7="Minutes",1,60)/COUNTA(INDEX(Capacity!$C$10:$Q$109,MATCH('Capacity Backing (Hide)'!O$2,Capacity!$B$10:$B$109,0),1):INDEX(Capacity!$C$10:$Q$109,MATCH('Capacity Backing (Hide)'!O$2,Capacity!$B$10:$B$109,0),15))</f>
        <v>#N/A</v>
      </c>
      <c r="P3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(Hide)'!$A33,'Capacity Summary'!$I$35:$BH$35,0))="x",INDEX('Capacity Summary'!$C$36:$F$135,MATCH('Capacity Backing (Hide)'!P$2,'Capacity Summary'!$B$36:$B$135,0),4),IF(INDEX('Capacity Summary'!$I$36:$BH$135,MATCH('Capacity Backing (Hide)'!P$2,'Capacity Summary'!$B$36:$B$135,0),MATCH('Capacity Backing (Hide)'!$A33,'Capacity Summary'!$I$35:$BH$35,0))&lt;&gt;0,INDEX('Capacity Summary'!$I$36:$BH$135,MATCH('Capacity Backing (Hide)'!P$2,'Capacity Summary'!$B$36:$B$135,0),MATCH('Capacity Backing (Hide)'!$A33,'Capacity Summary'!$I$35:$BH$35,0)),0)),INDEX('Capacity Summary'!$C$36:$F$135,MATCH('Capacity Backing (Hide)'!P$2,'Capacity Summary'!$B$36:$B$135,0),2)))/IF(Summary!$B$7="Minutes",1,60)/COUNTA(INDEX(Capacity!$C$10:$Q$109,MATCH('Capacity Backing (Hide)'!P$2,Capacity!$B$10:$B$109,0),1):INDEX(Capacity!$C$10:$Q$109,MATCH('Capacity Backing (Hide)'!P$2,Capacity!$B$10:$B$109,0),15))</f>
        <v>#N/A</v>
      </c>
      <c r="Q3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(Hide)'!$A33,'Capacity Summary'!$I$35:$BH$35,0))="x",INDEX('Capacity Summary'!$C$36:$F$135,MATCH('Capacity Backing (Hide)'!Q$2,'Capacity Summary'!$B$36:$B$135,0),4),IF(INDEX('Capacity Summary'!$I$36:$BH$135,MATCH('Capacity Backing (Hide)'!Q$2,'Capacity Summary'!$B$36:$B$135,0),MATCH('Capacity Backing (Hide)'!$A33,'Capacity Summary'!$I$35:$BH$35,0))&lt;&gt;0,INDEX('Capacity Summary'!$I$36:$BH$135,MATCH('Capacity Backing (Hide)'!Q$2,'Capacity Summary'!$B$36:$B$135,0),MATCH('Capacity Backing (Hide)'!$A33,'Capacity Summary'!$I$35:$BH$35,0)),0)),INDEX('Capacity Summary'!$C$36:$F$135,MATCH('Capacity Backing (Hide)'!Q$2,'Capacity Summary'!$B$36:$B$135,0),2)))/IF(Summary!$B$7="Minutes",1,60)/COUNTA(INDEX(Capacity!$C$10:$Q$109,MATCH('Capacity Backing (Hide)'!Q$2,Capacity!$B$10:$B$109,0),1):INDEX(Capacity!$C$10:$Q$109,MATCH('Capacity Backing (Hide)'!Q$2,Capacity!$B$10:$B$109,0),15))</f>
        <v>#N/A</v>
      </c>
      <c r="R3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(Hide)'!$A33,'Capacity Summary'!$I$35:$BH$35,0))="x",INDEX('Capacity Summary'!$C$36:$F$135,MATCH('Capacity Backing (Hide)'!R$2,'Capacity Summary'!$B$36:$B$135,0),4),IF(INDEX('Capacity Summary'!$I$36:$BH$135,MATCH('Capacity Backing (Hide)'!R$2,'Capacity Summary'!$B$36:$B$135,0),MATCH('Capacity Backing (Hide)'!$A33,'Capacity Summary'!$I$35:$BH$35,0))&lt;&gt;0,INDEX('Capacity Summary'!$I$36:$BH$135,MATCH('Capacity Backing (Hide)'!R$2,'Capacity Summary'!$B$36:$B$135,0),MATCH('Capacity Backing (Hide)'!$A33,'Capacity Summary'!$I$35:$BH$35,0)),0)),INDEX('Capacity Summary'!$C$36:$F$135,MATCH('Capacity Backing (Hide)'!R$2,'Capacity Summary'!$B$36:$B$135,0),2)))/IF(Summary!$B$7="Minutes",1,60)/COUNTA(INDEX(Capacity!$C$10:$Q$109,MATCH('Capacity Backing (Hide)'!R$2,Capacity!$B$10:$B$109,0),1):INDEX(Capacity!$C$10:$Q$109,MATCH('Capacity Backing (Hide)'!R$2,Capacity!$B$10:$B$109,0),15))</f>
        <v>#N/A</v>
      </c>
      <c r="S3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(Hide)'!$A33,'Capacity Summary'!$I$35:$BH$35,0))="x",INDEX('Capacity Summary'!$C$36:$F$135,MATCH('Capacity Backing (Hide)'!S$2,'Capacity Summary'!$B$36:$B$135,0),4),IF(INDEX('Capacity Summary'!$I$36:$BH$135,MATCH('Capacity Backing (Hide)'!S$2,'Capacity Summary'!$B$36:$B$135,0),MATCH('Capacity Backing (Hide)'!$A33,'Capacity Summary'!$I$35:$BH$35,0))&lt;&gt;0,INDEX('Capacity Summary'!$I$36:$BH$135,MATCH('Capacity Backing (Hide)'!S$2,'Capacity Summary'!$B$36:$B$135,0),MATCH('Capacity Backing (Hide)'!$A33,'Capacity Summary'!$I$35:$BH$35,0)),0)),INDEX('Capacity Summary'!$C$36:$F$135,MATCH('Capacity Backing (Hide)'!S$2,'Capacity Summary'!$B$36:$B$135,0),2)))/IF(Summary!$B$7="Minutes",1,60)/COUNTA(INDEX(Capacity!$C$10:$Q$109,MATCH('Capacity Backing (Hide)'!S$2,Capacity!$B$10:$B$109,0),1):INDEX(Capacity!$C$10:$Q$109,MATCH('Capacity Backing (Hide)'!S$2,Capacity!$B$10:$B$109,0),15))</f>
        <v>#N/A</v>
      </c>
      <c r="T3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(Hide)'!$A33,'Capacity Summary'!$I$35:$BH$35,0))="x",INDEX('Capacity Summary'!$C$36:$F$135,MATCH('Capacity Backing (Hide)'!T$2,'Capacity Summary'!$B$36:$B$135,0),4),IF(INDEX('Capacity Summary'!$I$36:$BH$135,MATCH('Capacity Backing (Hide)'!T$2,'Capacity Summary'!$B$36:$B$135,0),MATCH('Capacity Backing (Hide)'!$A33,'Capacity Summary'!$I$35:$BH$35,0))&lt;&gt;0,INDEX('Capacity Summary'!$I$36:$BH$135,MATCH('Capacity Backing (Hide)'!T$2,'Capacity Summary'!$B$36:$B$135,0),MATCH('Capacity Backing (Hide)'!$A33,'Capacity Summary'!$I$35:$BH$35,0)),0)),INDEX('Capacity Summary'!$C$36:$F$135,MATCH('Capacity Backing (Hide)'!T$2,'Capacity Summary'!$B$36:$B$135,0),2)))/IF(Summary!$B$7="Minutes",1,60)/COUNTA(INDEX(Capacity!$C$10:$Q$109,MATCH('Capacity Backing (Hide)'!T$2,Capacity!$B$10:$B$109,0),1):INDEX(Capacity!$C$10:$Q$109,MATCH('Capacity Backing (Hide)'!T$2,Capacity!$B$10:$B$109,0),15))</f>
        <v>#N/A</v>
      </c>
      <c r="U3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(Hide)'!$A33,'Capacity Summary'!$I$35:$BH$35,0))="x",INDEX('Capacity Summary'!$C$36:$F$135,MATCH('Capacity Backing (Hide)'!U$2,'Capacity Summary'!$B$36:$B$135,0),4),IF(INDEX('Capacity Summary'!$I$36:$BH$135,MATCH('Capacity Backing (Hide)'!U$2,'Capacity Summary'!$B$36:$B$135,0),MATCH('Capacity Backing (Hide)'!$A33,'Capacity Summary'!$I$35:$BH$35,0))&lt;&gt;0,INDEX('Capacity Summary'!$I$36:$BH$135,MATCH('Capacity Backing (Hide)'!U$2,'Capacity Summary'!$B$36:$B$135,0),MATCH('Capacity Backing (Hide)'!$A33,'Capacity Summary'!$I$35:$BH$35,0)),0)),INDEX('Capacity Summary'!$C$36:$F$135,MATCH('Capacity Backing (Hide)'!U$2,'Capacity Summary'!$B$36:$B$135,0),2)))/IF(Summary!$B$7="Minutes",1,60)/COUNTA(INDEX(Capacity!$C$10:$Q$109,MATCH('Capacity Backing (Hide)'!U$2,Capacity!$B$10:$B$109,0),1):INDEX(Capacity!$C$10:$Q$109,MATCH('Capacity Backing (Hide)'!U$2,Capacity!$B$10:$B$109,0),15))</f>
        <v>#N/A</v>
      </c>
      <c r="V3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(Hide)'!$A33,'Capacity Summary'!$I$35:$BH$35,0))="x",INDEX('Capacity Summary'!$C$36:$F$135,MATCH('Capacity Backing (Hide)'!V$2,'Capacity Summary'!$B$36:$B$135,0),4),IF(INDEX('Capacity Summary'!$I$36:$BH$135,MATCH('Capacity Backing (Hide)'!V$2,'Capacity Summary'!$B$36:$B$135,0),MATCH('Capacity Backing (Hide)'!$A33,'Capacity Summary'!$I$35:$BH$35,0))&lt;&gt;0,INDEX('Capacity Summary'!$I$36:$BH$135,MATCH('Capacity Backing (Hide)'!V$2,'Capacity Summary'!$B$36:$B$135,0),MATCH('Capacity Backing (Hide)'!$A33,'Capacity Summary'!$I$35:$BH$35,0)),0)),INDEX('Capacity Summary'!$C$36:$F$135,MATCH('Capacity Backing (Hide)'!V$2,'Capacity Summary'!$B$36:$B$135,0),2)))/IF(Summary!$B$7="Minutes",1,60)/COUNTA(INDEX(Capacity!$C$10:$Q$109,MATCH('Capacity Backing (Hide)'!V$2,Capacity!$B$10:$B$109,0),1):INDEX(Capacity!$C$10:$Q$109,MATCH('Capacity Backing (Hide)'!V$2,Capacity!$B$10:$B$109,0),15))</f>
        <v>#N/A</v>
      </c>
      <c r="W3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(Hide)'!$A33,'Capacity Summary'!$I$35:$BH$35,0))="x",INDEX('Capacity Summary'!$C$36:$F$135,MATCH('Capacity Backing (Hide)'!W$2,'Capacity Summary'!$B$36:$B$135,0),4),IF(INDEX('Capacity Summary'!$I$36:$BH$135,MATCH('Capacity Backing (Hide)'!W$2,'Capacity Summary'!$B$36:$B$135,0),MATCH('Capacity Backing (Hide)'!$A33,'Capacity Summary'!$I$35:$BH$35,0))&lt;&gt;0,INDEX('Capacity Summary'!$I$36:$BH$135,MATCH('Capacity Backing (Hide)'!W$2,'Capacity Summary'!$B$36:$B$135,0),MATCH('Capacity Backing (Hide)'!$A33,'Capacity Summary'!$I$35:$BH$35,0)),0)),INDEX('Capacity Summary'!$C$36:$F$135,MATCH('Capacity Backing (Hide)'!W$2,'Capacity Summary'!$B$36:$B$135,0),2)))/IF(Summary!$B$7="Minutes",1,60)/COUNTA(INDEX(Capacity!$C$10:$Q$109,MATCH('Capacity Backing (Hide)'!W$2,Capacity!$B$10:$B$109,0),1):INDEX(Capacity!$C$10:$Q$109,MATCH('Capacity Backing (Hide)'!W$2,Capacity!$B$10:$B$109,0),15))</f>
        <v>#N/A</v>
      </c>
      <c r="X3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(Hide)'!$A33,'Capacity Summary'!$I$35:$BH$35,0))="x",INDEX('Capacity Summary'!$C$36:$F$135,MATCH('Capacity Backing (Hide)'!X$2,'Capacity Summary'!$B$36:$B$135,0),4),IF(INDEX('Capacity Summary'!$I$36:$BH$135,MATCH('Capacity Backing (Hide)'!X$2,'Capacity Summary'!$B$36:$B$135,0),MATCH('Capacity Backing (Hide)'!$A33,'Capacity Summary'!$I$35:$BH$35,0))&lt;&gt;0,INDEX('Capacity Summary'!$I$36:$BH$135,MATCH('Capacity Backing (Hide)'!X$2,'Capacity Summary'!$B$36:$B$135,0),MATCH('Capacity Backing (Hide)'!$A33,'Capacity Summary'!$I$35:$BH$35,0)),0)),INDEX('Capacity Summary'!$C$36:$F$135,MATCH('Capacity Backing (Hide)'!X$2,'Capacity Summary'!$B$36:$B$135,0),2)))/IF(Summary!$B$7="Minutes",1,60)/COUNTA(INDEX(Capacity!$C$10:$Q$109,MATCH('Capacity Backing (Hide)'!X$2,Capacity!$B$10:$B$109,0),1):INDEX(Capacity!$C$10:$Q$109,MATCH('Capacity Backing (Hide)'!X$2,Capacity!$B$10:$B$109,0),15))</f>
        <v>#N/A</v>
      </c>
      <c r="Y3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(Hide)'!$A33,'Capacity Summary'!$I$35:$BH$35,0))="x",INDEX('Capacity Summary'!$C$36:$F$135,MATCH('Capacity Backing (Hide)'!Y$2,'Capacity Summary'!$B$36:$B$135,0),4),IF(INDEX('Capacity Summary'!$I$36:$BH$135,MATCH('Capacity Backing (Hide)'!Y$2,'Capacity Summary'!$B$36:$B$135,0),MATCH('Capacity Backing (Hide)'!$A33,'Capacity Summary'!$I$35:$BH$35,0))&lt;&gt;0,INDEX('Capacity Summary'!$I$36:$BH$135,MATCH('Capacity Backing (Hide)'!Y$2,'Capacity Summary'!$B$36:$B$135,0),MATCH('Capacity Backing (Hide)'!$A33,'Capacity Summary'!$I$35:$BH$35,0)),0)),INDEX('Capacity Summary'!$C$36:$F$135,MATCH('Capacity Backing (Hide)'!Y$2,'Capacity Summary'!$B$36:$B$135,0),2)))/IF(Summary!$B$7="Minutes",1,60)/COUNTA(INDEX(Capacity!$C$10:$Q$109,MATCH('Capacity Backing (Hide)'!Y$2,Capacity!$B$10:$B$109,0),1):INDEX(Capacity!$C$10:$Q$109,MATCH('Capacity Backing (Hide)'!Y$2,Capacity!$B$10:$B$109,0),15))</f>
        <v>#N/A</v>
      </c>
      <c r="Z3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(Hide)'!$A33,'Capacity Summary'!$I$35:$BH$35,0))="x",INDEX('Capacity Summary'!$C$36:$F$135,MATCH('Capacity Backing (Hide)'!Z$2,'Capacity Summary'!$B$36:$B$135,0),4),IF(INDEX('Capacity Summary'!$I$36:$BH$135,MATCH('Capacity Backing (Hide)'!Z$2,'Capacity Summary'!$B$36:$B$135,0),MATCH('Capacity Backing (Hide)'!$A33,'Capacity Summary'!$I$35:$BH$35,0))&lt;&gt;0,INDEX('Capacity Summary'!$I$36:$BH$135,MATCH('Capacity Backing (Hide)'!Z$2,'Capacity Summary'!$B$36:$B$135,0),MATCH('Capacity Backing (Hide)'!$A33,'Capacity Summary'!$I$35:$BH$35,0)),0)),INDEX('Capacity Summary'!$C$36:$F$135,MATCH('Capacity Backing (Hide)'!Z$2,'Capacity Summary'!$B$36:$B$135,0),2)))/IF(Summary!$B$7="Minutes",1,60)/COUNTA(INDEX(Capacity!$C$10:$Q$109,MATCH('Capacity Backing (Hide)'!Z$2,Capacity!$B$10:$B$109,0),1):INDEX(Capacity!$C$10:$Q$109,MATCH('Capacity Backing (Hide)'!Z$2,Capacity!$B$10:$B$109,0),15))</f>
        <v>#N/A</v>
      </c>
      <c r="AA3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(Hide)'!$A33,'Capacity Summary'!$I$35:$BH$35,0))="x",INDEX('Capacity Summary'!$C$36:$F$135,MATCH('Capacity Backing (Hide)'!AA$2,'Capacity Summary'!$B$36:$B$135,0),4),IF(INDEX('Capacity Summary'!$I$36:$BH$135,MATCH('Capacity Backing (Hide)'!AA$2,'Capacity Summary'!$B$36:$B$135,0),MATCH('Capacity Backing (Hide)'!$A33,'Capacity Summary'!$I$35:$BH$35,0))&lt;&gt;0,INDEX('Capacity Summary'!$I$36:$BH$135,MATCH('Capacity Backing (Hide)'!AA$2,'Capacity Summary'!$B$36:$B$135,0),MATCH('Capacity Backing (Hide)'!$A33,'Capacity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(Hide)'!$A33,'Capacity Summary'!$I$35:$BH$35,0))="x",INDEX('Capacity Summary'!$C$36:$F$135,MATCH('Capacity Backing (Hide)'!AB$2,'Capacity Summary'!$B$36:$B$135,0),4),IF(INDEX('Capacity Summary'!$I$36:$BH$135,MATCH('Capacity Backing (Hide)'!AB$2,'Capacity Summary'!$B$36:$B$135,0),MATCH('Capacity Backing (Hide)'!$A33,'Capacity Summary'!$I$35:$BH$35,0))&lt;&gt;0,INDEX('Capacity Summary'!$I$36:$BH$135,MATCH('Capacity Backing (Hide)'!AB$2,'Capacity Summary'!$B$36:$B$135,0),MATCH('Capacity Backing (Hide)'!$A33,'Capacity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(Hide)'!$A33,'Capacity Summary'!$I$35:$BH$35,0))="x",INDEX('Capacity Summary'!$C$36:$F$135,MATCH('Capacity Backing (Hide)'!AC$2,'Capacity Summary'!$B$36:$B$135,0),4),IF(INDEX('Capacity Summary'!$I$36:$BH$135,MATCH('Capacity Backing (Hide)'!AC$2,'Capacity Summary'!$B$36:$B$135,0),MATCH('Capacity Backing (Hide)'!$A33,'Capacity Summary'!$I$35:$BH$35,0))&lt;&gt;0,INDEX('Capacity Summary'!$I$36:$BH$135,MATCH('Capacity Backing (Hide)'!AC$2,'Capacity Summary'!$B$36:$B$135,0),MATCH('Capacity Backing (Hide)'!$A33,'Capacity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(Hide)'!$A33,'Capacity Summary'!$I$35:$BH$35,0))="x",INDEX('Capacity Summary'!$C$36:$F$135,MATCH('Capacity Backing (Hide)'!AD$2,'Capacity Summary'!$B$36:$B$135,0),4),IF(INDEX('Capacity Summary'!$I$36:$BH$135,MATCH('Capacity Backing (Hide)'!AD$2,'Capacity Summary'!$B$36:$B$135,0),MATCH('Capacity Backing (Hide)'!$A33,'Capacity Summary'!$I$35:$BH$35,0))&lt;&gt;0,INDEX('Capacity Summary'!$I$36:$BH$135,MATCH('Capacity Backing (Hide)'!AD$2,'Capacity Summary'!$B$36:$B$135,0),MATCH('Capacity Backing (Hide)'!$A33,'Capacity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(Hide)'!$A33,'Capacity Summary'!$I$35:$BH$35,0))="x",INDEX('Capacity Summary'!$C$36:$F$135,MATCH('Capacity Backing (Hide)'!AE$2,'Capacity Summary'!$B$36:$B$135,0),4),IF(INDEX('Capacity Summary'!$I$36:$BH$135,MATCH('Capacity Backing (Hide)'!AE$2,'Capacity Summary'!$B$36:$B$135,0),MATCH('Capacity Backing (Hide)'!$A33,'Capacity Summary'!$I$35:$BH$35,0))&lt;&gt;0,INDEX('Capacity Summary'!$I$36:$BH$135,MATCH('Capacity Backing (Hide)'!AE$2,'Capacity Summary'!$B$36:$B$135,0),MATCH('Capacity Backing (Hide)'!$A33,'Capacity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(Hide)'!$A33,'Capacity Summary'!$I$35:$BH$35,0))="x",INDEX('Capacity Summary'!$C$36:$F$135,MATCH('Capacity Backing (Hide)'!AF$2,'Capacity Summary'!$B$36:$B$135,0),4),IF(INDEX('Capacity Summary'!$I$36:$BH$135,MATCH('Capacity Backing (Hide)'!AF$2,'Capacity Summary'!$B$36:$B$135,0),MATCH('Capacity Backing (Hide)'!$A33,'Capacity Summary'!$I$35:$BH$35,0))&lt;&gt;0,INDEX('Capacity Summary'!$I$36:$BH$135,MATCH('Capacity Backing (Hide)'!AF$2,'Capacity Summary'!$B$36:$B$135,0),MATCH('Capacity Backing (Hide)'!$A33,'Capacity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(Hide)'!$A33,'Capacity Summary'!$I$35:$BH$35,0))="x",INDEX('Capacity Summary'!$C$36:$F$135,MATCH('Capacity Backing (Hide)'!AG$2,'Capacity Summary'!$B$36:$B$135,0),4),IF(INDEX('Capacity Summary'!$I$36:$BH$135,MATCH('Capacity Backing (Hide)'!AG$2,'Capacity Summary'!$B$36:$B$135,0),MATCH('Capacity Backing (Hide)'!$A33,'Capacity Summary'!$I$35:$BH$35,0))&lt;&gt;0,INDEX('Capacity Summary'!$I$36:$BH$135,MATCH('Capacity Backing (Hide)'!AG$2,'Capacity Summary'!$B$36:$B$135,0),MATCH('Capacity Backing (Hide)'!$A33,'Capacity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(Hide)'!$A33,'Capacity Summary'!$I$35:$BH$35,0))="x",INDEX('Capacity Summary'!$C$36:$F$135,MATCH('Capacity Backing (Hide)'!AH$2,'Capacity Summary'!$B$36:$B$135,0),4),IF(INDEX('Capacity Summary'!$I$36:$BH$135,MATCH('Capacity Backing (Hide)'!AH$2,'Capacity Summary'!$B$36:$B$135,0),MATCH('Capacity Backing (Hide)'!$A33,'Capacity Summary'!$I$35:$BH$35,0))&lt;&gt;0,INDEX('Capacity Summary'!$I$36:$BH$135,MATCH('Capacity Backing (Hide)'!AH$2,'Capacity Summary'!$B$36:$B$135,0),MATCH('Capacity Backing (Hide)'!$A33,'Capacity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(Hide)'!$A33,'Capacity Summary'!$I$35:$BH$35,0))="x",INDEX('Capacity Summary'!$C$36:$F$135,MATCH('Capacity Backing (Hide)'!AI$2,'Capacity Summary'!$B$36:$B$135,0),4),IF(INDEX('Capacity Summary'!$I$36:$BH$135,MATCH('Capacity Backing (Hide)'!AI$2,'Capacity Summary'!$B$36:$B$135,0),MATCH('Capacity Backing (Hide)'!$A33,'Capacity Summary'!$I$35:$BH$35,0))&lt;&gt;0,INDEX('Capacity Summary'!$I$36:$BH$135,MATCH('Capacity Backing (Hide)'!AI$2,'Capacity Summary'!$B$36:$B$135,0),MATCH('Capacity Backing (Hide)'!$A33,'Capacity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(Hide)'!$A33,'Capacity Summary'!$I$35:$BH$35,0))="x",INDEX('Capacity Summary'!$C$36:$F$135,MATCH('Capacity Backing (Hide)'!AJ$2,'Capacity Summary'!$B$36:$B$135,0),4),IF(INDEX('Capacity Summary'!$I$36:$BH$135,MATCH('Capacity Backing (Hide)'!AJ$2,'Capacity Summary'!$B$36:$B$135,0),MATCH('Capacity Backing (Hide)'!$A33,'Capacity Summary'!$I$35:$BH$35,0))&lt;&gt;0,INDEX('Capacity Summary'!$I$36:$BH$135,MATCH('Capacity Backing (Hide)'!AJ$2,'Capacity Summary'!$B$36:$B$135,0),MATCH('Capacity Backing (Hide)'!$A33,'Capacity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(Hide)'!$A33,'Capacity Summary'!$I$35:$BH$35,0))="x",INDEX('Capacity Summary'!$C$36:$F$135,MATCH('Capacity Backing (Hide)'!AK$2,'Capacity Summary'!$B$36:$B$135,0),4),IF(INDEX('Capacity Summary'!$I$36:$BH$135,MATCH('Capacity Backing (Hide)'!AK$2,'Capacity Summary'!$B$36:$B$135,0),MATCH('Capacity Backing (Hide)'!$A33,'Capacity Summary'!$I$35:$BH$35,0))&lt;&gt;0,INDEX('Capacity Summary'!$I$36:$BH$135,MATCH('Capacity Backing (Hide)'!AK$2,'Capacity Summary'!$B$36:$B$135,0),MATCH('Capacity Backing (Hide)'!$A33,'Capacity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(Hide)'!$A33,'Capacity Summary'!$I$35:$BH$35,0))="x",INDEX('Capacity Summary'!$C$36:$F$135,MATCH('Capacity Backing (Hide)'!AL$2,'Capacity Summary'!$B$36:$B$135,0),4),IF(INDEX('Capacity Summary'!$I$36:$BH$135,MATCH('Capacity Backing (Hide)'!AL$2,'Capacity Summary'!$B$36:$B$135,0),MATCH('Capacity Backing (Hide)'!$A33,'Capacity Summary'!$I$35:$BH$35,0))&lt;&gt;0,INDEX('Capacity Summary'!$I$36:$BH$135,MATCH('Capacity Backing (Hide)'!AL$2,'Capacity Summary'!$B$36:$B$135,0),MATCH('Capacity Backing (Hide)'!$A33,'Capacity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(Hide)'!$A33,'Capacity Summary'!$I$35:$BH$35,0))="x",INDEX('Capacity Summary'!$C$36:$F$135,MATCH('Capacity Backing (Hide)'!AM$2,'Capacity Summary'!$B$36:$B$135,0),4),IF(INDEX('Capacity Summary'!$I$36:$BH$135,MATCH('Capacity Backing (Hide)'!AM$2,'Capacity Summary'!$B$36:$B$135,0),MATCH('Capacity Backing (Hide)'!$A33,'Capacity Summary'!$I$35:$BH$35,0))&lt;&gt;0,INDEX('Capacity Summary'!$I$36:$BH$135,MATCH('Capacity Backing (Hide)'!AM$2,'Capacity Summary'!$B$36:$B$135,0),MATCH('Capacity Backing (Hide)'!$A33,'Capacity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(Hide)'!$A33,'Capacity Summary'!$I$35:$BH$35,0))="x",INDEX('Capacity Summary'!$C$36:$F$135,MATCH('Capacity Backing (Hide)'!AN$2,'Capacity Summary'!$B$36:$B$135,0),4),IF(INDEX('Capacity Summary'!$I$36:$BH$135,MATCH('Capacity Backing (Hide)'!AN$2,'Capacity Summary'!$B$36:$B$135,0),MATCH('Capacity Backing (Hide)'!$A33,'Capacity Summary'!$I$35:$BH$35,0))&lt;&gt;0,INDEX('Capacity Summary'!$I$36:$BH$135,MATCH('Capacity Backing (Hide)'!AN$2,'Capacity Summary'!$B$36:$B$135,0),MATCH('Capacity Backing (Hide)'!$A33,'Capacity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(Hide)'!$A33,'Capacity Summary'!$I$35:$BH$35,0))="x",INDEX('Capacity Summary'!$C$36:$F$135,MATCH('Capacity Backing (Hide)'!AO$2,'Capacity Summary'!$B$36:$B$135,0),4),IF(INDEX('Capacity Summary'!$I$36:$BH$135,MATCH('Capacity Backing (Hide)'!AO$2,'Capacity Summary'!$B$36:$B$135,0),MATCH('Capacity Backing (Hide)'!$A33,'Capacity Summary'!$I$35:$BH$35,0))&lt;&gt;0,INDEX('Capacity Summary'!$I$36:$BH$135,MATCH('Capacity Backing (Hide)'!AO$2,'Capacity Summary'!$B$36:$B$135,0),MATCH('Capacity Backing (Hide)'!$A33,'Capacity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(Hide)'!$A33,'Capacity Summary'!$I$35:$BH$35,0))="x",INDEX('Capacity Summary'!$C$36:$F$135,MATCH('Capacity Backing (Hide)'!AP$2,'Capacity Summary'!$B$36:$B$135,0),4),IF(INDEX('Capacity Summary'!$I$36:$BH$135,MATCH('Capacity Backing (Hide)'!AP$2,'Capacity Summary'!$B$36:$B$135,0),MATCH('Capacity Backing (Hide)'!$A33,'Capacity Summary'!$I$35:$BH$35,0))&lt;&gt;0,INDEX('Capacity Summary'!$I$36:$BH$135,MATCH('Capacity Backing (Hide)'!AP$2,'Capacity Summary'!$B$36:$B$135,0),MATCH('Capacity Backing (Hide)'!$A33,'Capacity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(Hide)'!$A33,'Capacity Summary'!$I$35:$BH$35,0))="x",INDEX('Capacity Summary'!$C$36:$F$135,MATCH('Capacity Backing (Hide)'!AQ$2,'Capacity Summary'!$B$36:$B$135,0),4),IF(INDEX('Capacity Summary'!$I$36:$BH$135,MATCH('Capacity Backing (Hide)'!AQ$2,'Capacity Summary'!$B$36:$B$135,0),MATCH('Capacity Backing (Hide)'!$A33,'Capacity Summary'!$I$35:$BH$35,0))&lt;&gt;0,INDEX('Capacity Summary'!$I$36:$BH$135,MATCH('Capacity Backing (Hide)'!AQ$2,'Capacity Summary'!$B$36:$B$135,0),MATCH('Capacity Backing (Hide)'!$A33,'Capacity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(Hide)'!$A33,'Capacity Summary'!$I$35:$BH$35,0))="x",INDEX('Capacity Summary'!$C$36:$F$135,MATCH('Capacity Backing (Hide)'!AR$2,'Capacity Summary'!$B$36:$B$135,0),4),IF(INDEX('Capacity Summary'!$I$36:$BH$135,MATCH('Capacity Backing (Hide)'!AR$2,'Capacity Summary'!$B$36:$B$135,0),MATCH('Capacity Backing (Hide)'!$A33,'Capacity Summary'!$I$35:$BH$35,0))&lt;&gt;0,INDEX('Capacity Summary'!$I$36:$BH$135,MATCH('Capacity Backing (Hide)'!AR$2,'Capacity Summary'!$B$36:$B$135,0),MATCH('Capacity Backing (Hide)'!$A33,'Capacity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(Hide)'!$A33,'Capacity Summary'!$I$35:$BH$35,0))="x",INDEX('Capacity Summary'!$C$36:$F$135,MATCH('Capacity Backing (Hide)'!AS$2,'Capacity Summary'!$B$36:$B$135,0),4),IF(INDEX('Capacity Summary'!$I$36:$BH$135,MATCH('Capacity Backing (Hide)'!AS$2,'Capacity Summary'!$B$36:$B$135,0),MATCH('Capacity Backing (Hide)'!$A33,'Capacity Summary'!$I$35:$BH$35,0))&lt;&gt;0,INDEX('Capacity Summary'!$I$36:$BH$135,MATCH('Capacity Backing (Hide)'!AS$2,'Capacity Summary'!$B$36:$B$135,0),MATCH('Capacity Backing (Hide)'!$A33,'Capacity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(Hide)'!$A33,'Capacity Summary'!$I$35:$BH$35,0))="x",INDEX('Capacity Summary'!$C$36:$F$135,MATCH('Capacity Backing (Hide)'!AT$2,'Capacity Summary'!$B$36:$B$135,0),4),IF(INDEX('Capacity Summary'!$I$36:$BH$135,MATCH('Capacity Backing (Hide)'!AT$2,'Capacity Summary'!$B$36:$B$135,0),MATCH('Capacity Backing (Hide)'!$A33,'Capacity Summary'!$I$35:$BH$35,0))&lt;&gt;0,INDEX('Capacity Summary'!$I$36:$BH$135,MATCH('Capacity Backing (Hide)'!AT$2,'Capacity Summary'!$B$36:$B$135,0),MATCH('Capacity Backing (Hide)'!$A33,'Capacity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(Hide)'!$A33,'Capacity Summary'!$I$35:$BH$35,0))="x",INDEX('Capacity Summary'!$C$36:$F$135,MATCH('Capacity Backing (Hide)'!AU$2,'Capacity Summary'!$B$36:$B$135,0),4),IF(INDEX('Capacity Summary'!$I$36:$BH$135,MATCH('Capacity Backing (Hide)'!AU$2,'Capacity Summary'!$B$36:$B$135,0),MATCH('Capacity Backing (Hide)'!$A33,'Capacity Summary'!$I$35:$BH$35,0))&lt;&gt;0,INDEX('Capacity Summary'!$I$36:$BH$135,MATCH('Capacity Backing (Hide)'!AU$2,'Capacity Summary'!$B$36:$B$135,0),MATCH('Capacity Backing (Hide)'!$A33,'Capacity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(Hide)'!$A33,'Capacity Summary'!$I$35:$BH$35,0))="x",INDEX('Capacity Summary'!$C$36:$F$135,MATCH('Capacity Backing (Hide)'!AV$2,'Capacity Summary'!$B$36:$B$135,0),4),IF(INDEX('Capacity Summary'!$I$36:$BH$135,MATCH('Capacity Backing (Hide)'!AV$2,'Capacity Summary'!$B$36:$B$135,0),MATCH('Capacity Backing (Hide)'!$A33,'Capacity Summary'!$I$35:$BH$35,0))&lt;&gt;0,INDEX('Capacity Summary'!$I$36:$BH$135,MATCH('Capacity Backing (Hide)'!AV$2,'Capacity Summary'!$B$36:$B$135,0),MATCH('Capacity Backing (Hide)'!$A33,'Capacity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(Hide)'!$A33,'Capacity Summary'!$I$35:$BH$35,0))="x",INDEX('Capacity Summary'!$C$36:$F$135,MATCH('Capacity Backing (Hide)'!AW$2,'Capacity Summary'!$B$36:$B$135,0),4),IF(INDEX('Capacity Summary'!$I$36:$BH$135,MATCH('Capacity Backing (Hide)'!AW$2,'Capacity Summary'!$B$36:$B$135,0),MATCH('Capacity Backing (Hide)'!$A33,'Capacity Summary'!$I$35:$BH$35,0))&lt;&gt;0,INDEX('Capacity Summary'!$I$36:$BH$135,MATCH('Capacity Backing (Hide)'!AW$2,'Capacity Summary'!$B$36:$B$135,0),MATCH('Capacity Backing (Hide)'!$A33,'Capacity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(Hide)'!$A33,'Capacity Summary'!$I$35:$BH$35,0))="x",INDEX('Capacity Summary'!$C$36:$F$135,MATCH('Capacity Backing (Hide)'!AX$2,'Capacity Summary'!$B$36:$B$135,0),4),IF(INDEX('Capacity Summary'!$I$36:$BH$135,MATCH('Capacity Backing (Hide)'!AX$2,'Capacity Summary'!$B$36:$B$135,0),MATCH('Capacity Backing (Hide)'!$A33,'Capacity Summary'!$I$35:$BH$35,0))&lt;&gt;0,INDEX('Capacity Summary'!$I$36:$BH$135,MATCH('Capacity Backing (Hide)'!AX$2,'Capacity Summary'!$B$36:$B$135,0),MATCH('Capacity Backing (Hide)'!$A33,'Capacity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(Hide)'!$A33,'Capacity Summary'!$I$35:$BH$35,0))="x",INDEX('Capacity Summary'!$C$36:$F$135,MATCH('Capacity Backing (Hide)'!AY$2,'Capacity Summary'!$B$36:$B$135,0),4),IF(INDEX('Capacity Summary'!$I$36:$BH$135,MATCH('Capacity Backing (Hide)'!AY$2,'Capacity Summary'!$B$36:$B$135,0),MATCH('Capacity Backing (Hide)'!$A33,'Capacity Summary'!$I$35:$BH$35,0))&lt;&gt;0,INDEX('Capacity Summary'!$I$36:$BH$135,MATCH('Capacity Backing (Hide)'!AY$2,'Capacity Summary'!$B$36:$B$135,0),MATCH('Capacity Backing (Hide)'!$A33,'Capacity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(Hide)'!$A33,'Capacity Summary'!$I$35:$BH$35,0))="x",INDEX('Capacity Summary'!$C$36:$F$135,MATCH('Capacity Backing (Hide)'!AZ$2,'Capacity Summary'!$B$36:$B$135,0),4),IF(INDEX('Capacity Summary'!$I$36:$BH$135,MATCH('Capacity Backing (Hide)'!AZ$2,'Capacity Summary'!$B$36:$B$135,0),MATCH('Capacity Backing (Hide)'!$A33,'Capacity Summary'!$I$35:$BH$35,0))&lt;&gt;0,INDEX('Capacity Summary'!$I$36:$BH$135,MATCH('Capacity Backing (Hide)'!AZ$2,'Capacity Summary'!$B$36:$B$135,0),MATCH('Capacity Backing (Hide)'!$A33,'Capacity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(Hide)'!$A33,'Capacity Summary'!$I$35:$BH$35,0))="x",INDEX('Capacity Summary'!$C$36:$F$135,MATCH('Capacity Backing (Hide)'!BA$2,'Capacity Summary'!$B$36:$B$135,0),4),IF(INDEX('Capacity Summary'!$I$36:$BH$135,MATCH('Capacity Backing (Hide)'!BA$2,'Capacity Summary'!$B$36:$B$135,0),MATCH('Capacity Backing (Hide)'!$A33,'Capacity Summary'!$I$35:$BH$35,0))&lt;&gt;0,INDEX('Capacity Summary'!$I$36:$BH$135,MATCH('Capacity Backing (Hide)'!BA$2,'Capacity Summary'!$B$36:$B$135,0),MATCH('Capacity Backing (Hide)'!$A33,'Capacity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(Hide)'!$A33,'Capacity Summary'!$I$35:$BH$35,0))="x",INDEX('Capacity Summary'!$C$36:$F$135,MATCH('Capacity Backing (Hide)'!BB$2,'Capacity Summary'!$B$36:$B$135,0),4),IF(INDEX('Capacity Summary'!$I$36:$BH$135,MATCH('Capacity Backing (Hide)'!BB$2,'Capacity Summary'!$B$36:$B$135,0),MATCH('Capacity Backing (Hide)'!$A33,'Capacity Summary'!$I$35:$BH$35,0))&lt;&gt;0,INDEX('Capacity Summary'!$I$36:$BH$135,MATCH('Capacity Backing (Hide)'!BB$2,'Capacity Summary'!$B$36:$B$135,0),MATCH('Capacity Backing (Hide)'!$A33,'Capacity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(Hide)'!$A33,'Capacity Summary'!$I$35:$BH$35,0))="x",INDEX('Capacity Summary'!$C$36:$F$135,MATCH('Capacity Backing (Hide)'!BC$2,'Capacity Summary'!$B$36:$B$135,0),4),IF(INDEX('Capacity Summary'!$I$36:$BH$135,MATCH('Capacity Backing (Hide)'!BC$2,'Capacity Summary'!$B$36:$B$135,0),MATCH('Capacity Backing (Hide)'!$A33,'Capacity Summary'!$I$35:$BH$35,0))&lt;&gt;0,INDEX('Capacity Summary'!$I$36:$BH$135,MATCH('Capacity Backing (Hide)'!BC$2,'Capacity Summary'!$B$36:$B$135,0),MATCH('Capacity Backing (Hide)'!$A33,'Capacity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(Hide)'!$A33,'Capacity Summary'!$I$35:$BH$35,0))="x",INDEX('Capacity Summary'!$C$36:$F$135,MATCH('Capacity Backing (Hide)'!BD$2,'Capacity Summary'!$B$36:$B$135,0),4),IF(INDEX('Capacity Summary'!$I$36:$BH$135,MATCH('Capacity Backing (Hide)'!BD$2,'Capacity Summary'!$B$36:$B$135,0),MATCH('Capacity Backing (Hide)'!$A33,'Capacity Summary'!$I$35:$BH$35,0))&lt;&gt;0,INDEX('Capacity Summary'!$I$36:$BH$135,MATCH('Capacity Backing (Hide)'!BD$2,'Capacity Summary'!$B$36:$B$135,0),MATCH('Capacity Backing (Hide)'!$A33,'Capacity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(Hide)'!$A33,'Capacity Summary'!$I$35:$BH$35,0))="x",INDEX('Capacity Summary'!$C$36:$F$135,MATCH('Capacity Backing (Hide)'!BE$2,'Capacity Summary'!$B$36:$B$135,0),4),IF(INDEX('Capacity Summary'!$I$36:$BH$135,MATCH('Capacity Backing (Hide)'!BE$2,'Capacity Summary'!$B$36:$B$135,0),MATCH('Capacity Backing (Hide)'!$A33,'Capacity Summary'!$I$35:$BH$35,0))&lt;&gt;0,INDEX('Capacity Summary'!$I$36:$BH$135,MATCH('Capacity Backing (Hide)'!BE$2,'Capacity Summary'!$B$36:$B$135,0),MATCH('Capacity Backing (Hide)'!$A33,'Capacity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(Hide)'!$A33,'Capacity Summary'!$I$35:$BH$35,0))="x",INDEX('Capacity Summary'!$C$36:$F$135,MATCH('Capacity Backing (Hide)'!BF$2,'Capacity Summary'!$B$36:$B$135,0),4),IF(INDEX('Capacity Summary'!$I$36:$BH$135,MATCH('Capacity Backing (Hide)'!BF$2,'Capacity Summary'!$B$36:$B$135,0),MATCH('Capacity Backing (Hide)'!$A33,'Capacity Summary'!$I$35:$BH$35,0))&lt;&gt;0,INDEX('Capacity Summary'!$I$36:$BH$135,MATCH('Capacity Backing (Hide)'!BF$2,'Capacity Summary'!$B$36:$B$135,0),MATCH('Capacity Backing (Hide)'!$A33,'Capacity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(Hide)'!$A33,'Capacity Summary'!$I$35:$BH$35,0))="x",INDEX('Capacity Summary'!$C$36:$F$135,MATCH('Capacity Backing (Hide)'!BG$2,'Capacity Summary'!$B$36:$B$135,0),4),IF(INDEX('Capacity Summary'!$I$36:$BH$135,MATCH('Capacity Backing (Hide)'!BG$2,'Capacity Summary'!$B$36:$B$135,0),MATCH('Capacity Backing (Hide)'!$A33,'Capacity Summary'!$I$35:$BH$35,0))&lt;&gt;0,INDEX('Capacity Summary'!$I$36:$BH$135,MATCH('Capacity Backing (Hide)'!BG$2,'Capacity Summary'!$B$36:$B$135,0),MATCH('Capacity Backing (Hide)'!$A33,'Capacity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(Hide)'!$A33,'Capacity Summary'!$I$35:$BH$35,0))="x",INDEX('Capacity Summary'!$C$36:$F$135,MATCH('Capacity Backing (Hide)'!BH$2,'Capacity Summary'!$B$36:$B$135,0),4),IF(INDEX('Capacity Summary'!$I$36:$BH$135,MATCH('Capacity Backing (Hide)'!BH$2,'Capacity Summary'!$B$36:$B$135,0),MATCH('Capacity Backing (Hide)'!$A33,'Capacity Summary'!$I$35:$BH$35,0))&lt;&gt;0,INDEX('Capacity Summary'!$I$36:$BH$135,MATCH('Capacity Backing (Hide)'!BH$2,'Capacity Summary'!$B$36:$B$135,0),MATCH('Capacity Backing (Hide)'!$A33,'Capacity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(Hide)'!$A33,'Capacity Summary'!$I$35:$BH$35,0))="x",INDEX('Capacity Summary'!$C$36:$F$135,MATCH('Capacity Backing (Hide)'!BI$2,'Capacity Summary'!$B$36:$B$135,0),4),IF(INDEX('Capacity Summary'!$I$36:$BH$135,MATCH('Capacity Backing (Hide)'!BI$2,'Capacity Summary'!$B$36:$B$135,0),MATCH('Capacity Backing (Hide)'!$A33,'Capacity Summary'!$I$35:$BH$35,0))&lt;&gt;0,INDEX('Capacity Summary'!$I$36:$BH$135,MATCH('Capacity Backing (Hide)'!BI$2,'Capacity Summary'!$B$36:$B$135,0),MATCH('Capacity Backing (Hide)'!$A33,'Capacity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(Hide)'!$A33,'Capacity Summary'!$I$35:$BH$35,0))="x",INDEX('Capacity Summary'!$C$36:$F$135,MATCH('Capacity Backing (Hide)'!BJ$2,'Capacity Summary'!$B$36:$B$135,0),4),IF(INDEX('Capacity Summary'!$I$36:$BH$135,MATCH('Capacity Backing (Hide)'!BJ$2,'Capacity Summary'!$B$36:$B$135,0),MATCH('Capacity Backing (Hide)'!$A33,'Capacity Summary'!$I$35:$BH$35,0))&lt;&gt;0,INDEX('Capacity Summary'!$I$36:$BH$135,MATCH('Capacity Backing (Hide)'!BJ$2,'Capacity Summary'!$B$36:$B$135,0),MATCH('Capacity Backing (Hide)'!$A33,'Capacity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(Hide)'!$A33,'Capacity Summary'!$I$35:$BH$35,0))="x",INDEX('Capacity Summary'!$C$36:$F$135,MATCH('Capacity Backing (Hide)'!BK$2,'Capacity Summary'!$B$36:$B$135,0),4),IF(INDEX('Capacity Summary'!$I$36:$BH$135,MATCH('Capacity Backing (Hide)'!BK$2,'Capacity Summary'!$B$36:$B$135,0),MATCH('Capacity Backing (Hide)'!$A33,'Capacity Summary'!$I$35:$BH$35,0))&lt;&gt;0,INDEX('Capacity Summary'!$I$36:$BH$135,MATCH('Capacity Backing (Hide)'!BK$2,'Capacity Summary'!$B$36:$B$135,0),MATCH('Capacity Backing (Hide)'!$A33,'Capacity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(Hide)'!$A33,'Capacity Summary'!$I$35:$BH$35,0))="x",INDEX('Capacity Summary'!$C$36:$F$135,MATCH('Capacity Backing (Hide)'!BL$2,'Capacity Summary'!$B$36:$B$135,0),4),IF(INDEX('Capacity Summary'!$I$36:$BH$135,MATCH('Capacity Backing (Hide)'!BL$2,'Capacity Summary'!$B$36:$B$135,0),MATCH('Capacity Backing (Hide)'!$A33,'Capacity Summary'!$I$35:$BH$35,0))&lt;&gt;0,INDEX('Capacity Summary'!$I$36:$BH$135,MATCH('Capacity Backing (Hide)'!BL$2,'Capacity Summary'!$B$36:$B$135,0),MATCH('Capacity Backing (Hide)'!$A33,'Capacity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(Hide)'!$A33,'Capacity Summary'!$I$35:$BH$35,0))="x",INDEX('Capacity Summary'!$C$36:$F$135,MATCH('Capacity Backing (Hide)'!BM$2,'Capacity Summary'!$B$36:$B$135,0),4),IF(INDEX('Capacity Summary'!$I$36:$BH$135,MATCH('Capacity Backing (Hide)'!BM$2,'Capacity Summary'!$B$36:$B$135,0),MATCH('Capacity Backing (Hide)'!$A33,'Capacity Summary'!$I$35:$BH$35,0))&lt;&gt;0,INDEX('Capacity Summary'!$I$36:$BH$135,MATCH('Capacity Backing (Hide)'!BM$2,'Capacity Summary'!$B$36:$B$135,0),MATCH('Capacity Backing (Hide)'!$A33,'Capacity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(Hide)'!$A33,'Capacity Summary'!$I$35:$BH$35,0))="x",INDEX('Capacity Summary'!$C$36:$F$135,MATCH('Capacity Backing (Hide)'!BN$2,'Capacity Summary'!$B$36:$B$135,0),4),IF(INDEX('Capacity Summary'!$I$36:$BH$135,MATCH('Capacity Backing (Hide)'!BN$2,'Capacity Summary'!$B$36:$B$135,0),MATCH('Capacity Backing (Hide)'!$A33,'Capacity Summary'!$I$35:$BH$35,0))&lt;&gt;0,INDEX('Capacity Summary'!$I$36:$BH$135,MATCH('Capacity Backing (Hide)'!BN$2,'Capacity Summary'!$B$36:$B$135,0),MATCH('Capacity Backing (Hide)'!$A33,'Capacity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(Hide)'!$A33,'Capacity Summary'!$I$35:$BH$35,0))="x",INDEX('Capacity Summary'!$C$36:$F$135,MATCH('Capacity Backing (Hide)'!BO$2,'Capacity Summary'!$B$36:$B$135,0),4),IF(INDEX('Capacity Summary'!$I$36:$BH$135,MATCH('Capacity Backing (Hide)'!BO$2,'Capacity Summary'!$B$36:$B$135,0),MATCH('Capacity Backing (Hide)'!$A33,'Capacity Summary'!$I$35:$BH$35,0))&lt;&gt;0,INDEX('Capacity Summary'!$I$36:$BH$135,MATCH('Capacity Backing (Hide)'!BO$2,'Capacity Summary'!$B$36:$B$135,0),MATCH('Capacity Backing (Hide)'!$A33,'Capacity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(Hide)'!$A33,'Capacity Summary'!$I$35:$BH$35,0))="x",INDEX('Capacity Summary'!$C$36:$F$135,MATCH('Capacity Backing (Hide)'!BP$2,'Capacity Summary'!$B$36:$B$135,0),4),IF(INDEX('Capacity Summary'!$I$36:$BH$135,MATCH('Capacity Backing (Hide)'!BP$2,'Capacity Summary'!$B$36:$B$135,0),MATCH('Capacity Backing (Hide)'!$A33,'Capacity Summary'!$I$35:$BH$35,0))&lt;&gt;0,INDEX('Capacity Summary'!$I$36:$BH$135,MATCH('Capacity Backing (Hide)'!BP$2,'Capacity Summary'!$B$36:$B$135,0),MATCH('Capacity Backing (Hide)'!$A33,'Capacity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(Hide)'!$A33,'Capacity Summary'!$I$35:$BH$35,0))="x",INDEX('Capacity Summary'!$C$36:$F$135,MATCH('Capacity Backing (Hide)'!BQ$2,'Capacity Summary'!$B$36:$B$135,0),4),IF(INDEX('Capacity Summary'!$I$36:$BH$135,MATCH('Capacity Backing (Hide)'!BQ$2,'Capacity Summary'!$B$36:$B$135,0),MATCH('Capacity Backing (Hide)'!$A33,'Capacity Summary'!$I$35:$BH$35,0))&lt;&gt;0,INDEX('Capacity Summary'!$I$36:$BH$135,MATCH('Capacity Backing (Hide)'!BQ$2,'Capacity Summary'!$B$36:$B$135,0),MATCH('Capacity Backing (Hide)'!$A33,'Capacity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(Hide)'!$A33,'Capacity Summary'!$I$35:$BH$35,0))="x",INDEX('Capacity Summary'!$C$36:$F$135,MATCH('Capacity Backing (Hide)'!BR$2,'Capacity Summary'!$B$36:$B$135,0),4),IF(INDEX('Capacity Summary'!$I$36:$BH$135,MATCH('Capacity Backing (Hide)'!BR$2,'Capacity Summary'!$B$36:$B$135,0),MATCH('Capacity Backing (Hide)'!$A33,'Capacity Summary'!$I$35:$BH$35,0))&lt;&gt;0,INDEX('Capacity Summary'!$I$36:$BH$135,MATCH('Capacity Backing (Hide)'!BR$2,'Capacity Summary'!$B$36:$B$135,0),MATCH('Capacity Backing (Hide)'!$A33,'Capacity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(Hide)'!$A33,'Capacity Summary'!$I$35:$BH$35,0))="x",INDEX('Capacity Summary'!$C$36:$F$135,MATCH('Capacity Backing (Hide)'!BS$2,'Capacity Summary'!$B$36:$B$135,0),4),IF(INDEX('Capacity Summary'!$I$36:$BH$135,MATCH('Capacity Backing (Hide)'!BS$2,'Capacity Summary'!$B$36:$B$135,0),MATCH('Capacity Backing (Hide)'!$A33,'Capacity Summary'!$I$35:$BH$35,0))&lt;&gt;0,INDEX('Capacity Summary'!$I$36:$BH$135,MATCH('Capacity Backing (Hide)'!BS$2,'Capacity Summary'!$B$36:$B$135,0),MATCH('Capacity Backing (Hide)'!$A33,'Capacity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(Hide)'!$A33,'Capacity Summary'!$I$35:$BH$35,0))="x",INDEX('Capacity Summary'!$C$36:$F$135,MATCH('Capacity Backing (Hide)'!BT$2,'Capacity Summary'!$B$36:$B$135,0),4),IF(INDEX('Capacity Summary'!$I$36:$BH$135,MATCH('Capacity Backing (Hide)'!BT$2,'Capacity Summary'!$B$36:$B$135,0),MATCH('Capacity Backing (Hide)'!$A33,'Capacity Summary'!$I$35:$BH$35,0))&lt;&gt;0,INDEX('Capacity Summary'!$I$36:$BH$135,MATCH('Capacity Backing (Hide)'!BT$2,'Capacity Summary'!$B$36:$B$135,0),MATCH('Capacity Backing (Hide)'!$A33,'Capacity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(Hide)'!$A33,'Capacity Summary'!$I$35:$BH$35,0))="x",INDEX('Capacity Summary'!$C$36:$F$135,MATCH('Capacity Backing (Hide)'!BU$2,'Capacity Summary'!$B$36:$B$135,0),4),IF(INDEX('Capacity Summary'!$I$36:$BH$135,MATCH('Capacity Backing (Hide)'!BU$2,'Capacity Summary'!$B$36:$B$135,0),MATCH('Capacity Backing (Hide)'!$A33,'Capacity Summary'!$I$35:$BH$35,0))&lt;&gt;0,INDEX('Capacity Summary'!$I$36:$BH$135,MATCH('Capacity Backing (Hide)'!BU$2,'Capacity Summary'!$B$36:$B$135,0),MATCH('Capacity Backing (Hide)'!$A33,'Capacity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(Hide)'!$A33,'Capacity Summary'!$I$35:$BH$35,0))="x",INDEX('Capacity Summary'!$C$36:$F$135,MATCH('Capacity Backing (Hide)'!BV$2,'Capacity Summary'!$B$36:$B$135,0),4),IF(INDEX('Capacity Summary'!$I$36:$BH$135,MATCH('Capacity Backing (Hide)'!BV$2,'Capacity Summary'!$B$36:$B$135,0),MATCH('Capacity Backing (Hide)'!$A33,'Capacity Summary'!$I$35:$BH$35,0))&lt;&gt;0,INDEX('Capacity Summary'!$I$36:$BH$135,MATCH('Capacity Backing (Hide)'!BV$2,'Capacity Summary'!$B$36:$B$135,0),MATCH('Capacity Backing (Hide)'!$A33,'Capacity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(Hide)'!$A33,'Capacity Summary'!$I$35:$BH$35,0))="x",INDEX('Capacity Summary'!$C$36:$F$135,MATCH('Capacity Backing (Hide)'!BW$2,'Capacity Summary'!$B$36:$B$135,0),4),IF(INDEX('Capacity Summary'!$I$36:$BH$135,MATCH('Capacity Backing (Hide)'!BW$2,'Capacity Summary'!$B$36:$B$135,0),MATCH('Capacity Backing (Hide)'!$A33,'Capacity Summary'!$I$35:$BH$35,0))&lt;&gt;0,INDEX('Capacity Summary'!$I$36:$BH$135,MATCH('Capacity Backing (Hide)'!BW$2,'Capacity Summary'!$B$36:$B$135,0),MATCH('Capacity Backing (Hide)'!$A33,'Capacity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(Hide)'!$A33,'Capacity Summary'!$I$35:$BH$35,0))="x",INDEX('Capacity Summary'!$C$36:$F$135,MATCH('Capacity Backing (Hide)'!BX$2,'Capacity Summary'!$B$36:$B$135,0),4),IF(INDEX('Capacity Summary'!$I$36:$BH$135,MATCH('Capacity Backing (Hide)'!BX$2,'Capacity Summary'!$B$36:$B$135,0),MATCH('Capacity Backing (Hide)'!$A33,'Capacity Summary'!$I$35:$BH$35,0))&lt;&gt;0,INDEX('Capacity Summary'!$I$36:$BH$135,MATCH('Capacity Backing (Hide)'!BX$2,'Capacity Summary'!$B$36:$B$135,0),MATCH('Capacity Backing (Hide)'!$A33,'Capacity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(Hide)'!$A33,'Capacity Summary'!$I$35:$BH$35,0))="x",INDEX('Capacity Summary'!$C$36:$F$135,MATCH('Capacity Backing (Hide)'!BY$2,'Capacity Summary'!$B$36:$B$135,0),4),IF(INDEX('Capacity Summary'!$I$36:$BH$135,MATCH('Capacity Backing (Hide)'!BY$2,'Capacity Summary'!$B$36:$B$135,0),MATCH('Capacity Backing (Hide)'!$A33,'Capacity Summary'!$I$35:$BH$35,0))&lt;&gt;0,INDEX('Capacity Summary'!$I$36:$BH$135,MATCH('Capacity Backing (Hide)'!BY$2,'Capacity Summary'!$B$36:$B$135,0),MATCH('Capacity Backing (Hide)'!$A33,'Capacity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(Hide)'!$A33,'Capacity Summary'!$I$35:$BH$35,0))="x",INDEX('Capacity Summary'!$C$36:$F$135,MATCH('Capacity Backing (Hide)'!BZ$2,'Capacity Summary'!$B$36:$B$135,0),4),IF(INDEX('Capacity Summary'!$I$36:$BH$135,MATCH('Capacity Backing (Hide)'!BZ$2,'Capacity Summary'!$B$36:$B$135,0),MATCH('Capacity Backing (Hide)'!$A33,'Capacity Summary'!$I$35:$BH$35,0))&lt;&gt;0,INDEX('Capacity Summary'!$I$36:$BH$135,MATCH('Capacity Backing (Hide)'!BZ$2,'Capacity Summary'!$B$36:$B$135,0),MATCH('Capacity Backing (Hide)'!$A33,'Capacity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(Hide)'!$A33,'Capacity Summary'!$I$35:$BH$35,0))="x",INDEX('Capacity Summary'!$C$36:$F$135,MATCH('Capacity Backing (Hide)'!CA$2,'Capacity Summary'!$B$36:$B$135,0),4),IF(INDEX('Capacity Summary'!$I$36:$BH$135,MATCH('Capacity Backing (Hide)'!CA$2,'Capacity Summary'!$B$36:$B$135,0),MATCH('Capacity Backing (Hide)'!$A33,'Capacity Summary'!$I$35:$BH$35,0))&lt;&gt;0,INDEX('Capacity Summary'!$I$36:$BH$135,MATCH('Capacity Backing (Hide)'!CA$2,'Capacity Summary'!$B$36:$B$135,0),MATCH('Capacity Backing (Hide)'!$A33,'Capacity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(Hide)'!$A33,'Capacity Summary'!$I$35:$BH$35,0))="x",INDEX('Capacity Summary'!$C$36:$F$135,MATCH('Capacity Backing (Hide)'!CB$2,'Capacity Summary'!$B$36:$B$135,0),4),IF(INDEX('Capacity Summary'!$I$36:$BH$135,MATCH('Capacity Backing (Hide)'!CB$2,'Capacity Summary'!$B$36:$B$135,0),MATCH('Capacity Backing (Hide)'!$A33,'Capacity Summary'!$I$35:$BH$35,0))&lt;&gt;0,INDEX('Capacity Summary'!$I$36:$BH$135,MATCH('Capacity Backing (Hide)'!CB$2,'Capacity Summary'!$B$36:$B$135,0),MATCH('Capacity Backing (Hide)'!$A33,'Capacity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(Hide)'!$A33,'Capacity Summary'!$I$35:$BH$35,0))="x",INDEX('Capacity Summary'!$C$36:$F$135,MATCH('Capacity Backing (Hide)'!CC$2,'Capacity Summary'!$B$36:$B$135,0),4),IF(INDEX('Capacity Summary'!$I$36:$BH$135,MATCH('Capacity Backing (Hide)'!CC$2,'Capacity Summary'!$B$36:$B$135,0),MATCH('Capacity Backing (Hide)'!$A33,'Capacity Summary'!$I$35:$BH$35,0))&lt;&gt;0,INDEX('Capacity Summary'!$I$36:$BH$135,MATCH('Capacity Backing (Hide)'!CC$2,'Capacity Summary'!$B$36:$B$135,0),MATCH('Capacity Backing (Hide)'!$A33,'Capacity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(Hide)'!$A33,'Capacity Summary'!$I$35:$BH$35,0))="x",INDEX('Capacity Summary'!$C$36:$F$135,MATCH('Capacity Backing (Hide)'!CD$2,'Capacity Summary'!$B$36:$B$135,0),4),IF(INDEX('Capacity Summary'!$I$36:$BH$135,MATCH('Capacity Backing (Hide)'!CD$2,'Capacity Summary'!$B$36:$B$135,0),MATCH('Capacity Backing (Hide)'!$A33,'Capacity Summary'!$I$35:$BH$35,0))&lt;&gt;0,INDEX('Capacity Summary'!$I$36:$BH$135,MATCH('Capacity Backing (Hide)'!CD$2,'Capacity Summary'!$B$36:$B$135,0),MATCH('Capacity Backing (Hide)'!$A33,'Capacity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(Hide)'!$A33,'Capacity Summary'!$I$35:$BH$35,0))="x",INDEX('Capacity Summary'!$C$36:$F$135,MATCH('Capacity Backing (Hide)'!CE$2,'Capacity Summary'!$B$36:$B$135,0),4),IF(INDEX('Capacity Summary'!$I$36:$BH$135,MATCH('Capacity Backing (Hide)'!CE$2,'Capacity Summary'!$B$36:$B$135,0),MATCH('Capacity Backing (Hide)'!$A33,'Capacity Summary'!$I$35:$BH$35,0))&lt;&gt;0,INDEX('Capacity Summary'!$I$36:$BH$135,MATCH('Capacity Backing (Hide)'!CE$2,'Capacity Summary'!$B$36:$B$135,0),MATCH('Capacity Backing (Hide)'!$A33,'Capacity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(Hide)'!$A33,'Capacity Summary'!$I$35:$BH$35,0))="x",INDEX('Capacity Summary'!$C$36:$F$135,MATCH('Capacity Backing (Hide)'!CF$2,'Capacity Summary'!$B$36:$B$135,0),4),IF(INDEX('Capacity Summary'!$I$36:$BH$135,MATCH('Capacity Backing (Hide)'!CF$2,'Capacity Summary'!$B$36:$B$135,0),MATCH('Capacity Backing (Hide)'!$A33,'Capacity Summary'!$I$35:$BH$35,0))&lt;&gt;0,INDEX('Capacity Summary'!$I$36:$BH$135,MATCH('Capacity Backing (Hide)'!CF$2,'Capacity Summary'!$B$36:$B$135,0),MATCH('Capacity Backing (Hide)'!$A33,'Capacity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(Hide)'!$A33,'Capacity Summary'!$I$35:$BH$35,0))="x",INDEX('Capacity Summary'!$C$36:$F$135,MATCH('Capacity Backing (Hide)'!CG$2,'Capacity Summary'!$B$36:$B$135,0),4),IF(INDEX('Capacity Summary'!$I$36:$BH$135,MATCH('Capacity Backing (Hide)'!CG$2,'Capacity Summary'!$B$36:$B$135,0),MATCH('Capacity Backing (Hide)'!$A33,'Capacity Summary'!$I$35:$BH$35,0))&lt;&gt;0,INDEX('Capacity Summary'!$I$36:$BH$135,MATCH('Capacity Backing (Hide)'!CG$2,'Capacity Summary'!$B$36:$B$135,0),MATCH('Capacity Backing (Hide)'!$A33,'Capacity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(Hide)'!$A33,'Capacity Summary'!$I$35:$BH$35,0))="x",INDEX('Capacity Summary'!$C$36:$F$135,MATCH('Capacity Backing (Hide)'!CH$2,'Capacity Summary'!$B$36:$B$135,0),4),IF(INDEX('Capacity Summary'!$I$36:$BH$135,MATCH('Capacity Backing (Hide)'!CH$2,'Capacity Summary'!$B$36:$B$135,0),MATCH('Capacity Backing (Hide)'!$A33,'Capacity Summary'!$I$35:$BH$35,0))&lt;&gt;0,INDEX('Capacity Summary'!$I$36:$BH$135,MATCH('Capacity Backing (Hide)'!CH$2,'Capacity Summary'!$B$36:$B$135,0),MATCH('Capacity Backing (Hide)'!$A33,'Capacity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(Hide)'!$A33,'Capacity Summary'!$I$35:$BH$35,0))="x",INDEX('Capacity Summary'!$C$36:$F$135,MATCH('Capacity Backing (Hide)'!CI$2,'Capacity Summary'!$B$36:$B$135,0),4),IF(INDEX('Capacity Summary'!$I$36:$BH$135,MATCH('Capacity Backing (Hide)'!CI$2,'Capacity Summary'!$B$36:$B$135,0),MATCH('Capacity Backing (Hide)'!$A33,'Capacity Summary'!$I$35:$BH$35,0))&lt;&gt;0,INDEX('Capacity Summary'!$I$36:$BH$135,MATCH('Capacity Backing (Hide)'!CI$2,'Capacity Summary'!$B$36:$B$135,0),MATCH('Capacity Backing (Hide)'!$A33,'Capacity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(Hide)'!$A33,'Capacity Summary'!$I$35:$BH$35,0))="x",INDEX('Capacity Summary'!$C$36:$F$135,MATCH('Capacity Backing (Hide)'!CJ$2,'Capacity Summary'!$B$36:$B$135,0),4),IF(INDEX('Capacity Summary'!$I$36:$BH$135,MATCH('Capacity Backing (Hide)'!CJ$2,'Capacity Summary'!$B$36:$B$135,0),MATCH('Capacity Backing (Hide)'!$A33,'Capacity Summary'!$I$35:$BH$35,0))&lt;&gt;0,INDEX('Capacity Summary'!$I$36:$BH$135,MATCH('Capacity Backing (Hide)'!CJ$2,'Capacity Summary'!$B$36:$B$135,0),MATCH('Capacity Backing (Hide)'!$A33,'Capacity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(Hide)'!$A33,'Capacity Summary'!$I$35:$BH$35,0))="x",INDEX('Capacity Summary'!$C$36:$F$135,MATCH('Capacity Backing (Hide)'!CK$2,'Capacity Summary'!$B$36:$B$135,0),4),IF(INDEX('Capacity Summary'!$I$36:$BH$135,MATCH('Capacity Backing (Hide)'!CK$2,'Capacity Summary'!$B$36:$B$135,0),MATCH('Capacity Backing (Hide)'!$A33,'Capacity Summary'!$I$35:$BH$35,0))&lt;&gt;0,INDEX('Capacity Summary'!$I$36:$BH$135,MATCH('Capacity Backing (Hide)'!CK$2,'Capacity Summary'!$B$36:$B$135,0),MATCH('Capacity Backing (Hide)'!$A33,'Capacity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(Hide)'!$A33,'Capacity Summary'!$I$35:$BH$35,0))="x",INDEX('Capacity Summary'!$C$36:$F$135,MATCH('Capacity Backing (Hide)'!CL$2,'Capacity Summary'!$B$36:$B$135,0),4),IF(INDEX('Capacity Summary'!$I$36:$BH$135,MATCH('Capacity Backing (Hide)'!CL$2,'Capacity Summary'!$B$36:$B$135,0),MATCH('Capacity Backing (Hide)'!$A33,'Capacity Summary'!$I$35:$BH$35,0))&lt;&gt;0,INDEX('Capacity Summary'!$I$36:$BH$135,MATCH('Capacity Backing (Hide)'!CL$2,'Capacity Summary'!$B$36:$B$135,0),MATCH('Capacity Backing (Hide)'!$A33,'Capacity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(Hide)'!$A33,'Capacity Summary'!$I$35:$BH$35,0))="x",INDEX('Capacity Summary'!$C$36:$F$135,MATCH('Capacity Backing (Hide)'!CM$2,'Capacity Summary'!$B$36:$B$135,0),4),IF(INDEX('Capacity Summary'!$I$36:$BH$135,MATCH('Capacity Backing (Hide)'!CM$2,'Capacity Summary'!$B$36:$B$135,0),MATCH('Capacity Backing (Hide)'!$A33,'Capacity Summary'!$I$35:$BH$35,0))&lt;&gt;0,INDEX('Capacity Summary'!$I$36:$BH$135,MATCH('Capacity Backing (Hide)'!CM$2,'Capacity Summary'!$B$36:$B$135,0),MATCH('Capacity Backing (Hide)'!$A33,'Capacity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(Hide)'!$A33,'Capacity Summary'!$I$35:$BH$35,0))="x",INDEX('Capacity Summary'!$C$36:$F$135,MATCH('Capacity Backing (Hide)'!CN$2,'Capacity Summary'!$B$36:$B$135,0),4),IF(INDEX('Capacity Summary'!$I$36:$BH$135,MATCH('Capacity Backing (Hide)'!CN$2,'Capacity Summary'!$B$36:$B$135,0),MATCH('Capacity Backing (Hide)'!$A33,'Capacity Summary'!$I$35:$BH$35,0))&lt;&gt;0,INDEX('Capacity Summary'!$I$36:$BH$135,MATCH('Capacity Backing (Hide)'!CN$2,'Capacity Summary'!$B$36:$B$135,0),MATCH('Capacity Backing (Hide)'!$A33,'Capacity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(Hide)'!$A33,'Capacity Summary'!$I$35:$BH$35,0))="x",INDEX('Capacity Summary'!$C$36:$F$135,MATCH('Capacity Backing (Hide)'!CO$2,'Capacity Summary'!$B$36:$B$135,0),4),IF(INDEX('Capacity Summary'!$I$36:$BH$135,MATCH('Capacity Backing (Hide)'!CO$2,'Capacity Summary'!$B$36:$B$135,0),MATCH('Capacity Backing (Hide)'!$A33,'Capacity Summary'!$I$35:$BH$35,0))&lt;&gt;0,INDEX('Capacity Summary'!$I$36:$BH$135,MATCH('Capacity Backing (Hide)'!CO$2,'Capacity Summary'!$B$36:$B$135,0),MATCH('Capacity Backing (Hide)'!$A33,'Capacity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(Hide)'!$A33,'Capacity Summary'!$I$35:$BH$35,0))="x",INDEX('Capacity Summary'!$C$36:$F$135,MATCH('Capacity Backing (Hide)'!CP$2,'Capacity Summary'!$B$36:$B$135,0),4),IF(INDEX('Capacity Summary'!$I$36:$BH$135,MATCH('Capacity Backing (Hide)'!CP$2,'Capacity Summary'!$B$36:$B$135,0),MATCH('Capacity Backing (Hide)'!$A33,'Capacity Summary'!$I$35:$BH$35,0))&lt;&gt;0,INDEX('Capacity Summary'!$I$36:$BH$135,MATCH('Capacity Backing (Hide)'!CP$2,'Capacity Summary'!$B$36:$B$135,0),MATCH('Capacity Backing (Hide)'!$A33,'Capacity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(Hide)'!$A33,'Capacity Summary'!$I$35:$BH$35,0))="x",INDEX('Capacity Summary'!$C$36:$F$135,MATCH('Capacity Backing (Hide)'!CQ$2,'Capacity Summary'!$B$36:$B$135,0),4),IF(INDEX('Capacity Summary'!$I$36:$BH$135,MATCH('Capacity Backing (Hide)'!CQ$2,'Capacity Summary'!$B$36:$B$135,0),MATCH('Capacity Backing (Hide)'!$A33,'Capacity Summary'!$I$35:$BH$35,0))&lt;&gt;0,INDEX('Capacity Summary'!$I$36:$BH$135,MATCH('Capacity Backing (Hide)'!CQ$2,'Capacity Summary'!$B$36:$B$135,0),MATCH('Capacity Backing (Hide)'!$A33,'Capacity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(Hide)'!$A33,'Capacity Summary'!$I$35:$BH$35,0))="x",INDEX('Capacity Summary'!$C$36:$F$135,MATCH('Capacity Backing (Hide)'!CR$2,'Capacity Summary'!$B$36:$B$135,0),4),IF(INDEX('Capacity Summary'!$I$36:$BH$135,MATCH('Capacity Backing (Hide)'!CR$2,'Capacity Summary'!$B$36:$B$135,0),MATCH('Capacity Backing (Hide)'!$A33,'Capacity Summary'!$I$35:$BH$35,0))&lt;&gt;0,INDEX('Capacity Summary'!$I$36:$BH$135,MATCH('Capacity Backing (Hide)'!CR$2,'Capacity Summary'!$B$36:$B$135,0),MATCH('Capacity Backing (Hide)'!$A33,'Capacity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(Hide)'!$A33,'Capacity Summary'!$I$35:$BH$35,0))="x",INDEX('Capacity Summary'!$C$36:$F$135,MATCH('Capacity Backing (Hide)'!CS$2,'Capacity Summary'!$B$36:$B$135,0),4),IF(INDEX('Capacity Summary'!$I$36:$BH$135,MATCH('Capacity Backing (Hide)'!CS$2,'Capacity Summary'!$B$36:$B$135,0),MATCH('Capacity Backing (Hide)'!$A33,'Capacity Summary'!$I$35:$BH$35,0))&lt;&gt;0,INDEX('Capacity Summary'!$I$36:$BH$135,MATCH('Capacity Backing (Hide)'!CS$2,'Capacity Summary'!$B$36:$B$135,0),MATCH('Capacity Backing (Hide)'!$A33,'Capacity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(Hide)'!$A33,'Capacity Summary'!$I$35:$BH$35,0))="x",INDEX('Capacity Summary'!$C$36:$F$135,MATCH('Capacity Backing (Hide)'!CT$2,'Capacity Summary'!$B$36:$B$135,0),4),IF(INDEX('Capacity Summary'!$I$36:$BH$135,MATCH('Capacity Backing (Hide)'!CT$2,'Capacity Summary'!$B$36:$B$135,0),MATCH('Capacity Backing (Hide)'!$A33,'Capacity Summary'!$I$35:$BH$35,0))&lt;&gt;0,INDEX('Capacity Summary'!$I$36:$BH$135,MATCH('Capacity Backing (Hide)'!CT$2,'Capacity Summary'!$B$36:$B$135,0),MATCH('Capacity Backing (Hide)'!$A33,'Capacity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(Hide)'!$A33,'Capacity Summary'!$I$35:$BH$35,0))="x",INDEX('Capacity Summary'!$C$36:$F$135,MATCH('Capacity Backing (Hide)'!CU$2,'Capacity Summary'!$B$36:$B$135,0),4),IF(INDEX('Capacity Summary'!$I$36:$BH$135,MATCH('Capacity Backing (Hide)'!CU$2,'Capacity Summary'!$B$36:$B$135,0),MATCH('Capacity Backing (Hide)'!$A33,'Capacity Summary'!$I$35:$BH$35,0))&lt;&gt;0,INDEX('Capacity Summary'!$I$36:$BH$135,MATCH('Capacity Backing (Hide)'!CU$2,'Capacity Summary'!$B$36:$B$135,0),MATCH('Capacity Backing (Hide)'!$A33,'Capacity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(Hide)'!$A33,'Capacity Summary'!$I$35:$BH$35,0))="x",INDEX('Capacity Summary'!$C$36:$F$135,MATCH('Capacity Backing (Hide)'!CV$2,'Capacity Summary'!$B$36:$B$135,0),4),IF(INDEX('Capacity Summary'!$I$36:$BH$135,MATCH('Capacity Backing (Hide)'!CV$2,'Capacity Summary'!$B$36:$B$135,0),MATCH('Capacity Backing (Hide)'!$A33,'Capacity Summary'!$I$35:$BH$35,0))&lt;&gt;0,INDEX('Capacity Summary'!$I$36:$BH$135,MATCH('Capacity Backing (Hide)'!CV$2,'Capacity Summary'!$B$36:$B$135,0),MATCH('Capacity Backing (Hide)'!$A33,'Capacity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(Hide)'!$A33,'Capacity Summary'!$I$35:$BH$35,0))="x",INDEX('Capacity Summary'!$C$36:$F$135,MATCH('Capacity Backing (Hide)'!CW$2,'Capacity Summary'!$B$36:$B$135,0),4),IF(INDEX('Capacity Summary'!$I$36:$BH$135,MATCH('Capacity Backing (Hide)'!CW$2,'Capacity Summary'!$B$36:$B$135,0),MATCH('Capacity Backing (Hide)'!$A33,'Capacity Summary'!$I$35:$BH$35,0))&lt;&gt;0,INDEX('Capacity Summary'!$I$36:$BH$135,MATCH('Capacity Backing (Hide)'!CW$2,'Capacity Summary'!$B$36:$B$135,0),MATCH('Capacity Backing (Hide)'!$A33,'Capacity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(Hide)'!$A34,'Capacity Summary'!$I$35:$BH$35,0))="x",INDEX('Capacity Summary'!$C$36:$F$135,MATCH('Capacity Backing (Hide)'!B$2,'Capacity Summary'!$B$36:$B$135,0),4),IF(INDEX('Capacity Summary'!$I$36:$BH$135,MATCH('Capacity Backing (Hide)'!B$2,'Capacity Summary'!$B$36:$B$135,0),MATCH('Capacity Backing (Hide)'!$A34,'Capacity Summary'!$I$35:$BH$35,0))&lt;&gt;0,INDEX('Capacity Summary'!$I$36:$BH$135,MATCH('Capacity Backing (Hide)'!B$2,'Capacity Summary'!$B$36:$B$135,0),MATCH('Capacity Backing (Hide)'!$A34,'Capacity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(Hide)'!$A34,'Capacity Summary'!$I$35:$BH$35,0))="x",INDEX('Capacity Summary'!$C$36:$F$135,MATCH('Capacity Backing (Hide)'!C$2,'Capacity Summary'!$B$36:$B$135,0),4),IF(INDEX('Capacity Summary'!$I$36:$BH$135,MATCH('Capacity Backing (Hide)'!C$2,'Capacity Summary'!$B$36:$B$135,0),MATCH('Capacity Backing (Hide)'!$A34,'Capacity Summary'!$I$35:$BH$35,0))&lt;&gt;0,INDEX('Capacity Summary'!$I$36:$BH$135,MATCH('Capacity Backing (Hide)'!C$2,'Capacity Summary'!$B$36:$B$135,0),MATCH('Capacity Backing (Hide)'!$A34,'Capacity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(Hide)'!$A34,'Capacity Summary'!$I$35:$BH$35,0))="x",INDEX('Capacity Summary'!$C$36:$F$135,MATCH('Capacity Backing (Hide)'!D$2,'Capacity Summary'!$B$36:$B$135,0),4),IF(INDEX('Capacity Summary'!$I$36:$BH$135,MATCH('Capacity Backing (Hide)'!D$2,'Capacity Summary'!$B$36:$B$135,0),MATCH('Capacity Backing (Hide)'!$A34,'Capacity Summary'!$I$35:$BH$35,0))&lt;&gt;0,INDEX('Capacity Summary'!$I$36:$BH$135,MATCH('Capacity Backing (Hide)'!D$2,'Capacity Summary'!$B$36:$B$135,0),MATCH('Capacity Backing (Hide)'!$A34,'Capacity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(Hide)'!$A34,'Capacity Summary'!$I$35:$BH$35,0))="x",INDEX('Capacity Summary'!$C$36:$F$135,MATCH('Capacity Backing (Hide)'!E$2,'Capacity Summary'!$B$36:$B$135,0),4),IF(INDEX('Capacity Summary'!$I$36:$BH$135,MATCH('Capacity Backing (Hide)'!E$2,'Capacity Summary'!$B$36:$B$135,0),MATCH('Capacity Backing (Hide)'!$A34,'Capacity Summary'!$I$35:$BH$35,0))&lt;&gt;0,INDEX('Capacity Summary'!$I$36:$BH$135,MATCH('Capacity Backing (Hide)'!E$2,'Capacity Summary'!$B$36:$B$135,0),MATCH('Capacity Backing (Hide)'!$A34,'Capacity Summary'!$I$35:$BH$35,0)),0)),INDEX('Capacity Summary'!$C$36:$F$135,MATCH('Capacity Backing (Hide)'!E$2,'Capacity Summary'!$B$36:$B$135,0),2)))/IF(Summary!$B$7="Minutes",1,60)/COUNTA(INDEX(Capacity!$C$10:$Q$109,MATCH('Capacity Backing (Hide)'!E$2,Capacity!$B$10:$B$109,0),1):INDEX(Capacity!$C$10:$Q$109,MATCH('Capacity Backing (Hide)'!E$2,Capacity!$B$10:$B$109,0),15))</f>
        <v>#N/A</v>
      </c>
      <c r="F3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(Hide)'!$A34,'Capacity Summary'!$I$35:$BH$35,0))="x",INDEX('Capacity Summary'!$C$36:$F$135,MATCH('Capacity Backing (Hide)'!F$2,'Capacity Summary'!$B$36:$B$135,0),4),IF(INDEX('Capacity Summary'!$I$36:$BH$135,MATCH('Capacity Backing (Hide)'!F$2,'Capacity Summary'!$B$36:$B$135,0),MATCH('Capacity Backing (Hide)'!$A34,'Capacity Summary'!$I$35:$BH$35,0))&lt;&gt;0,INDEX('Capacity Summary'!$I$36:$BH$135,MATCH('Capacity Backing (Hide)'!F$2,'Capacity Summary'!$B$36:$B$135,0),MATCH('Capacity Backing (Hide)'!$A34,'Capacity Summary'!$I$35:$BH$35,0)),0)),INDEX('Capacity Summary'!$C$36:$F$135,MATCH('Capacity Backing (Hide)'!F$2,'Capacity Summary'!$B$36:$B$135,0),2)))/IF(Summary!$B$7="Minutes",1,60)/COUNTA(INDEX(Capacity!$C$10:$Q$109,MATCH('Capacity Backing (Hide)'!F$2,Capacity!$B$10:$B$109,0),1):INDEX(Capacity!$C$10:$Q$109,MATCH('Capacity Backing (Hide)'!F$2,Capacity!$B$10:$B$109,0),15))</f>
        <v>#N/A</v>
      </c>
      <c r="G3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(Hide)'!$A34,'Capacity Summary'!$I$35:$BH$35,0))="x",INDEX('Capacity Summary'!$C$36:$F$135,MATCH('Capacity Backing (Hide)'!G$2,'Capacity Summary'!$B$36:$B$135,0),4),IF(INDEX('Capacity Summary'!$I$36:$BH$135,MATCH('Capacity Backing (Hide)'!G$2,'Capacity Summary'!$B$36:$B$135,0),MATCH('Capacity Backing (Hide)'!$A34,'Capacity Summary'!$I$35:$BH$35,0))&lt;&gt;0,INDEX('Capacity Summary'!$I$36:$BH$135,MATCH('Capacity Backing (Hide)'!G$2,'Capacity Summary'!$B$36:$B$135,0),MATCH('Capacity Backing (Hide)'!$A34,'Capacity Summary'!$I$35:$BH$35,0)),0)),INDEX('Capacity Summary'!$C$36:$F$135,MATCH('Capacity Backing (Hide)'!G$2,'Capacity Summary'!$B$36:$B$135,0),2)))/IF(Summary!$B$7="Minutes",1,60)/COUNTA(INDEX(Capacity!$C$10:$Q$109,MATCH('Capacity Backing (Hide)'!G$2,Capacity!$B$10:$B$109,0),1):INDEX(Capacity!$C$10:$Q$109,MATCH('Capacity Backing (Hide)'!G$2,Capacity!$B$10:$B$109,0),15))</f>
        <v>#N/A</v>
      </c>
      <c r="H3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(Hide)'!$A34,'Capacity Summary'!$I$35:$BH$35,0))="x",INDEX('Capacity Summary'!$C$36:$F$135,MATCH('Capacity Backing (Hide)'!H$2,'Capacity Summary'!$B$36:$B$135,0),4),IF(INDEX('Capacity Summary'!$I$36:$BH$135,MATCH('Capacity Backing (Hide)'!H$2,'Capacity Summary'!$B$36:$B$135,0),MATCH('Capacity Backing (Hide)'!$A34,'Capacity Summary'!$I$35:$BH$35,0))&lt;&gt;0,INDEX('Capacity Summary'!$I$36:$BH$135,MATCH('Capacity Backing (Hide)'!H$2,'Capacity Summary'!$B$36:$B$135,0),MATCH('Capacity Backing (Hide)'!$A34,'Capacity Summary'!$I$35:$BH$35,0)),0)),INDEX('Capacity Summary'!$C$36:$F$135,MATCH('Capacity Backing (Hide)'!H$2,'Capacity Summary'!$B$36:$B$135,0),2)))/IF(Summary!$B$7="Minutes",1,60)/COUNTA(INDEX(Capacity!$C$10:$Q$109,MATCH('Capacity Backing (Hide)'!H$2,Capacity!$B$10:$B$109,0),1):INDEX(Capacity!$C$10:$Q$109,MATCH('Capacity Backing (Hide)'!H$2,Capacity!$B$10:$B$109,0),15))</f>
        <v>#N/A</v>
      </c>
      <c r="I3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(Hide)'!$A34,'Capacity Summary'!$I$35:$BH$35,0))="x",INDEX('Capacity Summary'!$C$36:$F$135,MATCH('Capacity Backing (Hide)'!I$2,'Capacity Summary'!$B$36:$B$135,0),4),IF(INDEX('Capacity Summary'!$I$36:$BH$135,MATCH('Capacity Backing (Hide)'!I$2,'Capacity Summary'!$B$36:$B$135,0),MATCH('Capacity Backing (Hide)'!$A34,'Capacity Summary'!$I$35:$BH$35,0))&lt;&gt;0,INDEX('Capacity Summary'!$I$36:$BH$135,MATCH('Capacity Backing (Hide)'!I$2,'Capacity Summary'!$B$36:$B$135,0),MATCH('Capacity Backing (Hide)'!$A34,'Capacity Summary'!$I$35:$BH$35,0)),0)),INDEX('Capacity Summary'!$C$36:$F$135,MATCH('Capacity Backing (Hide)'!I$2,'Capacity Summary'!$B$36:$B$135,0),2)))/IF(Summary!$B$7="Minutes",1,60)/COUNTA(INDEX(Capacity!$C$10:$Q$109,MATCH('Capacity Backing (Hide)'!I$2,Capacity!$B$10:$B$109,0),1):INDEX(Capacity!$C$10:$Q$109,MATCH('Capacity Backing (Hide)'!I$2,Capacity!$B$10:$B$109,0),15))</f>
        <v>#N/A</v>
      </c>
      <c r="J3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(Hide)'!$A34,'Capacity Summary'!$I$35:$BH$35,0))="x",INDEX('Capacity Summary'!$C$36:$F$135,MATCH('Capacity Backing (Hide)'!J$2,'Capacity Summary'!$B$36:$B$135,0),4),IF(INDEX('Capacity Summary'!$I$36:$BH$135,MATCH('Capacity Backing (Hide)'!J$2,'Capacity Summary'!$B$36:$B$135,0),MATCH('Capacity Backing (Hide)'!$A34,'Capacity Summary'!$I$35:$BH$35,0))&lt;&gt;0,INDEX('Capacity Summary'!$I$36:$BH$135,MATCH('Capacity Backing (Hide)'!J$2,'Capacity Summary'!$B$36:$B$135,0),MATCH('Capacity Backing (Hide)'!$A34,'Capacity Summary'!$I$35:$BH$35,0)),0)),INDEX('Capacity Summary'!$C$36:$F$135,MATCH('Capacity Backing (Hide)'!J$2,'Capacity Summary'!$B$36:$B$135,0),2)))/IF(Summary!$B$7="Minutes",1,60)/COUNTA(INDEX(Capacity!$C$10:$Q$109,MATCH('Capacity Backing (Hide)'!J$2,Capacity!$B$10:$B$109,0),1):INDEX(Capacity!$C$10:$Q$109,MATCH('Capacity Backing (Hide)'!J$2,Capacity!$B$10:$B$109,0),15))</f>
        <v>#N/A</v>
      </c>
      <c r="K3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(Hide)'!$A34,'Capacity Summary'!$I$35:$BH$35,0))="x",INDEX('Capacity Summary'!$C$36:$F$135,MATCH('Capacity Backing (Hide)'!K$2,'Capacity Summary'!$B$36:$B$135,0),4),IF(INDEX('Capacity Summary'!$I$36:$BH$135,MATCH('Capacity Backing (Hide)'!K$2,'Capacity Summary'!$B$36:$B$135,0),MATCH('Capacity Backing (Hide)'!$A34,'Capacity Summary'!$I$35:$BH$35,0))&lt;&gt;0,INDEX('Capacity Summary'!$I$36:$BH$135,MATCH('Capacity Backing (Hide)'!K$2,'Capacity Summary'!$B$36:$B$135,0),MATCH('Capacity Backing (Hide)'!$A34,'Capacity Summary'!$I$35:$BH$35,0)),0)),INDEX('Capacity Summary'!$C$36:$F$135,MATCH('Capacity Backing (Hide)'!K$2,'Capacity Summary'!$B$36:$B$135,0),2)))/IF(Summary!$B$7="Minutes",1,60)/COUNTA(INDEX(Capacity!$C$10:$Q$109,MATCH('Capacity Backing (Hide)'!K$2,Capacity!$B$10:$B$109,0),1):INDEX(Capacity!$C$10:$Q$109,MATCH('Capacity Backing (Hide)'!K$2,Capacity!$B$10:$B$109,0),15))</f>
        <v>#N/A</v>
      </c>
      <c r="L3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(Hide)'!$A34,'Capacity Summary'!$I$35:$BH$35,0))="x",INDEX('Capacity Summary'!$C$36:$F$135,MATCH('Capacity Backing (Hide)'!L$2,'Capacity Summary'!$B$36:$B$135,0),4),IF(INDEX('Capacity Summary'!$I$36:$BH$135,MATCH('Capacity Backing (Hide)'!L$2,'Capacity Summary'!$B$36:$B$135,0),MATCH('Capacity Backing (Hide)'!$A34,'Capacity Summary'!$I$35:$BH$35,0))&lt;&gt;0,INDEX('Capacity Summary'!$I$36:$BH$135,MATCH('Capacity Backing (Hide)'!L$2,'Capacity Summary'!$B$36:$B$135,0),MATCH('Capacity Backing (Hide)'!$A34,'Capacity Summary'!$I$35:$BH$35,0)),0)),INDEX('Capacity Summary'!$C$36:$F$135,MATCH('Capacity Backing (Hide)'!L$2,'Capacity Summary'!$B$36:$B$135,0),2)))/IF(Summary!$B$7="Minutes",1,60)/COUNTA(INDEX(Capacity!$C$10:$Q$109,MATCH('Capacity Backing (Hide)'!L$2,Capacity!$B$10:$B$109,0),1):INDEX(Capacity!$C$10:$Q$109,MATCH('Capacity Backing (Hide)'!L$2,Capacity!$B$10:$B$109,0),15))</f>
        <v>#N/A</v>
      </c>
      <c r="M3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(Hide)'!$A34,'Capacity Summary'!$I$35:$BH$35,0))="x",INDEX('Capacity Summary'!$C$36:$F$135,MATCH('Capacity Backing (Hide)'!M$2,'Capacity Summary'!$B$36:$B$135,0),4),IF(INDEX('Capacity Summary'!$I$36:$BH$135,MATCH('Capacity Backing (Hide)'!M$2,'Capacity Summary'!$B$36:$B$135,0),MATCH('Capacity Backing (Hide)'!$A34,'Capacity Summary'!$I$35:$BH$35,0))&lt;&gt;0,INDEX('Capacity Summary'!$I$36:$BH$135,MATCH('Capacity Backing (Hide)'!M$2,'Capacity Summary'!$B$36:$B$135,0),MATCH('Capacity Backing (Hide)'!$A34,'Capacity Summary'!$I$35:$BH$35,0)),0)),INDEX('Capacity Summary'!$C$36:$F$135,MATCH('Capacity Backing (Hide)'!M$2,'Capacity Summary'!$B$36:$B$135,0),2)))/IF(Summary!$B$7="Minutes",1,60)/COUNTA(INDEX(Capacity!$C$10:$Q$109,MATCH('Capacity Backing (Hide)'!M$2,Capacity!$B$10:$B$109,0),1):INDEX(Capacity!$C$10:$Q$109,MATCH('Capacity Backing (Hide)'!M$2,Capacity!$B$10:$B$109,0),15))</f>
        <v>#N/A</v>
      </c>
      <c r="N3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(Hide)'!$A34,'Capacity Summary'!$I$35:$BH$35,0))="x",INDEX('Capacity Summary'!$C$36:$F$135,MATCH('Capacity Backing (Hide)'!N$2,'Capacity Summary'!$B$36:$B$135,0),4),IF(INDEX('Capacity Summary'!$I$36:$BH$135,MATCH('Capacity Backing (Hide)'!N$2,'Capacity Summary'!$B$36:$B$135,0),MATCH('Capacity Backing (Hide)'!$A34,'Capacity Summary'!$I$35:$BH$35,0))&lt;&gt;0,INDEX('Capacity Summary'!$I$36:$BH$135,MATCH('Capacity Backing (Hide)'!N$2,'Capacity Summary'!$B$36:$B$135,0),MATCH('Capacity Backing (Hide)'!$A34,'Capacity Summary'!$I$35:$BH$35,0)),0)),INDEX('Capacity Summary'!$C$36:$F$135,MATCH('Capacity Backing (Hide)'!N$2,'Capacity Summary'!$B$36:$B$135,0),2)))/IF(Summary!$B$7="Minutes",1,60)/COUNTA(INDEX(Capacity!$C$10:$Q$109,MATCH('Capacity Backing (Hide)'!N$2,Capacity!$B$10:$B$109,0),1):INDEX(Capacity!$C$10:$Q$109,MATCH('Capacity Backing (Hide)'!N$2,Capacity!$B$10:$B$109,0),15))</f>
        <v>#N/A</v>
      </c>
      <c r="O3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(Hide)'!$A34,'Capacity Summary'!$I$35:$BH$35,0))="x",INDEX('Capacity Summary'!$C$36:$F$135,MATCH('Capacity Backing (Hide)'!O$2,'Capacity Summary'!$B$36:$B$135,0),4),IF(INDEX('Capacity Summary'!$I$36:$BH$135,MATCH('Capacity Backing (Hide)'!O$2,'Capacity Summary'!$B$36:$B$135,0),MATCH('Capacity Backing (Hide)'!$A34,'Capacity Summary'!$I$35:$BH$35,0))&lt;&gt;0,INDEX('Capacity Summary'!$I$36:$BH$135,MATCH('Capacity Backing (Hide)'!O$2,'Capacity Summary'!$B$36:$B$135,0),MATCH('Capacity Backing (Hide)'!$A34,'Capacity Summary'!$I$35:$BH$35,0)),0)),INDEX('Capacity Summary'!$C$36:$F$135,MATCH('Capacity Backing (Hide)'!O$2,'Capacity Summary'!$B$36:$B$135,0),2)))/IF(Summary!$B$7="Minutes",1,60)/COUNTA(INDEX(Capacity!$C$10:$Q$109,MATCH('Capacity Backing (Hide)'!O$2,Capacity!$B$10:$B$109,0),1):INDEX(Capacity!$C$10:$Q$109,MATCH('Capacity Backing (Hide)'!O$2,Capacity!$B$10:$B$109,0),15))</f>
        <v>#N/A</v>
      </c>
      <c r="P3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(Hide)'!$A34,'Capacity Summary'!$I$35:$BH$35,0))="x",INDEX('Capacity Summary'!$C$36:$F$135,MATCH('Capacity Backing (Hide)'!P$2,'Capacity Summary'!$B$36:$B$135,0),4),IF(INDEX('Capacity Summary'!$I$36:$BH$135,MATCH('Capacity Backing (Hide)'!P$2,'Capacity Summary'!$B$36:$B$135,0),MATCH('Capacity Backing (Hide)'!$A34,'Capacity Summary'!$I$35:$BH$35,0))&lt;&gt;0,INDEX('Capacity Summary'!$I$36:$BH$135,MATCH('Capacity Backing (Hide)'!P$2,'Capacity Summary'!$B$36:$B$135,0),MATCH('Capacity Backing (Hide)'!$A34,'Capacity Summary'!$I$35:$BH$35,0)),0)),INDEX('Capacity Summary'!$C$36:$F$135,MATCH('Capacity Backing (Hide)'!P$2,'Capacity Summary'!$B$36:$B$135,0),2)))/IF(Summary!$B$7="Minutes",1,60)/COUNTA(INDEX(Capacity!$C$10:$Q$109,MATCH('Capacity Backing (Hide)'!P$2,Capacity!$B$10:$B$109,0),1):INDEX(Capacity!$C$10:$Q$109,MATCH('Capacity Backing (Hide)'!P$2,Capacity!$B$10:$B$109,0),15))</f>
        <v>#N/A</v>
      </c>
      <c r="Q3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(Hide)'!$A34,'Capacity Summary'!$I$35:$BH$35,0))="x",INDEX('Capacity Summary'!$C$36:$F$135,MATCH('Capacity Backing (Hide)'!Q$2,'Capacity Summary'!$B$36:$B$135,0),4),IF(INDEX('Capacity Summary'!$I$36:$BH$135,MATCH('Capacity Backing (Hide)'!Q$2,'Capacity Summary'!$B$36:$B$135,0),MATCH('Capacity Backing (Hide)'!$A34,'Capacity Summary'!$I$35:$BH$35,0))&lt;&gt;0,INDEX('Capacity Summary'!$I$36:$BH$135,MATCH('Capacity Backing (Hide)'!Q$2,'Capacity Summary'!$B$36:$B$135,0),MATCH('Capacity Backing (Hide)'!$A34,'Capacity Summary'!$I$35:$BH$35,0)),0)),INDEX('Capacity Summary'!$C$36:$F$135,MATCH('Capacity Backing (Hide)'!Q$2,'Capacity Summary'!$B$36:$B$135,0),2)))/IF(Summary!$B$7="Minutes",1,60)/COUNTA(INDEX(Capacity!$C$10:$Q$109,MATCH('Capacity Backing (Hide)'!Q$2,Capacity!$B$10:$B$109,0),1):INDEX(Capacity!$C$10:$Q$109,MATCH('Capacity Backing (Hide)'!Q$2,Capacity!$B$10:$B$109,0),15))</f>
        <v>#N/A</v>
      </c>
      <c r="R3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(Hide)'!$A34,'Capacity Summary'!$I$35:$BH$35,0))="x",INDEX('Capacity Summary'!$C$36:$F$135,MATCH('Capacity Backing (Hide)'!R$2,'Capacity Summary'!$B$36:$B$135,0),4),IF(INDEX('Capacity Summary'!$I$36:$BH$135,MATCH('Capacity Backing (Hide)'!R$2,'Capacity Summary'!$B$36:$B$135,0),MATCH('Capacity Backing (Hide)'!$A34,'Capacity Summary'!$I$35:$BH$35,0))&lt;&gt;0,INDEX('Capacity Summary'!$I$36:$BH$135,MATCH('Capacity Backing (Hide)'!R$2,'Capacity Summary'!$B$36:$B$135,0),MATCH('Capacity Backing (Hide)'!$A34,'Capacity Summary'!$I$35:$BH$35,0)),0)),INDEX('Capacity Summary'!$C$36:$F$135,MATCH('Capacity Backing (Hide)'!R$2,'Capacity Summary'!$B$36:$B$135,0),2)))/IF(Summary!$B$7="Minutes",1,60)/COUNTA(INDEX(Capacity!$C$10:$Q$109,MATCH('Capacity Backing (Hide)'!R$2,Capacity!$B$10:$B$109,0),1):INDEX(Capacity!$C$10:$Q$109,MATCH('Capacity Backing (Hide)'!R$2,Capacity!$B$10:$B$109,0),15))</f>
        <v>#N/A</v>
      </c>
      <c r="S3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(Hide)'!$A34,'Capacity Summary'!$I$35:$BH$35,0))="x",INDEX('Capacity Summary'!$C$36:$F$135,MATCH('Capacity Backing (Hide)'!S$2,'Capacity Summary'!$B$36:$B$135,0),4),IF(INDEX('Capacity Summary'!$I$36:$BH$135,MATCH('Capacity Backing (Hide)'!S$2,'Capacity Summary'!$B$36:$B$135,0),MATCH('Capacity Backing (Hide)'!$A34,'Capacity Summary'!$I$35:$BH$35,0))&lt;&gt;0,INDEX('Capacity Summary'!$I$36:$BH$135,MATCH('Capacity Backing (Hide)'!S$2,'Capacity Summary'!$B$36:$B$135,0),MATCH('Capacity Backing (Hide)'!$A34,'Capacity Summary'!$I$35:$BH$35,0)),0)),INDEX('Capacity Summary'!$C$36:$F$135,MATCH('Capacity Backing (Hide)'!S$2,'Capacity Summary'!$B$36:$B$135,0),2)))/IF(Summary!$B$7="Minutes",1,60)/COUNTA(INDEX(Capacity!$C$10:$Q$109,MATCH('Capacity Backing (Hide)'!S$2,Capacity!$B$10:$B$109,0),1):INDEX(Capacity!$C$10:$Q$109,MATCH('Capacity Backing (Hide)'!S$2,Capacity!$B$10:$B$109,0),15))</f>
        <v>#N/A</v>
      </c>
      <c r="T3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(Hide)'!$A34,'Capacity Summary'!$I$35:$BH$35,0))="x",INDEX('Capacity Summary'!$C$36:$F$135,MATCH('Capacity Backing (Hide)'!T$2,'Capacity Summary'!$B$36:$B$135,0),4),IF(INDEX('Capacity Summary'!$I$36:$BH$135,MATCH('Capacity Backing (Hide)'!T$2,'Capacity Summary'!$B$36:$B$135,0),MATCH('Capacity Backing (Hide)'!$A34,'Capacity Summary'!$I$35:$BH$35,0))&lt;&gt;0,INDEX('Capacity Summary'!$I$36:$BH$135,MATCH('Capacity Backing (Hide)'!T$2,'Capacity Summary'!$B$36:$B$135,0),MATCH('Capacity Backing (Hide)'!$A34,'Capacity Summary'!$I$35:$BH$35,0)),0)),INDEX('Capacity Summary'!$C$36:$F$135,MATCH('Capacity Backing (Hide)'!T$2,'Capacity Summary'!$B$36:$B$135,0),2)))/IF(Summary!$B$7="Minutes",1,60)/COUNTA(INDEX(Capacity!$C$10:$Q$109,MATCH('Capacity Backing (Hide)'!T$2,Capacity!$B$10:$B$109,0),1):INDEX(Capacity!$C$10:$Q$109,MATCH('Capacity Backing (Hide)'!T$2,Capacity!$B$10:$B$109,0),15))</f>
        <v>#N/A</v>
      </c>
      <c r="U3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(Hide)'!$A34,'Capacity Summary'!$I$35:$BH$35,0))="x",INDEX('Capacity Summary'!$C$36:$F$135,MATCH('Capacity Backing (Hide)'!U$2,'Capacity Summary'!$B$36:$B$135,0),4),IF(INDEX('Capacity Summary'!$I$36:$BH$135,MATCH('Capacity Backing (Hide)'!U$2,'Capacity Summary'!$B$36:$B$135,0),MATCH('Capacity Backing (Hide)'!$A34,'Capacity Summary'!$I$35:$BH$35,0))&lt;&gt;0,INDEX('Capacity Summary'!$I$36:$BH$135,MATCH('Capacity Backing (Hide)'!U$2,'Capacity Summary'!$B$36:$B$135,0),MATCH('Capacity Backing (Hide)'!$A34,'Capacity Summary'!$I$35:$BH$35,0)),0)),INDEX('Capacity Summary'!$C$36:$F$135,MATCH('Capacity Backing (Hide)'!U$2,'Capacity Summary'!$B$36:$B$135,0),2)))/IF(Summary!$B$7="Minutes",1,60)/COUNTA(INDEX(Capacity!$C$10:$Q$109,MATCH('Capacity Backing (Hide)'!U$2,Capacity!$B$10:$B$109,0),1):INDEX(Capacity!$C$10:$Q$109,MATCH('Capacity Backing (Hide)'!U$2,Capacity!$B$10:$B$109,0),15))</f>
        <v>#N/A</v>
      </c>
      <c r="V3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(Hide)'!$A34,'Capacity Summary'!$I$35:$BH$35,0))="x",INDEX('Capacity Summary'!$C$36:$F$135,MATCH('Capacity Backing (Hide)'!V$2,'Capacity Summary'!$B$36:$B$135,0),4),IF(INDEX('Capacity Summary'!$I$36:$BH$135,MATCH('Capacity Backing (Hide)'!V$2,'Capacity Summary'!$B$36:$B$135,0),MATCH('Capacity Backing (Hide)'!$A34,'Capacity Summary'!$I$35:$BH$35,0))&lt;&gt;0,INDEX('Capacity Summary'!$I$36:$BH$135,MATCH('Capacity Backing (Hide)'!V$2,'Capacity Summary'!$B$36:$B$135,0),MATCH('Capacity Backing (Hide)'!$A34,'Capacity Summary'!$I$35:$BH$35,0)),0)),INDEX('Capacity Summary'!$C$36:$F$135,MATCH('Capacity Backing (Hide)'!V$2,'Capacity Summary'!$B$36:$B$135,0),2)))/IF(Summary!$B$7="Minutes",1,60)/COUNTA(INDEX(Capacity!$C$10:$Q$109,MATCH('Capacity Backing (Hide)'!V$2,Capacity!$B$10:$B$109,0),1):INDEX(Capacity!$C$10:$Q$109,MATCH('Capacity Backing (Hide)'!V$2,Capacity!$B$10:$B$109,0),15))</f>
        <v>#N/A</v>
      </c>
      <c r="W3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(Hide)'!$A34,'Capacity Summary'!$I$35:$BH$35,0))="x",INDEX('Capacity Summary'!$C$36:$F$135,MATCH('Capacity Backing (Hide)'!W$2,'Capacity Summary'!$B$36:$B$135,0),4),IF(INDEX('Capacity Summary'!$I$36:$BH$135,MATCH('Capacity Backing (Hide)'!W$2,'Capacity Summary'!$B$36:$B$135,0),MATCH('Capacity Backing (Hide)'!$A34,'Capacity Summary'!$I$35:$BH$35,0))&lt;&gt;0,INDEX('Capacity Summary'!$I$36:$BH$135,MATCH('Capacity Backing (Hide)'!W$2,'Capacity Summary'!$B$36:$B$135,0),MATCH('Capacity Backing (Hide)'!$A34,'Capacity Summary'!$I$35:$BH$35,0)),0)),INDEX('Capacity Summary'!$C$36:$F$135,MATCH('Capacity Backing (Hide)'!W$2,'Capacity Summary'!$B$36:$B$135,0),2)))/IF(Summary!$B$7="Minutes",1,60)/COUNTA(INDEX(Capacity!$C$10:$Q$109,MATCH('Capacity Backing (Hide)'!W$2,Capacity!$B$10:$B$109,0),1):INDEX(Capacity!$C$10:$Q$109,MATCH('Capacity Backing (Hide)'!W$2,Capacity!$B$10:$B$109,0),15))</f>
        <v>#N/A</v>
      </c>
      <c r="X3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(Hide)'!$A34,'Capacity Summary'!$I$35:$BH$35,0))="x",INDEX('Capacity Summary'!$C$36:$F$135,MATCH('Capacity Backing (Hide)'!X$2,'Capacity Summary'!$B$36:$B$135,0),4),IF(INDEX('Capacity Summary'!$I$36:$BH$135,MATCH('Capacity Backing (Hide)'!X$2,'Capacity Summary'!$B$36:$B$135,0),MATCH('Capacity Backing (Hide)'!$A34,'Capacity Summary'!$I$35:$BH$35,0))&lt;&gt;0,INDEX('Capacity Summary'!$I$36:$BH$135,MATCH('Capacity Backing (Hide)'!X$2,'Capacity Summary'!$B$36:$B$135,0),MATCH('Capacity Backing (Hide)'!$A34,'Capacity Summary'!$I$35:$BH$35,0)),0)),INDEX('Capacity Summary'!$C$36:$F$135,MATCH('Capacity Backing (Hide)'!X$2,'Capacity Summary'!$B$36:$B$135,0),2)))/IF(Summary!$B$7="Minutes",1,60)/COUNTA(INDEX(Capacity!$C$10:$Q$109,MATCH('Capacity Backing (Hide)'!X$2,Capacity!$B$10:$B$109,0),1):INDEX(Capacity!$C$10:$Q$109,MATCH('Capacity Backing (Hide)'!X$2,Capacity!$B$10:$B$109,0),15))</f>
        <v>#N/A</v>
      </c>
      <c r="Y3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(Hide)'!$A34,'Capacity Summary'!$I$35:$BH$35,0))="x",INDEX('Capacity Summary'!$C$36:$F$135,MATCH('Capacity Backing (Hide)'!Y$2,'Capacity Summary'!$B$36:$B$135,0),4),IF(INDEX('Capacity Summary'!$I$36:$BH$135,MATCH('Capacity Backing (Hide)'!Y$2,'Capacity Summary'!$B$36:$B$135,0),MATCH('Capacity Backing (Hide)'!$A34,'Capacity Summary'!$I$35:$BH$35,0))&lt;&gt;0,INDEX('Capacity Summary'!$I$36:$BH$135,MATCH('Capacity Backing (Hide)'!Y$2,'Capacity Summary'!$B$36:$B$135,0),MATCH('Capacity Backing (Hide)'!$A34,'Capacity Summary'!$I$35:$BH$35,0)),0)),INDEX('Capacity Summary'!$C$36:$F$135,MATCH('Capacity Backing (Hide)'!Y$2,'Capacity Summary'!$B$36:$B$135,0),2)))/IF(Summary!$B$7="Minutes",1,60)/COUNTA(INDEX(Capacity!$C$10:$Q$109,MATCH('Capacity Backing (Hide)'!Y$2,Capacity!$B$10:$B$109,0),1):INDEX(Capacity!$C$10:$Q$109,MATCH('Capacity Backing (Hide)'!Y$2,Capacity!$B$10:$B$109,0),15))</f>
        <v>#N/A</v>
      </c>
      <c r="Z3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(Hide)'!$A34,'Capacity Summary'!$I$35:$BH$35,0))="x",INDEX('Capacity Summary'!$C$36:$F$135,MATCH('Capacity Backing (Hide)'!Z$2,'Capacity Summary'!$B$36:$B$135,0),4),IF(INDEX('Capacity Summary'!$I$36:$BH$135,MATCH('Capacity Backing (Hide)'!Z$2,'Capacity Summary'!$B$36:$B$135,0),MATCH('Capacity Backing (Hide)'!$A34,'Capacity Summary'!$I$35:$BH$35,0))&lt;&gt;0,INDEX('Capacity Summary'!$I$36:$BH$135,MATCH('Capacity Backing (Hide)'!Z$2,'Capacity Summary'!$B$36:$B$135,0),MATCH('Capacity Backing (Hide)'!$A34,'Capacity Summary'!$I$35:$BH$35,0)),0)),INDEX('Capacity Summary'!$C$36:$F$135,MATCH('Capacity Backing (Hide)'!Z$2,'Capacity Summary'!$B$36:$B$135,0),2)))/IF(Summary!$B$7="Minutes",1,60)/COUNTA(INDEX(Capacity!$C$10:$Q$109,MATCH('Capacity Backing (Hide)'!Z$2,Capacity!$B$10:$B$109,0),1):INDEX(Capacity!$C$10:$Q$109,MATCH('Capacity Backing (Hide)'!Z$2,Capacity!$B$10:$B$109,0),15))</f>
        <v>#N/A</v>
      </c>
      <c r="AA3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(Hide)'!$A34,'Capacity Summary'!$I$35:$BH$35,0))="x",INDEX('Capacity Summary'!$C$36:$F$135,MATCH('Capacity Backing (Hide)'!AA$2,'Capacity Summary'!$B$36:$B$135,0),4),IF(INDEX('Capacity Summary'!$I$36:$BH$135,MATCH('Capacity Backing (Hide)'!AA$2,'Capacity Summary'!$B$36:$B$135,0),MATCH('Capacity Backing (Hide)'!$A34,'Capacity Summary'!$I$35:$BH$35,0))&lt;&gt;0,INDEX('Capacity Summary'!$I$36:$BH$135,MATCH('Capacity Backing (Hide)'!AA$2,'Capacity Summary'!$B$36:$B$135,0),MATCH('Capacity Backing (Hide)'!$A34,'Capacity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(Hide)'!$A34,'Capacity Summary'!$I$35:$BH$35,0))="x",INDEX('Capacity Summary'!$C$36:$F$135,MATCH('Capacity Backing (Hide)'!AB$2,'Capacity Summary'!$B$36:$B$135,0),4),IF(INDEX('Capacity Summary'!$I$36:$BH$135,MATCH('Capacity Backing (Hide)'!AB$2,'Capacity Summary'!$B$36:$B$135,0),MATCH('Capacity Backing (Hide)'!$A34,'Capacity Summary'!$I$35:$BH$35,0))&lt;&gt;0,INDEX('Capacity Summary'!$I$36:$BH$135,MATCH('Capacity Backing (Hide)'!AB$2,'Capacity Summary'!$B$36:$B$135,0),MATCH('Capacity Backing (Hide)'!$A34,'Capacity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(Hide)'!$A34,'Capacity Summary'!$I$35:$BH$35,0))="x",INDEX('Capacity Summary'!$C$36:$F$135,MATCH('Capacity Backing (Hide)'!AC$2,'Capacity Summary'!$B$36:$B$135,0),4),IF(INDEX('Capacity Summary'!$I$36:$BH$135,MATCH('Capacity Backing (Hide)'!AC$2,'Capacity Summary'!$B$36:$B$135,0),MATCH('Capacity Backing (Hide)'!$A34,'Capacity Summary'!$I$35:$BH$35,0))&lt;&gt;0,INDEX('Capacity Summary'!$I$36:$BH$135,MATCH('Capacity Backing (Hide)'!AC$2,'Capacity Summary'!$B$36:$B$135,0),MATCH('Capacity Backing (Hide)'!$A34,'Capacity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(Hide)'!$A34,'Capacity Summary'!$I$35:$BH$35,0))="x",INDEX('Capacity Summary'!$C$36:$F$135,MATCH('Capacity Backing (Hide)'!AD$2,'Capacity Summary'!$B$36:$B$135,0),4),IF(INDEX('Capacity Summary'!$I$36:$BH$135,MATCH('Capacity Backing (Hide)'!AD$2,'Capacity Summary'!$B$36:$B$135,0),MATCH('Capacity Backing (Hide)'!$A34,'Capacity Summary'!$I$35:$BH$35,0))&lt;&gt;0,INDEX('Capacity Summary'!$I$36:$BH$135,MATCH('Capacity Backing (Hide)'!AD$2,'Capacity Summary'!$B$36:$B$135,0),MATCH('Capacity Backing (Hide)'!$A34,'Capacity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(Hide)'!$A34,'Capacity Summary'!$I$35:$BH$35,0))="x",INDEX('Capacity Summary'!$C$36:$F$135,MATCH('Capacity Backing (Hide)'!AE$2,'Capacity Summary'!$B$36:$B$135,0),4),IF(INDEX('Capacity Summary'!$I$36:$BH$135,MATCH('Capacity Backing (Hide)'!AE$2,'Capacity Summary'!$B$36:$B$135,0),MATCH('Capacity Backing (Hide)'!$A34,'Capacity Summary'!$I$35:$BH$35,0))&lt;&gt;0,INDEX('Capacity Summary'!$I$36:$BH$135,MATCH('Capacity Backing (Hide)'!AE$2,'Capacity Summary'!$B$36:$B$135,0),MATCH('Capacity Backing (Hide)'!$A34,'Capacity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(Hide)'!$A34,'Capacity Summary'!$I$35:$BH$35,0))="x",INDEX('Capacity Summary'!$C$36:$F$135,MATCH('Capacity Backing (Hide)'!AF$2,'Capacity Summary'!$B$36:$B$135,0),4),IF(INDEX('Capacity Summary'!$I$36:$BH$135,MATCH('Capacity Backing (Hide)'!AF$2,'Capacity Summary'!$B$36:$B$135,0),MATCH('Capacity Backing (Hide)'!$A34,'Capacity Summary'!$I$35:$BH$35,0))&lt;&gt;0,INDEX('Capacity Summary'!$I$36:$BH$135,MATCH('Capacity Backing (Hide)'!AF$2,'Capacity Summary'!$B$36:$B$135,0),MATCH('Capacity Backing (Hide)'!$A34,'Capacity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(Hide)'!$A34,'Capacity Summary'!$I$35:$BH$35,0))="x",INDEX('Capacity Summary'!$C$36:$F$135,MATCH('Capacity Backing (Hide)'!AG$2,'Capacity Summary'!$B$36:$B$135,0),4),IF(INDEX('Capacity Summary'!$I$36:$BH$135,MATCH('Capacity Backing (Hide)'!AG$2,'Capacity Summary'!$B$36:$B$135,0),MATCH('Capacity Backing (Hide)'!$A34,'Capacity Summary'!$I$35:$BH$35,0))&lt;&gt;0,INDEX('Capacity Summary'!$I$36:$BH$135,MATCH('Capacity Backing (Hide)'!AG$2,'Capacity Summary'!$B$36:$B$135,0),MATCH('Capacity Backing (Hide)'!$A34,'Capacity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(Hide)'!$A34,'Capacity Summary'!$I$35:$BH$35,0))="x",INDEX('Capacity Summary'!$C$36:$F$135,MATCH('Capacity Backing (Hide)'!AH$2,'Capacity Summary'!$B$36:$B$135,0),4),IF(INDEX('Capacity Summary'!$I$36:$BH$135,MATCH('Capacity Backing (Hide)'!AH$2,'Capacity Summary'!$B$36:$B$135,0),MATCH('Capacity Backing (Hide)'!$A34,'Capacity Summary'!$I$35:$BH$35,0))&lt;&gt;0,INDEX('Capacity Summary'!$I$36:$BH$135,MATCH('Capacity Backing (Hide)'!AH$2,'Capacity Summary'!$B$36:$B$135,0),MATCH('Capacity Backing (Hide)'!$A34,'Capacity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(Hide)'!$A34,'Capacity Summary'!$I$35:$BH$35,0))="x",INDEX('Capacity Summary'!$C$36:$F$135,MATCH('Capacity Backing (Hide)'!AI$2,'Capacity Summary'!$B$36:$B$135,0),4),IF(INDEX('Capacity Summary'!$I$36:$BH$135,MATCH('Capacity Backing (Hide)'!AI$2,'Capacity Summary'!$B$36:$B$135,0),MATCH('Capacity Backing (Hide)'!$A34,'Capacity Summary'!$I$35:$BH$35,0))&lt;&gt;0,INDEX('Capacity Summary'!$I$36:$BH$135,MATCH('Capacity Backing (Hide)'!AI$2,'Capacity Summary'!$B$36:$B$135,0),MATCH('Capacity Backing (Hide)'!$A34,'Capacity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(Hide)'!$A34,'Capacity Summary'!$I$35:$BH$35,0))="x",INDEX('Capacity Summary'!$C$36:$F$135,MATCH('Capacity Backing (Hide)'!AJ$2,'Capacity Summary'!$B$36:$B$135,0),4),IF(INDEX('Capacity Summary'!$I$36:$BH$135,MATCH('Capacity Backing (Hide)'!AJ$2,'Capacity Summary'!$B$36:$B$135,0),MATCH('Capacity Backing (Hide)'!$A34,'Capacity Summary'!$I$35:$BH$35,0))&lt;&gt;0,INDEX('Capacity Summary'!$I$36:$BH$135,MATCH('Capacity Backing (Hide)'!AJ$2,'Capacity Summary'!$B$36:$B$135,0),MATCH('Capacity Backing (Hide)'!$A34,'Capacity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(Hide)'!$A34,'Capacity Summary'!$I$35:$BH$35,0))="x",INDEX('Capacity Summary'!$C$36:$F$135,MATCH('Capacity Backing (Hide)'!AK$2,'Capacity Summary'!$B$36:$B$135,0),4),IF(INDEX('Capacity Summary'!$I$36:$BH$135,MATCH('Capacity Backing (Hide)'!AK$2,'Capacity Summary'!$B$36:$B$135,0),MATCH('Capacity Backing (Hide)'!$A34,'Capacity Summary'!$I$35:$BH$35,0))&lt;&gt;0,INDEX('Capacity Summary'!$I$36:$BH$135,MATCH('Capacity Backing (Hide)'!AK$2,'Capacity Summary'!$B$36:$B$135,0),MATCH('Capacity Backing (Hide)'!$A34,'Capacity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(Hide)'!$A34,'Capacity Summary'!$I$35:$BH$35,0))="x",INDEX('Capacity Summary'!$C$36:$F$135,MATCH('Capacity Backing (Hide)'!AL$2,'Capacity Summary'!$B$36:$B$135,0),4),IF(INDEX('Capacity Summary'!$I$36:$BH$135,MATCH('Capacity Backing (Hide)'!AL$2,'Capacity Summary'!$B$36:$B$135,0),MATCH('Capacity Backing (Hide)'!$A34,'Capacity Summary'!$I$35:$BH$35,0))&lt;&gt;0,INDEX('Capacity Summary'!$I$36:$BH$135,MATCH('Capacity Backing (Hide)'!AL$2,'Capacity Summary'!$B$36:$B$135,0),MATCH('Capacity Backing (Hide)'!$A34,'Capacity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(Hide)'!$A34,'Capacity Summary'!$I$35:$BH$35,0))="x",INDEX('Capacity Summary'!$C$36:$F$135,MATCH('Capacity Backing (Hide)'!AM$2,'Capacity Summary'!$B$36:$B$135,0),4),IF(INDEX('Capacity Summary'!$I$36:$BH$135,MATCH('Capacity Backing (Hide)'!AM$2,'Capacity Summary'!$B$36:$B$135,0),MATCH('Capacity Backing (Hide)'!$A34,'Capacity Summary'!$I$35:$BH$35,0))&lt;&gt;0,INDEX('Capacity Summary'!$I$36:$BH$135,MATCH('Capacity Backing (Hide)'!AM$2,'Capacity Summary'!$B$36:$B$135,0),MATCH('Capacity Backing (Hide)'!$A34,'Capacity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(Hide)'!$A34,'Capacity Summary'!$I$35:$BH$35,0))="x",INDEX('Capacity Summary'!$C$36:$F$135,MATCH('Capacity Backing (Hide)'!AN$2,'Capacity Summary'!$B$36:$B$135,0),4),IF(INDEX('Capacity Summary'!$I$36:$BH$135,MATCH('Capacity Backing (Hide)'!AN$2,'Capacity Summary'!$B$36:$B$135,0),MATCH('Capacity Backing (Hide)'!$A34,'Capacity Summary'!$I$35:$BH$35,0))&lt;&gt;0,INDEX('Capacity Summary'!$I$36:$BH$135,MATCH('Capacity Backing (Hide)'!AN$2,'Capacity Summary'!$B$36:$B$135,0),MATCH('Capacity Backing (Hide)'!$A34,'Capacity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(Hide)'!$A34,'Capacity Summary'!$I$35:$BH$35,0))="x",INDEX('Capacity Summary'!$C$36:$F$135,MATCH('Capacity Backing (Hide)'!AO$2,'Capacity Summary'!$B$36:$B$135,0),4),IF(INDEX('Capacity Summary'!$I$36:$BH$135,MATCH('Capacity Backing (Hide)'!AO$2,'Capacity Summary'!$B$36:$B$135,0),MATCH('Capacity Backing (Hide)'!$A34,'Capacity Summary'!$I$35:$BH$35,0))&lt;&gt;0,INDEX('Capacity Summary'!$I$36:$BH$135,MATCH('Capacity Backing (Hide)'!AO$2,'Capacity Summary'!$B$36:$B$135,0),MATCH('Capacity Backing (Hide)'!$A34,'Capacity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(Hide)'!$A34,'Capacity Summary'!$I$35:$BH$35,0))="x",INDEX('Capacity Summary'!$C$36:$F$135,MATCH('Capacity Backing (Hide)'!AP$2,'Capacity Summary'!$B$36:$B$135,0),4),IF(INDEX('Capacity Summary'!$I$36:$BH$135,MATCH('Capacity Backing (Hide)'!AP$2,'Capacity Summary'!$B$36:$B$135,0),MATCH('Capacity Backing (Hide)'!$A34,'Capacity Summary'!$I$35:$BH$35,0))&lt;&gt;0,INDEX('Capacity Summary'!$I$36:$BH$135,MATCH('Capacity Backing (Hide)'!AP$2,'Capacity Summary'!$B$36:$B$135,0),MATCH('Capacity Backing (Hide)'!$A34,'Capacity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(Hide)'!$A34,'Capacity Summary'!$I$35:$BH$35,0))="x",INDEX('Capacity Summary'!$C$36:$F$135,MATCH('Capacity Backing (Hide)'!AQ$2,'Capacity Summary'!$B$36:$B$135,0),4),IF(INDEX('Capacity Summary'!$I$36:$BH$135,MATCH('Capacity Backing (Hide)'!AQ$2,'Capacity Summary'!$B$36:$B$135,0),MATCH('Capacity Backing (Hide)'!$A34,'Capacity Summary'!$I$35:$BH$35,0))&lt;&gt;0,INDEX('Capacity Summary'!$I$36:$BH$135,MATCH('Capacity Backing (Hide)'!AQ$2,'Capacity Summary'!$B$36:$B$135,0),MATCH('Capacity Backing (Hide)'!$A34,'Capacity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(Hide)'!$A34,'Capacity Summary'!$I$35:$BH$35,0))="x",INDEX('Capacity Summary'!$C$36:$F$135,MATCH('Capacity Backing (Hide)'!AR$2,'Capacity Summary'!$B$36:$B$135,0),4),IF(INDEX('Capacity Summary'!$I$36:$BH$135,MATCH('Capacity Backing (Hide)'!AR$2,'Capacity Summary'!$B$36:$B$135,0),MATCH('Capacity Backing (Hide)'!$A34,'Capacity Summary'!$I$35:$BH$35,0))&lt;&gt;0,INDEX('Capacity Summary'!$I$36:$BH$135,MATCH('Capacity Backing (Hide)'!AR$2,'Capacity Summary'!$B$36:$B$135,0),MATCH('Capacity Backing (Hide)'!$A34,'Capacity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(Hide)'!$A34,'Capacity Summary'!$I$35:$BH$35,0))="x",INDEX('Capacity Summary'!$C$36:$F$135,MATCH('Capacity Backing (Hide)'!AS$2,'Capacity Summary'!$B$36:$B$135,0),4),IF(INDEX('Capacity Summary'!$I$36:$BH$135,MATCH('Capacity Backing (Hide)'!AS$2,'Capacity Summary'!$B$36:$B$135,0),MATCH('Capacity Backing (Hide)'!$A34,'Capacity Summary'!$I$35:$BH$35,0))&lt;&gt;0,INDEX('Capacity Summary'!$I$36:$BH$135,MATCH('Capacity Backing (Hide)'!AS$2,'Capacity Summary'!$B$36:$B$135,0),MATCH('Capacity Backing (Hide)'!$A34,'Capacity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(Hide)'!$A34,'Capacity Summary'!$I$35:$BH$35,0))="x",INDEX('Capacity Summary'!$C$36:$F$135,MATCH('Capacity Backing (Hide)'!AT$2,'Capacity Summary'!$B$36:$B$135,0),4),IF(INDEX('Capacity Summary'!$I$36:$BH$135,MATCH('Capacity Backing (Hide)'!AT$2,'Capacity Summary'!$B$36:$B$135,0),MATCH('Capacity Backing (Hide)'!$A34,'Capacity Summary'!$I$35:$BH$35,0))&lt;&gt;0,INDEX('Capacity Summary'!$I$36:$BH$135,MATCH('Capacity Backing (Hide)'!AT$2,'Capacity Summary'!$B$36:$B$135,0),MATCH('Capacity Backing (Hide)'!$A34,'Capacity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(Hide)'!$A34,'Capacity Summary'!$I$35:$BH$35,0))="x",INDEX('Capacity Summary'!$C$36:$F$135,MATCH('Capacity Backing (Hide)'!AU$2,'Capacity Summary'!$B$36:$B$135,0),4),IF(INDEX('Capacity Summary'!$I$36:$BH$135,MATCH('Capacity Backing (Hide)'!AU$2,'Capacity Summary'!$B$36:$B$135,0),MATCH('Capacity Backing (Hide)'!$A34,'Capacity Summary'!$I$35:$BH$35,0))&lt;&gt;0,INDEX('Capacity Summary'!$I$36:$BH$135,MATCH('Capacity Backing (Hide)'!AU$2,'Capacity Summary'!$B$36:$B$135,0),MATCH('Capacity Backing (Hide)'!$A34,'Capacity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(Hide)'!$A34,'Capacity Summary'!$I$35:$BH$35,0))="x",INDEX('Capacity Summary'!$C$36:$F$135,MATCH('Capacity Backing (Hide)'!AV$2,'Capacity Summary'!$B$36:$B$135,0),4),IF(INDEX('Capacity Summary'!$I$36:$BH$135,MATCH('Capacity Backing (Hide)'!AV$2,'Capacity Summary'!$B$36:$B$135,0),MATCH('Capacity Backing (Hide)'!$A34,'Capacity Summary'!$I$35:$BH$35,0))&lt;&gt;0,INDEX('Capacity Summary'!$I$36:$BH$135,MATCH('Capacity Backing (Hide)'!AV$2,'Capacity Summary'!$B$36:$B$135,0),MATCH('Capacity Backing (Hide)'!$A34,'Capacity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(Hide)'!$A34,'Capacity Summary'!$I$35:$BH$35,0))="x",INDEX('Capacity Summary'!$C$36:$F$135,MATCH('Capacity Backing (Hide)'!AW$2,'Capacity Summary'!$B$36:$B$135,0),4),IF(INDEX('Capacity Summary'!$I$36:$BH$135,MATCH('Capacity Backing (Hide)'!AW$2,'Capacity Summary'!$B$36:$B$135,0),MATCH('Capacity Backing (Hide)'!$A34,'Capacity Summary'!$I$35:$BH$35,0))&lt;&gt;0,INDEX('Capacity Summary'!$I$36:$BH$135,MATCH('Capacity Backing (Hide)'!AW$2,'Capacity Summary'!$B$36:$B$135,0),MATCH('Capacity Backing (Hide)'!$A34,'Capacity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(Hide)'!$A34,'Capacity Summary'!$I$35:$BH$35,0))="x",INDEX('Capacity Summary'!$C$36:$F$135,MATCH('Capacity Backing (Hide)'!AX$2,'Capacity Summary'!$B$36:$B$135,0),4),IF(INDEX('Capacity Summary'!$I$36:$BH$135,MATCH('Capacity Backing (Hide)'!AX$2,'Capacity Summary'!$B$36:$B$135,0),MATCH('Capacity Backing (Hide)'!$A34,'Capacity Summary'!$I$35:$BH$35,0))&lt;&gt;0,INDEX('Capacity Summary'!$I$36:$BH$135,MATCH('Capacity Backing (Hide)'!AX$2,'Capacity Summary'!$B$36:$B$135,0),MATCH('Capacity Backing (Hide)'!$A34,'Capacity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(Hide)'!$A34,'Capacity Summary'!$I$35:$BH$35,0))="x",INDEX('Capacity Summary'!$C$36:$F$135,MATCH('Capacity Backing (Hide)'!AY$2,'Capacity Summary'!$B$36:$B$135,0),4),IF(INDEX('Capacity Summary'!$I$36:$BH$135,MATCH('Capacity Backing (Hide)'!AY$2,'Capacity Summary'!$B$36:$B$135,0),MATCH('Capacity Backing (Hide)'!$A34,'Capacity Summary'!$I$35:$BH$35,0))&lt;&gt;0,INDEX('Capacity Summary'!$I$36:$BH$135,MATCH('Capacity Backing (Hide)'!AY$2,'Capacity Summary'!$B$36:$B$135,0),MATCH('Capacity Backing (Hide)'!$A34,'Capacity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(Hide)'!$A34,'Capacity Summary'!$I$35:$BH$35,0))="x",INDEX('Capacity Summary'!$C$36:$F$135,MATCH('Capacity Backing (Hide)'!AZ$2,'Capacity Summary'!$B$36:$B$135,0),4),IF(INDEX('Capacity Summary'!$I$36:$BH$135,MATCH('Capacity Backing (Hide)'!AZ$2,'Capacity Summary'!$B$36:$B$135,0),MATCH('Capacity Backing (Hide)'!$A34,'Capacity Summary'!$I$35:$BH$35,0))&lt;&gt;0,INDEX('Capacity Summary'!$I$36:$BH$135,MATCH('Capacity Backing (Hide)'!AZ$2,'Capacity Summary'!$B$36:$B$135,0),MATCH('Capacity Backing (Hide)'!$A34,'Capacity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(Hide)'!$A34,'Capacity Summary'!$I$35:$BH$35,0))="x",INDEX('Capacity Summary'!$C$36:$F$135,MATCH('Capacity Backing (Hide)'!BA$2,'Capacity Summary'!$B$36:$B$135,0),4),IF(INDEX('Capacity Summary'!$I$36:$BH$135,MATCH('Capacity Backing (Hide)'!BA$2,'Capacity Summary'!$B$36:$B$135,0),MATCH('Capacity Backing (Hide)'!$A34,'Capacity Summary'!$I$35:$BH$35,0))&lt;&gt;0,INDEX('Capacity Summary'!$I$36:$BH$135,MATCH('Capacity Backing (Hide)'!BA$2,'Capacity Summary'!$B$36:$B$135,0),MATCH('Capacity Backing (Hide)'!$A34,'Capacity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(Hide)'!$A34,'Capacity Summary'!$I$35:$BH$35,0))="x",INDEX('Capacity Summary'!$C$36:$F$135,MATCH('Capacity Backing (Hide)'!BB$2,'Capacity Summary'!$B$36:$B$135,0),4),IF(INDEX('Capacity Summary'!$I$36:$BH$135,MATCH('Capacity Backing (Hide)'!BB$2,'Capacity Summary'!$B$36:$B$135,0),MATCH('Capacity Backing (Hide)'!$A34,'Capacity Summary'!$I$35:$BH$35,0))&lt;&gt;0,INDEX('Capacity Summary'!$I$36:$BH$135,MATCH('Capacity Backing (Hide)'!BB$2,'Capacity Summary'!$B$36:$B$135,0),MATCH('Capacity Backing (Hide)'!$A34,'Capacity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(Hide)'!$A34,'Capacity Summary'!$I$35:$BH$35,0))="x",INDEX('Capacity Summary'!$C$36:$F$135,MATCH('Capacity Backing (Hide)'!BC$2,'Capacity Summary'!$B$36:$B$135,0),4),IF(INDEX('Capacity Summary'!$I$36:$BH$135,MATCH('Capacity Backing (Hide)'!BC$2,'Capacity Summary'!$B$36:$B$135,0),MATCH('Capacity Backing (Hide)'!$A34,'Capacity Summary'!$I$35:$BH$35,0))&lt;&gt;0,INDEX('Capacity Summary'!$I$36:$BH$135,MATCH('Capacity Backing (Hide)'!BC$2,'Capacity Summary'!$B$36:$B$135,0),MATCH('Capacity Backing (Hide)'!$A34,'Capacity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(Hide)'!$A34,'Capacity Summary'!$I$35:$BH$35,0))="x",INDEX('Capacity Summary'!$C$36:$F$135,MATCH('Capacity Backing (Hide)'!BD$2,'Capacity Summary'!$B$36:$B$135,0),4),IF(INDEX('Capacity Summary'!$I$36:$BH$135,MATCH('Capacity Backing (Hide)'!BD$2,'Capacity Summary'!$B$36:$B$135,0),MATCH('Capacity Backing (Hide)'!$A34,'Capacity Summary'!$I$35:$BH$35,0))&lt;&gt;0,INDEX('Capacity Summary'!$I$36:$BH$135,MATCH('Capacity Backing (Hide)'!BD$2,'Capacity Summary'!$B$36:$B$135,0),MATCH('Capacity Backing (Hide)'!$A34,'Capacity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(Hide)'!$A34,'Capacity Summary'!$I$35:$BH$35,0))="x",INDEX('Capacity Summary'!$C$36:$F$135,MATCH('Capacity Backing (Hide)'!BE$2,'Capacity Summary'!$B$36:$B$135,0),4),IF(INDEX('Capacity Summary'!$I$36:$BH$135,MATCH('Capacity Backing (Hide)'!BE$2,'Capacity Summary'!$B$36:$B$135,0),MATCH('Capacity Backing (Hide)'!$A34,'Capacity Summary'!$I$35:$BH$35,0))&lt;&gt;0,INDEX('Capacity Summary'!$I$36:$BH$135,MATCH('Capacity Backing (Hide)'!BE$2,'Capacity Summary'!$B$36:$B$135,0),MATCH('Capacity Backing (Hide)'!$A34,'Capacity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(Hide)'!$A34,'Capacity Summary'!$I$35:$BH$35,0))="x",INDEX('Capacity Summary'!$C$36:$F$135,MATCH('Capacity Backing (Hide)'!BF$2,'Capacity Summary'!$B$36:$B$135,0),4),IF(INDEX('Capacity Summary'!$I$36:$BH$135,MATCH('Capacity Backing (Hide)'!BF$2,'Capacity Summary'!$B$36:$B$135,0),MATCH('Capacity Backing (Hide)'!$A34,'Capacity Summary'!$I$35:$BH$35,0))&lt;&gt;0,INDEX('Capacity Summary'!$I$36:$BH$135,MATCH('Capacity Backing (Hide)'!BF$2,'Capacity Summary'!$B$36:$B$135,0),MATCH('Capacity Backing (Hide)'!$A34,'Capacity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(Hide)'!$A34,'Capacity Summary'!$I$35:$BH$35,0))="x",INDEX('Capacity Summary'!$C$36:$F$135,MATCH('Capacity Backing (Hide)'!BG$2,'Capacity Summary'!$B$36:$B$135,0),4),IF(INDEX('Capacity Summary'!$I$36:$BH$135,MATCH('Capacity Backing (Hide)'!BG$2,'Capacity Summary'!$B$36:$B$135,0),MATCH('Capacity Backing (Hide)'!$A34,'Capacity Summary'!$I$35:$BH$35,0))&lt;&gt;0,INDEX('Capacity Summary'!$I$36:$BH$135,MATCH('Capacity Backing (Hide)'!BG$2,'Capacity Summary'!$B$36:$B$135,0),MATCH('Capacity Backing (Hide)'!$A34,'Capacity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(Hide)'!$A34,'Capacity Summary'!$I$35:$BH$35,0))="x",INDEX('Capacity Summary'!$C$36:$F$135,MATCH('Capacity Backing (Hide)'!BH$2,'Capacity Summary'!$B$36:$B$135,0),4),IF(INDEX('Capacity Summary'!$I$36:$BH$135,MATCH('Capacity Backing (Hide)'!BH$2,'Capacity Summary'!$B$36:$B$135,0),MATCH('Capacity Backing (Hide)'!$A34,'Capacity Summary'!$I$35:$BH$35,0))&lt;&gt;0,INDEX('Capacity Summary'!$I$36:$BH$135,MATCH('Capacity Backing (Hide)'!BH$2,'Capacity Summary'!$B$36:$B$135,0),MATCH('Capacity Backing (Hide)'!$A34,'Capacity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(Hide)'!$A34,'Capacity Summary'!$I$35:$BH$35,0))="x",INDEX('Capacity Summary'!$C$36:$F$135,MATCH('Capacity Backing (Hide)'!BI$2,'Capacity Summary'!$B$36:$B$135,0),4),IF(INDEX('Capacity Summary'!$I$36:$BH$135,MATCH('Capacity Backing (Hide)'!BI$2,'Capacity Summary'!$B$36:$B$135,0),MATCH('Capacity Backing (Hide)'!$A34,'Capacity Summary'!$I$35:$BH$35,0))&lt;&gt;0,INDEX('Capacity Summary'!$I$36:$BH$135,MATCH('Capacity Backing (Hide)'!BI$2,'Capacity Summary'!$B$36:$B$135,0),MATCH('Capacity Backing (Hide)'!$A34,'Capacity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(Hide)'!$A34,'Capacity Summary'!$I$35:$BH$35,0))="x",INDEX('Capacity Summary'!$C$36:$F$135,MATCH('Capacity Backing (Hide)'!BJ$2,'Capacity Summary'!$B$36:$B$135,0),4),IF(INDEX('Capacity Summary'!$I$36:$BH$135,MATCH('Capacity Backing (Hide)'!BJ$2,'Capacity Summary'!$B$36:$B$135,0),MATCH('Capacity Backing (Hide)'!$A34,'Capacity Summary'!$I$35:$BH$35,0))&lt;&gt;0,INDEX('Capacity Summary'!$I$36:$BH$135,MATCH('Capacity Backing (Hide)'!BJ$2,'Capacity Summary'!$B$36:$B$135,0),MATCH('Capacity Backing (Hide)'!$A34,'Capacity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(Hide)'!$A34,'Capacity Summary'!$I$35:$BH$35,0))="x",INDEX('Capacity Summary'!$C$36:$F$135,MATCH('Capacity Backing (Hide)'!BK$2,'Capacity Summary'!$B$36:$B$135,0),4),IF(INDEX('Capacity Summary'!$I$36:$BH$135,MATCH('Capacity Backing (Hide)'!BK$2,'Capacity Summary'!$B$36:$B$135,0),MATCH('Capacity Backing (Hide)'!$A34,'Capacity Summary'!$I$35:$BH$35,0))&lt;&gt;0,INDEX('Capacity Summary'!$I$36:$BH$135,MATCH('Capacity Backing (Hide)'!BK$2,'Capacity Summary'!$B$36:$B$135,0),MATCH('Capacity Backing (Hide)'!$A34,'Capacity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(Hide)'!$A34,'Capacity Summary'!$I$35:$BH$35,0))="x",INDEX('Capacity Summary'!$C$36:$F$135,MATCH('Capacity Backing (Hide)'!BL$2,'Capacity Summary'!$B$36:$B$135,0),4),IF(INDEX('Capacity Summary'!$I$36:$BH$135,MATCH('Capacity Backing (Hide)'!BL$2,'Capacity Summary'!$B$36:$B$135,0),MATCH('Capacity Backing (Hide)'!$A34,'Capacity Summary'!$I$35:$BH$35,0))&lt;&gt;0,INDEX('Capacity Summary'!$I$36:$BH$135,MATCH('Capacity Backing (Hide)'!BL$2,'Capacity Summary'!$B$36:$B$135,0),MATCH('Capacity Backing (Hide)'!$A34,'Capacity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(Hide)'!$A34,'Capacity Summary'!$I$35:$BH$35,0))="x",INDEX('Capacity Summary'!$C$36:$F$135,MATCH('Capacity Backing (Hide)'!BM$2,'Capacity Summary'!$B$36:$B$135,0),4),IF(INDEX('Capacity Summary'!$I$36:$BH$135,MATCH('Capacity Backing (Hide)'!BM$2,'Capacity Summary'!$B$36:$B$135,0),MATCH('Capacity Backing (Hide)'!$A34,'Capacity Summary'!$I$35:$BH$35,0))&lt;&gt;0,INDEX('Capacity Summary'!$I$36:$BH$135,MATCH('Capacity Backing (Hide)'!BM$2,'Capacity Summary'!$B$36:$B$135,0),MATCH('Capacity Backing (Hide)'!$A34,'Capacity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(Hide)'!$A34,'Capacity Summary'!$I$35:$BH$35,0))="x",INDEX('Capacity Summary'!$C$36:$F$135,MATCH('Capacity Backing (Hide)'!BN$2,'Capacity Summary'!$B$36:$B$135,0),4),IF(INDEX('Capacity Summary'!$I$36:$BH$135,MATCH('Capacity Backing (Hide)'!BN$2,'Capacity Summary'!$B$36:$B$135,0),MATCH('Capacity Backing (Hide)'!$A34,'Capacity Summary'!$I$35:$BH$35,0))&lt;&gt;0,INDEX('Capacity Summary'!$I$36:$BH$135,MATCH('Capacity Backing (Hide)'!BN$2,'Capacity Summary'!$B$36:$B$135,0),MATCH('Capacity Backing (Hide)'!$A34,'Capacity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(Hide)'!$A34,'Capacity Summary'!$I$35:$BH$35,0))="x",INDEX('Capacity Summary'!$C$36:$F$135,MATCH('Capacity Backing (Hide)'!BO$2,'Capacity Summary'!$B$36:$B$135,0),4),IF(INDEX('Capacity Summary'!$I$36:$BH$135,MATCH('Capacity Backing (Hide)'!BO$2,'Capacity Summary'!$B$36:$B$135,0),MATCH('Capacity Backing (Hide)'!$A34,'Capacity Summary'!$I$35:$BH$35,0))&lt;&gt;0,INDEX('Capacity Summary'!$I$36:$BH$135,MATCH('Capacity Backing (Hide)'!BO$2,'Capacity Summary'!$B$36:$B$135,0),MATCH('Capacity Backing (Hide)'!$A34,'Capacity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(Hide)'!$A34,'Capacity Summary'!$I$35:$BH$35,0))="x",INDEX('Capacity Summary'!$C$36:$F$135,MATCH('Capacity Backing (Hide)'!BP$2,'Capacity Summary'!$B$36:$B$135,0),4),IF(INDEX('Capacity Summary'!$I$36:$BH$135,MATCH('Capacity Backing (Hide)'!BP$2,'Capacity Summary'!$B$36:$B$135,0),MATCH('Capacity Backing (Hide)'!$A34,'Capacity Summary'!$I$35:$BH$35,0))&lt;&gt;0,INDEX('Capacity Summary'!$I$36:$BH$135,MATCH('Capacity Backing (Hide)'!BP$2,'Capacity Summary'!$B$36:$B$135,0),MATCH('Capacity Backing (Hide)'!$A34,'Capacity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(Hide)'!$A34,'Capacity Summary'!$I$35:$BH$35,0))="x",INDEX('Capacity Summary'!$C$36:$F$135,MATCH('Capacity Backing (Hide)'!BQ$2,'Capacity Summary'!$B$36:$B$135,0),4),IF(INDEX('Capacity Summary'!$I$36:$BH$135,MATCH('Capacity Backing (Hide)'!BQ$2,'Capacity Summary'!$B$36:$B$135,0),MATCH('Capacity Backing (Hide)'!$A34,'Capacity Summary'!$I$35:$BH$35,0))&lt;&gt;0,INDEX('Capacity Summary'!$I$36:$BH$135,MATCH('Capacity Backing (Hide)'!BQ$2,'Capacity Summary'!$B$36:$B$135,0),MATCH('Capacity Backing (Hide)'!$A34,'Capacity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(Hide)'!$A34,'Capacity Summary'!$I$35:$BH$35,0))="x",INDEX('Capacity Summary'!$C$36:$F$135,MATCH('Capacity Backing (Hide)'!BR$2,'Capacity Summary'!$B$36:$B$135,0),4),IF(INDEX('Capacity Summary'!$I$36:$BH$135,MATCH('Capacity Backing (Hide)'!BR$2,'Capacity Summary'!$B$36:$B$135,0),MATCH('Capacity Backing (Hide)'!$A34,'Capacity Summary'!$I$35:$BH$35,0))&lt;&gt;0,INDEX('Capacity Summary'!$I$36:$BH$135,MATCH('Capacity Backing (Hide)'!BR$2,'Capacity Summary'!$B$36:$B$135,0),MATCH('Capacity Backing (Hide)'!$A34,'Capacity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(Hide)'!$A34,'Capacity Summary'!$I$35:$BH$35,0))="x",INDEX('Capacity Summary'!$C$36:$F$135,MATCH('Capacity Backing (Hide)'!BS$2,'Capacity Summary'!$B$36:$B$135,0),4),IF(INDEX('Capacity Summary'!$I$36:$BH$135,MATCH('Capacity Backing (Hide)'!BS$2,'Capacity Summary'!$B$36:$B$135,0),MATCH('Capacity Backing (Hide)'!$A34,'Capacity Summary'!$I$35:$BH$35,0))&lt;&gt;0,INDEX('Capacity Summary'!$I$36:$BH$135,MATCH('Capacity Backing (Hide)'!BS$2,'Capacity Summary'!$B$36:$B$135,0),MATCH('Capacity Backing (Hide)'!$A34,'Capacity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(Hide)'!$A34,'Capacity Summary'!$I$35:$BH$35,0))="x",INDEX('Capacity Summary'!$C$36:$F$135,MATCH('Capacity Backing (Hide)'!BT$2,'Capacity Summary'!$B$36:$B$135,0),4),IF(INDEX('Capacity Summary'!$I$36:$BH$135,MATCH('Capacity Backing (Hide)'!BT$2,'Capacity Summary'!$B$36:$B$135,0),MATCH('Capacity Backing (Hide)'!$A34,'Capacity Summary'!$I$35:$BH$35,0))&lt;&gt;0,INDEX('Capacity Summary'!$I$36:$BH$135,MATCH('Capacity Backing (Hide)'!BT$2,'Capacity Summary'!$B$36:$B$135,0),MATCH('Capacity Backing (Hide)'!$A34,'Capacity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(Hide)'!$A34,'Capacity Summary'!$I$35:$BH$35,0))="x",INDEX('Capacity Summary'!$C$36:$F$135,MATCH('Capacity Backing (Hide)'!BU$2,'Capacity Summary'!$B$36:$B$135,0),4),IF(INDEX('Capacity Summary'!$I$36:$BH$135,MATCH('Capacity Backing (Hide)'!BU$2,'Capacity Summary'!$B$36:$B$135,0),MATCH('Capacity Backing (Hide)'!$A34,'Capacity Summary'!$I$35:$BH$35,0))&lt;&gt;0,INDEX('Capacity Summary'!$I$36:$BH$135,MATCH('Capacity Backing (Hide)'!BU$2,'Capacity Summary'!$B$36:$B$135,0),MATCH('Capacity Backing (Hide)'!$A34,'Capacity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(Hide)'!$A34,'Capacity Summary'!$I$35:$BH$35,0))="x",INDEX('Capacity Summary'!$C$36:$F$135,MATCH('Capacity Backing (Hide)'!BV$2,'Capacity Summary'!$B$36:$B$135,0),4),IF(INDEX('Capacity Summary'!$I$36:$BH$135,MATCH('Capacity Backing (Hide)'!BV$2,'Capacity Summary'!$B$36:$B$135,0),MATCH('Capacity Backing (Hide)'!$A34,'Capacity Summary'!$I$35:$BH$35,0))&lt;&gt;0,INDEX('Capacity Summary'!$I$36:$BH$135,MATCH('Capacity Backing (Hide)'!BV$2,'Capacity Summary'!$B$36:$B$135,0),MATCH('Capacity Backing (Hide)'!$A34,'Capacity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(Hide)'!$A34,'Capacity Summary'!$I$35:$BH$35,0))="x",INDEX('Capacity Summary'!$C$36:$F$135,MATCH('Capacity Backing (Hide)'!BW$2,'Capacity Summary'!$B$36:$B$135,0),4),IF(INDEX('Capacity Summary'!$I$36:$BH$135,MATCH('Capacity Backing (Hide)'!BW$2,'Capacity Summary'!$B$36:$B$135,0),MATCH('Capacity Backing (Hide)'!$A34,'Capacity Summary'!$I$35:$BH$35,0))&lt;&gt;0,INDEX('Capacity Summary'!$I$36:$BH$135,MATCH('Capacity Backing (Hide)'!BW$2,'Capacity Summary'!$B$36:$B$135,0),MATCH('Capacity Backing (Hide)'!$A34,'Capacity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(Hide)'!$A34,'Capacity Summary'!$I$35:$BH$35,0))="x",INDEX('Capacity Summary'!$C$36:$F$135,MATCH('Capacity Backing (Hide)'!BX$2,'Capacity Summary'!$B$36:$B$135,0),4),IF(INDEX('Capacity Summary'!$I$36:$BH$135,MATCH('Capacity Backing (Hide)'!BX$2,'Capacity Summary'!$B$36:$B$135,0),MATCH('Capacity Backing (Hide)'!$A34,'Capacity Summary'!$I$35:$BH$35,0))&lt;&gt;0,INDEX('Capacity Summary'!$I$36:$BH$135,MATCH('Capacity Backing (Hide)'!BX$2,'Capacity Summary'!$B$36:$B$135,0),MATCH('Capacity Backing (Hide)'!$A34,'Capacity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(Hide)'!$A34,'Capacity Summary'!$I$35:$BH$35,0))="x",INDEX('Capacity Summary'!$C$36:$F$135,MATCH('Capacity Backing (Hide)'!BY$2,'Capacity Summary'!$B$36:$B$135,0),4),IF(INDEX('Capacity Summary'!$I$36:$BH$135,MATCH('Capacity Backing (Hide)'!BY$2,'Capacity Summary'!$B$36:$B$135,0),MATCH('Capacity Backing (Hide)'!$A34,'Capacity Summary'!$I$35:$BH$35,0))&lt;&gt;0,INDEX('Capacity Summary'!$I$36:$BH$135,MATCH('Capacity Backing (Hide)'!BY$2,'Capacity Summary'!$B$36:$B$135,0),MATCH('Capacity Backing (Hide)'!$A34,'Capacity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(Hide)'!$A34,'Capacity Summary'!$I$35:$BH$35,0))="x",INDEX('Capacity Summary'!$C$36:$F$135,MATCH('Capacity Backing (Hide)'!BZ$2,'Capacity Summary'!$B$36:$B$135,0),4),IF(INDEX('Capacity Summary'!$I$36:$BH$135,MATCH('Capacity Backing (Hide)'!BZ$2,'Capacity Summary'!$B$36:$B$135,0),MATCH('Capacity Backing (Hide)'!$A34,'Capacity Summary'!$I$35:$BH$35,0))&lt;&gt;0,INDEX('Capacity Summary'!$I$36:$BH$135,MATCH('Capacity Backing (Hide)'!BZ$2,'Capacity Summary'!$B$36:$B$135,0),MATCH('Capacity Backing (Hide)'!$A34,'Capacity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(Hide)'!$A34,'Capacity Summary'!$I$35:$BH$35,0))="x",INDEX('Capacity Summary'!$C$36:$F$135,MATCH('Capacity Backing (Hide)'!CA$2,'Capacity Summary'!$B$36:$B$135,0),4),IF(INDEX('Capacity Summary'!$I$36:$BH$135,MATCH('Capacity Backing (Hide)'!CA$2,'Capacity Summary'!$B$36:$B$135,0),MATCH('Capacity Backing (Hide)'!$A34,'Capacity Summary'!$I$35:$BH$35,0))&lt;&gt;0,INDEX('Capacity Summary'!$I$36:$BH$135,MATCH('Capacity Backing (Hide)'!CA$2,'Capacity Summary'!$B$36:$B$135,0),MATCH('Capacity Backing (Hide)'!$A34,'Capacity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(Hide)'!$A34,'Capacity Summary'!$I$35:$BH$35,0))="x",INDEX('Capacity Summary'!$C$36:$F$135,MATCH('Capacity Backing (Hide)'!CB$2,'Capacity Summary'!$B$36:$B$135,0),4),IF(INDEX('Capacity Summary'!$I$36:$BH$135,MATCH('Capacity Backing (Hide)'!CB$2,'Capacity Summary'!$B$36:$B$135,0),MATCH('Capacity Backing (Hide)'!$A34,'Capacity Summary'!$I$35:$BH$35,0))&lt;&gt;0,INDEX('Capacity Summary'!$I$36:$BH$135,MATCH('Capacity Backing (Hide)'!CB$2,'Capacity Summary'!$B$36:$B$135,0),MATCH('Capacity Backing (Hide)'!$A34,'Capacity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(Hide)'!$A34,'Capacity Summary'!$I$35:$BH$35,0))="x",INDEX('Capacity Summary'!$C$36:$F$135,MATCH('Capacity Backing (Hide)'!CC$2,'Capacity Summary'!$B$36:$B$135,0),4),IF(INDEX('Capacity Summary'!$I$36:$BH$135,MATCH('Capacity Backing (Hide)'!CC$2,'Capacity Summary'!$B$36:$B$135,0),MATCH('Capacity Backing (Hide)'!$A34,'Capacity Summary'!$I$35:$BH$35,0))&lt;&gt;0,INDEX('Capacity Summary'!$I$36:$BH$135,MATCH('Capacity Backing (Hide)'!CC$2,'Capacity Summary'!$B$36:$B$135,0),MATCH('Capacity Backing (Hide)'!$A34,'Capacity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(Hide)'!$A34,'Capacity Summary'!$I$35:$BH$35,0))="x",INDEX('Capacity Summary'!$C$36:$F$135,MATCH('Capacity Backing (Hide)'!CD$2,'Capacity Summary'!$B$36:$B$135,0),4),IF(INDEX('Capacity Summary'!$I$36:$BH$135,MATCH('Capacity Backing (Hide)'!CD$2,'Capacity Summary'!$B$36:$B$135,0),MATCH('Capacity Backing (Hide)'!$A34,'Capacity Summary'!$I$35:$BH$35,0))&lt;&gt;0,INDEX('Capacity Summary'!$I$36:$BH$135,MATCH('Capacity Backing (Hide)'!CD$2,'Capacity Summary'!$B$36:$B$135,0),MATCH('Capacity Backing (Hide)'!$A34,'Capacity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(Hide)'!$A34,'Capacity Summary'!$I$35:$BH$35,0))="x",INDEX('Capacity Summary'!$C$36:$F$135,MATCH('Capacity Backing (Hide)'!CE$2,'Capacity Summary'!$B$36:$B$135,0),4),IF(INDEX('Capacity Summary'!$I$36:$BH$135,MATCH('Capacity Backing (Hide)'!CE$2,'Capacity Summary'!$B$36:$B$135,0),MATCH('Capacity Backing (Hide)'!$A34,'Capacity Summary'!$I$35:$BH$35,0))&lt;&gt;0,INDEX('Capacity Summary'!$I$36:$BH$135,MATCH('Capacity Backing (Hide)'!CE$2,'Capacity Summary'!$B$36:$B$135,0),MATCH('Capacity Backing (Hide)'!$A34,'Capacity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(Hide)'!$A34,'Capacity Summary'!$I$35:$BH$35,0))="x",INDEX('Capacity Summary'!$C$36:$F$135,MATCH('Capacity Backing (Hide)'!CF$2,'Capacity Summary'!$B$36:$B$135,0),4),IF(INDEX('Capacity Summary'!$I$36:$BH$135,MATCH('Capacity Backing (Hide)'!CF$2,'Capacity Summary'!$B$36:$B$135,0),MATCH('Capacity Backing (Hide)'!$A34,'Capacity Summary'!$I$35:$BH$35,0))&lt;&gt;0,INDEX('Capacity Summary'!$I$36:$BH$135,MATCH('Capacity Backing (Hide)'!CF$2,'Capacity Summary'!$B$36:$B$135,0),MATCH('Capacity Backing (Hide)'!$A34,'Capacity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(Hide)'!$A34,'Capacity Summary'!$I$35:$BH$35,0))="x",INDEX('Capacity Summary'!$C$36:$F$135,MATCH('Capacity Backing (Hide)'!CG$2,'Capacity Summary'!$B$36:$B$135,0),4),IF(INDEX('Capacity Summary'!$I$36:$BH$135,MATCH('Capacity Backing (Hide)'!CG$2,'Capacity Summary'!$B$36:$B$135,0),MATCH('Capacity Backing (Hide)'!$A34,'Capacity Summary'!$I$35:$BH$35,0))&lt;&gt;0,INDEX('Capacity Summary'!$I$36:$BH$135,MATCH('Capacity Backing (Hide)'!CG$2,'Capacity Summary'!$B$36:$B$135,0),MATCH('Capacity Backing (Hide)'!$A34,'Capacity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(Hide)'!$A34,'Capacity Summary'!$I$35:$BH$35,0))="x",INDEX('Capacity Summary'!$C$36:$F$135,MATCH('Capacity Backing (Hide)'!CH$2,'Capacity Summary'!$B$36:$B$135,0),4),IF(INDEX('Capacity Summary'!$I$36:$BH$135,MATCH('Capacity Backing (Hide)'!CH$2,'Capacity Summary'!$B$36:$B$135,0),MATCH('Capacity Backing (Hide)'!$A34,'Capacity Summary'!$I$35:$BH$35,0))&lt;&gt;0,INDEX('Capacity Summary'!$I$36:$BH$135,MATCH('Capacity Backing (Hide)'!CH$2,'Capacity Summary'!$B$36:$B$135,0),MATCH('Capacity Backing (Hide)'!$A34,'Capacity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(Hide)'!$A34,'Capacity Summary'!$I$35:$BH$35,0))="x",INDEX('Capacity Summary'!$C$36:$F$135,MATCH('Capacity Backing (Hide)'!CI$2,'Capacity Summary'!$B$36:$B$135,0),4),IF(INDEX('Capacity Summary'!$I$36:$BH$135,MATCH('Capacity Backing (Hide)'!CI$2,'Capacity Summary'!$B$36:$B$135,0),MATCH('Capacity Backing (Hide)'!$A34,'Capacity Summary'!$I$35:$BH$35,0))&lt;&gt;0,INDEX('Capacity Summary'!$I$36:$BH$135,MATCH('Capacity Backing (Hide)'!CI$2,'Capacity Summary'!$B$36:$B$135,0),MATCH('Capacity Backing (Hide)'!$A34,'Capacity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(Hide)'!$A34,'Capacity Summary'!$I$35:$BH$35,0))="x",INDEX('Capacity Summary'!$C$36:$F$135,MATCH('Capacity Backing (Hide)'!CJ$2,'Capacity Summary'!$B$36:$B$135,0),4),IF(INDEX('Capacity Summary'!$I$36:$BH$135,MATCH('Capacity Backing (Hide)'!CJ$2,'Capacity Summary'!$B$36:$B$135,0),MATCH('Capacity Backing (Hide)'!$A34,'Capacity Summary'!$I$35:$BH$35,0))&lt;&gt;0,INDEX('Capacity Summary'!$I$36:$BH$135,MATCH('Capacity Backing (Hide)'!CJ$2,'Capacity Summary'!$B$36:$B$135,0),MATCH('Capacity Backing (Hide)'!$A34,'Capacity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(Hide)'!$A34,'Capacity Summary'!$I$35:$BH$35,0))="x",INDEX('Capacity Summary'!$C$36:$F$135,MATCH('Capacity Backing (Hide)'!CK$2,'Capacity Summary'!$B$36:$B$135,0),4),IF(INDEX('Capacity Summary'!$I$36:$BH$135,MATCH('Capacity Backing (Hide)'!CK$2,'Capacity Summary'!$B$36:$B$135,0),MATCH('Capacity Backing (Hide)'!$A34,'Capacity Summary'!$I$35:$BH$35,0))&lt;&gt;0,INDEX('Capacity Summary'!$I$36:$BH$135,MATCH('Capacity Backing (Hide)'!CK$2,'Capacity Summary'!$B$36:$B$135,0),MATCH('Capacity Backing (Hide)'!$A34,'Capacity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(Hide)'!$A34,'Capacity Summary'!$I$35:$BH$35,0))="x",INDEX('Capacity Summary'!$C$36:$F$135,MATCH('Capacity Backing (Hide)'!CL$2,'Capacity Summary'!$B$36:$B$135,0),4),IF(INDEX('Capacity Summary'!$I$36:$BH$135,MATCH('Capacity Backing (Hide)'!CL$2,'Capacity Summary'!$B$36:$B$135,0),MATCH('Capacity Backing (Hide)'!$A34,'Capacity Summary'!$I$35:$BH$35,0))&lt;&gt;0,INDEX('Capacity Summary'!$I$36:$BH$135,MATCH('Capacity Backing (Hide)'!CL$2,'Capacity Summary'!$B$36:$B$135,0),MATCH('Capacity Backing (Hide)'!$A34,'Capacity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(Hide)'!$A34,'Capacity Summary'!$I$35:$BH$35,0))="x",INDEX('Capacity Summary'!$C$36:$F$135,MATCH('Capacity Backing (Hide)'!CM$2,'Capacity Summary'!$B$36:$B$135,0),4),IF(INDEX('Capacity Summary'!$I$36:$BH$135,MATCH('Capacity Backing (Hide)'!CM$2,'Capacity Summary'!$B$36:$B$135,0),MATCH('Capacity Backing (Hide)'!$A34,'Capacity Summary'!$I$35:$BH$35,0))&lt;&gt;0,INDEX('Capacity Summary'!$I$36:$BH$135,MATCH('Capacity Backing (Hide)'!CM$2,'Capacity Summary'!$B$36:$B$135,0),MATCH('Capacity Backing (Hide)'!$A34,'Capacity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(Hide)'!$A34,'Capacity Summary'!$I$35:$BH$35,0))="x",INDEX('Capacity Summary'!$C$36:$F$135,MATCH('Capacity Backing (Hide)'!CN$2,'Capacity Summary'!$B$36:$B$135,0),4),IF(INDEX('Capacity Summary'!$I$36:$BH$135,MATCH('Capacity Backing (Hide)'!CN$2,'Capacity Summary'!$B$36:$B$135,0),MATCH('Capacity Backing (Hide)'!$A34,'Capacity Summary'!$I$35:$BH$35,0))&lt;&gt;0,INDEX('Capacity Summary'!$I$36:$BH$135,MATCH('Capacity Backing (Hide)'!CN$2,'Capacity Summary'!$B$36:$B$135,0),MATCH('Capacity Backing (Hide)'!$A34,'Capacity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(Hide)'!$A34,'Capacity Summary'!$I$35:$BH$35,0))="x",INDEX('Capacity Summary'!$C$36:$F$135,MATCH('Capacity Backing (Hide)'!CO$2,'Capacity Summary'!$B$36:$B$135,0),4),IF(INDEX('Capacity Summary'!$I$36:$BH$135,MATCH('Capacity Backing (Hide)'!CO$2,'Capacity Summary'!$B$36:$B$135,0),MATCH('Capacity Backing (Hide)'!$A34,'Capacity Summary'!$I$35:$BH$35,0))&lt;&gt;0,INDEX('Capacity Summary'!$I$36:$BH$135,MATCH('Capacity Backing (Hide)'!CO$2,'Capacity Summary'!$B$36:$B$135,0),MATCH('Capacity Backing (Hide)'!$A34,'Capacity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(Hide)'!$A34,'Capacity Summary'!$I$35:$BH$35,0))="x",INDEX('Capacity Summary'!$C$36:$F$135,MATCH('Capacity Backing (Hide)'!CP$2,'Capacity Summary'!$B$36:$B$135,0),4),IF(INDEX('Capacity Summary'!$I$36:$BH$135,MATCH('Capacity Backing (Hide)'!CP$2,'Capacity Summary'!$B$36:$B$135,0),MATCH('Capacity Backing (Hide)'!$A34,'Capacity Summary'!$I$35:$BH$35,0))&lt;&gt;0,INDEX('Capacity Summary'!$I$36:$BH$135,MATCH('Capacity Backing (Hide)'!CP$2,'Capacity Summary'!$B$36:$B$135,0),MATCH('Capacity Backing (Hide)'!$A34,'Capacity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(Hide)'!$A34,'Capacity Summary'!$I$35:$BH$35,0))="x",INDEX('Capacity Summary'!$C$36:$F$135,MATCH('Capacity Backing (Hide)'!CQ$2,'Capacity Summary'!$B$36:$B$135,0),4),IF(INDEX('Capacity Summary'!$I$36:$BH$135,MATCH('Capacity Backing (Hide)'!CQ$2,'Capacity Summary'!$B$36:$B$135,0),MATCH('Capacity Backing (Hide)'!$A34,'Capacity Summary'!$I$35:$BH$35,0))&lt;&gt;0,INDEX('Capacity Summary'!$I$36:$BH$135,MATCH('Capacity Backing (Hide)'!CQ$2,'Capacity Summary'!$B$36:$B$135,0),MATCH('Capacity Backing (Hide)'!$A34,'Capacity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(Hide)'!$A34,'Capacity Summary'!$I$35:$BH$35,0))="x",INDEX('Capacity Summary'!$C$36:$F$135,MATCH('Capacity Backing (Hide)'!CR$2,'Capacity Summary'!$B$36:$B$135,0),4),IF(INDEX('Capacity Summary'!$I$36:$BH$135,MATCH('Capacity Backing (Hide)'!CR$2,'Capacity Summary'!$B$36:$B$135,0),MATCH('Capacity Backing (Hide)'!$A34,'Capacity Summary'!$I$35:$BH$35,0))&lt;&gt;0,INDEX('Capacity Summary'!$I$36:$BH$135,MATCH('Capacity Backing (Hide)'!CR$2,'Capacity Summary'!$B$36:$B$135,0),MATCH('Capacity Backing (Hide)'!$A34,'Capacity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(Hide)'!$A34,'Capacity Summary'!$I$35:$BH$35,0))="x",INDEX('Capacity Summary'!$C$36:$F$135,MATCH('Capacity Backing (Hide)'!CS$2,'Capacity Summary'!$B$36:$B$135,0),4),IF(INDEX('Capacity Summary'!$I$36:$BH$135,MATCH('Capacity Backing (Hide)'!CS$2,'Capacity Summary'!$B$36:$B$135,0),MATCH('Capacity Backing (Hide)'!$A34,'Capacity Summary'!$I$35:$BH$35,0))&lt;&gt;0,INDEX('Capacity Summary'!$I$36:$BH$135,MATCH('Capacity Backing (Hide)'!CS$2,'Capacity Summary'!$B$36:$B$135,0),MATCH('Capacity Backing (Hide)'!$A34,'Capacity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(Hide)'!$A34,'Capacity Summary'!$I$35:$BH$35,0))="x",INDEX('Capacity Summary'!$C$36:$F$135,MATCH('Capacity Backing (Hide)'!CT$2,'Capacity Summary'!$B$36:$B$135,0),4),IF(INDEX('Capacity Summary'!$I$36:$BH$135,MATCH('Capacity Backing (Hide)'!CT$2,'Capacity Summary'!$B$36:$B$135,0),MATCH('Capacity Backing (Hide)'!$A34,'Capacity Summary'!$I$35:$BH$35,0))&lt;&gt;0,INDEX('Capacity Summary'!$I$36:$BH$135,MATCH('Capacity Backing (Hide)'!CT$2,'Capacity Summary'!$B$36:$B$135,0),MATCH('Capacity Backing (Hide)'!$A34,'Capacity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(Hide)'!$A34,'Capacity Summary'!$I$35:$BH$35,0))="x",INDEX('Capacity Summary'!$C$36:$F$135,MATCH('Capacity Backing (Hide)'!CU$2,'Capacity Summary'!$B$36:$B$135,0),4),IF(INDEX('Capacity Summary'!$I$36:$BH$135,MATCH('Capacity Backing (Hide)'!CU$2,'Capacity Summary'!$B$36:$B$135,0),MATCH('Capacity Backing (Hide)'!$A34,'Capacity Summary'!$I$35:$BH$35,0))&lt;&gt;0,INDEX('Capacity Summary'!$I$36:$BH$135,MATCH('Capacity Backing (Hide)'!CU$2,'Capacity Summary'!$B$36:$B$135,0),MATCH('Capacity Backing (Hide)'!$A34,'Capacity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(Hide)'!$A34,'Capacity Summary'!$I$35:$BH$35,0))="x",INDEX('Capacity Summary'!$C$36:$F$135,MATCH('Capacity Backing (Hide)'!CV$2,'Capacity Summary'!$B$36:$B$135,0),4),IF(INDEX('Capacity Summary'!$I$36:$BH$135,MATCH('Capacity Backing (Hide)'!CV$2,'Capacity Summary'!$B$36:$B$135,0),MATCH('Capacity Backing (Hide)'!$A34,'Capacity Summary'!$I$35:$BH$35,0))&lt;&gt;0,INDEX('Capacity Summary'!$I$36:$BH$135,MATCH('Capacity Backing (Hide)'!CV$2,'Capacity Summary'!$B$36:$B$135,0),MATCH('Capacity Backing (Hide)'!$A34,'Capacity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(Hide)'!$A34,'Capacity Summary'!$I$35:$BH$35,0))="x",INDEX('Capacity Summary'!$C$36:$F$135,MATCH('Capacity Backing (Hide)'!CW$2,'Capacity Summary'!$B$36:$B$135,0),4),IF(INDEX('Capacity Summary'!$I$36:$BH$135,MATCH('Capacity Backing (Hide)'!CW$2,'Capacity Summary'!$B$36:$B$135,0),MATCH('Capacity Backing (Hide)'!$A34,'Capacity Summary'!$I$35:$BH$35,0))&lt;&gt;0,INDEX('Capacity Summary'!$I$36:$BH$135,MATCH('Capacity Backing (Hide)'!CW$2,'Capacity Summary'!$B$36:$B$135,0),MATCH('Capacity Backing (Hide)'!$A34,'Capacity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(Hide)'!$A35,'Capacity Summary'!$I$35:$BH$35,0))="x",INDEX('Capacity Summary'!$C$36:$F$135,MATCH('Capacity Backing (Hide)'!B$2,'Capacity Summary'!$B$36:$B$135,0),4),IF(INDEX('Capacity Summary'!$I$36:$BH$135,MATCH('Capacity Backing (Hide)'!B$2,'Capacity Summary'!$B$36:$B$135,0),MATCH('Capacity Backing (Hide)'!$A35,'Capacity Summary'!$I$35:$BH$35,0))&lt;&gt;0,INDEX('Capacity Summary'!$I$36:$BH$135,MATCH('Capacity Backing (Hide)'!B$2,'Capacity Summary'!$B$36:$B$135,0),MATCH('Capacity Backing (Hide)'!$A35,'Capacity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(Hide)'!$A35,'Capacity Summary'!$I$35:$BH$35,0))="x",INDEX('Capacity Summary'!$C$36:$F$135,MATCH('Capacity Backing (Hide)'!C$2,'Capacity Summary'!$B$36:$B$135,0),4),IF(INDEX('Capacity Summary'!$I$36:$BH$135,MATCH('Capacity Backing (Hide)'!C$2,'Capacity Summary'!$B$36:$B$135,0),MATCH('Capacity Backing (Hide)'!$A35,'Capacity Summary'!$I$35:$BH$35,0))&lt;&gt;0,INDEX('Capacity Summary'!$I$36:$BH$135,MATCH('Capacity Backing (Hide)'!C$2,'Capacity Summary'!$B$36:$B$135,0),MATCH('Capacity Backing (Hide)'!$A35,'Capacity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(Hide)'!$A35,'Capacity Summary'!$I$35:$BH$35,0))="x",INDEX('Capacity Summary'!$C$36:$F$135,MATCH('Capacity Backing (Hide)'!D$2,'Capacity Summary'!$B$36:$B$135,0),4),IF(INDEX('Capacity Summary'!$I$36:$BH$135,MATCH('Capacity Backing (Hide)'!D$2,'Capacity Summary'!$B$36:$B$135,0),MATCH('Capacity Backing (Hide)'!$A35,'Capacity Summary'!$I$35:$BH$35,0))&lt;&gt;0,INDEX('Capacity Summary'!$I$36:$BH$135,MATCH('Capacity Backing (Hide)'!D$2,'Capacity Summary'!$B$36:$B$135,0),MATCH('Capacity Backing (Hide)'!$A35,'Capacity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(Hide)'!$A35,'Capacity Summary'!$I$35:$BH$35,0))="x",INDEX('Capacity Summary'!$C$36:$F$135,MATCH('Capacity Backing (Hide)'!E$2,'Capacity Summary'!$B$36:$B$135,0),4),IF(INDEX('Capacity Summary'!$I$36:$BH$135,MATCH('Capacity Backing (Hide)'!E$2,'Capacity Summary'!$B$36:$B$135,0),MATCH('Capacity Backing (Hide)'!$A35,'Capacity Summary'!$I$35:$BH$35,0))&lt;&gt;0,INDEX('Capacity Summary'!$I$36:$BH$135,MATCH('Capacity Backing (Hide)'!E$2,'Capacity Summary'!$B$36:$B$135,0),MATCH('Capacity Backing (Hide)'!$A35,'Capacity Summary'!$I$35:$BH$35,0)),0)),INDEX('Capacity Summary'!$C$36:$F$135,MATCH('Capacity Backing (Hide)'!E$2,'Capacity Summary'!$B$36:$B$135,0),2)))/IF(Summary!$B$7="Minutes",1,60)/COUNTA(INDEX(Capacity!$C$10:$Q$109,MATCH('Capacity Backing (Hide)'!E$2,Capacity!$B$10:$B$109,0),1):INDEX(Capacity!$C$10:$Q$109,MATCH('Capacity Backing (Hide)'!E$2,Capacity!$B$10:$B$109,0),15))</f>
        <v>#N/A</v>
      </c>
      <c r="F3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(Hide)'!$A35,'Capacity Summary'!$I$35:$BH$35,0))="x",INDEX('Capacity Summary'!$C$36:$F$135,MATCH('Capacity Backing (Hide)'!F$2,'Capacity Summary'!$B$36:$B$135,0),4),IF(INDEX('Capacity Summary'!$I$36:$BH$135,MATCH('Capacity Backing (Hide)'!F$2,'Capacity Summary'!$B$36:$B$135,0),MATCH('Capacity Backing (Hide)'!$A35,'Capacity Summary'!$I$35:$BH$35,0))&lt;&gt;0,INDEX('Capacity Summary'!$I$36:$BH$135,MATCH('Capacity Backing (Hide)'!F$2,'Capacity Summary'!$B$36:$B$135,0),MATCH('Capacity Backing (Hide)'!$A35,'Capacity Summary'!$I$35:$BH$35,0)),0)),INDEX('Capacity Summary'!$C$36:$F$135,MATCH('Capacity Backing (Hide)'!F$2,'Capacity Summary'!$B$36:$B$135,0),2)))/IF(Summary!$B$7="Minutes",1,60)/COUNTA(INDEX(Capacity!$C$10:$Q$109,MATCH('Capacity Backing (Hide)'!F$2,Capacity!$B$10:$B$109,0),1):INDEX(Capacity!$C$10:$Q$109,MATCH('Capacity Backing (Hide)'!F$2,Capacity!$B$10:$B$109,0),15))</f>
        <v>#N/A</v>
      </c>
      <c r="G3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(Hide)'!$A35,'Capacity Summary'!$I$35:$BH$35,0))="x",INDEX('Capacity Summary'!$C$36:$F$135,MATCH('Capacity Backing (Hide)'!G$2,'Capacity Summary'!$B$36:$B$135,0),4),IF(INDEX('Capacity Summary'!$I$36:$BH$135,MATCH('Capacity Backing (Hide)'!G$2,'Capacity Summary'!$B$36:$B$135,0),MATCH('Capacity Backing (Hide)'!$A35,'Capacity Summary'!$I$35:$BH$35,0))&lt;&gt;0,INDEX('Capacity Summary'!$I$36:$BH$135,MATCH('Capacity Backing (Hide)'!G$2,'Capacity Summary'!$B$36:$B$135,0),MATCH('Capacity Backing (Hide)'!$A35,'Capacity Summary'!$I$35:$BH$35,0)),0)),INDEX('Capacity Summary'!$C$36:$F$135,MATCH('Capacity Backing (Hide)'!G$2,'Capacity Summary'!$B$36:$B$135,0),2)))/IF(Summary!$B$7="Minutes",1,60)/COUNTA(INDEX(Capacity!$C$10:$Q$109,MATCH('Capacity Backing (Hide)'!G$2,Capacity!$B$10:$B$109,0),1):INDEX(Capacity!$C$10:$Q$109,MATCH('Capacity Backing (Hide)'!G$2,Capacity!$B$10:$B$109,0),15))</f>
        <v>#N/A</v>
      </c>
      <c r="H3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(Hide)'!$A35,'Capacity Summary'!$I$35:$BH$35,0))="x",INDEX('Capacity Summary'!$C$36:$F$135,MATCH('Capacity Backing (Hide)'!H$2,'Capacity Summary'!$B$36:$B$135,0),4),IF(INDEX('Capacity Summary'!$I$36:$BH$135,MATCH('Capacity Backing (Hide)'!H$2,'Capacity Summary'!$B$36:$B$135,0),MATCH('Capacity Backing (Hide)'!$A35,'Capacity Summary'!$I$35:$BH$35,0))&lt;&gt;0,INDEX('Capacity Summary'!$I$36:$BH$135,MATCH('Capacity Backing (Hide)'!H$2,'Capacity Summary'!$B$36:$B$135,0),MATCH('Capacity Backing (Hide)'!$A35,'Capacity Summary'!$I$35:$BH$35,0)),0)),INDEX('Capacity Summary'!$C$36:$F$135,MATCH('Capacity Backing (Hide)'!H$2,'Capacity Summary'!$B$36:$B$135,0),2)))/IF(Summary!$B$7="Minutes",1,60)/COUNTA(INDEX(Capacity!$C$10:$Q$109,MATCH('Capacity Backing (Hide)'!H$2,Capacity!$B$10:$B$109,0),1):INDEX(Capacity!$C$10:$Q$109,MATCH('Capacity Backing (Hide)'!H$2,Capacity!$B$10:$B$109,0),15))</f>
        <v>#N/A</v>
      </c>
      <c r="I3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(Hide)'!$A35,'Capacity Summary'!$I$35:$BH$35,0))="x",INDEX('Capacity Summary'!$C$36:$F$135,MATCH('Capacity Backing (Hide)'!I$2,'Capacity Summary'!$B$36:$B$135,0),4),IF(INDEX('Capacity Summary'!$I$36:$BH$135,MATCH('Capacity Backing (Hide)'!I$2,'Capacity Summary'!$B$36:$B$135,0),MATCH('Capacity Backing (Hide)'!$A35,'Capacity Summary'!$I$35:$BH$35,0))&lt;&gt;0,INDEX('Capacity Summary'!$I$36:$BH$135,MATCH('Capacity Backing (Hide)'!I$2,'Capacity Summary'!$B$36:$B$135,0),MATCH('Capacity Backing (Hide)'!$A35,'Capacity Summary'!$I$35:$BH$35,0)),0)),INDEX('Capacity Summary'!$C$36:$F$135,MATCH('Capacity Backing (Hide)'!I$2,'Capacity Summary'!$B$36:$B$135,0),2)))/IF(Summary!$B$7="Minutes",1,60)/COUNTA(INDEX(Capacity!$C$10:$Q$109,MATCH('Capacity Backing (Hide)'!I$2,Capacity!$B$10:$B$109,0),1):INDEX(Capacity!$C$10:$Q$109,MATCH('Capacity Backing (Hide)'!I$2,Capacity!$B$10:$B$109,0),15))</f>
        <v>#N/A</v>
      </c>
      <c r="J3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(Hide)'!$A35,'Capacity Summary'!$I$35:$BH$35,0))="x",INDEX('Capacity Summary'!$C$36:$F$135,MATCH('Capacity Backing (Hide)'!J$2,'Capacity Summary'!$B$36:$B$135,0),4),IF(INDEX('Capacity Summary'!$I$36:$BH$135,MATCH('Capacity Backing (Hide)'!J$2,'Capacity Summary'!$B$36:$B$135,0),MATCH('Capacity Backing (Hide)'!$A35,'Capacity Summary'!$I$35:$BH$35,0))&lt;&gt;0,INDEX('Capacity Summary'!$I$36:$BH$135,MATCH('Capacity Backing (Hide)'!J$2,'Capacity Summary'!$B$36:$B$135,0),MATCH('Capacity Backing (Hide)'!$A35,'Capacity Summary'!$I$35:$BH$35,0)),0)),INDEX('Capacity Summary'!$C$36:$F$135,MATCH('Capacity Backing (Hide)'!J$2,'Capacity Summary'!$B$36:$B$135,0),2)))/IF(Summary!$B$7="Minutes",1,60)/COUNTA(INDEX(Capacity!$C$10:$Q$109,MATCH('Capacity Backing (Hide)'!J$2,Capacity!$B$10:$B$109,0),1):INDEX(Capacity!$C$10:$Q$109,MATCH('Capacity Backing (Hide)'!J$2,Capacity!$B$10:$B$109,0),15))</f>
        <v>#N/A</v>
      </c>
      <c r="K3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(Hide)'!$A35,'Capacity Summary'!$I$35:$BH$35,0))="x",INDEX('Capacity Summary'!$C$36:$F$135,MATCH('Capacity Backing (Hide)'!K$2,'Capacity Summary'!$B$36:$B$135,0),4),IF(INDEX('Capacity Summary'!$I$36:$BH$135,MATCH('Capacity Backing (Hide)'!K$2,'Capacity Summary'!$B$36:$B$135,0),MATCH('Capacity Backing (Hide)'!$A35,'Capacity Summary'!$I$35:$BH$35,0))&lt;&gt;0,INDEX('Capacity Summary'!$I$36:$BH$135,MATCH('Capacity Backing (Hide)'!K$2,'Capacity Summary'!$B$36:$B$135,0),MATCH('Capacity Backing (Hide)'!$A35,'Capacity Summary'!$I$35:$BH$35,0)),0)),INDEX('Capacity Summary'!$C$36:$F$135,MATCH('Capacity Backing (Hide)'!K$2,'Capacity Summary'!$B$36:$B$135,0),2)))/IF(Summary!$B$7="Minutes",1,60)/COUNTA(INDEX(Capacity!$C$10:$Q$109,MATCH('Capacity Backing (Hide)'!K$2,Capacity!$B$10:$B$109,0),1):INDEX(Capacity!$C$10:$Q$109,MATCH('Capacity Backing (Hide)'!K$2,Capacity!$B$10:$B$109,0),15))</f>
        <v>#N/A</v>
      </c>
      <c r="L3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(Hide)'!$A35,'Capacity Summary'!$I$35:$BH$35,0))="x",INDEX('Capacity Summary'!$C$36:$F$135,MATCH('Capacity Backing (Hide)'!L$2,'Capacity Summary'!$B$36:$B$135,0),4),IF(INDEX('Capacity Summary'!$I$36:$BH$135,MATCH('Capacity Backing (Hide)'!L$2,'Capacity Summary'!$B$36:$B$135,0),MATCH('Capacity Backing (Hide)'!$A35,'Capacity Summary'!$I$35:$BH$35,0))&lt;&gt;0,INDEX('Capacity Summary'!$I$36:$BH$135,MATCH('Capacity Backing (Hide)'!L$2,'Capacity Summary'!$B$36:$B$135,0),MATCH('Capacity Backing (Hide)'!$A35,'Capacity Summary'!$I$35:$BH$35,0)),0)),INDEX('Capacity Summary'!$C$36:$F$135,MATCH('Capacity Backing (Hide)'!L$2,'Capacity Summary'!$B$36:$B$135,0),2)))/IF(Summary!$B$7="Minutes",1,60)/COUNTA(INDEX(Capacity!$C$10:$Q$109,MATCH('Capacity Backing (Hide)'!L$2,Capacity!$B$10:$B$109,0),1):INDEX(Capacity!$C$10:$Q$109,MATCH('Capacity Backing (Hide)'!L$2,Capacity!$B$10:$B$109,0),15))</f>
        <v>#N/A</v>
      </c>
      <c r="M3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(Hide)'!$A35,'Capacity Summary'!$I$35:$BH$35,0))="x",INDEX('Capacity Summary'!$C$36:$F$135,MATCH('Capacity Backing (Hide)'!M$2,'Capacity Summary'!$B$36:$B$135,0),4),IF(INDEX('Capacity Summary'!$I$36:$BH$135,MATCH('Capacity Backing (Hide)'!M$2,'Capacity Summary'!$B$36:$B$135,0),MATCH('Capacity Backing (Hide)'!$A35,'Capacity Summary'!$I$35:$BH$35,0))&lt;&gt;0,INDEX('Capacity Summary'!$I$36:$BH$135,MATCH('Capacity Backing (Hide)'!M$2,'Capacity Summary'!$B$36:$B$135,0),MATCH('Capacity Backing (Hide)'!$A35,'Capacity Summary'!$I$35:$BH$35,0)),0)),INDEX('Capacity Summary'!$C$36:$F$135,MATCH('Capacity Backing (Hide)'!M$2,'Capacity Summary'!$B$36:$B$135,0),2)))/IF(Summary!$B$7="Minutes",1,60)/COUNTA(INDEX(Capacity!$C$10:$Q$109,MATCH('Capacity Backing (Hide)'!M$2,Capacity!$B$10:$B$109,0),1):INDEX(Capacity!$C$10:$Q$109,MATCH('Capacity Backing (Hide)'!M$2,Capacity!$B$10:$B$109,0),15))</f>
        <v>#N/A</v>
      </c>
      <c r="N3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(Hide)'!$A35,'Capacity Summary'!$I$35:$BH$35,0))="x",INDEX('Capacity Summary'!$C$36:$F$135,MATCH('Capacity Backing (Hide)'!N$2,'Capacity Summary'!$B$36:$B$135,0),4),IF(INDEX('Capacity Summary'!$I$36:$BH$135,MATCH('Capacity Backing (Hide)'!N$2,'Capacity Summary'!$B$36:$B$135,0),MATCH('Capacity Backing (Hide)'!$A35,'Capacity Summary'!$I$35:$BH$35,0))&lt;&gt;0,INDEX('Capacity Summary'!$I$36:$BH$135,MATCH('Capacity Backing (Hide)'!N$2,'Capacity Summary'!$B$36:$B$135,0),MATCH('Capacity Backing (Hide)'!$A35,'Capacity Summary'!$I$35:$BH$35,0)),0)),INDEX('Capacity Summary'!$C$36:$F$135,MATCH('Capacity Backing (Hide)'!N$2,'Capacity Summary'!$B$36:$B$135,0),2)))/IF(Summary!$B$7="Minutes",1,60)/COUNTA(INDEX(Capacity!$C$10:$Q$109,MATCH('Capacity Backing (Hide)'!N$2,Capacity!$B$10:$B$109,0),1):INDEX(Capacity!$C$10:$Q$109,MATCH('Capacity Backing (Hide)'!N$2,Capacity!$B$10:$B$109,0),15))</f>
        <v>#N/A</v>
      </c>
      <c r="O3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(Hide)'!$A35,'Capacity Summary'!$I$35:$BH$35,0))="x",INDEX('Capacity Summary'!$C$36:$F$135,MATCH('Capacity Backing (Hide)'!O$2,'Capacity Summary'!$B$36:$B$135,0),4),IF(INDEX('Capacity Summary'!$I$36:$BH$135,MATCH('Capacity Backing (Hide)'!O$2,'Capacity Summary'!$B$36:$B$135,0),MATCH('Capacity Backing (Hide)'!$A35,'Capacity Summary'!$I$35:$BH$35,0))&lt;&gt;0,INDEX('Capacity Summary'!$I$36:$BH$135,MATCH('Capacity Backing (Hide)'!O$2,'Capacity Summary'!$B$36:$B$135,0),MATCH('Capacity Backing (Hide)'!$A35,'Capacity Summary'!$I$35:$BH$35,0)),0)),INDEX('Capacity Summary'!$C$36:$F$135,MATCH('Capacity Backing (Hide)'!O$2,'Capacity Summary'!$B$36:$B$135,0),2)))/IF(Summary!$B$7="Minutes",1,60)/COUNTA(INDEX(Capacity!$C$10:$Q$109,MATCH('Capacity Backing (Hide)'!O$2,Capacity!$B$10:$B$109,0),1):INDEX(Capacity!$C$10:$Q$109,MATCH('Capacity Backing (Hide)'!O$2,Capacity!$B$10:$B$109,0),15))</f>
        <v>#N/A</v>
      </c>
      <c r="P3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(Hide)'!$A35,'Capacity Summary'!$I$35:$BH$35,0))="x",INDEX('Capacity Summary'!$C$36:$F$135,MATCH('Capacity Backing (Hide)'!P$2,'Capacity Summary'!$B$36:$B$135,0),4),IF(INDEX('Capacity Summary'!$I$36:$BH$135,MATCH('Capacity Backing (Hide)'!P$2,'Capacity Summary'!$B$36:$B$135,0),MATCH('Capacity Backing (Hide)'!$A35,'Capacity Summary'!$I$35:$BH$35,0))&lt;&gt;0,INDEX('Capacity Summary'!$I$36:$BH$135,MATCH('Capacity Backing (Hide)'!P$2,'Capacity Summary'!$B$36:$B$135,0),MATCH('Capacity Backing (Hide)'!$A35,'Capacity Summary'!$I$35:$BH$35,0)),0)),INDEX('Capacity Summary'!$C$36:$F$135,MATCH('Capacity Backing (Hide)'!P$2,'Capacity Summary'!$B$36:$B$135,0),2)))/IF(Summary!$B$7="Minutes",1,60)/COUNTA(INDEX(Capacity!$C$10:$Q$109,MATCH('Capacity Backing (Hide)'!P$2,Capacity!$B$10:$B$109,0),1):INDEX(Capacity!$C$10:$Q$109,MATCH('Capacity Backing (Hide)'!P$2,Capacity!$B$10:$B$109,0),15))</f>
        <v>#N/A</v>
      </c>
      <c r="Q3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(Hide)'!$A35,'Capacity Summary'!$I$35:$BH$35,0))="x",INDEX('Capacity Summary'!$C$36:$F$135,MATCH('Capacity Backing (Hide)'!Q$2,'Capacity Summary'!$B$36:$B$135,0),4),IF(INDEX('Capacity Summary'!$I$36:$BH$135,MATCH('Capacity Backing (Hide)'!Q$2,'Capacity Summary'!$B$36:$B$135,0),MATCH('Capacity Backing (Hide)'!$A35,'Capacity Summary'!$I$35:$BH$35,0))&lt;&gt;0,INDEX('Capacity Summary'!$I$36:$BH$135,MATCH('Capacity Backing (Hide)'!Q$2,'Capacity Summary'!$B$36:$B$135,0),MATCH('Capacity Backing (Hide)'!$A35,'Capacity Summary'!$I$35:$BH$35,0)),0)),INDEX('Capacity Summary'!$C$36:$F$135,MATCH('Capacity Backing (Hide)'!Q$2,'Capacity Summary'!$B$36:$B$135,0),2)))/IF(Summary!$B$7="Minutes",1,60)/COUNTA(INDEX(Capacity!$C$10:$Q$109,MATCH('Capacity Backing (Hide)'!Q$2,Capacity!$B$10:$B$109,0),1):INDEX(Capacity!$C$10:$Q$109,MATCH('Capacity Backing (Hide)'!Q$2,Capacity!$B$10:$B$109,0),15))</f>
        <v>#N/A</v>
      </c>
      <c r="R3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(Hide)'!$A35,'Capacity Summary'!$I$35:$BH$35,0))="x",INDEX('Capacity Summary'!$C$36:$F$135,MATCH('Capacity Backing (Hide)'!R$2,'Capacity Summary'!$B$36:$B$135,0),4),IF(INDEX('Capacity Summary'!$I$36:$BH$135,MATCH('Capacity Backing (Hide)'!R$2,'Capacity Summary'!$B$36:$B$135,0),MATCH('Capacity Backing (Hide)'!$A35,'Capacity Summary'!$I$35:$BH$35,0))&lt;&gt;0,INDEX('Capacity Summary'!$I$36:$BH$135,MATCH('Capacity Backing (Hide)'!R$2,'Capacity Summary'!$B$36:$B$135,0),MATCH('Capacity Backing (Hide)'!$A35,'Capacity Summary'!$I$35:$BH$35,0)),0)),INDEX('Capacity Summary'!$C$36:$F$135,MATCH('Capacity Backing (Hide)'!R$2,'Capacity Summary'!$B$36:$B$135,0),2)))/IF(Summary!$B$7="Minutes",1,60)/COUNTA(INDEX(Capacity!$C$10:$Q$109,MATCH('Capacity Backing (Hide)'!R$2,Capacity!$B$10:$B$109,0),1):INDEX(Capacity!$C$10:$Q$109,MATCH('Capacity Backing (Hide)'!R$2,Capacity!$B$10:$B$109,0),15))</f>
        <v>#N/A</v>
      </c>
      <c r="S3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(Hide)'!$A35,'Capacity Summary'!$I$35:$BH$35,0))="x",INDEX('Capacity Summary'!$C$36:$F$135,MATCH('Capacity Backing (Hide)'!S$2,'Capacity Summary'!$B$36:$B$135,0),4),IF(INDEX('Capacity Summary'!$I$36:$BH$135,MATCH('Capacity Backing (Hide)'!S$2,'Capacity Summary'!$B$36:$B$135,0),MATCH('Capacity Backing (Hide)'!$A35,'Capacity Summary'!$I$35:$BH$35,0))&lt;&gt;0,INDEX('Capacity Summary'!$I$36:$BH$135,MATCH('Capacity Backing (Hide)'!S$2,'Capacity Summary'!$B$36:$B$135,0),MATCH('Capacity Backing (Hide)'!$A35,'Capacity Summary'!$I$35:$BH$35,0)),0)),INDEX('Capacity Summary'!$C$36:$F$135,MATCH('Capacity Backing (Hide)'!S$2,'Capacity Summary'!$B$36:$B$135,0),2)))/IF(Summary!$B$7="Minutes",1,60)/COUNTA(INDEX(Capacity!$C$10:$Q$109,MATCH('Capacity Backing (Hide)'!S$2,Capacity!$B$10:$B$109,0),1):INDEX(Capacity!$C$10:$Q$109,MATCH('Capacity Backing (Hide)'!S$2,Capacity!$B$10:$B$109,0),15))</f>
        <v>#N/A</v>
      </c>
      <c r="T3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(Hide)'!$A35,'Capacity Summary'!$I$35:$BH$35,0))="x",INDEX('Capacity Summary'!$C$36:$F$135,MATCH('Capacity Backing (Hide)'!T$2,'Capacity Summary'!$B$36:$B$135,0),4),IF(INDEX('Capacity Summary'!$I$36:$BH$135,MATCH('Capacity Backing (Hide)'!T$2,'Capacity Summary'!$B$36:$B$135,0),MATCH('Capacity Backing (Hide)'!$A35,'Capacity Summary'!$I$35:$BH$35,0))&lt;&gt;0,INDEX('Capacity Summary'!$I$36:$BH$135,MATCH('Capacity Backing (Hide)'!T$2,'Capacity Summary'!$B$36:$B$135,0),MATCH('Capacity Backing (Hide)'!$A35,'Capacity Summary'!$I$35:$BH$35,0)),0)),INDEX('Capacity Summary'!$C$36:$F$135,MATCH('Capacity Backing (Hide)'!T$2,'Capacity Summary'!$B$36:$B$135,0),2)))/IF(Summary!$B$7="Minutes",1,60)/COUNTA(INDEX(Capacity!$C$10:$Q$109,MATCH('Capacity Backing (Hide)'!T$2,Capacity!$B$10:$B$109,0),1):INDEX(Capacity!$C$10:$Q$109,MATCH('Capacity Backing (Hide)'!T$2,Capacity!$B$10:$B$109,0),15))</f>
        <v>#N/A</v>
      </c>
      <c r="U3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(Hide)'!$A35,'Capacity Summary'!$I$35:$BH$35,0))="x",INDEX('Capacity Summary'!$C$36:$F$135,MATCH('Capacity Backing (Hide)'!U$2,'Capacity Summary'!$B$36:$B$135,0),4),IF(INDEX('Capacity Summary'!$I$36:$BH$135,MATCH('Capacity Backing (Hide)'!U$2,'Capacity Summary'!$B$36:$B$135,0),MATCH('Capacity Backing (Hide)'!$A35,'Capacity Summary'!$I$35:$BH$35,0))&lt;&gt;0,INDEX('Capacity Summary'!$I$36:$BH$135,MATCH('Capacity Backing (Hide)'!U$2,'Capacity Summary'!$B$36:$B$135,0),MATCH('Capacity Backing (Hide)'!$A35,'Capacity Summary'!$I$35:$BH$35,0)),0)),INDEX('Capacity Summary'!$C$36:$F$135,MATCH('Capacity Backing (Hide)'!U$2,'Capacity Summary'!$B$36:$B$135,0),2)))/IF(Summary!$B$7="Minutes",1,60)/COUNTA(INDEX(Capacity!$C$10:$Q$109,MATCH('Capacity Backing (Hide)'!U$2,Capacity!$B$10:$B$109,0),1):INDEX(Capacity!$C$10:$Q$109,MATCH('Capacity Backing (Hide)'!U$2,Capacity!$B$10:$B$109,0),15))</f>
        <v>#N/A</v>
      </c>
      <c r="V3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(Hide)'!$A35,'Capacity Summary'!$I$35:$BH$35,0))="x",INDEX('Capacity Summary'!$C$36:$F$135,MATCH('Capacity Backing (Hide)'!V$2,'Capacity Summary'!$B$36:$B$135,0),4),IF(INDEX('Capacity Summary'!$I$36:$BH$135,MATCH('Capacity Backing (Hide)'!V$2,'Capacity Summary'!$B$36:$B$135,0),MATCH('Capacity Backing (Hide)'!$A35,'Capacity Summary'!$I$35:$BH$35,0))&lt;&gt;0,INDEX('Capacity Summary'!$I$36:$BH$135,MATCH('Capacity Backing (Hide)'!V$2,'Capacity Summary'!$B$36:$B$135,0),MATCH('Capacity Backing (Hide)'!$A35,'Capacity Summary'!$I$35:$BH$35,0)),0)),INDEX('Capacity Summary'!$C$36:$F$135,MATCH('Capacity Backing (Hide)'!V$2,'Capacity Summary'!$B$36:$B$135,0),2)))/IF(Summary!$B$7="Minutes",1,60)/COUNTA(INDEX(Capacity!$C$10:$Q$109,MATCH('Capacity Backing (Hide)'!V$2,Capacity!$B$10:$B$109,0),1):INDEX(Capacity!$C$10:$Q$109,MATCH('Capacity Backing (Hide)'!V$2,Capacity!$B$10:$B$109,0),15))</f>
        <v>#N/A</v>
      </c>
      <c r="W3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(Hide)'!$A35,'Capacity Summary'!$I$35:$BH$35,0))="x",INDEX('Capacity Summary'!$C$36:$F$135,MATCH('Capacity Backing (Hide)'!W$2,'Capacity Summary'!$B$36:$B$135,0),4),IF(INDEX('Capacity Summary'!$I$36:$BH$135,MATCH('Capacity Backing (Hide)'!W$2,'Capacity Summary'!$B$36:$B$135,0),MATCH('Capacity Backing (Hide)'!$A35,'Capacity Summary'!$I$35:$BH$35,0))&lt;&gt;0,INDEX('Capacity Summary'!$I$36:$BH$135,MATCH('Capacity Backing (Hide)'!W$2,'Capacity Summary'!$B$36:$B$135,0),MATCH('Capacity Backing (Hide)'!$A35,'Capacity Summary'!$I$35:$BH$35,0)),0)),INDEX('Capacity Summary'!$C$36:$F$135,MATCH('Capacity Backing (Hide)'!W$2,'Capacity Summary'!$B$36:$B$135,0),2)))/IF(Summary!$B$7="Minutes",1,60)/COUNTA(INDEX(Capacity!$C$10:$Q$109,MATCH('Capacity Backing (Hide)'!W$2,Capacity!$B$10:$B$109,0),1):INDEX(Capacity!$C$10:$Q$109,MATCH('Capacity Backing (Hide)'!W$2,Capacity!$B$10:$B$109,0),15))</f>
        <v>#N/A</v>
      </c>
      <c r="X3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(Hide)'!$A35,'Capacity Summary'!$I$35:$BH$35,0))="x",INDEX('Capacity Summary'!$C$36:$F$135,MATCH('Capacity Backing (Hide)'!X$2,'Capacity Summary'!$B$36:$B$135,0),4),IF(INDEX('Capacity Summary'!$I$36:$BH$135,MATCH('Capacity Backing (Hide)'!X$2,'Capacity Summary'!$B$36:$B$135,0),MATCH('Capacity Backing (Hide)'!$A35,'Capacity Summary'!$I$35:$BH$35,0))&lt;&gt;0,INDEX('Capacity Summary'!$I$36:$BH$135,MATCH('Capacity Backing (Hide)'!X$2,'Capacity Summary'!$B$36:$B$135,0),MATCH('Capacity Backing (Hide)'!$A35,'Capacity Summary'!$I$35:$BH$35,0)),0)),INDEX('Capacity Summary'!$C$36:$F$135,MATCH('Capacity Backing (Hide)'!X$2,'Capacity Summary'!$B$36:$B$135,0),2)))/IF(Summary!$B$7="Minutes",1,60)/COUNTA(INDEX(Capacity!$C$10:$Q$109,MATCH('Capacity Backing (Hide)'!X$2,Capacity!$B$10:$B$109,0),1):INDEX(Capacity!$C$10:$Q$109,MATCH('Capacity Backing (Hide)'!X$2,Capacity!$B$10:$B$109,0),15))</f>
        <v>#N/A</v>
      </c>
      <c r="Y3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(Hide)'!$A35,'Capacity Summary'!$I$35:$BH$35,0))="x",INDEX('Capacity Summary'!$C$36:$F$135,MATCH('Capacity Backing (Hide)'!Y$2,'Capacity Summary'!$B$36:$B$135,0),4),IF(INDEX('Capacity Summary'!$I$36:$BH$135,MATCH('Capacity Backing (Hide)'!Y$2,'Capacity Summary'!$B$36:$B$135,0),MATCH('Capacity Backing (Hide)'!$A35,'Capacity Summary'!$I$35:$BH$35,0))&lt;&gt;0,INDEX('Capacity Summary'!$I$36:$BH$135,MATCH('Capacity Backing (Hide)'!Y$2,'Capacity Summary'!$B$36:$B$135,0),MATCH('Capacity Backing (Hide)'!$A35,'Capacity Summary'!$I$35:$BH$35,0)),0)),INDEX('Capacity Summary'!$C$36:$F$135,MATCH('Capacity Backing (Hide)'!Y$2,'Capacity Summary'!$B$36:$B$135,0),2)))/IF(Summary!$B$7="Minutes",1,60)/COUNTA(INDEX(Capacity!$C$10:$Q$109,MATCH('Capacity Backing (Hide)'!Y$2,Capacity!$B$10:$B$109,0),1):INDEX(Capacity!$C$10:$Q$109,MATCH('Capacity Backing (Hide)'!Y$2,Capacity!$B$10:$B$109,0),15))</f>
        <v>#N/A</v>
      </c>
      <c r="Z3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(Hide)'!$A35,'Capacity Summary'!$I$35:$BH$35,0))="x",INDEX('Capacity Summary'!$C$36:$F$135,MATCH('Capacity Backing (Hide)'!Z$2,'Capacity Summary'!$B$36:$B$135,0),4),IF(INDEX('Capacity Summary'!$I$36:$BH$135,MATCH('Capacity Backing (Hide)'!Z$2,'Capacity Summary'!$B$36:$B$135,0),MATCH('Capacity Backing (Hide)'!$A35,'Capacity Summary'!$I$35:$BH$35,0))&lt;&gt;0,INDEX('Capacity Summary'!$I$36:$BH$135,MATCH('Capacity Backing (Hide)'!Z$2,'Capacity Summary'!$B$36:$B$135,0),MATCH('Capacity Backing (Hide)'!$A35,'Capacity Summary'!$I$35:$BH$35,0)),0)),INDEX('Capacity Summary'!$C$36:$F$135,MATCH('Capacity Backing (Hide)'!Z$2,'Capacity Summary'!$B$36:$B$135,0),2)))/IF(Summary!$B$7="Minutes",1,60)/COUNTA(INDEX(Capacity!$C$10:$Q$109,MATCH('Capacity Backing (Hide)'!Z$2,Capacity!$B$10:$B$109,0),1):INDEX(Capacity!$C$10:$Q$109,MATCH('Capacity Backing (Hide)'!Z$2,Capacity!$B$10:$B$109,0),15))</f>
        <v>#N/A</v>
      </c>
      <c r="AA3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(Hide)'!$A35,'Capacity Summary'!$I$35:$BH$35,0))="x",INDEX('Capacity Summary'!$C$36:$F$135,MATCH('Capacity Backing (Hide)'!AA$2,'Capacity Summary'!$B$36:$B$135,0),4),IF(INDEX('Capacity Summary'!$I$36:$BH$135,MATCH('Capacity Backing (Hide)'!AA$2,'Capacity Summary'!$B$36:$B$135,0),MATCH('Capacity Backing (Hide)'!$A35,'Capacity Summary'!$I$35:$BH$35,0))&lt;&gt;0,INDEX('Capacity Summary'!$I$36:$BH$135,MATCH('Capacity Backing (Hide)'!AA$2,'Capacity Summary'!$B$36:$B$135,0),MATCH('Capacity Backing (Hide)'!$A35,'Capacity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(Hide)'!$A35,'Capacity Summary'!$I$35:$BH$35,0))="x",INDEX('Capacity Summary'!$C$36:$F$135,MATCH('Capacity Backing (Hide)'!AB$2,'Capacity Summary'!$B$36:$B$135,0),4),IF(INDEX('Capacity Summary'!$I$36:$BH$135,MATCH('Capacity Backing (Hide)'!AB$2,'Capacity Summary'!$B$36:$B$135,0),MATCH('Capacity Backing (Hide)'!$A35,'Capacity Summary'!$I$35:$BH$35,0))&lt;&gt;0,INDEX('Capacity Summary'!$I$36:$BH$135,MATCH('Capacity Backing (Hide)'!AB$2,'Capacity Summary'!$B$36:$B$135,0),MATCH('Capacity Backing (Hide)'!$A35,'Capacity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(Hide)'!$A35,'Capacity Summary'!$I$35:$BH$35,0))="x",INDEX('Capacity Summary'!$C$36:$F$135,MATCH('Capacity Backing (Hide)'!AC$2,'Capacity Summary'!$B$36:$B$135,0),4),IF(INDEX('Capacity Summary'!$I$36:$BH$135,MATCH('Capacity Backing (Hide)'!AC$2,'Capacity Summary'!$B$36:$B$135,0),MATCH('Capacity Backing (Hide)'!$A35,'Capacity Summary'!$I$35:$BH$35,0))&lt;&gt;0,INDEX('Capacity Summary'!$I$36:$BH$135,MATCH('Capacity Backing (Hide)'!AC$2,'Capacity Summary'!$B$36:$B$135,0),MATCH('Capacity Backing (Hide)'!$A35,'Capacity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(Hide)'!$A35,'Capacity Summary'!$I$35:$BH$35,0))="x",INDEX('Capacity Summary'!$C$36:$F$135,MATCH('Capacity Backing (Hide)'!AD$2,'Capacity Summary'!$B$36:$B$135,0),4),IF(INDEX('Capacity Summary'!$I$36:$BH$135,MATCH('Capacity Backing (Hide)'!AD$2,'Capacity Summary'!$B$36:$B$135,0),MATCH('Capacity Backing (Hide)'!$A35,'Capacity Summary'!$I$35:$BH$35,0))&lt;&gt;0,INDEX('Capacity Summary'!$I$36:$BH$135,MATCH('Capacity Backing (Hide)'!AD$2,'Capacity Summary'!$B$36:$B$135,0),MATCH('Capacity Backing (Hide)'!$A35,'Capacity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(Hide)'!$A35,'Capacity Summary'!$I$35:$BH$35,0))="x",INDEX('Capacity Summary'!$C$36:$F$135,MATCH('Capacity Backing (Hide)'!AE$2,'Capacity Summary'!$B$36:$B$135,0),4),IF(INDEX('Capacity Summary'!$I$36:$BH$135,MATCH('Capacity Backing (Hide)'!AE$2,'Capacity Summary'!$B$36:$B$135,0),MATCH('Capacity Backing (Hide)'!$A35,'Capacity Summary'!$I$35:$BH$35,0))&lt;&gt;0,INDEX('Capacity Summary'!$I$36:$BH$135,MATCH('Capacity Backing (Hide)'!AE$2,'Capacity Summary'!$B$36:$B$135,0),MATCH('Capacity Backing (Hide)'!$A35,'Capacity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(Hide)'!$A35,'Capacity Summary'!$I$35:$BH$35,0))="x",INDEX('Capacity Summary'!$C$36:$F$135,MATCH('Capacity Backing (Hide)'!AF$2,'Capacity Summary'!$B$36:$B$135,0),4),IF(INDEX('Capacity Summary'!$I$36:$BH$135,MATCH('Capacity Backing (Hide)'!AF$2,'Capacity Summary'!$B$36:$B$135,0),MATCH('Capacity Backing (Hide)'!$A35,'Capacity Summary'!$I$35:$BH$35,0))&lt;&gt;0,INDEX('Capacity Summary'!$I$36:$BH$135,MATCH('Capacity Backing (Hide)'!AF$2,'Capacity Summary'!$B$36:$B$135,0),MATCH('Capacity Backing (Hide)'!$A35,'Capacity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(Hide)'!$A35,'Capacity Summary'!$I$35:$BH$35,0))="x",INDEX('Capacity Summary'!$C$36:$F$135,MATCH('Capacity Backing (Hide)'!AG$2,'Capacity Summary'!$B$36:$B$135,0),4),IF(INDEX('Capacity Summary'!$I$36:$BH$135,MATCH('Capacity Backing (Hide)'!AG$2,'Capacity Summary'!$B$36:$B$135,0),MATCH('Capacity Backing (Hide)'!$A35,'Capacity Summary'!$I$35:$BH$35,0))&lt;&gt;0,INDEX('Capacity Summary'!$I$36:$BH$135,MATCH('Capacity Backing (Hide)'!AG$2,'Capacity Summary'!$B$36:$B$135,0),MATCH('Capacity Backing (Hide)'!$A35,'Capacity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(Hide)'!$A35,'Capacity Summary'!$I$35:$BH$35,0))="x",INDEX('Capacity Summary'!$C$36:$F$135,MATCH('Capacity Backing (Hide)'!AH$2,'Capacity Summary'!$B$36:$B$135,0),4),IF(INDEX('Capacity Summary'!$I$36:$BH$135,MATCH('Capacity Backing (Hide)'!AH$2,'Capacity Summary'!$B$36:$B$135,0),MATCH('Capacity Backing (Hide)'!$A35,'Capacity Summary'!$I$35:$BH$35,0))&lt;&gt;0,INDEX('Capacity Summary'!$I$36:$BH$135,MATCH('Capacity Backing (Hide)'!AH$2,'Capacity Summary'!$B$36:$B$135,0),MATCH('Capacity Backing (Hide)'!$A35,'Capacity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(Hide)'!$A35,'Capacity Summary'!$I$35:$BH$35,0))="x",INDEX('Capacity Summary'!$C$36:$F$135,MATCH('Capacity Backing (Hide)'!AI$2,'Capacity Summary'!$B$36:$B$135,0),4),IF(INDEX('Capacity Summary'!$I$36:$BH$135,MATCH('Capacity Backing (Hide)'!AI$2,'Capacity Summary'!$B$36:$B$135,0),MATCH('Capacity Backing (Hide)'!$A35,'Capacity Summary'!$I$35:$BH$35,0))&lt;&gt;0,INDEX('Capacity Summary'!$I$36:$BH$135,MATCH('Capacity Backing (Hide)'!AI$2,'Capacity Summary'!$B$36:$B$135,0),MATCH('Capacity Backing (Hide)'!$A35,'Capacity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(Hide)'!$A35,'Capacity Summary'!$I$35:$BH$35,0))="x",INDEX('Capacity Summary'!$C$36:$F$135,MATCH('Capacity Backing (Hide)'!AJ$2,'Capacity Summary'!$B$36:$B$135,0),4),IF(INDEX('Capacity Summary'!$I$36:$BH$135,MATCH('Capacity Backing (Hide)'!AJ$2,'Capacity Summary'!$B$36:$B$135,0),MATCH('Capacity Backing (Hide)'!$A35,'Capacity Summary'!$I$35:$BH$35,0))&lt;&gt;0,INDEX('Capacity Summary'!$I$36:$BH$135,MATCH('Capacity Backing (Hide)'!AJ$2,'Capacity Summary'!$B$36:$B$135,0),MATCH('Capacity Backing (Hide)'!$A35,'Capacity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(Hide)'!$A35,'Capacity Summary'!$I$35:$BH$35,0))="x",INDEX('Capacity Summary'!$C$36:$F$135,MATCH('Capacity Backing (Hide)'!AK$2,'Capacity Summary'!$B$36:$B$135,0),4),IF(INDEX('Capacity Summary'!$I$36:$BH$135,MATCH('Capacity Backing (Hide)'!AK$2,'Capacity Summary'!$B$36:$B$135,0),MATCH('Capacity Backing (Hide)'!$A35,'Capacity Summary'!$I$35:$BH$35,0))&lt;&gt;0,INDEX('Capacity Summary'!$I$36:$BH$135,MATCH('Capacity Backing (Hide)'!AK$2,'Capacity Summary'!$B$36:$B$135,0),MATCH('Capacity Backing (Hide)'!$A35,'Capacity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(Hide)'!$A35,'Capacity Summary'!$I$35:$BH$35,0))="x",INDEX('Capacity Summary'!$C$36:$F$135,MATCH('Capacity Backing (Hide)'!AL$2,'Capacity Summary'!$B$36:$B$135,0),4),IF(INDEX('Capacity Summary'!$I$36:$BH$135,MATCH('Capacity Backing (Hide)'!AL$2,'Capacity Summary'!$B$36:$B$135,0),MATCH('Capacity Backing (Hide)'!$A35,'Capacity Summary'!$I$35:$BH$35,0))&lt;&gt;0,INDEX('Capacity Summary'!$I$36:$BH$135,MATCH('Capacity Backing (Hide)'!AL$2,'Capacity Summary'!$B$36:$B$135,0),MATCH('Capacity Backing (Hide)'!$A35,'Capacity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(Hide)'!$A35,'Capacity Summary'!$I$35:$BH$35,0))="x",INDEX('Capacity Summary'!$C$36:$F$135,MATCH('Capacity Backing (Hide)'!AM$2,'Capacity Summary'!$B$36:$B$135,0),4),IF(INDEX('Capacity Summary'!$I$36:$BH$135,MATCH('Capacity Backing (Hide)'!AM$2,'Capacity Summary'!$B$36:$B$135,0),MATCH('Capacity Backing (Hide)'!$A35,'Capacity Summary'!$I$35:$BH$35,0))&lt;&gt;0,INDEX('Capacity Summary'!$I$36:$BH$135,MATCH('Capacity Backing (Hide)'!AM$2,'Capacity Summary'!$B$36:$B$135,0),MATCH('Capacity Backing (Hide)'!$A35,'Capacity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(Hide)'!$A35,'Capacity Summary'!$I$35:$BH$35,0))="x",INDEX('Capacity Summary'!$C$36:$F$135,MATCH('Capacity Backing (Hide)'!AN$2,'Capacity Summary'!$B$36:$B$135,0),4),IF(INDEX('Capacity Summary'!$I$36:$BH$135,MATCH('Capacity Backing (Hide)'!AN$2,'Capacity Summary'!$B$36:$B$135,0),MATCH('Capacity Backing (Hide)'!$A35,'Capacity Summary'!$I$35:$BH$35,0))&lt;&gt;0,INDEX('Capacity Summary'!$I$36:$BH$135,MATCH('Capacity Backing (Hide)'!AN$2,'Capacity Summary'!$B$36:$B$135,0),MATCH('Capacity Backing (Hide)'!$A35,'Capacity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(Hide)'!$A35,'Capacity Summary'!$I$35:$BH$35,0))="x",INDEX('Capacity Summary'!$C$36:$F$135,MATCH('Capacity Backing (Hide)'!AO$2,'Capacity Summary'!$B$36:$B$135,0),4),IF(INDEX('Capacity Summary'!$I$36:$BH$135,MATCH('Capacity Backing (Hide)'!AO$2,'Capacity Summary'!$B$36:$B$135,0),MATCH('Capacity Backing (Hide)'!$A35,'Capacity Summary'!$I$35:$BH$35,0))&lt;&gt;0,INDEX('Capacity Summary'!$I$36:$BH$135,MATCH('Capacity Backing (Hide)'!AO$2,'Capacity Summary'!$B$36:$B$135,0),MATCH('Capacity Backing (Hide)'!$A35,'Capacity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(Hide)'!$A35,'Capacity Summary'!$I$35:$BH$35,0))="x",INDEX('Capacity Summary'!$C$36:$F$135,MATCH('Capacity Backing (Hide)'!AP$2,'Capacity Summary'!$B$36:$B$135,0),4),IF(INDEX('Capacity Summary'!$I$36:$BH$135,MATCH('Capacity Backing (Hide)'!AP$2,'Capacity Summary'!$B$36:$B$135,0),MATCH('Capacity Backing (Hide)'!$A35,'Capacity Summary'!$I$35:$BH$35,0))&lt;&gt;0,INDEX('Capacity Summary'!$I$36:$BH$135,MATCH('Capacity Backing (Hide)'!AP$2,'Capacity Summary'!$B$36:$B$135,0),MATCH('Capacity Backing (Hide)'!$A35,'Capacity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(Hide)'!$A35,'Capacity Summary'!$I$35:$BH$35,0))="x",INDEX('Capacity Summary'!$C$36:$F$135,MATCH('Capacity Backing (Hide)'!AQ$2,'Capacity Summary'!$B$36:$B$135,0),4),IF(INDEX('Capacity Summary'!$I$36:$BH$135,MATCH('Capacity Backing (Hide)'!AQ$2,'Capacity Summary'!$B$36:$B$135,0),MATCH('Capacity Backing (Hide)'!$A35,'Capacity Summary'!$I$35:$BH$35,0))&lt;&gt;0,INDEX('Capacity Summary'!$I$36:$BH$135,MATCH('Capacity Backing (Hide)'!AQ$2,'Capacity Summary'!$B$36:$B$135,0),MATCH('Capacity Backing (Hide)'!$A35,'Capacity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(Hide)'!$A35,'Capacity Summary'!$I$35:$BH$35,0))="x",INDEX('Capacity Summary'!$C$36:$F$135,MATCH('Capacity Backing (Hide)'!AR$2,'Capacity Summary'!$B$36:$B$135,0),4),IF(INDEX('Capacity Summary'!$I$36:$BH$135,MATCH('Capacity Backing (Hide)'!AR$2,'Capacity Summary'!$B$36:$B$135,0),MATCH('Capacity Backing (Hide)'!$A35,'Capacity Summary'!$I$35:$BH$35,0))&lt;&gt;0,INDEX('Capacity Summary'!$I$36:$BH$135,MATCH('Capacity Backing (Hide)'!AR$2,'Capacity Summary'!$B$36:$B$135,0),MATCH('Capacity Backing (Hide)'!$A35,'Capacity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(Hide)'!$A35,'Capacity Summary'!$I$35:$BH$35,0))="x",INDEX('Capacity Summary'!$C$36:$F$135,MATCH('Capacity Backing (Hide)'!AS$2,'Capacity Summary'!$B$36:$B$135,0),4),IF(INDEX('Capacity Summary'!$I$36:$BH$135,MATCH('Capacity Backing (Hide)'!AS$2,'Capacity Summary'!$B$36:$B$135,0),MATCH('Capacity Backing (Hide)'!$A35,'Capacity Summary'!$I$35:$BH$35,0))&lt;&gt;0,INDEX('Capacity Summary'!$I$36:$BH$135,MATCH('Capacity Backing (Hide)'!AS$2,'Capacity Summary'!$B$36:$B$135,0),MATCH('Capacity Backing (Hide)'!$A35,'Capacity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(Hide)'!$A35,'Capacity Summary'!$I$35:$BH$35,0))="x",INDEX('Capacity Summary'!$C$36:$F$135,MATCH('Capacity Backing (Hide)'!AT$2,'Capacity Summary'!$B$36:$B$135,0),4),IF(INDEX('Capacity Summary'!$I$36:$BH$135,MATCH('Capacity Backing (Hide)'!AT$2,'Capacity Summary'!$B$36:$B$135,0),MATCH('Capacity Backing (Hide)'!$A35,'Capacity Summary'!$I$35:$BH$35,0))&lt;&gt;0,INDEX('Capacity Summary'!$I$36:$BH$135,MATCH('Capacity Backing (Hide)'!AT$2,'Capacity Summary'!$B$36:$B$135,0),MATCH('Capacity Backing (Hide)'!$A35,'Capacity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(Hide)'!$A35,'Capacity Summary'!$I$35:$BH$35,0))="x",INDEX('Capacity Summary'!$C$36:$F$135,MATCH('Capacity Backing (Hide)'!AU$2,'Capacity Summary'!$B$36:$B$135,0),4),IF(INDEX('Capacity Summary'!$I$36:$BH$135,MATCH('Capacity Backing (Hide)'!AU$2,'Capacity Summary'!$B$36:$B$135,0),MATCH('Capacity Backing (Hide)'!$A35,'Capacity Summary'!$I$35:$BH$35,0))&lt;&gt;0,INDEX('Capacity Summary'!$I$36:$BH$135,MATCH('Capacity Backing (Hide)'!AU$2,'Capacity Summary'!$B$36:$B$135,0),MATCH('Capacity Backing (Hide)'!$A35,'Capacity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(Hide)'!$A35,'Capacity Summary'!$I$35:$BH$35,0))="x",INDEX('Capacity Summary'!$C$36:$F$135,MATCH('Capacity Backing (Hide)'!AV$2,'Capacity Summary'!$B$36:$B$135,0),4),IF(INDEX('Capacity Summary'!$I$36:$BH$135,MATCH('Capacity Backing (Hide)'!AV$2,'Capacity Summary'!$B$36:$B$135,0),MATCH('Capacity Backing (Hide)'!$A35,'Capacity Summary'!$I$35:$BH$35,0))&lt;&gt;0,INDEX('Capacity Summary'!$I$36:$BH$135,MATCH('Capacity Backing (Hide)'!AV$2,'Capacity Summary'!$B$36:$B$135,0),MATCH('Capacity Backing (Hide)'!$A35,'Capacity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(Hide)'!$A35,'Capacity Summary'!$I$35:$BH$35,0))="x",INDEX('Capacity Summary'!$C$36:$F$135,MATCH('Capacity Backing (Hide)'!AW$2,'Capacity Summary'!$B$36:$B$135,0),4),IF(INDEX('Capacity Summary'!$I$36:$BH$135,MATCH('Capacity Backing (Hide)'!AW$2,'Capacity Summary'!$B$36:$B$135,0),MATCH('Capacity Backing (Hide)'!$A35,'Capacity Summary'!$I$35:$BH$35,0))&lt;&gt;0,INDEX('Capacity Summary'!$I$36:$BH$135,MATCH('Capacity Backing (Hide)'!AW$2,'Capacity Summary'!$B$36:$B$135,0),MATCH('Capacity Backing (Hide)'!$A35,'Capacity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(Hide)'!$A35,'Capacity Summary'!$I$35:$BH$35,0))="x",INDEX('Capacity Summary'!$C$36:$F$135,MATCH('Capacity Backing (Hide)'!AX$2,'Capacity Summary'!$B$36:$B$135,0),4),IF(INDEX('Capacity Summary'!$I$36:$BH$135,MATCH('Capacity Backing (Hide)'!AX$2,'Capacity Summary'!$B$36:$B$135,0),MATCH('Capacity Backing (Hide)'!$A35,'Capacity Summary'!$I$35:$BH$35,0))&lt;&gt;0,INDEX('Capacity Summary'!$I$36:$BH$135,MATCH('Capacity Backing (Hide)'!AX$2,'Capacity Summary'!$B$36:$B$135,0),MATCH('Capacity Backing (Hide)'!$A35,'Capacity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(Hide)'!$A35,'Capacity Summary'!$I$35:$BH$35,0))="x",INDEX('Capacity Summary'!$C$36:$F$135,MATCH('Capacity Backing (Hide)'!AY$2,'Capacity Summary'!$B$36:$B$135,0),4),IF(INDEX('Capacity Summary'!$I$36:$BH$135,MATCH('Capacity Backing (Hide)'!AY$2,'Capacity Summary'!$B$36:$B$135,0),MATCH('Capacity Backing (Hide)'!$A35,'Capacity Summary'!$I$35:$BH$35,0))&lt;&gt;0,INDEX('Capacity Summary'!$I$36:$BH$135,MATCH('Capacity Backing (Hide)'!AY$2,'Capacity Summary'!$B$36:$B$135,0),MATCH('Capacity Backing (Hide)'!$A35,'Capacity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(Hide)'!$A35,'Capacity Summary'!$I$35:$BH$35,0))="x",INDEX('Capacity Summary'!$C$36:$F$135,MATCH('Capacity Backing (Hide)'!AZ$2,'Capacity Summary'!$B$36:$B$135,0),4),IF(INDEX('Capacity Summary'!$I$36:$BH$135,MATCH('Capacity Backing (Hide)'!AZ$2,'Capacity Summary'!$B$36:$B$135,0),MATCH('Capacity Backing (Hide)'!$A35,'Capacity Summary'!$I$35:$BH$35,0))&lt;&gt;0,INDEX('Capacity Summary'!$I$36:$BH$135,MATCH('Capacity Backing (Hide)'!AZ$2,'Capacity Summary'!$B$36:$B$135,0),MATCH('Capacity Backing (Hide)'!$A35,'Capacity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(Hide)'!$A35,'Capacity Summary'!$I$35:$BH$35,0))="x",INDEX('Capacity Summary'!$C$36:$F$135,MATCH('Capacity Backing (Hide)'!BA$2,'Capacity Summary'!$B$36:$B$135,0),4),IF(INDEX('Capacity Summary'!$I$36:$BH$135,MATCH('Capacity Backing (Hide)'!BA$2,'Capacity Summary'!$B$36:$B$135,0),MATCH('Capacity Backing (Hide)'!$A35,'Capacity Summary'!$I$35:$BH$35,0))&lt;&gt;0,INDEX('Capacity Summary'!$I$36:$BH$135,MATCH('Capacity Backing (Hide)'!BA$2,'Capacity Summary'!$B$36:$B$135,0),MATCH('Capacity Backing (Hide)'!$A35,'Capacity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(Hide)'!$A35,'Capacity Summary'!$I$35:$BH$35,0))="x",INDEX('Capacity Summary'!$C$36:$F$135,MATCH('Capacity Backing (Hide)'!BB$2,'Capacity Summary'!$B$36:$B$135,0),4),IF(INDEX('Capacity Summary'!$I$36:$BH$135,MATCH('Capacity Backing (Hide)'!BB$2,'Capacity Summary'!$B$36:$B$135,0),MATCH('Capacity Backing (Hide)'!$A35,'Capacity Summary'!$I$35:$BH$35,0))&lt;&gt;0,INDEX('Capacity Summary'!$I$36:$BH$135,MATCH('Capacity Backing (Hide)'!BB$2,'Capacity Summary'!$B$36:$B$135,0),MATCH('Capacity Backing (Hide)'!$A35,'Capacity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(Hide)'!$A35,'Capacity Summary'!$I$35:$BH$35,0))="x",INDEX('Capacity Summary'!$C$36:$F$135,MATCH('Capacity Backing (Hide)'!BC$2,'Capacity Summary'!$B$36:$B$135,0),4),IF(INDEX('Capacity Summary'!$I$36:$BH$135,MATCH('Capacity Backing (Hide)'!BC$2,'Capacity Summary'!$B$36:$B$135,0),MATCH('Capacity Backing (Hide)'!$A35,'Capacity Summary'!$I$35:$BH$35,0))&lt;&gt;0,INDEX('Capacity Summary'!$I$36:$BH$135,MATCH('Capacity Backing (Hide)'!BC$2,'Capacity Summary'!$B$36:$B$135,0),MATCH('Capacity Backing (Hide)'!$A35,'Capacity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(Hide)'!$A35,'Capacity Summary'!$I$35:$BH$35,0))="x",INDEX('Capacity Summary'!$C$36:$F$135,MATCH('Capacity Backing (Hide)'!BD$2,'Capacity Summary'!$B$36:$B$135,0),4),IF(INDEX('Capacity Summary'!$I$36:$BH$135,MATCH('Capacity Backing (Hide)'!BD$2,'Capacity Summary'!$B$36:$B$135,0),MATCH('Capacity Backing (Hide)'!$A35,'Capacity Summary'!$I$35:$BH$35,0))&lt;&gt;0,INDEX('Capacity Summary'!$I$36:$BH$135,MATCH('Capacity Backing (Hide)'!BD$2,'Capacity Summary'!$B$36:$B$135,0),MATCH('Capacity Backing (Hide)'!$A35,'Capacity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(Hide)'!$A35,'Capacity Summary'!$I$35:$BH$35,0))="x",INDEX('Capacity Summary'!$C$36:$F$135,MATCH('Capacity Backing (Hide)'!BE$2,'Capacity Summary'!$B$36:$B$135,0),4),IF(INDEX('Capacity Summary'!$I$36:$BH$135,MATCH('Capacity Backing (Hide)'!BE$2,'Capacity Summary'!$B$36:$B$135,0),MATCH('Capacity Backing (Hide)'!$A35,'Capacity Summary'!$I$35:$BH$35,0))&lt;&gt;0,INDEX('Capacity Summary'!$I$36:$BH$135,MATCH('Capacity Backing (Hide)'!BE$2,'Capacity Summary'!$B$36:$B$135,0),MATCH('Capacity Backing (Hide)'!$A35,'Capacity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(Hide)'!$A35,'Capacity Summary'!$I$35:$BH$35,0))="x",INDEX('Capacity Summary'!$C$36:$F$135,MATCH('Capacity Backing (Hide)'!BF$2,'Capacity Summary'!$B$36:$B$135,0),4),IF(INDEX('Capacity Summary'!$I$36:$BH$135,MATCH('Capacity Backing (Hide)'!BF$2,'Capacity Summary'!$B$36:$B$135,0),MATCH('Capacity Backing (Hide)'!$A35,'Capacity Summary'!$I$35:$BH$35,0))&lt;&gt;0,INDEX('Capacity Summary'!$I$36:$BH$135,MATCH('Capacity Backing (Hide)'!BF$2,'Capacity Summary'!$B$36:$B$135,0),MATCH('Capacity Backing (Hide)'!$A35,'Capacity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(Hide)'!$A35,'Capacity Summary'!$I$35:$BH$35,0))="x",INDEX('Capacity Summary'!$C$36:$F$135,MATCH('Capacity Backing (Hide)'!BG$2,'Capacity Summary'!$B$36:$B$135,0),4),IF(INDEX('Capacity Summary'!$I$36:$BH$135,MATCH('Capacity Backing (Hide)'!BG$2,'Capacity Summary'!$B$36:$B$135,0),MATCH('Capacity Backing (Hide)'!$A35,'Capacity Summary'!$I$35:$BH$35,0))&lt;&gt;0,INDEX('Capacity Summary'!$I$36:$BH$135,MATCH('Capacity Backing (Hide)'!BG$2,'Capacity Summary'!$B$36:$B$135,0),MATCH('Capacity Backing (Hide)'!$A35,'Capacity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(Hide)'!$A35,'Capacity Summary'!$I$35:$BH$35,0))="x",INDEX('Capacity Summary'!$C$36:$F$135,MATCH('Capacity Backing (Hide)'!BH$2,'Capacity Summary'!$B$36:$B$135,0),4),IF(INDEX('Capacity Summary'!$I$36:$BH$135,MATCH('Capacity Backing (Hide)'!BH$2,'Capacity Summary'!$B$36:$B$135,0),MATCH('Capacity Backing (Hide)'!$A35,'Capacity Summary'!$I$35:$BH$35,0))&lt;&gt;0,INDEX('Capacity Summary'!$I$36:$BH$135,MATCH('Capacity Backing (Hide)'!BH$2,'Capacity Summary'!$B$36:$B$135,0),MATCH('Capacity Backing (Hide)'!$A35,'Capacity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(Hide)'!$A35,'Capacity Summary'!$I$35:$BH$35,0))="x",INDEX('Capacity Summary'!$C$36:$F$135,MATCH('Capacity Backing (Hide)'!BI$2,'Capacity Summary'!$B$36:$B$135,0),4),IF(INDEX('Capacity Summary'!$I$36:$BH$135,MATCH('Capacity Backing (Hide)'!BI$2,'Capacity Summary'!$B$36:$B$135,0),MATCH('Capacity Backing (Hide)'!$A35,'Capacity Summary'!$I$35:$BH$35,0))&lt;&gt;0,INDEX('Capacity Summary'!$I$36:$BH$135,MATCH('Capacity Backing (Hide)'!BI$2,'Capacity Summary'!$B$36:$B$135,0),MATCH('Capacity Backing (Hide)'!$A35,'Capacity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(Hide)'!$A35,'Capacity Summary'!$I$35:$BH$35,0))="x",INDEX('Capacity Summary'!$C$36:$F$135,MATCH('Capacity Backing (Hide)'!BJ$2,'Capacity Summary'!$B$36:$B$135,0),4),IF(INDEX('Capacity Summary'!$I$36:$BH$135,MATCH('Capacity Backing (Hide)'!BJ$2,'Capacity Summary'!$B$36:$B$135,0),MATCH('Capacity Backing (Hide)'!$A35,'Capacity Summary'!$I$35:$BH$35,0))&lt;&gt;0,INDEX('Capacity Summary'!$I$36:$BH$135,MATCH('Capacity Backing (Hide)'!BJ$2,'Capacity Summary'!$B$36:$B$135,0),MATCH('Capacity Backing (Hide)'!$A35,'Capacity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(Hide)'!$A35,'Capacity Summary'!$I$35:$BH$35,0))="x",INDEX('Capacity Summary'!$C$36:$F$135,MATCH('Capacity Backing (Hide)'!BK$2,'Capacity Summary'!$B$36:$B$135,0),4),IF(INDEX('Capacity Summary'!$I$36:$BH$135,MATCH('Capacity Backing (Hide)'!BK$2,'Capacity Summary'!$B$36:$B$135,0),MATCH('Capacity Backing (Hide)'!$A35,'Capacity Summary'!$I$35:$BH$35,0))&lt;&gt;0,INDEX('Capacity Summary'!$I$36:$BH$135,MATCH('Capacity Backing (Hide)'!BK$2,'Capacity Summary'!$B$36:$B$135,0),MATCH('Capacity Backing (Hide)'!$A35,'Capacity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(Hide)'!$A35,'Capacity Summary'!$I$35:$BH$35,0))="x",INDEX('Capacity Summary'!$C$36:$F$135,MATCH('Capacity Backing (Hide)'!BL$2,'Capacity Summary'!$B$36:$B$135,0),4),IF(INDEX('Capacity Summary'!$I$36:$BH$135,MATCH('Capacity Backing (Hide)'!BL$2,'Capacity Summary'!$B$36:$B$135,0),MATCH('Capacity Backing (Hide)'!$A35,'Capacity Summary'!$I$35:$BH$35,0))&lt;&gt;0,INDEX('Capacity Summary'!$I$36:$BH$135,MATCH('Capacity Backing (Hide)'!BL$2,'Capacity Summary'!$B$36:$B$135,0),MATCH('Capacity Backing (Hide)'!$A35,'Capacity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(Hide)'!$A35,'Capacity Summary'!$I$35:$BH$35,0))="x",INDEX('Capacity Summary'!$C$36:$F$135,MATCH('Capacity Backing (Hide)'!BM$2,'Capacity Summary'!$B$36:$B$135,0),4),IF(INDEX('Capacity Summary'!$I$36:$BH$135,MATCH('Capacity Backing (Hide)'!BM$2,'Capacity Summary'!$B$36:$B$135,0),MATCH('Capacity Backing (Hide)'!$A35,'Capacity Summary'!$I$35:$BH$35,0))&lt;&gt;0,INDEX('Capacity Summary'!$I$36:$BH$135,MATCH('Capacity Backing (Hide)'!BM$2,'Capacity Summary'!$B$36:$B$135,0),MATCH('Capacity Backing (Hide)'!$A35,'Capacity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(Hide)'!$A35,'Capacity Summary'!$I$35:$BH$35,0))="x",INDEX('Capacity Summary'!$C$36:$F$135,MATCH('Capacity Backing (Hide)'!BN$2,'Capacity Summary'!$B$36:$B$135,0),4),IF(INDEX('Capacity Summary'!$I$36:$BH$135,MATCH('Capacity Backing (Hide)'!BN$2,'Capacity Summary'!$B$36:$B$135,0),MATCH('Capacity Backing (Hide)'!$A35,'Capacity Summary'!$I$35:$BH$35,0))&lt;&gt;0,INDEX('Capacity Summary'!$I$36:$BH$135,MATCH('Capacity Backing (Hide)'!BN$2,'Capacity Summary'!$B$36:$B$135,0),MATCH('Capacity Backing (Hide)'!$A35,'Capacity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(Hide)'!$A35,'Capacity Summary'!$I$35:$BH$35,0))="x",INDEX('Capacity Summary'!$C$36:$F$135,MATCH('Capacity Backing (Hide)'!BO$2,'Capacity Summary'!$B$36:$B$135,0),4),IF(INDEX('Capacity Summary'!$I$36:$BH$135,MATCH('Capacity Backing (Hide)'!BO$2,'Capacity Summary'!$B$36:$B$135,0),MATCH('Capacity Backing (Hide)'!$A35,'Capacity Summary'!$I$35:$BH$35,0))&lt;&gt;0,INDEX('Capacity Summary'!$I$36:$BH$135,MATCH('Capacity Backing (Hide)'!BO$2,'Capacity Summary'!$B$36:$B$135,0),MATCH('Capacity Backing (Hide)'!$A35,'Capacity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(Hide)'!$A35,'Capacity Summary'!$I$35:$BH$35,0))="x",INDEX('Capacity Summary'!$C$36:$F$135,MATCH('Capacity Backing (Hide)'!BP$2,'Capacity Summary'!$B$36:$B$135,0),4),IF(INDEX('Capacity Summary'!$I$36:$BH$135,MATCH('Capacity Backing (Hide)'!BP$2,'Capacity Summary'!$B$36:$B$135,0),MATCH('Capacity Backing (Hide)'!$A35,'Capacity Summary'!$I$35:$BH$35,0))&lt;&gt;0,INDEX('Capacity Summary'!$I$36:$BH$135,MATCH('Capacity Backing (Hide)'!BP$2,'Capacity Summary'!$B$36:$B$135,0),MATCH('Capacity Backing (Hide)'!$A35,'Capacity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(Hide)'!$A35,'Capacity Summary'!$I$35:$BH$35,0))="x",INDEX('Capacity Summary'!$C$36:$F$135,MATCH('Capacity Backing (Hide)'!BQ$2,'Capacity Summary'!$B$36:$B$135,0),4),IF(INDEX('Capacity Summary'!$I$36:$BH$135,MATCH('Capacity Backing (Hide)'!BQ$2,'Capacity Summary'!$B$36:$B$135,0),MATCH('Capacity Backing (Hide)'!$A35,'Capacity Summary'!$I$35:$BH$35,0))&lt;&gt;0,INDEX('Capacity Summary'!$I$36:$BH$135,MATCH('Capacity Backing (Hide)'!BQ$2,'Capacity Summary'!$B$36:$B$135,0),MATCH('Capacity Backing (Hide)'!$A35,'Capacity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(Hide)'!$A35,'Capacity Summary'!$I$35:$BH$35,0))="x",INDEX('Capacity Summary'!$C$36:$F$135,MATCH('Capacity Backing (Hide)'!BR$2,'Capacity Summary'!$B$36:$B$135,0),4),IF(INDEX('Capacity Summary'!$I$36:$BH$135,MATCH('Capacity Backing (Hide)'!BR$2,'Capacity Summary'!$B$36:$B$135,0),MATCH('Capacity Backing (Hide)'!$A35,'Capacity Summary'!$I$35:$BH$35,0))&lt;&gt;0,INDEX('Capacity Summary'!$I$36:$BH$135,MATCH('Capacity Backing (Hide)'!BR$2,'Capacity Summary'!$B$36:$B$135,0),MATCH('Capacity Backing (Hide)'!$A35,'Capacity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(Hide)'!$A35,'Capacity Summary'!$I$35:$BH$35,0))="x",INDEX('Capacity Summary'!$C$36:$F$135,MATCH('Capacity Backing (Hide)'!BS$2,'Capacity Summary'!$B$36:$B$135,0),4),IF(INDEX('Capacity Summary'!$I$36:$BH$135,MATCH('Capacity Backing (Hide)'!BS$2,'Capacity Summary'!$B$36:$B$135,0),MATCH('Capacity Backing (Hide)'!$A35,'Capacity Summary'!$I$35:$BH$35,0))&lt;&gt;0,INDEX('Capacity Summary'!$I$36:$BH$135,MATCH('Capacity Backing (Hide)'!BS$2,'Capacity Summary'!$B$36:$B$135,0),MATCH('Capacity Backing (Hide)'!$A35,'Capacity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(Hide)'!$A35,'Capacity Summary'!$I$35:$BH$35,0))="x",INDEX('Capacity Summary'!$C$36:$F$135,MATCH('Capacity Backing (Hide)'!BT$2,'Capacity Summary'!$B$36:$B$135,0),4),IF(INDEX('Capacity Summary'!$I$36:$BH$135,MATCH('Capacity Backing (Hide)'!BT$2,'Capacity Summary'!$B$36:$B$135,0),MATCH('Capacity Backing (Hide)'!$A35,'Capacity Summary'!$I$35:$BH$35,0))&lt;&gt;0,INDEX('Capacity Summary'!$I$36:$BH$135,MATCH('Capacity Backing (Hide)'!BT$2,'Capacity Summary'!$B$36:$B$135,0),MATCH('Capacity Backing (Hide)'!$A35,'Capacity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(Hide)'!$A35,'Capacity Summary'!$I$35:$BH$35,0))="x",INDEX('Capacity Summary'!$C$36:$F$135,MATCH('Capacity Backing (Hide)'!BU$2,'Capacity Summary'!$B$36:$B$135,0),4),IF(INDEX('Capacity Summary'!$I$36:$BH$135,MATCH('Capacity Backing (Hide)'!BU$2,'Capacity Summary'!$B$36:$B$135,0),MATCH('Capacity Backing (Hide)'!$A35,'Capacity Summary'!$I$35:$BH$35,0))&lt;&gt;0,INDEX('Capacity Summary'!$I$36:$BH$135,MATCH('Capacity Backing (Hide)'!BU$2,'Capacity Summary'!$B$36:$B$135,0),MATCH('Capacity Backing (Hide)'!$A35,'Capacity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(Hide)'!$A35,'Capacity Summary'!$I$35:$BH$35,0))="x",INDEX('Capacity Summary'!$C$36:$F$135,MATCH('Capacity Backing (Hide)'!BV$2,'Capacity Summary'!$B$36:$B$135,0),4),IF(INDEX('Capacity Summary'!$I$36:$BH$135,MATCH('Capacity Backing (Hide)'!BV$2,'Capacity Summary'!$B$36:$B$135,0),MATCH('Capacity Backing (Hide)'!$A35,'Capacity Summary'!$I$35:$BH$35,0))&lt;&gt;0,INDEX('Capacity Summary'!$I$36:$BH$135,MATCH('Capacity Backing (Hide)'!BV$2,'Capacity Summary'!$B$36:$B$135,0),MATCH('Capacity Backing (Hide)'!$A35,'Capacity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(Hide)'!$A35,'Capacity Summary'!$I$35:$BH$35,0))="x",INDEX('Capacity Summary'!$C$36:$F$135,MATCH('Capacity Backing (Hide)'!BW$2,'Capacity Summary'!$B$36:$B$135,0),4),IF(INDEX('Capacity Summary'!$I$36:$BH$135,MATCH('Capacity Backing (Hide)'!BW$2,'Capacity Summary'!$B$36:$B$135,0),MATCH('Capacity Backing (Hide)'!$A35,'Capacity Summary'!$I$35:$BH$35,0))&lt;&gt;0,INDEX('Capacity Summary'!$I$36:$BH$135,MATCH('Capacity Backing (Hide)'!BW$2,'Capacity Summary'!$B$36:$B$135,0),MATCH('Capacity Backing (Hide)'!$A35,'Capacity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(Hide)'!$A35,'Capacity Summary'!$I$35:$BH$35,0))="x",INDEX('Capacity Summary'!$C$36:$F$135,MATCH('Capacity Backing (Hide)'!BX$2,'Capacity Summary'!$B$36:$B$135,0),4),IF(INDEX('Capacity Summary'!$I$36:$BH$135,MATCH('Capacity Backing (Hide)'!BX$2,'Capacity Summary'!$B$36:$B$135,0),MATCH('Capacity Backing (Hide)'!$A35,'Capacity Summary'!$I$35:$BH$35,0))&lt;&gt;0,INDEX('Capacity Summary'!$I$36:$BH$135,MATCH('Capacity Backing (Hide)'!BX$2,'Capacity Summary'!$B$36:$B$135,0),MATCH('Capacity Backing (Hide)'!$A35,'Capacity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(Hide)'!$A35,'Capacity Summary'!$I$35:$BH$35,0))="x",INDEX('Capacity Summary'!$C$36:$F$135,MATCH('Capacity Backing (Hide)'!BY$2,'Capacity Summary'!$B$36:$B$135,0),4),IF(INDEX('Capacity Summary'!$I$36:$BH$135,MATCH('Capacity Backing (Hide)'!BY$2,'Capacity Summary'!$B$36:$B$135,0),MATCH('Capacity Backing (Hide)'!$A35,'Capacity Summary'!$I$35:$BH$35,0))&lt;&gt;0,INDEX('Capacity Summary'!$I$36:$BH$135,MATCH('Capacity Backing (Hide)'!BY$2,'Capacity Summary'!$B$36:$B$135,0),MATCH('Capacity Backing (Hide)'!$A35,'Capacity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(Hide)'!$A35,'Capacity Summary'!$I$35:$BH$35,0))="x",INDEX('Capacity Summary'!$C$36:$F$135,MATCH('Capacity Backing (Hide)'!BZ$2,'Capacity Summary'!$B$36:$B$135,0),4),IF(INDEX('Capacity Summary'!$I$36:$BH$135,MATCH('Capacity Backing (Hide)'!BZ$2,'Capacity Summary'!$B$36:$B$135,0),MATCH('Capacity Backing (Hide)'!$A35,'Capacity Summary'!$I$35:$BH$35,0))&lt;&gt;0,INDEX('Capacity Summary'!$I$36:$BH$135,MATCH('Capacity Backing (Hide)'!BZ$2,'Capacity Summary'!$B$36:$B$135,0),MATCH('Capacity Backing (Hide)'!$A35,'Capacity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(Hide)'!$A35,'Capacity Summary'!$I$35:$BH$35,0))="x",INDEX('Capacity Summary'!$C$36:$F$135,MATCH('Capacity Backing (Hide)'!CA$2,'Capacity Summary'!$B$36:$B$135,0),4),IF(INDEX('Capacity Summary'!$I$36:$BH$135,MATCH('Capacity Backing (Hide)'!CA$2,'Capacity Summary'!$B$36:$B$135,0),MATCH('Capacity Backing (Hide)'!$A35,'Capacity Summary'!$I$35:$BH$35,0))&lt;&gt;0,INDEX('Capacity Summary'!$I$36:$BH$135,MATCH('Capacity Backing (Hide)'!CA$2,'Capacity Summary'!$B$36:$B$135,0),MATCH('Capacity Backing (Hide)'!$A35,'Capacity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(Hide)'!$A35,'Capacity Summary'!$I$35:$BH$35,0))="x",INDEX('Capacity Summary'!$C$36:$F$135,MATCH('Capacity Backing (Hide)'!CB$2,'Capacity Summary'!$B$36:$B$135,0),4),IF(INDEX('Capacity Summary'!$I$36:$BH$135,MATCH('Capacity Backing (Hide)'!CB$2,'Capacity Summary'!$B$36:$B$135,0),MATCH('Capacity Backing (Hide)'!$A35,'Capacity Summary'!$I$35:$BH$35,0))&lt;&gt;0,INDEX('Capacity Summary'!$I$36:$BH$135,MATCH('Capacity Backing (Hide)'!CB$2,'Capacity Summary'!$B$36:$B$135,0),MATCH('Capacity Backing (Hide)'!$A35,'Capacity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(Hide)'!$A35,'Capacity Summary'!$I$35:$BH$35,0))="x",INDEX('Capacity Summary'!$C$36:$F$135,MATCH('Capacity Backing (Hide)'!CC$2,'Capacity Summary'!$B$36:$B$135,0),4),IF(INDEX('Capacity Summary'!$I$36:$BH$135,MATCH('Capacity Backing (Hide)'!CC$2,'Capacity Summary'!$B$36:$B$135,0),MATCH('Capacity Backing (Hide)'!$A35,'Capacity Summary'!$I$35:$BH$35,0))&lt;&gt;0,INDEX('Capacity Summary'!$I$36:$BH$135,MATCH('Capacity Backing (Hide)'!CC$2,'Capacity Summary'!$B$36:$B$135,0),MATCH('Capacity Backing (Hide)'!$A35,'Capacity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(Hide)'!$A35,'Capacity Summary'!$I$35:$BH$35,0))="x",INDEX('Capacity Summary'!$C$36:$F$135,MATCH('Capacity Backing (Hide)'!CD$2,'Capacity Summary'!$B$36:$B$135,0),4),IF(INDEX('Capacity Summary'!$I$36:$BH$135,MATCH('Capacity Backing (Hide)'!CD$2,'Capacity Summary'!$B$36:$B$135,0),MATCH('Capacity Backing (Hide)'!$A35,'Capacity Summary'!$I$35:$BH$35,0))&lt;&gt;0,INDEX('Capacity Summary'!$I$36:$BH$135,MATCH('Capacity Backing (Hide)'!CD$2,'Capacity Summary'!$B$36:$B$135,0),MATCH('Capacity Backing (Hide)'!$A35,'Capacity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(Hide)'!$A35,'Capacity Summary'!$I$35:$BH$35,0))="x",INDEX('Capacity Summary'!$C$36:$F$135,MATCH('Capacity Backing (Hide)'!CE$2,'Capacity Summary'!$B$36:$B$135,0),4),IF(INDEX('Capacity Summary'!$I$36:$BH$135,MATCH('Capacity Backing (Hide)'!CE$2,'Capacity Summary'!$B$36:$B$135,0),MATCH('Capacity Backing (Hide)'!$A35,'Capacity Summary'!$I$35:$BH$35,0))&lt;&gt;0,INDEX('Capacity Summary'!$I$36:$BH$135,MATCH('Capacity Backing (Hide)'!CE$2,'Capacity Summary'!$B$36:$B$135,0),MATCH('Capacity Backing (Hide)'!$A35,'Capacity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(Hide)'!$A35,'Capacity Summary'!$I$35:$BH$35,0))="x",INDEX('Capacity Summary'!$C$36:$F$135,MATCH('Capacity Backing (Hide)'!CF$2,'Capacity Summary'!$B$36:$B$135,0),4),IF(INDEX('Capacity Summary'!$I$36:$BH$135,MATCH('Capacity Backing (Hide)'!CF$2,'Capacity Summary'!$B$36:$B$135,0),MATCH('Capacity Backing (Hide)'!$A35,'Capacity Summary'!$I$35:$BH$35,0))&lt;&gt;0,INDEX('Capacity Summary'!$I$36:$BH$135,MATCH('Capacity Backing (Hide)'!CF$2,'Capacity Summary'!$B$36:$B$135,0),MATCH('Capacity Backing (Hide)'!$A35,'Capacity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(Hide)'!$A35,'Capacity Summary'!$I$35:$BH$35,0))="x",INDEX('Capacity Summary'!$C$36:$F$135,MATCH('Capacity Backing (Hide)'!CG$2,'Capacity Summary'!$B$36:$B$135,0),4),IF(INDEX('Capacity Summary'!$I$36:$BH$135,MATCH('Capacity Backing (Hide)'!CG$2,'Capacity Summary'!$B$36:$B$135,0),MATCH('Capacity Backing (Hide)'!$A35,'Capacity Summary'!$I$35:$BH$35,0))&lt;&gt;0,INDEX('Capacity Summary'!$I$36:$BH$135,MATCH('Capacity Backing (Hide)'!CG$2,'Capacity Summary'!$B$36:$B$135,0),MATCH('Capacity Backing (Hide)'!$A35,'Capacity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(Hide)'!$A35,'Capacity Summary'!$I$35:$BH$35,0))="x",INDEX('Capacity Summary'!$C$36:$F$135,MATCH('Capacity Backing (Hide)'!CH$2,'Capacity Summary'!$B$36:$B$135,0),4),IF(INDEX('Capacity Summary'!$I$36:$BH$135,MATCH('Capacity Backing (Hide)'!CH$2,'Capacity Summary'!$B$36:$B$135,0),MATCH('Capacity Backing (Hide)'!$A35,'Capacity Summary'!$I$35:$BH$35,0))&lt;&gt;0,INDEX('Capacity Summary'!$I$36:$BH$135,MATCH('Capacity Backing (Hide)'!CH$2,'Capacity Summary'!$B$36:$B$135,0),MATCH('Capacity Backing (Hide)'!$A35,'Capacity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(Hide)'!$A35,'Capacity Summary'!$I$35:$BH$35,0))="x",INDEX('Capacity Summary'!$C$36:$F$135,MATCH('Capacity Backing (Hide)'!CI$2,'Capacity Summary'!$B$36:$B$135,0),4),IF(INDEX('Capacity Summary'!$I$36:$BH$135,MATCH('Capacity Backing (Hide)'!CI$2,'Capacity Summary'!$B$36:$B$135,0),MATCH('Capacity Backing (Hide)'!$A35,'Capacity Summary'!$I$35:$BH$35,0))&lt;&gt;0,INDEX('Capacity Summary'!$I$36:$BH$135,MATCH('Capacity Backing (Hide)'!CI$2,'Capacity Summary'!$B$36:$B$135,0),MATCH('Capacity Backing (Hide)'!$A35,'Capacity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(Hide)'!$A35,'Capacity Summary'!$I$35:$BH$35,0))="x",INDEX('Capacity Summary'!$C$36:$F$135,MATCH('Capacity Backing (Hide)'!CJ$2,'Capacity Summary'!$B$36:$B$135,0),4),IF(INDEX('Capacity Summary'!$I$36:$BH$135,MATCH('Capacity Backing (Hide)'!CJ$2,'Capacity Summary'!$B$36:$B$135,0),MATCH('Capacity Backing (Hide)'!$A35,'Capacity Summary'!$I$35:$BH$35,0))&lt;&gt;0,INDEX('Capacity Summary'!$I$36:$BH$135,MATCH('Capacity Backing (Hide)'!CJ$2,'Capacity Summary'!$B$36:$B$135,0),MATCH('Capacity Backing (Hide)'!$A35,'Capacity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(Hide)'!$A35,'Capacity Summary'!$I$35:$BH$35,0))="x",INDEX('Capacity Summary'!$C$36:$F$135,MATCH('Capacity Backing (Hide)'!CK$2,'Capacity Summary'!$B$36:$B$135,0),4),IF(INDEX('Capacity Summary'!$I$36:$BH$135,MATCH('Capacity Backing (Hide)'!CK$2,'Capacity Summary'!$B$36:$B$135,0),MATCH('Capacity Backing (Hide)'!$A35,'Capacity Summary'!$I$35:$BH$35,0))&lt;&gt;0,INDEX('Capacity Summary'!$I$36:$BH$135,MATCH('Capacity Backing (Hide)'!CK$2,'Capacity Summary'!$B$36:$B$135,0),MATCH('Capacity Backing (Hide)'!$A35,'Capacity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(Hide)'!$A35,'Capacity Summary'!$I$35:$BH$35,0))="x",INDEX('Capacity Summary'!$C$36:$F$135,MATCH('Capacity Backing (Hide)'!CL$2,'Capacity Summary'!$B$36:$B$135,0),4),IF(INDEX('Capacity Summary'!$I$36:$BH$135,MATCH('Capacity Backing (Hide)'!CL$2,'Capacity Summary'!$B$36:$B$135,0),MATCH('Capacity Backing (Hide)'!$A35,'Capacity Summary'!$I$35:$BH$35,0))&lt;&gt;0,INDEX('Capacity Summary'!$I$36:$BH$135,MATCH('Capacity Backing (Hide)'!CL$2,'Capacity Summary'!$B$36:$B$135,0),MATCH('Capacity Backing (Hide)'!$A35,'Capacity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(Hide)'!$A35,'Capacity Summary'!$I$35:$BH$35,0))="x",INDEX('Capacity Summary'!$C$36:$F$135,MATCH('Capacity Backing (Hide)'!CM$2,'Capacity Summary'!$B$36:$B$135,0),4),IF(INDEX('Capacity Summary'!$I$36:$BH$135,MATCH('Capacity Backing (Hide)'!CM$2,'Capacity Summary'!$B$36:$B$135,0),MATCH('Capacity Backing (Hide)'!$A35,'Capacity Summary'!$I$35:$BH$35,0))&lt;&gt;0,INDEX('Capacity Summary'!$I$36:$BH$135,MATCH('Capacity Backing (Hide)'!CM$2,'Capacity Summary'!$B$36:$B$135,0),MATCH('Capacity Backing (Hide)'!$A35,'Capacity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(Hide)'!$A35,'Capacity Summary'!$I$35:$BH$35,0))="x",INDEX('Capacity Summary'!$C$36:$F$135,MATCH('Capacity Backing (Hide)'!CN$2,'Capacity Summary'!$B$36:$B$135,0),4),IF(INDEX('Capacity Summary'!$I$36:$BH$135,MATCH('Capacity Backing (Hide)'!CN$2,'Capacity Summary'!$B$36:$B$135,0),MATCH('Capacity Backing (Hide)'!$A35,'Capacity Summary'!$I$35:$BH$35,0))&lt;&gt;0,INDEX('Capacity Summary'!$I$36:$BH$135,MATCH('Capacity Backing (Hide)'!CN$2,'Capacity Summary'!$B$36:$B$135,0),MATCH('Capacity Backing (Hide)'!$A35,'Capacity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(Hide)'!$A35,'Capacity Summary'!$I$35:$BH$35,0))="x",INDEX('Capacity Summary'!$C$36:$F$135,MATCH('Capacity Backing (Hide)'!CO$2,'Capacity Summary'!$B$36:$B$135,0),4),IF(INDEX('Capacity Summary'!$I$36:$BH$135,MATCH('Capacity Backing (Hide)'!CO$2,'Capacity Summary'!$B$36:$B$135,0),MATCH('Capacity Backing (Hide)'!$A35,'Capacity Summary'!$I$35:$BH$35,0))&lt;&gt;0,INDEX('Capacity Summary'!$I$36:$BH$135,MATCH('Capacity Backing (Hide)'!CO$2,'Capacity Summary'!$B$36:$B$135,0),MATCH('Capacity Backing (Hide)'!$A35,'Capacity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(Hide)'!$A35,'Capacity Summary'!$I$35:$BH$35,0))="x",INDEX('Capacity Summary'!$C$36:$F$135,MATCH('Capacity Backing (Hide)'!CP$2,'Capacity Summary'!$B$36:$B$135,0),4),IF(INDEX('Capacity Summary'!$I$36:$BH$135,MATCH('Capacity Backing (Hide)'!CP$2,'Capacity Summary'!$B$36:$B$135,0),MATCH('Capacity Backing (Hide)'!$A35,'Capacity Summary'!$I$35:$BH$35,0))&lt;&gt;0,INDEX('Capacity Summary'!$I$36:$BH$135,MATCH('Capacity Backing (Hide)'!CP$2,'Capacity Summary'!$B$36:$B$135,0),MATCH('Capacity Backing (Hide)'!$A35,'Capacity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(Hide)'!$A35,'Capacity Summary'!$I$35:$BH$35,0))="x",INDEX('Capacity Summary'!$C$36:$F$135,MATCH('Capacity Backing (Hide)'!CQ$2,'Capacity Summary'!$B$36:$B$135,0),4),IF(INDEX('Capacity Summary'!$I$36:$BH$135,MATCH('Capacity Backing (Hide)'!CQ$2,'Capacity Summary'!$B$36:$B$135,0),MATCH('Capacity Backing (Hide)'!$A35,'Capacity Summary'!$I$35:$BH$35,0))&lt;&gt;0,INDEX('Capacity Summary'!$I$36:$BH$135,MATCH('Capacity Backing (Hide)'!CQ$2,'Capacity Summary'!$B$36:$B$135,0),MATCH('Capacity Backing (Hide)'!$A35,'Capacity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(Hide)'!$A35,'Capacity Summary'!$I$35:$BH$35,0))="x",INDEX('Capacity Summary'!$C$36:$F$135,MATCH('Capacity Backing (Hide)'!CR$2,'Capacity Summary'!$B$36:$B$135,0),4),IF(INDEX('Capacity Summary'!$I$36:$BH$135,MATCH('Capacity Backing (Hide)'!CR$2,'Capacity Summary'!$B$36:$B$135,0),MATCH('Capacity Backing (Hide)'!$A35,'Capacity Summary'!$I$35:$BH$35,0))&lt;&gt;0,INDEX('Capacity Summary'!$I$36:$BH$135,MATCH('Capacity Backing (Hide)'!CR$2,'Capacity Summary'!$B$36:$B$135,0),MATCH('Capacity Backing (Hide)'!$A35,'Capacity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(Hide)'!$A35,'Capacity Summary'!$I$35:$BH$35,0))="x",INDEX('Capacity Summary'!$C$36:$F$135,MATCH('Capacity Backing (Hide)'!CS$2,'Capacity Summary'!$B$36:$B$135,0),4),IF(INDEX('Capacity Summary'!$I$36:$BH$135,MATCH('Capacity Backing (Hide)'!CS$2,'Capacity Summary'!$B$36:$B$135,0),MATCH('Capacity Backing (Hide)'!$A35,'Capacity Summary'!$I$35:$BH$35,0))&lt;&gt;0,INDEX('Capacity Summary'!$I$36:$BH$135,MATCH('Capacity Backing (Hide)'!CS$2,'Capacity Summary'!$B$36:$B$135,0),MATCH('Capacity Backing (Hide)'!$A35,'Capacity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(Hide)'!$A35,'Capacity Summary'!$I$35:$BH$35,0))="x",INDEX('Capacity Summary'!$C$36:$F$135,MATCH('Capacity Backing (Hide)'!CT$2,'Capacity Summary'!$B$36:$B$135,0),4),IF(INDEX('Capacity Summary'!$I$36:$BH$135,MATCH('Capacity Backing (Hide)'!CT$2,'Capacity Summary'!$B$36:$B$135,0),MATCH('Capacity Backing (Hide)'!$A35,'Capacity Summary'!$I$35:$BH$35,0))&lt;&gt;0,INDEX('Capacity Summary'!$I$36:$BH$135,MATCH('Capacity Backing (Hide)'!CT$2,'Capacity Summary'!$B$36:$B$135,0),MATCH('Capacity Backing (Hide)'!$A35,'Capacity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(Hide)'!$A35,'Capacity Summary'!$I$35:$BH$35,0))="x",INDEX('Capacity Summary'!$C$36:$F$135,MATCH('Capacity Backing (Hide)'!CU$2,'Capacity Summary'!$B$36:$B$135,0),4),IF(INDEX('Capacity Summary'!$I$36:$BH$135,MATCH('Capacity Backing (Hide)'!CU$2,'Capacity Summary'!$B$36:$B$135,0),MATCH('Capacity Backing (Hide)'!$A35,'Capacity Summary'!$I$35:$BH$35,0))&lt;&gt;0,INDEX('Capacity Summary'!$I$36:$BH$135,MATCH('Capacity Backing (Hide)'!CU$2,'Capacity Summary'!$B$36:$B$135,0),MATCH('Capacity Backing (Hide)'!$A35,'Capacity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(Hide)'!$A35,'Capacity Summary'!$I$35:$BH$35,0))="x",INDEX('Capacity Summary'!$C$36:$F$135,MATCH('Capacity Backing (Hide)'!CV$2,'Capacity Summary'!$B$36:$B$135,0),4),IF(INDEX('Capacity Summary'!$I$36:$BH$135,MATCH('Capacity Backing (Hide)'!CV$2,'Capacity Summary'!$B$36:$B$135,0),MATCH('Capacity Backing (Hide)'!$A35,'Capacity Summary'!$I$35:$BH$35,0))&lt;&gt;0,INDEX('Capacity Summary'!$I$36:$BH$135,MATCH('Capacity Backing (Hide)'!CV$2,'Capacity Summary'!$B$36:$B$135,0),MATCH('Capacity Backing (Hide)'!$A35,'Capacity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(Hide)'!$A35,'Capacity Summary'!$I$35:$BH$35,0))="x",INDEX('Capacity Summary'!$C$36:$F$135,MATCH('Capacity Backing (Hide)'!CW$2,'Capacity Summary'!$B$36:$B$135,0),4),IF(INDEX('Capacity Summary'!$I$36:$BH$135,MATCH('Capacity Backing (Hide)'!CW$2,'Capacity Summary'!$B$36:$B$135,0),MATCH('Capacity Backing (Hide)'!$A35,'Capacity Summary'!$I$35:$BH$35,0))&lt;&gt;0,INDEX('Capacity Summary'!$I$36:$BH$135,MATCH('Capacity Backing (Hide)'!CW$2,'Capacity Summary'!$B$36:$B$135,0),MATCH('Capacity Backing (Hide)'!$A35,'Capacity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(Hide)'!$A36,'Capacity Summary'!$I$35:$BH$35,0))="x",INDEX('Capacity Summary'!$C$36:$F$135,MATCH('Capacity Backing (Hide)'!B$2,'Capacity Summary'!$B$36:$B$135,0),4),IF(INDEX('Capacity Summary'!$I$36:$BH$135,MATCH('Capacity Backing (Hide)'!B$2,'Capacity Summary'!$B$36:$B$135,0),MATCH('Capacity Backing (Hide)'!$A36,'Capacity Summary'!$I$35:$BH$35,0))&lt;&gt;0,INDEX('Capacity Summary'!$I$36:$BH$135,MATCH('Capacity Backing (Hide)'!B$2,'Capacity Summary'!$B$36:$B$135,0),MATCH('Capacity Backing (Hide)'!$A36,'Capacity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(Hide)'!$A36,'Capacity Summary'!$I$35:$BH$35,0))="x",INDEX('Capacity Summary'!$C$36:$F$135,MATCH('Capacity Backing (Hide)'!C$2,'Capacity Summary'!$B$36:$B$135,0),4),IF(INDEX('Capacity Summary'!$I$36:$BH$135,MATCH('Capacity Backing (Hide)'!C$2,'Capacity Summary'!$B$36:$B$135,0),MATCH('Capacity Backing (Hide)'!$A36,'Capacity Summary'!$I$35:$BH$35,0))&lt;&gt;0,INDEX('Capacity Summary'!$I$36:$BH$135,MATCH('Capacity Backing (Hide)'!C$2,'Capacity Summary'!$B$36:$B$135,0),MATCH('Capacity Backing (Hide)'!$A36,'Capacity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(Hide)'!$A36,'Capacity Summary'!$I$35:$BH$35,0))="x",INDEX('Capacity Summary'!$C$36:$F$135,MATCH('Capacity Backing (Hide)'!D$2,'Capacity Summary'!$B$36:$B$135,0),4),IF(INDEX('Capacity Summary'!$I$36:$BH$135,MATCH('Capacity Backing (Hide)'!D$2,'Capacity Summary'!$B$36:$B$135,0),MATCH('Capacity Backing (Hide)'!$A36,'Capacity Summary'!$I$35:$BH$35,0))&lt;&gt;0,INDEX('Capacity Summary'!$I$36:$BH$135,MATCH('Capacity Backing (Hide)'!D$2,'Capacity Summary'!$B$36:$B$135,0),MATCH('Capacity Backing (Hide)'!$A36,'Capacity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(Hide)'!$A36,'Capacity Summary'!$I$35:$BH$35,0))="x",INDEX('Capacity Summary'!$C$36:$F$135,MATCH('Capacity Backing (Hide)'!E$2,'Capacity Summary'!$B$36:$B$135,0),4),IF(INDEX('Capacity Summary'!$I$36:$BH$135,MATCH('Capacity Backing (Hide)'!E$2,'Capacity Summary'!$B$36:$B$135,0),MATCH('Capacity Backing (Hide)'!$A36,'Capacity Summary'!$I$35:$BH$35,0))&lt;&gt;0,INDEX('Capacity Summary'!$I$36:$BH$135,MATCH('Capacity Backing (Hide)'!E$2,'Capacity Summary'!$B$36:$B$135,0),MATCH('Capacity Backing (Hide)'!$A36,'Capacity Summary'!$I$35:$BH$35,0)),0)),INDEX('Capacity Summary'!$C$36:$F$135,MATCH('Capacity Backing (Hide)'!E$2,'Capacity Summary'!$B$36:$B$135,0),2)))/IF(Summary!$B$7="Minutes",1,60)/COUNTA(INDEX(Capacity!$C$10:$Q$109,MATCH('Capacity Backing (Hide)'!E$2,Capacity!$B$10:$B$109,0),1):INDEX(Capacity!$C$10:$Q$109,MATCH('Capacity Backing (Hide)'!E$2,Capacity!$B$10:$B$109,0),15))</f>
        <v>#N/A</v>
      </c>
      <c r="F3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(Hide)'!$A36,'Capacity Summary'!$I$35:$BH$35,0))="x",INDEX('Capacity Summary'!$C$36:$F$135,MATCH('Capacity Backing (Hide)'!F$2,'Capacity Summary'!$B$36:$B$135,0),4),IF(INDEX('Capacity Summary'!$I$36:$BH$135,MATCH('Capacity Backing (Hide)'!F$2,'Capacity Summary'!$B$36:$B$135,0),MATCH('Capacity Backing (Hide)'!$A36,'Capacity Summary'!$I$35:$BH$35,0))&lt;&gt;0,INDEX('Capacity Summary'!$I$36:$BH$135,MATCH('Capacity Backing (Hide)'!F$2,'Capacity Summary'!$B$36:$B$135,0),MATCH('Capacity Backing (Hide)'!$A36,'Capacity Summary'!$I$35:$BH$35,0)),0)),INDEX('Capacity Summary'!$C$36:$F$135,MATCH('Capacity Backing (Hide)'!F$2,'Capacity Summary'!$B$36:$B$135,0),2)))/IF(Summary!$B$7="Minutes",1,60)/COUNTA(INDEX(Capacity!$C$10:$Q$109,MATCH('Capacity Backing (Hide)'!F$2,Capacity!$B$10:$B$109,0),1):INDEX(Capacity!$C$10:$Q$109,MATCH('Capacity Backing (Hide)'!F$2,Capacity!$B$10:$B$109,0),15))</f>
        <v>#N/A</v>
      </c>
      <c r="G3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(Hide)'!$A36,'Capacity Summary'!$I$35:$BH$35,0))="x",INDEX('Capacity Summary'!$C$36:$F$135,MATCH('Capacity Backing (Hide)'!G$2,'Capacity Summary'!$B$36:$B$135,0),4),IF(INDEX('Capacity Summary'!$I$36:$BH$135,MATCH('Capacity Backing (Hide)'!G$2,'Capacity Summary'!$B$36:$B$135,0),MATCH('Capacity Backing (Hide)'!$A36,'Capacity Summary'!$I$35:$BH$35,0))&lt;&gt;0,INDEX('Capacity Summary'!$I$36:$BH$135,MATCH('Capacity Backing (Hide)'!G$2,'Capacity Summary'!$B$36:$B$135,0),MATCH('Capacity Backing (Hide)'!$A36,'Capacity Summary'!$I$35:$BH$35,0)),0)),INDEX('Capacity Summary'!$C$36:$F$135,MATCH('Capacity Backing (Hide)'!G$2,'Capacity Summary'!$B$36:$B$135,0),2)))/IF(Summary!$B$7="Minutes",1,60)/COUNTA(INDEX(Capacity!$C$10:$Q$109,MATCH('Capacity Backing (Hide)'!G$2,Capacity!$B$10:$B$109,0),1):INDEX(Capacity!$C$10:$Q$109,MATCH('Capacity Backing (Hide)'!G$2,Capacity!$B$10:$B$109,0),15))</f>
        <v>#N/A</v>
      </c>
      <c r="H3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(Hide)'!$A36,'Capacity Summary'!$I$35:$BH$35,0))="x",INDEX('Capacity Summary'!$C$36:$F$135,MATCH('Capacity Backing (Hide)'!H$2,'Capacity Summary'!$B$36:$B$135,0),4),IF(INDEX('Capacity Summary'!$I$36:$BH$135,MATCH('Capacity Backing (Hide)'!H$2,'Capacity Summary'!$B$36:$B$135,0),MATCH('Capacity Backing (Hide)'!$A36,'Capacity Summary'!$I$35:$BH$35,0))&lt;&gt;0,INDEX('Capacity Summary'!$I$36:$BH$135,MATCH('Capacity Backing (Hide)'!H$2,'Capacity Summary'!$B$36:$B$135,0),MATCH('Capacity Backing (Hide)'!$A36,'Capacity Summary'!$I$35:$BH$35,0)),0)),INDEX('Capacity Summary'!$C$36:$F$135,MATCH('Capacity Backing (Hide)'!H$2,'Capacity Summary'!$B$36:$B$135,0),2)))/IF(Summary!$B$7="Minutes",1,60)/COUNTA(INDEX(Capacity!$C$10:$Q$109,MATCH('Capacity Backing (Hide)'!H$2,Capacity!$B$10:$B$109,0),1):INDEX(Capacity!$C$10:$Q$109,MATCH('Capacity Backing (Hide)'!H$2,Capacity!$B$10:$B$109,0),15))</f>
        <v>#N/A</v>
      </c>
      <c r="I3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(Hide)'!$A36,'Capacity Summary'!$I$35:$BH$35,0))="x",INDEX('Capacity Summary'!$C$36:$F$135,MATCH('Capacity Backing (Hide)'!I$2,'Capacity Summary'!$B$36:$B$135,0),4),IF(INDEX('Capacity Summary'!$I$36:$BH$135,MATCH('Capacity Backing (Hide)'!I$2,'Capacity Summary'!$B$36:$B$135,0),MATCH('Capacity Backing (Hide)'!$A36,'Capacity Summary'!$I$35:$BH$35,0))&lt;&gt;0,INDEX('Capacity Summary'!$I$36:$BH$135,MATCH('Capacity Backing (Hide)'!I$2,'Capacity Summary'!$B$36:$B$135,0),MATCH('Capacity Backing (Hide)'!$A36,'Capacity Summary'!$I$35:$BH$35,0)),0)),INDEX('Capacity Summary'!$C$36:$F$135,MATCH('Capacity Backing (Hide)'!I$2,'Capacity Summary'!$B$36:$B$135,0),2)))/IF(Summary!$B$7="Minutes",1,60)/COUNTA(INDEX(Capacity!$C$10:$Q$109,MATCH('Capacity Backing (Hide)'!I$2,Capacity!$B$10:$B$109,0),1):INDEX(Capacity!$C$10:$Q$109,MATCH('Capacity Backing (Hide)'!I$2,Capacity!$B$10:$B$109,0),15))</f>
        <v>#N/A</v>
      </c>
      <c r="J3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(Hide)'!$A36,'Capacity Summary'!$I$35:$BH$35,0))="x",INDEX('Capacity Summary'!$C$36:$F$135,MATCH('Capacity Backing (Hide)'!J$2,'Capacity Summary'!$B$36:$B$135,0),4),IF(INDEX('Capacity Summary'!$I$36:$BH$135,MATCH('Capacity Backing (Hide)'!J$2,'Capacity Summary'!$B$36:$B$135,0),MATCH('Capacity Backing (Hide)'!$A36,'Capacity Summary'!$I$35:$BH$35,0))&lt;&gt;0,INDEX('Capacity Summary'!$I$36:$BH$135,MATCH('Capacity Backing (Hide)'!J$2,'Capacity Summary'!$B$36:$B$135,0),MATCH('Capacity Backing (Hide)'!$A36,'Capacity Summary'!$I$35:$BH$35,0)),0)),INDEX('Capacity Summary'!$C$36:$F$135,MATCH('Capacity Backing (Hide)'!J$2,'Capacity Summary'!$B$36:$B$135,0),2)))/IF(Summary!$B$7="Minutes",1,60)/COUNTA(INDEX(Capacity!$C$10:$Q$109,MATCH('Capacity Backing (Hide)'!J$2,Capacity!$B$10:$B$109,0),1):INDEX(Capacity!$C$10:$Q$109,MATCH('Capacity Backing (Hide)'!J$2,Capacity!$B$10:$B$109,0),15))</f>
        <v>#N/A</v>
      </c>
      <c r="K3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(Hide)'!$A36,'Capacity Summary'!$I$35:$BH$35,0))="x",INDEX('Capacity Summary'!$C$36:$F$135,MATCH('Capacity Backing (Hide)'!K$2,'Capacity Summary'!$B$36:$B$135,0),4),IF(INDEX('Capacity Summary'!$I$36:$BH$135,MATCH('Capacity Backing (Hide)'!K$2,'Capacity Summary'!$B$36:$B$135,0),MATCH('Capacity Backing (Hide)'!$A36,'Capacity Summary'!$I$35:$BH$35,0))&lt;&gt;0,INDEX('Capacity Summary'!$I$36:$BH$135,MATCH('Capacity Backing (Hide)'!K$2,'Capacity Summary'!$B$36:$B$135,0),MATCH('Capacity Backing (Hide)'!$A36,'Capacity Summary'!$I$35:$BH$35,0)),0)),INDEX('Capacity Summary'!$C$36:$F$135,MATCH('Capacity Backing (Hide)'!K$2,'Capacity Summary'!$B$36:$B$135,0),2)))/IF(Summary!$B$7="Minutes",1,60)/COUNTA(INDEX(Capacity!$C$10:$Q$109,MATCH('Capacity Backing (Hide)'!K$2,Capacity!$B$10:$B$109,0),1):INDEX(Capacity!$C$10:$Q$109,MATCH('Capacity Backing (Hide)'!K$2,Capacity!$B$10:$B$109,0),15))</f>
        <v>#N/A</v>
      </c>
      <c r="L3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(Hide)'!$A36,'Capacity Summary'!$I$35:$BH$35,0))="x",INDEX('Capacity Summary'!$C$36:$F$135,MATCH('Capacity Backing (Hide)'!L$2,'Capacity Summary'!$B$36:$B$135,0),4),IF(INDEX('Capacity Summary'!$I$36:$BH$135,MATCH('Capacity Backing (Hide)'!L$2,'Capacity Summary'!$B$36:$B$135,0),MATCH('Capacity Backing (Hide)'!$A36,'Capacity Summary'!$I$35:$BH$35,0))&lt;&gt;0,INDEX('Capacity Summary'!$I$36:$BH$135,MATCH('Capacity Backing (Hide)'!L$2,'Capacity Summary'!$B$36:$B$135,0),MATCH('Capacity Backing (Hide)'!$A36,'Capacity Summary'!$I$35:$BH$35,0)),0)),INDEX('Capacity Summary'!$C$36:$F$135,MATCH('Capacity Backing (Hide)'!L$2,'Capacity Summary'!$B$36:$B$135,0),2)))/IF(Summary!$B$7="Minutes",1,60)/COUNTA(INDEX(Capacity!$C$10:$Q$109,MATCH('Capacity Backing (Hide)'!L$2,Capacity!$B$10:$B$109,0),1):INDEX(Capacity!$C$10:$Q$109,MATCH('Capacity Backing (Hide)'!L$2,Capacity!$B$10:$B$109,0),15))</f>
        <v>#N/A</v>
      </c>
      <c r="M3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(Hide)'!$A36,'Capacity Summary'!$I$35:$BH$35,0))="x",INDEX('Capacity Summary'!$C$36:$F$135,MATCH('Capacity Backing (Hide)'!M$2,'Capacity Summary'!$B$36:$B$135,0),4),IF(INDEX('Capacity Summary'!$I$36:$BH$135,MATCH('Capacity Backing (Hide)'!M$2,'Capacity Summary'!$B$36:$B$135,0),MATCH('Capacity Backing (Hide)'!$A36,'Capacity Summary'!$I$35:$BH$35,0))&lt;&gt;0,INDEX('Capacity Summary'!$I$36:$BH$135,MATCH('Capacity Backing (Hide)'!M$2,'Capacity Summary'!$B$36:$B$135,0),MATCH('Capacity Backing (Hide)'!$A36,'Capacity Summary'!$I$35:$BH$35,0)),0)),INDEX('Capacity Summary'!$C$36:$F$135,MATCH('Capacity Backing (Hide)'!M$2,'Capacity Summary'!$B$36:$B$135,0),2)))/IF(Summary!$B$7="Minutes",1,60)/COUNTA(INDEX(Capacity!$C$10:$Q$109,MATCH('Capacity Backing (Hide)'!M$2,Capacity!$B$10:$B$109,0),1):INDEX(Capacity!$C$10:$Q$109,MATCH('Capacity Backing (Hide)'!M$2,Capacity!$B$10:$B$109,0),15))</f>
        <v>#N/A</v>
      </c>
      <c r="N3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(Hide)'!$A36,'Capacity Summary'!$I$35:$BH$35,0))="x",INDEX('Capacity Summary'!$C$36:$F$135,MATCH('Capacity Backing (Hide)'!N$2,'Capacity Summary'!$B$36:$B$135,0),4),IF(INDEX('Capacity Summary'!$I$36:$BH$135,MATCH('Capacity Backing (Hide)'!N$2,'Capacity Summary'!$B$36:$B$135,0),MATCH('Capacity Backing (Hide)'!$A36,'Capacity Summary'!$I$35:$BH$35,0))&lt;&gt;0,INDEX('Capacity Summary'!$I$36:$BH$135,MATCH('Capacity Backing (Hide)'!N$2,'Capacity Summary'!$B$36:$B$135,0),MATCH('Capacity Backing (Hide)'!$A36,'Capacity Summary'!$I$35:$BH$35,0)),0)),INDEX('Capacity Summary'!$C$36:$F$135,MATCH('Capacity Backing (Hide)'!N$2,'Capacity Summary'!$B$36:$B$135,0),2)))/IF(Summary!$B$7="Minutes",1,60)/COUNTA(INDEX(Capacity!$C$10:$Q$109,MATCH('Capacity Backing (Hide)'!N$2,Capacity!$B$10:$B$109,0),1):INDEX(Capacity!$C$10:$Q$109,MATCH('Capacity Backing (Hide)'!N$2,Capacity!$B$10:$B$109,0),15))</f>
        <v>#N/A</v>
      </c>
      <c r="O3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(Hide)'!$A36,'Capacity Summary'!$I$35:$BH$35,0))="x",INDEX('Capacity Summary'!$C$36:$F$135,MATCH('Capacity Backing (Hide)'!O$2,'Capacity Summary'!$B$36:$B$135,0),4),IF(INDEX('Capacity Summary'!$I$36:$BH$135,MATCH('Capacity Backing (Hide)'!O$2,'Capacity Summary'!$B$36:$B$135,0),MATCH('Capacity Backing (Hide)'!$A36,'Capacity Summary'!$I$35:$BH$35,0))&lt;&gt;0,INDEX('Capacity Summary'!$I$36:$BH$135,MATCH('Capacity Backing (Hide)'!O$2,'Capacity Summary'!$B$36:$B$135,0),MATCH('Capacity Backing (Hide)'!$A36,'Capacity Summary'!$I$35:$BH$35,0)),0)),INDEX('Capacity Summary'!$C$36:$F$135,MATCH('Capacity Backing (Hide)'!O$2,'Capacity Summary'!$B$36:$B$135,0),2)))/IF(Summary!$B$7="Minutes",1,60)/COUNTA(INDEX(Capacity!$C$10:$Q$109,MATCH('Capacity Backing (Hide)'!O$2,Capacity!$B$10:$B$109,0),1):INDEX(Capacity!$C$10:$Q$109,MATCH('Capacity Backing (Hide)'!O$2,Capacity!$B$10:$B$109,0),15))</f>
        <v>#N/A</v>
      </c>
      <c r="P3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(Hide)'!$A36,'Capacity Summary'!$I$35:$BH$35,0))="x",INDEX('Capacity Summary'!$C$36:$F$135,MATCH('Capacity Backing (Hide)'!P$2,'Capacity Summary'!$B$36:$B$135,0),4),IF(INDEX('Capacity Summary'!$I$36:$BH$135,MATCH('Capacity Backing (Hide)'!P$2,'Capacity Summary'!$B$36:$B$135,0),MATCH('Capacity Backing (Hide)'!$A36,'Capacity Summary'!$I$35:$BH$35,0))&lt;&gt;0,INDEX('Capacity Summary'!$I$36:$BH$135,MATCH('Capacity Backing (Hide)'!P$2,'Capacity Summary'!$B$36:$B$135,0),MATCH('Capacity Backing (Hide)'!$A36,'Capacity Summary'!$I$35:$BH$35,0)),0)),INDEX('Capacity Summary'!$C$36:$F$135,MATCH('Capacity Backing (Hide)'!P$2,'Capacity Summary'!$B$36:$B$135,0),2)))/IF(Summary!$B$7="Minutes",1,60)/COUNTA(INDEX(Capacity!$C$10:$Q$109,MATCH('Capacity Backing (Hide)'!P$2,Capacity!$B$10:$B$109,0),1):INDEX(Capacity!$C$10:$Q$109,MATCH('Capacity Backing (Hide)'!P$2,Capacity!$B$10:$B$109,0),15))</f>
        <v>#N/A</v>
      </c>
      <c r="Q3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(Hide)'!$A36,'Capacity Summary'!$I$35:$BH$35,0))="x",INDEX('Capacity Summary'!$C$36:$F$135,MATCH('Capacity Backing (Hide)'!Q$2,'Capacity Summary'!$B$36:$B$135,0),4),IF(INDEX('Capacity Summary'!$I$36:$BH$135,MATCH('Capacity Backing (Hide)'!Q$2,'Capacity Summary'!$B$36:$B$135,0),MATCH('Capacity Backing (Hide)'!$A36,'Capacity Summary'!$I$35:$BH$35,0))&lt;&gt;0,INDEX('Capacity Summary'!$I$36:$BH$135,MATCH('Capacity Backing (Hide)'!Q$2,'Capacity Summary'!$B$36:$B$135,0),MATCH('Capacity Backing (Hide)'!$A36,'Capacity Summary'!$I$35:$BH$35,0)),0)),INDEX('Capacity Summary'!$C$36:$F$135,MATCH('Capacity Backing (Hide)'!Q$2,'Capacity Summary'!$B$36:$B$135,0),2)))/IF(Summary!$B$7="Minutes",1,60)/COUNTA(INDEX(Capacity!$C$10:$Q$109,MATCH('Capacity Backing (Hide)'!Q$2,Capacity!$B$10:$B$109,0),1):INDEX(Capacity!$C$10:$Q$109,MATCH('Capacity Backing (Hide)'!Q$2,Capacity!$B$10:$B$109,0),15))</f>
        <v>#N/A</v>
      </c>
      <c r="R3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(Hide)'!$A36,'Capacity Summary'!$I$35:$BH$35,0))="x",INDEX('Capacity Summary'!$C$36:$F$135,MATCH('Capacity Backing (Hide)'!R$2,'Capacity Summary'!$B$36:$B$135,0),4),IF(INDEX('Capacity Summary'!$I$36:$BH$135,MATCH('Capacity Backing (Hide)'!R$2,'Capacity Summary'!$B$36:$B$135,0),MATCH('Capacity Backing (Hide)'!$A36,'Capacity Summary'!$I$35:$BH$35,0))&lt;&gt;0,INDEX('Capacity Summary'!$I$36:$BH$135,MATCH('Capacity Backing (Hide)'!R$2,'Capacity Summary'!$B$36:$B$135,0),MATCH('Capacity Backing (Hide)'!$A36,'Capacity Summary'!$I$35:$BH$35,0)),0)),INDEX('Capacity Summary'!$C$36:$F$135,MATCH('Capacity Backing (Hide)'!R$2,'Capacity Summary'!$B$36:$B$135,0),2)))/IF(Summary!$B$7="Minutes",1,60)/COUNTA(INDEX(Capacity!$C$10:$Q$109,MATCH('Capacity Backing (Hide)'!R$2,Capacity!$B$10:$B$109,0),1):INDEX(Capacity!$C$10:$Q$109,MATCH('Capacity Backing (Hide)'!R$2,Capacity!$B$10:$B$109,0),15))</f>
        <v>#N/A</v>
      </c>
      <c r="S3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(Hide)'!$A36,'Capacity Summary'!$I$35:$BH$35,0))="x",INDEX('Capacity Summary'!$C$36:$F$135,MATCH('Capacity Backing (Hide)'!S$2,'Capacity Summary'!$B$36:$B$135,0),4),IF(INDEX('Capacity Summary'!$I$36:$BH$135,MATCH('Capacity Backing (Hide)'!S$2,'Capacity Summary'!$B$36:$B$135,0),MATCH('Capacity Backing (Hide)'!$A36,'Capacity Summary'!$I$35:$BH$35,0))&lt;&gt;0,INDEX('Capacity Summary'!$I$36:$BH$135,MATCH('Capacity Backing (Hide)'!S$2,'Capacity Summary'!$B$36:$B$135,0),MATCH('Capacity Backing (Hide)'!$A36,'Capacity Summary'!$I$35:$BH$35,0)),0)),INDEX('Capacity Summary'!$C$36:$F$135,MATCH('Capacity Backing (Hide)'!S$2,'Capacity Summary'!$B$36:$B$135,0),2)))/IF(Summary!$B$7="Minutes",1,60)/COUNTA(INDEX(Capacity!$C$10:$Q$109,MATCH('Capacity Backing (Hide)'!S$2,Capacity!$B$10:$B$109,0),1):INDEX(Capacity!$C$10:$Q$109,MATCH('Capacity Backing (Hide)'!S$2,Capacity!$B$10:$B$109,0),15))</f>
        <v>#N/A</v>
      </c>
      <c r="T3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(Hide)'!$A36,'Capacity Summary'!$I$35:$BH$35,0))="x",INDEX('Capacity Summary'!$C$36:$F$135,MATCH('Capacity Backing (Hide)'!T$2,'Capacity Summary'!$B$36:$B$135,0),4),IF(INDEX('Capacity Summary'!$I$36:$BH$135,MATCH('Capacity Backing (Hide)'!T$2,'Capacity Summary'!$B$36:$B$135,0),MATCH('Capacity Backing (Hide)'!$A36,'Capacity Summary'!$I$35:$BH$35,0))&lt;&gt;0,INDEX('Capacity Summary'!$I$36:$BH$135,MATCH('Capacity Backing (Hide)'!T$2,'Capacity Summary'!$B$36:$B$135,0),MATCH('Capacity Backing (Hide)'!$A36,'Capacity Summary'!$I$35:$BH$35,0)),0)),INDEX('Capacity Summary'!$C$36:$F$135,MATCH('Capacity Backing (Hide)'!T$2,'Capacity Summary'!$B$36:$B$135,0),2)))/IF(Summary!$B$7="Minutes",1,60)/COUNTA(INDEX(Capacity!$C$10:$Q$109,MATCH('Capacity Backing (Hide)'!T$2,Capacity!$B$10:$B$109,0),1):INDEX(Capacity!$C$10:$Q$109,MATCH('Capacity Backing (Hide)'!T$2,Capacity!$B$10:$B$109,0),15))</f>
        <v>#N/A</v>
      </c>
      <c r="U3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(Hide)'!$A36,'Capacity Summary'!$I$35:$BH$35,0))="x",INDEX('Capacity Summary'!$C$36:$F$135,MATCH('Capacity Backing (Hide)'!U$2,'Capacity Summary'!$B$36:$B$135,0),4),IF(INDEX('Capacity Summary'!$I$36:$BH$135,MATCH('Capacity Backing (Hide)'!U$2,'Capacity Summary'!$B$36:$B$135,0),MATCH('Capacity Backing (Hide)'!$A36,'Capacity Summary'!$I$35:$BH$35,0))&lt;&gt;0,INDEX('Capacity Summary'!$I$36:$BH$135,MATCH('Capacity Backing (Hide)'!U$2,'Capacity Summary'!$B$36:$B$135,0),MATCH('Capacity Backing (Hide)'!$A36,'Capacity Summary'!$I$35:$BH$35,0)),0)),INDEX('Capacity Summary'!$C$36:$F$135,MATCH('Capacity Backing (Hide)'!U$2,'Capacity Summary'!$B$36:$B$135,0),2)))/IF(Summary!$B$7="Minutes",1,60)/COUNTA(INDEX(Capacity!$C$10:$Q$109,MATCH('Capacity Backing (Hide)'!U$2,Capacity!$B$10:$B$109,0),1):INDEX(Capacity!$C$10:$Q$109,MATCH('Capacity Backing (Hide)'!U$2,Capacity!$B$10:$B$109,0),15))</f>
        <v>#N/A</v>
      </c>
      <c r="V3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(Hide)'!$A36,'Capacity Summary'!$I$35:$BH$35,0))="x",INDEX('Capacity Summary'!$C$36:$F$135,MATCH('Capacity Backing (Hide)'!V$2,'Capacity Summary'!$B$36:$B$135,0),4),IF(INDEX('Capacity Summary'!$I$36:$BH$135,MATCH('Capacity Backing (Hide)'!V$2,'Capacity Summary'!$B$36:$B$135,0),MATCH('Capacity Backing (Hide)'!$A36,'Capacity Summary'!$I$35:$BH$35,0))&lt;&gt;0,INDEX('Capacity Summary'!$I$36:$BH$135,MATCH('Capacity Backing (Hide)'!V$2,'Capacity Summary'!$B$36:$B$135,0),MATCH('Capacity Backing (Hide)'!$A36,'Capacity Summary'!$I$35:$BH$35,0)),0)),INDEX('Capacity Summary'!$C$36:$F$135,MATCH('Capacity Backing (Hide)'!V$2,'Capacity Summary'!$B$36:$B$135,0),2)))/IF(Summary!$B$7="Minutes",1,60)/COUNTA(INDEX(Capacity!$C$10:$Q$109,MATCH('Capacity Backing (Hide)'!V$2,Capacity!$B$10:$B$109,0),1):INDEX(Capacity!$C$10:$Q$109,MATCH('Capacity Backing (Hide)'!V$2,Capacity!$B$10:$B$109,0),15))</f>
        <v>#N/A</v>
      </c>
      <c r="W3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(Hide)'!$A36,'Capacity Summary'!$I$35:$BH$35,0))="x",INDEX('Capacity Summary'!$C$36:$F$135,MATCH('Capacity Backing (Hide)'!W$2,'Capacity Summary'!$B$36:$B$135,0),4),IF(INDEX('Capacity Summary'!$I$36:$BH$135,MATCH('Capacity Backing (Hide)'!W$2,'Capacity Summary'!$B$36:$B$135,0),MATCH('Capacity Backing (Hide)'!$A36,'Capacity Summary'!$I$35:$BH$35,0))&lt;&gt;0,INDEX('Capacity Summary'!$I$36:$BH$135,MATCH('Capacity Backing (Hide)'!W$2,'Capacity Summary'!$B$36:$B$135,0),MATCH('Capacity Backing (Hide)'!$A36,'Capacity Summary'!$I$35:$BH$35,0)),0)),INDEX('Capacity Summary'!$C$36:$F$135,MATCH('Capacity Backing (Hide)'!W$2,'Capacity Summary'!$B$36:$B$135,0),2)))/IF(Summary!$B$7="Minutes",1,60)/COUNTA(INDEX(Capacity!$C$10:$Q$109,MATCH('Capacity Backing (Hide)'!W$2,Capacity!$B$10:$B$109,0),1):INDEX(Capacity!$C$10:$Q$109,MATCH('Capacity Backing (Hide)'!W$2,Capacity!$B$10:$B$109,0),15))</f>
        <v>#N/A</v>
      </c>
      <c r="X3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(Hide)'!$A36,'Capacity Summary'!$I$35:$BH$35,0))="x",INDEX('Capacity Summary'!$C$36:$F$135,MATCH('Capacity Backing (Hide)'!X$2,'Capacity Summary'!$B$36:$B$135,0),4),IF(INDEX('Capacity Summary'!$I$36:$BH$135,MATCH('Capacity Backing (Hide)'!X$2,'Capacity Summary'!$B$36:$B$135,0),MATCH('Capacity Backing (Hide)'!$A36,'Capacity Summary'!$I$35:$BH$35,0))&lt;&gt;0,INDEX('Capacity Summary'!$I$36:$BH$135,MATCH('Capacity Backing (Hide)'!X$2,'Capacity Summary'!$B$36:$B$135,0),MATCH('Capacity Backing (Hide)'!$A36,'Capacity Summary'!$I$35:$BH$35,0)),0)),INDEX('Capacity Summary'!$C$36:$F$135,MATCH('Capacity Backing (Hide)'!X$2,'Capacity Summary'!$B$36:$B$135,0),2)))/IF(Summary!$B$7="Minutes",1,60)/COUNTA(INDEX(Capacity!$C$10:$Q$109,MATCH('Capacity Backing (Hide)'!X$2,Capacity!$B$10:$B$109,0),1):INDEX(Capacity!$C$10:$Q$109,MATCH('Capacity Backing (Hide)'!X$2,Capacity!$B$10:$B$109,0),15))</f>
        <v>#N/A</v>
      </c>
      <c r="Y3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(Hide)'!$A36,'Capacity Summary'!$I$35:$BH$35,0))="x",INDEX('Capacity Summary'!$C$36:$F$135,MATCH('Capacity Backing (Hide)'!Y$2,'Capacity Summary'!$B$36:$B$135,0),4),IF(INDEX('Capacity Summary'!$I$36:$BH$135,MATCH('Capacity Backing (Hide)'!Y$2,'Capacity Summary'!$B$36:$B$135,0),MATCH('Capacity Backing (Hide)'!$A36,'Capacity Summary'!$I$35:$BH$35,0))&lt;&gt;0,INDEX('Capacity Summary'!$I$36:$BH$135,MATCH('Capacity Backing (Hide)'!Y$2,'Capacity Summary'!$B$36:$B$135,0),MATCH('Capacity Backing (Hide)'!$A36,'Capacity Summary'!$I$35:$BH$35,0)),0)),INDEX('Capacity Summary'!$C$36:$F$135,MATCH('Capacity Backing (Hide)'!Y$2,'Capacity Summary'!$B$36:$B$135,0),2)))/IF(Summary!$B$7="Minutes",1,60)/COUNTA(INDEX(Capacity!$C$10:$Q$109,MATCH('Capacity Backing (Hide)'!Y$2,Capacity!$B$10:$B$109,0),1):INDEX(Capacity!$C$10:$Q$109,MATCH('Capacity Backing (Hide)'!Y$2,Capacity!$B$10:$B$109,0),15))</f>
        <v>#N/A</v>
      </c>
      <c r="Z3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(Hide)'!$A36,'Capacity Summary'!$I$35:$BH$35,0))="x",INDEX('Capacity Summary'!$C$36:$F$135,MATCH('Capacity Backing (Hide)'!Z$2,'Capacity Summary'!$B$36:$B$135,0),4),IF(INDEX('Capacity Summary'!$I$36:$BH$135,MATCH('Capacity Backing (Hide)'!Z$2,'Capacity Summary'!$B$36:$B$135,0),MATCH('Capacity Backing (Hide)'!$A36,'Capacity Summary'!$I$35:$BH$35,0))&lt;&gt;0,INDEX('Capacity Summary'!$I$36:$BH$135,MATCH('Capacity Backing (Hide)'!Z$2,'Capacity Summary'!$B$36:$B$135,0),MATCH('Capacity Backing (Hide)'!$A36,'Capacity Summary'!$I$35:$BH$35,0)),0)),INDEX('Capacity Summary'!$C$36:$F$135,MATCH('Capacity Backing (Hide)'!Z$2,'Capacity Summary'!$B$36:$B$135,0),2)))/IF(Summary!$B$7="Minutes",1,60)/COUNTA(INDEX(Capacity!$C$10:$Q$109,MATCH('Capacity Backing (Hide)'!Z$2,Capacity!$B$10:$B$109,0),1):INDEX(Capacity!$C$10:$Q$109,MATCH('Capacity Backing (Hide)'!Z$2,Capacity!$B$10:$B$109,0),15))</f>
        <v>#N/A</v>
      </c>
      <c r="AA3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(Hide)'!$A36,'Capacity Summary'!$I$35:$BH$35,0))="x",INDEX('Capacity Summary'!$C$36:$F$135,MATCH('Capacity Backing (Hide)'!AA$2,'Capacity Summary'!$B$36:$B$135,0),4),IF(INDEX('Capacity Summary'!$I$36:$BH$135,MATCH('Capacity Backing (Hide)'!AA$2,'Capacity Summary'!$B$36:$B$135,0),MATCH('Capacity Backing (Hide)'!$A36,'Capacity Summary'!$I$35:$BH$35,0))&lt;&gt;0,INDEX('Capacity Summary'!$I$36:$BH$135,MATCH('Capacity Backing (Hide)'!AA$2,'Capacity Summary'!$B$36:$B$135,0),MATCH('Capacity Backing (Hide)'!$A36,'Capacity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(Hide)'!$A36,'Capacity Summary'!$I$35:$BH$35,0))="x",INDEX('Capacity Summary'!$C$36:$F$135,MATCH('Capacity Backing (Hide)'!AB$2,'Capacity Summary'!$B$36:$B$135,0),4),IF(INDEX('Capacity Summary'!$I$36:$BH$135,MATCH('Capacity Backing (Hide)'!AB$2,'Capacity Summary'!$B$36:$B$135,0),MATCH('Capacity Backing (Hide)'!$A36,'Capacity Summary'!$I$35:$BH$35,0))&lt;&gt;0,INDEX('Capacity Summary'!$I$36:$BH$135,MATCH('Capacity Backing (Hide)'!AB$2,'Capacity Summary'!$B$36:$B$135,0),MATCH('Capacity Backing (Hide)'!$A36,'Capacity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(Hide)'!$A36,'Capacity Summary'!$I$35:$BH$35,0))="x",INDEX('Capacity Summary'!$C$36:$F$135,MATCH('Capacity Backing (Hide)'!AC$2,'Capacity Summary'!$B$36:$B$135,0),4),IF(INDEX('Capacity Summary'!$I$36:$BH$135,MATCH('Capacity Backing (Hide)'!AC$2,'Capacity Summary'!$B$36:$B$135,0),MATCH('Capacity Backing (Hide)'!$A36,'Capacity Summary'!$I$35:$BH$35,0))&lt;&gt;0,INDEX('Capacity Summary'!$I$36:$BH$135,MATCH('Capacity Backing (Hide)'!AC$2,'Capacity Summary'!$B$36:$B$135,0),MATCH('Capacity Backing (Hide)'!$A36,'Capacity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(Hide)'!$A36,'Capacity Summary'!$I$35:$BH$35,0))="x",INDEX('Capacity Summary'!$C$36:$F$135,MATCH('Capacity Backing (Hide)'!AD$2,'Capacity Summary'!$B$36:$B$135,0),4),IF(INDEX('Capacity Summary'!$I$36:$BH$135,MATCH('Capacity Backing (Hide)'!AD$2,'Capacity Summary'!$B$36:$B$135,0),MATCH('Capacity Backing (Hide)'!$A36,'Capacity Summary'!$I$35:$BH$35,0))&lt;&gt;0,INDEX('Capacity Summary'!$I$36:$BH$135,MATCH('Capacity Backing (Hide)'!AD$2,'Capacity Summary'!$B$36:$B$135,0),MATCH('Capacity Backing (Hide)'!$A36,'Capacity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(Hide)'!$A36,'Capacity Summary'!$I$35:$BH$35,0))="x",INDEX('Capacity Summary'!$C$36:$F$135,MATCH('Capacity Backing (Hide)'!AE$2,'Capacity Summary'!$B$36:$B$135,0),4),IF(INDEX('Capacity Summary'!$I$36:$BH$135,MATCH('Capacity Backing (Hide)'!AE$2,'Capacity Summary'!$B$36:$B$135,0),MATCH('Capacity Backing (Hide)'!$A36,'Capacity Summary'!$I$35:$BH$35,0))&lt;&gt;0,INDEX('Capacity Summary'!$I$36:$BH$135,MATCH('Capacity Backing (Hide)'!AE$2,'Capacity Summary'!$B$36:$B$135,0),MATCH('Capacity Backing (Hide)'!$A36,'Capacity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(Hide)'!$A36,'Capacity Summary'!$I$35:$BH$35,0))="x",INDEX('Capacity Summary'!$C$36:$F$135,MATCH('Capacity Backing (Hide)'!AF$2,'Capacity Summary'!$B$36:$B$135,0),4),IF(INDEX('Capacity Summary'!$I$36:$BH$135,MATCH('Capacity Backing (Hide)'!AF$2,'Capacity Summary'!$B$36:$B$135,0),MATCH('Capacity Backing (Hide)'!$A36,'Capacity Summary'!$I$35:$BH$35,0))&lt;&gt;0,INDEX('Capacity Summary'!$I$36:$BH$135,MATCH('Capacity Backing (Hide)'!AF$2,'Capacity Summary'!$B$36:$B$135,0),MATCH('Capacity Backing (Hide)'!$A36,'Capacity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(Hide)'!$A36,'Capacity Summary'!$I$35:$BH$35,0))="x",INDEX('Capacity Summary'!$C$36:$F$135,MATCH('Capacity Backing (Hide)'!AG$2,'Capacity Summary'!$B$36:$B$135,0),4),IF(INDEX('Capacity Summary'!$I$36:$BH$135,MATCH('Capacity Backing (Hide)'!AG$2,'Capacity Summary'!$B$36:$B$135,0),MATCH('Capacity Backing (Hide)'!$A36,'Capacity Summary'!$I$35:$BH$35,0))&lt;&gt;0,INDEX('Capacity Summary'!$I$36:$BH$135,MATCH('Capacity Backing (Hide)'!AG$2,'Capacity Summary'!$B$36:$B$135,0),MATCH('Capacity Backing (Hide)'!$A36,'Capacity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(Hide)'!$A36,'Capacity Summary'!$I$35:$BH$35,0))="x",INDEX('Capacity Summary'!$C$36:$F$135,MATCH('Capacity Backing (Hide)'!AH$2,'Capacity Summary'!$B$36:$B$135,0),4),IF(INDEX('Capacity Summary'!$I$36:$BH$135,MATCH('Capacity Backing (Hide)'!AH$2,'Capacity Summary'!$B$36:$B$135,0),MATCH('Capacity Backing (Hide)'!$A36,'Capacity Summary'!$I$35:$BH$35,0))&lt;&gt;0,INDEX('Capacity Summary'!$I$36:$BH$135,MATCH('Capacity Backing (Hide)'!AH$2,'Capacity Summary'!$B$36:$B$135,0),MATCH('Capacity Backing (Hide)'!$A36,'Capacity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(Hide)'!$A36,'Capacity Summary'!$I$35:$BH$35,0))="x",INDEX('Capacity Summary'!$C$36:$F$135,MATCH('Capacity Backing (Hide)'!AI$2,'Capacity Summary'!$B$36:$B$135,0),4),IF(INDEX('Capacity Summary'!$I$36:$BH$135,MATCH('Capacity Backing (Hide)'!AI$2,'Capacity Summary'!$B$36:$B$135,0),MATCH('Capacity Backing (Hide)'!$A36,'Capacity Summary'!$I$35:$BH$35,0))&lt;&gt;0,INDEX('Capacity Summary'!$I$36:$BH$135,MATCH('Capacity Backing (Hide)'!AI$2,'Capacity Summary'!$B$36:$B$135,0),MATCH('Capacity Backing (Hide)'!$A36,'Capacity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(Hide)'!$A36,'Capacity Summary'!$I$35:$BH$35,0))="x",INDEX('Capacity Summary'!$C$36:$F$135,MATCH('Capacity Backing (Hide)'!AJ$2,'Capacity Summary'!$B$36:$B$135,0),4),IF(INDEX('Capacity Summary'!$I$36:$BH$135,MATCH('Capacity Backing (Hide)'!AJ$2,'Capacity Summary'!$B$36:$B$135,0),MATCH('Capacity Backing (Hide)'!$A36,'Capacity Summary'!$I$35:$BH$35,0))&lt;&gt;0,INDEX('Capacity Summary'!$I$36:$BH$135,MATCH('Capacity Backing (Hide)'!AJ$2,'Capacity Summary'!$B$36:$B$135,0),MATCH('Capacity Backing (Hide)'!$A36,'Capacity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(Hide)'!$A36,'Capacity Summary'!$I$35:$BH$35,0))="x",INDEX('Capacity Summary'!$C$36:$F$135,MATCH('Capacity Backing (Hide)'!AK$2,'Capacity Summary'!$B$36:$B$135,0),4),IF(INDEX('Capacity Summary'!$I$36:$BH$135,MATCH('Capacity Backing (Hide)'!AK$2,'Capacity Summary'!$B$36:$B$135,0),MATCH('Capacity Backing (Hide)'!$A36,'Capacity Summary'!$I$35:$BH$35,0))&lt;&gt;0,INDEX('Capacity Summary'!$I$36:$BH$135,MATCH('Capacity Backing (Hide)'!AK$2,'Capacity Summary'!$B$36:$B$135,0),MATCH('Capacity Backing (Hide)'!$A36,'Capacity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(Hide)'!$A36,'Capacity Summary'!$I$35:$BH$35,0))="x",INDEX('Capacity Summary'!$C$36:$F$135,MATCH('Capacity Backing (Hide)'!AL$2,'Capacity Summary'!$B$36:$B$135,0),4),IF(INDEX('Capacity Summary'!$I$36:$BH$135,MATCH('Capacity Backing (Hide)'!AL$2,'Capacity Summary'!$B$36:$B$135,0),MATCH('Capacity Backing (Hide)'!$A36,'Capacity Summary'!$I$35:$BH$35,0))&lt;&gt;0,INDEX('Capacity Summary'!$I$36:$BH$135,MATCH('Capacity Backing (Hide)'!AL$2,'Capacity Summary'!$B$36:$B$135,0),MATCH('Capacity Backing (Hide)'!$A36,'Capacity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(Hide)'!$A36,'Capacity Summary'!$I$35:$BH$35,0))="x",INDEX('Capacity Summary'!$C$36:$F$135,MATCH('Capacity Backing (Hide)'!AM$2,'Capacity Summary'!$B$36:$B$135,0),4),IF(INDEX('Capacity Summary'!$I$36:$BH$135,MATCH('Capacity Backing (Hide)'!AM$2,'Capacity Summary'!$B$36:$B$135,0),MATCH('Capacity Backing (Hide)'!$A36,'Capacity Summary'!$I$35:$BH$35,0))&lt;&gt;0,INDEX('Capacity Summary'!$I$36:$BH$135,MATCH('Capacity Backing (Hide)'!AM$2,'Capacity Summary'!$B$36:$B$135,0),MATCH('Capacity Backing (Hide)'!$A36,'Capacity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(Hide)'!$A36,'Capacity Summary'!$I$35:$BH$35,0))="x",INDEX('Capacity Summary'!$C$36:$F$135,MATCH('Capacity Backing (Hide)'!AN$2,'Capacity Summary'!$B$36:$B$135,0),4),IF(INDEX('Capacity Summary'!$I$36:$BH$135,MATCH('Capacity Backing (Hide)'!AN$2,'Capacity Summary'!$B$36:$B$135,0),MATCH('Capacity Backing (Hide)'!$A36,'Capacity Summary'!$I$35:$BH$35,0))&lt;&gt;0,INDEX('Capacity Summary'!$I$36:$BH$135,MATCH('Capacity Backing (Hide)'!AN$2,'Capacity Summary'!$B$36:$B$135,0),MATCH('Capacity Backing (Hide)'!$A36,'Capacity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(Hide)'!$A36,'Capacity Summary'!$I$35:$BH$35,0))="x",INDEX('Capacity Summary'!$C$36:$F$135,MATCH('Capacity Backing (Hide)'!AO$2,'Capacity Summary'!$B$36:$B$135,0),4),IF(INDEX('Capacity Summary'!$I$36:$BH$135,MATCH('Capacity Backing (Hide)'!AO$2,'Capacity Summary'!$B$36:$B$135,0),MATCH('Capacity Backing (Hide)'!$A36,'Capacity Summary'!$I$35:$BH$35,0))&lt;&gt;0,INDEX('Capacity Summary'!$I$36:$BH$135,MATCH('Capacity Backing (Hide)'!AO$2,'Capacity Summary'!$B$36:$B$135,0),MATCH('Capacity Backing (Hide)'!$A36,'Capacity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(Hide)'!$A36,'Capacity Summary'!$I$35:$BH$35,0))="x",INDEX('Capacity Summary'!$C$36:$F$135,MATCH('Capacity Backing (Hide)'!AP$2,'Capacity Summary'!$B$36:$B$135,0),4),IF(INDEX('Capacity Summary'!$I$36:$BH$135,MATCH('Capacity Backing (Hide)'!AP$2,'Capacity Summary'!$B$36:$B$135,0),MATCH('Capacity Backing (Hide)'!$A36,'Capacity Summary'!$I$35:$BH$35,0))&lt;&gt;0,INDEX('Capacity Summary'!$I$36:$BH$135,MATCH('Capacity Backing (Hide)'!AP$2,'Capacity Summary'!$B$36:$B$135,0),MATCH('Capacity Backing (Hide)'!$A36,'Capacity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(Hide)'!$A36,'Capacity Summary'!$I$35:$BH$35,0))="x",INDEX('Capacity Summary'!$C$36:$F$135,MATCH('Capacity Backing (Hide)'!AQ$2,'Capacity Summary'!$B$36:$B$135,0),4),IF(INDEX('Capacity Summary'!$I$36:$BH$135,MATCH('Capacity Backing (Hide)'!AQ$2,'Capacity Summary'!$B$36:$B$135,0),MATCH('Capacity Backing (Hide)'!$A36,'Capacity Summary'!$I$35:$BH$35,0))&lt;&gt;0,INDEX('Capacity Summary'!$I$36:$BH$135,MATCH('Capacity Backing (Hide)'!AQ$2,'Capacity Summary'!$B$36:$B$135,0),MATCH('Capacity Backing (Hide)'!$A36,'Capacity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(Hide)'!$A36,'Capacity Summary'!$I$35:$BH$35,0))="x",INDEX('Capacity Summary'!$C$36:$F$135,MATCH('Capacity Backing (Hide)'!AR$2,'Capacity Summary'!$B$36:$B$135,0),4),IF(INDEX('Capacity Summary'!$I$36:$BH$135,MATCH('Capacity Backing (Hide)'!AR$2,'Capacity Summary'!$B$36:$B$135,0),MATCH('Capacity Backing (Hide)'!$A36,'Capacity Summary'!$I$35:$BH$35,0))&lt;&gt;0,INDEX('Capacity Summary'!$I$36:$BH$135,MATCH('Capacity Backing (Hide)'!AR$2,'Capacity Summary'!$B$36:$B$135,0),MATCH('Capacity Backing (Hide)'!$A36,'Capacity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(Hide)'!$A36,'Capacity Summary'!$I$35:$BH$35,0))="x",INDEX('Capacity Summary'!$C$36:$F$135,MATCH('Capacity Backing (Hide)'!AS$2,'Capacity Summary'!$B$36:$B$135,0),4),IF(INDEX('Capacity Summary'!$I$36:$BH$135,MATCH('Capacity Backing (Hide)'!AS$2,'Capacity Summary'!$B$36:$B$135,0),MATCH('Capacity Backing (Hide)'!$A36,'Capacity Summary'!$I$35:$BH$35,0))&lt;&gt;0,INDEX('Capacity Summary'!$I$36:$BH$135,MATCH('Capacity Backing (Hide)'!AS$2,'Capacity Summary'!$B$36:$B$135,0),MATCH('Capacity Backing (Hide)'!$A36,'Capacity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(Hide)'!$A36,'Capacity Summary'!$I$35:$BH$35,0))="x",INDEX('Capacity Summary'!$C$36:$F$135,MATCH('Capacity Backing (Hide)'!AT$2,'Capacity Summary'!$B$36:$B$135,0),4),IF(INDEX('Capacity Summary'!$I$36:$BH$135,MATCH('Capacity Backing (Hide)'!AT$2,'Capacity Summary'!$B$36:$B$135,0),MATCH('Capacity Backing (Hide)'!$A36,'Capacity Summary'!$I$35:$BH$35,0))&lt;&gt;0,INDEX('Capacity Summary'!$I$36:$BH$135,MATCH('Capacity Backing (Hide)'!AT$2,'Capacity Summary'!$B$36:$B$135,0),MATCH('Capacity Backing (Hide)'!$A36,'Capacity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(Hide)'!$A36,'Capacity Summary'!$I$35:$BH$35,0))="x",INDEX('Capacity Summary'!$C$36:$F$135,MATCH('Capacity Backing (Hide)'!AU$2,'Capacity Summary'!$B$36:$B$135,0),4),IF(INDEX('Capacity Summary'!$I$36:$BH$135,MATCH('Capacity Backing (Hide)'!AU$2,'Capacity Summary'!$B$36:$B$135,0),MATCH('Capacity Backing (Hide)'!$A36,'Capacity Summary'!$I$35:$BH$35,0))&lt;&gt;0,INDEX('Capacity Summary'!$I$36:$BH$135,MATCH('Capacity Backing (Hide)'!AU$2,'Capacity Summary'!$B$36:$B$135,0),MATCH('Capacity Backing (Hide)'!$A36,'Capacity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(Hide)'!$A36,'Capacity Summary'!$I$35:$BH$35,0))="x",INDEX('Capacity Summary'!$C$36:$F$135,MATCH('Capacity Backing (Hide)'!AV$2,'Capacity Summary'!$B$36:$B$135,0),4),IF(INDEX('Capacity Summary'!$I$36:$BH$135,MATCH('Capacity Backing (Hide)'!AV$2,'Capacity Summary'!$B$36:$B$135,0),MATCH('Capacity Backing (Hide)'!$A36,'Capacity Summary'!$I$35:$BH$35,0))&lt;&gt;0,INDEX('Capacity Summary'!$I$36:$BH$135,MATCH('Capacity Backing (Hide)'!AV$2,'Capacity Summary'!$B$36:$B$135,0),MATCH('Capacity Backing (Hide)'!$A36,'Capacity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(Hide)'!$A36,'Capacity Summary'!$I$35:$BH$35,0))="x",INDEX('Capacity Summary'!$C$36:$F$135,MATCH('Capacity Backing (Hide)'!AW$2,'Capacity Summary'!$B$36:$B$135,0),4),IF(INDEX('Capacity Summary'!$I$36:$BH$135,MATCH('Capacity Backing (Hide)'!AW$2,'Capacity Summary'!$B$36:$B$135,0),MATCH('Capacity Backing (Hide)'!$A36,'Capacity Summary'!$I$35:$BH$35,0))&lt;&gt;0,INDEX('Capacity Summary'!$I$36:$BH$135,MATCH('Capacity Backing (Hide)'!AW$2,'Capacity Summary'!$B$36:$B$135,0),MATCH('Capacity Backing (Hide)'!$A36,'Capacity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(Hide)'!$A36,'Capacity Summary'!$I$35:$BH$35,0))="x",INDEX('Capacity Summary'!$C$36:$F$135,MATCH('Capacity Backing (Hide)'!AX$2,'Capacity Summary'!$B$36:$B$135,0),4),IF(INDEX('Capacity Summary'!$I$36:$BH$135,MATCH('Capacity Backing (Hide)'!AX$2,'Capacity Summary'!$B$36:$B$135,0),MATCH('Capacity Backing (Hide)'!$A36,'Capacity Summary'!$I$35:$BH$35,0))&lt;&gt;0,INDEX('Capacity Summary'!$I$36:$BH$135,MATCH('Capacity Backing (Hide)'!AX$2,'Capacity Summary'!$B$36:$B$135,0),MATCH('Capacity Backing (Hide)'!$A36,'Capacity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(Hide)'!$A36,'Capacity Summary'!$I$35:$BH$35,0))="x",INDEX('Capacity Summary'!$C$36:$F$135,MATCH('Capacity Backing (Hide)'!AY$2,'Capacity Summary'!$B$36:$B$135,0),4),IF(INDEX('Capacity Summary'!$I$36:$BH$135,MATCH('Capacity Backing (Hide)'!AY$2,'Capacity Summary'!$B$36:$B$135,0),MATCH('Capacity Backing (Hide)'!$A36,'Capacity Summary'!$I$35:$BH$35,0))&lt;&gt;0,INDEX('Capacity Summary'!$I$36:$BH$135,MATCH('Capacity Backing (Hide)'!AY$2,'Capacity Summary'!$B$36:$B$135,0),MATCH('Capacity Backing (Hide)'!$A36,'Capacity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(Hide)'!$A36,'Capacity Summary'!$I$35:$BH$35,0))="x",INDEX('Capacity Summary'!$C$36:$F$135,MATCH('Capacity Backing (Hide)'!AZ$2,'Capacity Summary'!$B$36:$B$135,0),4),IF(INDEX('Capacity Summary'!$I$36:$BH$135,MATCH('Capacity Backing (Hide)'!AZ$2,'Capacity Summary'!$B$36:$B$135,0),MATCH('Capacity Backing (Hide)'!$A36,'Capacity Summary'!$I$35:$BH$35,0))&lt;&gt;0,INDEX('Capacity Summary'!$I$36:$BH$135,MATCH('Capacity Backing (Hide)'!AZ$2,'Capacity Summary'!$B$36:$B$135,0),MATCH('Capacity Backing (Hide)'!$A36,'Capacity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(Hide)'!$A36,'Capacity Summary'!$I$35:$BH$35,0))="x",INDEX('Capacity Summary'!$C$36:$F$135,MATCH('Capacity Backing (Hide)'!BA$2,'Capacity Summary'!$B$36:$B$135,0),4),IF(INDEX('Capacity Summary'!$I$36:$BH$135,MATCH('Capacity Backing (Hide)'!BA$2,'Capacity Summary'!$B$36:$B$135,0),MATCH('Capacity Backing (Hide)'!$A36,'Capacity Summary'!$I$35:$BH$35,0))&lt;&gt;0,INDEX('Capacity Summary'!$I$36:$BH$135,MATCH('Capacity Backing (Hide)'!BA$2,'Capacity Summary'!$B$36:$B$135,0),MATCH('Capacity Backing (Hide)'!$A36,'Capacity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(Hide)'!$A36,'Capacity Summary'!$I$35:$BH$35,0))="x",INDEX('Capacity Summary'!$C$36:$F$135,MATCH('Capacity Backing (Hide)'!BB$2,'Capacity Summary'!$B$36:$B$135,0),4),IF(INDEX('Capacity Summary'!$I$36:$BH$135,MATCH('Capacity Backing (Hide)'!BB$2,'Capacity Summary'!$B$36:$B$135,0),MATCH('Capacity Backing (Hide)'!$A36,'Capacity Summary'!$I$35:$BH$35,0))&lt;&gt;0,INDEX('Capacity Summary'!$I$36:$BH$135,MATCH('Capacity Backing (Hide)'!BB$2,'Capacity Summary'!$B$36:$B$135,0),MATCH('Capacity Backing (Hide)'!$A36,'Capacity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(Hide)'!$A36,'Capacity Summary'!$I$35:$BH$35,0))="x",INDEX('Capacity Summary'!$C$36:$F$135,MATCH('Capacity Backing (Hide)'!BC$2,'Capacity Summary'!$B$36:$B$135,0),4),IF(INDEX('Capacity Summary'!$I$36:$BH$135,MATCH('Capacity Backing (Hide)'!BC$2,'Capacity Summary'!$B$36:$B$135,0),MATCH('Capacity Backing (Hide)'!$A36,'Capacity Summary'!$I$35:$BH$35,0))&lt;&gt;0,INDEX('Capacity Summary'!$I$36:$BH$135,MATCH('Capacity Backing (Hide)'!BC$2,'Capacity Summary'!$B$36:$B$135,0),MATCH('Capacity Backing (Hide)'!$A36,'Capacity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(Hide)'!$A36,'Capacity Summary'!$I$35:$BH$35,0))="x",INDEX('Capacity Summary'!$C$36:$F$135,MATCH('Capacity Backing (Hide)'!BD$2,'Capacity Summary'!$B$36:$B$135,0),4),IF(INDEX('Capacity Summary'!$I$36:$BH$135,MATCH('Capacity Backing (Hide)'!BD$2,'Capacity Summary'!$B$36:$B$135,0),MATCH('Capacity Backing (Hide)'!$A36,'Capacity Summary'!$I$35:$BH$35,0))&lt;&gt;0,INDEX('Capacity Summary'!$I$36:$BH$135,MATCH('Capacity Backing (Hide)'!BD$2,'Capacity Summary'!$B$36:$B$135,0),MATCH('Capacity Backing (Hide)'!$A36,'Capacity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(Hide)'!$A36,'Capacity Summary'!$I$35:$BH$35,0))="x",INDEX('Capacity Summary'!$C$36:$F$135,MATCH('Capacity Backing (Hide)'!BE$2,'Capacity Summary'!$B$36:$B$135,0),4),IF(INDEX('Capacity Summary'!$I$36:$BH$135,MATCH('Capacity Backing (Hide)'!BE$2,'Capacity Summary'!$B$36:$B$135,0),MATCH('Capacity Backing (Hide)'!$A36,'Capacity Summary'!$I$35:$BH$35,0))&lt;&gt;0,INDEX('Capacity Summary'!$I$36:$BH$135,MATCH('Capacity Backing (Hide)'!BE$2,'Capacity Summary'!$B$36:$B$135,0),MATCH('Capacity Backing (Hide)'!$A36,'Capacity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(Hide)'!$A36,'Capacity Summary'!$I$35:$BH$35,0))="x",INDEX('Capacity Summary'!$C$36:$F$135,MATCH('Capacity Backing (Hide)'!BF$2,'Capacity Summary'!$B$36:$B$135,0),4),IF(INDEX('Capacity Summary'!$I$36:$BH$135,MATCH('Capacity Backing (Hide)'!BF$2,'Capacity Summary'!$B$36:$B$135,0),MATCH('Capacity Backing (Hide)'!$A36,'Capacity Summary'!$I$35:$BH$35,0))&lt;&gt;0,INDEX('Capacity Summary'!$I$36:$BH$135,MATCH('Capacity Backing (Hide)'!BF$2,'Capacity Summary'!$B$36:$B$135,0),MATCH('Capacity Backing (Hide)'!$A36,'Capacity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(Hide)'!$A36,'Capacity Summary'!$I$35:$BH$35,0))="x",INDEX('Capacity Summary'!$C$36:$F$135,MATCH('Capacity Backing (Hide)'!BG$2,'Capacity Summary'!$B$36:$B$135,0),4),IF(INDEX('Capacity Summary'!$I$36:$BH$135,MATCH('Capacity Backing (Hide)'!BG$2,'Capacity Summary'!$B$36:$B$135,0),MATCH('Capacity Backing (Hide)'!$A36,'Capacity Summary'!$I$35:$BH$35,0))&lt;&gt;0,INDEX('Capacity Summary'!$I$36:$BH$135,MATCH('Capacity Backing (Hide)'!BG$2,'Capacity Summary'!$B$36:$B$135,0),MATCH('Capacity Backing (Hide)'!$A36,'Capacity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(Hide)'!$A36,'Capacity Summary'!$I$35:$BH$35,0))="x",INDEX('Capacity Summary'!$C$36:$F$135,MATCH('Capacity Backing (Hide)'!BH$2,'Capacity Summary'!$B$36:$B$135,0),4),IF(INDEX('Capacity Summary'!$I$36:$BH$135,MATCH('Capacity Backing (Hide)'!BH$2,'Capacity Summary'!$B$36:$B$135,0),MATCH('Capacity Backing (Hide)'!$A36,'Capacity Summary'!$I$35:$BH$35,0))&lt;&gt;0,INDEX('Capacity Summary'!$I$36:$BH$135,MATCH('Capacity Backing (Hide)'!BH$2,'Capacity Summary'!$B$36:$B$135,0),MATCH('Capacity Backing (Hide)'!$A36,'Capacity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(Hide)'!$A36,'Capacity Summary'!$I$35:$BH$35,0))="x",INDEX('Capacity Summary'!$C$36:$F$135,MATCH('Capacity Backing (Hide)'!BI$2,'Capacity Summary'!$B$36:$B$135,0),4),IF(INDEX('Capacity Summary'!$I$36:$BH$135,MATCH('Capacity Backing (Hide)'!BI$2,'Capacity Summary'!$B$36:$B$135,0),MATCH('Capacity Backing (Hide)'!$A36,'Capacity Summary'!$I$35:$BH$35,0))&lt;&gt;0,INDEX('Capacity Summary'!$I$36:$BH$135,MATCH('Capacity Backing (Hide)'!BI$2,'Capacity Summary'!$B$36:$B$135,0),MATCH('Capacity Backing (Hide)'!$A36,'Capacity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(Hide)'!$A36,'Capacity Summary'!$I$35:$BH$35,0))="x",INDEX('Capacity Summary'!$C$36:$F$135,MATCH('Capacity Backing (Hide)'!BJ$2,'Capacity Summary'!$B$36:$B$135,0),4),IF(INDEX('Capacity Summary'!$I$36:$BH$135,MATCH('Capacity Backing (Hide)'!BJ$2,'Capacity Summary'!$B$36:$B$135,0),MATCH('Capacity Backing (Hide)'!$A36,'Capacity Summary'!$I$35:$BH$35,0))&lt;&gt;0,INDEX('Capacity Summary'!$I$36:$BH$135,MATCH('Capacity Backing (Hide)'!BJ$2,'Capacity Summary'!$B$36:$B$135,0),MATCH('Capacity Backing (Hide)'!$A36,'Capacity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(Hide)'!$A36,'Capacity Summary'!$I$35:$BH$35,0))="x",INDEX('Capacity Summary'!$C$36:$F$135,MATCH('Capacity Backing (Hide)'!BK$2,'Capacity Summary'!$B$36:$B$135,0),4),IF(INDEX('Capacity Summary'!$I$36:$BH$135,MATCH('Capacity Backing (Hide)'!BK$2,'Capacity Summary'!$B$36:$B$135,0),MATCH('Capacity Backing (Hide)'!$A36,'Capacity Summary'!$I$35:$BH$35,0))&lt;&gt;0,INDEX('Capacity Summary'!$I$36:$BH$135,MATCH('Capacity Backing (Hide)'!BK$2,'Capacity Summary'!$B$36:$B$135,0),MATCH('Capacity Backing (Hide)'!$A36,'Capacity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(Hide)'!$A36,'Capacity Summary'!$I$35:$BH$35,0))="x",INDEX('Capacity Summary'!$C$36:$F$135,MATCH('Capacity Backing (Hide)'!BL$2,'Capacity Summary'!$B$36:$B$135,0),4),IF(INDEX('Capacity Summary'!$I$36:$BH$135,MATCH('Capacity Backing (Hide)'!BL$2,'Capacity Summary'!$B$36:$B$135,0),MATCH('Capacity Backing (Hide)'!$A36,'Capacity Summary'!$I$35:$BH$35,0))&lt;&gt;0,INDEX('Capacity Summary'!$I$36:$BH$135,MATCH('Capacity Backing (Hide)'!BL$2,'Capacity Summary'!$B$36:$B$135,0),MATCH('Capacity Backing (Hide)'!$A36,'Capacity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(Hide)'!$A36,'Capacity Summary'!$I$35:$BH$35,0))="x",INDEX('Capacity Summary'!$C$36:$F$135,MATCH('Capacity Backing (Hide)'!BM$2,'Capacity Summary'!$B$36:$B$135,0),4),IF(INDEX('Capacity Summary'!$I$36:$BH$135,MATCH('Capacity Backing (Hide)'!BM$2,'Capacity Summary'!$B$36:$B$135,0),MATCH('Capacity Backing (Hide)'!$A36,'Capacity Summary'!$I$35:$BH$35,0))&lt;&gt;0,INDEX('Capacity Summary'!$I$36:$BH$135,MATCH('Capacity Backing (Hide)'!BM$2,'Capacity Summary'!$B$36:$B$135,0),MATCH('Capacity Backing (Hide)'!$A36,'Capacity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(Hide)'!$A36,'Capacity Summary'!$I$35:$BH$35,0))="x",INDEX('Capacity Summary'!$C$36:$F$135,MATCH('Capacity Backing (Hide)'!BN$2,'Capacity Summary'!$B$36:$B$135,0),4),IF(INDEX('Capacity Summary'!$I$36:$BH$135,MATCH('Capacity Backing (Hide)'!BN$2,'Capacity Summary'!$B$36:$B$135,0),MATCH('Capacity Backing (Hide)'!$A36,'Capacity Summary'!$I$35:$BH$35,0))&lt;&gt;0,INDEX('Capacity Summary'!$I$36:$BH$135,MATCH('Capacity Backing (Hide)'!BN$2,'Capacity Summary'!$B$36:$B$135,0),MATCH('Capacity Backing (Hide)'!$A36,'Capacity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(Hide)'!$A36,'Capacity Summary'!$I$35:$BH$35,0))="x",INDEX('Capacity Summary'!$C$36:$F$135,MATCH('Capacity Backing (Hide)'!BO$2,'Capacity Summary'!$B$36:$B$135,0),4),IF(INDEX('Capacity Summary'!$I$36:$BH$135,MATCH('Capacity Backing (Hide)'!BO$2,'Capacity Summary'!$B$36:$B$135,0),MATCH('Capacity Backing (Hide)'!$A36,'Capacity Summary'!$I$35:$BH$35,0))&lt;&gt;0,INDEX('Capacity Summary'!$I$36:$BH$135,MATCH('Capacity Backing (Hide)'!BO$2,'Capacity Summary'!$B$36:$B$135,0),MATCH('Capacity Backing (Hide)'!$A36,'Capacity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(Hide)'!$A36,'Capacity Summary'!$I$35:$BH$35,0))="x",INDEX('Capacity Summary'!$C$36:$F$135,MATCH('Capacity Backing (Hide)'!BP$2,'Capacity Summary'!$B$36:$B$135,0),4),IF(INDEX('Capacity Summary'!$I$36:$BH$135,MATCH('Capacity Backing (Hide)'!BP$2,'Capacity Summary'!$B$36:$B$135,0),MATCH('Capacity Backing (Hide)'!$A36,'Capacity Summary'!$I$35:$BH$35,0))&lt;&gt;0,INDEX('Capacity Summary'!$I$36:$BH$135,MATCH('Capacity Backing (Hide)'!BP$2,'Capacity Summary'!$B$36:$B$135,0),MATCH('Capacity Backing (Hide)'!$A36,'Capacity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(Hide)'!$A36,'Capacity Summary'!$I$35:$BH$35,0))="x",INDEX('Capacity Summary'!$C$36:$F$135,MATCH('Capacity Backing (Hide)'!BQ$2,'Capacity Summary'!$B$36:$B$135,0),4),IF(INDEX('Capacity Summary'!$I$36:$BH$135,MATCH('Capacity Backing (Hide)'!BQ$2,'Capacity Summary'!$B$36:$B$135,0),MATCH('Capacity Backing (Hide)'!$A36,'Capacity Summary'!$I$35:$BH$35,0))&lt;&gt;0,INDEX('Capacity Summary'!$I$36:$BH$135,MATCH('Capacity Backing (Hide)'!BQ$2,'Capacity Summary'!$B$36:$B$135,0),MATCH('Capacity Backing (Hide)'!$A36,'Capacity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(Hide)'!$A36,'Capacity Summary'!$I$35:$BH$35,0))="x",INDEX('Capacity Summary'!$C$36:$F$135,MATCH('Capacity Backing (Hide)'!BR$2,'Capacity Summary'!$B$36:$B$135,0),4),IF(INDEX('Capacity Summary'!$I$36:$BH$135,MATCH('Capacity Backing (Hide)'!BR$2,'Capacity Summary'!$B$36:$B$135,0),MATCH('Capacity Backing (Hide)'!$A36,'Capacity Summary'!$I$35:$BH$35,0))&lt;&gt;0,INDEX('Capacity Summary'!$I$36:$BH$135,MATCH('Capacity Backing (Hide)'!BR$2,'Capacity Summary'!$B$36:$B$135,0),MATCH('Capacity Backing (Hide)'!$A36,'Capacity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(Hide)'!$A36,'Capacity Summary'!$I$35:$BH$35,0))="x",INDEX('Capacity Summary'!$C$36:$F$135,MATCH('Capacity Backing (Hide)'!BS$2,'Capacity Summary'!$B$36:$B$135,0),4),IF(INDEX('Capacity Summary'!$I$36:$BH$135,MATCH('Capacity Backing (Hide)'!BS$2,'Capacity Summary'!$B$36:$B$135,0),MATCH('Capacity Backing (Hide)'!$A36,'Capacity Summary'!$I$35:$BH$35,0))&lt;&gt;0,INDEX('Capacity Summary'!$I$36:$BH$135,MATCH('Capacity Backing (Hide)'!BS$2,'Capacity Summary'!$B$36:$B$135,0),MATCH('Capacity Backing (Hide)'!$A36,'Capacity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(Hide)'!$A36,'Capacity Summary'!$I$35:$BH$35,0))="x",INDEX('Capacity Summary'!$C$36:$F$135,MATCH('Capacity Backing (Hide)'!BT$2,'Capacity Summary'!$B$36:$B$135,0),4),IF(INDEX('Capacity Summary'!$I$36:$BH$135,MATCH('Capacity Backing (Hide)'!BT$2,'Capacity Summary'!$B$36:$B$135,0),MATCH('Capacity Backing (Hide)'!$A36,'Capacity Summary'!$I$35:$BH$35,0))&lt;&gt;0,INDEX('Capacity Summary'!$I$36:$BH$135,MATCH('Capacity Backing (Hide)'!BT$2,'Capacity Summary'!$B$36:$B$135,0),MATCH('Capacity Backing (Hide)'!$A36,'Capacity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(Hide)'!$A36,'Capacity Summary'!$I$35:$BH$35,0))="x",INDEX('Capacity Summary'!$C$36:$F$135,MATCH('Capacity Backing (Hide)'!BU$2,'Capacity Summary'!$B$36:$B$135,0),4),IF(INDEX('Capacity Summary'!$I$36:$BH$135,MATCH('Capacity Backing (Hide)'!BU$2,'Capacity Summary'!$B$36:$B$135,0),MATCH('Capacity Backing (Hide)'!$A36,'Capacity Summary'!$I$35:$BH$35,0))&lt;&gt;0,INDEX('Capacity Summary'!$I$36:$BH$135,MATCH('Capacity Backing (Hide)'!BU$2,'Capacity Summary'!$B$36:$B$135,0),MATCH('Capacity Backing (Hide)'!$A36,'Capacity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(Hide)'!$A36,'Capacity Summary'!$I$35:$BH$35,0))="x",INDEX('Capacity Summary'!$C$36:$F$135,MATCH('Capacity Backing (Hide)'!BV$2,'Capacity Summary'!$B$36:$B$135,0),4),IF(INDEX('Capacity Summary'!$I$36:$BH$135,MATCH('Capacity Backing (Hide)'!BV$2,'Capacity Summary'!$B$36:$B$135,0),MATCH('Capacity Backing (Hide)'!$A36,'Capacity Summary'!$I$35:$BH$35,0))&lt;&gt;0,INDEX('Capacity Summary'!$I$36:$BH$135,MATCH('Capacity Backing (Hide)'!BV$2,'Capacity Summary'!$B$36:$B$135,0),MATCH('Capacity Backing (Hide)'!$A36,'Capacity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(Hide)'!$A36,'Capacity Summary'!$I$35:$BH$35,0))="x",INDEX('Capacity Summary'!$C$36:$F$135,MATCH('Capacity Backing (Hide)'!BW$2,'Capacity Summary'!$B$36:$B$135,0),4),IF(INDEX('Capacity Summary'!$I$36:$BH$135,MATCH('Capacity Backing (Hide)'!BW$2,'Capacity Summary'!$B$36:$B$135,0),MATCH('Capacity Backing (Hide)'!$A36,'Capacity Summary'!$I$35:$BH$35,0))&lt;&gt;0,INDEX('Capacity Summary'!$I$36:$BH$135,MATCH('Capacity Backing (Hide)'!BW$2,'Capacity Summary'!$B$36:$B$135,0),MATCH('Capacity Backing (Hide)'!$A36,'Capacity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(Hide)'!$A36,'Capacity Summary'!$I$35:$BH$35,0))="x",INDEX('Capacity Summary'!$C$36:$F$135,MATCH('Capacity Backing (Hide)'!BX$2,'Capacity Summary'!$B$36:$B$135,0),4),IF(INDEX('Capacity Summary'!$I$36:$BH$135,MATCH('Capacity Backing (Hide)'!BX$2,'Capacity Summary'!$B$36:$B$135,0),MATCH('Capacity Backing (Hide)'!$A36,'Capacity Summary'!$I$35:$BH$35,0))&lt;&gt;0,INDEX('Capacity Summary'!$I$36:$BH$135,MATCH('Capacity Backing (Hide)'!BX$2,'Capacity Summary'!$B$36:$B$135,0),MATCH('Capacity Backing (Hide)'!$A36,'Capacity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(Hide)'!$A36,'Capacity Summary'!$I$35:$BH$35,0))="x",INDEX('Capacity Summary'!$C$36:$F$135,MATCH('Capacity Backing (Hide)'!BY$2,'Capacity Summary'!$B$36:$B$135,0),4),IF(INDEX('Capacity Summary'!$I$36:$BH$135,MATCH('Capacity Backing (Hide)'!BY$2,'Capacity Summary'!$B$36:$B$135,0),MATCH('Capacity Backing (Hide)'!$A36,'Capacity Summary'!$I$35:$BH$35,0))&lt;&gt;0,INDEX('Capacity Summary'!$I$36:$BH$135,MATCH('Capacity Backing (Hide)'!BY$2,'Capacity Summary'!$B$36:$B$135,0),MATCH('Capacity Backing (Hide)'!$A36,'Capacity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(Hide)'!$A36,'Capacity Summary'!$I$35:$BH$35,0))="x",INDEX('Capacity Summary'!$C$36:$F$135,MATCH('Capacity Backing (Hide)'!BZ$2,'Capacity Summary'!$B$36:$B$135,0),4),IF(INDEX('Capacity Summary'!$I$36:$BH$135,MATCH('Capacity Backing (Hide)'!BZ$2,'Capacity Summary'!$B$36:$B$135,0),MATCH('Capacity Backing (Hide)'!$A36,'Capacity Summary'!$I$35:$BH$35,0))&lt;&gt;0,INDEX('Capacity Summary'!$I$36:$BH$135,MATCH('Capacity Backing (Hide)'!BZ$2,'Capacity Summary'!$B$36:$B$135,0),MATCH('Capacity Backing (Hide)'!$A36,'Capacity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(Hide)'!$A36,'Capacity Summary'!$I$35:$BH$35,0))="x",INDEX('Capacity Summary'!$C$36:$F$135,MATCH('Capacity Backing (Hide)'!CA$2,'Capacity Summary'!$B$36:$B$135,0),4),IF(INDEX('Capacity Summary'!$I$36:$BH$135,MATCH('Capacity Backing (Hide)'!CA$2,'Capacity Summary'!$B$36:$B$135,0),MATCH('Capacity Backing (Hide)'!$A36,'Capacity Summary'!$I$35:$BH$35,0))&lt;&gt;0,INDEX('Capacity Summary'!$I$36:$BH$135,MATCH('Capacity Backing (Hide)'!CA$2,'Capacity Summary'!$B$36:$B$135,0),MATCH('Capacity Backing (Hide)'!$A36,'Capacity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(Hide)'!$A36,'Capacity Summary'!$I$35:$BH$35,0))="x",INDEX('Capacity Summary'!$C$36:$F$135,MATCH('Capacity Backing (Hide)'!CB$2,'Capacity Summary'!$B$36:$B$135,0),4),IF(INDEX('Capacity Summary'!$I$36:$BH$135,MATCH('Capacity Backing (Hide)'!CB$2,'Capacity Summary'!$B$36:$B$135,0),MATCH('Capacity Backing (Hide)'!$A36,'Capacity Summary'!$I$35:$BH$35,0))&lt;&gt;0,INDEX('Capacity Summary'!$I$36:$BH$135,MATCH('Capacity Backing (Hide)'!CB$2,'Capacity Summary'!$B$36:$B$135,0),MATCH('Capacity Backing (Hide)'!$A36,'Capacity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(Hide)'!$A36,'Capacity Summary'!$I$35:$BH$35,0))="x",INDEX('Capacity Summary'!$C$36:$F$135,MATCH('Capacity Backing (Hide)'!CC$2,'Capacity Summary'!$B$36:$B$135,0),4),IF(INDEX('Capacity Summary'!$I$36:$BH$135,MATCH('Capacity Backing (Hide)'!CC$2,'Capacity Summary'!$B$36:$B$135,0),MATCH('Capacity Backing (Hide)'!$A36,'Capacity Summary'!$I$35:$BH$35,0))&lt;&gt;0,INDEX('Capacity Summary'!$I$36:$BH$135,MATCH('Capacity Backing (Hide)'!CC$2,'Capacity Summary'!$B$36:$B$135,0),MATCH('Capacity Backing (Hide)'!$A36,'Capacity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(Hide)'!$A36,'Capacity Summary'!$I$35:$BH$35,0))="x",INDEX('Capacity Summary'!$C$36:$F$135,MATCH('Capacity Backing (Hide)'!CD$2,'Capacity Summary'!$B$36:$B$135,0),4),IF(INDEX('Capacity Summary'!$I$36:$BH$135,MATCH('Capacity Backing (Hide)'!CD$2,'Capacity Summary'!$B$36:$B$135,0),MATCH('Capacity Backing (Hide)'!$A36,'Capacity Summary'!$I$35:$BH$35,0))&lt;&gt;0,INDEX('Capacity Summary'!$I$36:$BH$135,MATCH('Capacity Backing (Hide)'!CD$2,'Capacity Summary'!$B$36:$B$135,0),MATCH('Capacity Backing (Hide)'!$A36,'Capacity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(Hide)'!$A36,'Capacity Summary'!$I$35:$BH$35,0))="x",INDEX('Capacity Summary'!$C$36:$F$135,MATCH('Capacity Backing (Hide)'!CE$2,'Capacity Summary'!$B$36:$B$135,0),4),IF(INDEX('Capacity Summary'!$I$36:$BH$135,MATCH('Capacity Backing (Hide)'!CE$2,'Capacity Summary'!$B$36:$B$135,0),MATCH('Capacity Backing (Hide)'!$A36,'Capacity Summary'!$I$35:$BH$35,0))&lt;&gt;0,INDEX('Capacity Summary'!$I$36:$BH$135,MATCH('Capacity Backing (Hide)'!CE$2,'Capacity Summary'!$B$36:$B$135,0),MATCH('Capacity Backing (Hide)'!$A36,'Capacity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(Hide)'!$A36,'Capacity Summary'!$I$35:$BH$35,0))="x",INDEX('Capacity Summary'!$C$36:$F$135,MATCH('Capacity Backing (Hide)'!CF$2,'Capacity Summary'!$B$36:$B$135,0),4),IF(INDEX('Capacity Summary'!$I$36:$BH$135,MATCH('Capacity Backing (Hide)'!CF$2,'Capacity Summary'!$B$36:$B$135,0),MATCH('Capacity Backing (Hide)'!$A36,'Capacity Summary'!$I$35:$BH$35,0))&lt;&gt;0,INDEX('Capacity Summary'!$I$36:$BH$135,MATCH('Capacity Backing (Hide)'!CF$2,'Capacity Summary'!$B$36:$B$135,0),MATCH('Capacity Backing (Hide)'!$A36,'Capacity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(Hide)'!$A36,'Capacity Summary'!$I$35:$BH$35,0))="x",INDEX('Capacity Summary'!$C$36:$F$135,MATCH('Capacity Backing (Hide)'!CG$2,'Capacity Summary'!$B$36:$B$135,0),4),IF(INDEX('Capacity Summary'!$I$36:$BH$135,MATCH('Capacity Backing (Hide)'!CG$2,'Capacity Summary'!$B$36:$B$135,0),MATCH('Capacity Backing (Hide)'!$A36,'Capacity Summary'!$I$35:$BH$35,0))&lt;&gt;0,INDEX('Capacity Summary'!$I$36:$BH$135,MATCH('Capacity Backing (Hide)'!CG$2,'Capacity Summary'!$B$36:$B$135,0),MATCH('Capacity Backing (Hide)'!$A36,'Capacity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(Hide)'!$A36,'Capacity Summary'!$I$35:$BH$35,0))="x",INDEX('Capacity Summary'!$C$36:$F$135,MATCH('Capacity Backing (Hide)'!CH$2,'Capacity Summary'!$B$36:$B$135,0),4),IF(INDEX('Capacity Summary'!$I$36:$BH$135,MATCH('Capacity Backing (Hide)'!CH$2,'Capacity Summary'!$B$36:$B$135,0),MATCH('Capacity Backing (Hide)'!$A36,'Capacity Summary'!$I$35:$BH$35,0))&lt;&gt;0,INDEX('Capacity Summary'!$I$36:$BH$135,MATCH('Capacity Backing (Hide)'!CH$2,'Capacity Summary'!$B$36:$B$135,0),MATCH('Capacity Backing (Hide)'!$A36,'Capacity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(Hide)'!$A36,'Capacity Summary'!$I$35:$BH$35,0))="x",INDEX('Capacity Summary'!$C$36:$F$135,MATCH('Capacity Backing (Hide)'!CI$2,'Capacity Summary'!$B$36:$B$135,0),4),IF(INDEX('Capacity Summary'!$I$36:$BH$135,MATCH('Capacity Backing (Hide)'!CI$2,'Capacity Summary'!$B$36:$B$135,0),MATCH('Capacity Backing (Hide)'!$A36,'Capacity Summary'!$I$35:$BH$35,0))&lt;&gt;0,INDEX('Capacity Summary'!$I$36:$BH$135,MATCH('Capacity Backing (Hide)'!CI$2,'Capacity Summary'!$B$36:$B$135,0),MATCH('Capacity Backing (Hide)'!$A36,'Capacity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(Hide)'!$A36,'Capacity Summary'!$I$35:$BH$35,0))="x",INDEX('Capacity Summary'!$C$36:$F$135,MATCH('Capacity Backing (Hide)'!CJ$2,'Capacity Summary'!$B$36:$B$135,0),4),IF(INDEX('Capacity Summary'!$I$36:$BH$135,MATCH('Capacity Backing (Hide)'!CJ$2,'Capacity Summary'!$B$36:$B$135,0),MATCH('Capacity Backing (Hide)'!$A36,'Capacity Summary'!$I$35:$BH$35,0))&lt;&gt;0,INDEX('Capacity Summary'!$I$36:$BH$135,MATCH('Capacity Backing (Hide)'!CJ$2,'Capacity Summary'!$B$36:$B$135,0),MATCH('Capacity Backing (Hide)'!$A36,'Capacity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(Hide)'!$A36,'Capacity Summary'!$I$35:$BH$35,0))="x",INDEX('Capacity Summary'!$C$36:$F$135,MATCH('Capacity Backing (Hide)'!CK$2,'Capacity Summary'!$B$36:$B$135,0),4),IF(INDEX('Capacity Summary'!$I$36:$BH$135,MATCH('Capacity Backing (Hide)'!CK$2,'Capacity Summary'!$B$36:$B$135,0),MATCH('Capacity Backing (Hide)'!$A36,'Capacity Summary'!$I$35:$BH$35,0))&lt;&gt;0,INDEX('Capacity Summary'!$I$36:$BH$135,MATCH('Capacity Backing (Hide)'!CK$2,'Capacity Summary'!$B$36:$B$135,0),MATCH('Capacity Backing (Hide)'!$A36,'Capacity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(Hide)'!$A36,'Capacity Summary'!$I$35:$BH$35,0))="x",INDEX('Capacity Summary'!$C$36:$F$135,MATCH('Capacity Backing (Hide)'!CL$2,'Capacity Summary'!$B$36:$B$135,0),4),IF(INDEX('Capacity Summary'!$I$36:$BH$135,MATCH('Capacity Backing (Hide)'!CL$2,'Capacity Summary'!$B$36:$B$135,0),MATCH('Capacity Backing (Hide)'!$A36,'Capacity Summary'!$I$35:$BH$35,0))&lt;&gt;0,INDEX('Capacity Summary'!$I$36:$BH$135,MATCH('Capacity Backing (Hide)'!CL$2,'Capacity Summary'!$B$36:$B$135,0),MATCH('Capacity Backing (Hide)'!$A36,'Capacity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(Hide)'!$A36,'Capacity Summary'!$I$35:$BH$35,0))="x",INDEX('Capacity Summary'!$C$36:$F$135,MATCH('Capacity Backing (Hide)'!CM$2,'Capacity Summary'!$B$36:$B$135,0),4),IF(INDEX('Capacity Summary'!$I$36:$BH$135,MATCH('Capacity Backing (Hide)'!CM$2,'Capacity Summary'!$B$36:$B$135,0),MATCH('Capacity Backing (Hide)'!$A36,'Capacity Summary'!$I$35:$BH$35,0))&lt;&gt;0,INDEX('Capacity Summary'!$I$36:$BH$135,MATCH('Capacity Backing (Hide)'!CM$2,'Capacity Summary'!$B$36:$B$135,0),MATCH('Capacity Backing (Hide)'!$A36,'Capacity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(Hide)'!$A36,'Capacity Summary'!$I$35:$BH$35,0))="x",INDEX('Capacity Summary'!$C$36:$F$135,MATCH('Capacity Backing (Hide)'!CN$2,'Capacity Summary'!$B$36:$B$135,0),4),IF(INDEX('Capacity Summary'!$I$36:$BH$135,MATCH('Capacity Backing (Hide)'!CN$2,'Capacity Summary'!$B$36:$B$135,0),MATCH('Capacity Backing (Hide)'!$A36,'Capacity Summary'!$I$35:$BH$35,0))&lt;&gt;0,INDEX('Capacity Summary'!$I$36:$BH$135,MATCH('Capacity Backing (Hide)'!CN$2,'Capacity Summary'!$B$36:$B$135,0),MATCH('Capacity Backing (Hide)'!$A36,'Capacity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(Hide)'!$A36,'Capacity Summary'!$I$35:$BH$35,0))="x",INDEX('Capacity Summary'!$C$36:$F$135,MATCH('Capacity Backing (Hide)'!CO$2,'Capacity Summary'!$B$36:$B$135,0),4),IF(INDEX('Capacity Summary'!$I$36:$BH$135,MATCH('Capacity Backing (Hide)'!CO$2,'Capacity Summary'!$B$36:$B$135,0),MATCH('Capacity Backing (Hide)'!$A36,'Capacity Summary'!$I$35:$BH$35,0))&lt;&gt;0,INDEX('Capacity Summary'!$I$36:$BH$135,MATCH('Capacity Backing (Hide)'!CO$2,'Capacity Summary'!$B$36:$B$135,0),MATCH('Capacity Backing (Hide)'!$A36,'Capacity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(Hide)'!$A36,'Capacity Summary'!$I$35:$BH$35,0))="x",INDEX('Capacity Summary'!$C$36:$F$135,MATCH('Capacity Backing (Hide)'!CP$2,'Capacity Summary'!$B$36:$B$135,0),4),IF(INDEX('Capacity Summary'!$I$36:$BH$135,MATCH('Capacity Backing (Hide)'!CP$2,'Capacity Summary'!$B$36:$B$135,0),MATCH('Capacity Backing (Hide)'!$A36,'Capacity Summary'!$I$35:$BH$35,0))&lt;&gt;0,INDEX('Capacity Summary'!$I$36:$BH$135,MATCH('Capacity Backing (Hide)'!CP$2,'Capacity Summary'!$B$36:$B$135,0),MATCH('Capacity Backing (Hide)'!$A36,'Capacity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(Hide)'!$A36,'Capacity Summary'!$I$35:$BH$35,0))="x",INDEX('Capacity Summary'!$C$36:$F$135,MATCH('Capacity Backing (Hide)'!CQ$2,'Capacity Summary'!$B$36:$B$135,0),4),IF(INDEX('Capacity Summary'!$I$36:$BH$135,MATCH('Capacity Backing (Hide)'!CQ$2,'Capacity Summary'!$B$36:$B$135,0),MATCH('Capacity Backing (Hide)'!$A36,'Capacity Summary'!$I$35:$BH$35,0))&lt;&gt;0,INDEX('Capacity Summary'!$I$36:$BH$135,MATCH('Capacity Backing (Hide)'!CQ$2,'Capacity Summary'!$B$36:$B$135,0),MATCH('Capacity Backing (Hide)'!$A36,'Capacity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(Hide)'!$A36,'Capacity Summary'!$I$35:$BH$35,0))="x",INDEX('Capacity Summary'!$C$36:$F$135,MATCH('Capacity Backing (Hide)'!CR$2,'Capacity Summary'!$B$36:$B$135,0),4),IF(INDEX('Capacity Summary'!$I$36:$BH$135,MATCH('Capacity Backing (Hide)'!CR$2,'Capacity Summary'!$B$36:$B$135,0),MATCH('Capacity Backing (Hide)'!$A36,'Capacity Summary'!$I$35:$BH$35,0))&lt;&gt;0,INDEX('Capacity Summary'!$I$36:$BH$135,MATCH('Capacity Backing (Hide)'!CR$2,'Capacity Summary'!$B$36:$B$135,0),MATCH('Capacity Backing (Hide)'!$A36,'Capacity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(Hide)'!$A36,'Capacity Summary'!$I$35:$BH$35,0))="x",INDEX('Capacity Summary'!$C$36:$F$135,MATCH('Capacity Backing (Hide)'!CS$2,'Capacity Summary'!$B$36:$B$135,0),4),IF(INDEX('Capacity Summary'!$I$36:$BH$135,MATCH('Capacity Backing (Hide)'!CS$2,'Capacity Summary'!$B$36:$B$135,0),MATCH('Capacity Backing (Hide)'!$A36,'Capacity Summary'!$I$35:$BH$35,0))&lt;&gt;0,INDEX('Capacity Summary'!$I$36:$BH$135,MATCH('Capacity Backing (Hide)'!CS$2,'Capacity Summary'!$B$36:$B$135,0),MATCH('Capacity Backing (Hide)'!$A36,'Capacity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(Hide)'!$A36,'Capacity Summary'!$I$35:$BH$35,0))="x",INDEX('Capacity Summary'!$C$36:$F$135,MATCH('Capacity Backing (Hide)'!CT$2,'Capacity Summary'!$B$36:$B$135,0),4),IF(INDEX('Capacity Summary'!$I$36:$BH$135,MATCH('Capacity Backing (Hide)'!CT$2,'Capacity Summary'!$B$36:$B$135,0),MATCH('Capacity Backing (Hide)'!$A36,'Capacity Summary'!$I$35:$BH$35,0))&lt;&gt;0,INDEX('Capacity Summary'!$I$36:$BH$135,MATCH('Capacity Backing (Hide)'!CT$2,'Capacity Summary'!$B$36:$B$135,0),MATCH('Capacity Backing (Hide)'!$A36,'Capacity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(Hide)'!$A36,'Capacity Summary'!$I$35:$BH$35,0))="x",INDEX('Capacity Summary'!$C$36:$F$135,MATCH('Capacity Backing (Hide)'!CU$2,'Capacity Summary'!$B$36:$B$135,0),4),IF(INDEX('Capacity Summary'!$I$36:$BH$135,MATCH('Capacity Backing (Hide)'!CU$2,'Capacity Summary'!$B$36:$B$135,0),MATCH('Capacity Backing (Hide)'!$A36,'Capacity Summary'!$I$35:$BH$35,0))&lt;&gt;0,INDEX('Capacity Summary'!$I$36:$BH$135,MATCH('Capacity Backing (Hide)'!CU$2,'Capacity Summary'!$B$36:$B$135,0),MATCH('Capacity Backing (Hide)'!$A36,'Capacity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(Hide)'!$A36,'Capacity Summary'!$I$35:$BH$35,0))="x",INDEX('Capacity Summary'!$C$36:$F$135,MATCH('Capacity Backing (Hide)'!CV$2,'Capacity Summary'!$B$36:$B$135,0),4),IF(INDEX('Capacity Summary'!$I$36:$BH$135,MATCH('Capacity Backing (Hide)'!CV$2,'Capacity Summary'!$B$36:$B$135,0),MATCH('Capacity Backing (Hide)'!$A36,'Capacity Summary'!$I$35:$BH$35,0))&lt;&gt;0,INDEX('Capacity Summary'!$I$36:$BH$135,MATCH('Capacity Backing (Hide)'!CV$2,'Capacity Summary'!$B$36:$B$135,0),MATCH('Capacity Backing (Hide)'!$A36,'Capacity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(Hide)'!$A36,'Capacity Summary'!$I$35:$BH$35,0))="x",INDEX('Capacity Summary'!$C$36:$F$135,MATCH('Capacity Backing (Hide)'!CW$2,'Capacity Summary'!$B$36:$B$135,0),4),IF(INDEX('Capacity Summary'!$I$36:$BH$135,MATCH('Capacity Backing (Hide)'!CW$2,'Capacity Summary'!$B$36:$B$135,0),MATCH('Capacity Backing (Hide)'!$A36,'Capacity Summary'!$I$35:$BH$35,0))&lt;&gt;0,INDEX('Capacity Summary'!$I$36:$BH$135,MATCH('Capacity Backing (Hide)'!CW$2,'Capacity Summary'!$B$36:$B$135,0),MATCH('Capacity Backing (Hide)'!$A36,'Capacity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(Hide)'!$A37,'Capacity Summary'!$I$35:$BH$35,0))="x",INDEX('Capacity Summary'!$C$36:$F$135,MATCH('Capacity Backing (Hide)'!B$2,'Capacity Summary'!$B$36:$B$135,0),4),IF(INDEX('Capacity Summary'!$I$36:$BH$135,MATCH('Capacity Backing (Hide)'!B$2,'Capacity Summary'!$B$36:$B$135,0),MATCH('Capacity Backing (Hide)'!$A37,'Capacity Summary'!$I$35:$BH$35,0))&lt;&gt;0,INDEX('Capacity Summary'!$I$36:$BH$135,MATCH('Capacity Backing (Hide)'!B$2,'Capacity Summary'!$B$36:$B$135,0),MATCH('Capacity Backing (Hide)'!$A37,'Capacity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(Hide)'!$A37,'Capacity Summary'!$I$35:$BH$35,0))="x",INDEX('Capacity Summary'!$C$36:$F$135,MATCH('Capacity Backing (Hide)'!C$2,'Capacity Summary'!$B$36:$B$135,0),4),IF(INDEX('Capacity Summary'!$I$36:$BH$135,MATCH('Capacity Backing (Hide)'!C$2,'Capacity Summary'!$B$36:$B$135,0),MATCH('Capacity Backing (Hide)'!$A37,'Capacity Summary'!$I$35:$BH$35,0))&lt;&gt;0,INDEX('Capacity Summary'!$I$36:$BH$135,MATCH('Capacity Backing (Hide)'!C$2,'Capacity Summary'!$B$36:$B$135,0),MATCH('Capacity Backing (Hide)'!$A37,'Capacity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(Hide)'!$A37,'Capacity Summary'!$I$35:$BH$35,0))="x",INDEX('Capacity Summary'!$C$36:$F$135,MATCH('Capacity Backing (Hide)'!D$2,'Capacity Summary'!$B$36:$B$135,0),4),IF(INDEX('Capacity Summary'!$I$36:$BH$135,MATCH('Capacity Backing (Hide)'!D$2,'Capacity Summary'!$B$36:$B$135,0),MATCH('Capacity Backing (Hide)'!$A37,'Capacity Summary'!$I$35:$BH$35,0))&lt;&gt;0,INDEX('Capacity Summary'!$I$36:$BH$135,MATCH('Capacity Backing (Hide)'!D$2,'Capacity Summary'!$B$36:$B$135,0),MATCH('Capacity Backing (Hide)'!$A37,'Capacity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(Hide)'!$A37,'Capacity Summary'!$I$35:$BH$35,0))="x",INDEX('Capacity Summary'!$C$36:$F$135,MATCH('Capacity Backing (Hide)'!E$2,'Capacity Summary'!$B$36:$B$135,0),4),IF(INDEX('Capacity Summary'!$I$36:$BH$135,MATCH('Capacity Backing (Hide)'!E$2,'Capacity Summary'!$B$36:$B$135,0),MATCH('Capacity Backing (Hide)'!$A37,'Capacity Summary'!$I$35:$BH$35,0))&lt;&gt;0,INDEX('Capacity Summary'!$I$36:$BH$135,MATCH('Capacity Backing (Hide)'!E$2,'Capacity Summary'!$B$36:$B$135,0),MATCH('Capacity Backing (Hide)'!$A37,'Capacity Summary'!$I$35:$BH$35,0)),0)),INDEX('Capacity Summary'!$C$36:$F$135,MATCH('Capacity Backing (Hide)'!E$2,'Capacity Summary'!$B$36:$B$135,0),2)))/IF(Summary!$B$7="Minutes",1,60)/COUNTA(INDEX(Capacity!$C$10:$Q$109,MATCH('Capacity Backing (Hide)'!E$2,Capacity!$B$10:$B$109,0),1):INDEX(Capacity!$C$10:$Q$109,MATCH('Capacity Backing (Hide)'!E$2,Capacity!$B$10:$B$109,0),15))</f>
        <v>#N/A</v>
      </c>
      <c r="F3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(Hide)'!$A37,'Capacity Summary'!$I$35:$BH$35,0))="x",INDEX('Capacity Summary'!$C$36:$F$135,MATCH('Capacity Backing (Hide)'!F$2,'Capacity Summary'!$B$36:$B$135,0),4),IF(INDEX('Capacity Summary'!$I$36:$BH$135,MATCH('Capacity Backing (Hide)'!F$2,'Capacity Summary'!$B$36:$B$135,0),MATCH('Capacity Backing (Hide)'!$A37,'Capacity Summary'!$I$35:$BH$35,0))&lt;&gt;0,INDEX('Capacity Summary'!$I$36:$BH$135,MATCH('Capacity Backing (Hide)'!F$2,'Capacity Summary'!$B$36:$B$135,0),MATCH('Capacity Backing (Hide)'!$A37,'Capacity Summary'!$I$35:$BH$35,0)),0)),INDEX('Capacity Summary'!$C$36:$F$135,MATCH('Capacity Backing (Hide)'!F$2,'Capacity Summary'!$B$36:$B$135,0),2)))/IF(Summary!$B$7="Minutes",1,60)/COUNTA(INDEX(Capacity!$C$10:$Q$109,MATCH('Capacity Backing (Hide)'!F$2,Capacity!$B$10:$B$109,0),1):INDEX(Capacity!$C$10:$Q$109,MATCH('Capacity Backing (Hide)'!F$2,Capacity!$B$10:$B$109,0),15))</f>
        <v>#N/A</v>
      </c>
      <c r="G3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(Hide)'!$A37,'Capacity Summary'!$I$35:$BH$35,0))="x",INDEX('Capacity Summary'!$C$36:$F$135,MATCH('Capacity Backing (Hide)'!G$2,'Capacity Summary'!$B$36:$B$135,0),4),IF(INDEX('Capacity Summary'!$I$36:$BH$135,MATCH('Capacity Backing (Hide)'!G$2,'Capacity Summary'!$B$36:$B$135,0),MATCH('Capacity Backing (Hide)'!$A37,'Capacity Summary'!$I$35:$BH$35,0))&lt;&gt;0,INDEX('Capacity Summary'!$I$36:$BH$135,MATCH('Capacity Backing (Hide)'!G$2,'Capacity Summary'!$B$36:$B$135,0),MATCH('Capacity Backing (Hide)'!$A37,'Capacity Summary'!$I$35:$BH$35,0)),0)),INDEX('Capacity Summary'!$C$36:$F$135,MATCH('Capacity Backing (Hide)'!G$2,'Capacity Summary'!$B$36:$B$135,0),2)))/IF(Summary!$B$7="Minutes",1,60)/COUNTA(INDEX(Capacity!$C$10:$Q$109,MATCH('Capacity Backing (Hide)'!G$2,Capacity!$B$10:$B$109,0),1):INDEX(Capacity!$C$10:$Q$109,MATCH('Capacity Backing (Hide)'!G$2,Capacity!$B$10:$B$109,0),15))</f>
        <v>#N/A</v>
      </c>
      <c r="H3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(Hide)'!$A37,'Capacity Summary'!$I$35:$BH$35,0))="x",INDEX('Capacity Summary'!$C$36:$F$135,MATCH('Capacity Backing (Hide)'!H$2,'Capacity Summary'!$B$36:$B$135,0),4),IF(INDEX('Capacity Summary'!$I$36:$BH$135,MATCH('Capacity Backing (Hide)'!H$2,'Capacity Summary'!$B$36:$B$135,0),MATCH('Capacity Backing (Hide)'!$A37,'Capacity Summary'!$I$35:$BH$35,0))&lt;&gt;0,INDEX('Capacity Summary'!$I$36:$BH$135,MATCH('Capacity Backing (Hide)'!H$2,'Capacity Summary'!$B$36:$B$135,0),MATCH('Capacity Backing (Hide)'!$A37,'Capacity Summary'!$I$35:$BH$35,0)),0)),INDEX('Capacity Summary'!$C$36:$F$135,MATCH('Capacity Backing (Hide)'!H$2,'Capacity Summary'!$B$36:$B$135,0),2)))/IF(Summary!$B$7="Minutes",1,60)/COUNTA(INDEX(Capacity!$C$10:$Q$109,MATCH('Capacity Backing (Hide)'!H$2,Capacity!$B$10:$B$109,0),1):INDEX(Capacity!$C$10:$Q$109,MATCH('Capacity Backing (Hide)'!H$2,Capacity!$B$10:$B$109,0),15))</f>
        <v>#N/A</v>
      </c>
      <c r="I3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(Hide)'!$A37,'Capacity Summary'!$I$35:$BH$35,0))="x",INDEX('Capacity Summary'!$C$36:$F$135,MATCH('Capacity Backing (Hide)'!I$2,'Capacity Summary'!$B$36:$B$135,0),4),IF(INDEX('Capacity Summary'!$I$36:$BH$135,MATCH('Capacity Backing (Hide)'!I$2,'Capacity Summary'!$B$36:$B$135,0),MATCH('Capacity Backing (Hide)'!$A37,'Capacity Summary'!$I$35:$BH$35,0))&lt;&gt;0,INDEX('Capacity Summary'!$I$36:$BH$135,MATCH('Capacity Backing (Hide)'!I$2,'Capacity Summary'!$B$36:$B$135,0),MATCH('Capacity Backing (Hide)'!$A37,'Capacity Summary'!$I$35:$BH$35,0)),0)),INDEX('Capacity Summary'!$C$36:$F$135,MATCH('Capacity Backing (Hide)'!I$2,'Capacity Summary'!$B$36:$B$135,0),2)))/IF(Summary!$B$7="Minutes",1,60)/COUNTA(INDEX(Capacity!$C$10:$Q$109,MATCH('Capacity Backing (Hide)'!I$2,Capacity!$B$10:$B$109,0),1):INDEX(Capacity!$C$10:$Q$109,MATCH('Capacity Backing (Hide)'!I$2,Capacity!$B$10:$B$109,0),15))</f>
        <v>#N/A</v>
      </c>
      <c r="J3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(Hide)'!$A37,'Capacity Summary'!$I$35:$BH$35,0))="x",INDEX('Capacity Summary'!$C$36:$F$135,MATCH('Capacity Backing (Hide)'!J$2,'Capacity Summary'!$B$36:$B$135,0),4),IF(INDEX('Capacity Summary'!$I$36:$BH$135,MATCH('Capacity Backing (Hide)'!J$2,'Capacity Summary'!$B$36:$B$135,0),MATCH('Capacity Backing (Hide)'!$A37,'Capacity Summary'!$I$35:$BH$35,0))&lt;&gt;0,INDEX('Capacity Summary'!$I$36:$BH$135,MATCH('Capacity Backing (Hide)'!J$2,'Capacity Summary'!$B$36:$B$135,0),MATCH('Capacity Backing (Hide)'!$A37,'Capacity Summary'!$I$35:$BH$35,0)),0)),INDEX('Capacity Summary'!$C$36:$F$135,MATCH('Capacity Backing (Hide)'!J$2,'Capacity Summary'!$B$36:$B$135,0),2)))/IF(Summary!$B$7="Minutes",1,60)/COUNTA(INDEX(Capacity!$C$10:$Q$109,MATCH('Capacity Backing (Hide)'!J$2,Capacity!$B$10:$B$109,0),1):INDEX(Capacity!$C$10:$Q$109,MATCH('Capacity Backing (Hide)'!J$2,Capacity!$B$10:$B$109,0),15))</f>
        <v>#N/A</v>
      </c>
      <c r="K3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(Hide)'!$A37,'Capacity Summary'!$I$35:$BH$35,0))="x",INDEX('Capacity Summary'!$C$36:$F$135,MATCH('Capacity Backing (Hide)'!K$2,'Capacity Summary'!$B$36:$B$135,0),4),IF(INDEX('Capacity Summary'!$I$36:$BH$135,MATCH('Capacity Backing (Hide)'!K$2,'Capacity Summary'!$B$36:$B$135,0),MATCH('Capacity Backing (Hide)'!$A37,'Capacity Summary'!$I$35:$BH$35,0))&lt;&gt;0,INDEX('Capacity Summary'!$I$36:$BH$135,MATCH('Capacity Backing (Hide)'!K$2,'Capacity Summary'!$B$36:$B$135,0),MATCH('Capacity Backing (Hide)'!$A37,'Capacity Summary'!$I$35:$BH$35,0)),0)),INDEX('Capacity Summary'!$C$36:$F$135,MATCH('Capacity Backing (Hide)'!K$2,'Capacity Summary'!$B$36:$B$135,0),2)))/IF(Summary!$B$7="Minutes",1,60)/COUNTA(INDEX(Capacity!$C$10:$Q$109,MATCH('Capacity Backing (Hide)'!K$2,Capacity!$B$10:$B$109,0),1):INDEX(Capacity!$C$10:$Q$109,MATCH('Capacity Backing (Hide)'!K$2,Capacity!$B$10:$B$109,0),15))</f>
        <v>#N/A</v>
      </c>
      <c r="L3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(Hide)'!$A37,'Capacity Summary'!$I$35:$BH$35,0))="x",INDEX('Capacity Summary'!$C$36:$F$135,MATCH('Capacity Backing (Hide)'!L$2,'Capacity Summary'!$B$36:$B$135,0),4),IF(INDEX('Capacity Summary'!$I$36:$BH$135,MATCH('Capacity Backing (Hide)'!L$2,'Capacity Summary'!$B$36:$B$135,0),MATCH('Capacity Backing (Hide)'!$A37,'Capacity Summary'!$I$35:$BH$35,0))&lt;&gt;0,INDEX('Capacity Summary'!$I$36:$BH$135,MATCH('Capacity Backing (Hide)'!L$2,'Capacity Summary'!$B$36:$B$135,0),MATCH('Capacity Backing (Hide)'!$A37,'Capacity Summary'!$I$35:$BH$35,0)),0)),INDEX('Capacity Summary'!$C$36:$F$135,MATCH('Capacity Backing (Hide)'!L$2,'Capacity Summary'!$B$36:$B$135,0),2)))/IF(Summary!$B$7="Minutes",1,60)/COUNTA(INDEX(Capacity!$C$10:$Q$109,MATCH('Capacity Backing (Hide)'!L$2,Capacity!$B$10:$B$109,0),1):INDEX(Capacity!$C$10:$Q$109,MATCH('Capacity Backing (Hide)'!L$2,Capacity!$B$10:$B$109,0),15))</f>
        <v>#N/A</v>
      </c>
      <c r="M3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(Hide)'!$A37,'Capacity Summary'!$I$35:$BH$35,0))="x",INDEX('Capacity Summary'!$C$36:$F$135,MATCH('Capacity Backing (Hide)'!M$2,'Capacity Summary'!$B$36:$B$135,0),4),IF(INDEX('Capacity Summary'!$I$36:$BH$135,MATCH('Capacity Backing (Hide)'!M$2,'Capacity Summary'!$B$36:$B$135,0),MATCH('Capacity Backing (Hide)'!$A37,'Capacity Summary'!$I$35:$BH$35,0))&lt;&gt;0,INDEX('Capacity Summary'!$I$36:$BH$135,MATCH('Capacity Backing (Hide)'!M$2,'Capacity Summary'!$B$36:$B$135,0),MATCH('Capacity Backing (Hide)'!$A37,'Capacity Summary'!$I$35:$BH$35,0)),0)),INDEX('Capacity Summary'!$C$36:$F$135,MATCH('Capacity Backing (Hide)'!M$2,'Capacity Summary'!$B$36:$B$135,0),2)))/IF(Summary!$B$7="Minutes",1,60)/COUNTA(INDEX(Capacity!$C$10:$Q$109,MATCH('Capacity Backing (Hide)'!M$2,Capacity!$B$10:$B$109,0),1):INDEX(Capacity!$C$10:$Q$109,MATCH('Capacity Backing (Hide)'!M$2,Capacity!$B$10:$B$109,0),15))</f>
        <v>#N/A</v>
      </c>
      <c r="N3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(Hide)'!$A37,'Capacity Summary'!$I$35:$BH$35,0))="x",INDEX('Capacity Summary'!$C$36:$F$135,MATCH('Capacity Backing (Hide)'!N$2,'Capacity Summary'!$B$36:$B$135,0),4),IF(INDEX('Capacity Summary'!$I$36:$BH$135,MATCH('Capacity Backing (Hide)'!N$2,'Capacity Summary'!$B$36:$B$135,0),MATCH('Capacity Backing (Hide)'!$A37,'Capacity Summary'!$I$35:$BH$35,0))&lt;&gt;0,INDEX('Capacity Summary'!$I$36:$BH$135,MATCH('Capacity Backing (Hide)'!N$2,'Capacity Summary'!$B$36:$B$135,0),MATCH('Capacity Backing (Hide)'!$A37,'Capacity Summary'!$I$35:$BH$35,0)),0)),INDEX('Capacity Summary'!$C$36:$F$135,MATCH('Capacity Backing (Hide)'!N$2,'Capacity Summary'!$B$36:$B$135,0),2)))/IF(Summary!$B$7="Minutes",1,60)/COUNTA(INDEX(Capacity!$C$10:$Q$109,MATCH('Capacity Backing (Hide)'!N$2,Capacity!$B$10:$B$109,0),1):INDEX(Capacity!$C$10:$Q$109,MATCH('Capacity Backing (Hide)'!N$2,Capacity!$B$10:$B$109,0),15))</f>
        <v>#N/A</v>
      </c>
      <c r="O3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(Hide)'!$A37,'Capacity Summary'!$I$35:$BH$35,0))="x",INDEX('Capacity Summary'!$C$36:$F$135,MATCH('Capacity Backing (Hide)'!O$2,'Capacity Summary'!$B$36:$B$135,0),4),IF(INDEX('Capacity Summary'!$I$36:$BH$135,MATCH('Capacity Backing (Hide)'!O$2,'Capacity Summary'!$B$36:$B$135,0),MATCH('Capacity Backing (Hide)'!$A37,'Capacity Summary'!$I$35:$BH$35,0))&lt;&gt;0,INDEX('Capacity Summary'!$I$36:$BH$135,MATCH('Capacity Backing (Hide)'!O$2,'Capacity Summary'!$B$36:$B$135,0),MATCH('Capacity Backing (Hide)'!$A37,'Capacity Summary'!$I$35:$BH$35,0)),0)),INDEX('Capacity Summary'!$C$36:$F$135,MATCH('Capacity Backing (Hide)'!O$2,'Capacity Summary'!$B$36:$B$135,0),2)))/IF(Summary!$B$7="Minutes",1,60)/COUNTA(INDEX(Capacity!$C$10:$Q$109,MATCH('Capacity Backing (Hide)'!O$2,Capacity!$B$10:$B$109,0),1):INDEX(Capacity!$C$10:$Q$109,MATCH('Capacity Backing (Hide)'!O$2,Capacity!$B$10:$B$109,0),15))</f>
        <v>#N/A</v>
      </c>
      <c r="P3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(Hide)'!$A37,'Capacity Summary'!$I$35:$BH$35,0))="x",INDEX('Capacity Summary'!$C$36:$F$135,MATCH('Capacity Backing (Hide)'!P$2,'Capacity Summary'!$B$36:$B$135,0),4),IF(INDEX('Capacity Summary'!$I$36:$BH$135,MATCH('Capacity Backing (Hide)'!P$2,'Capacity Summary'!$B$36:$B$135,0),MATCH('Capacity Backing (Hide)'!$A37,'Capacity Summary'!$I$35:$BH$35,0))&lt;&gt;0,INDEX('Capacity Summary'!$I$36:$BH$135,MATCH('Capacity Backing (Hide)'!P$2,'Capacity Summary'!$B$36:$B$135,0),MATCH('Capacity Backing (Hide)'!$A37,'Capacity Summary'!$I$35:$BH$35,0)),0)),INDEX('Capacity Summary'!$C$36:$F$135,MATCH('Capacity Backing (Hide)'!P$2,'Capacity Summary'!$B$36:$B$135,0),2)))/IF(Summary!$B$7="Minutes",1,60)/COUNTA(INDEX(Capacity!$C$10:$Q$109,MATCH('Capacity Backing (Hide)'!P$2,Capacity!$B$10:$B$109,0),1):INDEX(Capacity!$C$10:$Q$109,MATCH('Capacity Backing (Hide)'!P$2,Capacity!$B$10:$B$109,0),15))</f>
        <v>#N/A</v>
      </c>
      <c r="Q3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(Hide)'!$A37,'Capacity Summary'!$I$35:$BH$35,0))="x",INDEX('Capacity Summary'!$C$36:$F$135,MATCH('Capacity Backing (Hide)'!Q$2,'Capacity Summary'!$B$36:$B$135,0),4),IF(INDEX('Capacity Summary'!$I$36:$BH$135,MATCH('Capacity Backing (Hide)'!Q$2,'Capacity Summary'!$B$36:$B$135,0),MATCH('Capacity Backing (Hide)'!$A37,'Capacity Summary'!$I$35:$BH$35,0))&lt;&gt;0,INDEX('Capacity Summary'!$I$36:$BH$135,MATCH('Capacity Backing (Hide)'!Q$2,'Capacity Summary'!$B$36:$B$135,0),MATCH('Capacity Backing (Hide)'!$A37,'Capacity Summary'!$I$35:$BH$35,0)),0)),INDEX('Capacity Summary'!$C$36:$F$135,MATCH('Capacity Backing (Hide)'!Q$2,'Capacity Summary'!$B$36:$B$135,0),2)))/IF(Summary!$B$7="Minutes",1,60)/COUNTA(INDEX(Capacity!$C$10:$Q$109,MATCH('Capacity Backing (Hide)'!Q$2,Capacity!$B$10:$B$109,0),1):INDEX(Capacity!$C$10:$Q$109,MATCH('Capacity Backing (Hide)'!Q$2,Capacity!$B$10:$B$109,0),15))</f>
        <v>#N/A</v>
      </c>
      <c r="R3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(Hide)'!$A37,'Capacity Summary'!$I$35:$BH$35,0))="x",INDEX('Capacity Summary'!$C$36:$F$135,MATCH('Capacity Backing (Hide)'!R$2,'Capacity Summary'!$B$36:$B$135,0),4),IF(INDEX('Capacity Summary'!$I$36:$BH$135,MATCH('Capacity Backing (Hide)'!R$2,'Capacity Summary'!$B$36:$B$135,0),MATCH('Capacity Backing (Hide)'!$A37,'Capacity Summary'!$I$35:$BH$35,0))&lt;&gt;0,INDEX('Capacity Summary'!$I$36:$BH$135,MATCH('Capacity Backing (Hide)'!R$2,'Capacity Summary'!$B$36:$B$135,0),MATCH('Capacity Backing (Hide)'!$A37,'Capacity Summary'!$I$35:$BH$35,0)),0)),INDEX('Capacity Summary'!$C$36:$F$135,MATCH('Capacity Backing (Hide)'!R$2,'Capacity Summary'!$B$36:$B$135,0),2)))/IF(Summary!$B$7="Minutes",1,60)/COUNTA(INDEX(Capacity!$C$10:$Q$109,MATCH('Capacity Backing (Hide)'!R$2,Capacity!$B$10:$B$109,0),1):INDEX(Capacity!$C$10:$Q$109,MATCH('Capacity Backing (Hide)'!R$2,Capacity!$B$10:$B$109,0),15))</f>
        <v>#N/A</v>
      </c>
      <c r="S3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(Hide)'!$A37,'Capacity Summary'!$I$35:$BH$35,0))="x",INDEX('Capacity Summary'!$C$36:$F$135,MATCH('Capacity Backing (Hide)'!S$2,'Capacity Summary'!$B$36:$B$135,0),4),IF(INDEX('Capacity Summary'!$I$36:$BH$135,MATCH('Capacity Backing (Hide)'!S$2,'Capacity Summary'!$B$36:$B$135,0),MATCH('Capacity Backing (Hide)'!$A37,'Capacity Summary'!$I$35:$BH$35,0))&lt;&gt;0,INDEX('Capacity Summary'!$I$36:$BH$135,MATCH('Capacity Backing (Hide)'!S$2,'Capacity Summary'!$B$36:$B$135,0),MATCH('Capacity Backing (Hide)'!$A37,'Capacity Summary'!$I$35:$BH$35,0)),0)),INDEX('Capacity Summary'!$C$36:$F$135,MATCH('Capacity Backing (Hide)'!S$2,'Capacity Summary'!$B$36:$B$135,0),2)))/IF(Summary!$B$7="Minutes",1,60)/COUNTA(INDEX(Capacity!$C$10:$Q$109,MATCH('Capacity Backing (Hide)'!S$2,Capacity!$B$10:$B$109,0),1):INDEX(Capacity!$C$10:$Q$109,MATCH('Capacity Backing (Hide)'!S$2,Capacity!$B$10:$B$109,0),15))</f>
        <v>#N/A</v>
      </c>
      <c r="T3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(Hide)'!$A37,'Capacity Summary'!$I$35:$BH$35,0))="x",INDEX('Capacity Summary'!$C$36:$F$135,MATCH('Capacity Backing (Hide)'!T$2,'Capacity Summary'!$B$36:$B$135,0),4),IF(INDEX('Capacity Summary'!$I$36:$BH$135,MATCH('Capacity Backing (Hide)'!T$2,'Capacity Summary'!$B$36:$B$135,0),MATCH('Capacity Backing (Hide)'!$A37,'Capacity Summary'!$I$35:$BH$35,0))&lt;&gt;0,INDEX('Capacity Summary'!$I$36:$BH$135,MATCH('Capacity Backing (Hide)'!T$2,'Capacity Summary'!$B$36:$B$135,0),MATCH('Capacity Backing (Hide)'!$A37,'Capacity Summary'!$I$35:$BH$35,0)),0)),INDEX('Capacity Summary'!$C$36:$F$135,MATCH('Capacity Backing (Hide)'!T$2,'Capacity Summary'!$B$36:$B$135,0),2)))/IF(Summary!$B$7="Minutes",1,60)/COUNTA(INDEX(Capacity!$C$10:$Q$109,MATCH('Capacity Backing (Hide)'!T$2,Capacity!$B$10:$B$109,0),1):INDEX(Capacity!$C$10:$Q$109,MATCH('Capacity Backing (Hide)'!T$2,Capacity!$B$10:$B$109,0),15))</f>
        <v>#N/A</v>
      </c>
      <c r="U3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(Hide)'!$A37,'Capacity Summary'!$I$35:$BH$35,0))="x",INDEX('Capacity Summary'!$C$36:$F$135,MATCH('Capacity Backing (Hide)'!U$2,'Capacity Summary'!$B$36:$B$135,0),4),IF(INDEX('Capacity Summary'!$I$36:$BH$135,MATCH('Capacity Backing (Hide)'!U$2,'Capacity Summary'!$B$36:$B$135,0),MATCH('Capacity Backing (Hide)'!$A37,'Capacity Summary'!$I$35:$BH$35,0))&lt;&gt;0,INDEX('Capacity Summary'!$I$36:$BH$135,MATCH('Capacity Backing (Hide)'!U$2,'Capacity Summary'!$B$36:$B$135,0),MATCH('Capacity Backing (Hide)'!$A37,'Capacity Summary'!$I$35:$BH$35,0)),0)),INDEX('Capacity Summary'!$C$36:$F$135,MATCH('Capacity Backing (Hide)'!U$2,'Capacity Summary'!$B$36:$B$135,0),2)))/IF(Summary!$B$7="Minutes",1,60)/COUNTA(INDEX(Capacity!$C$10:$Q$109,MATCH('Capacity Backing (Hide)'!U$2,Capacity!$B$10:$B$109,0),1):INDEX(Capacity!$C$10:$Q$109,MATCH('Capacity Backing (Hide)'!U$2,Capacity!$B$10:$B$109,0),15))</f>
        <v>#N/A</v>
      </c>
      <c r="V3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(Hide)'!$A37,'Capacity Summary'!$I$35:$BH$35,0))="x",INDEX('Capacity Summary'!$C$36:$F$135,MATCH('Capacity Backing (Hide)'!V$2,'Capacity Summary'!$B$36:$B$135,0),4),IF(INDEX('Capacity Summary'!$I$36:$BH$135,MATCH('Capacity Backing (Hide)'!V$2,'Capacity Summary'!$B$36:$B$135,0),MATCH('Capacity Backing (Hide)'!$A37,'Capacity Summary'!$I$35:$BH$35,0))&lt;&gt;0,INDEX('Capacity Summary'!$I$36:$BH$135,MATCH('Capacity Backing (Hide)'!V$2,'Capacity Summary'!$B$36:$B$135,0),MATCH('Capacity Backing (Hide)'!$A37,'Capacity Summary'!$I$35:$BH$35,0)),0)),INDEX('Capacity Summary'!$C$36:$F$135,MATCH('Capacity Backing (Hide)'!V$2,'Capacity Summary'!$B$36:$B$135,0),2)))/IF(Summary!$B$7="Minutes",1,60)/COUNTA(INDEX(Capacity!$C$10:$Q$109,MATCH('Capacity Backing (Hide)'!V$2,Capacity!$B$10:$B$109,0),1):INDEX(Capacity!$C$10:$Q$109,MATCH('Capacity Backing (Hide)'!V$2,Capacity!$B$10:$B$109,0),15))</f>
        <v>#N/A</v>
      </c>
      <c r="W3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(Hide)'!$A37,'Capacity Summary'!$I$35:$BH$35,0))="x",INDEX('Capacity Summary'!$C$36:$F$135,MATCH('Capacity Backing (Hide)'!W$2,'Capacity Summary'!$B$36:$B$135,0),4),IF(INDEX('Capacity Summary'!$I$36:$BH$135,MATCH('Capacity Backing (Hide)'!W$2,'Capacity Summary'!$B$36:$B$135,0),MATCH('Capacity Backing (Hide)'!$A37,'Capacity Summary'!$I$35:$BH$35,0))&lt;&gt;0,INDEX('Capacity Summary'!$I$36:$BH$135,MATCH('Capacity Backing (Hide)'!W$2,'Capacity Summary'!$B$36:$B$135,0),MATCH('Capacity Backing (Hide)'!$A37,'Capacity Summary'!$I$35:$BH$35,0)),0)),INDEX('Capacity Summary'!$C$36:$F$135,MATCH('Capacity Backing (Hide)'!W$2,'Capacity Summary'!$B$36:$B$135,0),2)))/IF(Summary!$B$7="Minutes",1,60)/COUNTA(INDEX(Capacity!$C$10:$Q$109,MATCH('Capacity Backing (Hide)'!W$2,Capacity!$B$10:$B$109,0),1):INDEX(Capacity!$C$10:$Q$109,MATCH('Capacity Backing (Hide)'!W$2,Capacity!$B$10:$B$109,0),15))</f>
        <v>#N/A</v>
      </c>
      <c r="X3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(Hide)'!$A37,'Capacity Summary'!$I$35:$BH$35,0))="x",INDEX('Capacity Summary'!$C$36:$F$135,MATCH('Capacity Backing (Hide)'!X$2,'Capacity Summary'!$B$36:$B$135,0),4),IF(INDEX('Capacity Summary'!$I$36:$BH$135,MATCH('Capacity Backing (Hide)'!X$2,'Capacity Summary'!$B$36:$B$135,0),MATCH('Capacity Backing (Hide)'!$A37,'Capacity Summary'!$I$35:$BH$35,0))&lt;&gt;0,INDEX('Capacity Summary'!$I$36:$BH$135,MATCH('Capacity Backing (Hide)'!X$2,'Capacity Summary'!$B$36:$B$135,0),MATCH('Capacity Backing (Hide)'!$A37,'Capacity Summary'!$I$35:$BH$35,0)),0)),INDEX('Capacity Summary'!$C$36:$F$135,MATCH('Capacity Backing (Hide)'!X$2,'Capacity Summary'!$B$36:$B$135,0),2)))/IF(Summary!$B$7="Minutes",1,60)/COUNTA(INDEX(Capacity!$C$10:$Q$109,MATCH('Capacity Backing (Hide)'!X$2,Capacity!$B$10:$B$109,0),1):INDEX(Capacity!$C$10:$Q$109,MATCH('Capacity Backing (Hide)'!X$2,Capacity!$B$10:$B$109,0),15))</f>
        <v>#N/A</v>
      </c>
      <c r="Y3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(Hide)'!$A37,'Capacity Summary'!$I$35:$BH$35,0))="x",INDEX('Capacity Summary'!$C$36:$F$135,MATCH('Capacity Backing (Hide)'!Y$2,'Capacity Summary'!$B$36:$B$135,0),4),IF(INDEX('Capacity Summary'!$I$36:$BH$135,MATCH('Capacity Backing (Hide)'!Y$2,'Capacity Summary'!$B$36:$B$135,0),MATCH('Capacity Backing (Hide)'!$A37,'Capacity Summary'!$I$35:$BH$35,0))&lt;&gt;0,INDEX('Capacity Summary'!$I$36:$BH$135,MATCH('Capacity Backing (Hide)'!Y$2,'Capacity Summary'!$B$36:$B$135,0),MATCH('Capacity Backing (Hide)'!$A37,'Capacity Summary'!$I$35:$BH$35,0)),0)),INDEX('Capacity Summary'!$C$36:$F$135,MATCH('Capacity Backing (Hide)'!Y$2,'Capacity Summary'!$B$36:$B$135,0),2)))/IF(Summary!$B$7="Minutes",1,60)/COUNTA(INDEX(Capacity!$C$10:$Q$109,MATCH('Capacity Backing (Hide)'!Y$2,Capacity!$B$10:$B$109,0),1):INDEX(Capacity!$C$10:$Q$109,MATCH('Capacity Backing (Hide)'!Y$2,Capacity!$B$10:$B$109,0),15))</f>
        <v>#N/A</v>
      </c>
      <c r="Z3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(Hide)'!$A37,'Capacity Summary'!$I$35:$BH$35,0))="x",INDEX('Capacity Summary'!$C$36:$F$135,MATCH('Capacity Backing (Hide)'!Z$2,'Capacity Summary'!$B$36:$B$135,0),4),IF(INDEX('Capacity Summary'!$I$36:$BH$135,MATCH('Capacity Backing (Hide)'!Z$2,'Capacity Summary'!$B$36:$B$135,0),MATCH('Capacity Backing (Hide)'!$A37,'Capacity Summary'!$I$35:$BH$35,0))&lt;&gt;0,INDEX('Capacity Summary'!$I$36:$BH$135,MATCH('Capacity Backing (Hide)'!Z$2,'Capacity Summary'!$B$36:$B$135,0),MATCH('Capacity Backing (Hide)'!$A37,'Capacity Summary'!$I$35:$BH$35,0)),0)),INDEX('Capacity Summary'!$C$36:$F$135,MATCH('Capacity Backing (Hide)'!Z$2,'Capacity Summary'!$B$36:$B$135,0),2)))/IF(Summary!$B$7="Minutes",1,60)/COUNTA(INDEX(Capacity!$C$10:$Q$109,MATCH('Capacity Backing (Hide)'!Z$2,Capacity!$B$10:$B$109,0),1):INDEX(Capacity!$C$10:$Q$109,MATCH('Capacity Backing (Hide)'!Z$2,Capacity!$B$10:$B$109,0),15))</f>
        <v>#N/A</v>
      </c>
      <c r="AA3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(Hide)'!$A37,'Capacity Summary'!$I$35:$BH$35,0))="x",INDEX('Capacity Summary'!$C$36:$F$135,MATCH('Capacity Backing (Hide)'!AA$2,'Capacity Summary'!$B$36:$B$135,0),4),IF(INDEX('Capacity Summary'!$I$36:$BH$135,MATCH('Capacity Backing (Hide)'!AA$2,'Capacity Summary'!$B$36:$B$135,0),MATCH('Capacity Backing (Hide)'!$A37,'Capacity Summary'!$I$35:$BH$35,0))&lt;&gt;0,INDEX('Capacity Summary'!$I$36:$BH$135,MATCH('Capacity Backing (Hide)'!AA$2,'Capacity Summary'!$B$36:$B$135,0),MATCH('Capacity Backing (Hide)'!$A37,'Capacity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(Hide)'!$A37,'Capacity Summary'!$I$35:$BH$35,0))="x",INDEX('Capacity Summary'!$C$36:$F$135,MATCH('Capacity Backing (Hide)'!AB$2,'Capacity Summary'!$B$36:$B$135,0),4),IF(INDEX('Capacity Summary'!$I$36:$BH$135,MATCH('Capacity Backing (Hide)'!AB$2,'Capacity Summary'!$B$36:$B$135,0),MATCH('Capacity Backing (Hide)'!$A37,'Capacity Summary'!$I$35:$BH$35,0))&lt;&gt;0,INDEX('Capacity Summary'!$I$36:$BH$135,MATCH('Capacity Backing (Hide)'!AB$2,'Capacity Summary'!$B$36:$B$135,0),MATCH('Capacity Backing (Hide)'!$A37,'Capacity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(Hide)'!$A37,'Capacity Summary'!$I$35:$BH$35,0))="x",INDEX('Capacity Summary'!$C$36:$F$135,MATCH('Capacity Backing (Hide)'!AC$2,'Capacity Summary'!$B$36:$B$135,0),4),IF(INDEX('Capacity Summary'!$I$36:$BH$135,MATCH('Capacity Backing (Hide)'!AC$2,'Capacity Summary'!$B$36:$B$135,0),MATCH('Capacity Backing (Hide)'!$A37,'Capacity Summary'!$I$35:$BH$35,0))&lt;&gt;0,INDEX('Capacity Summary'!$I$36:$BH$135,MATCH('Capacity Backing (Hide)'!AC$2,'Capacity Summary'!$B$36:$B$135,0),MATCH('Capacity Backing (Hide)'!$A37,'Capacity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(Hide)'!$A37,'Capacity Summary'!$I$35:$BH$35,0))="x",INDEX('Capacity Summary'!$C$36:$F$135,MATCH('Capacity Backing (Hide)'!AD$2,'Capacity Summary'!$B$36:$B$135,0),4),IF(INDEX('Capacity Summary'!$I$36:$BH$135,MATCH('Capacity Backing (Hide)'!AD$2,'Capacity Summary'!$B$36:$B$135,0),MATCH('Capacity Backing (Hide)'!$A37,'Capacity Summary'!$I$35:$BH$35,0))&lt;&gt;0,INDEX('Capacity Summary'!$I$36:$BH$135,MATCH('Capacity Backing (Hide)'!AD$2,'Capacity Summary'!$B$36:$B$135,0),MATCH('Capacity Backing (Hide)'!$A37,'Capacity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(Hide)'!$A37,'Capacity Summary'!$I$35:$BH$35,0))="x",INDEX('Capacity Summary'!$C$36:$F$135,MATCH('Capacity Backing (Hide)'!AE$2,'Capacity Summary'!$B$36:$B$135,0),4),IF(INDEX('Capacity Summary'!$I$36:$BH$135,MATCH('Capacity Backing (Hide)'!AE$2,'Capacity Summary'!$B$36:$B$135,0),MATCH('Capacity Backing (Hide)'!$A37,'Capacity Summary'!$I$35:$BH$35,0))&lt;&gt;0,INDEX('Capacity Summary'!$I$36:$BH$135,MATCH('Capacity Backing (Hide)'!AE$2,'Capacity Summary'!$B$36:$B$135,0),MATCH('Capacity Backing (Hide)'!$A37,'Capacity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(Hide)'!$A37,'Capacity Summary'!$I$35:$BH$35,0))="x",INDEX('Capacity Summary'!$C$36:$F$135,MATCH('Capacity Backing (Hide)'!AF$2,'Capacity Summary'!$B$36:$B$135,0),4),IF(INDEX('Capacity Summary'!$I$36:$BH$135,MATCH('Capacity Backing (Hide)'!AF$2,'Capacity Summary'!$B$36:$B$135,0),MATCH('Capacity Backing (Hide)'!$A37,'Capacity Summary'!$I$35:$BH$35,0))&lt;&gt;0,INDEX('Capacity Summary'!$I$36:$BH$135,MATCH('Capacity Backing (Hide)'!AF$2,'Capacity Summary'!$B$36:$B$135,0),MATCH('Capacity Backing (Hide)'!$A37,'Capacity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(Hide)'!$A37,'Capacity Summary'!$I$35:$BH$35,0))="x",INDEX('Capacity Summary'!$C$36:$F$135,MATCH('Capacity Backing (Hide)'!AG$2,'Capacity Summary'!$B$36:$B$135,0),4),IF(INDEX('Capacity Summary'!$I$36:$BH$135,MATCH('Capacity Backing (Hide)'!AG$2,'Capacity Summary'!$B$36:$B$135,0),MATCH('Capacity Backing (Hide)'!$A37,'Capacity Summary'!$I$35:$BH$35,0))&lt;&gt;0,INDEX('Capacity Summary'!$I$36:$BH$135,MATCH('Capacity Backing (Hide)'!AG$2,'Capacity Summary'!$B$36:$B$135,0),MATCH('Capacity Backing (Hide)'!$A37,'Capacity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(Hide)'!$A37,'Capacity Summary'!$I$35:$BH$35,0))="x",INDEX('Capacity Summary'!$C$36:$F$135,MATCH('Capacity Backing (Hide)'!AH$2,'Capacity Summary'!$B$36:$B$135,0),4),IF(INDEX('Capacity Summary'!$I$36:$BH$135,MATCH('Capacity Backing (Hide)'!AH$2,'Capacity Summary'!$B$36:$B$135,0),MATCH('Capacity Backing (Hide)'!$A37,'Capacity Summary'!$I$35:$BH$35,0))&lt;&gt;0,INDEX('Capacity Summary'!$I$36:$BH$135,MATCH('Capacity Backing (Hide)'!AH$2,'Capacity Summary'!$B$36:$B$135,0),MATCH('Capacity Backing (Hide)'!$A37,'Capacity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(Hide)'!$A37,'Capacity Summary'!$I$35:$BH$35,0))="x",INDEX('Capacity Summary'!$C$36:$F$135,MATCH('Capacity Backing (Hide)'!AI$2,'Capacity Summary'!$B$36:$B$135,0),4),IF(INDEX('Capacity Summary'!$I$36:$BH$135,MATCH('Capacity Backing (Hide)'!AI$2,'Capacity Summary'!$B$36:$B$135,0),MATCH('Capacity Backing (Hide)'!$A37,'Capacity Summary'!$I$35:$BH$35,0))&lt;&gt;0,INDEX('Capacity Summary'!$I$36:$BH$135,MATCH('Capacity Backing (Hide)'!AI$2,'Capacity Summary'!$B$36:$B$135,0),MATCH('Capacity Backing (Hide)'!$A37,'Capacity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(Hide)'!$A37,'Capacity Summary'!$I$35:$BH$35,0))="x",INDEX('Capacity Summary'!$C$36:$F$135,MATCH('Capacity Backing (Hide)'!AJ$2,'Capacity Summary'!$B$36:$B$135,0),4),IF(INDEX('Capacity Summary'!$I$36:$BH$135,MATCH('Capacity Backing (Hide)'!AJ$2,'Capacity Summary'!$B$36:$B$135,0),MATCH('Capacity Backing (Hide)'!$A37,'Capacity Summary'!$I$35:$BH$35,0))&lt;&gt;0,INDEX('Capacity Summary'!$I$36:$BH$135,MATCH('Capacity Backing (Hide)'!AJ$2,'Capacity Summary'!$B$36:$B$135,0),MATCH('Capacity Backing (Hide)'!$A37,'Capacity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(Hide)'!$A37,'Capacity Summary'!$I$35:$BH$35,0))="x",INDEX('Capacity Summary'!$C$36:$F$135,MATCH('Capacity Backing (Hide)'!AK$2,'Capacity Summary'!$B$36:$B$135,0),4),IF(INDEX('Capacity Summary'!$I$36:$BH$135,MATCH('Capacity Backing (Hide)'!AK$2,'Capacity Summary'!$B$36:$B$135,0),MATCH('Capacity Backing (Hide)'!$A37,'Capacity Summary'!$I$35:$BH$35,0))&lt;&gt;0,INDEX('Capacity Summary'!$I$36:$BH$135,MATCH('Capacity Backing (Hide)'!AK$2,'Capacity Summary'!$B$36:$B$135,0),MATCH('Capacity Backing (Hide)'!$A37,'Capacity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(Hide)'!$A37,'Capacity Summary'!$I$35:$BH$35,0))="x",INDEX('Capacity Summary'!$C$36:$F$135,MATCH('Capacity Backing (Hide)'!AL$2,'Capacity Summary'!$B$36:$B$135,0),4),IF(INDEX('Capacity Summary'!$I$36:$BH$135,MATCH('Capacity Backing (Hide)'!AL$2,'Capacity Summary'!$B$36:$B$135,0),MATCH('Capacity Backing (Hide)'!$A37,'Capacity Summary'!$I$35:$BH$35,0))&lt;&gt;0,INDEX('Capacity Summary'!$I$36:$BH$135,MATCH('Capacity Backing (Hide)'!AL$2,'Capacity Summary'!$B$36:$B$135,0),MATCH('Capacity Backing (Hide)'!$A37,'Capacity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(Hide)'!$A37,'Capacity Summary'!$I$35:$BH$35,0))="x",INDEX('Capacity Summary'!$C$36:$F$135,MATCH('Capacity Backing (Hide)'!AM$2,'Capacity Summary'!$B$36:$B$135,0),4),IF(INDEX('Capacity Summary'!$I$36:$BH$135,MATCH('Capacity Backing (Hide)'!AM$2,'Capacity Summary'!$B$36:$B$135,0),MATCH('Capacity Backing (Hide)'!$A37,'Capacity Summary'!$I$35:$BH$35,0))&lt;&gt;0,INDEX('Capacity Summary'!$I$36:$BH$135,MATCH('Capacity Backing (Hide)'!AM$2,'Capacity Summary'!$B$36:$B$135,0),MATCH('Capacity Backing (Hide)'!$A37,'Capacity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(Hide)'!$A37,'Capacity Summary'!$I$35:$BH$35,0))="x",INDEX('Capacity Summary'!$C$36:$F$135,MATCH('Capacity Backing (Hide)'!AN$2,'Capacity Summary'!$B$36:$B$135,0),4),IF(INDEX('Capacity Summary'!$I$36:$BH$135,MATCH('Capacity Backing (Hide)'!AN$2,'Capacity Summary'!$B$36:$B$135,0),MATCH('Capacity Backing (Hide)'!$A37,'Capacity Summary'!$I$35:$BH$35,0))&lt;&gt;0,INDEX('Capacity Summary'!$I$36:$BH$135,MATCH('Capacity Backing (Hide)'!AN$2,'Capacity Summary'!$B$36:$B$135,0),MATCH('Capacity Backing (Hide)'!$A37,'Capacity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(Hide)'!$A37,'Capacity Summary'!$I$35:$BH$35,0))="x",INDEX('Capacity Summary'!$C$36:$F$135,MATCH('Capacity Backing (Hide)'!AO$2,'Capacity Summary'!$B$36:$B$135,0),4),IF(INDEX('Capacity Summary'!$I$36:$BH$135,MATCH('Capacity Backing (Hide)'!AO$2,'Capacity Summary'!$B$36:$B$135,0),MATCH('Capacity Backing (Hide)'!$A37,'Capacity Summary'!$I$35:$BH$35,0))&lt;&gt;0,INDEX('Capacity Summary'!$I$36:$BH$135,MATCH('Capacity Backing (Hide)'!AO$2,'Capacity Summary'!$B$36:$B$135,0),MATCH('Capacity Backing (Hide)'!$A37,'Capacity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(Hide)'!$A37,'Capacity Summary'!$I$35:$BH$35,0))="x",INDEX('Capacity Summary'!$C$36:$F$135,MATCH('Capacity Backing (Hide)'!AP$2,'Capacity Summary'!$B$36:$B$135,0),4),IF(INDEX('Capacity Summary'!$I$36:$BH$135,MATCH('Capacity Backing (Hide)'!AP$2,'Capacity Summary'!$B$36:$B$135,0),MATCH('Capacity Backing (Hide)'!$A37,'Capacity Summary'!$I$35:$BH$35,0))&lt;&gt;0,INDEX('Capacity Summary'!$I$36:$BH$135,MATCH('Capacity Backing (Hide)'!AP$2,'Capacity Summary'!$B$36:$B$135,0),MATCH('Capacity Backing (Hide)'!$A37,'Capacity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(Hide)'!$A37,'Capacity Summary'!$I$35:$BH$35,0))="x",INDEX('Capacity Summary'!$C$36:$F$135,MATCH('Capacity Backing (Hide)'!AQ$2,'Capacity Summary'!$B$36:$B$135,0),4),IF(INDEX('Capacity Summary'!$I$36:$BH$135,MATCH('Capacity Backing (Hide)'!AQ$2,'Capacity Summary'!$B$36:$B$135,0),MATCH('Capacity Backing (Hide)'!$A37,'Capacity Summary'!$I$35:$BH$35,0))&lt;&gt;0,INDEX('Capacity Summary'!$I$36:$BH$135,MATCH('Capacity Backing (Hide)'!AQ$2,'Capacity Summary'!$B$36:$B$135,0),MATCH('Capacity Backing (Hide)'!$A37,'Capacity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(Hide)'!$A37,'Capacity Summary'!$I$35:$BH$35,0))="x",INDEX('Capacity Summary'!$C$36:$F$135,MATCH('Capacity Backing (Hide)'!AR$2,'Capacity Summary'!$B$36:$B$135,0),4),IF(INDEX('Capacity Summary'!$I$36:$BH$135,MATCH('Capacity Backing (Hide)'!AR$2,'Capacity Summary'!$B$36:$B$135,0),MATCH('Capacity Backing (Hide)'!$A37,'Capacity Summary'!$I$35:$BH$35,0))&lt;&gt;0,INDEX('Capacity Summary'!$I$36:$BH$135,MATCH('Capacity Backing (Hide)'!AR$2,'Capacity Summary'!$B$36:$B$135,0),MATCH('Capacity Backing (Hide)'!$A37,'Capacity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(Hide)'!$A37,'Capacity Summary'!$I$35:$BH$35,0))="x",INDEX('Capacity Summary'!$C$36:$F$135,MATCH('Capacity Backing (Hide)'!AS$2,'Capacity Summary'!$B$36:$B$135,0),4),IF(INDEX('Capacity Summary'!$I$36:$BH$135,MATCH('Capacity Backing (Hide)'!AS$2,'Capacity Summary'!$B$36:$B$135,0),MATCH('Capacity Backing (Hide)'!$A37,'Capacity Summary'!$I$35:$BH$35,0))&lt;&gt;0,INDEX('Capacity Summary'!$I$36:$BH$135,MATCH('Capacity Backing (Hide)'!AS$2,'Capacity Summary'!$B$36:$B$135,0),MATCH('Capacity Backing (Hide)'!$A37,'Capacity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(Hide)'!$A37,'Capacity Summary'!$I$35:$BH$35,0))="x",INDEX('Capacity Summary'!$C$36:$F$135,MATCH('Capacity Backing (Hide)'!AT$2,'Capacity Summary'!$B$36:$B$135,0),4),IF(INDEX('Capacity Summary'!$I$36:$BH$135,MATCH('Capacity Backing (Hide)'!AT$2,'Capacity Summary'!$B$36:$B$135,0),MATCH('Capacity Backing (Hide)'!$A37,'Capacity Summary'!$I$35:$BH$35,0))&lt;&gt;0,INDEX('Capacity Summary'!$I$36:$BH$135,MATCH('Capacity Backing (Hide)'!AT$2,'Capacity Summary'!$B$36:$B$135,0),MATCH('Capacity Backing (Hide)'!$A37,'Capacity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(Hide)'!$A37,'Capacity Summary'!$I$35:$BH$35,0))="x",INDEX('Capacity Summary'!$C$36:$F$135,MATCH('Capacity Backing (Hide)'!AU$2,'Capacity Summary'!$B$36:$B$135,0),4),IF(INDEX('Capacity Summary'!$I$36:$BH$135,MATCH('Capacity Backing (Hide)'!AU$2,'Capacity Summary'!$B$36:$B$135,0),MATCH('Capacity Backing (Hide)'!$A37,'Capacity Summary'!$I$35:$BH$35,0))&lt;&gt;0,INDEX('Capacity Summary'!$I$36:$BH$135,MATCH('Capacity Backing (Hide)'!AU$2,'Capacity Summary'!$B$36:$B$135,0),MATCH('Capacity Backing (Hide)'!$A37,'Capacity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(Hide)'!$A37,'Capacity Summary'!$I$35:$BH$35,0))="x",INDEX('Capacity Summary'!$C$36:$F$135,MATCH('Capacity Backing (Hide)'!AV$2,'Capacity Summary'!$B$36:$B$135,0),4),IF(INDEX('Capacity Summary'!$I$36:$BH$135,MATCH('Capacity Backing (Hide)'!AV$2,'Capacity Summary'!$B$36:$B$135,0),MATCH('Capacity Backing (Hide)'!$A37,'Capacity Summary'!$I$35:$BH$35,0))&lt;&gt;0,INDEX('Capacity Summary'!$I$36:$BH$135,MATCH('Capacity Backing (Hide)'!AV$2,'Capacity Summary'!$B$36:$B$135,0),MATCH('Capacity Backing (Hide)'!$A37,'Capacity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(Hide)'!$A37,'Capacity Summary'!$I$35:$BH$35,0))="x",INDEX('Capacity Summary'!$C$36:$F$135,MATCH('Capacity Backing (Hide)'!AW$2,'Capacity Summary'!$B$36:$B$135,0),4),IF(INDEX('Capacity Summary'!$I$36:$BH$135,MATCH('Capacity Backing (Hide)'!AW$2,'Capacity Summary'!$B$36:$B$135,0),MATCH('Capacity Backing (Hide)'!$A37,'Capacity Summary'!$I$35:$BH$35,0))&lt;&gt;0,INDEX('Capacity Summary'!$I$36:$BH$135,MATCH('Capacity Backing (Hide)'!AW$2,'Capacity Summary'!$B$36:$B$135,0),MATCH('Capacity Backing (Hide)'!$A37,'Capacity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(Hide)'!$A37,'Capacity Summary'!$I$35:$BH$35,0))="x",INDEX('Capacity Summary'!$C$36:$F$135,MATCH('Capacity Backing (Hide)'!AX$2,'Capacity Summary'!$B$36:$B$135,0),4),IF(INDEX('Capacity Summary'!$I$36:$BH$135,MATCH('Capacity Backing (Hide)'!AX$2,'Capacity Summary'!$B$36:$B$135,0),MATCH('Capacity Backing (Hide)'!$A37,'Capacity Summary'!$I$35:$BH$35,0))&lt;&gt;0,INDEX('Capacity Summary'!$I$36:$BH$135,MATCH('Capacity Backing (Hide)'!AX$2,'Capacity Summary'!$B$36:$B$135,0),MATCH('Capacity Backing (Hide)'!$A37,'Capacity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(Hide)'!$A37,'Capacity Summary'!$I$35:$BH$35,0))="x",INDEX('Capacity Summary'!$C$36:$F$135,MATCH('Capacity Backing (Hide)'!AY$2,'Capacity Summary'!$B$36:$B$135,0),4),IF(INDEX('Capacity Summary'!$I$36:$BH$135,MATCH('Capacity Backing (Hide)'!AY$2,'Capacity Summary'!$B$36:$B$135,0),MATCH('Capacity Backing (Hide)'!$A37,'Capacity Summary'!$I$35:$BH$35,0))&lt;&gt;0,INDEX('Capacity Summary'!$I$36:$BH$135,MATCH('Capacity Backing (Hide)'!AY$2,'Capacity Summary'!$B$36:$B$135,0),MATCH('Capacity Backing (Hide)'!$A37,'Capacity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(Hide)'!$A37,'Capacity Summary'!$I$35:$BH$35,0))="x",INDEX('Capacity Summary'!$C$36:$F$135,MATCH('Capacity Backing (Hide)'!AZ$2,'Capacity Summary'!$B$36:$B$135,0),4),IF(INDEX('Capacity Summary'!$I$36:$BH$135,MATCH('Capacity Backing (Hide)'!AZ$2,'Capacity Summary'!$B$36:$B$135,0),MATCH('Capacity Backing (Hide)'!$A37,'Capacity Summary'!$I$35:$BH$35,0))&lt;&gt;0,INDEX('Capacity Summary'!$I$36:$BH$135,MATCH('Capacity Backing (Hide)'!AZ$2,'Capacity Summary'!$B$36:$B$135,0),MATCH('Capacity Backing (Hide)'!$A37,'Capacity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(Hide)'!$A37,'Capacity Summary'!$I$35:$BH$35,0))="x",INDEX('Capacity Summary'!$C$36:$F$135,MATCH('Capacity Backing (Hide)'!BA$2,'Capacity Summary'!$B$36:$B$135,0),4),IF(INDEX('Capacity Summary'!$I$36:$BH$135,MATCH('Capacity Backing (Hide)'!BA$2,'Capacity Summary'!$B$36:$B$135,0),MATCH('Capacity Backing (Hide)'!$A37,'Capacity Summary'!$I$35:$BH$35,0))&lt;&gt;0,INDEX('Capacity Summary'!$I$36:$BH$135,MATCH('Capacity Backing (Hide)'!BA$2,'Capacity Summary'!$B$36:$B$135,0),MATCH('Capacity Backing (Hide)'!$A37,'Capacity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(Hide)'!$A37,'Capacity Summary'!$I$35:$BH$35,0))="x",INDEX('Capacity Summary'!$C$36:$F$135,MATCH('Capacity Backing (Hide)'!BB$2,'Capacity Summary'!$B$36:$B$135,0),4),IF(INDEX('Capacity Summary'!$I$36:$BH$135,MATCH('Capacity Backing (Hide)'!BB$2,'Capacity Summary'!$B$36:$B$135,0),MATCH('Capacity Backing (Hide)'!$A37,'Capacity Summary'!$I$35:$BH$35,0))&lt;&gt;0,INDEX('Capacity Summary'!$I$36:$BH$135,MATCH('Capacity Backing (Hide)'!BB$2,'Capacity Summary'!$B$36:$B$135,0),MATCH('Capacity Backing (Hide)'!$A37,'Capacity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(Hide)'!$A37,'Capacity Summary'!$I$35:$BH$35,0))="x",INDEX('Capacity Summary'!$C$36:$F$135,MATCH('Capacity Backing (Hide)'!BC$2,'Capacity Summary'!$B$36:$B$135,0),4),IF(INDEX('Capacity Summary'!$I$36:$BH$135,MATCH('Capacity Backing (Hide)'!BC$2,'Capacity Summary'!$B$36:$B$135,0),MATCH('Capacity Backing (Hide)'!$A37,'Capacity Summary'!$I$35:$BH$35,0))&lt;&gt;0,INDEX('Capacity Summary'!$I$36:$BH$135,MATCH('Capacity Backing (Hide)'!BC$2,'Capacity Summary'!$B$36:$B$135,0),MATCH('Capacity Backing (Hide)'!$A37,'Capacity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(Hide)'!$A37,'Capacity Summary'!$I$35:$BH$35,0))="x",INDEX('Capacity Summary'!$C$36:$F$135,MATCH('Capacity Backing (Hide)'!BD$2,'Capacity Summary'!$B$36:$B$135,0),4),IF(INDEX('Capacity Summary'!$I$36:$BH$135,MATCH('Capacity Backing (Hide)'!BD$2,'Capacity Summary'!$B$36:$B$135,0),MATCH('Capacity Backing (Hide)'!$A37,'Capacity Summary'!$I$35:$BH$35,0))&lt;&gt;0,INDEX('Capacity Summary'!$I$36:$BH$135,MATCH('Capacity Backing (Hide)'!BD$2,'Capacity Summary'!$B$36:$B$135,0),MATCH('Capacity Backing (Hide)'!$A37,'Capacity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(Hide)'!$A37,'Capacity Summary'!$I$35:$BH$35,0))="x",INDEX('Capacity Summary'!$C$36:$F$135,MATCH('Capacity Backing (Hide)'!BE$2,'Capacity Summary'!$B$36:$B$135,0),4),IF(INDEX('Capacity Summary'!$I$36:$BH$135,MATCH('Capacity Backing (Hide)'!BE$2,'Capacity Summary'!$B$36:$B$135,0),MATCH('Capacity Backing (Hide)'!$A37,'Capacity Summary'!$I$35:$BH$35,0))&lt;&gt;0,INDEX('Capacity Summary'!$I$36:$BH$135,MATCH('Capacity Backing (Hide)'!BE$2,'Capacity Summary'!$B$36:$B$135,0),MATCH('Capacity Backing (Hide)'!$A37,'Capacity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(Hide)'!$A37,'Capacity Summary'!$I$35:$BH$35,0))="x",INDEX('Capacity Summary'!$C$36:$F$135,MATCH('Capacity Backing (Hide)'!BF$2,'Capacity Summary'!$B$36:$B$135,0),4),IF(INDEX('Capacity Summary'!$I$36:$BH$135,MATCH('Capacity Backing (Hide)'!BF$2,'Capacity Summary'!$B$36:$B$135,0),MATCH('Capacity Backing (Hide)'!$A37,'Capacity Summary'!$I$35:$BH$35,0))&lt;&gt;0,INDEX('Capacity Summary'!$I$36:$BH$135,MATCH('Capacity Backing (Hide)'!BF$2,'Capacity Summary'!$B$36:$B$135,0),MATCH('Capacity Backing (Hide)'!$A37,'Capacity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(Hide)'!$A37,'Capacity Summary'!$I$35:$BH$35,0))="x",INDEX('Capacity Summary'!$C$36:$F$135,MATCH('Capacity Backing (Hide)'!BG$2,'Capacity Summary'!$B$36:$B$135,0),4),IF(INDEX('Capacity Summary'!$I$36:$BH$135,MATCH('Capacity Backing (Hide)'!BG$2,'Capacity Summary'!$B$36:$B$135,0),MATCH('Capacity Backing (Hide)'!$A37,'Capacity Summary'!$I$35:$BH$35,0))&lt;&gt;0,INDEX('Capacity Summary'!$I$36:$BH$135,MATCH('Capacity Backing (Hide)'!BG$2,'Capacity Summary'!$B$36:$B$135,0),MATCH('Capacity Backing (Hide)'!$A37,'Capacity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(Hide)'!$A37,'Capacity Summary'!$I$35:$BH$35,0))="x",INDEX('Capacity Summary'!$C$36:$F$135,MATCH('Capacity Backing (Hide)'!BH$2,'Capacity Summary'!$B$36:$B$135,0),4),IF(INDEX('Capacity Summary'!$I$36:$BH$135,MATCH('Capacity Backing (Hide)'!BH$2,'Capacity Summary'!$B$36:$B$135,0),MATCH('Capacity Backing (Hide)'!$A37,'Capacity Summary'!$I$35:$BH$35,0))&lt;&gt;0,INDEX('Capacity Summary'!$I$36:$BH$135,MATCH('Capacity Backing (Hide)'!BH$2,'Capacity Summary'!$B$36:$B$135,0),MATCH('Capacity Backing (Hide)'!$A37,'Capacity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(Hide)'!$A37,'Capacity Summary'!$I$35:$BH$35,0))="x",INDEX('Capacity Summary'!$C$36:$F$135,MATCH('Capacity Backing (Hide)'!BI$2,'Capacity Summary'!$B$36:$B$135,0),4),IF(INDEX('Capacity Summary'!$I$36:$BH$135,MATCH('Capacity Backing (Hide)'!BI$2,'Capacity Summary'!$B$36:$B$135,0),MATCH('Capacity Backing (Hide)'!$A37,'Capacity Summary'!$I$35:$BH$35,0))&lt;&gt;0,INDEX('Capacity Summary'!$I$36:$BH$135,MATCH('Capacity Backing (Hide)'!BI$2,'Capacity Summary'!$B$36:$B$135,0),MATCH('Capacity Backing (Hide)'!$A37,'Capacity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(Hide)'!$A37,'Capacity Summary'!$I$35:$BH$35,0))="x",INDEX('Capacity Summary'!$C$36:$F$135,MATCH('Capacity Backing (Hide)'!BJ$2,'Capacity Summary'!$B$36:$B$135,0),4),IF(INDEX('Capacity Summary'!$I$36:$BH$135,MATCH('Capacity Backing (Hide)'!BJ$2,'Capacity Summary'!$B$36:$B$135,0),MATCH('Capacity Backing (Hide)'!$A37,'Capacity Summary'!$I$35:$BH$35,0))&lt;&gt;0,INDEX('Capacity Summary'!$I$36:$BH$135,MATCH('Capacity Backing (Hide)'!BJ$2,'Capacity Summary'!$B$36:$B$135,0),MATCH('Capacity Backing (Hide)'!$A37,'Capacity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(Hide)'!$A37,'Capacity Summary'!$I$35:$BH$35,0))="x",INDEX('Capacity Summary'!$C$36:$F$135,MATCH('Capacity Backing (Hide)'!BK$2,'Capacity Summary'!$B$36:$B$135,0),4),IF(INDEX('Capacity Summary'!$I$36:$BH$135,MATCH('Capacity Backing (Hide)'!BK$2,'Capacity Summary'!$B$36:$B$135,0),MATCH('Capacity Backing (Hide)'!$A37,'Capacity Summary'!$I$35:$BH$35,0))&lt;&gt;0,INDEX('Capacity Summary'!$I$36:$BH$135,MATCH('Capacity Backing (Hide)'!BK$2,'Capacity Summary'!$B$36:$B$135,0),MATCH('Capacity Backing (Hide)'!$A37,'Capacity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(Hide)'!$A37,'Capacity Summary'!$I$35:$BH$35,0))="x",INDEX('Capacity Summary'!$C$36:$F$135,MATCH('Capacity Backing (Hide)'!BL$2,'Capacity Summary'!$B$36:$B$135,0),4),IF(INDEX('Capacity Summary'!$I$36:$BH$135,MATCH('Capacity Backing (Hide)'!BL$2,'Capacity Summary'!$B$36:$B$135,0),MATCH('Capacity Backing (Hide)'!$A37,'Capacity Summary'!$I$35:$BH$35,0))&lt;&gt;0,INDEX('Capacity Summary'!$I$36:$BH$135,MATCH('Capacity Backing (Hide)'!BL$2,'Capacity Summary'!$B$36:$B$135,0),MATCH('Capacity Backing (Hide)'!$A37,'Capacity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(Hide)'!$A37,'Capacity Summary'!$I$35:$BH$35,0))="x",INDEX('Capacity Summary'!$C$36:$F$135,MATCH('Capacity Backing (Hide)'!BM$2,'Capacity Summary'!$B$36:$B$135,0),4),IF(INDEX('Capacity Summary'!$I$36:$BH$135,MATCH('Capacity Backing (Hide)'!BM$2,'Capacity Summary'!$B$36:$B$135,0),MATCH('Capacity Backing (Hide)'!$A37,'Capacity Summary'!$I$35:$BH$35,0))&lt;&gt;0,INDEX('Capacity Summary'!$I$36:$BH$135,MATCH('Capacity Backing (Hide)'!BM$2,'Capacity Summary'!$B$36:$B$135,0),MATCH('Capacity Backing (Hide)'!$A37,'Capacity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(Hide)'!$A37,'Capacity Summary'!$I$35:$BH$35,0))="x",INDEX('Capacity Summary'!$C$36:$F$135,MATCH('Capacity Backing (Hide)'!BN$2,'Capacity Summary'!$B$36:$B$135,0),4),IF(INDEX('Capacity Summary'!$I$36:$BH$135,MATCH('Capacity Backing (Hide)'!BN$2,'Capacity Summary'!$B$36:$B$135,0),MATCH('Capacity Backing (Hide)'!$A37,'Capacity Summary'!$I$35:$BH$35,0))&lt;&gt;0,INDEX('Capacity Summary'!$I$36:$BH$135,MATCH('Capacity Backing (Hide)'!BN$2,'Capacity Summary'!$B$36:$B$135,0),MATCH('Capacity Backing (Hide)'!$A37,'Capacity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(Hide)'!$A37,'Capacity Summary'!$I$35:$BH$35,0))="x",INDEX('Capacity Summary'!$C$36:$F$135,MATCH('Capacity Backing (Hide)'!BO$2,'Capacity Summary'!$B$36:$B$135,0),4),IF(INDEX('Capacity Summary'!$I$36:$BH$135,MATCH('Capacity Backing (Hide)'!BO$2,'Capacity Summary'!$B$36:$B$135,0),MATCH('Capacity Backing (Hide)'!$A37,'Capacity Summary'!$I$35:$BH$35,0))&lt;&gt;0,INDEX('Capacity Summary'!$I$36:$BH$135,MATCH('Capacity Backing (Hide)'!BO$2,'Capacity Summary'!$B$36:$B$135,0),MATCH('Capacity Backing (Hide)'!$A37,'Capacity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(Hide)'!$A37,'Capacity Summary'!$I$35:$BH$35,0))="x",INDEX('Capacity Summary'!$C$36:$F$135,MATCH('Capacity Backing (Hide)'!BP$2,'Capacity Summary'!$B$36:$B$135,0),4),IF(INDEX('Capacity Summary'!$I$36:$BH$135,MATCH('Capacity Backing (Hide)'!BP$2,'Capacity Summary'!$B$36:$B$135,0),MATCH('Capacity Backing (Hide)'!$A37,'Capacity Summary'!$I$35:$BH$35,0))&lt;&gt;0,INDEX('Capacity Summary'!$I$36:$BH$135,MATCH('Capacity Backing (Hide)'!BP$2,'Capacity Summary'!$B$36:$B$135,0),MATCH('Capacity Backing (Hide)'!$A37,'Capacity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(Hide)'!$A37,'Capacity Summary'!$I$35:$BH$35,0))="x",INDEX('Capacity Summary'!$C$36:$F$135,MATCH('Capacity Backing (Hide)'!BQ$2,'Capacity Summary'!$B$36:$B$135,0),4),IF(INDEX('Capacity Summary'!$I$36:$BH$135,MATCH('Capacity Backing (Hide)'!BQ$2,'Capacity Summary'!$B$36:$B$135,0),MATCH('Capacity Backing (Hide)'!$A37,'Capacity Summary'!$I$35:$BH$35,0))&lt;&gt;0,INDEX('Capacity Summary'!$I$36:$BH$135,MATCH('Capacity Backing (Hide)'!BQ$2,'Capacity Summary'!$B$36:$B$135,0),MATCH('Capacity Backing (Hide)'!$A37,'Capacity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(Hide)'!$A37,'Capacity Summary'!$I$35:$BH$35,0))="x",INDEX('Capacity Summary'!$C$36:$F$135,MATCH('Capacity Backing (Hide)'!BR$2,'Capacity Summary'!$B$36:$B$135,0),4),IF(INDEX('Capacity Summary'!$I$36:$BH$135,MATCH('Capacity Backing (Hide)'!BR$2,'Capacity Summary'!$B$36:$B$135,0),MATCH('Capacity Backing (Hide)'!$A37,'Capacity Summary'!$I$35:$BH$35,0))&lt;&gt;0,INDEX('Capacity Summary'!$I$36:$BH$135,MATCH('Capacity Backing (Hide)'!BR$2,'Capacity Summary'!$B$36:$B$135,0),MATCH('Capacity Backing (Hide)'!$A37,'Capacity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(Hide)'!$A37,'Capacity Summary'!$I$35:$BH$35,0))="x",INDEX('Capacity Summary'!$C$36:$F$135,MATCH('Capacity Backing (Hide)'!BS$2,'Capacity Summary'!$B$36:$B$135,0),4),IF(INDEX('Capacity Summary'!$I$36:$BH$135,MATCH('Capacity Backing (Hide)'!BS$2,'Capacity Summary'!$B$36:$B$135,0),MATCH('Capacity Backing (Hide)'!$A37,'Capacity Summary'!$I$35:$BH$35,0))&lt;&gt;0,INDEX('Capacity Summary'!$I$36:$BH$135,MATCH('Capacity Backing (Hide)'!BS$2,'Capacity Summary'!$B$36:$B$135,0),MATCH('Capacity Backing (Hide)'!$A37,'Capacity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(Hide)'!$A37,'Capacity Summary'!$I$35:$BH$35,0))="x",INDEX('Capacity Summary'!$C$36:$F$135,MATCH('Capacity Backing (Hide)'!BT$2,'Capacity Summary'!$B$36:$B$135,0),4),IF(INDEX('Capacity Summary'!$I$36:$BH$135,MATCH('Capacity Backing (Hide)'!BT$2,'Capacity Summary'!$B$36:$B$135,0),MATCH('Capacity Backing (Hide)'!$A37,'Capacity Summary'!$I$35:$BH$35,0))&lt;&gt;0,INDEX('Capacity Summary'!$I$36:$BH$135,MATCH('Capacity Backing (Hide)'!BT$2,'Capacity Summary'!$B$36:$B$135,0),MATCH('Capacity Backing (Hide)'!$A37,'Capacity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(Hide)'!$A37,'Capacity Summary'!$I$35:$BH$35,0))="x",INDEX('Capacity Summary'!$C$36:$F$135,MATCH('Capacity Backing (Hide)'!BU$2,'Capacity Summary'!$B$36:$B$135,0),4),IF(INDEX('Capacity Summary'!$I$36:$BH$135,MATCH('Capacity Backing (Hide)'!BU$2,'Capacity Summary'!$B$36:$B$135,0),MATCH('Capacity Backing (Hide)'!$A37,'Capacity Summary'!$I$35:$BH$35,0))&lt;&gt;0,INDEX('Capacity Summary'!$I$36:$BH$135,MATCH('Capacity Backing (Hide)'!BU$2,'Capacity Summary'!$B$36:$B$135,0),MATCH('Capacity Backing (Hide)'!$A37,'Capacity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(Hide)'!$A37,'Capacity Summary'!$I$35:$BH$35,0))="x",INDEX('Capacity Summary'!$C$36:$F$135,MATCH('Capacity Backing (Hide)'!BV$2,'Capacity Summary'!$B$36:$B$135,0),4),IF(INDEX('Capacity Summary'!$I$36:$BH$135,MATCH('Capacity Backing (Hide)'!BV$2,'Capacity Summary'!$B$36:$B$135,0),MATCH('Capacity Backing (Hide)'!$A37,'Capacity Summary'!$I$35:$BH$35,0))&lt;&gt;0,INDEX('Capacity Summary'!$I$36:$BH$135,MATCH('Capacity Backing (Hide)'!BV$2,'Capacity Summary'!$B$36:$B$135,0),MATCH('Capacity Backing (Hide)'!$A37,'Capacity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(Hide)'!$A37,'Capacity Summary'!$I$35:$BH$35,0))="x",INDEX('Capacity Summary'!$C$36:$F$135,MATCH('Capacity Backing (Hide)'!BW$2,'Capacity Summary'!$B$36:$B$135,0),4),IF(INDEX('Capacity Summary'!$I$36:$BH$135,MATCH('Capacity Backing (Hide)'!BW$2,'Capacity Summary'!$B$36:$B$135,0),MATCH('Capacity Backing (Hide)'!$A37,'Capacity Summary'!$I$35:$BH$35,0))&lt;&gt;0,INDEX('Capacity Summary'!$I$36:$BH$135,MATCH('Capacity Backing (Hide)'!BW$2,'Capacity Summary'!$B$36:$B$135,0),MATCH('Capacity Backing (Hide)'!$A37,'Capacity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(Hide)'!$A37,'Capacity Summary'!$I$35:$BH$35,0))="x",INDEX('Capacity Summary'!$C$36:$F$135,MATCH('Capacity Backing (Hide)'!BX$2,'Capacity Summary'!$B$36:$B$135,0),4),IF(INDEX('Capacity Summary'!$I$36:$BH$135,MATCH('Capacity Backing (Hide)'!BX$2,'Capacity Summary'!$B$36:$B$135,0),MATCH('Capacity Backing (Hide)'!$A37,'Capacity Summary'!$I$35:$BH$35,0))&lt;&gt;0,INDEX('Capacity Summary'!$I$36:$BH$135,MATCH('Capacity Backing (Hide)'!BX$2,'Capacity Summary'!$B$36:$B$135,0),MATCH('Capacity Backing (Hide)'!$A37,'Capacity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(Hide)'!$A37,'Capacity Summary'!$I$35:$BH$35,0))="x",INDEX('Capacity Summary'!$C$36:$F$135,MATCH('Capacity Backing (Hide)'!BY$2,'Capacity Summary'!$B$36:$B$135,0),4),IF(INDEX('Capacity Summary'!$I$36:$BH$135,MATCH('Capacity Backing (Hide)'!BY$2,'Capacity Summary'!$B$36:$B$135,0),MATCH('Capacity Backing (Hide)'!$A37,'Capacity Summary'!$I$35:$BH$35,0))&lt;&gt;0,INDEX('Capacity Summary'!$I$36:$BH$135,MATCH('Capacity Backing (Hide)'!BY$2,'Capacity Summary'!$B$36:$B$135,0),MATCH('Capacity Backing (Hide)'!$A37,'Capacity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(Hide)'!$A37,'Capacity Summary'!$I$35:$BH$35,0))="x",INDEX('Capacity Summary'!$C$36:$F$135,MATCH('Capacity Backing (Hide)'!BZ$2,'Capacity Summary'!$B$36:$B$135,0),4),IF(INDEX('Capacity Summary'!$I$36:$BH$135,MATCH('Capacity Backing (Hide)'!BZ$2,'Capacity Summary'!$B$36:$B$135,0),MATCH('Capacity Backing (Hide)'!$A37,'Capacity Summary'!$I$35:$BH$35,0))&lt;&gt;0,INDEX('Capacity Summary'!$I$36:$BH$135,MATCH('Capacity Backing (Hide)'!BZ$2,'Capacity Summary'!$B$36:$B$135,0),MATCH('Capacity Backing (Hide)'!$A37,'Capacity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(Hide)'!$A37,'Capacity Summary'!$I$35:$BH$35,0))="x",INDEX('Capacity Summary'!$C$36:$F$135,MATCH('Capacity Backing (Hide)'!CA$2,'Capacity Summary'!$B$36:$B$135,0),4),IF(INDEX('Capacity Summary'!$I$36:$BH$135,MATCH('Capacity Backing (Hide)'!CA$2,'Capacity Summary'!$B$36:$B$135,0),MATCH('Capacity Backing (Hide)'!$A37,'Capacity Summary'!$I$35:$BH$35,0))&lt;&gt;0,INDEX('Capacity Summary'!$I$36:$BH$135,MATCH('Capacity Backing (Hide)'!CA$2,'Capacity Summary'!$B$36:$B$135,0),MATCH('Capacity Backing (Hide)'!$A37,'Capacity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(Hide)'!$A37,'Capacity Summary'!$I$35:$BH$35,0))="x",INDEX('Capacity Summary'!$C$36:$F$135,MATCH('Capacity Backing (Hide)'!CB$2,'Capacity Summary'!$B$36:$B$135,0),4),IF(INDEX('Capacity Summary'!$I$36:$BH$135,MATCH('Capacity Backing (Hide)'!CB$2,'Capacity Summary'!$B$36:$B$135,0),MATCH('Capacity Backing (Hide)'!$A37,'Capacity Summary'!$I$35:$BH$35,0))&lt;&gt;0,INDEX('Capacity Summary'!$I$36:$BH$135,MATCH('Capacity Backing (Hide)'!CB$2,'Capacity Summary'!$B$36:$B$135,0),MATCH('Capacity Backing (Hide)'!$A37,'Capacity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(Hide)'!$A37,'Capacity Summary'!$I$35:$BH$35,0))="x",INDEX('Capacity Summary'!$C$36:$F$135,MATCH('Capacity Backing (Hide)'!CC$2,'Capacity Summary'!$B$36:$B$135,0),4),IF(INDEX('Capacity Summary'!$I$36:$BH$135,MATCH('Capacity Backing (Hide)'!CC$2,'Capacity Summary'!$B$36:$B$135,0),MATCH('Capacity Backing (Hide)'!$A37,'Capacity Summary'!$I$35:$BH$35,0))&lt;&gt;0,INDEX('Capacity Summary'!$I$36:$BH$135,MATCH('Capacity Backing (Hide)'!CC$2,'Capacity Summary'!$B$36:$B$135,0),MATCH('Capacity Backing (Hide)'!$A37,'Capacity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(Hide)'!$A37,'Capacity Summary'!$I$35:$BH$35,0))="x",INDEX('Capacity Summary'!$C$36:$F$135,MATCH('Capacity Backing (Hide)'!CD$2,'Capacity Summary'!$B$36:$B$135,0),4),IF(INDEX('Capacity Summary'!$I$36:$BH$135,MATCH('Capacity Backing (Hide)'!CD$2,'Capacity Summary'!$B$36:$B$135,0),MATCH('Capacity Backing (Hide)'!$A37,'Capacity Summary'!$I$35:$BH$35,0))&lt;&gt;0,INDEX('Capacity Summary'!$I$36:$BH$135,MATCH('Capacity Backing (Hide)'!CD$2,'Capacity Summary'!$B$36:$B$135,0),MATCH('Capacity Backing (Hide)'!$A37,'Capacity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(Hide)'!$A37,'Capacity Summary'!$I$35:$BH$35,0))="x",INDEX('Capacity Summary'!$C$36:$F$135,MATCH('Capacity Backing (Hide)'!CE$2,'Capacity Summary'!$B$36:$B$135,0),4),IF(INDEX('Capacity Summary'!$I$36:$BH$135,MATCH('Capacity Backing (Hide)'!CE$2,'Capacity Summary'!$B$36:$B$135,0),MATCH('Capacity Backing (Hide)'!$A37,'Capacity Summary'!$I$35:$BH$35,0))&lt;&gt;0,INDEX('Capacity Summary'!$I$36:$BH$135,MATCH('Capacity Backing (Hide)'!CE$2,'Capacity Summary'!$B$36:$B$135,0),MATCH('Capacity Backing (Hide)'!$A37,'Capacity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(Hide)'!$A37,'Capacity Summary'!$I$35:$BH$35,0))="x",INDEX('Capacity Summary'!$C$36:$F$135,MATCH('Capacity Backing (Hide)'!CF$2,'Capacity Summary'!$B$36:$B$135,0),4),IF(INDEX('Capacity Summary'!$I$36:$BH$135,MATCH('Capacity Backing (Hide)'!CF$2,'Capacity Summary'!$B$36:$B$135,0),MATCH('Capacity Backing (Hide)'!$A37,'Capacity Summary'!$I$35:$BH$35,0))&lt;&gt;0,INDEX('Capacity Summary'!$I$36:$BH$135,MATCH('Capacity Backing (Hide)'!CF$2,'Capacity Summary'!$B$36:$B$135,0),MATCH('Capacity Backing (Hide)'!$A37,'Capacity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(Hide)'!$A37,'Capacity Summary'!$I$35:$BH$35,0))="x",INDEX('Capacity Summary'!$C$36:$F$135,MATCH('Capacity Backing (Hide)'!CG$2,'Capacity Summary'!$B$36:$B$135,0),4),IF(INDEX('Capacity Summary'!$I$36:$BH$135,MATCH('Capacity Backing (Hide)'!CG$2,'Capacity Summary'!$B$36:$B$135,0),MATCH('Capacity Backing (Hide)'!$A37,'Capacity Summary'!$I$35:$BH$35,0))&lt;&gt;0,INDEX('Capacity Summary'!$I$36:$BH$135,MATCH('Capacity Backing (Hide)'!CG$2,'Capacity Summary'!$B$36:$B$135,0),MATCH('Capacity Backing (Hide)'!$A37,'Capacity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(Hide)'!$A37,'Capacity Summary'!$I$35:$BH$35,0))="x",INDEX('Capacity Summary'!$C$36:$F$135,MATCH('Capacity Backing (Hide)'!CH$2,'Capacity Summary'!$B$36:$B$135,0),4),IF(INDEX('Capacity Summary'!$I$36:$BH$135,MATCH('Capacity Backing (Hide)'!CH$2,'Capacity Summary'!$B$36:$B$135,0),MATCH('Capacity Backing (Hide)'!$A37,'Capacity Summary'!$I$35:$BH$35,0))&lt;&gt;0,INDEX('Capacity Summary'!$I$36:$BH$135,MATCH('Capacity Backing (Hide)'!CH$2,'Capacity Summary'!$B$36:$B$135,0),MATCH('Capacity Backing (Hide)'!$A37,'Capacity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(Hide)'!$A37,'Capacity Summary'!$I$35:$BH$35,0))="x",INDEX('Capacity Summary'!$C$36:$F$135,MATCH('Capacity Backing (Hide)'!CI$2,'Capacity Summary'!$B$36:$B$135,0),4),IF(INDEX('Capacity Summary'!$I$36:$BH$135,MATCH('Capacity Backing (Hide)'!CI$2,'Capacity Summary'!$B$36:$B$135,0),MATCH('Capacity Backing (Hide)'!$A37,'Capacity Summary'!$I$35:$BH$35,0))&lt;&gt;0,INDEX('Capacity Summary'!$I$36:$BH$135,MATCH('Capacity Backing (Hide)'!CI$2,'Capacity Summary'!$B$36:$B$135,0),MATCH('Capacity Backing (Hide)'!$A37,'Capacity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(Hide)'!$A37,'Capacity Summary'!$I$35:$BH$35,0))="x",INDEX('Capacity Summary'!$C$36:$F$135,MATCH('Capacity Backing (Hide)'!CJ$2,'Capacity Summary'!$B$36:$B$135,0),4),IF(INDEX('Capacity Summary'!$I$36:$BH$135,MATCH('Capacity Backing (Hide)'!CJ$2,'Capacity Summary'!$B$36:$B$135,0),MATCH('Capacity Backing (Hide)'!$A37,'Capacity Summary'!$I$35:$BH$35,0))&lt;&gt;0,INDEX('Capacity Summary'!$I$36:$BH$135,MATCH('Capacity Backing (Hide)'!CJ$2,'Capacity Summary'!$B$36:$B$135,0),MATCH('Capacity Backing (Hide)'!$A37,'Capacity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(Hide)'!$A37,'Capacity Summary'!$I$35:$BH$35,0))="x",INDEX('Capacity Summary'!$C$36:$F$135,MATCH('Capacity Backing (Hide)'!CK$2,'Capacity Summary'!$B$36:$B$135,0),4),IF(INDEX('Capacity Summary'!$I$36:$BH$135,MATCH('Capacity Backing (Hide)'!CK$2,'Capacity Summary'!$B$36:$B$135,0),MATCH('Capacity Backing (Hide)'!$A37,'Capacity Summary'!$I$35:$BH$35,0))&lt;&gt;0,INDEX('Capacity Summary'!$I$36:$BH$135,MATCH('Capacity Backing (Hide)'!CK$2,'Capacity Summary'!$B$36:$B$135,0),MATCH('Capacity Backing (Hide)'!$A37,'Capacity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(Hide)'!$A37,'Capacity Summary'!$I$35:$BH$35,0))="x",INDEX('Capacity Summary'!$C$36:$F$135,MATCH('Capacity Backing (Hide)'!CL$2,'Capacity Summary'!$B$36:$B$135,0),4),IF(INDEX('Capacity Summary'!$I$36:$BH$135,MATCH('Capacity Backing (Hide)'!CL$2,'Capacity Summary'!$B$36:$B$135,0),MATCH('Capacity Backing (Hide)'!$A37,'Capacity Summary'!$I$35:$BH$35,0))&lt;&gt;0,INDEX('Capacity Summary'!$I$36:$BH$135,MATCH('Capacity Backing (Hide)'!CL$2,'Capacity Summary'!$B$36:$B$135,0),MATCH('Capacity Backing (Hide)'!$A37,'Capacity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(Hide)'!$A37,'Capacity Summary'!$I$35:$BH$35,0))="x",INDEX('Capacity Summary'!$C$36:$F$135,MATCH('Capacity Backing (Hide)'!CM$2,'Capacity Summary'!$B$36:$B$135,0),4),IF(INDEX('Capacity Summary'!$I$36:$BH$135,MATCH('Capacity Backing (Hide)'!CM$2,'Capacity Summary'!$B$36:$B$135,0),MATCH('Capacity Backing (Hide)'!$A37,'Capacity Summary'!$I$35:$BH$35,0))&lt;&gt;0,INDEX('Capacity Summary'!$I$36:$BH$135,MATCH('Capacity Backing (Hide)'!CM$2,'Capacity Summary'!$B$36:$B$135,0),MATCH('Capacity Backing (Hide)'!$A37,'Capacity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(Hide)'!$A37,'Capacity Summary'!$I$35:$BH$35,0))="x",INDEX('Capacity Summary'!$C$36:$F$135,MATCH('Capacity Backing (Hide)'!CN$2,'Capacity Summary'!$B$36:$B$135,0),4),IF(INDEX('Capacity Summary'!$I$36:$BH$135,MATCH('Capacity Backing (Hide)'!CN$2,'Capacity Summary'!$B$36:$B$135,0),MATCH('Capacity Backing (Hide)'!$A37,'Capacity Summary'!$I$35:$BH$35,0))&lt;&gt;0,INDEX('Capacity Summary'!$I$36:$BH$135,MATCH('Capacity Backing (Hide)'!CN$2,'Capacity Summary'!$B$36:$B$135,0),MATCH('Capacity Backing (Hide)'!$A37,'Capacity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(Hide)'!$A37,'Capacity Summary'!$I$35:$BH$35,0))="x",INDEX('Capacity Summary'!$C$36:$F$135,MATCH('Capacity Backing (Hide)'!CO$2,'Capacity Summary'!$B$36:$B$135,0),4),IF(INDEX('Capacity Summary'!$I$36:$BH$135,MATCH('Capacity Backing (Hide)'!CO$2,'Capacity Summary'!$B$36:$B$135,0),MATCH('Capacity Backing (Hide)'!$A37,'Capacity Summary'!$I$35:$BH$35,0))&lt;&gt;0,INDEX('Capacity Summary'!$I$36:$BH$135,MATCH('Capacity Backing (Hide)'!CO$2,'Capacity Summary'!$B$36:$B$135,0),MATCH('Capacity Backing (Hide)'!$A37,'Capacity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(Hide)'!$A37,'Capacity Summary'!$I$35:$BH$35,0))="x",INDEX('Capacity Summary'!$C$36:$F$135,MATCH('Capacity Backing (Hide)'!CP$2,'Capacity Summary'!$B$36:$B$135,0),4),IF(INDEX('Capacity Summary'!$I$36:$BH$135,MATCH('Capacity Backing (Hide)'!CP$2,'Capacity Summary'!$B$36:$B$135,0),MATCH('Capacity Backing (Hide)'!$A37,'Capacity Summary'!$I$35:$BH$35,0))&lt;&gt;0,INDEX('Capacity Summary'!$I$36:$BH$135,MATCH('Capacity Backing (Hide)'!CP$2,'Capacity Summary'!$B$36:$B$135,0),MATCH('Capacity Backing (Hide)'!$A37,'Capacity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(Hide)'!$A37,'Capacity Summary'!$I$35:$BH$35,0))="x",INDEX('Capacity Summary'!$C$36:$F$135,MATCH('Capacity Backing (Hide)'!CQ$2,'Capacity Summary'!$B$36:$B$135,0),4),IF(INDEX('Capacity Summary'!$I$36:$BH$135,MATCH('Capacity Backing (Hide)'!CQ$2,'Capacity Summary'!$B$36:$B$135,0),MATCH('Capacity Backing (Hide)'!$A37,'Capacity Summary'!$I$35:$BH$35,0))&lt;&gt;0,INDEX('Capacity Summary'!$I$36:$BH$135,MATCH('Capacity Backing (Hide)'!CQ$2,'Capacity Summary'!$B$36:$B$135,0),MATCH('Capacity Backing (Hide)'!$A37,'Capacity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(Hide)'!$A37,'Capacity Summary'!$I$35:$BH$35,0))="x",INDEX('Capacity Summary'!$C$36:$F$135,MATCH('Capacity Backing (Hide)'!CR$2,'Capacity Summary'!$B$36:$B$135,0),4),IF(INDEX('Capacity Summary'!$I$36:$BH$135,MATCH('Capacity Backing (Hide)'!CR$2,'Capacity Summary'!$B$36:$B$135,0),MATCH('Capacity Backing (Hide)'!$A37,'Capacity Summary'!$I$35:$BH$35,0))&lt;&gt;0,INDEX('Capacity Summary'!$I$36:$BH$135,MATCH('Capacity Backing (Hide)'!CR$2,'Capacity Summary'!$B$36:$B$135,0),MATCH('Capacity Backing (Hide)'!$A37,'Capacity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(Hide)'!$A37,'Capacity Summary'!$I$35:$BH$35,0))="x",INDEX('Capacity Summary'!$C$36:$F$135,MATCH('Capacity Backing (Hide)'!CS$2,'Capacity Summary'!$B$36:$B$135,0),4),IF(INDEX('Capacity Summary'!$I$36:$BH$135,MATCH('Capacity Backing (Hide)'!CS$2,'Capacity Summary'!$B$36:$B$135,0),MATCH('Capacity Backing (Hide)'!$A37,'Capacity Summary'!$I$35:$BH$35,0))&lt;&gt;0,INDEX('Capacity Summary'!$I$36:$BH$135,MATCH('Capacity Backing (Hide)'!CS$2,'Capacity Summary'!$B$36:$B$135,0),MATCH('Capacity Backing (Hide)'!$A37,'Capacity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(Hide)'!$A37,'Capacity Summary'!$I$35:$BH$35,0))="x",INDEX('Capacity Summary'!$C$36:$F$135,MATCH('Capacity Backing (Hide)'!CT$2,'Capacity Summary'!$B$36:$B$135,0),4),IF(INDEX('Capacity Summary'!$I$36:$BH$135,MATCH('Capacity Backing (Hide)'!CT$2,'Capacity Summary'!$B$36:$B$135,0),MATCH('Capacity Backing (Hide)'!$A37,'Capacity Summary'!$I$35:$BH$35,0))&lt;&gt;0,INDEX('Capacity Summary'!$I$36:$BH$135,MATCH('Capacity Backing (Hide)'!CT$2,'Capacity Summary'!$B$36:$B$135,0),MATCH('Capacity Backing (Hide)'!$A37,'Capacity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(Hide)'!$A37,'Capacity Summary'!$I$35:$BH$35,0))="x",INDEX('Capacity Summary'!$C$36:$F$135,MATCH('Capacity Backing (Hide)'!CU$2,'Capacity Summary'!$B$36:$B$135,0),4),IF(INDEX('Capacity Summary'!$I$36:$BH$135,MATCH('Capacity Backing (Hide)'!CU$2,'Capacity Summary'!$B$36:$B$135,0),MATCH('Capacity Backing (Hide)'!$A37,'Capacity Summary'!$I$35:$BH$35,0))&lt;&gt;0,INDEX('Capacity Summary'!$I$36:$BH$135,MATCH('Capacity Backing (Hide)'!CU$2,'Capacity Summary'!$B$36:$B$135,0),MATCH('Capacity Backing (Hide)'!$A37,'Capacity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(Hide)'!$A37,'Capacity Summary'!$I$35:$BH$35,0))="x",INDEX('Capacity Summary'!$C$36:$F$135,MATCH('Capacity Backing (Hide)'!CV$2,'Capacity Summary'!$B$36:$B$135,0),4),IF(INDEX('Capacity Summary'!$I$36:$BH$135,MATCH('Capacity Backing (Hide)'!CV$2,'Capacity Summary'!$B$36:$B$135,0),MATCH('Capacity Backing (Hide)'!$A37,'Capacity Summary'!$I$35:$BH$35,0))&lt;&gt;0,INDEX('Capacity Summary'!$I$36:$BH$135,MATCH('Capacity Backing (Hide)'!CV$2,'Capacity Summary'!$B$36:$B$135,0),MATCH('Capacity Backing (Hide)'!$A37,'Capacity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(Hide)'!$A37,'Capacity Summary'!$I$35:$BH$35,0))="x",INDEX('Capacity Summary'!$C$36:$F$135,MATCH('Capacity Backing (Hide)'!CW$2,'Capacity Summary'!$B$36:$B$135,0),4),IF(INDEX('Capacity Summary'!$I$36:$BH$135,MATCH('Capacity Backing (Hide)'!CW$2,'Capacity Summary'!$B$36:$B$135,0),MATCH('Capacity Backing (Hide)'!$A37,'Capacity Summary'!$I$35:$BH$35,0))&lt;&gt;0,INDEX('Capacity Summary'!$I$36:$BH$135,MATCH('Capacity Backing (Hide)'!CW$2,'Capacity Summary'!$B$36:$B$135,0),MATCH('Capacity Backing (Hide)'!$A37,'Capacity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(Hide)'!$A38,'Capacity Summary'!$I$35:$BH$35,0))="x",INDEX('Capacity Summary'!$C$36:$F$135,MATCH('Capacity Backing (Hide)'!B$2,'Capacity Summary'!$B$36:$B$135,0),4),IF(INDEX('Capacity Summary'!$I$36:$BH$135,MATCH('Capacity Backing (Hide)'!B$2,'Capacity Summary'!$B$36:$B$135,0),MATCH('Capacity Backing (Hide)'!$A38,'Capacity Summary'!$I$35:$BH$35,0))&lt;&gt;0,INDEX('Capacity Summary'!$I$36:$BH$135,MATCH('Capacity Backing (Hide)'!B$2,'Capacity Summary'!$B$36:$B$135,0),MATCH('Capacity Backing (Hide)'!$A38,'Capacity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(Hide)'!$A38,'Capacity Summary'!$I$35:$BH$35,0))="x",INDEX('Capacity Summary'!$C$36:$F$135,MATCH('Capacity Backing (Hide)'!C$2,'Capacity Summary'!$B$36:$B$135,0),4),IF(INDEX('Capacity Summary'!$I$36:$BH$135,MATCH('Capacity Backing (Hide)'!C$2,'Capacity Summary'!$B$36:$B$135,0),MATCH('Capacity Backing (Hide)'!$A38,'Capacity Summary'!$I$35:$BH$35,0))&lt;&gt;0,INDEX('Capacity Summary'!$I$36:$BH$135,MATCH('Capacity Backing (Hide)'!C$2,'Capacity Summary'!$B$36:$B$135,0),MATCH('Capacity Backing (Hide)'!$A38,'Capacity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(Hide)'!$A38,'Capacity Summary'!$I$35:$BH$35,0))="x",INDEX('Capacity Summary'!$C$36:$F$135,MATCH('Capacity Backing (Hide)'!D$2,'Capacity Summary'!$B$36:$B$135,0),4),IF(INDEX('Capacity Summary'!$I$36:$BH$135,MATCH('Capacity Backing (Hide)'!D$2,'Capacity Summary'!$B$36:$B$135,0),MATCH('Capacity Backing (Hide)'!$A38,'Capacity Summary'!$I$35:$BH$35,0))&lt;&gt;0,INDEX('Capacity Summary'!$I$36:$BH$135,MATCH('Capacity Backing (Hide)'!D$2,'Capacity Summary'!$B$36:$B$135,0),MATCH('Capacity Backing (Hide)'!$A38,'Capacity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(Hide)'!$A38,'Capacity Summary'!$I$35:$BH$35,0))="x",INDEX('Capacity Summary'!$C$36:$F$135,MATCH('Capacity Backing (Hide)'!E$2,'Capacity Summary'!$B$36:$B$135,0),4),IF(INDEX('Capacity Summary'!$I$36:$BH$135,MATCH('Capacity Backing (Hide)'!E$2,'Capacity Summary'!$B$36:$B$135,0),MATCH('Capacity Backing (Hide)'!$A38,'Capacity Summary'!$I$35:$BH$35,0))&lt;&gt;0,INDEX('Capacity Summary'!$I$36:$BH$135,MATCH('Capacity Backing (Hide)'!E$2,'Capacity Summary'!$B$36:$B$135,0),MATCH('Capacity Backing (Hide)'!$A38,'Capacity Summary'!$I$35:$BH$35,0)),0)),INDEX('Capacity Summary'!$C$36:$F$135,MATCH('Capacity Backing (Hide)'!E$2,'Capacity Summary'!$B$36:$B$135,0),2)))/IF(Summary!$B$7="Minutes",1,60)/COUNTA(INDEX(Capacity!$C$10:$Q$109,MATCH('Capacity Backing (Hide)'!E$2,Capacity!$B$10:$B$109,0),1):INDEX(Capacity!$C$10:$Q$109,MATCH('Capacity Backing (Hide)'!E$2,Capacity!$B$10:$B$109,0),15))</f>
        <v>#N/A</v>
      </c>
      <c r="F3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(Hide)'!$A38,'Capacity Summary'!$I$35:$BH$35,0))="x",INDEX('Capacity Summary'!$C$36:$F$135,MATCH('Capacity Backing (Hide)'!F$2,'Capacity Summary'!$B$36:$B$135,0),4),IF(INDEX('Capacity Summary'!$I$36:$BH$135,MATCH('Capacity Backing (Hide)'!F$2,'Capacity Summary'!$B$36:$B$135,0),MATCH('Capacity Backing (Hide)'!$A38,'Capacity Summary'!$I$35:$BH$35,0))&lt;&gt;0,INDEX('Capacity Summary'!$I$36:$BH$135,MATCH('Capacity Backing (Hide)'!F$2,'Capacity Summary'!$B$36:$B$135,0),MATCH('Capacity Backing (Hide)'!$A38,'Capacity Summary'!$I$35:$BH$35,0)),0)),INDEX('Capacity Summary'!$C$36:$F$135,MATCH('Capacity Backing (Hide)'!F$2,'Capacity Summary'!$B$36:$B$135,0),2)))/IF(Summary!$B$7="Minutes",1,60)/COUNTA(INDEX(Capacity!$C$10:$Q$109,MATCH('Capacity Backing (Hide)'!F$2,Capacity!$B$10:$B$109,0),1):INDEX(Capacity!$C$10:$Q$109,MATCH('Capacity Backing (Hide)'!F$2,Capacity!$B$10:$B$109,0),15))</f>
        <v>#N/A</v>
      </c>
      <c r="G3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(Hide)'!$A38,'Capacity Summary'!$I$35:$BH$35,0))="x",INDEX('Capacity Summary'!$C$36:$F$135,MATCH('Capacity Backing (Hide)'!G$2,'Capacity Summary'!$B$36:$B$135,0),4),IF(INDEX('Capacity Summary'!$I$36:$BH$135,MATCH('Capacity Backing (Hide)'!G$2,'Capacity Summary'!$B$36:$B$135,0),MATCH('Capacity Backing (Hide)'!$A38,'Capacity Summary'!$I$35:$BH$35,0))&lt;&gt;0,INDEX('Capacity Summary'!$I$36:$BH$135,MATCH('Capacity Backing (Hide)'!G$2,'Capacity Summary'!$B$36:$B$135,0),MATCH('Capacity Backing (Hide)'!$A38,'Capacity Summary'!$I$35:$BH$35,0)),0)),INDEX('Capacity Summary'!$C$36:$F$135,MATCH('Capacity Backing (Hide)'!G$2,'Capacity Summary'!$B$36:$B$135,0),2)))/IF(Summary!$B$7="Minutes",1,60)/COUNTA(INDEX(Capacity!$C$10:$Q$109,MATCH('Capacity Backing (Hide)'!G$2,Capacity!$B$10:$B$109,0),1):INDEX(Capacity!$C$10:$Q$109,MATCH('Capacity Backing (Hide)'!G$2,Capacity!$B$10:$B$109,0),15))</f>
        <v>#N/A</v>
      </c>
      <c r="H3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(Hide)'!$A38,'Capacity Summary'!$I$35:$BH$35,0))="x",INDEX('Capacity Summary'!$C$36:$F$135,MATCH('Capacity Backing (Hide)'!H$2,'Capacity Summary'!$B$36:$B$135,0),4),IF(INDEX('Capacity Summary'!$I$36:$BH$135,MATCH('Capacity Backing (Hide)'!H$2,'Capacity Summary'!$B$36:$B$135,0),MATCH('Capacity Backing (Hide)'!$A38,'Capacity Summary'!$I$35:$BH$35,0))&lt;&gt;0,INDEX('Capacity Summary'!$I$36:$BH$135,MATCH('Capacity Backing (Hide)'!H$2,'Capacity Summary'!$B$36:$B$135,0),MATCH('Capacity Backing (Hide)'!$A38,'Capacity Summary'!$I$35:$BH$35,0)),0)),INDEX('Capacity Summary'!$C$36:$F$135,MATCH('Capacity Backing (Hide)'!H$2,'Capacity Summary'!$B$36:$B$135,0),2)))/IF(Summary!$B$7="Minutes",1,60)/COUNTA(INDEX(Capacity!$C$10:$Q$109,MATCH('Capacity Backing (Hide)'!H$2,Capacity!$B$10:$B$109,0),1):INDEX(Capacity!$C$10:$Q$109,MATCH('Capacity Backing (Hide)'!H$2,Capacity!$B$10:$B$109,0),15))</f>
        <v>#N/A</v>
      </c>
      <c r="I3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(Hide)'!$A38,'Capacity Summary'!$I$35:$BH$35,0))="x",INDEX('Capacity Summary'!$C$36:$F$135,MATCH('Capacity Backing (Hide)'!I$2,'Capacity Summary'!$B$36:$B$135,0),4),IF(INDEX('Capacity Summary'!$I$36:$BH$135,MATCH('Capacity Backing (Hide)'!I$2,'Capacity Summary'!$B$36:$B$135,0),MATCH('Capacity Backing (Hide)'!$A38,'Capacity Summary'!$I$35:$BH$35,0))&lt;&gt;0,INDEX('Capacity Summary'!$I$36:$BH$135,MATCH('Capacity Backing (Hide)'!I$2,'Capacity Summary'!$B$36:$B$135,0),MATCH('Capacity Backing (Hide)'!$A38,'Capacity Summary'!$I$35:$BH$35,0)),0)),INDEX('Capacity Summary'!$C$36:$F$135,MATCH('Capacity Backing (Hide)'!I$2,'Capacity Summary'!$B$36:$B$135,0),2)))/IF(Summary!$B$7="Minutes",1,60)/COUNTA(INDEX(Capacity!$C$10:$Q$109,MATCH('Capacity Backing (Hide)'!I$2,Capacity!$B$10:$B$109,0),1):INDEX(Capacity!$C$10:$Q$109,MATCH('Capacity Backing (Hide)'!I$2,Capacity!$B$10:$B$109,0),15))</f>
        <v>#N/A</v>
      </c>
      <c r="J3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(Hide)'!$A38,'Capacity Summary'!$I$35:$BH$35,0))="x",INDEX('Capacity Summary'!$C$36:$F$135,MATCH('Capacity Backing (Hide)'!J$2,'Capacity Summary'!$B$36:$B$135,0),4),IF(INDEX('Capacity Summary'!$I$36:$BH$135,MATCH('Capacity Backing (Hide)'!J$2,'Capacity Summary'!$B$36:$B$135,0),MATCH('Capacity Backing (Hide)'!$A38,'Capacity Summary'!$I$35:$BH$35,0))&lt;&gt;0,INDEX('Capacity Summary'!$I$36:$BH$135,MATCH('Capacity Backing (Hide)'!J$2,'Capacity Summary'!$B$36:$B$135,0),MATCH('Capacity Backing (Hide)'!$A38,'Capacity Summary'!$I$35:$BH$35,0)),0)),INDEX('Capacity Summary'!$C$36:$F$135,MATCH('Capacity Backing (Hide)'!J$2,'Capacity Summary'!$B$36:$B$135,0),2)))/IF(Summary!$B$7="Minutes",1,60)/COUNTA(INDEX(Capacity!$C$10:$Q$109,MATCH('Capacity Backing (Hide)'!J$2,Capacity!$B$10:$B$109,0),1):INDEX(Capacity!$C$10:$Q$109,MATCH('Capacity Backing (Hide)'!J$2,Capacity!$B$10:$B$109,0),15))</f>
        <v>#N/A</v>
      </c>
      <c r="K3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(Hide)'!$A38,'Capacity Summary'!$I$35:$BH$35,0))="x",INDEX('Capacity Summary'!$C$36:$F$135,MATCH('Capacity Backing (Hide)'!K$2,'Capacity Summary'!$B$36:$B$135,0),4),IF(INDEX('Capacity Summary'!$I$36:$BH$135,MATCH('Capacity Backing (Hide)'!K$2,'Capacity Summary'!$B$36:$B$135,0),MATCH('Capacity Backing (Hide)'!$A38,'Capacity Summary'!$I$35:$BH$35,0))&lt;&gt;0,INDEX('Capacity Summary'!$I$36:$BH$135,MATCH('Capacity Backing (Hide)'!K$2,'Capacity Summary'!$B$36:$B$135,0),MATCH('Capacity Backing (Hide)'!$A38,'Capacity Summary'!$I$35:$BH$35,0)),0)),INDEX('Capacity Summary'!$C$36:$F$135,MATCH('Capacity Backing (Hide)'!K$2,'Capacity Summary'!$B$36:$B$135,0),2)))/IF(Summary!$B$7="Minutes",1,60)/COUNTA(INDEX(Capacity!$C$10:$Q$109,MATCH('Capacity Backing (Hide)'!K$2,Capacity!$B$10:$B$109,0),1):INDEX(Capacity!$C$10:$Q$109,MATCH('Capacity Backing (Hide)'!K$2,Capacity!$B$10:$B$109,0),15))</f>
        <v>#N/A</v>
      </c>
      <c r="L3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(Hide)'!$A38,'Capacity Summary'!$I$35:$BH$35,0))="x",INDEX('Capacity Summary'!$C$36:$F$135,MATCH('Capacity Backing (Hide)'!L$2,'Capacity Summary'!$B$36:$B$135,0),4),IF(INDEX('Capacity Summary'!$I$36:$BH$135,MATCH('Capacity Backing (Hide)'!L$2,'Capacity Summary'!$B$36:$B$135,0),MATCH('Capacity Backing (Hide)'!$A38,'Capacity Summary'!$I$35:$BH$35,0))&lt;&gt;0,INDEX('Capacity Summary'!$I$36:$BH$135,MATCH('Capacity Backing (Hide)'!L$2,'Capacity Summary'!$B$36:$B$135,0),MATCH('Capacity Backing (Hide)'!$A38,'Capacity Summary'!$I$35:$BH$35,0)),0)),INDEX('Capacity Summary'!$C$36:$F$135,MATCH('Capacity Backing (Hide)'!L$2,'Capacity Summary'!$B$36:$B$135,0),2)))/IF(Summary!$B$7="Minutes",1,60)/COUNTA(INDEX(Capacity!$C$10:$Q$109,MATCH('Capacity Backing (Hide)'!L$2,Capacity!$B$10:$B$109,0),1):INDEX(Capacity!$C$10:$Q$109,MATCH('Capacity Backing (Hide)'!L$2,Capacity!$B$10:$B$109,0),15))</f>
        <v>#N/A</v>
      </c>
      <c r="M3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(Hide)'!$A38,'Capacity Summary'!$I$35:$BH$35,0))="x",INDEX('Capacity Summary'!$C$36:$F$135,MATCH('Capacity Backing (Hide)'!M$2,'Capacity Summary'!$B$36:$B$135,0),4),IF(INDEX('Capacity Summary'!$I$36:$BH$135,MATCH('Capacity Backing (Hide)'!M$2,'Capacity Summary'!$B$36:$B$135,0),MATCH('Capacity Backing (Hide)'!$A38,'Capacity Summary'!$I$35:$BH$35,0))&lt;&gt;0,INDEX('Capacity Summary'!$I$36:$BH$135,MATCH('Capacity Backing (Hide)'!M$2,'Capacity Summary'!$B$36:$B$135,0),MATCH('Capacity Backing (Hide)'!$A38,'Capacity Summary'!$I$35:$BH$35,0)),0)),INDEX('Capacity Summary'!$C$36:$F$135,MATCH('Capacity Backing (Hide)'!M$2,'Capacity Summary'!$B$36:$B$135,0),2)))/IF(Summary!$B$7="Minutes",1,60)/COUNTA(INDEX(Capacity!$C$10:$Q$109,MATCH('Capacity Backing (Hide)'!M$2,Capacity!$B$10:$B$109,0),1):INDEX(Capacity!$C$10:$Q$109,MATCH('Capacity Backing (Hide)'!M$2,Capacity!$B$10:$B$109,0),15))</f>
        <v>#N/A</v>
      </c>
      <c r="N3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(Hide)'!$A38,'Capacity Summary'!$I$35:$BH$35,0))="x",INDEX('Capacity Summary'!$C$36:$F$135,MATCH('Capacity Backing (Hide)'!N$2,'Capacity Summary'!$B$36:$B$135,0),4),IF(INDEX('Capacity Summary'!$I$36:$BH$135,MATCH('Capacity Backing (Hide)'!N$2,'Capacity Summary'!$B$36:$B$135,0),MATCH('Capacity Backing (Hide)'!$A38,'Capacity Summary'!$I$35:$BH$35,0))&lt;&gt;0,INDEX('Capacity Summary'!$I$36:$BH$135,MATCH('Capacity Backing (Hide)'!N$2,'Capacity Summary'!$B$36:$B$135,0),MATCH('Capacity Backing (Hide)'!$A38,'Capacity Summary'!$I$35:$BH$35,0)),0)),INDEX('Capacity Summary'!$C$36:$F$135,MATCH('Capacity Backing (Hide)'!N$2,'Capacity Summary'!$B$36:$B$135,0),2)))/IF(Summary!$B$7="Minutes",1,60)/COUNTA(INDEX(Capacity!$C$10:$Q$109,MATCH('Capacity Backing (Hide)'!N$2,Capacity!$B$10:$B$109,0),1):INDEX(Capacity!$C$10:$Q$109,MATCH('Capacity Backing (Hide)'!N$2,Capacity!$B$10:$B$109,0),15))</f>
        <v>#N/A</v>
      </c>
      <c r="O3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(Hide)'!$A38,'Capacity Summary'!$I$35:$BH$35,0))="x",INDEX('Capacity Summary'!$C$36:$F$135,MATCH('Capacity Backing (Hide)'!O$2,'Capacity Summary'!$B$36:$B$135,0),4),IF(INDEX('Capacity Summary'!$I$36:$BH$135,MATCH('Capacity Backing (Hide)'!O$2,'Capacity Summary'!$B$36:$B$135,0),MATCH('Capacity Backing (Hide)'!$A38,'Capacity Summary'!$I$35:$BH$35,0))&lt;&gt;0,INDEX('Capacity Summary'!$I$36:$BH$135,MATCH('Capacity Backing (Hide)'!O$2,'Capacity Summary'!$B$36:$B$135,0),MATCH('Capacity Backing (Hide)'!$A38,'Capacity Summary'!$I$35:$BH$35,0)),0)),INDEX('Capacity Summary'!$C$36:$F$135,MATCH('Capacity Backing (Hide)'!O$2,'Capacity Summary'!$B$36:$B$135,0),2)))/IF(Summary!$B$7="Minutes",1,60)/COUNTA(INDEX(Capacity!$C$10:$Q$109,MATCH('Capacity Backing (Hide)'!O$2,Capacity!$B$10:$B$109,0),1):INDEX(Capacity!$C$10:$Q$109,MATCH('Capacity Backing (Hide)'!O$2,Capacity!$B$10:$B$109,0),15))</f>
        <v>#N/A</v>
      </c>
      <c r="P3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(Hide)'!$A38,'Capacity Summary'!$I$35:$BH$35,0))="x",INDEX('Capacity Summary'!$C$36:$F$135,MATCH('Capacity Backing (Hide)'!P$2,'Capacity Summary'!$B$36:$B$135,0),4),IF(INDEX('Capacity Summary'!$I$36:$BH$135,MATCH('Capacity Backing (Hide)'!P$2,'Capacity Summary'!$B$36:$B$135,0),MATCH('Capacity Backing (Hide)'!$A38,'Capacity Summary'!$I$35:$BH$35,0))&lt;&gt;0,INDEX('Capacity Summary'!$I$36:$BH$135,MATCH('Capacity Backing (Hide)'!P$2,'Capacity Summary'!$B$36:$B$135,0),MATCH('Capacity Backing (Hide)'!$A38,'Capacity Summary'!$I$35:$BH$35,0)),0)),INDEX('Capacity Summary'!$C$36:$F$135,MATCH('Capacity Backing (Hide)'!P$2,'Capacity Summary'!$B$36:$B$135,0),2)))/IF(Summary!$B$7="Minutes",1,60)/COUNTA(INDEX(Capacity!$C$10:$Q$109,MATCH('Capacity Backing (Hide)'!P$2,Capacity!$B$10:$B$109,0),1):INDEX(Capacity!$C$10:$Q$109,MATCH('Capacity Backing (Hide)'!P$2,Capacity!$B$10:$B$109,0),15))</f>
        <v>#N/A</v>
      </c>
      <c r="Q3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(Hide)'!$A38,'Capacity Summary'!$I$35:$BH$35,0))="x",INDEX('Capacity Summary'!$C$36:$F$135,MATCH('Capacity Backing (Hide)'!Q$2,'Capacity Summary'!$B$36:$B$135,0),4),IF(INDEX('Capacity Summary'!$I$36:$BH$135,MATCH('Capacity Backing (Hide)'!Q$2,'Capacity Summary'!$B$36:$B$135,0),MATCH('Capacity Backing (Hide)'!$A38,'Capacity Summary'!$I$35:$BH$35,0))&lt;&gt;0,INDEX('Capacity Summary'!$I$36:$BH$135,MATCH('Capacity Backing (Hide)'!Q$2,'Capacity Summary'!$B$36:$B$135,0),MATCH('Capacity Backing (Hide)'!$A38,'Capacity Summary'!$I$35:$BH$35,0)),0)),INDEX('Capacity Summary'!$C$36:$F$135,MATCH('Capacity Backing (Hide)'!Q$2,'Capacity Summary'!$B$36:$B$135,0),2)))/IF(Summary!$B$7="Minutes",1,60)/COUNTA(INDEX(Capacity!$C$10:$Q$109,MATCH('Capacity Backing (Hide)'!Q$2,Capacity!$B$10:$B$109,0),1):INDEX(Capacity!$C$10:$Q$109,MATCH('Capacity Backing (Hide)'!Q$2,Capacity!$B$10:$B$109,0),15))</f>
        <v>#N/A</v>
      </c>
      <c r="R3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(Hide)'!$A38,'Capacity Summary'!$I$35:$BH$35,0))="x",INDEX('Capacity Summary'!$C$36:$F$135,MATCH('Capacity Backing (Hide)'!R$2,'Capacity Summary'!$B$36:$B$135,0),4),IF(INDEX('Capacity Summary'!$I$36:$BH$135,MATCH('Capacity Backing (Hide)'!R$2,'Capacity Summary'!$B$36:$B$135,0),MATCH('Capacity Backing (Hide)'!$A38,'Capacity Summary'!$I$35:$BH$35,0))&lt;&gt;0,INDEX('Capacity Summary'!$I$36:$BH$135,MATCH('Capacity Backing (Hide)'!R$2,'Capacity Summary'!$B$36:$B$135,0),MATCH('Capacity Backing (Hide)'!$A38,'Capacity Summary'!$I$35:$BH$35,0)),0)),INDEX('Capacity Summary'!$C$36:$F$135,MATCH('Capacity Backing (Hide)'!R$2,'Capacity Summary'!$B$36:$B$135,0),2)))/IF(Summary!$B$7="Minutes",1,60)/COUNTA(INDEX(Capacity!$C$10:$Q$109,MATCH('Capacity Backing (Hide)'!R$2,Capacity!$B$10:$B$109,0),1):INDEX(Capacity!$C$10:$Q$109,MATCH('Capacity Backing (Hide)'!R$2,Capacity!$B$10:$B$109,0),15))</f>
        <v>#N/A</v>
      </c>
      <c r="S3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(Hide)'!$A38,'Capacity Summary'!$I$35:$BH$35,0))="x",INDEX('Capacity Summary'!$C$36:$F$135,MATCH('Capacity Backing (Hide)'!S$2,'Capacity Summary'!$B$36:$B$135,0),4),IF(INDEX('Capacity Summary'!$I$36:$BH$135,MATCH('Capacity Backing (Hide)'!S$2,'Capacity Summary'!$B$36:$B$135,0),MATCH('Capacity Backing (Hide)'!$A38,'Capacity Summary'!$I$35:$BH$35,0))&lt;&gt;0,INDEX('Capacity Summary'!$I$36:$BH$135,MATCH('Capacity Backing (Hide)'!S$2,'Capacity Summary'!$B$36:$B$135,0),MATCH('Capacity Backing (Hide)'!$A38,'Capacity Summary'!$I$35:$BH$35,0)),0)),INDEX('Capacity Summary'!$C$36:$F$135,MATCH('Capacity Backing (Hide)'!S$2,'Capacity Summary'!$B$36:$B$135,0),2)))/IF(Summary!$B$7="Minutes",1,60)/COUNTA(INDEX(Capacity!$C$10:$Q$109,MATCH('Capacity Backing (Hide)'!S$2,Capacity!$B$10:$B$109,0),1):INDEX(Capacity!$C$10:$Q$109,MATCH('Capacity Backing (Hide)'!S$2,Capacity!$B$10:$B$109,0),15))</f>
        <v>#N/A</v>
      </c>
      <c r="T3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(Hide)'!$A38,'Capacity Summary'!$I$35:$BH$35,0))="x",INDEX('Capacity Summary'!$C$36:$F$135,MATCH('Capacity Backing (Hide)'!T$2,'Capacity Summary'!$B$36:$B$135,0),4),IF(INDEX('Capacity Summary'!$I$36:$BH$135,MATCH('Capacity Backing (Hide)'!T$2,'Capacity Summary'!$B$36:$B$135,0),MATCH('Capacity Backing (Hide)'!$A38,'Capacity Summary'!$I$35:$BH$35,0))&lt;&gt;0,INDEX('Capacity Summary'!$I$36:$BH$135,MATCH('Capacity Backing (Hide)'!T$2,'Capacity Summary'!$B$36:$B$135,0),MATCH('Capacity Backing (Hide)'!$A38,'Capacity Summary'!$I$35:$BH$35,0)),0)),INDEX('Capacity Summary'!$C$36:$F$135,MATCH('Capacity Backing (Hide)'!T$2,'Capacity Summary'!$B$36:$B$135,0),2)))/IF(Summary!$B$7="Minutes",1,60)/COUNTA(INDEX(Capacity!$C$10:$Q$109,MATCH('Capacity Backing (Hide)'!T$2,Capacity!$B$10:$B$109,0),1):INDEX(Capacity!$C$10:$Q$109,MATCH('Capacity Backing (Hide)'!T$2,Capacity!$B$10:$B$109,0),15))</f>
        <v>#N/A</v>
      </c>
      <c r="U3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(Hide)'!$A38,'Capacity Summary'!$I$35:$BH$35,0))="x",INDEX('Capacity Summary'!$C$36:$F$135,MATCH('Capacity Backing (Hide)'!U$2,'Capacity Summary'!$B$36:$B$135,0),4),IF(INDEX('Capacity Summary'!$I$36:$BH$135,MATCH('Capacity Backing (Hide)'!U$2,'Capacity Summary'!$B$36:$B$135,0),MATCH('Capacity Backing (Hide)'!$A38,'Capacity Summary'!$I$35:$BH$35,0))&lt;&gt;0,INDEX('Capacity Summary'!$I$36:$BH$135,MATCH('Capacity Backing (Hide)'!U$2,'Capacity Summary'!$B$36:$B$135,0),MATCH('Capacity Backing (Hide)'!$A38,'Capacity Summary'!$I$35:$BH$35,0)),0)),INDEX('Capacity Summary'!$C$36:$F$135,MATCH('Capacity Backing (Hide)'!U$2,'Capacity Summary'!$B$36:$B$135,0),2)))/IF(Summary!$B$7="Minutes",1,60)/COUNTA(INDEX(Capacity!$C$10:$Q$109,MATCH('Capacity Backing (Hide)'!U$2,Capacity!$B$10:$B$109,0),1):INDEX(Capacity!$C$10:$Q$109,MATCH('Capacity Backing (Hide)'!U$2,Capacity!$B$10:$B$109,0),15))</f>
        <v>#N/A</v>
      </c>
      <c r="V3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(Hide)'!$A38,'Capacity Summary'!$I$35:$BH$35,0))="x",INDEX('Capacity Summary'!$C$36:$F$135,MATCH('Capacity Backing (Hide)'!V$2,'Capacity Summary'!$B$36:$B$135,0),4),IF(INDEX('Capacity Summary'!$I$36:$BH$135,MATCH('Capacity Backing (Hide)'!V$2,'Capacity Summary'!$B$36:$B$135,0),MATCH('Capacity Backing (Hide)'!$A38,'Capacity Summary'!$I$35:$BH$35,0))&lt;&gt;0,INDEX('Capacity Summary'!$I$36:$BH$135,MATCH('Capacity Backing (Hide)'!V$2,'Capacity Summary'!$B$36:$B$135,0),MATCH('Capacity Backing (Hide)'!$A38,'Capacity Summary'!$I$35:$BH$35,0)),0)),INDEX('Capacity Summary'!$C$36:$F$135,MATCH('Capacity Backing (Hide)'!V$2,'Capacity Summary'!$B$36:$B$135,0),2)))/IF(Summary!$B$7="Minutes",1,60)/COUNTA(INDEX(Capacity!$C$10:$Q$109,MATCH('Capacity Backing (Hide)'!V$2,Capacity!$B$10:$B$109,0),1):INDEX(Capacity!$C$10:$Q$109,MATCH('Capacity Backing (Hide)'!V$2,Capacity!$B$10:$B$109,0),15))</f>
        <v>#N/A</v>
      </c>
      <c r="W3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(Hide)'!$A38,'Capacity Summary'!$I$35:$BH$35,0))="x",INDEX('Capacity Summary'!$C$36:$F$135,MATCH('Capacity Backing (Hide)'!W$2,'Capacity Summary'!$B$36:$B$135,0),4),IF(INDEX('Capacity Summary'!$I$36:$BH$135,MATCH('Capacity Backing (Hide)'!W$2,'Capacity Summary'!$B$36:$B$135,0),MATCH('Capacity Backing (Hide)'!$A38,'Capacity Summary'!$I$35:$BH$35,0))&lt;&gt;0,INDEX('Capacity Summary'!$I$36:$BH$135,MATCH('Capacity Backing (Hide)'!W$2,'Capacity Summary'!$B$36:$B$135,0),MATCH('Capacity Backing (Hide)'!$A38,'Capacity Summary'!$I$35:$BH$35,0)),0)),INDEX('Capacity Summary'!$C$36:$F$135,MATCH('Capacity Backing (Hide)'!W$2,'Capacity Summary'!$B$36:$B$135,0),2)))/IF(Summary!$B$7="Minutes",1,60)/COUNTA(INDEX(Capacity!$C$10:$Q$109,MATCH('Capacity Backing (Hide)'!W$2,Capacity!$B$10:$B$109,0),1):INDEX(Capacity!$C$10:$Q$109,MATCH('Capacity Backing (Hide)'!W$2,Capacity!$B$10:$B$109,0),15))</f>
        <v>#N/A</v>
      </c>
      <c r="X3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(Hide)'!$A38,'Capacity Summary'!$I$35:$BH$35,0))="x",INDEX('Capacity Summary'!$C$36:$F$135,MATCH('Capacity Backing (Hide)'!X$2,'Capacity Summary'!$B$36:$B$135,0),4),IF(INDEX('Capacity Summary'!$I$36:$BH$135,MATCH('Capacity Backing (Hide)'!X$2,'Capacity Summary'!$B$36:$B$135,0),MATCH('Capacity Backing (Hide)'!$A38,'Capacity Summary'!$I$35:$BH$35,0))&lt;&gt;0,INDEX('Capacity Summary'!$I$36:$BH$135,MATCH('Capacity Backing (Hide)'!X$2,'Capacity Summary'!$B$36:$B$135,0),MATCH('Capacity Backing (Hide)'!$A38,'Capacity Summary'!$I$35:$BH$35,0)),0)),INDEX('Capacity Summary'!$C$36:$F$135,MATCH('Capacity Backing (Hide)'!X$2,'Capacity Summary'!$B$36:$B$135,0),2)))/IF(Summary!$B$7="Minutes",1,60)/COUNTA(INDEX(Capacity!$C$10:$Q$109,MATCH('Capacity Backing (Hide)'!X$2,Capacity!$B$10:$B$109,0),1):INDEX(Capacity!$C$10:$Q$109,MATCH('Capacity Backing (Hide)'!X$2,Capacity!$B$10:$B$109,0),15))</f>
        <v>#N/A</v>
      </c>
      <c r="Y3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(Hide)'!$A38,'Capacity Summary'!$I$35:$BH$35,0))="x",INDEX('Capacity Summary'!$C$36:$F$135,MATCH('Capacity Backing (Hide)'!Y$2,'Capacity Summary'!$B$36:$B$135,0),4),IF(INDEX('Capacity Summary'!$I$36:$BH$135,MATCH('Capacity Backing (Hide)'!Y$2,'Capacity Summary'!$B$36:$B$135,0),MATCH('Capacity Backing (Hide)'!$A38,'Capacity Summary'!$I$35:$BH$35,0))&lt;&gt;0,INDEX('Capacity Summary'!$I$36:$BH$135,MATCH('Capacity Backing (Hide)'!Y$2,'Capacity Summary'!$B$36:$B$135,0),MATCH('Capacity Backing (Hide)'!$A38,'Capacity Summary'!$I$35:$BH$35,0)),0)),INDEX('Capacity Summary'!$C$36:$F$135,MATCH('Capacity Backing (Hide)'!Y$2,'Capacity Summary'!$B$36:$B$135,0),2)))/IF(Summary!$B$7="Minutes",1,60)/COUNTA(INDEX(Capacity!$C$10:$Q$109,MATCH('Capacity Backing (Hide)'!Y$2,Capacity!$B$10:$B$109,0),1):INDEX(Capacity!$C$10:$Q$109,MATCH('Capacity Backing (Hide)'!Y$2,Capacity!$B$10:$B$109,0),15))</f>
        <v>#N/A</v>
      </c>
      <c r="Z3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(Hide)'!$A38,'Capacity Summary'!$I$35:$BH$35,0))="x",INDEX('Capacity Summary'!$C$36:$F$135,MATCH('Capacity Backing (Hide)'!Z$2,'Capacity Summary'!$B$36:$B$135,0),4),IF(INDEX('Capacity Summary'!$I$36:$BH$135,MATCH('Capacity Backing (Hide)'!Z$2,'Capacity Summary'!$B$36:$B$135,0),MATCH('Capacity Backing (Hide)'!$A38,'Capacity Summary'!$I$35:$BH$35,0))&lt;&gt;0,INDEX('Capacity Summary'!$I$36:$BH$135,MATCH('Capacity Backing (Hide)'!Z$2,'Capacity Summary'!$B$36:$B$135,0),MATCH('Capacity Backing (Hide)'!$A38,'Capacity Summary'!$I$35:$BH$35,0)),0)),INDEX('Capacity Summary'!$C$36:$F$135,MATCH('Capacity Backing (Hide)'!Z$2,'Capacity Summary'!$B$36:$B$135,0),2)))/IF(Summary!$B$7="Minutes",1,60)/COUNTA(INDEX(Capacity!$C$10:$Q$109,MATCH('Capacity Backing (Hide)'!Z$2,Capacity!$B$10:$B$109,0),1):INDEX(Capacity!$C$10:$Q$109,MATCH('Capacity Backing (Hide)'!Z$2,Capacity!$B$10:$B$109,0),15))</f>
        <v>#N/A</v>
      </c>
      <c r="AA3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(Hide)'!$A38,'Capacity Summary'!$I$35:$BH$35,0))="x",INDEX('Capacity Summary'!$C$36:$F$135,MATCH('Capacity Backing (Hide)'!AA$2,'Capacity Summary'!$B$36:$B$135,0),4),IF(INDEX('Capacity Summary'!$I$36:$BH$135,MATCH('Capacity Backing (Hide)'!AA$2,'Capacity Summary'!$B$36:$B$135,0),MATCH('Capacity Backing (Hide)'!$A38,'Capacity Summary'!$I$35:$BH$35,0))&lt;&gt;0,INDEX('Capacity Summary'!$I$36:$BH$135,MATCH('Capacity Backing (Hide)'!AA$2,'Capacity Summary'!$B$36:$B$135,0),MATCH('Capacity Backing (Hide)'!$A38,'Capacity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(Hide)'!$A38,'Capacity Summary'!$I$35:$BH$35,0))="x",INDEX('Capacity Summary'!$C$36:$F$135,MATCH('Capacity Backing (Hide)'!AB$2,'Capacity Summary'!$B$36:$B$135,0),4),IF(INDEX('Capacity Summary'!$I$36:$BH$135,MATCH('Capacity Backing (Hide)'!AB$2,'Capacity Summary'!$B$36:$B$135,0),MATCH('Capacity Backing (Hide)'!$A38,'Capacity Summary'!$I$35:$BH$35,0))&lt;&gt;0,INDEX('Capacity Summary'!$I$36:$BH$135,MATCH('Capacity Backing (Hide)'!AB$2,'Capacity Summary'!$B$36:$B$135,0),MATCH('Capacity Backing (Hide)'!$A38,'Capacity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(Hide)'!$A38,'Capacity Summary'!$I$35:$BH$35,0))="x",INDEX('Capacity Summary'!$C$36:$F$135,MATCH('Capacity Backing (Hide)'!AC$2,'Capacity Summary'!$B$36:$B$135,0),4),IF(INDEX('Capacity Summary'!$I$36:$BH$135,MATCH('Capacity Backing (Hide)'!AC$2,'Capacity Summary'!$B$36:$B$135,0),MATCH('Capacity Backing (Hide)'!$A38,'Capacity Summary'!$I$35:$BH$35,0))&lt;&gt;0,INDEX('Capacity Summary'!$I$36:$BH$135,MATCH('Capacity Backing (Hide)'!AC$2,'Capacity Summary'!$B$36:$B$135,0),MATCH('Capacity Backing (Hide)'!$A38,'Capacity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(Hide)'!$A38,'Capacity Summary'!$I$35:$BH$35,0))="x",INDEX('Capacity Summary'!$C$36:$F$135,MATCH('Capacity Backing (Hide)'!AD$2,'Capacity Summary'!$B$36:$B$135,0),4),IF(INDEX('Capacity Summary'!$I$36:$BH$135,MATCH('Capacity Backing (Hide)'!AD$2,'Capacity Summary'!$B$36:$B$135,0),MATCH('Capacity Backing (Hide)'!$A38,'Capacity Summary'!$I$35:$BH$35,0))&lt;&gt;0,INDEX('Capacity Summary'!$I$36:$BH$135,MATCH('Capacity Backing (Hide)'!AD$2,'Capacity Summary'!$B$36:$B$135,0),MATCH('Capacity Backing (Hide)'!$A38,'Capacity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(Hide)'!$A38,'Capacity Summary'!$I$35:$BH$35,0))="x",INDEX('Capacity Summary'!$C$36:$F$135,MATCH('Capacity Backing (Hide)'!AE$2,'Capacity Summary'!$B$36:$B$135,0),4),IF(INDEX('Capacity Summary'!$I$36:$BH$135,MATCH('Capacity Backing (Hide)'!AE$2,'Capacity Summary'!$B$36:$B$135,0),MATCH('Capacity Backing (Hide)'!$A38,'Capacity Summary'!$I$35:$BH$35,0))&lt;&gt;0,INDEX('Capacity Summary'!$I$36:$BH$135,MATCH('Capacity Backing (Hide)'!AE$2,'Capacity Summary'!$B$36:$B$135,0),MATCH('Capacity Backing (Hide)'!$A38,'Capacity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(Hide)'!$A38,'Capacity Summary'!$I$35:$BH$35,0))="x",INDEX('Capacity Summary'!$C$36:$F$135,MATCH('Capacity Backing (Hide)'!AF$2,'Capacity Summary'!$B$36:$B$135,0),4),IF(INDEX('Capacity Summary'!$I$36:$BH$135,MATCH('Capacity Backing (Hide)'!AF$2,'Capacity Summary'!$B$36:$B$135,0),MATCH('Capacity Backing (Hide)'!$A38,'Capacity Summary'!$I$35:$BH$35,0))&lt;&gt;0,INDEX('Capacity Summary'!$I$36:$BH$135,MATCH('Capacity Backing (Hide)'!AF$2,'Capacity Summary'!$B$36:$B$135,0),MATCH('Capacity Backing (Hide)'!$A38,'Capacity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(Hide)'!$A38,'Capacity Summary'!$I$35:$BH$35,0))="x",INDEX('Capacity Summary'!$C$36:$F$135,MATCH('Capacity Backing (Hide)'!AG$2,'Capacity Summary'!$B$36:$B$135,0),4),IF(INDEX('Capacity Summary'!$I$36:$BH$135,MATCH('Capacity Backing (Hide)'!AG$2,'Capacity Summary'!$B$36:$B$135,0),MATCH('Capacity Backing (Hide)'!$A38,'Capacity Summary'!$I$35:$BH$35,0))&lt;&gt;0,INDEX('Capacity Summary'!$I$36:$BH$135,MATCH('Capacity Backing (Hide)'!AG$2,'Capacity Summary'!$B$36:$B$135,0),MATCH('Capacity Backing (Hide)'!$A38,'Capacity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(Hide)'!$A38,'Capacity Summary'!$I$35:$BH$35,0))="x",INDEX('Capacity Summary'!$C$36:$F$135,MATCH('Capacity Backing (Hide)'!AH$2,'Capacity Summary'!$B$36:$B$135,0),4),IF(INDEX('Capacity Summary'!$I$36:$BH$135,MATCH('Capacity Backing (Hide)'!AH$2,'Capacity Summary'!$B$36:$B$135,0),MATCH('Capacity Backing (Hide)'!$A38,'Capacity Summary'!$I$35:$BH$35,0))&lt;&gt;0,INDEX('Capacity Summary'!$I$36:$BH$135,MATCH('Capacity Backing (Hide)'!AH$2,'Capacity Summary'!$B$36:$B$135,0),MATCH('Capacity Backing (Hide)'!$A38,'Capacity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(Hide)'!$A38,'Capacity Summary'!$I$35:$BH$35,0))="x",INDEX('Capacity Summary'!$C$36:$F$135,MATCH('Capacity Backing (Hide)'!AI$2,'Capacity Summary'!$B$36:$B$135,0),4),IF(INDEX('Capacity Summary'!$I$36:$BH$135,MATCH('Capacity Backing (Hide)'!AI$2,'Capacity Summary'!$B$36:$B$135,0),MATCH('Capacity Backing (Hide)'!$A38,'Capacity Summary'!$I$35:$BH$35,0))&lt;&gt;0,INDEX('Capacity Summary'!$I$36:$BH$135,MATCH('Capacity Backing (Hide)'!AI$2,'Capacity Summary'!$B$36:$B$135,0),MATCH('Capacity Backing (Hide)'!$A38,'Capacity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(Hide)'!$A38,'Capacity Summary'!$I$35:$BH$35,0))="x",INDEX('Capacity Summary'!$C$36:$F$135,MATCH('Capacity Backing (Hide)'!AJ$2,'Capacity Summary'!$B$36:$B$135,0),4),IF(INDEX('Capacity Summary'!$I$36:$BH$135,MATCH('Capacity Backing (Hide)'!AJ$2,'Capacity Summary'!$B$36:$B$135,0),MATCH('Capacity Backing (Hide)'!$A38,'Capacity Summary'!$I$35:$BH$35,0))&lt;&gt;0,INDEX('Capacity Summary'!$I$36:$BH$135,MATCH('Capacity Backing (Hide)'!AJ$2,'Capacity Summary'!$B$36:$B$135,0),MATCH('Capacity Backing (Hide)'!$A38,'Capacity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(Hide)'!$A38,'Capacity Summary'!$I$35:$BH$35,0))="x",INDEX('Capacity Summary'!$C$36:$F$135,MATCH('Capacity Backing (Hide)'!AK$2,'Capacity Summary'!$B$36:$B$135,0),4),IF(INDEX('Capacity Summary'!$I$36:$BH$135,MATCH('Capacity Backing (Hide)'!AK$2,'Capacity Summary'!$B$36:$B$135,0),MATCH('Capacity Backing (Hide)'!$A38,'Capacity Summary'!$I$35:$BH$35,0))&lt;&gt;0,INDEX('Capacity Summary'!$I$36:$BH$135,MATCH('Capacity Backing (Hide)'!AK$2,'Capacity Summary'!$B$36:$B$135,0),MATCH('Capacity Backing (Hide)'!$A38,'Capacity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(Hide)'!$A38,'Capacity Summary'!$I$35:$BH$35,0))="x",INDEX('Capacity Summary'!$C$36:$F$135,MATCH('Capacity Backing (Hide)'!AL$2,'Capacity Summary'!$B$36:$B$135,0),4),IF(INDEX('Capacity Summary'!$I$36:$BH$135,MATCH('Capacity Backing (Hide)'!AL$2,'Capacity Summary'!$B$36:$B$135,0),MATCH('Capacity Backing (Hide)'!$A38,'Capacity Summary'!$I$35:$BH$35,0))&lt;&gt;0,INDEX('Capacity Summary'!$I$36:$BH$135,MATCH('Capacity Backing (Hide)'!AL$2,'Capacity Summary'!$B$36:$B$135,0),MATCH('Capacity Backing (Hide)'!$A38,'Capacity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(Hide)'!$A38,'Capacity Summary'!$I$35:$BH$35,0))="x",INDEX('Capacity Summary'!$C$36:$F$135,MATCH('Capacity Backing (Hide)'!AM$2,'Capacity Summary'!$B$36:$B$135,0),4),IF(INDEX('Capacity Summary'!$I$36:$BH$135,MATCH('Capacity Backing (Hide)'!AM$2,'Capacity Summary'!$B$36:$B$135,0),MATCH('Capacity Backing (Hide)'!$A38,'Capacity Summary'!$I$35:$BH$35,0))&lt;&gt;0,INDEX('Capacity Summary'!$I$36:$BH$135,MATCH('Capacity Backing (Hide)'!AM$2,'Capacity Summary'!$B$36:$B$135,0),MATCH('Capacity Backing (Hide)'!$A38,'Capacity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(Hide)'!$A38,'Capacity Summary'!$I$35:$BH$35,0))="x",INDEX('Capacity Summary'!$C$36:$F$135,MATCH('Capacity Backing (Hide)'!AN$2,'Capacity Summary'!$B$36:$B$135,0),4),IF(INDEX('Capacity Summary'!$I$36:$BH$135,MATCH('Capacity Backing (Hide)'!AN$2,'Capacity Summary'!$B$36:$B$135,0),MATCH('Capacity Backing (Hide)'!$A38,'Capacity Summary'!$I$35:$BH$35,0))&lt;&gt;0,INDEX('Capacity Summary'!$I$36:$BH$135,MATCH('Capacity Backing (Hide)'!AN$2,'Capacity Summary'!$B$36:$B$135,0),MATCH('Capacity Backing (Hide)'!$A38,'Capacity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(Hide)'!$A38,'Capacity Summary'!$I$35:$BH$35,0))="x",INDEX('Capacity Summary'!$C$36:$F$135,MATCH('Capacity Backing (Hide)'!AO$2,'Capacity Summary'!$B$36:$B$135,0),4),IF(INDEX('Capacity Summary'!$I$36:$BH$135,MATCH('Capacity Backing (Hide)'!AO$2,'Capacity Summary'!$B$36:$B$135,0),MATCH('Capacity Backing (Hide)'!$A38,'Capacity Summary'!$I$35:$BH$35,0))&lt;&gt;0,INDEX('Capacity Summary'!$I$36:$BH$135,MATCH('Capacity Backing (Hide)'!AO$2,'Capacity Summary'!$B$36:$B$135,0),MATCH('Capacity Backing (Hide)'!$A38,'Capacity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(Hide)'!$A38,'Capacity Summary'!$I$35:$BH$35,0))="x",INDEX('Capacity Summary'!$C$36:$F$135,MATCH('Capacity Backing (Hide)'!AP$2,'Capacity Summary'!$B$36:$B$135,0),4),IF(INDEX('Capacity Summary'!$I$36:$BH$135,MATCH('Capacity Backing (Hide)'!AP$2,'Capacity Summary'!$B$36:$B$135,0),MATCH('Capacity Backing (Hide)'!$A38,'Capacity Summary'!$I$35:$BH$35,0))&lt;&gt;0,INDEX('Capacity Summary'!$I$36:$BH$135,MATCH('Capacity Backing (Hide)'!AP$2,'Capacity Summary'!$B$36:$B$135,0),MATCH('Capacity Backing (Hide)'!$A38,'Capacity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(Hide)'!$A38,'Capacity Summary'!$I$35:$BH$35,0))="x",INDEX('Capacity Summary'!$C$36:$F$135,MATCH('Capacity Backing (Hide)'!AQ$2,'Capacity Summary'!$B$36:$B$135,0),4),IF(INDEX('Capacity Summary'!$I$36:$BH$135,MATCH('Capacity Backing (Hide)'!AQ$2,'Capacity Summary'!$B$36:$B$135,0),MATCH('Capacity Backing (Hide)'!$A38,'Capacity Summary'!$I$35:$BH$35,0))&lt;&gt;0,INDEX('Capacity Summary'!$I$36:$BH$135,MATCH('Capacity Backing (Hide)'!AQ$2,'Capacity Summary'!$B$36:$B$135,0),MATCH('Capacity Backing (Hide)'!$A38,'Capacity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(Hide)'!$A38,'Capacity Summary'!$I$35:$BH$35,0))="x",INDEX('Capacity Summary'!$C$36:$F$135,MATCH('Capacity Backing (Hide)'!AR$2,'Capacity Summary'!$B$36:$B$135,0),4),IF(INDEX('Capacity Summary'!$I$36:$BH$135,MATCH('Capacity Backing (Hide)'!AR$2,'Capacity Summary'!$B$36:$B$135,0),MATCH('Capacity Backing (Hide)'!$A38,'Capacity Summary'!$I$35:$BH$35,0))&lt;&gt;0,INDEX('Capacity Summary'!$I$36:$BH$135,MATCH('Capacity Backing (Hide)'!AR$2,'Capacity Summary'!$B$36:$B$135,0),MATCH('Capacity Backing (Hide)'!$A38,'Capacity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(Hide)'!$A38,'Capacity Summary'!$I$35:$BH$35,0))="x",INDEX('Capacity Summary'!$C$36:$F$135,MATCH('Capacity Backing (Hide)'!AS$2,'Capacity Summary'!$B$36:$B$135,0),4),IF(INDEX('Capacity Summary'!$I$36:$BH$135,MATCH('Capacity Backing (Hide)'!AS$2,'Capacity Summary'!$B$36:$B$135,0),MATCH('Capacity Backing (Hide)'!$A38,'Capacity Summary'!$I$35:$BH$35,0))&lt;&gt;0,INDEX('Capacity Summary'!$I$36:$BH$135,MATCH('Capacity Backing (Hide)'!AS$2,'Capacity Summary'!$B$36:$B$135,0),MATCH('Capacity Backing (Hide)'!$A38,'Capacity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(Hide)'!$A38,'Capacity Summary'!$I$35:$BH$35,0))="x",INDEX('Capacity Summary'!$C$36:$F$135,MATCH('Capacity Backing (Hide)'!AT$2,'Capacity Summary'!$B$36:$B$135,0),4),IF(INDEX('Capacity Summary'!$I$36:$BH$135,MATCH('Capacity Backing (Hide)'!AT$2,'Capacity Summary'!$B$36:$B$135,0),MATCH('Capacity Backing (Hide)'!$A38,'Capacity Summary'!$I$35:$BH$35,0))&lt;&gt;0,INDEX('Capacity Summary'!$I$36:$BH$135,MATCH('Capacity Backing (Hide)'!AT$2,'Capacity Summary'!$B$36:$B$135,0),MATCH('Capacity Backing (Hide)'!$A38,'Capacity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(Hide)'!$A38,'Capacity Summary'!$I$35:$BH$35,0))="x",INDEX('Capacity Summary'!$C$36:$F$135,MATCH('Capacity Backing (Hide)'!AU$2,'Capacity Summary'!$B$36:$B$135,0),4),IF(INDEX('Capacity Summary'!$I$36:$BH$135,MATCH('Capacity Backing (Hide)'!AU$2,'Capacity Summary'!$B$36:$B$135,0),MATCH('Capacity Backing (Hide)'!$A38,'Capacity Summary'!$I$35:$BH$35,0))&lt;&gt;0,INDEX('Capacity Summary'!$I$36:$BH$135,MATCH('Capacity Backing (Hide)'!AU$2,'Capacity Summary'!$B$36:$B$135,0),MATCH('Capacity Backing (Hide)'!$A38,'Capacity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(Hide)'!$A38,'Capacity Summary'!$I$35:$BH$35,0))="x",INDEX('Capacity Summary'!$C$36:$F$135,MATCH('Capacity Backing (Hide)'!AV$2,'Capacity Summary'!$B$36:$B$135,0),4),IF(INDEX('Capacity Summary'!$I$36:$BH$135,MATCH('Capacity Backing (Hide)'!AV$2,'Capacity Summary'!$B$36:$B$135,0),MATCH('Capacity Backing (Hide)'!$A38,'Capacity Summary'!$I$35:$BH$35,0))&lt;&gt;0,INDEX('Capacity Summary'!$I$36:$BH$135,MATCH('Capacity Backing (Hide)'!AV$2,'Capacity Summary'!$B$36:$B$135,0),MATCH('Capacity Backing (Hide)'!$A38,'Capacity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(Hide)'!$A38,'Capacity Summary'!$I$35:$BH$35,0))="x",INDEX('Capacity Summary'!$C$36:$F$135,MATCH('Capacity Backing (Hide)'!AW$2,'Capacity Summary'!$B$36:$B$135,0),4),IF(INDEX('Capacity Summary'!$I$36:$BH$135,MATCH('Capacity Backing (Hide)'!AW$2,'Capacity Summary'!$B$36:$B$135,0),MATCH('Capacity Backing (Hide)'!$A38,'Capacity Summary'!$I$35:$BH$35,0))&lt;&gt;0,INDEX('Capacity Summary'!$I$36:$BH$135,MATCH('Capacity Backing (Hide)'!AW$2,'Capacity Summary'!$B$36:$B$135,0),MATCH('Capacity Backing (Hide)'!$A38,'Capacity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(Hide)'!$A38,'Capacity Summary'!$I$35:$BH$35,0))="x",INDEX('Capacity Summary'!$C$36:$F$135,MATCH('Capacity Backing (Hide)'!AX$2,'Capacity Summary'!$B$36:$B$135,0),4),IF(INDEX('Capacity Summary'!$I$36:$BH$135,MATCH('Capacity Backing (Hide)'!AX$2,'Capacity Summary'!$B$36:$B$135,0),MATCH('Capacity Backing (Hide)'!$A38,'Capacity Summary'!$I$35:$BH$35,0))&lt;&gt;0,INDEX('Capacity Summary'!$I$36:$BH$135,MATCH('Capacity Backing (Hide)'!AX$2,'Capacity Summary'!$B$36:$B$135,0),MATCH('Capacity Backing (Hide)'!$A38,'Capacity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(Hide)'!$A38,'Capacity Summary'!$I$35:$BH$35,0))="x",INDEX('Capacity Summary'!$C$36:$F$135,MATCH('Capacity Backing (Hide)'!AY$2,'Capacity Summary'!$B$36:$B$135,0),4),IF(INDEX('Capacity Summary'!$I$36:$BH$135,MATCH('Capacity Backing (Hide)'!AY$2,'Capacity Summary'!$B$36:$B$135,0),MATCH('Capacity Backing (Hide)'!$A38,'Capacity Summary'!$I$35:$BH$35,0))&lt;&gt;0,INDEX('Capacity Summary'!$I$36:$BH$135,MATCH('Capacity Backing (Hide)'!AY$2,'Capacity Summary'!$B$36:$B$135,0),MATCH('Capacity Backing (Hide)'!$A38,'Capacity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(Hide)'!$A38,'Capacity Summary'!$I$35:$BH$35,0))="x",INDEX('Capacity Summary'!$C$36:$F$135,MATCH('Capacity Backing (Hide)'!AZ$2,'Capacity Summary'!$B$36:$B$135,0),4),IF(INDEX('Capacity Summary'!$I$36:$BH$135,MATCH('Capacity Backing (Hide)'!AZ$2,'Capacity Summary'!$B$36:$B$135,0),MATCH('Capacity Backing (Hide)'!$A38,'Capacity Summary'!$I$35:$BH$35,0))&lt;&gt;0,INDEX('Capacity Summary'!$I$36:$BH$135,MATCH('Capacity Backing (Hide)'!AZ$2,'Capacity Summary'!$B$36:$B$135,0),MATCH('Capacity Backing (Hide)'!$A38,'Capacity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(Hide)'!$A38,'Capacity Summary'!$I$35:$BH$35,0))="x",INDEX('Capacity Summary'!$C$36:$F$135,MATCH('Capacity Backing (Hide)'!BA$2,'Capacity Summary'!$B$36:$B$135,0),4),IF(INDEX('Capacity Summary'!$I$36:$BH$135,MATCH('Capacity Backing (Hide)'!BA$2,'Capacity Summary'!$B$36:$B$135,0),MATCH('Capacity Backing (Hide)'!$A38,'Capacity Summary'!$I$35:$BH$35,0))&lt;&gt;0,INDEX('Capacity Summary'!$I$36:$BH$135,MATCH('Capacity Backing (Hide)'!BA$2,'Capacity Summary'!$B$36:$B$135,0),MATCH('Capacity Backing (Hide)'!$A38,'Capacity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(Hide)'!$A38,'Capacity Summary'!$I$35:$BH$35,0))="x",INDEX('Capacity Summary'!$C$36:$F$135,MATCH('Capacity Backing (Hide)'!BB$2,'Capacity Summary'!$B$36:$B$135,0),4),IF(INDEX('Capacity Summary'!$I$36:$BH$135,MATCH('Capacity Backing (Hide)'!BB$2,'Capacity Summary'!$B$36:$B$135,0),MATCH('Capacity Backing (Hide)'!$A38,'Capacity Summary'!$I$35:$BH$35,0))&lt;&gt;0,INDEX('Capacity Summary'!$I$36:$BH$135,MATCH('Capacity Backing (Hide)'!BB$2,'Capacity Summary'!$B$36:$B$135,0),MATCH('Capacity Backing (Hide)'!$A38,'Capacity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(Hide)'!$A38,'Capacity Summary'!$I$35:$BH$35,0))="x",INDEX('Capacity Summary'!$C$36:$F$135,MATCH('Capacity Backing (Hide)'!BC$2,'Capacity Summary'!$B$36:$B$135,0),4),IF(INDEX('Capacity Summary'!$I$36:$BH$135,MATCH('Capacity Backing (Hide)'!BC$2,'Capacity Summary'!$B$36:$B$135,0),MATCH('Capacity Backing (Hide)'!$A38,'Capacity Summary'!$I$35:$BH$35,0))&lt;&gt;0,INDEX('Capacity Summary'!$I$36:$BH$135,MATCH('Capacity Backing (Hide)'!BC$2,'Capacity Summary'!$B$36:$B$135,0),MATCH('Capacity Backing (Hide)'!$A38,'Capacity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(Hide)'!$A38,'Capacity Summary'!$I$35:$BH$35,0))="x",INDEX('Capacity Summary'!$C$36:$F$135,MATCH('Capacity Backing (Hide)'!BD$2,'Capacity Summary'!$B$36:$B$135,0),4),IF(INDEX('Capacity Summary'!$I$36:$BH$135,MATCH('Capacity Backing (Hide)'!BD$2,'Capacity Summary'!$B$36:$B$135,0),MATCH('Capacity Backing (Hide)'!$A38,'Capacity Summary'!$I$35:$BH$35,0))&lt;&gt;0,INDEX('Capacity Summary'!$I$36:$BH$135,MATCH('Capacity Backing (Hide)'!BD$2,'Capacity Summary'!$B$36:$B$135,0),MATCH('Capacity Backing (Hide)'!$A38,'Capacity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(Hide)'!$A38,'Capacity Summary'!$I$35:$BH$35,0))="x",INDEX('Capacity Summary'!$C$36:$F$135,MATCH('Capacity Backing (Hide)'!BE$2,'Capacity Summary'!$B$36:$B$135,0),4),IF(INDEX('Capacity Summary'!$I$36:$BH$135,MATCH('Capacity Backing (Hide)'!BE$2,'Capacity Summary'!$B$36:$B$135,0),MATCH('Capacity Backing (Hide)'!$A38,'Capacity Summary'!$I$35:$BH$35,0))&lt;&gt;0,INDEX('Capacity Summary'!$I$36:$BH$135,MATCH('Capacity Backing (Hide)'!BE$2,'Capacity Summary'!$B$36:$B$135,0),MATCH('Capacity Backing (Hide)'!$A38,'Capacity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(Hide)'!$A38,'Capacity Summary'!$I$35:$BH$35,0))="x",INDEX('Capacity Summary'!$C$36:$F$135,MATCH('Capacity Backing (Hide)'!BF$2,'Capacity Summary'!$B$36:$B$135,0),4),IF(INDEX('Capacity Summary'!$I$36:$BH$135,MATCH('Capacity Backing (Hide)'!BF$2,'Capacity Summary'!$B$36:$B$135,0),MATCH('Capacity Backing (Hide)'!$A38,'Capacity Summary'!$I$35:$BH$35,0))&lt;&gt;0,INDEX('Capacity Summary'!$I$36:$BH$135,MATCH('Capacity Backing (Hide)'!BF$2,'Capacity Summary'!$B$36:$B$135,0),MATCH('Capacity Backing (Hide)'!$A38,'Capacity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(Hide)'!$A38,'Capacity Summary'!$I$35:$BH$35,0))="x",INDEX('Capacity Summary'!$C$36:$F$135,MATCH('Capacity Backing (Hide)'!BG$2,'Capacity Summary'!$B$36:$B$135,0),4),IF(INDEX('Capacity Summary'!$I$36:$BH$135,MATCH('Capacity Backing (Hide)'!BG$2,'Capacity Summary'!$B$36:$B$135,0),MATCH('Capacity Backing (Hide)'!$A38,'Capacity Summary'!$I$35:$BH$35,0))&lt;&gt;0,INDEX('Capacity Summary'!$I$36:$BH$135,MATCH('Capacity Backing (Hide)'!BG$2,'Capacity Summary'!$B$36:$B$135,0),MATCH('Capacity Backing (Hide)'!$A38,'Capacity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(Hide)'!$A38,'Capacity Summary'!$I$35:$BH$35,0))="x",INDEX('Capacity Summary'!$C$36:$F$135,MATCH('Capacity Backing (Hide)'!BH$2,'Capacity Summary'!$B$36:$B$135,0),4),IF(INDEX('Capacity Summary'!$I$36:$BH$135,MATCH('Capacity Backing (Hide)'!BH$2,'Capacity Summary'!$B$36:$B$135,0),MATCH('Capacity Backing (Hide)'!$A38,'Capacity Summary'!$I$35:$BH$35,0))&lt;&gt;0,INDEX('Capacity Summary'!$I$36:$BH$135,MATCH('Capacity Backing (Hide)'!BH$2,'Capacity Summary'!$B$36:$B$135,0),MATCH('Capacity Backing (Hide)'!$A38,'Capacity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(Hide)'!$A38,'Capacity Summary'!$I$35:$BH$35,0))="x",INDEX('Capacity Summary'!$C$36:$F$135,MATCH('Capacity Backing (Hide)'!BI$2,'Capacity Summary'!$B$36:$B$135,0),4),IF(INDEX('Capacity Summary'!$I$36:$BH$135,MATCH('Capacity Backing (Hide)'!BI$2,'Capacity Summary'!$B$36:$B$135,0),MATCH('Capacity Backing (Hide)'!$A38,'Capacity Summary'!$I$35:$BH$35,0))&lt;&gt;0,INDEX('Capacity Summary'!$I$36:$BH$135,MATCH('Capacity Backing (Hide)'!BI$2,'Capacity Summary'!$B$36:$B$135,0),MATCH('Capacity Backing (Hide)'!$A38,'Capacity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(Hide)'!$A38,'Capacity Summary'!$I$35:$BH$35,0))="x",INDEX('Capacity Summary'!$C$36:$F$135,MATCH('Capacity Backing (Hide)'!BJ$2,'Capacity Summary'!$B$36:$B$135,0),4),IF(INDEX('Capacity Summary'!$I$36:$BH$135,MATCH('Capacity Backing (Hide)'!BJ$2,'Capacity Summary'!$B$36:$B$135,0),MATCH('Capacity Backing (Hide)'!$A38,'Capacity Summary'!$I$35:$BH$35,0))&lt;&gt;0,INDEX('Capacity Summary'!$I$36:$BH$135,MATCH('Capacity Backing (Hide)'!BJ$2,'Capacity Summary'!$B$36:$B$135,0),MATCH('Capacity Backing (Hide)'!$A38,'Capacity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(Hide)'!$A38,'Capacity Summary'!$I$35:$BH$35,0))="x",INDEX('Capacity Summary'!$C$36:$F$135,MATCH('Capacity Backing (Hide)'!BK$2,'Capacity Summary'!$B$36:$B$135,0),4),IF(INDEX('Capacity Summary'!$I$36:$BH$135,MATCH('Capacity Backing (Hide)'!BK$2,'Capacity Summary'!$B$36:$B$135,0),MATCH('Capacity Backing (Hide)'!$A38,'Capacity Summary'!$I$35:$BH$35,0))&lt;&gt;0,INDEX('Capacity Summary'!$I$36:$BH$135,MATCH('Capacity Backing (Hide)'!BK$2,'Capacity Summary'!$B$36:$B$135,0),MATCH('Capacity Backing (Hide)'!$A38,'Capacity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(Hide)'!$A38,'Capacity Summary'!$I$35:$BH$35,0))="x",INDEX('Capacity Summary'!$C$36:$F$135,MATCH('Capacity Backing (Hide)'!BL$2,'Capacity Summary'!$B$36:$B$135,0),4),IF(INDEX('Capacity Summary'!$I$36:$BH$135,MATCH('Capacity Backing (Hide)'!BL$2,'Capacity Summary'!$B$36:$B$135,0),MATCH('Capacity Backing (Hide)'!$A38,'Capacity Summary'!$I$35:$BH$35,0))&lt;&gt;0,INDEX('Capacity Summary'!$I$36:$BH$135,MATCH('Capacity Backing (Hide)'!BL$2,'Capacity Summary'!$B$36:$B$135,0),MATCH('Capacity Backing (Hide)'!$A38,'Capacity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(Hide)'!$A38,'Capacity Summary'!$I$35:$BH$35,0))="x",INDEX('Capacity Summary'!$C$36:$F$135,MATCH('Capacity Backing (Hide)'!BM$2,'Capacity Summary'!$B$36:$B$135,0),4),IF(INDEX('Capacity Summary'!$I$36:$BH$135,MATCH('Capacity Backing (Hide)'!BM$2,'Capacity Summary'!$B$36:$B$135,0),MATCH('Capacity Backing (Hide)'!$A38,'Capacity Summary'!$I$35:$BH$35,0))&lt;&gt;0,INDEX('Capacity Summary'!$I$36:$BH$135,MATCH('Capacity Backing (Hide)'!BM$2,'Capacity Summary'!$B$36:$B$135,0),MATCH('Capacity Backing (Hide)'!$A38,'Capacity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(Hide)'!$A38,'Capacity Summary'!$I$35:$BH$35,0))="x",INDEX('Capacity Summary'!$C$36:$F$135,MATCH('Capacity Backing (Hide)'!BN$2,'Capacity Summary'!$B$36:$B$135,0),4),IF(INDEX('Capacity Summary'!$I$36:$BH$135,MATCH('Capacity Backing (Hide)'!BN$2,'Capacity Summary'!$B$36:$B$135,0),MATCH('Capacity Backing (Hide)'!$A38,'Capacity Summary'!$I$35:$BH$35,0))&lt;&gt;0,INDEX('Capacity Summary'!$I$36:$BH$135,MATCH('Capacity Backing (Hide)'!BN$2,'Capacity Summary'!$B$36:$B$135,0),MATCH('Capacity Backing (Hide)'!$A38,'Capacity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(Hide)'!$A38,'Capacity Summary'!$I$35:$BH$35,0))="x",INDEX('Capacity Summary'!$C$36:$F$135,MATCH('Capacity Backing (Hide)'!BO$2,'Capacity Summary'!$B$36:$B$135,0),4),IF(INDEX('Capacity Summary'!$I$36:$BH$135,MATCH('Capacity Backing (Hide)'!BO$2,'Capacity Summary'!$B$36:$B$135,0),MATCH('Capacity Backing (Hide)'!$A38,'Capacity Summary'!$I$35:$BH$35,0))&lt;&gt;0,INDEX('Capacity Summary'!$I$36:$BH$135,MATCH('Capacity Backing (Hide)'!BO$2,'Capacity Summary'!$B$36:$B$135,0),MATCH('Capacity Backing (Hide)'!$A38,'Capacity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(Hide)'!$A38,'Capacity Summary'!$I$35:$BH$35,0))="x",INDEX('Capacity Summary'!$C$36:$F$135,MATCH('Capacity Backing (Hide)'!BP$2,'Capacity Summary'!$B$36:$B$135,0),4),IF(INDEX('Capacity Summary'!$I$36:$BH$135,MATCH('Capacity Backing (Hide)'!BP$2,'Capacity Summary'!$B$36:$B$135,0),MATCH('Capacity Backing (Hide)'!$A38,'Capacity Summary'!$I$35:$BH$35,0))&lt;&gt;0,INDEX('Capacity Summary'!$I$36:$BH$135,MATCH('Capacity Backing (Hide)'!BP$2,'Capacity Summary'!$B$36:$B$135,0),MATCH('Capacity Backing (Hide)'!$A38,'Capacity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(Hide)'!$A38,'Capacity Summary'!$I$35:$BH$35,0))="x",INDEX('Capacity Summary'!$C$36:$F$135,MATCH('Capacity Backing (Hide)'!BQ$2,'Capacity Summary'!$B$36:$B$135,0),4),IF(INDEX('Capacity Summary'!$I$36:$BH$135,MATCH('Capacity Backing (Hide)'!BQ$2,'Capacity Summary'!$B$36:$B$135,0),MATCH('Capacity Backing (Hide)'!$A38,'Capacity Summary'!$I$35:$BH$35,0))&lt;&gt;0,INDEX('Capacity Summary'!$I$36:$BH$135,MATCH('Capacity Backing (Hide)'!BQ$2,'Capacity Summary'!$B$36:$B$135,0),MATCH('Capacity Backing (Hide)'!$A38,'Capacity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(Hide)'!$A38,'Capacity Summary'!$I$35:$BH$35,0))="x",INDEX('Capacity Summary'!$C$36:$F$135,MATCH('Capacity Backing (Hide)'!BR$2,'Capacity Summary'!$B$36:$B$135,0),4),IF(INDEX('Capacity Summary'!$I$36:$BH$135,MATCH('Capacity Backing (Hide)'!BR$2,'Capacity Summary'!$B$36:$B$135,0),MATCH('Capacity Backing (Hide)'!$A38,'Capacity Summary'!$I$35:$BH$35,0))&lt;&gt;0,INDEX('Capacity Summary'!$I$36:$BH$135,MATCH('Capacity Backing (Hide)'!BR$2,'Capacity Summary'!$B$36:$B$135,0),MATCH('Capacity Backing (Hide)'!$A38,'Capacity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(Hide)'!$A38,'Capacity Summary'!$I$35:$BH$35,0))="x",INDEX('Capacity Summary'!$C$36:$F$135,MATCH('Capacity Backing (Hide)'!BS$2,'Capacity Summary'!$B$36:$B$135,0),4),IF(INDEX('Capacity Summary'!$I$36:$BH$135,MATCH('Capacity Backing (Hide)'!BS$2,'Capacity Summary'!$B$36:$B$135,0),MATCH('Capacity Backing (Hide)'!$A38,'Capacity Summary'!$I$35:$BH$35,0))&lt;&gt;0,INDEX('Capacity Summary'!$I$36:$BH$135,MATCH('Capacity Backing (Hide)'!BS$2,'Capacity Summary'!$B$36:$B$135,0),MATCH('Capacity Backing (Hide)'!$A38,'Capacity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(Hide)'!$A38,'Capacity Summary'!$I$35:$BH$35,0))="x",INDEX('Capacity Summary'!$C$36:$F$135,MATCH('Capacity Backing (Hide)'!BT$2,'Capacity Summary'!$B$36:$B$135,0),4),IF(INDEX('Capacity Summary'!$I$36:$BH$135,MATCH('Capacity Backing (Hide)'!BT$2,'Capacity Summary'!$B$36:$B$135,0),MATCH('Capacity Backing (Hide)'!$A38,'Capacity Summary'!$I$35:$BH$35,0))&lt;&gt;0,INDEX('Capacity Summary'!$I$36:$BH$135,MATCH('Capacity Backing (Hide)'!BT$2,'Capacity Summary'!$B$36:$B$135,0),MATCH('Capacity Backing (Hide)'!$A38,'Capacity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(Hide)'!$A38,'Capacity Summary'!$I$35:$BH$35,0))="x",INDEX('Capacity Summary'!$C$36:$F$135,MATCH('Capacity Backing (Hide)'!BU$2,'Capacity Summary'!$B$36:$B$135,0),4),IF(INDEX('Capacity Summary'!$I$36:$BH$135,MATCH('Capacity Backing (Hide)'!BU$2,'Capacity Summary'!$B$36:$B$135,0),MATCH('Capacity Backing (Hide)'!$A38,'Capacity Summary'!$I$35:$BH$35,0))&lt;&gt;0,INDEX('Capacity Summary'!$I$36:$BH$135,MATCH('Capacity Backing (Hide)'!BU$2,'Capacity Summary'!$B$36:$B$135,0),MATCH('Capacity Backing (Hide)'!$A38,'Capacity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(Hide)'!$A38,'Capacity Summary'!$I$35:$BH$35,0))="x",INDEX('Capacity Summary'!$C$36:$F$135,MATCH('Capacity Backing (Hide)'!BV$2,'Capacity Summary'!$B$36:$B$135,0),4),IF(INDEX('Capacity Summary'!$I$36:$BH$135,MATCH('Capacity Backing (Hide)'!BV$2,'Capacity Summary'!$B$36:$B$135,0),MATCH('Capacity Backing (Hide)'!$A38,'Capacity Summary'!$I$35:$BH$35,0))&lt;&gt;0,INDEX('Capacity Summary'!$I$36:$BH$135,MATCH('Capacity Backing (Hide)'!BV$2,'Capacity Summary'!$B$36:$B$135,0),MATCH('Capacity Backing (Hide)'!$A38,'Capacity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(Hide)'!$A38,'Capacity Summary'!$I$35:$BH$35,0))="x",INDEX('Capacity Summary'!$C$36:$F$135,MATCH('Capacity Backing (Hide)'!BW$2,'Capacity Summary'!$B$36:$B$135,0),4),IF(INDEX('Capacity Summary'!$I$36:$BH$135,MATCH('Capacity Backing (Hide)'!BW$2,'Capacity Summary'!$B$36:$B$135,0),MATCH('Capacity Backing (Hide)'!$A38,'Capacity Summary'!$I$35:$BH$35,0))&lt;&gt;0,INDEX('Capacity Summary'!$I$36:$BH$135,MATCH('Capacity Backing (Hide)'!BW$2,'Capacity Summary'!$B$36:$B$135,0),MATCH('Capacity Backing (Hide)'!$A38,'Capacity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(Hide)'!$A38,'Capacity Summary'!$I$35:$BH$35,0))="x",INDEX('Capacity Summary'!$C$36:$F$135,MATCH('Capacity Backing (Hide)'!BX$2,'Capacity Summary'!$B$36:$B$135,0),4),IF(INDEX('Capacity Summary'!$I$36:$BH$135,MATCH('Capacity Backing (Hide)'!BX$2,'Capacity Summary'!$B$36:$B$135,0),MATCH('Capacity Backing (Hide)'!$A38,'Capacity Summary'!$I$35:$BH$35,0))&lt;&gt;0,INDEX('Capacity Summary'!$I$36:$BH$135,MATCH('Capacity Backing (Hide)'!BX$2,'Capacity Summary'!$B$36:$B$135,0),MATCH('Capacity Backing (Hide)'!$A38,'Capacity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(Hide)'!$A38,'Capacity Summary'!$I$35:$BH$35,0))="x",INDEX('Capacity Summary'!$C$36:$F$135,MATCH('Capacity Backing (Hide)'!BY$2,'Capacity Summary'!$B$36:$B$135,0),4),IF(INDEX('Capacity Summary'!$I$36:$BH$135,MATCH('Capacity Backing (Hide)'!BY$2,'Capacity Summary'!$B$36:$B$135,0),MATCH('Capacity Backing (Hide)'!$A38,'Capacity Summary'!$I$35:$BH$35,0))&lt;&gt;0,INDEX('Capacity Summary'!$I$36:$BH$135,MATCH('Capacity Backing (Hide)'!BY$2,'Capacity Summary'!$B$36:$B$135,0),MATCH('Capacity Backing (Hide)'!$A38,'Capacity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(Hide)'!$A38,'Capacity Summary'!$I$35:$BH$35,0))="x",INDEX('Capacity Summary'!$C$36:$F$135,MATCH('Capacity Backing (Hide)'!BZ$2,'Capacity Summary'!$B$36:$B$135,0),4),IF(INDEX('Capacity Summary'!$I$36:$BH$135,MATCH('Capacity Backing (Hide)'!BZ$2,'Capacity Summary'!$B$36:$B$135,0),MATCH('Capacity Backing (Hide)'!$A38,'Capacity Summary'!$I$35:$BH$35,0))&lt;&gt;0,INDEX('Capacity Summary'!$I$36:$BH$135,MATCH('Capacity Backing (Hide)'!BZ$2,'Capacity Summary'!$B$36:$B$135,0),MATCH('Capacity Backing (Hide)'!$A38,'Capacity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(Hide)'!$A38,'Capacity Summary'!$I$35:$BH$35,0))="x",INDEX('Capacity Summary'!$C$36:$F$135,MATCH('Capacity Backing (Hide)'!CA$2,'Capacity Summary'!$B$36:$B$135,0),4),IF(INDEX('Capacity Summary'!$I$36:$BH$135,MATCH('Capacity Backing (Hide)'!CA$2,'Capacity Summary'!$B$36:$B$135,0),MATCH('Capacity Backing (Hide)'!$A38,'Capacity Summary'!$I$35:$BH$35,0))&lt;&gt;0,INDEX('Capacity Summary'!$I$36:$BH$135,MATCH('Capacity Backing (Hide)'!CA$2,'Capacity Summary'!$B$36:$B$135,0),MATCH('Capacity Backing (Hide)'!$A38,'Capacity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(Hide)'!$A38,'Capacity Summary'!$I$35:$BH$35,0))="x",INDEX('Capacity Summary'!$C$36:$F$135,MATCH('Capacity Backing (Hide)'!CB$2,'Capacity Summary'!$B$36:$B$135,0),4),IF(INDEX('Capacity Summary'!$I$36:$BH$135,MATCH('Capacity Backing (Hide)'!CB$2,'Capacity Summary'!$B$36:$B$135,0),MATCH('Capacity Backing (Hide)'!$A38,'Capacity Summary'!$I$35:$BH$35,0))&lt;&gt;0,INDEX('Capacity Summary'!$I$36:$BH$135,MATCH('Capacity Backing (Hide)'!CB$2,'Capacity Summary'!$B$36:$B$135,0),MATCH('Capacity Backing (Hide)'!$A38,'Capacity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(Hide)'!$A38,'Capacity Summary'!$I$35:$BH$35,0))="x",INDEX('Capacity Summary'!$C$36:$F$135,MATCH('Capacity Backing (Hide)'!CC$2,'Capacity Summary'!$B$36:$B$135,0),4),IF(INDEX('Capacity Summary'!$I$36:$BH$135,MATCH('Capacity Backing (Hide)'!CC$2,'Capacity Summary'!$B$36:$B$135,0),MATCH('Capacity Backing (Hide)'!$A38,'Capacity Summary'!$I$35:$BH$35,0))&lt;&gt;0,INDEX('Capacity Summary'!$I$36:$BH$135,MATCH('Capacity Backing (Hide)'!CC$2,'Capacity Summary'!$B$36:$B$135,0),MATCH('Capacity Backing (Hide)'!$A38,'Capacity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(Hide)'!$A38,'Capacity Summary'!$I$35:$BH$35,0))="x",INDEX('Capacity Summary'!$C$36:$F$135,MATCH('Capacity Backing (Hide)'!CD$2,'Capacity Summary'!$B$36:$B$135,0),4),IF(INDEX('Capacity Summary'!$I$36:$BH$135,MATCH('Capacity Backing (Hide)'!CD$2,'Capacity Summary'!$B$36:$B$135,0),MATCH('Capacity Backing (Hide)'!$A38,'Capacity Summary'!$I$35:$BH$35,0))&lt;&gt;0,INDEX('Capacity Summary'!$I$36:$BH$135,MATCH('Capacity Backing (Hide)'!CD$2,'Capacity Summary'!$B$36:$B$135,0),MATCH('Capacity Backing (Hide)'!$A38,'Capacity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(Hide)'!$A38,'Capacity Summary'!$I$35:$BH$35,0))="x",INDEX('Capacity Summary'!$C$36:$F$135,MATCH('Capacity Backing (Hide)'!CE$2,'Capacity Summary'!$B$36:$B$135,0),4),IF(INDEX('Capacity Summary'!$I$36:$BH$135,MATCH('Capacity Backing (Hide)'!CE$2,'Capacity Summary'!$B$36:$B$135,0),MATCH('Capacity Backing (Hide)'!$A38,'Capacity Summary'!$I$35:$BH$35,0))&lt;&gt;0,INDEX('Capacity Summary'!$I$36:$BH$135,MATCH('Capacity Backing (Hide)'!CE$2,'Capacity Summary'!$B$36:$B$135,0),MATCH('Capacity Backing (Hide)'!$A38,'Capacity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(Hide)'!$A38,'Capacity Summary'!$I$35:$BH$35,0))="x",INDEX('Capacity Summary'!$C$36:$F$135,MATCH('Capacity Backing (Hide)'!CF$2,'Capacity Summary'!$B$36:$B$135,0),4),IF(INDEX('Capacity Summary'!$I$36:$BH$135,MATCH('Capacity Backing (Hide)'!CF$2,'Capacity Summary'!$B$36:$B$135,0),MATCH('Capacity Backing (Hide)'!$A38,'Capacity Summary'!$I$35:$BH$35,0))&lt;&gt;0,INDEX('Capacity Summary'!$I$36:$BH$135,MATCH('Capacity Backing (Hide)'!CF$2,'Capacity Summary'!$B$36:$B$135,0),MATCH('Capacity Backing (Hide)'!$A38,'Capacity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(Hide)'!$A38,'Capacity Summary'!$I$35:$BH$35,0))="x",INDEX('Capacity Summary'!$C$36:$F$135,MATCH('Capacity Backing (Hide)'!CG$2,'Capacity Summary'!$B$36:$B$135,0),4),IF(INDEX('Capacity Summary'!$I$36:$BH$135,MATCH('Capacity Backing (Hide)'!CG$2,'Capacity Summary'!$B$36:$B$135,0),MATCH('Capacity Backing (Hide)'!$A38,'Capacity Summary'!$I$35:$BH$35,0))&lt;&gt;0,INDEX('Capacity Summary'!$I$36:$BH$135,MATCH('Capacity Backing (Hide)'!CG$2,'Capacity Summary'!$B$36:$B$135,0),MATCH('Capacity Backing (Hide)'!$A38,'Capacity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(Hide)'!$A38,'Capacity Summary'!$I$35:$BH$35,0))="x",INDEX('Capacity Summary'!$C$36:$F$135,MATCH('Capacity Backing (Hide)'!CH$2,'Capacity Summary'!$B$36:$B$135,0),4),IF(INDEX('Capacity Summary'!$I$36:$BH$135,MATCH('Capacity Backing (Hide)'!CH$2,'Capacity Summary'!$B$36:$B$135,0),MATCH('Capacity Backing (Hide)'!$A38,'Capacity Summary'!$I$35:$BH$35,0))&lt;&gt;0,INDEX('Capacity Summary'!$I$36:$BH$135,MATCH('Capacity Backing (Hide)'!CH$2,'Capacity Summary'!$B$36:$B$135,0),MATCH('Capacity Backing (Hide)'!$A38,'Capacity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(Hide)'!$A38,'Capacity Summary'!$I$35:$BH$35,0))="x",INDEX('Capacity Summary'!$C$36:$F$135,MATCH('Capacity Backing (Hide)'!CI$2,'Capacity Summary'!$B$36:$B$135,0),4),IF(INDEX('Capacity Summary'!$I$36:$BH$135,MATCH('Capacity Backing (Hide)'!CI$2,'Capacity Summary'!$B$36:$B$135,0),MATCH('Capacity Backing (Hide)'!$A38,'Capacity Summary'!$I$35:$BH$35,0))&lt;&gt;0,INDEX('Capacity Summary'!$I$36:$BH$135,MATCH('Capacity Backing (Hide)'!CI$2,'Capacity Summary'!$B$36:$B$135,0),MATCH('Capacity Backing (Hide)'!$A38,'Capacity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(Hide)'!$A38,'Capacity Summary'!$I$35:$BH$35,0))="x",INDEX('Capacity Summary'!$C$36:$F$135,MATCH('Capacity Backing (Hide)'!CJ$2,'Capacity Summary'!$B$36:$B$135,0),4),IF(INDEX('Capacity Summary'!$I$36:$BH$135,MATCH('Capacity Backing (Hide)'!CJ$2,'Capacity Summary'!$B$36:$B$135,0),MATCH('Capacity Backing (Hide)'!$A38,'Capacity Summary'!$I$35:$BH$35,0))&lt;&gt;0,INDEX('Capacity Summary'!$I$36:$BH$135,MATCH('Capacity Backing (Hide)'!CJ$2,'Capacity Summary'!$B$36:$B$135,0),MATCH('Capacity Backing (Hide)'!$A38,'Capacity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(Hide)'!$A38,'Capacity Summary'!$I$35:$BH$35,0))="x",INDEX('Capacity Summary'!$C$36:$F$135,MATCH('Capacity Backing (Hide)'!CK$2,'Capacity Summary'!$B$36:$B$135,0),4),IF(INDEX('Capacity Summary'!$I$36:$BH$135,MATCH('Capacity Backing (Hide)'!CK$2,'Capacity Summary'!$B$36:$B$135,0),MATCH('Capacity Backing (Hide)'!$A38,'Capacity Summary'!$I$35:$BH$35,0))&lt;&gt;0,INDEX('Capacity Summary'!$I$36:$BH$135,MATCH('Capacity Backing (Hide)'!CK$2,'Capacity Summary'!$B$36:$B$135,0),MATCH('Capacity Backing (Hide)'!$A38,'Capacity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(Hide)'!$A38,'Capacity Summary'!$I$35:$BH$35,0))="x",INDEX('Capacity Summary'!$C$36:$F$135,MATCH('Capacity Backing (Hide)'!CL$2,'Capacity Summary'!$B$36:$B$135,0),4),IF(INDEX('Capacity Summary'!$I$36:$BH$135,MATCH('Capacity Backing (Hide)'!CL$2,'Capacity Summary'!$B$36:$B$135,0),MATCH('Capacity Backing (Hide)'!$A38,'Capacity Summary'!$I$35:$BH$35,0))&lt;&gt;0,INDEX('Capacity Summary'!$I$36:$BH$135,MATCH('Capacity Backing (Hide)'!CL$2,'Capacity Summary'!$B$36:$B$135,0),MATCH('Capacity Backing (Hide)'!$A38,'Capacity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(Hide)'!$A38,'Capacity Summary'!$I$35:$BH$35,0))="x",INDEX('Capacity Summary'!$C$36:$F$135,MATCH('Capacity Backing (Hide)'!CM$2,'Capacity Summary'!$B$36:$B$135,0),4),IF(INDEX('Capacity Summary'!$I$36:$BH$135,MATCH('Capacity Backing (Hide)'!CM$2,'Capacity Summary'!$B$36:$B$135,0),MATCH('Capacity Backing (Hide)'!$A38,'Capacity Summary'!$I$35:$BH$35,0))&lt;&gt;0,INDEX('Capacity Summary'!$I$36:$BH$135,MATCH('Capacity Backing (Hide)'!CM$2,'Capacity Summary'!$B$36:$B$135,0),MATCH('Capacity Backing (Hide)'!$A38,'Capacity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(Hide)'!$A38,'Capacity Summary'!$I$35:$BH$35,0))="x",INDEX('Capacity Summary'!$C$36:$F$135,MATCH('Capacity Backing (Hide)'!CN$2,'Capacity Summary'!$B$36:$B$135,0),4),IF(INDEX('Capacity Summary'!$I$36:$BH$135,MATCH('Capacity Backing (Hide)'!CN$2,'Capacity Summary'!$B$36:$B$135,0),MATCH('Capacity Backing (Hide)'!$A38,'Capacity Summary'!$I$35:$BH$35,0))&lt;&gt;0,INDEX('Capacity Summary'!$I$36:$BH$135,MATCH('Capacity Backing (Hide)'!CN$2,'Capacity Summary'!$B$36:$B$135,0),MATCH('Capacity Backing (Hide)'!$A38,'Capacity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(Hide)'!$A38,'Capacity Summary'!$I$35:$BH$35,0))="x",INDEX('Capacity Summary'!$C$36:$F$135,MATCH('Capacity Backing (Hide)'!CO$2,'Capacity Summary'!$B$36:$B$135,0),4),IF(INDEX('Capacity Summary'!$I$36:$BH$135,MATCH('Capacity Backing (Hide)'!CO$2,'Capacity Summary'!$B$36:$B$135,0),MATCH('Capacity Backing (Hide)'!$A38,'Capacity Summary'!$I$35:$BH$35,0))&lt;&gt;0,INDEX('Capacity Summary'!$I$36:$BH$135,MATCH('Capacity Backing (Hide)'!CO$2,'Capacity Summary'!$B$36:$B$135,0),MATCH('Capacity Backing (Hide)'!$A38,'Capacity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(Hide)'!$A38,'Capacity Summary'!$I$35:$BH$35,0))="x",INDEX('Capacity Summary'!$C$36:$F$135,MATCH('Capacity Backing (Hide)'!CP$2,'Capacity Summary'!$B$36:$B$135,0),4),IF(INDEX('Capacity Summary'!$I$36:$BH$135,MATCH('Capacity Backing (Hide)'!CP$2,'Capacity Summary'!$B$36:$B$135,0),MATCH('Capacity Backing (Hide)'!$A38,'Capacity Summary'!$I$35:$BH$35,0))&lt;&gt;0,INDEX('Capacity Summary'!$I$36:$BH$135,MATCH('Capacity Backing (Hide)'!CP$2,'Capacity Summary'!$B$36:$B$135,0),MATCH('Capacity Backing (Hide)'!$A38,'Capacity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(Hide)'!$A38,'Capacity Summary'!$I$35:$BH$35,0))="x",INDEX('Capacity Summary'!$C$36:$F$135,MATCH('Capacity Backing (Hide)'!CQ$2,'Capacity Summary'!$B$36:$B$135,0),4),IF(INDEX('Capacity Summary'!$I$36:$BH$135,MATCH('Capacity Backing (Hide)'!CQ$2,'Capacity Summary'!$B$36:$B$135,0),MATCH('Capacity Backing (Hide)'!$A38,'Capacity Summary'!$I$35:$BH$35,0))&lt;&gt;0,INDEX('Capacity Summary'!$I$36:$BH$135,MATCH('Capacity Backing (Hide)'!CQ$2,'Capacity Summary'!$B$36:$B$135,0),MATCH('Capacity Backing (Hide)'!$A38,'Capacity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(Hide)'!$A38,'Capacity Summary'!$I$35:$BH$35,0))="x",INDEX('Capacity Summary'!$C$36:$F$135,MATCH('Capacity Backing (Hide)'!CR$2,'Capacity Summary'!$B$36:$B$135,0),4),IF(INDEX('Capacity Summary'!$I$36:$BH$135,MATCH('Capacity Backing (Hide)'!CR$2,'Capacity Summary'!$B$36:$B$135,0),MATCH('Capacity Backing (Hide)'!$A38,'Capacity Summary'!$I$35:$BH$35,0))&lt;&gt;0,INDEX('Capacity Summary'!$I$36:$BH$135,MATCH('Capacity Backing (Hide)'!CR$2,'Capacity Summary'!$B$36:$B$135,0),MATCH('Capacity Backing (Hide)'!$A38,'Capacity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(Hide)'!$A38,'Capacity Summary'!$I$35:$BH$35,0))="x",INDEX('Capacity Summary'!$C$36:$F$135,MATCH('Capacity Backing (Hide)'!CS$2,'Capacity Summary'!$B$36:$B$135,0),4),IF(INDEX('Capacity Summary'!$I$36:$BH$135,MATCH('Capacity Backing (Hide)'!CS$2,'Capacity Summary'!$B$36:$B$135,0),MATCH('Capacity Backing (Hide)'!$A38,'Capacity Summary'!$I$35:$BH$35,0))&lt;&gt;0,INDEX('Capacity Summary'!$I$36:$BH$135,MATCH('Capacity Backing (Hide)'!CS$2,'Capacity Summary'!$B$36:$B$135,0),MATCH('Capacity Backing (Hide)'!$A38,'Capacity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(Hide)'!$A38,'Capacity Summary'!$I$35:$BH$35,0))="x",INDEX('Capacity Summary'!$C$36:$F$135,MATCH('Capacity Backing (Hide)'!CT$2,'Capacity Summary'!$B$36:$B$135,0),4),IF(INDEX('Capacity Summary'!$I$36:$BH$135,MATCH('Capacity Backing (Hide)'!CT$2,'Capacity Summary'!$B$36:$B$135,0),MATCH('Capacity Backing (Hide)'!$A38,'Capacity Summary'!$I$35:$BH$35,0))&lt;&gt;0,INDEX('Capacity Summary'!$I$36:$BH$135,MATCH('Capacity Backing (Hide)'!CT$2,'Capacity Summary'!$B$36:$B$135,0),MATCH('Capacity Backing (Hide)'!$A38,'Capacity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(Hide)'!$A38,'Capacity Summary'!$I$35:$BH$35,0))="x",INDEX('Capacity Summary'!$C$36:$F$135,MATCH('Capacity Backing (Hide)'!CU$2,'Capacity Summary'!$B$36:$B$135,0),4),IF(INDEX('Capacity Summary'!$I$36:$BH$135,MATCH('Capacity Backing (Hide)'!CU$2,'Capacity Summary'!$B$36:$B$135,0),MATCH('Capacity Backing (Hide)'!$A38,'Capacity Summary'!$I$35:$BH$35,0))&lt;&gt;0,INDEX('Capacity Summary'!$I$36:$BH$135,MATCH('Capacity Backing (Hide)'!CU$2,'Capacity Summary'!$B$36:$B$135,0),MATCH('Capacity Backing (Hide)'!$A38,'Capacity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(Hide)'!$A38,'Capacity Summary'!$I$35:$BH$35,0))="x",INDEX('Capacity Summary'!$C$36:$F$135,MATCH('Capacity Backing (Hide)'!CV$2,'Capacity Summary'!$B$36:$B$135,0),4),IF(INDEX('Capacity Summary'!$I$36:$BH$135,MATCH('Capacity Backing (Hide)'!CV$2,'Capacity Summary'!$B$36:$B$135,0),MATCH('Capacity Backing (Hide)'!$A38,'Capacity Summary'!$I$35:$BH$35,0))&lt;&gt;0,INDEX('Capacity Summary'!$I$36:$BH$135,MATCH('Capacity Backing (Hide)'!CV$2,'Capacity Summary'!$B$36:$B$135,0),MATCH('Capacity Backing (Hide)'!$A38,'Capacity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(Hide)'!$A38,'Capacity Summary'!$I$35:$BH$35,0))="x",INDEX('Capacity Summary'!$C$36:$F$135,MATCH('Capacity Backing (Hide)'!CW$2,'Capacity Summary'!$B$36:$B$135,0),4),IF(INDEX('Capacity Summary'!$I$36:$BH$135,MATCH('Capacity Backing (Hide)'!CW$2,'Capacity Summary'!$B$36:$B$135,0),MATCH('Capacity Backing (Hide)'!$A38,'Capacity Summary'!$I$35:$BH$35,0))&lt;&gt;0,INDEX('Capacity Summary'!$I$36:$BH$135,MATCH('Capacity Backing (Hide)'!CW$2,'Capacity Summary'!$B$36:$B$135,0),MATCH('Capacity Backing (Hide)'!$A38,'Capacity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(Hide)'!$A39,'Capacity Summary'!$I$35:$BH$35,0))="x",INDEX('Capacity Summary'!$C$36:$F$135,MATCH('Capacity Backing (Hide)'!B$2,'Capacity Summary'!$B$36:$B$135,0),4),IF(INDEX('Capacity Summary'!$I$36:$BH$135,MATCH('Capacity Backing (Hide)'!B$2,'Capacity Summary'!$B$36:$B$135,0),MATCH('Capacity Backing (Hide)'!$A39,'Capacity Summary'!$I$35:$BH$35,0))&lt;&gt;0,INDEX('Capacity Summary'!$I$36:$BH$135,MATCH('Capacity Backing (Hide)'!B$2,'Capacity Summary'!$B$36:$B$135,0),MATCH('Capacity Backing (Hide)'!$A39,'Capacity Summary'!$I$35:$BH$35,0)),0)),INDEX('Capacity Summary'!$C$36:$F$135,MATCH('Capacity Backing (Hide)'!B$2,'Capacity Summary'!$B$36:$B$135,0),2)))/IF(Summary!$B$7="Minutes",1,60)/COUNTA(INDEX(Capacity!$C$10:$Q$109,MATCH('Capacity Backing (Hide)'!B$2,Capacity!$B$10:$B$109,0),1):INDEX(Capacity!$C$10:$Q$109,MATCH('Capacity Backing (Hide)'!B$2,Capacity!$B$10:$B$109,0),15))</f>
        <v>3600</v>
      </c>
      <c r="C3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(Hide)'!$A39,'Capacity Summary'!$I$35:$BH$35,0))="x",INDEX('Capacity Summary'!$C$36:$F$135,MATCH('Capacity Backing (Hide)'!C$2,'Capacity Summary'!$B$36:$B$135,0),4),IF(INDEX('Capacity Summary'!$I$36:$BH$135,MATCH('Capacity Backing (Hide)'!C$2,'Capacity Summary'!$B$36:$B$135,0),MATCH('Capacity Backing (Hide)'!$A39,'Capacity Summary'!$I$35:$BH$35,0))&lt;&gt;0,INDEX('Capacity Summary'!$I$36:$BH$135,MATCH('Capacity Backing (Hide)'!C$2,'Capacity Summary'!$B$36:$B$135,0),MATCH('Capacity Backing (Hide)'!$A39,'Capacity Summary'!$I$35:$BH$35,0)),0)),INDEX('Capacity Summary'!$C$36:$F$135,MATCH('Capacity Backing (Hide)'!C$2,'Capacity Summary'!$B$36:$B$135,0),2)))/IF(Summary!$B$7="Minutes",1,60)/COUNTA(INDEX(Capacity!$C$10:$Q$109,MATCH('Capacity Backing (Hide)'!C$2,Capacity!$B$10:$B$109,0),1):INDEX(Capacity!$C$10:$Q$109,MATCH('Capacity Backing (Hide)'!C$2,Capacity!$B$10:$B$109,0),15))</f>
        <v>3600</v>
      </c>
      <c r="D3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(Hide)'!$A39,'Capacity Summary'!$I$35:$BH$35,0))="x",INDEX('Capacity Summary'!$C$36:$F$135,MATCH('Capacity Backing (Hide)'!D$2,'Capacity Summary'!$B$36:$B$135,0),4),IF(INDEX('Capacity Summary'!$I$36:$BH$135,MATCH('Capacity Backing (Hide)'!D$2,'Capacity Summary'!$B$36:$B$135,0),MATCH('Capacity Backing (Hide)'!$A39,'Capacity Summary'!$I$35:$BH$35,0))&lt;&gt;0,INDEX('Capacity Summary'!$I$36:$BH$135,MATCH('Capacity Backing (Hide)'!D$2,'Capacity Summary'!$B$36:$B$135,0),MATCH('Capacity Backing (Hide)'!$A39,'Capacity Summary'!$I$35:$BH$35,0)),0)),INDEX('Capacity Summary'!$C$36:$F$135,MATCH('Capacity Backing (Hide)'!D$2,'Capacity Summary'!$B$36:$B$135,0),2)))/IF(Summary!$B$7="Minutes",1,60)/COUNTA(INDEX(Capacity!$C$10:$Q$109,MATCH('Capacity Backing (Hide)'!D$2,Capacity!$B$10:$B$109,0),1):INDEX(Capacity!$C$10:$Q$109,MATCH('Capacity Backing (Hide)'!D$2,Capacity!$B$10:$B$109,0),15))</f>
        <v>3600</v>
      </c>
      <c r="E3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(Hide)'!$A39,'Capacity Summary'!$I$35:$BH$35,0))="x",INDEX('Capacity Summary'!$C$36:$F$135,MATCH('Capacity Backing (Hide)'!E$2,'Capacity Summary'!$B$36:$B$135,0),4),IF(INDEX('Capacity Summary'!$I$36:$BH$135,MATCH('Capacity Backing (Hide)'!E$2,'Capacity Summary'!$B$36:$B$135,0),MATCH('Capacity Backing (Hide)'!$A39,'Capacity Summary'!$I$35:$BH$35,0))&lt;&gt;0,INDEX('Capacity Summary'!$I$36:$BH$135,MATCH('Capacity Backing (Hide)'!E$2,'Capacity Summary'!$B$36:$B$135,0),MATCH('Capacity Backing (Hide)'!$A39,'Capacity Summary'!$I$35:$BH$35,0)),0)),INDEX('Capacity Summary'!$C$36:$F$135,MATCH('Capacity Backing (Hide)'!E$2,'Capacity Summary'!$B$36:$B$135,0),2)))/IF(Summary!$B$7="Minutes",1,60)/COUNTA(INDEX(Capacity!$C$10:$Q$109,MATCH('Capacity Backing (Hide)'!E$2,Capacity!$B$10:$B$109,0),1):INDEX(Capacity!$C$10:$Q$109,MATCH('Capacity Backing (Hide)'!E$2,Capacity!$B$10:$B$109,0),15))</f>
        <v>#N/A</v>
      </c>
      <c r="F3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(Hide)'!$A39,'Capacity Summary'!$I$35:$BH$35,0))="x",INDEX('Capacity Summary'!$C$36:$F$135,MATCH('Capacity Backing (Hide)'!F$2,'Capacity Summary'!$B$36:$B$135,0),4),IF(INDEX('Capacity Summary'!$I$36:$BH$135,MATCH('Capacity Backing (Hide)'!F$2,'Capacity Summary'!$B$36:$B$135,0),MATCH('Capacity Backing (Hide)'!$A39,'Capacity Summary'!$I$35:$BH$35,0))&lt;&gt;0,INDEX('Capacity Summary'!$I$36:$BH$135,MATCH('Capacity Backing (Hide)'!F$2,'Capacity Summary'!$B$36:$B$135,0),MATCH('Capacity Backing (Hide)'!$A39,'Capacity Summary'!$I$35:$BH$35,0)),0)),INDEX('Capacity Summary'!$C$36:$F$135,MATCH('Capacity Backing (Hide)'!F$2,'Capacity Summary'!$B$36:$B$135,0),2)))/IF(Summary!$B$7="Minutes",1,60)/COUNTA(INDEX(Capacity!$C$10:$Q$109,MATCH('Capacity Backing (Hide)'!F$2,Capacity!$B$10:$B$109,0),1):INDEX(Capacity!$C$10:$Q$109,MATCH('Capacity Backing (Hide)'!F$2,Capacity!$B$10:$B$109,0),15))</f>
        <v>#N/A</v>
      </c>
      <c r="G3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(Hide)'!$A39,'Capacity Summary'!$I$35:$BH$35,0))="x",INDEX('Capacity Summary'!$C$36:$F$135,MATCH('Capacity Backing (Hide)'!G$2,'Capacity Summary'!$B$36:$B$135,0),4),IF(INDEX('Capacity Summary'!$I$36:$BH$135,MATCH('Capacity Backing (Hide)'!G$2,'Capacity Summary'!$B$36:$B$135,0),MATCH('Capacity Backing (Hide)'!$A39,'Capacity Summary'!$I$35:$BH$35,0))&lt;&gt;0,INDEX('Capacity Summary'!$I$36:$BH$135,MATCH('Capacity Backing (Hide)'!G$2,'Capacity Summary'!$B$36:$B$135,0),MATCH('Capacity Backing (Hide)'!$A39,'Capacity Summary'!$I$35:$BH$35,0)),0)),INDEX('Capacity Summary'!$C$36:$F$135,MATCH('Capacity Backing (Hide)'!G$2,'Capacity Summary'!$B$36:$B$135,0),2)))/IF(Summary!$B$7="Minutes",1,60)/COUNTA(INDEX(Capacity!$C$10:$Q$109,MATCH('Capacity Backing (Hide)'!G$2,Capacity!$B$10:$B$109,0),1):INDEX(Capacity!$C$10:$Q$109,MATCH('Capacity Backing (Hide)'!G$2,Capacity!$B$10:$B$109,0),15))</f>
        <v>#N/A</v>
      </c>
      <c r="H3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(Hide)'!$A39,'Capacity Summary'!$I$35:$BH$35,0))="x",INDEX('Capacity Summary'!$C$36:$F$135,MATCH('Capacity Backing (Hide)'!H$2,'Capacity Summary'!$B$36:$B$135,0),4),IF(INDEX('Capacity Summary'!$I$36:$BH$135,MATCH('Capacity Backing (Hide)'!H$2,'Capacity Summary'!$B$36:$B$135,0),MATCH('Capacity Backing (Hide)'!$A39,'Capacity Summary'!$I$35:$BH$35,0))&lt;&gt;0,INDEX('Capacity Summary'!$I$36:$BH$135,MATCH('Capacity Backing (Hide)'!H$2,'Capacity Summary'!$B$36:$B$135,0),MATCH('Capacity Backing (Hide)'!$A39,'Capacity Summary'!$I$35:$BH$35,0)),0)),INDEX('Capacity Summary'!$C$36:$F$135,MATCH('Capacity Backing (Hide)'!H$2,'Capacity Summary'!$B$36:$B$135,0),2)))/IF(Summary!$B$7="Minutes",1,60)/COUNTA(INDEX(Capacity!$C$10:$Q$109,MATCH('Capacity Backing (Hide)'!H$2,Capacity!$B$10:$B$109,0),1):INDEX(Capacity!$C$10:$Q$109,MATCH('Capacity Backing (Hide)'!H$2,Capacity!$B$10:$B$109,0),15))</f>
        <v>#N/A</v>
      </c>
      <c r="I3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(Hide)'!$A39,'Capacity Summary'!$I$35:$BH$35,0))="x",INDEX('Capacity Summary'!$C$36:$F$135,MATCH('Capacity Backing (Hide)'!I$2,'Capacity Summary'!$B$36:$B$135,0),4),IF(INDEX('Capacity Summary'!$I$36:$BH$135,MATCH('Capacity Backing (Hide)'!I$2,'Capacity Summary'!$B$36:$B$135,0),MATCH('Capacity Backing (Hide)'!$A39,'Capacity Summary'!$I$35:$BH$35,0))&lt;&gt;0,INDEX('Capacity Summary'!$I$36:$BH$135,MATCH('Capacity Backing (Hide)'!I$2,'Capacity Summary'!$B$36:$B$135,0),MATCH('Capacity Backing (Hide)'!$A39,'Capacity Summary'!$I$35:$BH$35,0)),0)),INDEX('Capacity Summary'!$C$36:$F$135,MATCH('Capacity Backing (Hide)'!I$2,'Capacity Summary'!$B$36:$B$135,0),2)))/IF(Summary!$B$7="Minutes",1,60)/COUNTA(INDEX(Capacity!$C$10:$Q$109,MATCH('Capacity Backing (Hide)'!I$2,Capacity!$B$10:$B$109,0),1):INDEX(Capacity!$C$10:$Q$109,MATCH('Capacity Backing (Hide)'!I$2,Capacity!$B$10:$B$109,0),15))</f>
        <v>#N/A</v>
      </c>
      <c r="J3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(Hide)'!$A39,'Capacity Summary'!$I$35:$BH$35,0))="x",INDEX('Capacity Summary'!$C$36:$F$135,MATCH('Capacity Backing (Hide)'!J$2,'Capacity Summary'!$B$36:$B$135,0),4),IF(INDEX('Capacity Summary'!$I$36:$BH$135,MATCH('Capacity Backing (Hide)'!J$2,'Capacity Summary'!$B$36:$B$135,0),MATCH('Capacity Backing (Hide)'!$A39,'Capacity Summary'!$I$35:$BH$35,0))&lt;&gt;0,INDEX('Capacity Summary'!$I$36:$BH$135,MATCH('Capacity Backing (Hide)'!J$2,'Capacity Summary'!$B$36:$B$135,0),MATCH('Capacity Backing (Hide)'!$A39,'Capacity Summary'!$I$35:$BH$35,0)),0)),INDEX('Capacity Summary'!$C$36:$F$135,MATCH('Capacity Backing (Hide)'!J$2,'Capacity Summary'!$B$36:$B$135,0),2)))/IF(Summary!$B$7="Minutes",1,60)/COUNTA(INDEX(Capacity!$C$10:$Q$109,MATCH('Capacity Backing (Hide)'!J$2,Capacity!$B$10:$B$109,0),1):INDEX(Capacity!$C$10:$Q$109,MATCH('Capacity Backing (Hide)'!J$2,Capacity!$B$10:$B$109,0),15))</f>
        <v>#N/A</v>
      </c>
      <c r="K3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(Hide)'!$A39,'Capacity Summary'!$I$35:$BH$35,0))="x",INDEX('Capacity Summary'!$C$36:$F$135,MATCH('Capacity Backing (Hide)'!K$2,'Capacity Summary'!$B$36:$B$135,0),4),IF(INDEX('Capacity Summary'!$I$36:$BH$135,MATCH('Capacity Backing (Hide)'!K$2,'Capacity Summary'!$B$36:$B$135,0),MATCH('Capacity Backing (Hide)'!$A39,'Capacity Summary'!$I$35:$BH$35,0))&lt;&gt;0,INDEX('Capacity Summary'!$I$36:$BH$135,MATCH('Capacity Backing (Hide)'!K$2,'Capacity Summary'!$B$36:$B$135,0),MATCH('Capacity Backing (Hide)'!$A39,'Capacity Summary'!$I$35:$BH$35,0)),0)),INDEX('Capacity Summary'!$C$36:$F$135,MATCH('Capacity Backing (Hide)'!K$2,'Capacity Summary'!$B$36:$B$135,0),2)))/IF(Summary!$B$7="Minutes",1,60)/COUNTA(INDEX(Capacity!$C$10:$Q$109,MATCH('Capacity Backing (Hide)'!K$2,Capacity!$B$10:$B$109,0),1):INDEX(Capacity!$C$10:$Q$109,MATCH('Capacity Backing (Hide)'!K$2,Capacity!$B$10:$B$109,0),15))</f>
        <v>#N/A</v>
      </c>
      <c r="L3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(Hide)'!$A39,'Capacity Summary'!$I$35:$BH$35,0))="x",INDEX('Capacity Summary'!$C$36:$F$135,MATCH('Capacity Backing (Hide)'!L$2,'Capacity Summary'!$B$36:$B$135,0),4),IF(INDEX('Capacity Summary'!$I$36:$BH$135,MATCH('Capacity Backing (Hide)'!L$2,'Capacity Summary'!$B$36:$B$135,0),MATCH('Capacity Backing (Hide)'!$A39,'Capacity Summary'!$I$35:$BH$35,0))&lt;&gt;0,INDEX('Capacity Summary'!$I$36:$BH$135,MATCH('Capacity Backing (Hide)'!L$2,'Capacity Summary'!$B$36:$B$135,0),MATCH('Capacity Backing (Hide)'!$A39,'Capacity Summary'!$I$35:$BH$35,0)),0)),INDEX('Capacity Summary'!$C$36:$F$135,MATCH('Capacity Backing (Hide)'!L$2,'Capacity Summary'!$B$36:$B$135,0),2)))/IF(Summary!$B$7="Minutes",1,60)/COUNTA(INDEX(Capacity!$C$10:$Q$109,MATCH('Capacity Backing (Hide)'!L$2,Capacity!$B$10:$B$109,0),1):INDEX(Capacity!$C$10:$Q$109,MATCH('Capacity Backing (Hide)'!L$2,Capacity!$B$10:$B$109,0),15))</f>
        <v>#N/A</v>
      </c>
      <c r="M3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(Hide)'!$A39,'Capacity Summary'!$I$35:$BH$35,0))="x",INDEX('Capacity Summary'!$C$36:$F$135,MATCH('Capacity Backing (Hide)'!M$2,'Capacity Summary'!$B$36:$B$135,0),4),IF(INDEX('Capacity Summary'!$I$36:$BH$135,MATCH('Capacity Backing (Hide)'!M$2,'Capacity Summary'!$B$36:$B$135,0),MATCH('Capacity Backing (Hide)'!$A39,'Capacity Summary'!$I$35:$BH$35,0))&lt;&gt;0,INDEX('Capacity Summary'!$I$36:$BH$135,MATCH('Capacity Backing (Hide)'!M$2,'Capacity Summary'!$B$36:$B$135,0),MATCH('Capacity Backing (Hide)'!$A39,'Capacity Summary'!$I$35:$BH$35,0)),0)),INDEX('Capacity Summary'!$C$36:$F$135,MATCH('Capacity Backing (Hide)'!M$2,'Capacity Summary'!$B$36:$B$135,0),2)))/IF(Summary!$B$7="Minutes",1,60)/COUNTA(INDEX(Capacity!$C$10:$Q$109,MATCH('Capacity Backing (Hide)'!M$2,Capacity!$B$10:$B$109,0),1):INDEX(Capacity!$C$10:$Q$109,MATCH('Capacity Backing (Hide)'!M$2,Capacity!$B$10:$B$109,0),15))</f>
        <v>#N/A</v>
      </c>
      <c r="N3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(Hide)'!$A39,'Capacity Summary'!$I$35:$BH$35,0))="x",INDEX('Capacity Summary'!$C$36:$F$135,MATCH('Capacity Backing (Hide)'!N$2,'Capacity Summary'!$B$36:$B$135,0),4),IF(INDEX('Capacity Summary'!$I$36:$BH$135,MATCH('Capacity Backing (Hide)'!N$2,'Capacity Summary'!$B$36:$B$135,0),MATCH('Capacity Backing (Hide)'!$A39,'Capacity Summary'!$I$35:$BH$35,0))&lt;&gt;0,INDEX('Capacity Summary'!$I$36:$BH$135,MATCH('Capacity Backing (Hide)'!N$2,'Capacity Summary'!$B$36:$B$135,0),MATCH('Capacity Backing (Hide)'!$A39,'Capacity Summary'!$I$35:$BH$35,0)),0)),INDEX('Capacity Summary'!$C$36:$F$135,MATCH('Capacity Backing (Hide)'!N$2,'Capacity Summary'!$B$36:$B$135,0),2)))/IF(Summary!$B$7="Minutes",1,60)/COUNTA(INDEX(Capacity!$C$10:$Q$109,MATCH('Capacity Backing (Hide)'!N$2,Capacity!$B$10:$B$109,0),1):INDEX(Capacity!$C$10:$Q$109,MATCH('Capacity Backing (Hide)'!N$2,Capacity!$B$10:$B$109,0),15))</f>
        <v>#N/A</v>
      </c>
      <c r="O3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(Hide)'!$A39,'Capacity Summary'!$I$35:$BH$35,0))="x",INDEX('Capacity Summary'!$C$36:$F$135,MATCH('Capacity Backing (Hide)'!O$2,'Capacity Summary'!$B$36:$B$135,0),4),IF(INDEX('Capacity Summary'!$I$36:$BH$135,MATCH('Capacity Backing (Hide)'!O$2,'Capacity Summary'!$B$36:$B$135,0),MATCH('Capacity Backing (Hide)'!$A39,'Capacity Summary'!$I$35:$BH$35,0))&lt;&gt;0,INDEX('Capacity Summary'!$I$36:$BH$135,MATCH('Capacity Backing (Hide)'!O$2,'Capacity Summary'!$B$36:$B$135,0),MATCH('Capacity Backing (Hide)'!$A39,'Capacity Summary'!$I$35:$BH$35,0)),0)),INDEX('Capacity Summary'!$C$36:$F$135,MATCH('Capacity Backing (Hide)'!O$2,'Capacity Summary'!$B$36:$B$135,0),2)))/IF(Summary!$B$7="Minutes",1,60)/COUNTA(INDEX(Capacity!$C$10:$Q$109,MATCH('Capacity Backing (Hide)'!O$2,Capacity!$B$10:$B$109,0),1):INDEX(Capacity!$C$10:$Q$109,MATCH('Capacity Backing (Hide)'!O$2,Capacity!$B$10:$B$109,0),15))</f>
        <v>#N/A</v>
      </c>
      <c r="P3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(Hide)'!$A39,'Capacity Summary'!$I$35:$BH$35,0))="x",INDEX('Capacity Summary'!$C$36:$F$135,MATCH('Capacity Backing (Hide)'!P$2,'Capacity Summary'!$B$36:$B$135,0),4),IF(INDEX('Capacity Summary'!$I$36:$BH$135,MATCH('Capacity Backing (Hide)'!P$2,'Capacity Summary'!$B$36:$B$135,0),MATCH('Capacity Backing (Hide)'!$A39,'Capacity Summary'!$I$35:$BH$35,0))&lt;&gt;0,INDEX('Capacity Summary'!$I$36:$BH$135,MATCH('Capacity Backing (Hide)'!P$2,'Capacity Summary'!$B$36:$B$135,0),MATCH('Capacity Backing (Hide)'!$A39,'Capacity Summary'!$I$35:$BH$35,0)),0)),INDEX('Capacity Summary'!$C$36:$F$135,MATCH('Capacity Backing (Hide)'!P$2,'Capacity Summary'!$B$36:$B$135,0),2)))/IF(Summary!$B$7="Minutes",1,60)/COUNTA(INDEX(Capacity!$C$10:$Q$109,MATCH('Capacity Backing (Hide)'!P$2,Capacity!$B$10:$B$109,0),1):INDEX(Capacity!$C$10:$Q$109,MATCH('Capacity Backing (Hide)'!P$2,Capacity!$B$10:$B$109,0),15))</f>
        <v>#N/A</v>
      </c>
      <c r="Q3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(Hide)'!$A39,'Capacity Summary'!$I$35:$BH$35,0))="x",INDEX('Capacity Summary'!$C$36:$F$135,MATCH('Capacity Backing (Hide)'!Q$2,'Capacity Summary'!$B$36:$B$135,0),4),IF(INDEX('Capacity Summary'!$I$36:$BH$135,MATCH('Capacity Backing (Hide)'!Q$2,'Capacity Summary'!$B$36:$B$135,0),MATCH('Capacity Backing (Hide)'!$A39,'Capacity Summary'!$I$35:$BH$35,0))&lt;&gt;0,INDEX('Capacity Summary'!$I$36:$BH$135,MATCH('Capacity Backing (Hide)'!Q$2,'Capacity Summary'!$B$36:$B$135,0),MATCH('Capacity Backing (Hide)'!$A39,'Capacity Summary'!$I$35:$BH$35,0)),0)),INDEX('Capacity Summary'!$C$36:$F$135,MATCH('Capacity Backing (Hide)'!Q$2,'Capacity Summary'!$B$36:$B$135,0),2)))/IF(Summary!$B$7="Minutes",1,60)/COUNTA(INDEX(Capacity!$C$10:$Q$109,MATCH('Capacity Backing (Hide)'!Q$2,Capacity!$B$10:$B$109,0),1):INDEX(Capacity!$C$10:$Q$109,MATCH('Capacity Backing (Hide)'!Q$2,Capacity!$B$10:$B$109,0),15))</f>
        <v>#N/A</v>
      </c>
      <c r="R3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(Hide)'!$A39,'Capacity Summary'!$I$35:$BH$35,0))="x",INDEX('Capacity Summary'!$C$36:$F$135,MATCH('Capacity Backing (Hide)'!R$2,'Capacity Summary'!$B$36:$B$135,0),4),IF(INDEX('Capacity Summary'!$I$36:$BH$135,MATCH('Capacity Backing (Hide)'!R$2,'Capacity Summary'!$B$36:$B$135,0),MATCH('Capacity Backing (Hide)'!$A39,'Capacity Summary'!$I$35:$BH$35,0))&lt;&gt;0,INDEX('Capacity Summary'!$I$36:$BH$135,MATCH('Capacity Backing (Hide)'!R$2,'Capacity Summary'!$B$36:$B$135,0),MATCH('Capacity Backing (Hide)'!$A39,'Capacity Summary'!$I$35:$BH$35,0)),0)),INDEX('Capacity Summary'!$C$36:$F$135,MATCH('Capacity Backing (Hide)'!R$2,'Capacity Summary'!$B$36:$B$135,0),2)))/IF(Summary!$B$7="Minutes",1,60)/COUNTA(INDEX(Capacity!$C$10:$Q$109,MATCH('Capacity Backing (Hide)'!R$2,Capacity!$B$10:$B$109,0),1):INDEX(Capacity!$C$10:$Q$109,MATCH('Capacity Backing (Hide)'!R$2,Capacity!$B$10:$B$109,0),15))</f>
        <v>#N/A</v>
      </c>
      <c r="S3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(Hide)'!$A39,'Capacity Summary'!$I$35:$BH$35,0))="x",INDEX('Capacity Summary'!$C$36:$F$135,MATCH('Capacity Backing (Hide)'!S$2,'Capacity Summary'!$B$36:$B$135,0),4),IF(INDEX('Capacity Summary'!$I$36:$BH$135,MATCH('Capacity Backing (Hide)'!S$2,'Capacity Summary'!$B$36:$B$135,0),MATCH('Capacity Backing (Hide)'!$A39,'Capacity Summary'!$I$35:$BH$35,0))&lt;&gt;0,INDEX('Capacity Summary'!$I$36:$BH$135,MATCH('Capacity Backing (Hide)'!S$2,'Capacity Summary'!$B$36:$B$135,0),MATCH('Capacity Backing (Hide)'!$A39,'Capacity Summary'!$I$35:$BH$35,0)),0)),INDEX('Capacity Summary'!$C$36:$F$135,MATCH('Capacity Backing (Hide)'!S$2,'Capacity Summary'!$B$36:$B$135,0),2)))/IF(Summary!$B$7="Minutes",1,60)/COUNTA(INDEX(Capacity!$C$10:$Q$109,MATCH('Capacity Backing (Hide)'!S$2,Capacity!$B$10:$B$109,0),1):INDEX(Capacity!$C$10:$Q$109,MATCH('Capacity Backing (Hide)'!S$2,Capacity!$B$10:$B$109,0),15))</f>
        <v>#N/A</v>
      </c>
      <c r="T3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(Hide)'!$A39,'Capacity Summary'!$I$35:$BH$35,0))="x",INDEX('Capacity Summary'!$C$36:$F$135,MATCH('Capacity Backing (Hide)'!T$2,'Capacity Summary'!$B$36:$B$135,0),4),IF(INDEX('Capacity Summary'!$I$36:$BH$135,MATCH('Capacity Backing (Hide)'!T$2,'Capacity Summary'!$B$36:$B$135,0),MATCH('Capacity Backing (Hide)'!$A39,'Capacity Summary'!$I$35:$BH$35,0))&lt;&gt;0,INDEX('Capacity Summary'!$I$36:$BH$135,MATCH('Capacity Backing (Hide)'!T$2,'Capacity Summary'!$B$36:$B$135,0),MATCH('Capacity Backing (Hide)'!$A39,'Capacity Summary'!$I$35:$BH$35,0)),0)),INDEX('Capacity Summary'!$C$36:$F$135,MATCH('Capacity Backing (Hide)'!T$2,'Capacity Summary'!$B$36:$B$135,0),2)))/IF(Summary!$B$7="Minutes",1,60)/COUNTA(INDEX(Capacity!$C$10:$Q$109,MATCH('Capacity Backing (Hide)'!T$2,Capacity!$B$10:$B$109,0),1):INDEX(Capacity!$C$10:$Q$109,MATCH('Capacity Backing (Hide)'!T$2,Capacity!$B$10:$B$109,0),15))</f>
        <v>#N/A</v>
      </c>
      <c r="U3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(Hide)'!$A39,'Capacity Summary'!$I$35:$BH$35,0))="x",INDEX('Capacity Summary'!$C$36:$F$135,MATCH('Capacity Backing (Hide)'!U$2,'Capacity Summary'!$B$36:$B$135,0),4),IF(INDEX('Capacity Summary'!$I$36:$BH$135,MATCH('Capacity Backing (Hide)'!U$2,'Capacity Summary'!$B$36:$B$135,0),MATCH('Capacity Backing (Hide)'!$A39,'Capacity Summary'!$I$35:$BH$35,0))&lt;&gt;0,INDEX('Capacity Summary'!$I$36:$BH$135,MATCH('Capacity Backing (Hide)'!U$2,'Capacity Summary'!$B$36:$B$135,0),MATCH('Capacity Backing (Hide)'!$A39,'Capacity Summary'!$I$35:$BH$35,0)),0)),INDEX('Capacity Summary'!$C$36:$F$135,MATCH('Capacity Backing (Hide)'!U$2,'Capacity Summary'!$B$36:$B$135,0),2)))/IF(Summary!$B$7="Minutes",1,60)/COUNTA(INDEX(Capacity!$C$10:$Q$109,MATCH('Capacity Backing (Hide)'!U$2,Capacity!$B$10:$B$109,0),1):INDEX(Capacity!$C$10:$Q$109,MATCH('Capacity Backing (Hide)'!U$2,Capacity!$B$10:$B$109,0),15))</f>
        <v>#N/A</v>
      </c>
      <c r="V3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(Hide)'!$A39,'Capacity Summary'!$I$35:$BH$35,0))="x",INDEX('Capacity Summary'!$C$36:$F$135,MATCH('Capacity Backing (Hide)'!V$2,'Capacity Summary'!$B$36:$B$135,0),4),IF(INDEX('Capacity Summary'!$I$36:$BH$135,MATCH('Capacity Backing (Hide)'!V$2,'Capacity Summary'!$B$36:$B$135,0),MATCH('Capacity Backing (Hide)'!$A39,'Capacity Summary'!$I$35:$BH$35,0))&lt;&gt;0,INDEX('Capacity Summary'!$I$36:$BH$135,MATCH('Capacity Backing (Hide)'!V$2,'Capacity Summary'!$B$36:$B$135,0),MATCH('Capacity Backing (Hide)'!$A39,'Capacity Summary'!$I$35:$BH$35,0)),0)),INDEX('Capacity Summary'!$C$36:$F$135,MATCH('Capacity Backing (Hide)'!V$2,'Capacity Summary'!$B$36:$B$135,0),2)))/IF(Summary!$B$7="Minutes",1,60)/COUNTA(INDEX(Capacity!$C$10:$Q$109,MATCH('Capacity Backing (Hide)'!V$2,Capacity!$B$10:$B$109,0),1):INDEX(Capacity!$C$10:$Q$109,MATCH('Capacity Backing (Hide)'!V$2,Capacity!$B$10:$B$109,0),15))</f>
        <v>#N/A</v>
      </c>
      <c r="W3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(Hide)'!$A39,'Capacity Summary'!$I$35:$BH$35,0))="x",INDEX('Capacity Summary'!$C$36:$F$135,MATCH('Capacity Backing (Hide)'!W$2,'Capacity Summary'!$B$36:$B$135,0),4),IF(INDEX('Capacity Summary'!$I$36:$BH$135,MATCH('Capacity Backing (Hide)'!W$2,'Capacity Summary'!$B$36:$B$135,0),MATCH('Capacity Backing (Hide)'!$A39,'Capacity Summary'!$I$35:$BH$35,0))&lt;&gt;0,INDEX('Capacity Summary'!$I$36:$BH$135,MATCH('Capacity Backing (Hide)'!W$2,'Capacity Summary'!$B$36:$B$135,0),MATCH('Capacity Backing (Hide)'!$A39,'Capacity Summary'!$I$35:$BH$35,0)),0)),INDEX('Capacity Summary'!$C$36:$F$135,MATCH('Capacity Backing (Hide)'!W$2,'Capacity Summary'!$B$36:$B$135,0),2)))/IF(Summary!$B$7="Minutes",1,60)/COUNTA(INDEX(Capacity!$C$10:$Q$109,MATCH('Capacity Backing (Hide)'!W$2,Capacity!$B$10:$B$109,0),1):INDEX(Capacity!$C$10:$Q$109,MATCH('Capacity Backing (Hide)'!W$2,Capacity!$B$10:$B$109,0),15))</f>
        <v>#N/A</v>
      </c>
      <c r="X3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(Hide)'!$A39,'Capacity Summary'!$I$35:$BH$35,0))="x",INDEX('Capacity Summary'!$C$36:$F$135,MATCH('Capacity Backing (Hide)'!X$2,'Capacity Summary'!$B$36:$B$135,0),4),IF(INDEX('Capacity Summary'!$I$36:$BH$135,MATCH('Capacity Backing (Hide)'!X$2,'Capacity Summary'!$B$36:$B$135,0),MATCH('Capacity Backing (Hide)'!$A39,'Capacity Summary'!$I$35:$BH$35,0))&lt;&gt;0,INDEX('Capacity Summary'!$I$36:$BH$135,MATCH('Capacity Backing (Hide)'!X$2,'Capacity Summary'!$B$36:$B$135,0),MATCH('Capacity Backing (Hide)'!$A39,'Capacity Summary'!$I$35:$BH$35,0)),0)),INDEX('Capacity Summary'!$C$36:$F$135,MATCH('Capacity Backing (Hide)'!X$2,'Capacity Summary'!$B$36:$B$135,0),2)))/IF(Summary!$B$7="Minutes",1,60)/COUNTA(INDEX(Capacity!$C$10:$Q$109,MATCH('Capacity Backing (Hide)'!X$2,Capacity!$B$10:$B$109,0),1):INDEX(Capacity!$C$10:$Q$109,MATCH('Capacity Backing (Hide)'!X$2,Capacity!$B$10:$B$109,0),15))</f>
        <v>#N/A</v>
      </c>
      <c r="Y3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(Hide)'!$A39,'Capacity Summary'!$I$35:$BH$35,0))="x",INDEX('Capacity Summary'!$C$36:$F$135,MATCH('Capacity Backing (Hide)'!Y$2,'Capacity Summary'!$B$36:$B$135,0),4),IF(INDEX('Capacity Summary'!$I$36:$BH$135,MATCH('Capacity Backing (Hide)'!Y$2,'Capacity Summary'!$B$36:$B$135,0),MATCH('Capacity Backing (Hide)'!$A39,'Capacity Summary'!$I$35:$BH$35,0))&lt;&gt;0,INDEX('Capacity Summary'!$I$36:$BH$135,MATCH('Capacity Backing (Hide)'!Y$2,'Capacity Summary'!$B$36:$B$135,0),MATCH('Capacity Backing (Hide)'!$A39,'Capacity Summary'!$I$35:$BH$35,0)),0)),INDEX('Capacity Summary'!$C$36:$F$135,MATCH('Capacity Backing (Hide)'!Y$2,'Capacity Summary'!$B$36:$B$135,0),2)))/IF(Summary!$B$7="Minutes",1,60)/COUNTA(INDEX(Capacity!$C$10:$Q$109,MATCH('Capacity Backing (Hide)'!Y$2,Capacity!$B$10:$B$109,0),1):INDEX(Capacity!$C$10:$Q$109,MATCH('Capacity Backing (Hide)'!Y$2,Capacity!$B$10:$B$109,0),15))</f>
        <v>#N/A</v>
      </c>
      <c r="Z3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(Hide)'!$A39,'Capacity Summary'!$I$35:$BH$35,0))="x",INDEX('Capacity Summary'!$C$36:$F$135,MATCH('Capacity Backing (Hide)'!Z$2,'Capacity Summary'!$B$36:$B$135,0),4),IF(INDEX('Capacity Summary'!$I$36:$BH$135,MATCH('Capacity Backing (Hide)'!Z$2,'Capacity Summary'!$B$36:$B$135,0),MATCH('Capacity Backing (Hide)'!$A39,'Capacity Summary'!$I$35:$BH$35,0))&lt;&gt;0,INDEX('Capacity Summary'!$I$36:$BH$135,MATCH('Capacity Backing (Hide)'!Z$2,'Capacity Summary'!$B$36:$B$135,0),MATCH('Capacity Backing (Hide)'!$A39,'Capacity Summary'!$I$35:$BH$35,0)),0)),INDEX('Capacity Summary'!$C$36:$F$135,MATCH('Capacity Backing (Hide)'!Z$2,'Capacity Summary'!$B$36:$B$135,0),2)))/IF(Summary!$B$7="Minutes",1,60)/COUNTA(INDEX(Capacity!$C$10:$Q$109,MATCH('Capacity Backing (Hide)'!Z$2,Capacity!$B$10:$B$109,0),1):INDEX(Capacity!$C$10:$Q$109,MATCH('Capacity Backing (Hide)'!Z$2,Capacity!$B$10:$B$109,0),15))</f>
        <v>#N/A</v>
      </c>
      <c r="AA3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(Hide)'!$A39,'Capacity Summary'!$I$35:$BH$35,0))="x",INDEX('Capacity Summary'!$C$36:$F$135,MATCH('Capacity Backing (Hide)'!AA$2,'Capacity Summary'!$B$36:$B$135,0),4),IF(INDEX('Capacity Summary'!$I$36:$BH$135,MATCH('Capacity Backing (Hide)'!AA$2,'Capacity Summary'!$B$36:$B$135,0),MATCH('Capacity Backing (Hide)'!$A39,'Capacity Summary'!$I$35:$BH$35,0))&lt;&gt;0,INDEX('Capacity Summary'!$I$36:$BH$135,MATCH('Capacity Backing (Hide)'!AA$2,'Capacity Summary'!$B$36:$B$135,0),MATCH('Capacity Backing (Hide)'!$A39,'Capacity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(Hide)'!$A39,'Capacity Summary'!$I$35:$BH$35,0))="x",INDEX('Capacity Summary'!$C$36:$F$135,MATCH('Capacity Backing (Hide)'!AB$2,'Capacity Summary'!$B$36:$B$135,0),4),IF(INDEX('Capacity Summary'!$I$36:$BH$135,MATCH('Capacity Backing (Hide)'!AB$2,'Capacity Summary'!$B$36:$B$135,0),MATCH('Capacity Backing (Hide)'!$A39,'Capacity Summary'!$I$35:$BH$35,0))&lt;&gt;0,INDEX('Capacity Summary'!$I$36:$BH$135,MATCH('Capacity Backing (Hide)'!AB$2,'Capacity Summary'!$B$36:$B$135,0),MATCH('Capacity Backing (Hide)'!$A39,'Capacity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(Hide)'!$A39,'Capacity Summary'!$I$35:$BH$35,0))="x",INDEX('Capacity Summary'!$C$36:$F$135,MATCH('Capacity Backing (Hide)'!AC$2,'Capacity Summary'!$B$36:$B$135,0),4),IF(INDEX('Capacity Summary'!$I$36:$BH$135,MATCH('Capacity Backing (Hide)'!AC$2,'Capacity Summary'!$B$36:$B$135,0),MATCH('Capacity Backing (Hide)'!$A39,'Capacity Summary'!$I$35:$BH$35,0))&lt;&gt;0,INDEX('Capacity Summary'!$I$36:$BH$135,MATCH('Capacity Backing (Hide)'!AC$2,'Capacity Summary'!$B$36:$B$135,0),MATCH('Capacity Backing (Hide)'!$A39,'Capacity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(Hide)'!$A39,'Capacity Summary'!$I$35:$BH$35,0))="x",INDEX('Capacity Summary'!$C$36:$F$135,MATCH('Capacity Backing (Hide)'!AD$2,'Capacity Summary'!$B$36:$B$135,0),4),IF(INDEX('Capacity Summary'!$I$36:$BH$135,MATCH('Capacity Backing (Hide)'!AD$2,'Capacity Summary'!$B$36:$B$135,0),MATCH('Capacity Backing (Hide)'!$A39,'Capacity Summary'!$I$35:$BH$35,0))&lt;&gt;0,INDEX('Capacity Summary'!$I$36:$BH$135,MATCH('Capacity Backing (Hide)'!AD$2,'Capacity Summary'!$B$36:$B$135,0),MATCH('Capacity Backing (Hide)'!$A39,'Capacity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(Hide)'!$A39,'Capacity Summary'!$I$35:$BH$35,0))="x",INDEX('Capacity Summary'!$C$36:$F$135,MATCH('Capacity Backing (Hide)'!AE$2,'Capacity Summary'!$B$36:$B$135,0),4),IF(INDEX('Capacity Summary'!$I$36:$BH$135,MATCH('Capacity Backing (Hide)'!AE$2,'Capacity Summary'!$B$36:$B$135,0),MATCH('Capacity Backing (Hide)'!$A39,'Capacity Summary'!$I$35:$BH$35,0))&lt;&gt;0,INDEX('Capacity Summary'!$I$36:$BH$135,MATCH('Capacity Backing (Hide)'!AE$2,'Capacity Summary'!$B$36:$B$135,0),MATCH('Capacity Backing (Hide)'!$A39,'Capacity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(Hide)'!$A39,'Capacity Summary'!$I$35:$BH$35,0))="x",INDEX('Capacity Summary'!$C$36:$F$135,MATCH('Capacity Backing (Hide)'!AF$2,'Capacity Summary'!$B$36:$B$135,0),4),IF(INDEX('Capacity Summary'!$I$36:$BH$135,MATCH('Capacity Backing (Hide)'!AF$2,'Capacity Summary'!$B$36:$B$135,0),MATCH('Capacity Backing (Hide)'!$A39,'Capacity Summary'!$I$35:$BH$35,0))&lt;&gt;0,INDEX('Capacity Summary'!$I$36:$BH$135,MATCH('Capacity Backing (Hide)'!AF$2,'Capacity Summary'!$B$36:$B$135,0),MATCH('Capacity Backing (Hide)'!$A39,'Capacity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(Hide)'!$A39,'Capacity Summary'!$I$35:$BH$35,0))="x",INDEX('Capacity Summary'!$C$36:$F$135,MATCH('Capacity Backing (Hide)'!AG$2,'Capacity Summary'!$B$36:$B$135,0),4),IF(INDEX('Capacity Summary'!$I$36:$BH$135,MATCH('Capacity Backing (Hide)'!AG$2,'Capacity Summary'!$B$36:$B$135,0),MATCH('Capacity Backing (Hide)'!$A39,'Capacity Summary'!$I$35:$BH$35,0))&lt;&gt;0,INDEX('Capacity Summary'!$I$36:$BH$135,MATCH('Capacity Backing (Hide)'!AG$2,'Capacity Summary'!$B$36:$B$135,0),MATCH('Capacity Backing (Hide)'!$A39,'Capacity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(Hide)'!$A39,'Capacity Summary'!$I$35:$BH$35,0))="x",INDEX('Capacity Summary'!$C$36:$F$135,MATCH('Capacity Backing (Hide)'!AH$2,'Capacity Summary'!$B$36:$B$135,0),4),IF(INDEX('Capacity Summary'!$I$36:$BH$135,MATCH('Capacity Backing (Hide)'!AH$2,'Capacity Summary'!$B$36:$B$135,0),MATCH('Capacity Backing (Hide)'!$A39,'Capacity Summary'!$I$35:$BH$35,0))&lt;&gt;0,INDEX('Capacity Summary'!$I$36:$BH$135,MATCH('Capacity Backing (Hide)'!AH$2,'Capacity Summary'!$B$36:$B$135,0),MATCH('Capacity Backing (Hide)'!$A39,'Capacity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(Hide)'!$A39,'Capacity Summary'!$I$35:$BH$35,0))="x",INDEX('Capacity Summary'!$C$36:$F$135,MATCH('Capacity Backing (Hide)'!AI$2,'Capacity Summary'!$B$36:$B$135,0),4),IF(INDEX('Capacity Summary'!$I$36:$BH$135,MATCH('Capacity Backing (Hide)'!AI$2,'Capacity Summary'!$B$36:$B$135,0),MATCH('Capacity Backing (Hide)'!$A39,'Capacity Summary'!$I$35:$BH$35,0))&lt;&gt;0,INDEX('Capacity Summary'!$I$36:$BH$135,MATCH('Capacity Backing (Hide)'!AI$2,'Capacity Summary'!$B$36:$B$135,0),MATCH('Capacity Backing (Hide)'!$A39,'Capacity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(Hide)'!$A39,'Capacity Summary'!$I$35:$BH$35,0))="x",INDEX('Capacity Summary'!$C$36:$F$135,MATCH('Capacity Backing (Hide)'!AJ$2,'Capacity Summary'!$B$36:$B$135,0),4),IF(INDEX('Capacity Summary'!$I$36:$BH$135,MATCH('Capacity Backing (Hide)'!AJ$2,'Capacity Summary'!$B$36:$B$135,0),MATCH('Capacity Backing (Hide)'!$A39,'Capacity Summary'!$I$35:$BH$35,0))&lt;&gt;0,INDEX('Capacity Summary'!$I$36:$BH$135,MATCH('Capacity Backing (Hide)'!AJ$2,'Capacity Summary'!$B$36:$B$135,0),MATCH('Capacity Backing (Hide)'!$A39,'Capacity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(Hide)'!$A39,'Capacity Summary'!$I$35:$BH$35,0))="x",INDEX('Capacity Summary'!$C$36:$F$135,MATCH('Capacity Backing (Hide)'!AK$2,'Capacity Summary'!$B$36:$B$135,0),4),IF(INDEX('Capacity Summary'!$I$36:$BH$135,MATCH('Capacity Backing (Hide)'!AK$2,'Capacity Summary'!$B$36:$B$135,0),MATCH('Capacity Backing (Hide)'!$A39,'Capacity Summary'!$I$35:$BH$35,0))&lt;&gt;0,INDEX('Capacity Summary'!$I$36:$BH$135,MATCH('Capacity Backing (Hide)'!AK$2,'Capacity Summary'!$B$36:$B$135,0),MATCH('Capacity Backing (Hide)'!$A39,'Capacity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(Hide)'!$A39,'Capacity Summary'!$I$35:$BH$35,0))="x",INDEX('Capacity Summary'!$C$36:$F$135,MATCH('Capacity Backing (Hide)'!AL$2,'Capacity Summary'!$B$36:$B$135,0),4),IF(INDEX('Capacity Summary'!$I$36:$BH$135,MATCH('Capacity Backing (Hide)'!AL$2,'Capacity Summary'!$B$36:$B$135,0),MATCH('Capacity Backing (Hide)'!$A39,'Capacity Summary'!$I$35:$BH$35,0))&lt;&gt;0,INDEX('Capacity Summary'!$I$36:$BH$135,MATCH('Capacity Backing (Hide)'!AL$2,'Capacity Summary'!$B$36:$B$135,0),MATCH('Capacity Backing (Hide)'!$A39,'Capacity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(Hide)'!$A39,'Capacity Summary'!$I$35:$BH$35,0))="x",INDEX('Capacity Summary'!$C$36:$F$135,MATCH('Capacity Backing (Hide)'!AM$2,'Capacity Summary'!$B$36:$B$135,0),4),IF(INDEX('Capacity Summary'!$I$36:$BH$135,MATCH('Capacity Backing (Hide)'!AM$2,'Capacity Summary'!$B$36:$B$135,0),MATCH('Capacity Backing (Hide)'!$A39,'Capacity Summary'!$I$35:$BH$35,0))&lt;&gt;0,INDEX('Capacity Summary'!$I$36:$BH$135,MATCH('Capacity Backing (Hide)'!AM$2,'Capacity Summary'!$B$36:$B$135,0),MATCH('Capacity Backing (Hide)'!$A39,'Capacity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(Hide)'!$A39,'Capacity Summary'!$I$35:$BH$35,0))="x",INDEX('Capacity Summary'!$C$36:$F$135,MATCH('Capacity Backing (Hide)'!AN$2,'Capacity Summary'!$B$36:$B$135,0),4),IF(INDEX('Capacity Summary'!$I$36:$BH$135,MATCH('Capacity Backing (Hide)'!AN$2,'Capacity Summary'!$B$36:$B$135,0),MATCH('Capacity Backing (Hide)'!$A39,'Capacity Summary'!$I$35:$BH$35,0))&lt;&gt;0,INDEX('Capacity Summary'!$I$36:$BH$135,MATCH('Capacity Backing (Hide)'!AN$2,'Capacity Summary'!$B$36:$B$135,0),MATCH('Capacity Backing (Hide)'!$A39,'Capacity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(Hide)'!$A39,'Capacity Summary'!$I$35:$BH$35,0))="x",INDEX('Capacity Summary'!$C$36:$F$135,MATCH('Capacity Backing (Hide)'!AO$2,'Capacity Summary'!$B$36:$B$135,0),4),IF(INDEX('Capacity Summary'!$I$36:$BH$135,MATCH('Capacity Backing (Hide)'!AO$2,'Capacity Summary'!$B$36:$B$135,0),MATCH('Capacity Backing (Hide)'!$A39,'Capacity Summary'!$I$35:$BH$35,0))&lt;&gt;0,INDEX('Capacity Summary'!$I$36:$BH$135,MATCH('Capacity Backing (Hide)'!AO$2,'Capacity Summary'!$B$36:$B$135,0),MATCH('Capacity Backing (Hide)'!$A39,'Capacity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(Hide)'!$A39,'Capacity Summary'!$I$35:$BH$35,0))="x",INDEX('Capacity Summary'!$C$36:$F$135,MATCH('Capacity Backing (Hide)'!AP$2,'Capacity Summary'!$B$36:$B$135,0),4),IF(INDEX('Capacity Summary'!$I$36:$BH$135,MATCH('Capacity Backing (Hide)'!AP$2,'Capacity Summary'!$B$36:$B$135,0),MATCH('Capacity Backing (Hide)'!$A39,'Capacity Summary'!$I$35:$BH$35,0))&lt;&gt;0,INDEX('Capacity Summary'!$I$36:$BH$135,MATCH('Capacity Backing (Hide)'!AP$2,'Capacity Summary'!$B$36:$B$135,0),MATCH('Capacity Backing (Hide)'!$A39,'Capacity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(Hide)'!$A39,'Capacity Summary'!$I$35:$BH$35,0))="x",INDEX('Capacity Summary'!$C$36:$F$135,MATCH('Capacity Backing (Hide)'!AQ$2,'Capacity Summary'!$B$36:$B$135,0),4),IF(INDEX('Capacity Summary'!$I$36:$BH$135,MATCH('Capacity Backing (Hide)'!AQ$2,'Capacity Summary'!$B$36:$B$135,0),MATCH('Capacity Backing (Hide)'!$A39,'Capacity Summary'!$I$35:$BH$35,0))&lt;&gt;0,INDEX('Capacity Summary'!$I$36:$BH$135,MATCH('Capacity Backing (Hide)'!AQ$2,'Capacity Summary'!$B$36:$B$135,0),MATCH('Capacity Backing (Hide)'!$A39,'Capacity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(Hide)'!$A39,'Capacity Summary'!$I$35:$BH$35,0))="x",INDEX('Capacity Summary'!$C$36:$F$135,MATCH('Capacity Backing (Hide)'!AR$2,'Capacity Summary'!$B$36:$B$135,0),4),IF(INDEX('Capacity Summary'!$I$36:$BH$135,MATCH('Capacity Backing (Hide)'!AR$2,'Capacity Summary'!$B$36:$B$135,0),MATCH('Capacity Backing (Hide)'!$A39,'Capacity Summary'!$I$35:$BH$35,0))&lt;&gt;0,INDEX('Capacity Summary'!$I$36:$BH$135,MATCH('Capacity Backing (Hide)'!AR$2,'Capacity Summary'!$B$36:$B$135,0),MATCH('Capacity Backing (Hide)'!$A39,'Capacity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(Hide)'!$A39,'Capacity Summary'!$I$35:$BH$35,0))="x",INDEX('Capacity Summary'!$C$36:$F$135,MATCH('Capacity Backing (Hide)'!AS$2,'Capacity Summary'!$B$36:$B$135,0),4),IF(INDEX('Capacity Summary'!$I$36:$BH$135,MATCH('Capacity Backing (Hide)'!AS$2,'Capacity Summary'!$B$36:$B$135,0),MATCH('Capacity Backing (Hide)'!$A39,'Capacity Summary'!$I$35:$BH$35,0))&lt;&gt;0,INDEX('Capacity Summary'!$I$36:$BH$135,MATCH('Capacity Backing (Hide)'!AS$2,'Capacity Summary'!$B$36:$B$135,0),MATCH('Capacity Backing (Hide)'!$A39,'Capacity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(Hide)'!$A39,'Capacity Summary'!$I$35:$BH$35,0))="x",INDEX('Capacity Summary'!$C$36:$F$135,MATCH('Capacity Backing (Hide)'!AT$2,'Capacity Summary'!$B$36:$B$135,0),4),IF(INDEX('Capacity Summary'!$I$36:$BH$135,MATCH('Capacity Backing (Hide)'!AT$2,'Capacity Summary'!$B$36:$B$135,0),MATCH('Capacity Backing (Hide)'!$A39,'Capacity Summary'!$I$35:$BH$35,0))&lt;&gt;0,INDEX('Capacity Summary'!$I$36:$BH$135,MATCH('Capacity Backing (Hide)'!AT$2,'Capacity Summary'!$B$36:$B$135,0),MATCH('Capacity Backing (Hide)'!$A39,'Capacity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(Hide)'!$A39,'Capacity Summary'!$I$35:$BH$35,0))="x",INDEX('Capacity Summary'!$C$36:$F$135,MATCH('Capacity Backing (Hide)'!AU$2,'Capacity Summary'!$B$36:$B$135,0),4),IF(INDEX('Capacity Summary'!$I$36:$BH$135,MATCH('Capacity Backing (Hide)'!AU$2,'Capacity Summary'!$B$36:$B$135,0),MATCH('Capacity Backing (Hide)'!$A39,'Capacity Summary'!$I$35:$BH$35,0))&lt;&gt;0,INDEX('Capacity Summary'!$I$36:$BH$135,MATCH('Capacity Backing (Hide)'!AU$2,'Capacity Summary'!$B$36:$B$135,0),MATCH('Capacity Backing (Hide)'!$A39,'Capacity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(Hide)'!$A39,'Capacity Summary'!$I$35:$BH$35,0))="x",INDEX('Capacity Summary'!$C$36:$F$135,MATCH('Capacity Backing (Hide)'!AV$2,'Capacity Summary'!$B$36:$B$135,0),4),IF(INDEX('Capacity Summary'!$I$36:$BH$135,MATCH('Capacity Backing (Hide)'!AV$2,'Capacity Summary'!$B$36:$B$135,0),MATCH('Capacity Backing (Hide)'!$A39,'Capacity Summary'!$I$35:$BH$35,0))&lt;&gt;0,INDEX('Capacity Summary'!$I$36:$BH$135,MATCH('Capacity Backing (Hide)'!AV$2,'Capacity Summary'!$B$36:$B$135,0),MATCH('Capacity Backing (Hide)'!$A39,'Capacity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(Hide)'!$A39,'Capacity Summary'!$I$35:$BH$35,0))="x",INDEX('Capacity Summary'!$C$36:$F$135,MATCH('Capacity Backing (Hide)'!AW$2,'Capacity Summary'!$B$36:$B$135,0),4),IF(INDEX('Capacity Summary'!$I$36:$BH$135,MATCH('Capacity Backing (Hide)'!AW$2,'Capacity Summary'!$B$36:$B$135,0),MATCH('Capacity Backing (Hide)'!$A39,'Capacity Summary'!$I$35:$BH$35,0))&lt;&gt;0,INDEX('Capacity Summary'!$I$36:$BH$135,MATCH('Capacity Backing (Hide)'!AW$2,'Capacity Summary'!$B$36:$B$135,0),MATCH('Capacity Backing (Hide)'!$A39,'Capacity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(Hide)'!$A39,'Capacity Summary'!$I$35:$BH$35,0))="x",INDEX('Capacity Summary'!$C$36:$F$135,MATCH('Capacity Backing (Hide)'!AX$2,'Capacity Summary'!$B$36:$B$135,0),4),IF(INDEX('Capacity Summary'!$I$36:$BH$135,MATCH('Capacity Backing (Hide)'!AX$2,'Capacity Summary'!$B$36:$B$135,0),MATCH('Capacity Backing (Hide)'!$A39,'Capacity Summary'!$I$35:$BH$35,0))&lt;&gt;0,INDEX('Capacity Summary'!$I$36:$BH$135,MATCH('Capacity Backing (Hide)'!AX$2,'Capacity Summary'!$B$36:$B$135,0),MATCH('Capacity Backing (Hide)'!$A39,'Capacity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(Hide)'!$A39,'Capacity Summary'!$I$35:$BH$35,0))="x",INDEX('Capacity Summary'!$C$36:$F$135,MATCH('Capacity Backing (Hide)'!AY$2,'Capacity Summary'!$B$36:$B$135,0),4),IF(INDEX('Capacity Summary'!$I$36:$BH$135,MATCH('Capacity Backing (Hide)'!AY$2,'Capacity Summary'!$B$36:$B$135,0),MATCH('Capacity Backing (Hide)'!$A39,'Capacity Summary'!$I$35:$BH$35,0))&lt;&gt;0,INDEX('Capacity Summary'!$I$36:$BH$135,MATCH('Capacity Backing (Hide)'!AY$2,'Capacity Summary'!$B$36:$B$135,0),MATCH('Capacity Backing (Hide)'!$A39,'Capacity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(Hide)'!$A39,'Capacity Summary'!$I$35:$BH$35,0))="x",INDEX('Capacity Summary'!$C$36:$F$135,MATCH('Capacity Backing (Hide)'!AZ$2,'Capacity Summary'!$B$36:$B$135,0),4),IF(INDEX('Capacity Summary'!$I$36:$BH$135,MATCH('Capacity Backing (Hide)'!AZ$2,'Capacity Summary'!$B$36:$B$135,0),MATCH('Capacity Backing (Hide)'!$A39,'Capacity Summary'!$I$35:$BH$35,0))&lt;&gt;0,INDEX('Capacity Summary'!$I$36:$BH$135,MATCH('Capacity Backing (Hide)'!AZ$2,'Capacity Summary'!$B$36:$B$135,0),MATCH('Capacity Backing (Hide)'!$A39,'Capacity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(Hide)'!$A39,'Capacity Summary'!$I$35:$BH$35,0))="x",INDEX('Capacity Summary'!$C$36:$F$135,MATCH('Capacity Backing (Hide)'!BA$2,'Capacity Summary'!$B$36:$B$135,0),4),IF(INDEX('Capacity Summary'!$I$36:$BH$135,MATCH('Capacity Backing (Hide)'!BA$2,'Capacity Summary'!$B$36:$B$135,0),MATCH('Capacity Backing (Hide)'!$A39,'Capacity Summary'!$I$35:$BH$35,0))&lt;&gt;0,INDEX('Capacity Summary'!$I$36:$BH$135,MATCH('Capacity Backing (Hide)'!BA$2,'Capacity Summary'!$B$36:$B$135,0),MATCH('Capacity Backing (Hide)'!$A39,'Capacity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(Hide)'!$A39,'Capacity Summary'!$I$35:$BH$35,0))="x",INDEX('Capacity Summary'!$C$36:$F$135,MATCH('Capacity Backing (Hide)'!BB$2,'Capacity Summary'!$B$36:$B$135,0),4),IF(INDEX('Capacity Summary'!$I$36:$BH$135,MATCH('Capacity Backing (Hide)'!BB$2,'Capacity Summary'!$B$36:$B$135,0),MATCH('Capacity Backing (Hide)'!$A39,'Capacity Summary'!$I$35:$BH$35,0))&lt;&gt;0,INDEX('Capacity Summary'!$I$36:$BH$135,MATCH('Capacity Backing (Hide)'!BB$2,'Capacity Summary'!$B$36:$B$135,0),MATCH('Capacity Backing (Hide)'!$A39,'Capacity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(Hide)'!$A39,'Capacity Summary'!$I$35:$BH$35,0))="x",INDEX('Capacity Summary'!$C$36:$F$135,MATCH('Capacity Backing (Hide)'!BC$2,'Capacity Summary'!$B$36:$B$135,0),4),IF(INDEX('Capacity Summary'!$I$36:$BH$135,MATCH('Capacity Backing (Hide)'!BC$2,'Capacity Summary'!$B$36:$B$135,0),MATCH('Capacity Backing (Hide)'!$A39,'Capacity Summary'!$I$35:$BH$35,0))&lt;&gt;0,INDEX('Capacity Summary'!$I$36:$BH$135,MATCH('Capacity Backing (Hide)'!BC$2,'Capacity Summary'!$B$36:$B$135,0),MATCH('Capacity Backing (Hide)'!$A39,'Capacity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(Hide)'!$A39,'Capacity Summary'!$I$35:$BH$35,0))="x",INDEX('Capacity Summary'!$C$36:$F$135,MATCH('Capacity Backing (Hide)'!BD$2,'Capacity Summary'!$B$36:$B$135,0),4),IF(INDEX('Capacity Summary'!$I$36:$BH$135,MATCH('Capacity Backing (Hide)'!BD$2,'Capacity Summary'!$B$36:$B$135,0),MATCH('Capacity Backing (Hide)'!$A39,'Capacity Summary'!$I$35:$BH$35,0))&lt;&gt;0,INDEX('Capacity Summary'!$I$36:$BH$135,MATCH('Capacity Backing (Hide)'!BD$2,'Capacity Summary'!$B$36:$B$135,0),MATCH('Capacity Backing (Hide)'!$A39,'Capacity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(Hide)'!$A39,'Capacity Summary'!$I$35:$BH$35,0))="x",INDEX('Capacity Summary'!$C$36:$F$135,MATCH('Capacity Backing (Hide)'!BE$2,'Capacity Summary'!$B$36:$B$135,0),4),IF(INDEX('Capacity Summary'!$I$36:$BH$135,MATCH('Capacity Backing (Hide)'!BE$2,'Capacity Summary'!$B$36:$B$135,0),MATCH('Capacity Backing (Hide)'!$A39,'Capacity Summary'!$I$35:$BH$35,0))&lt;&gt;0,INDEX('Capacity Summary'!$I$36:$BH$135,MATCH('Capacity Backing (Hide)'!BE$2,'Capacity Summary'!$B$36:$B$135,0),MATCH('Capacity Backing (Hide)'!$A39,'Capacity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(Hide)'!$A39,'Capacity Summary'!$I$35:$BH$35,0))="x",INDEX('Capacity Summary'!$C$36:$F$135,MATCH('Capacity Backing (Hide)'!BF$2,'Capacity Summary'!$B$36:$B$135,0),4),IF(INDEX('Capacity Summary'!$I$36:$BH$135,MATCH('Capacity Backing (Hide)'!BF$2,'Capacity Summary'!$B$36:$B$135,0),MATCH('Capacity Backing (Hide)'!$A39,'Capacity Summary'!$I$35:$BH$35,0))&lt;&gt;0,INDEX('Capacity Summary'!$I$36:$BH$135,MATCH('Capacity Backing (Hide)'!BF$2,'Capacity Summary'!$B$36:$B$135,0),MATCH('Capacity Backing (Hide)'!$A39,'Capacity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(Hide)'!$A39,'Capacity Summary'!$I$35:$BH$35,0))="x",INDEX('Capacity Summary'!$C$36:$F$135,MATCH('Capacity Backing (Hide)'!BG$2,'Capacity Summary'!$B$36:$B$135,0),4),IF(INDEX('Capacity Summary'!$I$36:$BH$135,MATCH('Capacity Backing (Hide)'!BG$2,'Capacity Summary'!$B$36:$B$135,0),MATCH('Capacity Backing (Hide)'!$A39,'Capacity Summary'!$I$35:$BH$35,0))&lt;&gt;0,INDEX('Capacity Summary'!$I$36:$BH$135,MATCH('Capacity Backing (Hide)'!BG$2,'Capacity Summary'!$B$36:$B$135,0),MATCH('Capacity Backing (Hide)'!$A39,'Capacity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(Hide)'!$A39,'Capacity Summary'!$I$35:$BH$35,0))="x",INDEX('Capacity Summary'!$C$36:$F$135,MATCH('Capacity Backing (Hide)'!BH$2,'Capacity Summary'!$B$36:$B$135,0),4),IF(INDEX('Capacity Summary'!$I$36:$BH$135,MATCH('Capacity Backing (Hide)'!BH$2,'Capacity Summary'!$B$36:$B$135,0),MATCH('Capacity Backing (Hide)'!$A39,'Capacity Summary'!$I$35:$BH$35,0))&lt;&gt;0,INDEX('Capacity Summary'!$I$36:$BH$135,MATCH('Capacity Backing (Hide)'!BH$2,'Capacity Summary'!$B$36:$B$135,0),MATCH('Capacity Backing (Hide)'!$A39,'Capacity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(Hide)'!$A39,'Capacity Summary'!$I$35:$BH$35,0))="x",INDEX('Capacity Summary'!$C$36:$F$135,MATCH('Capacity Backing (Hide)'!BI$2,'Capacity Summary'!$B$36:$B$135,0),4),IF(INDEX('Capacity Summary'!$I$36:$BH$135,MATCH('Capacity Backing (Hide)'!BI$2,'Capacity Summary'!$B$36:$B$135,0),MATCH('Capacity Backing (Hide)'!$A39,'Capacity Summary'!$I$35:$BH$35,0))&lt;&gt;0,INDEX('Capacity Summary'!$I$36:$BH$135,MATCH('Capacity Backing (Hide)'!BI$2,'Capacity Summary'!$B$36:$B$135,0),MATCH('Capacity Backing (Hide)'!$A39,'Capacity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(Hide)'!$A39,'Capacity Summary'!$I$35:$BH$35,0))="x",INDEX('Capacity Summary'!$C$36:$F$135,MATCH('Capacity Backing (Hide)'!BJ$2,'Capacity Summary'!$B$36:$B$135,0),4),IF(INDEX('Capacity Summary'!$I$36:$BH$135,MATCH('Capacity Backing (Hide)'!BJ$2,'Capacity Summary'!$B$36:$B$135,0),MATCH('Capacity Backing (Hide)'!$A39,'Capacity Summary'!$I$35:$BH$35,0))&lt;&gt;0,INDEX('Capacity Summary'!$I$36:$BH$135,MATCH('Capacity Backing (Hide)'!BJ$2,'Capacity Summary'!$B$36:$B$135,0),MATCH('Capacity Backing (Hide)'!$A39,'Capacity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(Hide)'!$A39,'Capacity Summary'!$I$35:$BH$35,0))="x",INDEX('Capacity Summary'!$C$36:$F$135,MATCH('Capacity Backing (Hide)'!BK$2,'Capacity Summary'!$B$36:$B$135,0),4),IF(INDEX('Capacity Summary'!$I$36:$BH$135,MATCH('Capacity Backing (Hide)'!BK$2,'Capacity Summary'!$B$36:$B$135,0),MATCH('Capacity Backing (Hide)'!$A39,'Capacity Summary'!$I$35:$BH$35,0))&lt;&gt;0,INDEX('Capacity Summary'!$I$36:$BH$135,MATCH('Capacity Backing (Hide)'!BK$2,'Capacity Summary'!$B$36:$B$135,0),MATCH('Capacity Backing (Hide)'!$A39,'Capacity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(Hide)'!$A39,'Capacity Summary'!$I$35:$BH$35,0))="x",INDEX('Capacity Summary'!$C$36:$F$135,MATCH('Capacity Backing (Hide)'!BL$2,'Capacity Summary'!$B$36:$B$135,0),4),IF(INDEX('Capacity Summary'!$I$36:$BH$135,MATCH('Capacity Backing (Hide)'!BL$2,'Capacity Summary'!$B$36:$B$135,0),MATCH('Capacity Backing (Hide)'!$A39,'Capacity Summary'!$I$35:$BH$35,0))&lt;&gt;0,INDEX('Capacity Summary'!$I$36:$BH$135,MATCH('Capacity Backing (Hide)'!BL$2,'Capacity Summary'!$B$36:$B$135,0),MATCH('Capacity Backing (Hide)'!$A39,'Capacity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(Hide)'!$A39,'Capacity Summary'!$I$35:$BH$35,0))="x",INDEX('Capacity Summary'!$C$36:$F$135,MATCH('Capacity Backing (Hide)'!BM$2,'Capacity Summary'!$B$36:$B$135,0),4),IF(INDEX('Capacity Summary'!$I$36:$BH$135,MATCH('Capacity Backing (Hide)'!BM$2,'Capacity Summary'!$B$36:$B$135,0),MATCH('Capacity Backing (Hide)'!$A39,'Capacity Summary'!$I$35:$BH$35,0))&lt;&gt;0,INDEX('Capacity Summary'!$I$36:$BH$135,MATCH('Capacity Backing (Hide)'!BM$2,'Capacity Summary'!$B$36:$B$135,0),MATCH('Capacity Backing (Hide)'!$A39,'Capacity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(Hide)'!$A39,'Capacity Summary'!$I$35:$BH$35,0))="x",INDEX('Capacity Summary'!$C$36:$F$135,MATCH('Capacity Backing (Hide)'!BN$2,'Capacity Summary'!$B$36:$B$135,0),4),IF(INDEX('Capacity Summary'!$I$36:$BH$135,MATCH('Capacity Backing (Hide)'!BN$2,'Capacity Summary'!$B$36:$B$135,0),MATCH('Capacity Backing (Hide)'!$A39,'Capacity Summary'!$I$35:$BH$35,0))&lt;&gt;0,INDEX('Capacity Summary'!$I$36:$BH$135,MATCH('Capacity Backing (Hide)'!BN$2,'Capacity Summary'!$B$36:$B$135,0),MATCH('Capacity Backing (Hide)'!$A39,'Capacity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(Hide)'!$A39,'Capacity Summary'!$I$35:$BH$35,0))="x",INDEX('Capacity Summary'!$C$36:$F$135,MATCH('Capacity Backing (Hide)'!BO$2,'Capacity Summary'!$B$36:$B$135,0),4),IF(INDEX('Capacity Summary'!$I$36:$BH$135,MATCH('Capacity Backing (Hide)'!BO$2,'Capacity Summary'!$B$36:$B$135,0),MATCH('Capacity Backing (Hide)'!$A39,'Capacity Summary'!$I$35:$BH$35,0))&lt;&gt;0,INDEX('Capacity Summary'!$I$36:$BH$135,MATCH('Capacity Backing (Hide)'!BO$2,'Capacity Summary'!$B$36:$B$135,0),MATCH('Capacity Backing (Hide)'!$A39,'Capacity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(Hide)'!$A39,'Capacity Summary'!$I$35:$BH$35,0))="x",INDEX('Capacity Summary'!$C$36:$F$135,MATCH('Capacity Backing (Hide)'!BP$2,'Capacity Summary'!$B$36:$B$135,0),4),IF(INDEX('Capacity Summary'!$I$36:$BH$135,MATCH('Capacity Backing (Hide)'!BP$2,'Capacity Summary'!$B$36:$B$135,0),MATCH('Capacity Backing (Hide)'!$A39,'Capacity Summary'!$I$35:$BH$35,0))&lt;&gt;0,INDEX('Capacity Summary'!$I$36:$BH$135,MATCH('Capacity Backing (Hide)'!BP$2,'Capacity Summary'!$B$36:$B$135,0),MATCH('Capacity Backing (Hide)'!$A39,'Capacity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(Hide)'!$A39,'Capacity Summary'!$I$35:$BH$35,0))="x",INDEX('Capacity Summary'!$C$36:$F$135,MATCH('Capacity Backing (Hide)'!BQ$2,'Capacity Summary'!$B$36:$B$135,0),4),IF(INDEX('Capacity Summary'!$I$36:$BH$135,MATCH('Capacity Backing (Hide)'!BQ$2,'Capacity Summary'!$B$36:$B$135,0),MATCH('Capacity Backing (Hide)'!$A39,'Capacity Summary'!$I$35:$BH$35,0))&lt;&gt;0,INDEX('Capacity Summary'!$I$36:$BH$135,MATCH('Capacity Backing (Hide)'!BQ$2,'Capacity Summary'!$B$36:$B$135,0),MATCH('Capacity Backing (Hide)'!$A39,'Capacity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(Hide)'!$A39,'Capacity Summary'!$I$35:$BH$35,0))="x",INDEX('Capacity Summary'!$C$36:$F$135,MATCH('Capacity Backing (Hide)'!BR$2,'Capacity Summary'!$B$36:$B$135,0),4),IF(INDEX('Capacity Summary'!$I$36:$BH$135,MATCH('Capacity Backing (Hide)'!BR$2,'Capacity Summary'!$B$36:$B$135,0),MATCH('Capacity Backing (Hide)'!$A39,'Capacity Summary'!$I$35:$BH$35,0))&lt;&gt;0,INDEX('Capacity Summary'!$I$36:$BH$135,MATCH('Capacity Backing (Hide)'!BR$2,'Capacity Summary'!$B$36:$B$135,0),MATCH('Capacity Backing (Hide)'!$A39,'Capacity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(Hide)'!$A39,'Capacity Summary'!$I$35:$BH$35,0))="x",INDEX('Capacity Summary'!$C$36:$F$135,MATCH('Capacity Backing (Hide)'!BS$2,'Capacity Summary'!$B$36:$B$135,0),4),IF(INDEX('Capacity Summary'!$I$36:$BH$135,MATCH('Capacity Backing (Hide)'!BS$2,'Capacity Summary'!$B$36:$B$135,0),MATCH('Capacity Backing (Hide)'!$A39,'Capacity Summary'!$I$35:$BH$35,0))&lt;&gt;0,INDEX('Capacity Summary'!$I$36:$BH$135,MATCH('Capacity Backing (Hide)'!BS$2,'Capacity Summary'!$B$36:$B$135,0),MATCH('Capacity Backing (Hide)'!$A39,'Capacity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(Hide)'!$A39,'Capacity Summary'!$I$35:$BH$35,0))="x",INDEX('Capacity Summary'!$C$36:$F$135,MATCH('Capacity Backing (Hide)'!BT$2,'Capacity Summary'!$B$36:$B$135,0),4),IF(INDEX('Capacity Summary'!$I$36:$BH$135,MATCH('Capacity Backing (Hide)'!BT$2,'Capacity Summary'!$B$36:$B$135,0),MATCH('Capacity Backing (Hide)'!$A39,'Capacity Summary'!$I$35:$BH$35,0))&lt;&gt;0,INDEX('Capacity Summary'!$I$36:$BH$135,MATCH('Capacity Backing (Hide)'!BT$2,'Capacity Summary'!$B$36:$B$135,0),MATCH('Capacity Backing (Hide)'!$A39,'Capacity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(Hide)'!$A39,'Capacity Summary'!$I$35:$BH$35,0))="x",INDEX('Capacity Summary'!$C$36:$F$135,MATCH('Capacity Backing (Hide)'!BU$2,'Capacity Summary'!$B$36:$B$135,0),4),IF(INDEX('Capacity Summary'!$I$36:$BH$135,MATCH('Capacity Backing (Hide)'!BU$2,'Capacity Summary'!$B$36:$B$135,0),MATCH('Capacity Backing (Hide)'!$A39,'Capacity Summary'!$I$35:$BH$35,0))&lt;&gt;0,INDEX('Capacity Summary'!$I$36:$BH$135,MATCH('Capacity Backing (Hide)'!BU$2,'Capacity Summary'!$B$36:$B$135,0),MATCH('Capacity Backing (Hide)'!$A39,'Capacity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(Hide)'!$A39,'Capacity Summary'!$I$35:$BH$35,0))="x",INDEX('Capacity Summary'!$C$36:$F$135,MATCH('Capacity Backing (Hide)'!BV$2,'Capacity Summary'!$B$36:$B$135,0),4),IF(INDEX('Capacity Summary'!$I$36:$BH$135,MATCH('Capacity Backing (Hide)'!BV$2,'Capacity Summary'!$B$36:$B$135,0),MATCH('Capacity Backing (Hide)'!$A39,'Capacity Summary'!$I$35:$BH$35,0))&lt;&gt;0,INDEX('Capacity Summary'!$I$36:$BH$135,MATCH('Capacity Backing (Hide)'!BV$2,'Capacity Summary'!$B$36:$B$135,0),MATCH('Capacity Backing (Hide)'!$A39,'Capacity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(Hide)'!$A39,'Capacity Summary'!$I$35:$BH$35,0))="x",INDEX('Capacity Summary'!$C$36:$F$135,MATCH('Capacity Backing (Hide)'!BW$2,'Capacity Summary'!$B$36:$B$135,0),4),IF(INDEX('Capacity Summary'!$I$36:$BH$135,MATCH('Capacity Backing (Hide)'!BW$2,'Capacity Summary'!$B$36:$B$135,0),MATCH('Capacity Backing (Hide)'!$A39,'Capacity Summary'!$I$35:$BH$35,0))&lt;&gt;0,INDEX('Capacity Summary'!$I$36:$BH$135,MATCH('Capacity Backing (Hide)'!BW$2,'Capacity Summary'!$B$36:$B$135,0),MATCH('Capacity Backing (Hide)'!$A39,'Capacity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(Hide)'!$A39,'Capacity Summary'!$I$35:$BH$35,0))="x",INDEX('Capacity Summary'!$C$36:$F$135,MATCH('Capacity Backing (Hide)'!BX$2,'Capacity Summary'!$B$36:$B$135,0),4),IF(INDEX('Capacity Summary'!$I$36:$BH$135,MATCH('Capacity Backing (Hide)'!BX$2,'Capacity Summary'!$B$36:$B$135,0),MATCH('Capacity Backing (Hide)'!$A39,'Capacity Summary'!$I$35:$BH$35,0))&lt;&gt;0,INDEX('Capacity Summary'!$I$36:$BH$135,MATCH('Capacity Backing (Hide)'!BX$2,'Capacity Summary'!$B$36:$B$135,0),MATCH('Capacity Backing (Hide)'!$A39,'Capacity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(Hide)'!$A39,'Capacity Summary'!$I$35:$BH$35,0))="x",INDEX('Capacity Summary'!$C$36:$F$135,MATCH('Capacity Backing (Hide)'!BY$2,'Capacity Summary'!$B$36:$B$135,0),4),IF(INDEX('Capacity Summary'!$I$36:$BH$135,MATCH('Capacity Backing (Hide)'!BY$2,'Capacity Summary'!$B$36:$B$135,0),MATCH('Capacity Backing (Hide)'!$A39,'Capacity Summary'!$I$35:$BH$35,0))&lt;&gt;0,INDEX('Capacity Summary'!$I$36:$BH$135,MATCH('Capacity Backing (Hide)'!BY$2,'Capacity Summary'!$B$36:$B$135,0),MATCH('Capacity Backing (Hide)'!$A39,'Capacity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(Hide)'!$A39,'Capacity Summary'!$I$35:$BH$35,0))="x",INDEX('Capacity Summary'!$C$36:$F$135,MATCH('Capacity Backing (Hide)'!BZ$2,'Capacity Summary'!$B$36:$B$135,0),4),IF(INDEX('Capacity Summary'!$I$36:$BH$135,MATCH('Capacity Backing (Hide)'!BZ$2,'Capacity Summary'!$B$36:$B$135,0),MATCH('Capacity Backing (Hide)'!$A39,'Capacity Summary'!$I$35:$BH$35,0))&lt;&gt;0,INDEX('Capacity Summary'!$I$36:$BH$135,MATCH('Capacity Backing (Hide)'!BZ$2,'Capacity Summary'!$B$36:$B$135,0),MATCH('Capacity Backing (Hide)'!$A39,'Capacity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(Hide)'!$A39,'Capacity Summary'!$I$35:$BH$35,0))="x",INDEX('Capacity Summary'!$C$36:$F$135,MATCH('Capacity Backing (Hide)'!CA$2,'Capacity Summary'!$B$36:$B$135,0),4),IF(INDEX('Capacity Summary'!$I$36:$BH$135,MATCH('Capacity Backing (Hide)'!CA$2,'Capacity Summary'!$B$36:$B$135,0),MATCH('Capacity Backing (Hide)'!$A39,'Capacity Summary'!$I$35:$BH$35,0))&lt;&gt;0,INDEX('Capacity Summary'!$I$36:$BH$135,MATCH('Capacity Backing (Hide)'!CA$2,'Capacity Summary'!$B$36:$B$135,0),MATCH('Capacity Backing (Hide)'!$A39,'Capacity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(Hide)'!$A39,'Capacity Summary'!$I$35:$BH$35,0))="x",INDEX('Capacity Summary'!$C$36:$F$135,MATCH('Capacity Backing (Hide)'!CB$2,'Capacity Summary'!$B$36:$B$135,0),4),IF(INDEX('Capacity Summary'!$I$36:$BH$135,MATCH('Capacity Backing (Hide)'!CB$2,'Capacity Summary'!$B$36:$B$135,0),MATCH('Capacity Backing (Hide)'!$A39,'Capacity Summary'!$I$35:$BH$35,0))&lt;&gt;0,INDEX('Capacity Summary'!$I$36:$BH$135,MATCH('Capacity Backing (Hide)'!CB$2,'Capacity Summary'!$B$36:$B$135,0),MATCH('Capacity Backing (Hide)'!$A39,'Capacity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(Hide)'!$A39,'Capacity Summary'!$I$35:$BH$35,0))="x",INDEX('Capacity Summary'!$C$36:$F$135,MATCH('Capacity Backing (Hide)'!CC$2,'Capacity Summary'!$B$36:$B$135,0),4),IF(INDEX('Capacity Summary'!$I$36:$BH$135,MATCH('Capacity Backing (Hide)'!CC$2,'Capacity Summary'!$B$36:$B$135,0),MATCH('Capacity Backing (Hide)'!$A39,'Capacity Summary'!$I$35:$BH$35,0))&lt;&gt;0,INDEX('Capacity Summary'!$I$36:$BH$135,MATCH('Capacity Backing (Hide)'!CC$2,'Capacity Summary'!$B$36:$B$135,0),MATCH('Capacity Backing (Hide)'!$A39,'Capacity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(Hide)'!$A39,'Capacity Summary'!$I$35:$BH$35,0))="x",INDEX('Capacity Summary'!$C$36:$F$135,MATCH('Capacity Backing (Hide)'!CD$2,'Capacity Summary'!$B$36:$B$135,0),4),IF(INDEX('Capacity Summary'!$I$36:$BH$135,MATCH('Capacity Backing (Hide)'!CD$2,'Capacity Summary'!$B$36:$B$135,0),MATCH('Capacity Backing (Hide)'!$A39,'Capacity Summary'!$I$35:$BH$35,0))&lt;&gt;0,INDEX('Capacity Summary'!$I$36:$BH$135,MATCH('Capacity Backing (Hide)'!CD$2,'Capacity Summary'!$B$36:$B$135,0),MATCH('Capacity Backing (Hide)'!$A39,'Capacity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(Hide)'!$A39,'Capacity Summary'!$I$35:$BH$35,0))="x",INDEX('Capacity Summary'!$C$36:$F$135,MATCH('Capacity Backing (Hide)'!CE$2,'Capacity Summary'!$B$36:$B$135,0),4),IF(INDEX('Capacity Summary'!$I$36:$BH$135,MATCH('Capacity Backing (Hide)'!CE$2,'Capacity Summary'!$B$36:$B$135,0),MATCH('Capacity Backing (Hide)'!$A39,'Capacity Summary'!$I$35:$BH$35,0))&lt;&gt;0,INDEX('Capacity Summary'!$I$36:$BH$135,MATCH('Capacity Backing (Hide)'!CE$2,'Capacity Summary'!$B$36:$B$135,0),MATCH('Capacity Backing (Hide)'!$A39,'Capacity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(Hide)'!$A39,'Capacity Summary'!$I$35:$BH$35,0))="x",INDEX('Capacity Summary'!$C$36:$F$135,MATCH('Capacity Backing (Hide)'!CF$2,'Capacity Summary'!$B$36:$B$135,0),4),IF(INDEX('Capacity Summary'!$I$36:$BH$135,MATCH('Capacity Backing (Hide)'!CF$2,'Capacity Summary'!$B$36:$B$135,0),MATCH('Capacity Backing (Hide)'!$A39,'Capacity Summary'!$I$35:$BH$35,0))&lt;&gt;0,INDEX('Capacity Summary'!$I$36:$BH$135,MATCH('Capacity Backing (Hide)'!CF$2,'Capacity Summary'!$B$36:$B$135,0),MATCH('Capacity Backing (Hide)'!$A39,'Capacity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(Hide)'!$A39,'Capacity Summary'!$I$35:$BH$35,0))="x",INDEX('Capacity Summary'!$C$36:$F$135,MATCH('Capacity Backing (Hide)'!CG$2,'Capacity Summary'!$B$36:$B$135,0),4),IF(INDEX('Capacity Summary'!$I$36:$BH$135,MATCH('Capacity Backing (Hide)'!CG$2,'Capacity Summary'!$B$36:$B$135,0),MATCH('Capacity Backing (Hide)'!$A39,'Capacity Summary'!$I$35:$BH$35,0))&lt;&gt;0,INDEX('Capacity Summary'!$I$36:$BH$135,MATCH('Capacity Backing (Hide)'!CG$2,'Capacity Summary'!$B$36:$B$135,0),MATCH('Capacity Backing (Hide)'!$A39,'Capacity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(Hide)'!$A39,'Capacity Summary'!$I$35:$BH$35,0))="x",INDEX('Capacity Summary'!$C$36:$F$135,MATCH('Capacity Backing (Hide)'!CH$2,'Capacity Summary'!$B$36:$B$135,0),4),IF(INDEX('Capacity Summary'!$I$36:$BH$135,MATCH('Capacity Backing (Hide)'!CH$2,'Capacity Summary'!$B$36:$B$135,0),MATCH('Capacity Backing (Hide)'!$A39,'Capacity Summary'!$I$35:$BH$35,0))&lt;&gt;0,INDEX('Capacity Summary'!$I$36:$BH$135,MATCH('Capacity Backing (Hide)'!CH$2,'Capacity Summary'!$B$36:$B$135,0),MATCH('Capacity Backing (Hide)'!$A39,'Capacity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(Hide)'!$A39,'Capacity Summary'!$I$35:$BH$35,0))="x",INDEX('Capacity Summary'!$C$36:$F$135,MATCH('Capacity Backing (Hide)'!CI$2,'Capacity Summary'!$B$36:$B$135,0),4),IF(INDEX('Capacity Summary'!$I$36:$BH$135,MATCH('Capacity Backing (Hide)'!CI$2,'Capacity Summary'!$B$36:$B$135,0),MATCH('Capacity Backing (Hide)'!$A39,'Capacity Summary'!$I$35:$BH$35,0))&lt;&gt;0,INDEX('Capacity Summary'!$I$36:$BH$135,MATCH('Capacity Backing (Hide)'!CI$2,'Capacity Summary'!$B$36:$B$135,0),MATCH('Capacity Backing (Hide)'!$A39,'Capacity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(Hide)'!$A39,'Capacity Summary'!$I$35:$BH$35,0))="x",INDEX('Capacity Summary'!$C$36:$F$135,MATCH('Capacity Backing (Hide)'!CJ$2,'Capacity Summary'!$B$36:$B$135,0),4),IF(INDEX('Capacity Summary'!$I$36:$BH$135,MATCH('Capacity Backing (Hide)'!CJ$2,'Capacity Summary'!$B$36:$B$135,0),MATCH('Capacity Backing (Hide)'!$A39,'Capacity Summary'!$I$35:$BH$35,0))&lt;&gt;0,INDEX('Capacity Summary'!$I$36:$BH$135,MATCH('Capacity Backing (Hide)'!CJ$2,'Capacity Summary'!$B$36:$B$135,0),MATCH('Capacity Backing (Hide)'!$A39,'Capacity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(Hide)'!$A39,'Capacity Summary'!$I$35:$BH$35,0))="x",INDEX('Capacity Summary'!$C$36:$F$135,MATCH('Capacity Backing (Hide)'!CK$2,'Capacity Summary'!$B$36:$B$135,0),4),IF(INDEX('Capacity Summary'!$I$36:$BH$135,MATCH('Capacity Backing (Hide)'!CK$2,'Capacity Summary'!$B$36:$B$135,0),MATCH('Capacity Backing (Hide)'!$A39,'Capacity Summary'!$I$35:$BH$35,0))&lt;&gt;0,INDEX('Capacity Summary'!$I$36:$BH$135,MATCH('Capacity Backing (Hide)'!CK$2,'Capacity Summary'!$B$36:$B$135,0),MATCH('Capacity Backing (Hide)'!$A39,'Capacity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(Hide)'!$A39,'Capacity Summary'!$I$35:$BH$35,0))="x",INDEX('Capacity Summary'!$C$36:$F$135,MATCH('Capacity Backing (Hide)'!CL$2,'Capacity Summary'!$B$36:$B$135,0),4),IF(INDEX('Capacity Summary'!$I$36:$BH$135,MATCH('Capacity Backing (Hide)'!CL$2,'Capacity Summary'!$B$36:$B$135,0),MATCH('Capacity Backing (Hide)'!$A39,'Capacity Summary'!$I$35:$BH$35,0))&lt;&gt;0,INDEX('Capacity Summary'!$I$36:$BH$135,MATCH('Capacity Backing (Hide)'!CL$2,'Capacity Summary'!$B$36:$B$135,0),MATCH('Capacity Backing (Hide)'!$A39,'Capacity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(Hide)'!$A39,'Capacity Summary'!$I$35:$BH$35,0))="x",INDEX('Capacity Summary'!$C$36:$F$135,MATCH('Capacity Backing (Hide)'!CM$2,'Capacity Summary'!$B$36:$B$135,0),4),IF(INDEX('Capacity Summary'!$I$36:$BH$135,MATCH('Capacity Backing (Hide)'!CM$2,'Capacity Summary'!$B$36:$B$135,0),MATCH('Capacity Backing (Hide)'!$A39,'Capacity Summary'!$I$35:$BH$35,0))&lt;&gt;0,INDEX('Capacity Summary'!$I$36:$BH$135,MATCH('Capacity Backing (Hide)'!CM$2,'Capacity Summary'!$B$36:$B$135,0),MATCH('Capacity Backing (Hide)'!$A39,'Capacity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(Hide)'!$A39,'Capacity Summary'!$I$35:$BH$35,0))="x",INDEX('Capacity Summary'!$C$36:$F$135,MATCH('Capacity Backing (Hide)'!CN$2,'Capacity Summary'!$B$36:$B$135,0),4),IF(INDEX('Capacity Summary'!$I$36:$BH$135,MATCH('Capacity Backing (Hide)'!CN$2,'Capacity Summary'!$B$36:$B$135,0),MATCH('Capacity Backing (Hide)'!$A39,'Capacity Summary'!$I$35:$BH$35,0))&lt;&gt;0,INDEX('Capacity Summary'!$I$36:$BH$135,MATCH('Capacity Backing (Hide)'!CN$2,'Capacity Summary'!$B$36:$B$135,0),MATCH('Capacity Backing (Hide)'!$A39,'Capacity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(Hide)'!$A39,'Capacity Summary'!$I$35:$BH$35,0))="x",INDEX('Capacity Summary'!$C$36:$F$135,MATCH('Capacity Backing (Hide)'!CO$2,'Capacity Summary'!$B$36:$B$135,0),4),IF(INDEX('Capacity Summary'!$I$36:$BH$135,MATCH('Capacity Backing (Hide)'!CO$2,'Capacity Summary'!$B$36:$B$135,0),MATCH('Capacity Backing (Hide)'!$A39,'Capacity Summary'!$I$35:$BH$35,0))&lt;&gt;0,INDEX('Capacity Summary'!$I$36:$BH$135,MATCH('Capacity Backing (Hide)'!CO$2,'Capacity Summary'!$B$36:$B$135,0),MATCH('Capacity Backing (Hide)'!$A39,'Capacity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(Hide)'!$A39,'Capacity Summary'!$I$35:$BH$35,0))="x",INDEX('Capacity Summary'!$C$36:$F$135,MATCH('Capacity Backing (Hide)'!CP$2,'Capacity Summary'!$B$36:$B$135,0),4),IF(INDEX('Capacity Summary'!$I$36:$BH$135,MATCH('Capacity Backing (Hide)'!CP$2,'Capacity Summary'!$B$36:$B$135,0),MATCH('Capacity Backing (Hide)'!$A39,'Capacity Summary'!$I$35:$BH$35,0))&lt;&gt;0,INDEX('Capacity Summary'!$I$36:$BH$135,MATCH('Capacity Backing (Hide)'!CP$2,'Capacity Summary'!$B$36:$B$135,0),MATCH('Capacity Backing (Hide)'!$A39,'Capacity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(Hide)'!$A39,'Capacity Summary'!$I$35:$BH$35,0))="x",INDEX('Capacity Summary'!$C$36:$F$135,MATCH('Capacity Backing (Hide)'!CQ$2,'Capacity Summary'!$B$36:$B$135,0),4),IF(INDEX('Capacity Summary'!$I$36:$BH$135,MATCH('Capacity Backing (Hide)'!CQ$2,'Capacity Summary'!$B$36:$B$135,0),MATCH('Capacity Backing (Hide)'!$A39,'Capacity Summary'!$I$35:$BH$35,0))&lt;&gt;0,INDEX('Capacity Summary'!$I$36:$BH$135,MATCH('Capacity Backing (Hide)'!CQ$2,'Capacity Summary'!$B$36:$B$135,0),MATCH('Capacity Backing (Hide)'!$A39,'Capacity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(Hide)'!$A39,'Capacity Summary'!$I$35:$BH$35,0))="x",INDEX('Capacity Summary'!$C$36:$F$135,MATCH('Capacity Backing (Hide)'!CR$2,'Capacity Summary'!$B$36:$B$135,0),4),IF(INDEX('Capacity Summary'!$I$36:$BH$135,MATCH('Capacity Backing (Hide)'!CR$2,'Capacity Summary'!$B$36:$B$135,0),MATCH('Capacity Backing (Hide)'!$A39,'Capacity Summary'!$I$35:$BH$35,0))&lt;&gt;0,INDEX('Capacity Summary'!$I$36:$BH$135,MATCH('Capacity Backing (Hide)'!CR$2,'Capacity Summary'!$B$36:$B$135,0),MATCH('Capacity Backing (Hide)'!$A39,'Capacity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(Hide)'!$A39,'Capacity Summary'!$I$35:$BH$35,0))="x",INDEX('Capacity Summary'!$C$36:$F$135,MATCH('Capacity Backing (Hide)'!CS$2,'Capacity Summary'!$B$36:$B$135,0),4),IF(INDEX('Capacity Summary'!$I$36:$BH$135,MATCH('Capacity Backing (Hide)'!CS$2,'Capacity Summary'!$B$36:$B$135,0),MATCH('Capacity Backing (Hide)'!$A39,'Capacity Summary'!$I$35:$BH$35,0))&lt;&gt;0,INDEX('Capacity Summary'!$I$36:$BH$135,MATCH('Capacity Backing (Hide)'!CS$2,'Capacity Summary'!$B$36:$B$135,0),MATCH('Capacity Backing (Hide)'!$A39,'Capacity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(Hide)'!$A39,'Capacity Summary'!$I$35:$BH$35,0))="x",INDEX('Capacity Summary'!$C$36:$F$135,MATCH('Capacity Backing (Hide)'!CT$2,'Capacity Summary'!$B$36:$B$135,0),4),IF(INDEX('Capacity Summary'!$I$36:$BH$135,MATCH('Capacity Backing (Hide)'!CT$2,'Capacity Summary'!$B$36:$B$135,0),MATCH('Capacity Backing (Hide)'!$A39,'Capacity Summary'!$I$35:$BH$35,0))&lt;&gt;0,INDEX('Capacity Summary'!$I$36:$BH$135,MATCH('Capacity Backing (Hide)'!CT$2,'Capacity Summary'!$B$36:$B$135,0),MATCH('Capacity Backing (Hide)'!$A39,'Capacity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(Hide)'!$A39,'Capacity Summary'!$I$35:$BH$35,0))="x",INDEX('Capacity Summary'!$C$36:$F$135,MATCH('Capacity Backing (Hide)'!CU$2,'Capacity Summary'!$B$36:$B$135,0),4),IF(INDEX('Capacity Summary'!$I$36:$BH$135,MATCH('Capacity Backing (Hide)'!CU$2,'Capacity Summary'!$B$36:$B$135,0),MATCH('Capacity Backing (Hide)'!$A39,'Capacity Summary'!$I$35:$BH$35,0))&lt;&gt;0,INDEX('Capacity Summary'!$I$36:$BH$135,MATCH('Capacity Backing (Hide)'!CU$2,'Capacity Summary'!$B$36:$B$135,0),MATCH('Capacity Backing (Hide)'!$A39,'Capacity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(Hide)'!$A39,'Capacity Summary'!$I$35:$BH$35,0))="x",INDEX('Capacity Summary'!$C$36:$F$135,MATCH('Capacity Backing (Hide)'!CV$2,'Capacity Summary'!$B$36:$B$135,0),4),IF(INDEX('Capacity Summary'!$I$36:$BH$135,MATCH('Capacity Backing (Hide)'!CV$2,'Capacity Summary'!$B$36:$B$135,0),MATCH('Capacity Backing (Hide)'!$A39,'Capacity Summary'!$I$35:$BH$35,0))&lt;&gt;0,INDEX('Capacity Summary'!$I$36:$BH$135,MATCH('Capacity Backing (Hide)'!CV$2,'Capacity Summary'!$B$36:$B$135,0),MATCH('Capacity Backing (Hide)'!$A39,'Capacity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(Hide)'!$A39,'Capacity Summary'!$I$35:$BH$35,0))="x",INDEX('Capacity Summary'!$C$36:$F$135,MATCH('Capacity Backing (Hide)'!CW$2,'Capacity Summary'!$B$36:$B$135,0),4),IF(INDEX('Capacity Summary'!$I$36:$BH$135,MATCH('Capacity Backing (Hide)'!CW$2,'Capacity Summary'!$B$36:$B$135,0),MATCH('Capacity Backing (Hide)'!$A39,'Capacity Summary'!$I$35:$BH$35,0))&lt;&gt;0,INDEX('Capacity Summary'!$I$36:$BH$135,MATCH('Capacity Backing (Hide)'!CW$2,'Capacity Summary'!$B$36:$B$135,0),MATCH('Capacity Backing (Hide)'!$A39,'Capacity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(Hide)'!$A40,'Capacity Summary'!$I$35:$BH$35,0))="x",INDEX('Capacity Summary'!$C$36:$F$135,MATCH('Capacity Backing (Hide)'!B$2,'Capacity Summary'!$B$36:$B$135,0),4),IF(INDEX('Capacity Summary'!$I$36:$BH$135,MATCH('Capacity Backing (Hide)'!B$2,'Capacity Summary'!$B$36:$B$135,0),MATCH('Capacity Backing (Hide)'!$A40,'Capacity Summary'!$I$35:$BH$35,0))&lt;&gt;0,INDEX('Capacity Summary'!$I$36:$BH$135,MATCH('Capacity Backing (Hide)'!B$2,'Capacity Summary'!$B$36:$B$135,0),MATCH('Capacity Backing (Hide)'!$A40,'Capacity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(Hide)'!$A40,'Capacity Summary'!$I$35:$BH$35,0))="x",INDEX('Capacity Summary'!$C$36:$F$135,MATCH('Capacity Backing (Hide)'!C$2,'Capacity Summary'!$B$36:$B$135,0),4),IF(INDEX('Capacity Summary'!$I$36:$BH$135,MATCH('Capacity Backing (Hide)'!C$2,'Capacity Summary'!$B$36:$B$135,0),MATCH('Capacity Backing (Hide)'!$A40,'Capacity Summary'!$I$35:$BH$35,0))&lt;&gt;0,INDEX('Capacity Summary'!$I$36:$BH$135,MATCH('Capacity Backing (Hide)'!C$2,'Capacity Summary'!$B$36:$B$135,0),MATCH('Capacity Backing (Hide)'!$A40,'Capacity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(Hide)'!$A40,'Capacity Summary'!$I$35:$BH$35,0))="x",INDEX('Capacity Summary'!$C$36:$F$135,MATCH('Capacity Backing (Hide)'!D$2,'Capacity Summary'!$B$36:$B$135,0),4),IF(INDEX('Capacity Summary'!$I$36:$BH$135,MATCH('Capacity Backing (Hide)'!D$2,'Capacity Summary'!$B$36:$B$135,0),MATCH('Capacity Backing (Hide)'!$A40,'Capacity Summary'!$I$35:$BH$35,0))&lt;&gt;0,INDEX('Capacity Summary'!$I$36:$BH$135,MATCH('Capacity Backing (Hide)'!D$2,'Capacity Summary'!$B$36:$B$135,0),MATCH('Capacity Backing (Hide)'!$A40,'Capacity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(Hide)'!$A40,'Capacity Summary'!$I$35:$BH$35,0))="x",INDEX('Capacity Summary'!$C$36:$F$135,MATCH('Capacity Backing (Hide)'!E$2,'Capacity Summary'!$B$36:$B$135,0),4),IF(INDEX('Capacity Summary'!$I$36:$BH$135,MATCH('Capacity Backing (Hide)'!E$2,'Capacity Summary'!$B$36:$B$135,0),MATCH('Capacity Backing (Hide)'!$A40,'Capacity Summary'!$I$35:$BH$35,0))&lt;&gt;0,INDEX('Capacity Summary'!$I$36:$BH$135,MATCH('Capacity Backing (Hide)'!E$2,'Capacity Summary'!$B$36:$B$135,0),MATCH('Capacity Backing (Hide)'!$A40,'Capacity Summary'!$I$35:$BH$35,0)),0)),INDEX('Capacity Summary'!$C$36:$F$135,MATCH('Capacity Backing (Hide)'!E$2,'Capacity Summary'!$B$36:$B$135,0),2)))/IF(Summary!$B$7="Minutes",1,60)/COUNTA(INDEX(Capacity!$C$10:$Q$109,MATCH('Capacity Backing (Hide)'!E$2,Capacity!$B$10:$B$109,0),1):INDEX(Capacity!$C$10:$Q$109,MATCH('Capacity Backing (Hide)'!E$2,Capacity!$B$10:$B$109,0),15))</f>
        <v>#N/A</v>
      </c>
      <c r="F4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(Hide)'!$A40,'Capacity Summary'!$I$35:$BH$35,0))="x",INDEX('Capacity Summary'!$C$36:$F$135,MATCH('Capacity Backing (Hide)'!F$2,'Capacity Summary'!$B$36:$B$135,0),4),IF(INDEX('Capacity Summary'!$I$36:$BH$135,MATCH('Capacity Backing (Hide)'!F$2,'Capacity Summary'!$B$36:$B$135,0),MATCH('Capacity Backing (Hide)'!$A40,'Capacity Summary'!$I$35:$BH$35,0))&lt;&gt;0,INDEX('Capacity Summary'!$I$36:$BH$135,MATCH('Capacity Backing (Hide)'!F$2,'Capacity Summary'!$B$36:$B$135,0),MATCH('Capacity Backing (Hide)'!$A40,'Capacity Summary'!$I$35:$BH$35,0)),0)),INDEX('Capacity Summary'!$C$36:$F$135,MATCH('Capacity Backing (Hide)'!F$2,'Capacity Summary'!$B$36:$B$135,0),2)))/IF(Summary!$B$7="Minutes",1,60)/COUNTA(INDEX(Capacity!$C$10:$Q$109,MATCH('Capacity Backing (Hide)'!F$2,Capacity!$B$10:$B$109,0),1):INDEX(Capacity!$C$10:$Q$109,MATCH('Capacity Backing (Hide)'!F$2,Capacity!$B$10:$B$109,0),15))</f>
        <v>#N/A</v>
      </c>
      <c r="G4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(Hide)'!$A40,'Capacity Summary'!$I$35:$BH$35,0))="x",INDEX('Capacity Summary'!$C$36:$F$135,MATCH('Capacity Backing (Hide)'!G$2,'Capacity Summary'!$B$36:$B$135,0),4),IF(INDEX('Capacity Summary'!$I$36:$BH$135,MATCH('Capacity Backing (Hide)'!G$2,'Capacity Summary'!$B$36:$B$135,0),MATCH('Capacity Backing (Hide)'!$A40,'Capacity Summary'!$I$35:$BH$35,0))&lt;&gt;0,INDEX('Capacity Summary'!$I$36:$BH$135,MATCH('Capacity Backing (Hide)'!G$2,'Capacity Summary'!$B$36:$B$135,0),MATCH('Capacity Backing (Hide)'!$A40,'Capacity Summary'!$I$35:$BH$35,0)),0)),INDEX('Capacity Summary'!$C$36:$F$135,MATCH('Capacity Backing (Hide)'!G$2,'Capacity Summary'!$B$36:$B$135,0),2)))/IF(Summary!$B$7="Minutes",1,60)/COUNTA(INDEX(Capacity!$C$10:$Q$109,MATCH('Capacity Backing (Hide)'!G$2,Capacity!$B$10:$B$109,0),1):INDEX(Capacity!$C$10:$Q$109,MATCH('Capacity Backing (Hide)'!G$2,Capacity!$B$10:$B$109,0),15))</f>
        <v>#N/A</v>
      </c>
      <c r="H4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(Hide)'!$A40,'Capacity Summary'!$I$35:$BH$35,0))="x",INDEX('Capacity Summary'!$C$36:$F$135,MATCH('Capacity Backing (Hide)'!H$2,'Capacity Summary'!$B$36:$B$135,0),4),IF(INDEX('Capacity Summary'!$I$36:$BH$135,MATCH('Capacity Backing (Hide)'!H$2,'Capacity Summary'!$B$36:$B$135,0),MATCH('Capacity Backing (Hide)'!$A40,'Capacity Summary'!$I$35:$BH$35,0))&lt;&gt;0,INDEX('Capacity Summary'!$I$36:$BH$135,MATCH('Capacity Backing (Hide)'!H$2,'Capacity Summary'!$B$36:$B$135,0),MATCH('Capacity Backing (Hide)'!$A40,'Capacity Summary'!$I$35:$BH$35,0)),0)),INDEX('Capacity Summary'!$C$36:$F$135,MATCH('Capacity Backing (Hide)'!H$2,'Capacity Summary'!$B$36:$B$135,0),2)))/IF(Summary!$B$7="Minutes",1,60)/COUNTA(INDEX(Capacity!$C$10:$Q$109,MATCH('Capacity Backing (Hide)'!H$2,Capacity!$B$10:$B$109,0),1):INDEX(Capacity!$C$10:$Q$109,MATCH('Capacity Backing (Hide)'!H$2,Capacity!$B$10:$B$109,0),15))</f>
        <v>#N/A</v>
      </c>
      <c r="I4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(Hide)'!$A40,'Capacity Summary'!$I$35:$BH$35,0))="x",INDEX('Capacity Summary'!$C$36:$F$135,MATCH('Capacity Backing (Hide)'!I$2,'Capacity Summary'!$B$36:$B$135,0),4),IF(INDEX('Capacity Summary'!$I$36:$BH$135,MATCH('Capacity Backing (Hide)'!I$2,'Capacity Summary'!$B$36:$B$135,0),MATCH('Capacity Backing (Hide)'!$A40,'Capacity Summary'!$I$35:$BH$35,0))&lt;&gt;0,INDEX('Capacity Summary'!$I$36:$BH$135,MATCH('Capacity Backing (Hide)'!I$2,'Capacity Summary'!$B$36:$B$135,0),MATCH('Capacity Backing (Hide)'!$A40,'Capacity Summary'!$I$35:$BH$35,0)),0)),INDEX('Capacity Summary'!$C$36:$F$135,MATCH('Capacity Backing (Hide)'!I$2,'Capacity Summary'!$B$36:$B$135,0),2)))/IF(Summary!$B$7="Minutes",1,60)/COUNTA(INDEX(Capacity!$C$10:$Q$109,MATCH('Capacity Backing (Hide)'!I$2,Capacity!$B$10:$B$109,0),1):INDEX(Capacity!$C$10:$Q$109,MATCH('Capacity Backing (Hide)'!I$2,Capacity!$B$10:$B$109,0),15))</f>
        <v>#N/A</v>
      </c>
      <c r="J4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(Hide)'!$A40,'Capacity Summary'!$I$35:$BH$35,0))="x",INDEX('Capacity Summary'!$C$36:$F$135,MATCH('Capacity Backing (Hide)'!J$2,'Capacity Summary'!$B$36:$B$135,0),4),IF(INDEX('Capacity Summary'!$I$36:$BH$135,MATCH('Capacity Backing (Hide)'!J$2,'Capacity Summary'!$B$36:$B$135,0),MATCH('Capacity Backing (Hide)'!$A40,'Capacity Summary'!$I$35:$BH$35,0))&lt;&gt;0,INDEX('Capacity Summary'!$I$36:$BH$135,MATCH('Capacity Backing (Hide)'!J$2,'Capacity Summary'!$B$36:$B$135,0),MATCH('Capacity Backing (Hide)'!$A40,'Capacity Summary'!$I$35:$BH$35,0)),0)),INDEX('Capacity Summary'!$C$36:$F$135,MATCH('Capacity Backing (Hide)'!J$2,'Capacity Summary'!$B$36:$B$135,0),2)))/IF(Summary!$B$7="Minutes",1,60)/COUNTA(INDEX(Capacity!$C$10:$Q$109,MATCH('Capacity Backing (Hide)'!J$2,Capacity!$B$10:$B$109,0),1):INDEX(Capacity!$C$10:$Q$109,MATCH('Capacity Backing (Hide)'!J$2,Capacity!$B$10:$B$109,0),15))</f>
        <v>#N/A</v>
      </c>
      <c r="K4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(Hide)'!$A40,'Capacity Summary'!$I$35:$BH$35,0))="x",INDEX('Capacity Summary'!$C$36:$F$135,MATCH('Capacity Backing (Hide)'!K$2,'Capacity Summary'!$B$36:$B$135,0),4),IF(INDEX('Capacity Summary'!$I$36:$BH$135,MATCH('Capacity Backing (Hide)'!K$2,'Capacity Summary'!$B$36:$B$135,0),MATCH('Capacity Backing (Hide)'!$A40,'Capacity Summary'!$I$35:$BH$35,0))&lt;&gt;0,INDEX('Capacity Summary'!$I$36:$BH$135,MATCH('Capacity Backing (Hide)'!K$2,'Capacity Summary'!$B$36:$B$135,0),MATCH('Capacity Backing (Hide)'!$A40,'Capacity Summary'!$I$35:$BH$35,0)),0)),INDEX('Capacity Summary'!$C$36:$F$135,MATCH('Capacity Backing (Hide)'!K$2,'Capacity Summary'!$B$36:$B$135,0),2)))/IF(Summary!$B$7="Minutes",1,60)/COUNTA(INDEX(Capacity!$C$10:$Q$109,MATCH('Capacity Backing (Hide)'!K$2,Capacity!$B$10:$B$109,0),1):INDEX(Capacity!$C$10:$Q$109,MATCH('Capacity Backing (Hide)'!K$2,Capacity!$B$10:$B$109,0),15))</f>
        <v>#N/A</v>
      </c>
      <c r="L4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(Hide)'!$A40,'Capacity Summary'!$I$35:$BH$35,0))="x",INDEX('Capacity Summary'!$C$36:$F$135,MATCH('Capacity Backing (Hide)'!L$2,'Capacity Summary'!$B$36:$B$135,0),4),IF(INDEX('Capacity Summary'!$I$36:$BH$135,MATCH('Capacity Backing (Hide)'!L$2,'Capacity Summary'!$B$36:$B$135,0),MATCH('Capacity Backing (Hide)'!$A40,'Capacity Summary'!$I$35:$BH$35,0))&lt;&gt;0,INDEX('Capacity Summary'!$I$36:$BH$135,MATCH('Capacity Backing (Hide)'!L$2,'Capacity Summary'!$B$36:$B$135,0),MATCH('Capacity Backing (Hide)'!$A40,'Capacity Summary'!$I$35:$BH$35,0)),0)),INDEX('Capacity Summary'!$C$36:$F$135,MATCH('Capacity Backing (Hide)'!L$2,'Capacity Summary'!$B$36:$B$135,0),2)))/IF(Summary!$B$7="Minutes",1,60)/COUNTA(INDEX(Capacity!$C$10:$Q$109,MATCH('Capacity Backing (Hide)'!L$2,Capacity!$B$10:$B$109,0),1):INDEX(Capacity!$C$10:$Q$109,MATCH('Capacity Backing (Hide)'!L$2,Capacity!$B$10:$B$109,0),15))</f>
        <v>#N/A</v>
      </c>
      <c r="M4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(Hide)'!$A40,'Capacity Summary'!$I$35:$BH$35,0))="x",INDEX('Capacity Summary'!$C$36:$F$135,MATCH('Capacity Backing (Hide)'!M$2,'Capacity Summary'!$B$36:$B$135,0),4),IF(INDEX('Capacity Summary'!$I$36:$BH$135,MATCH('Capacity Backing (Hide)'!M$2,'Capacity Summary'!$B$36:$B$135,0),MATCH('Capacity Backing (Hide)'!$A40,'Capacity Summary'!$I$35:$BH$35,0))&lt;&gt;0,INDEX('Capacity Summary'!$I$36:$BH$135,MATCH('Capacity Backing (Hide)'!M$2,'Capacity Summary'!$B$36:$B$135,0),MATCH('Capacity Backing (Hide)'!$A40,'Capacity Summary'!$I$35:$BH$35,0)),0)),INDEX('Capacity Summary'!$C$36:$F$135,MATCH('Capacity Backing (Hide)'!M$2,'Capacity Summary'!$B$36:$B$135,0),2)))/IF(Summary!$B$7="Minutes",1,60)/COUNTA(INDEX(Capacity!$C$10:$Q$109,MATCH('Capacity Backing (Hide)'!M$2,Capacity!$B$10:$B$109,0),1):INDEX(Capacity!$C$10:$Q$109,MATCH('Capacity Backing (Hide)'!M$2,Capacity!$B$10:$B$109,0),15))</f>
        <v>#N/A</v>
      </c>
      <c r="N4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(Hide)'!$A40,'Capacity Summary'!$I$35:$BH$35,0))="x",INDEX('Capacity Summary'!$C$36:$F$135,MATCH('Capacity Backing (Hide)'!N$2,'Capacity Summary'!$B$36:$B$135,0),4),IF(INDEX('Capacity Summary'!$I$36:$BH$135,MATCH('Capacity Backing (Hide)'!N$2,'Capacity Summary'!$B$36:$B$135,0),MATCH('Capacity Backing (Hide)'!$A40,'Capacity Summary'!$I$35:$BH$35,0))&lt;&gt;0,INDEX('Capacity Summary'!$I$36:$BH$135,MATCH('Capacity Backing (Hide)'!N$2,'Capacity Summary'!$B$36:$B$135,0),MATCH('Capacity Backing (Hide)'!$A40,'Capacity Summary'!$I$35:$BH$35,0)),0)),INDEX('Capacity Summary'!$C$36:$F$135,MATCH('Capacity Backing (Hide)'!N$2,'Capacity Summary'!$B$36:$B$135,0),2)))/IF(Summary!$B$7="Minutes",1,60)/COUNTA(INDEX(Capacity!$C$10:$Q$109,MATCH('Capacity Backing (Hide)'!N$2,Capacity!$B$10:$B$109,0),1):INDEX(Capacity!$C$10:$Q$109,MATCH('Capacity Backing (Hide)'!N$2,Capacity!$B$10:$B$109,0),15))</f>
        <v>#N/A</v>
      </c>
      <c r="O4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(Hide)'!$A40,'Capacity Summary'!$I$35:$BH$35,0))="x",INDEX('Capacity Summary'!$C$36:$F$135,MATCH('Capacity Backing (Hide)'!O$2,'Capacity Summary'!$B$36:$B$135,0),4),IF(INDEX('Capacity Summary'!$I$36:$BH$135,MATCH('Capacity Backing (Hide)'!O$2,'Capacity Summary'!$B$36:$B$135,0),MATCH('Capacity Backing (Hide)'!$A40,'Capacity Summary'!$I$35:$BH$35,0))&lt;&gt;0,INDEX('Capacity Summary'!$I$36:$BH$135,MATCH('Capacity Backing (Hide)'!O$2,'Capacity Summary'!$B$36:$B$135,0),MATCH('Capacity Backing (Hide)'!$A40,'Capacity Summary'!$I$35:$BH$35,0)),0)),INDEX('Capacity Summary'!$C$36:$F$135,MATCH('Capacity Backing (Hide)'!O$2,'Capacity Summary'!$B$36:$B$135,0),2)))/IF(Summary!$B$7="Minutes",1,60)/COUNTA(INDEX(Capacity!$C$10:$Q$109,MATCH('Capacity Backing (Hide)'!O$2,Capacity!$B$10:$B$109,0),1):INDEX(Capacity!$C$10:$Q$109,MATCH('Capacity Backing (Hide)'!O$2,Capacity!$B$10:$B$109,0),15))</f>
        <v>#N/A</v>
      </c>
      <c r="P4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(Hide)'!$A40,'Capacity Summary'!$I$35:$BH$35,0))="x",INDEX('Capacity Summary'!$C$36:$F$135,MATCH('Capacity Backing (Hide)'!P$2,'Capacity Summary'!$B$36:$B$135,0),4),IF(INDEX('Capacity Summary'!$I$36:$BH$135,MATCH('Capacity Backing (Hide)'!P$2,'Capacity Summary'!$B$36:$B$135,0),MATCH('Capacity Backing (Hide)'!$A40,'Capacity Summary'!$I$35:$BH$35,0))&lt;&gt;0,INDEX('Capacity Summary'!$I$36:$BH$135,MATCH('Capacity Backing (Hide)'!P$2,'Capacity Summary'!$B$36:$B$135,0),MATCH('Capacity Backing (Hide)'!$A40,'Capacity Summary'!$I$35:$BH$35,0)),0)),INDEX('Capacity Summary'!$C$36:$F$135,MATCH('Capacity Backing (Hide)'!P$2,'Capacity Summary'!$B$36:$B$135,0),2)))/IF(Summary!$B$7="Minutes",1,60)/COUNTA(INDEX(Capacity!$C$10:$Q$109,MATCH('Capacity Backing (Hide)'!P$2,Capacity!$B$10:$B$109,0),1):INDEX(Capacity!$C$10:$Q$109,MATCH('Capacity Backing (Hide)'!P$2,Capacity!$B$10:$B$109,0),15))</f>
        <v>#N/A</v>
      </c>
      <c r="Q4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(Hide)'!$A40,'Capacity Summary'!$I$35:$BH$35,0))="x",INDEX('Capacity Summary'!$C$36:$F$135,MATCH('Capacity Backing (Hide)'!Q$2,'Capacity Summary'!$B$36:$B$135,0),4),IF(INDEX('Capacity Summary'!$I$36:$BH$135,MATCH('Capacity Backing (Hide)'!Q$2,'Capacity Summary'!$B$36:$B$135,0),MATCH('Capacity Backing (Hide)'!$A40,'Capacity Summary'!$I$35:$BH$35,0))&lt;&gt;0,INDEX('Capacity Summary'!$I$36:$BH$135,MATCH('Capacity Backing (Hide)'!Q$2,'Capacity Summary'!$B$36:$B$135,0),MATCH('Capacity Backing (Hide)'!$A40,'Capacity Summary'!$I$35:$BH$35,0)),0)),INDEX('Capacity Summary'!$C$36:$F$135,MATCH('Capacity Backing (Hide)'!Q$2,'Capacity Summary'!$B$36:$B$135,0),2)))/IF(Summary!$B$7="Minutes",1,60)/COUNTA(INDEX(Capacity!$C$10:$Q$109,MATCH('Capacity Backing (Hide)'!Q$2,Capacity!$B$10:$B$109,0),1):INDEX(Capacity!$C$10:$Q$109,MATCH('Capacity Backing (Hide)'!Q$2,Capacity!$B$10:$B$109,0),15))</f>
        <v>#N/A</v>
      </c>
      <c r="R4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(Hide)'!$A40,'Capacity Summary'!$I$35:$BH$35,0))="x",INDEX('Capacity Summary'!$C$36:$F$135,MATCH('Capacity Backing (Hide)'!R$2,'Capacity Summary'!$B$36:$B$135,0),4),IF(INDEX('Capacity Summary'!$I$36:$BH$135,MATCH('Capacity Backing (Hide)'!R$2,'Capacity Summary'!$B$36:$B$135,0),MATCH('Capacity Backing (Hide)'!$A40,'Capacity Summary'!$I$35:$BH$35,0))&lt;&gt;0,INDEX('Capacity Summary'!$I$36:$BH$135,MATCH('Capacity Backing (Hide)'!R$2,'Capacity Summary'!$B$36:$B$135,0),MATCH('Capacity Backing (Hide)'!$A40,'Capacity Summary'!$I$35:$BH$35,0)),0)),INDEX('Capacity Summary'!$C$36:$F$135,MATCH('Capacity Backing (Hide)'!R$2,'Capacity Summary'!$B$36:$B$135,0),2)))/IF(Summary!$B$7="Minutes",1,60)/COUNTA(INDEX(Capacity!$C$10:$Q$109,MATCH('Capacity Backing (Hide)'!R$2,Capacity!$B$10:$B$109,0),1):INDEX(Capacity!$C$10:$Q$109,MATCH('Capacity Backing (Hide)'!R$2,Capacity!$B$10:$B$109,0),15))</f>
        <v>#N/A</v>
      </c>
      <c r="S4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(Hide)'!$A40,'Capacity Summary'!$I$35:$BH$35,0))="x",INDEX('Capacity Summary'!$C$36:$F$135,MATCH('Capacity Backing (Hide)'!S$2,'Capacity Summary'!$B$36:$B$135,0),4),IF(INDEX('Capacity Summary'!$I$36:$BH$135,MATCH('Capacity Backing (Hide)'!S$2,'Capacity Summary'!$B$36:$B$135,0),MATCH('Capacity Backing (Hide)'!$A40,'Capacity Summary'!$I$35:$BH$35,0))&lt;&gt;0,INDEX('Capacity Summary'!$I$36:$BH$135,MATCH('Capacity Backing (Hide)'!S$2,'Capacity Summary'!$B$36:$B$135,0),MATCH('Capacity Backing (Hide)'!$A40,'Capacity Summary'!$I$35:$BH$35,0)),0)),INDEX('Capacity Summary'!$C$36:$F$135,MATCH('Capacity Backing (Hide)'!S$2,'Capacity Summary'!$B$36:$B$135,0),2)))/IF(Summary!$B$7="Minutes",1,60)/COUNTA(INDEX(Capacity!$C$10:$Q$109,MATCH('Capacity Backing (Hide)'!S$2,Capacity!$B$10:$B$109,0),1):INDEX(Capacity!$C$10:$Q$109,MATCH('Capacity Backing (Hide)'!S$2,Capacity!$B$10:$B$109,0),15))</f>
        <v>#N/A</v>
      </c>
      <c r="T4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(Hide)'!$A40,'Capacity Summary'!$I$35:$BH$35,0))="x",INDEX('Capacity Summary'!$C$36:$F$135,MATCH('Capacity Backing (Hide)'!T$2,'Capacity Summary'!$B$36:$B$135,0),4),IF(INDEX('Capacity Summary'!$I$36:$BH$135,MATCH('Capacity Backing (Hide)'!T$2,'Capacity Summary'!$B$36:$B$135,0),MATCH('Capacity Backing (Hide)'!$A40,'Capacity Summary'!$I$35:$BH$35,0))&lt;&gt;0,INDEX('Capacity Summary'!$I$36:$BH$135,MATCH('Capacity Backing (Hide)'!T$2,'Capacity Summary'!$B$36:$B$135,0),MATCH('Capacity Backing (Hide)'!$A40,'Capacity Summary'!$I$35:$BH$35,0)),0)),INDEX('Capacity Summary'!$C$36:$F$135,MATCH('Capacity Backing (Hide)'!T$2,'Capacity Summary'!$B$36:$B$135,0),2)))/IF(Summary!$B$7="Minutes",1,60)/COUNTA(INDEX(Capacity!$C$10:$Q$109,MATCH('Capacity Backing (Hide)'!T$2,Capacity!$B$10:$B$109,0),1):INDEX(Capacity!$C$10:$Q$109,MATCH('Capacity Backing (Hide)'!T$2,Capacity!$B$10:$B$109,0),15))</f>
        <v>#N/A</v>
      </c>
      <c r="U4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(Hide)'!$A40,'Capacity Summary'!$I$35:$BH$35,0))="x",INDEX('Capacity Summary'!$C$36:$F$135,MATCH('Capacity Backing (Hide)'!U$2,'Capacity Summary'!$B$36:$B$135,0),4),IF(INDEX('Capacity Summary'!$I$36:$BH$135,MATCH('Capacity Backing (Hide)'!U$2,'Capacity Summary'!$B$36:$B$135,0),MATCH('Capacity Backing (Hide)'!$A40,'Capacity Summary'!$I$35:$BH$35,0))&lt;&gt;0,INDEX('Capacity Summary'!$I$36:$BH$135,MATCH('Capacity Backing (Hide)'!U$2,'Capacity Summary'!$B$36:$B$135,0),MATCH('Capacity Backing (Hide)'!$A40,'Capacity Summary'!$I$35:$BH$35,0)),0)),INDEX('Capacity Summary'!$C$36:$F$135,MATCH('Capacity Backing (Hide)'!U$2,'Capacity Summary'!$B$36:$B$135,0),2)))/IF(Summary!$B$7="Minutes",1,60)/COUNTA(INDEX(Capacity!$C$10:$Q$109,MATCH('Capacity Backing (Hide)'!U$2,Capacity!$B$10:$B$109,0),1):INDEX(Capacity!$C$10:$Q$109,MATCH('Capacity Backing (Hide)'!U$2,Capacity!$B$10:$B$109,0),15))</f>
        <v>#N/A</v>
      </c>
      <c r="V4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(Hide)'!$A40,'Capacity Summary'!$I$35:$BH$35,0))="x",INDEX('Capacity Summary'!$C$36:$F$135,MATCH('Capacity Backing (Hide)'!V$2,'Capacity Summary'!$B$36:$B$135,0),4),IF(INDEX('Capacity Summary'!$I$36:$BH$135,MATCH('Capacity Backing (Hide)'!V$2,'Capacity Summary'!$B$36:$B$135,0),MATCH('Capacity Backing (Hide)'!$A40,'Capacity Summary'!$I$35:$BH$35,0))&lt;&gt;0,INDEX('Capacity Summary'!$I$36:$BH$135,MATCH('Capacity Backing (Hide)'!V$2,'Capacity Summary'!$B$36:$B$135,0),MATCH('Capacity Backing (Hide)'!$A40,'Capacity Summary'!$I$35:$BH$35,0)),0)),INDEX('Capacity Summary'!$C$36:$F$135,MATCH('Capacity Backing (Hide)'!V$2,'Capacity Summary'!$B$36:$B$135,0),2)))/IF(Summary!$B$7="Minutes",1,60)/COUNTA(INDEX(Capacity!$C$10:$Q$109,MATCH('Capacity Backing (Hide)'!V$2,Capacity!$B$10:$B$109,0),1):INDEX(Capacity!$C$10:$Q$109,MATCH('Capacity Backing (Hide)'!V$2,Capacity!$B$10:$B$109,0),15))</f>
        <v>#N/A</v>
      </c>
      <c r="W4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(Hide)'!$A40,'Capacity Summary'!$I$35:$BH$35,0))="x",INDEX('Capacity Summary'!$C$36:$F$135,MATCH('Capacity Backing (Hide)'!W$2,'Capacity Summary'!$B$36:$B$135,0),4),IF(INDEX('Capacity Summary'!$I$36:$BH$135,MATCH('Capacity Backing (Hide)'!W$2,'Capacity Summary'!$B$36:$B$135,0),MATCH('Capacity Backing (Hide)'!$A40,'Capacity Summary'!$I$35:$BH$35,0))&lt;&gt;0,INDEX('Capacity Summary'!$I$36:$BH$135,MATCH('Capacity Backing (Hide)'!W$2,'Capacity Summary'!$B$36:$B$135,0),MATCH('Capacity Backing (Hide)'!$A40,'Capacity Summary'!$I$35:$BH$35,0)),0)),INDEX('Capacity Summary'!$C$36:$F$135,MATCH('Capacity Backing (Hide)'!W$2,'Capacity Summary'!$B$36:$B$135,0),2)))/IF(Summary!$B$7="Minutes",1,60)/COUNTA(INDEX(Capacity!$C$10:$Q$109,MATCH('Capacity Backing (Hide)'!W$2,Capacity!$B$10:$B$109,0),1):INDEX(Capacity!$C$10:$Q$109,MATCH('Capacity Backing (Hide)'!W$2,Capacity!$B$10:$B$109,0),15))</f>
        <v>#N/A</v>
      </c>
      <c r="X4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(Hide)'!$A40,'Capacity Summary'!$I$35:$BH$35,0))="x",INDEX('Capacity Summary'!$C$36:$F$135,MATCH('Capacity Backing (Hide)'!X$2,'Capacity Summary'!$B$36:$B$135,0),4),IF(INDEX('Capacity Summary'!$I$36:$BH$135,MATCH('Capacity Backing (Hide)'!X$2,'Capacity Summary'!$B$36:$B$135,0),MATCH('Capacity Backing (Hide)'!$A40,'Capacity Summary'!$I$35:$BH$35,0))&lt;&gt;0,INDEX('Capacity Summary'!$I$36:$BH$135,MATCH('Capacity Backing (Hide)'!X$2,'Capacity Summary'!$B$36:$B$135,0),MATCH('Capacity Backing (Hide)'!$A40,'Capacity Summary'!$I$35:$BH$35,0)),0)),INDEX('Capacity Summary'!$C$36:$F$135,MATCH('Capacity Backing (Hide)'!X$2,'Capacity Summary'!$B$36:$B$135,0),2)))/IF(Summary!$B$7="Minutes",1,60)/COUNTA(INDEX(Capacity!$C$10:$Q$109,MATCH('Capacity Backing (Hide)'!X$2,Capacity!$B$10:$B$109,0),1):INDEX(Capacity!$C$10:$Q$109,MATCH('Capacity Backing (Hide)'!X$2,Capacity!$B$10:$B$109,0),15))</f>
        <v>#N/A</v>
      </c>
      <c r="Y4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(Hide)'!$A40,'Capacity Summary'!$I$35:$BH$35,0))="x",INDEX('Capacity Summary'!$C$36:$F$135,MATCH('Capacity Backing (Hide)'!Y$2,'Capacity Summary'!$B$36:$B$135,0),4),IF(INDEX('Capacity Summary'!$I$36:$BH$135,MATCH('Capacity Backing (Hide)'!Y$2,'Capacity Summary'!$B$36:$B$135,0),MATCH('Capacity Backing (Hide)'!$A40,'Capacity Summary'!$I$35:$BH$35,0))&lt;&gt;0,INDEX('Capacity Summary'!$I$36:$BH$135,MATCH('Capacity Backing (Hide)'!Y$2,'Capacity Summary'!$B$36:$B$135,0),MATCH('Capacity Backing (Hide)'!$A40,'Capacity Summary'!$I$35:$BH$35,0)),0)),INDEX('Capacity Summary'!$C$36:$F$135,MATCH('Capacity Backing (Hide)'!Y$2,'Capacity Summary'!$B$36:$B$135,0),2)))/IF(Summary!$B$7="Minutes",1,60)/COUNTA(INDEX(Capacity!$C$10:$Q$109,MATCH('Capacity Backing (Hide)'!Y$2,Capacity!$B$10:$B$109,0),1):INDEX(Capacity!$C$10:$Q$109,MATCH('Capacity Backing (Hide)'!Y$2,Capacity!$B$10:$B$109,0),15))</f>
        <v>#N/A</v>
      </c>
      <c r="Z4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(Hide)'!$A40,'Capacity Summary'!$I$35:$BH$35,0))="x",INDEX('Capacity Summary'!$C$36:$F$135,MATCH('Capacity Backing (Hide)'!Z$2,'Capacity Summary'!$B$36:$B$135,0),4),IF(INDEX('Capacity Summary'!$I$36:$BH$135,MATCH('Capacity Backing (Hide)'!Z$2,'Capacity Summary'!$B$36:$B$135,0),MATCH('Capacity Backing (Hide)'!$A40,'Capacity Summary'!$I$35:$BH$35,0))&lt;&gt;0,INDEX('Capacity Summary'!$I$36:$BH$135,MATCH('Capacity Backing (Hide)'!Z$2,'Capacity Summary'!$B$36:$B$135,0),MATCH('Capacity Backing (Hide)'!$A40,'Capacity Summary'!$I$35:$BH$35,0)),0)),INDEX('Capacity Summary'!$C$36:$F$135,MATCH('Capacity Backing (Hide)'!Z$2,'Capacity Summary'!$B$36:$B$135,0),2)))/IF(Summary!$B$7="Minutes",1,60)/COUNTA(INDEX(Capacity!$C$10:$Q$109,MATCH('Capacity Backing (Hide)'!Z$2,Capacity!$B$10:$B$109,0),1):INDEX(Capacity!$C$10:$Q$109,MATCH('Capacity Backing (Hide)'!Z$2,Capacity!$B$10:$B$109,0),15))</f>
        <v>#N/A</v>
      </c>
      <c r="AA4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(Hide)'!$A40,'Capacity Summary'!$I$35:$BH$35,0))="x",INDEX('Capacity Summary'!$C$36:$F$135,MATCH('Capacity Backing (Hide)'!AA$2,'Capacity Summary'!$B$36:$B$135,0),4),IF(INDEX('Capacity Summary'!$I$36:$BH$135,MATCH('Capacity Backing (Hide)'!AA$2,'Capacity Summary'!$B$36:$B$135,0),MATCH('Capacity Backing (Hide)'!$A40,'Capacity Summary'!$I$35:$BH$35,0))&lt;&gt;0,INDEX('Capacity Summary'!$I$36:$BH$135,MATCH('Capacity Backing (Hide)'!AA$2,'Capacity Summary'!$B$36:$B$135,0),MATCH('Capacity Backing (Hide)'!$A40,'Capacity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(Hide)'!$A40,'Capacity Summary'!$I$35:$BH$35,0))="x",INDEX('Capacity Summary'!$C$36:$F$135,MATCH('Capacity Backing (Hide)'!AB$2,'Capacity Summary'!$B$36:$B$135,0),4),IF(INDEX('Capacity Summary'!$I$36:$BH$135,MATCH('Capacity Backing (Hide)'!AB$2,'Capacity Summary'!$B$36:$B$135,0),MATCH('Capacity Backing (Hide)'!$A40,'Capacity Summary'!$I$35:$BH$35,0))&lt;&gt;0,INDEX('Capacity Summary'!$I$36:$BH$135,MATCH('Capacity Backing (Hide)'!AB$2,'Capacity Summary'!$B$36:$B$135,0),MATCH('Capacity Backing (Hide)'!$A40,'Capacity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(Hide)'!$A40,'Capacity Summary'!$I$35:$BH$35,0))="x",INDEX('Capacity Summary'!$C$36:$F$135,MATCH('Capacity Backing (Hide)'!AC$2,'Capacity Summary'!$B$36:$B$135,0),4),IF(INDEX('Capacity Summary'!$I$36:$BH$135,MATCH('Capacity Backing (Hide)'!AC$2,'Capacity Summary'!$B$36:$B$135,0),MATCH('Capacity Backing (Hide)'!$A40,'Capacity Summary'!$I$35:$BH$35,0))&lt;&gt;0,INDEX('Capacity Summary'!$I$36:$BH$135,MATCH('Capacity Backing (Hide)'!AC$2,'Capacity Summary'!$B$36:$B$135,0),MATCH('Capacity Backing (Hide)'!$A40,'Capacity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(Hide)'!$A40,'Capacity Summary'!$I$35:$BH$35,0))="x",INDEX('Capacity Summary'!$C$36:$F$135,MATCH('Capacity Backing (Hide)'!AD$2,'Capacity Summary'!$B$36:$B$135,0),4),IF(INDEX('Capacity Summary'!$I$36:$BH$135,MATCH('Capacity Backing (Hide)'!AD$2,'Capacity Summary'!$B$36:$B$135,0),MATCH('Capacity Backing (Hide)'!$A40,'Capacity Summary'!$I$35:$BH$35,0))&lt;&gt;0,INDEX('Capacity Summary'!$I$36:$BH$135,MATCH('Capacity Backing (Hide)'!AD$2,'Capacity Summary'!$B$36:$B$135,0),MATCH('Capacity Backing (Hide)'!$A40,'Capacity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(Hide)'!$A40,'Capacity Summary'!$I$35:$BH$35,0))="x",INDEX('Capacity Summary'!$C$36:$F$135,MATCH('Capacity Backing (Hide)'!AE$2,'Capacity Summary'!$B$36:$B$135,0),4),IF(INDEX('Capacity Summary'!$I$36:$BH$135,MATCH('Capacity Backing (Hide)'!AE$2,'Capacity Summary'!$B$36:$B$135,0),MATCH('Capacity Backing (Hide)'!$A40,'Capacity Summary'!$I$35:$BH$35,0))&lt;&gt;0,INDEX('Capacity Summary'!$I$36:$BH$135,MATCH('Capacity Backing (Hide)'!AE$2,'Capacity Summary'!$B$36:$B$135,0),MATCH('Capacity Backing (Hide)'!$A40,'Capacity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(Hide)'!$A40,'Capacity Summary'!$I$35:$BH$35,0))="x",INDEX('Capacity Summary'!$C$36:$F$135,MATCH('Capacity Backing (Hide)'!AF$2,'Capacity Summary'!$B$36:$B$135,0),4),IF(INDEX('Capacity Summary'!$I$36:$BH$135,MATCH('Capacity Backing (Hide)'!AF$2,'Capacity Summary'!$B$36:$B$135,0),MATCH('Capacity Backing (Hide)'!$A40,'Capacity Summary'!$I$35:$BH$35,0))&lt;&gt;0,INDEX('Capacity Summary'!$I$36:$BH$135,MATCH('Capacity Backing (Hide)'!AF$2,'Capacity Summary'!$B$36:$B$135,0),MATCH('Capacity Backing (Hide)'!$A40,'Capacity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(Hide)'!$A40,'Capacity Summary'!$I$35:$BH$35,0))="x",INDEX('Capacity Summary'!$C$36:$F$135,MATCH('Capacity Backing (Hide)'!AG$2,'Capacity Summary'!$B$36:$B$135,0),4),IF(INDEX('Capacity Summary'!$I$36:$BH$135,MATCH('Capacity Backing (Hide)'!AG$2,'Capacity Summary'!$B$36:$B$135,0),MATCH('Capacity Backing (Hide)'!$A40,'Capacity Summary'!$I$35:$BH$35,0))&lt;&gt;0,INDEX('Capacity Summary'!$I$36:$BH$135,MATCH('Capacity Backing (Hide)'!AG$2,'Capacity Summary'!$B$36:$B$135,0),MATCH('Capacity Backing (Hide)'!$A40,'Capacity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(Hide)'!$A40,'Capacity Summary'!$I$35:$BH$35,0))="x",INDEX('Capacity Summary'!$C$36:$F$135,MATCH('Capacity Backing (Hide)'!AH$2,'Capacity Summary'!$B$36:$B$135,0),4),IF(INDEX('Capacity Summary'!$I$36:$BH$135,MATCH('Capacity Backing (Hide)'!AH$2,'Capacity Summary'!$B$36:$B$135,0),MATCH('Capacity Backing (Hide)'!$A40,'Capacity Summary'!$I$35:$BH$35,0))&lt;&gt;0,INDEX('Capacity Summary'!$I$36:$BH$135,MATCH('Capacity Backing (Hide)'!AH$2,'Capacity Summary'!$B$36:$B$135,0),MATCH('Capacity Backing (Hide)'!$A40,'Capacity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(Hide)'!$A40,'Capacity Summary'!$I$35:$BH$35,0))="x",INDEX('Capacity Summary'!$C$36:$F$135,MATCH('Capacity Backing (Hide)'!AI$2,'Capacity Summary'!$B$36:$B$135,0),4),IF(INDEX('Capacity Summary'!$I$36:$BH$135,MATCH('Capacity Backing (Hide)'!AI$2,'Capacity Summary'!$B$36:$B$135,0),MATCH('Capacity Backing (Hide)'!$A40,'Capacity Summary'!$I$35:$BH$35,0))&lt;&gt;0,INDEX('Capacity Summary'!$I$36:$BH$135,MATCH('Capacity Backing (Hide)'!AI$2,'Capacity Summary'!$B$36:$B$135,0),MATCH('Capacity Backing (Hide)'!$A40,'Capacity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(Hide)'!$A40,'Capacity Summary'!$I$35:$BH$35,0))="x",INDEX('Capacity Summary'!$C$36:$F$135,MATCH('Capacity Backing (Hide)'!AJ$2,'Capacity Summary'!$B$36:$B$135,0),4),IF(INDEX('Capacity Summary'!$I$36:$BH$135,MATCH('Capacity Backing (Hide)'!AJ$2,'Capacity Summary'!$B$36:$B$135,0),MATCH('Capacity Backing (Hide)'!$A40,'Capacity Summary'!$I$35:$BH$35,0))&lt;&gt;0,INDEX('Capacity Summary'!$I$36:$BH$135,MATCH('Capacity Backing (Hide)'!AJ$2,'Capacity Summary'!$B$36:$B$135,0),MATCH('Capacity Backing (Hide)'!$A40,'Capacity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(Hide)'!$A40,'Capacity Summary'!$I$35:$BH$35,0))="x",INDEX('Capacity Summary'!$C$36:$F$135,MATCH('Capacity Backing (Hide)'!AK$2,'Capacity Summary'!$B$36:$B$135,0),4),IF(INDEX('Capacity Summary'!$I$36:$BH$135,MATCH('Capacity Backing (Hide)'!AK$2,'Capacity Summary'!$B$36:$B$135,0),MATCH('Capacity Backing (Hide)'!$A40,'Capacity Summary'!$I$35:$BH$35,0))&lt;&gt;0,INDEX('Capacity Summary'!$I$36:$BH$135,MATCH('Capacity Backing (Hide)'!AK$2,'Capacity Summary'!$B$36:$B$135,0),MATCH('Capacity Backing (Hide)'!$A40,'Capacity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(Hide)'!$A40,'Capacity Summary'!$I$35:$BH$35,0))="x",INDEX('Capacity Summary'!$C$36:$F$135,MATCH('Capacity Backing (Hide)'!AL$2,'Capacity Summary'!$B$36:$B$135,0),4),IF(INDEX('Capacity Summary'!$I$36:$BH$135,MATCH('Capacity Backing (Hide)'!AL$2,'Capacity Summary'!$B$36:$B$135,0),MATCH('Capacity Backing (Hide)'!$A40,'Capacity Summary'!$I$35:$BH$35,0))&lt;&gt;0,INDEX('Capacity Summary'!$I$36:$BH$135,MATCH('Capacity Backing (Hide)'!AL$2,'Capacity Summary'!$B$36:$B$135,0),MATCH('Capacity Backing (Hide)'!$A40,'Capacity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(Hide)'!$A40,'Capacity Summary'!$I$35:$BH$35,0))="x",INDEX('Capacity Summary'!$C$36:$F$135,MATCH('Capacity Backing (Hide)'!AM$2,'Capacity Summary'!$B$36:$B$135,0),4),IF(INDEX('Capacity Summary'!$I$36:$BH$135,MATCH('Capacity Backing (Hide)'!AM$2,'Capacity Summary'!$B$36:$B$135,0),MATCH('Capacity Backing (Hide)'!$A40,'Capacity Summary'!$I$35:$BH$35,0))&lt;&gt;0,INDEX('Capacity Summary'!$I$36:$BH$135,MATCH('Capacity Backing (Hide)'!AM$2,'Capacity Summary'!$B$36:$B$135,0),MATCH('Capacity Backing (Hide)'!$A40,'Capacity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(Hide)'!$A40,'Capacity Summary'!$I$35:$BH$35,0))="x",INDEX('Capacity Summary'!$C$36:$F$135,MATCH('Capacity Backing (Hide)'!AN$2,'Capacity Summary'!$B$36:$B$135,0),4),IF(INDEX('Capacity Summary'!$I$36:$BH$135,MATCH('Capacity Backing (Hide)'!AN$2,'Capacity Summary'!$B$36:$B$135,0),MATCH('Capacity Backing (Hide)'!$A40,'Capacity Summary'!$I$35:$BH$35,0))&lt;&gt;0,INDEX('Capacity Summary'!$I$36:$BH$135,MATCH('Capacity Backing (Hide)'!AN$2,'Capacity Summary'!$B$36:$B$135,0),MATCH('Capacity Backing (Hide)'!$A40,'Capacity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(Hide)'!$A40,'Capacity Summary'!$I$35:$BH$35,0))="x",INDEX('Capacity Summary'!$C$36:$F$135,MATCH('Capacity Backing (Hide)'!AO$2,'Capacity Summary'!$B$36:$B$135,0),4),IF(INDEX('Capacity Summary'!$I$36:$BH$135,MATCH('Capacity Backing (Hide)'!AO$2,'Capacity Summary'!$B$36:$B$135,0),MATCH('Capacity Backing (Hide)'!$A40,'Capacity Summary'!$I$35:$BH$35,0))&lt;&gt;0,INDEX('Capacity Summary'!$I$36:$BH$135,MATCH('Capacity Backing (Hide)'!AO$2,'Capacity Summary'!$B$36:$B$135,0),MATCH('Capacity Backing (Hide)'!$A40,'Capacity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(Hide)'!$A40,'Capacity Summary'!$I$35:$BH$35,0))="x",INDEX('Capacity Summary'!$C$36:$F$135,MATCH('Capacity Backing (Hide)'!AP$2,'Capacity Summary'!$B$36:$B$135,0),4),IF(INDEX('Capacity Summary'!$I$36:$BH$135,MATCH('Capacity Backing (Hide)'!AP$2,'Capacity Summary'!$B$36:$B$135,0),MATCH('Capacity Backing (Hide)'!$A40,'Capacity Summary'!$I$35:$BH$35,0))&lt;&gt;0,INDEX('Capacity Summary'!$I$36:$BH$135,MATCH('Capacity Backing (Hide)'!AP$2,'Capacity Summary'!$B$36:$B$135,0),MATCH('Capacity Backing (Hide)'!$A40,'Capacity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(Hide)'!$A40,'Capacity Summary'!$I$35:$BH$35,0))="x",INDEX('Capacity Summary'!$C$36:$F$135,MATCH('Capacity Backing (Hide)'!AQ$2,'Capacity Summary'!$B$36:$B$135,0),4),IF(INDEX('Capacity Summary'!$I$36:$BH$135,MATCH('Capacity Backing (Hide)'!AQ$2,'Capacity Summary'!$B$36:$B$135,0),MATCH('Capacity Backing (Hide)'!$A40,'Capacity Summary'!$I$35:$BH$35,0))&lt;&gt;0,INDEX('Capacity Summary'!$I$36:$BH$135,MATCH('Capacity Backing (Hide)'!AQ$2,'Capacity Summary'!$B$36:$B$135,0),MATCH('Capacity Backing (Hide)'!$A40,'Capacity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(Hide)'!$A40,'Capacity Summary'!$I$35:$BH$35,0))="x",INDEX('Capacity Summary'!$C$36:$F$135,MATCH('Capacity Backing (Hide)'!AR$2,'Capacity Summary'!$B$36:$B$135,0),4),IF(INDEX('Capacity Summary'!$I$36:$BH$135,MATCH('Capacity Backing (Hide)'!AR$2,'Capacity Summary'!$B$36:$B$135,0),MATCH('Capacity Backing (Hide)'!$A40,'Capacity Summary'!$I$35:$BH$35,0))&lt;&gt;0,INDEX('Capacity Summary'!$I$36:$BH$135,MATCH('Capacity Backing (Hide)'!AR$2,'Capacity Summary'!$B$36:$B$135,0),MATCH('Capacity Backing (Hide)'!$A40,'Capacity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(Hide)'!$A40,'Capacity Summary'!$I$35:$BH$35,0))="x",INDEX('Capacity Summary'!$C$36:$F$135,MATCH('Capacity Backing (Hide)'!AS$2,'Capacity Summary'!$B$36:$B$135,0),4),IF(INDEX('Capacity Summary'!$I$36:$BH$135,MATCH('Capacity Backing (Hide)'!AS$2,'Capacity Summary'!$B$36:$B$135,0),MATCH('Capacity Backing (Hide)'!$A40,'Capacity Summary'!$I$35:$BH$35,0))&lt;&gt;0,INDEX('Capacity Summary'!$I$36:$BH$135,MATCH('Capacity Backing (Hide)'!AS$2,'Capacity Summary'!$B$36:$B$135,0),MATCH('Capacity Backing (Hide)'!$A40,'Capacity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(Hide)'!$A40,'Capacity Summary'!$I$35:$BH$35,0))="x",INDEX('Capacity Summary'!$C$36:$F$135,MATCH('Capacity Backing (Hide)'!AT$2,'Capacity Summary'!$B$36:$B$135,0),4),IF(INDEX('Capacity Summary'!$I$36:$BH$135,MATCH('Capacity Backing (Hide)'!AT$2,'Capacity Summary'!$B$36:$B$135,0),MATCH('Capacity Backing (Hide)'!$A40,'Capacity Summary'!$I$35:$BH$35,0))&lt;&gt;0,INDEX('Capacity Summary'!$I$36:$BH$135,MATCH('Capacity Backing (Hide)'!AT$2,'Capacity Summary'!$B$36:$B$135,0),MATCH('Capacity Backing (Hide)'!$A40,'Capacity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(Hide)'!$A40,'Capacity Summary'!$I$35:$BH$35,0))="x",INDEX('Capacity Summary'!$C$36:$F$135,MATCH('Capacity Backing (Hide)'!AU$2,'Capacity Summary'!$B$36:$B$135,0),4),IF(INDEX('Capacity Summary'!$I$36:$BH$135,MATCH('Capacity Backing (Hide)'!AU$2,'Capacity Summary'!$B$36:$B$135,0),MATCH('Capacity Backing (Hide)'!$A40,'Capacity Summary'!$I$35:$BH$35,0))&lt;&gt;0,INDEX('Capacity Summary'!$I$36:$BH$135,MATCH('Capacity Backing (Hide)'!AU$2,'Capacity Summary'!$B$36:$B$135,0),MATCH('Capacity Backing (Hide)'!$A40,'Capacity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(Hide)'!$A40,'Capacity Summary'!$I$35:$BH$35,0))="x",INDEX('Capacity Summary'!$C$36:$F$135,MATCH('Capacity Backing (Hide)'!AV$2,'Capacity Summary'!$B$36:$B$135,0),4),IF(INDEX('Capacity Summary'!$I$36:$BH$135,MATCH('Capacity Backing (Hide)'!AV$2,'Capacity Summary'!$B$36:$B$135,0),MATCH('Capacity Backing (Hide)'!$A40,'Capacity Summary'!$I$35:$BH$35,0))&lt;&gt;0,INDEX('Capacity Summary'!$I$36:$BH$135,MATCH('Capacity Backing (Hide)'!AV$2,'Capacity Summary'!$B$36:$B$135,0),MATCH('Capacity Backing (Hide)'!$A40,'Capacity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(Hide)'!$A40,'Capacity Summary'!$I$35:$BH$35,0))="x",INDEX('Capacity Summary'!$C$36:$F$135,MATCH('Capacity Backing (Hide)'!AW$2,'Capacity Summary'!$B$36:$B$135,0),4),IF(INDEX('Capacity Summary'!$I$36:$BH$135,MATCH('Capacity Backing (Hide)'!AW$2,'Capacity Summary'!$B$36:$B$135,0),MATCH('Capacity Backing (Hide)'!$A40,'Capacity Summary'!$I$35:$BH$35,0))&lt;&gt;0,INDEX('Capacity Summary'!$I$36:$BH$135,MATCH('Capacity Backing (Hide)'!AW$2,'Capacity Summary'!$B$36:$B$135,0),MATCH('Capacity Backing (Hide)'!$A40,'Capacity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(Hide)'!$A40,'Capacity Summary'!$I$35:$BH$35,0))="x",INDEX('Capacity Summary'!$C$36:$F$135,MATCH('Capacity Backing (Hide)'!AX$2,'Capacity Summary'!$B$36:$B$135,0),4),IF(INDEX('Capacity Summary'!$I$36:$BH$135,MATCH('Capacity Backing (Hide)'!AX$2,'Capacity Summary'!$B$36:$B$135,0),MATCH('Capacity Backing (Hide)'!$A40,'Capacity Summary'!$I$35:$BH$35,0))&lt;&gt;0,INDEX('Capacity Summary'!$I$36:$BH$135,MATCH('Capacity Backing (Hide)'!AX$2,'Capacity Summary'!$B$36:$B$135,0),MATCH('Capacity Backing (Hide)'!$A40,'Capacity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(Hide)'!$A40,'Capacity Summary'!$I$35:$BH$35,0))="x",INDEX('Capacity Summary'!$C$36:$F$135,MATCH('Capacity Backing (Hide)'!AY$2,'Capacity Summary'!$B$36:$B$135,0),4),IF(INDEX('Capacity Summary'!$I$36:$BH$135,MATCH('Capacity Backing (Hide)'!AY$2,'Capacity Summary'!$B$36:$B$135,0),MATCH('Capacity Backing (Hide)'!$A40,'Capacity Summary'!$I$35:$BH$35,0))&lt;&gt;0,INDEX('Capacity Summary'!$I$36:$BH$135,MATCH('Capacity Backing (Hide)'!AY$2,'Capacity Summary'!$B$36:$B$135,0),MATCH('Capacity Backing (Hide)'!$A40,'Capacity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(Hide)'!$A40,'Capacity Summary'!$I$35:$BH$35,0))="x",INDEX('Capacity Summary'!$C$36:$F$135,MATCH('Capacity Backing (Hide)'!AZ$2,'Capacity Summary'!$B$36:$B$135,0),4),IF(INDEX('Capacity Summary'!$I$36:$BH$135,MATCH('Capacity Backing (Hide)'!AZ$2,'Capacity Summary'!$B$36:$B$135,0),MATCH('Capacity Backing (Hide)'!$A40,'Capacity Summary'!$I$35:$BH$35,0))&lt;&gt;0,INDEX('Capacity Summary'!$I$36:$BH$135,MATCH('Capacity Backing (Hide)'!AZ$2,'Capacity Summary'!$B$36:$B$135,0),MATCH('Capacity Backing (Hide)'!$A40,'Capacity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(Hide)'!$A40,'Capacity Summary'!$I$35:$BH$35,0))="x",INDEX('Capacity Summary'!$C$36:$F$135,MATCH('Capacity Backing (Hide)'!BA$2,'Capacity Summary'!$B$36:$B$135,0),4),IF(INDEX('Capacity Summary'!$I$36:$BH$135,MATCH('Capacity Backing (Hide)'!BA$2,'Capacity Summary'!$B$36:$B$135,0),MATCH('Capacity Backing (Hide)'!$A40,'Capacity Summary'!$I$35:$BH$35,0))&lt;&gt;0,INDEX('Capacity Summary'!$I$36:$BH$135,MATCH('Capacity Backing (Hide)'!BA$2,'Capacity Summary'!$B$36:$B$135,0),MATCH('Capacity Backing (Hide)'!$A40,'Capacity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(Hide)'!$A40,'Capacity Summary'!$I$35:$BH$35,0))="x",INDEX('Capacity Summary'!$C$36:$F$135,MATCH('Capacity Backing (Hide)'!BB$2,'Capacity Summary'!$B$36:$B$135,0),4),IF(INDEX('Capacity Summary'!$I$36:$BH$135,MATCH('Capacity Backing (Hide)'!BB$2,'Capacity Summary'!$B$36:$B$135,0),MATCH('Capacity Backing (Hide)'!$A40,'Capacity Summary'!$I$35:$BH$35,0))&lt;&gt;0,INDEX('Capacity Summary'!$I$36:$BH$135,MATCH('Capacity Backing (Hide)'!BB$2,'Capacity Summary'!$B$36:$B$135,0),MATCH('Capacity Backing (Hide)'!$A40,'Capacity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(Hide)'!$A40,'Capacity Summary'!$I$35:$BH$35,0))="x",INDEX('Capacity Summary'!$C$36:$F$135,MATCH('Capacity Backing (Hide)'!BC$2,'Capacity Summary'!$B$36:$B$135,0),4),IF(INDEX('Capacity Summary'!$I$36:$BH$135,MATCH('Capacity Backing (Hide)'!BC$2,'Capacity Summary'!$B$36:$B$135,0),MATCH('Capacity Backing (Hide)'!$A40,'Capacity Summary'!$I$35:$BH$35,0))&lt;&gt;0,INDEX('Capacity Summary'!$I$36:$BH$135,MATCH('Capacity Backing (Hide)'!BC$2,'Capacity Summary'!$B$36:$B$135,0),MATCH('Capacity Backing (Hide)'!$A40,'Capacity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(Hide)'!$A40,'Capacity Summary'!$I$35:$BH$35,0))="x",INDEX('Capacity Summary'!$C$36:$F$135,MATCH('Capacity Backing (Hide)'!BD$2,'Capacity Summary'!$B$36:$B$135,0),4),IF(INDEX('Capacity Summary'!$I$36:$BH$135,MATCH('Capacity Backing (Hide)'!BD$2,'Capacity Summary'!$B$36:$B$135,0),MATCH('Capacity Backing (Hide)'!$A40,'Capacity Summary'!$I$35:$BH$35,0))&lt;&gt;0,INDEX('Capacity Summary'!$I$36:$BH$135,MATCH('Capacity Backing (Hide)'!BD$2,'Capacity Summary'!$B$36:$B$135,0),MATCH('Capacity Backing (Hide)'!$A40,'Capacity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(Hide)'!$A40,'Capacity Summary'!$I$35:$BH$35,0))="x",INDEX('Capacity Summary'!$C$36:$F$135,MATCH('Capacity Backing (Hide)'!BE$2,'Capacity Summary'!$B$36:$B$135,0),4),IF(INDEX('Capacity Summary'!$I$36:$BH$135,MATCH('Capacity Backing (Hide)'!BE$2,'Capacity Summary'!$B$36:$B$135,0),MATCH('Capacity Backing (Hide)'!$A40,'Capacity Summary'!$I$35:$BH$35,0))&lt;&gt;0,INDEX('Capacity Summary'!$I$36:$BH$135,MATCH('Capacity Backing (Hide)'!BE$2,'Capacity Summary'!$B$36:$B$135,0),MATCH('Capacity Backing (Hide)'!$A40,'Capacity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(Hide)'!$A40,'Capacity Summary'!$I$35:$BH$35,0))="x",INDEX('Capacity Summary'!$C$36:$F$135,MATCH('Capacity Backing (Hide)'!BF$2,'Capacity Summary'!$B$36:$B$135,0),4),IF(INDEX('Capacity Summary'!$I$36:$BH$135,MATCH('Capacity Backing (Hide)'!BF$2,'Capacity Summary'!$B$36:$B$135,0),MATCH('Capacity Backing (Hide)'!$A40,'Capacity Summary'!$I$35:$BH$35,0))&lt;&gt;0,INDEX('Capacity Summary'!$I$36:$BH$135,MATCH('Capacity Backing (Hide)'!BF$2,'Capacity Summary'!$B$36:$B$135,0),MATCH('Capacity Backing (Hide)'!$A40,'Capacity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(Hide)'!$A40,'Capacity Summary'!$I$35:$BH$35,0))="x",INDEX('Capacity Summary'!$C$36:$F$135,MATCH('Capacity Backing (Hide)'!BG$2,'Capacity Summary'!$B$36:$B$135,0),4),IF(INDEX('Capacity Summary'!$I$36:$BH$135,MATCH('Capacity Backing (Hide)'!BG$2,'Capacity Summary'!$B$36:$B$135,0),MATCH('Capacity Backing (Hide)'!$A40,'Capacity Summary'!$I$35:$BH$35,0))&lt;&gt;0,INDEX('Capacity Summary'!$I$36:$BH$135,MATCH('Capacity Backing (Hide)'!BG$2,'Capacity Summary'!$B$36:$B$135,0),MATCH('Capacity Backing (Hide)'!$A40,'Capacity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(Hide)'!$A40,'Capacity Summary'!$I$35:$BH$35,0))="x",INDEX('Capacity Summary'!$C$36:$F$135,MATCH('Capacity Backing (Hide)'!BH$2,'Capacity Summary'!$B$36:$B$135,0),4),IF(INDEX('Capacity Summary'!$I$36:$BH$135,MATCH('Capacity Backing (Hide)'!BH$2,'Capacity Summary'!$B$36:$B$135,0),MATCH('Capacity Backing (Hide)'!$A40,'Capacity Summary'!$I$35:$BH$35,0))&lt;&gt;0,INDEX('Capacity Summary'!$I$36:$BH$135,MATCH('Capacity Backing (Hide)'!BH$2,'Capacity Summary'!$B$36:$B$135,0),MATCH('Capacity Backing (Hide)'!$A40,'Capacity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(Hide)'!$A40,'Capacity Summary'!$I$35:$BH$35,0))="x",INDEX('Capacity Summary'!$C$36:$F$135,MATCH('Capacity Backing (Hide)'!BI$2,'Capacity Summary'!$B$36:$B$135,0),4),IF(INDEX('Capacity Summary'!$I$36:$BH$135,MATCH('Capacity Backing (Hide)'!BI$2,'Capacity Summary'!$B$36:$B$135,0),MATCH('Capacity Backing (Hide)'!$A40,'Capacity Summary'!$I$35:$BH$35,0))&lt;&gt;0,INDEX('Capacity Summary'!$I$36:$BH$135,MATCH('Capacity Backing (Hide)'!BI$2,'Capacity Summary'!$B$36:$B$135,0),MATCH('Capacity Backing (Hide)'!$A40,'Capacity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(Hide)'!$A40,'Capacity Summary'!$I$35:$BH$35,0))="x",INDEX('Capacity Summary'!$C$36:$F$135,MATCH('Capacity Backing (Hide)'!BJ$2,'Capacity Summary'!$B$36:$B$135,0),4),IF(INDEX('Capacity Summary'!$I$36:$BH$135,MATCH('Capacity Backing (Hide)'!BJ$2,'Capacity Summary'!$B$36:$B$135,0),MATCH('Capacity Backing (Hide)'!$A40,'Capacity Summary'!$I$35:$BH$35,0))&lt;&gt;0,INDEX('Capacity Summary'!$I$36:$BH$135,MATCH('Capacity Backing (Hide)'!BJ$2,'Capacity Summary'!$B$36:$B$135,0),MATCH('Capacity Backing (Hide)'!$A40,'Capacity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(Hide)'!$A40,'Capacity Summary'!$I$35:$BH$35,0))="x",INDEX('Capacity Summary'!$C$36:$F$135,MATCH('Capacity Backing (Hide)'!BK$2,'Capacity Summary'!$B$36:$B$135,0),4),IF(INDEX('Capacity Summary'!$I$36:$BH$135,MATCH('Capacity Backing (Hide)'!BK$2,'Capacity Summary'!$B$36:$B$135,0),MATCH('Capacity Backing (Hide)'!$A40,'Capacity Summary'!$I$35:$BH$35,0))&lt;&gt;0,INDEX('Capacity Summary'!$I$36:$BH$135,MATCH('Capacity Backing (Hide)'!BK$2,'Capacity Summary'!$B$36:$B$135,0),MATCH('Capacity Backing (Hide)'!$A40,'Capacity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(Hide)'!$A40,'Capacity Summary'!$I$35:$BH$35,0))="x",INDEX('Capacity Summary'!$C$36:$F$135,MATCH('Capacity Backing (Hide)'!BL$2,'Capacity Summary'!$B$36:$B$135,0),4),IF(INDEX('Capacity Summary'!$I$36:$BH$135,MATCH('Capacity Backing (Hide)'!BL$2,'Capacity Summary'!$B$36:$B$135,0),MATCH('Capacity Backing (Hide)'!$A40,'Capacity Summary'!$I$35:$BH$35,0))&lt;&gt;0,INDEX('Capacity Summary'!$I$36:$BH$135,MATCH('Capacity Backing (Hide)'!BL$2,'Capacity Summary'!$B$36:$B$135,0),MATCH('Capacity Backing (Hide)'!$A40,'Capacity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(Hide)'!$A40,'Capacity Summary'!$I$35:$BH$35,0))="x",INDEX('Capacity Summary'!$C$36:$F$135,MATCH('Capacity Backing (Hide)'!BM$2,'Capacity Summary'!$B$36:$B$135,0),4),IF(INDEX('Capacity Summary'!$I$36:$BH$135,MATCH('Capacity Backing (Hide)'!BM$2,'Capacity Summary'!$B$36:$B$135,0),MATCH('Capacity Backing (Hide)'!$A40,'Capacity Summary'!$I$35:$BH$35,0))&lt;&gt;0,INDEX('Capacity Summary'!$I$36:$BH$135,MATCH('Capacity Backing (Hide)'!BM$2,'Capacity Summary'!$B$36:$B$135,0),MATCH('Capacity Backing (Hide)'!$A40,'Capacity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(Hide)'!$A40,'Capacity Summary'!$I$35:$BH$35,0))="x",INDEX('Capacity Summary'!$C$36:$F$135,MATCH('Capacity Backing (Hide)'!BN$2,'Capacity Summary'!$B$36:$B$135,0),4),IF(INDEX('Capacity Summary'!$I$36:$BH$135,MATCH('Capacity Backing (Hide)'!BN$2,'Capacity Summary'!$B$36:$B$135,0),MATCH('Capacity Backing (Hide)'!$A40,'Capacity Summary'!$I$35:$BH$35,0))&lt;&gt;0,INDEX('Capacity Summary'!$I$36:$BH$135,MATCH('Capacity Backing (Hide)'!BN$2,'Capacity Summary'!$B$36:$B$135,0),MATCH('Capacity Backing (Hide)'!$A40,'Capacity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(Hide)'!$A40,'Capacity Summary'!$I$35:$BH$35,0))="x",INDEX('Capacity Summary'!$C$36:$F$135,MATCH('Capacity Backing (Hide)'!BO$2,'Capacity Summary'!$B$36:$B$135,0),4),IF(INDEX('Capacity Summary'!$I$36:$BH$135,MATCH('Capacity Backing (Hide)'!BO$2,'Capacity Summary'!$B$36:$B$135,0),MATCH('Capacity Backing (Hide)'!$A40,'Capacity Summary'!$I$35:$BH$35,0))&lt;&gt;0,INDEX('Capacity Summary'!$I$36:$BH$135,MATCH('Capacity Backing (Hide)'!BO$2,'Capacity Summary'!$B$36:$B$135,0),MATCH('Capacity Backing (Hide)'!$A40,'Capacity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(Hide)'!$A40,'Capacity Summary'!$I$35:$BH$35,0))="x",INDEX('Capacity Summary'!$C$36:$F$135,MATCH('Capacity Backing (Hide)'!BP$2,'Capacity Summary'!$B$36:$B$135,0),4),IF(INDEX('Capacity Summary'!$I$36:$BH$135,MATCH('Capacity Backing (Hide)'!BP$2,'Capacity Summary'!$B$36:$B$135,0),MATCH('Capacity Backing (Hide)'!$A40,'Capacity Summary'!$I$35:$BH$35,0))&lt;&gt;0,INDEX('Capacity Summary'!$I$36:$BH$135,MATCH('Capacity Backing (Hide)'!BP$2,'Capacity Summary'!$B$36:$B$135,0),MATCH('Capacity Backing (Hide)'!$A40,'Capacity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(Hide)'!$A40,'Capacity Summary'!$I$35:$BH$35,0))="x",INDEX('Capacity Summary'!$C$36:$F$135,MATCH('Capacity Backing (Hide)'!BQ$2,'Capacity Summary'!$B$36:$B$135,0),4),IF(INDEX('Capacity Summary'!$I$36:$BH$135,MATCH('Capacity Backing (Hide)'!BQ$2,'Capacity Summary'!$B$36:$B$135,0),MATCH('Capacity Backing (Hide)'!$A40,'Capacity Summary'!$I$35:$BH$35,0))&lt;&gt;0,INDEX('Capacity Summary'!$I$36:$BH$135,MATCH('Capacity Backing (Hide)'!BQ$2,'Capacity Summary'!$B$36:$B$135,0),MATCH('Capacity Backing (Hide)'!$A40,'Capacity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(Hide)'!$A40,'Capacity Summary'!$I$35:$BH$35,0))="x",INDEX('Capacity Summary'!$C$36:$F$135,MATCH('Capacity Backing (Hide)'!BR$2,'Capacity Summary'!$B$36:$B$135,0),4),IF(INDEX('Capacity Summary'!$I$36:$BH$135,MATCH('Capacity Backing (Hide)'!BR$2,'Capacity Summary'!$B$36:$B$135,0),MATCH('Capacity Backing (Hide)'!$A40,'Capacity Summary'!$I$35:$BH$35,0))&lt;&gt;0,INDEX('Capacity Summary'!$I$36:$BH$135,MATCH('Capacity Backing (Hide)'!BR$2,'Capacity Summary'!$B$36:$B$135,0),MATCH('Capacity Backing (Hide)'!$A40,'Capacity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(Hide)'!$A40,'Capacity Summary'!$I$35:$BH$35,0))="x",INDEX('Capacity Summary'!$C$36:$F$135,MATCH('Capacity Backing (Hide)'!BS$2,'Capacity Summary'!$B$36:$B$135,0),4),IF(INDEX('Capacity Summary'!$I$36:$BH$135,MATCH('Capacity Backing (Hide)'!BS$2,'Capacity Summary'!$B$36:$B$135,0),MATCH('Capacity Backing (Hide)'!$A40,'Capacity Summary'!$I$35:$BH$35,0))&lt;&gt;0,INDEX('Capacity Summary'!$I$36:$BH$135,MATCH('Capacity Backing (Hide)'!BS$2,'Capacity Summary'!$B$36:$B$135,0),MATCH('Capacity Backing (Hide)'!$A40,'Capacity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(Hide)'!$A40,'Capacity Summary'!$I$35:$BH$35,0))="x",INDEX('Capacity Summary'!$C$36:$F$135,MATCH('Capacity Backing (Hide)'!BT$2,'Capacity Summary'!$B$36:$B$135,0),4),IF(INDEX('Capacity Summary'!$I$36:$BH$135,MATCH('Capacity Backing (Hide)'!BT$2,'Capacity Summary'!$B$36:$B$135,0),MATCH('Capacity Backing (Hide)'!$A40,'Capacity Summary'!$I$35:$BH$35,0))&lt;&gt;0,INDEX('Capacity Summary'!$I$36:$BH$135,MATCH('Capacity Backing (Hide)'!BT$2,'Capacity Summary'!$B$36:$B$135,0),MATCH('Capacity Backing (Hide)'!$A40,'Capacity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(Hide)'!$A40,'Capacity Summary'!$I$35:$BH$35,0))="x",INDEX('Capacity Summary'!$C$36:$F$135,MATCH('Capacity Backing (Hide)'!BU$2,'Capacity Summary'!$B$36:$B$135,0),4),IF(INDEX('Capacity Summary'!$I$36:$BH$135,MATCH('Capacity Backing (Hide)'!BU$2,'Capacity Summary'!$B$36:$B$135,0),MATCH('Capacity Backing (Hide)'!$A40,'Capacity Summary'!$I$35:$BH$35,0))&lt;&gt;0,INDEX('Capacity Summary'!$I$36:$BH$135,MATCH('Capacity Backing (Hide)'!BU$2,'Capacity Summary'!$B$36:$B$135,0),MATCH('Capacity Backing (Hide)'!$A40,'Capacity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(Hide)'!$A40,'Capacity Summary'!$I$35:$BH$35,0))="x",INDEX('Capacity Summary'!$C$36:$F$135,MATCH('Capacity Backing (Hide)'!BV$2,'Capacity Summary'!$B$36:$B$135,0),4),IF(INDEX('Capacity Summary'!$I$36:$BH$135,MATCH('Capacity Backing (Hide)'!BV$2,'Capacity Summary'!$B$36:$B$135,0),MATCH('Capacity Backing (Hide)'!$A40,'Capacity Summary'!$I$35:$BH$35,0))&lt;&gt;0,INDEX('Capacity Summary'!$I$36:$BH$135,MATCH('Capacity Backing (Hide)'!BV$2,'Capacity Summary'!$B$36:$B$135,0),MATCH('Capacity Backing (Hide)'!$A40,'Capacity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(Hide)'!$A40,'Capacity Summary'!$I$35:$BH$35,0))="x",INDEX('Capacity Summary'!$C$36:$F$135,MATCH('Capacity Backing (Hide)'!BW$2,'Capacity Summary'!$B$36:$B$135,0),4),IF(INDEX('Capacity Summary'!$I$36:$BH$135,MATCH('Capacity Backing (Hide)'!BW$2,'Capacity Summary'!$B$36:$B$135,0),MATCH('Capacity Backing (Hide)'!$A40,'Capacity Summary'!$I$35:$BH$35,0))&lt;&gt;0,INDEX('Capacity Summary'!$I$36:$BH$135,MATCH('Capacity Backing (Hide)'!BW$2,'Capacity Summary'!$B$36:$B$135,0),MATCH('Capacity Backing (Hide)'!$A40,'Capacity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(Hide)'!$A40,'Capacity Summary'!$I$35:$BH$35,0))="x",INDEX('Capacity Summary'!$C$36:$F$135,MATCH('Capacity Backing (Hide)'!BX$2,'Capacity Summary'!$B$36:$B$135,0),4),IF(INDEX('Capacity Summary'!$I$36:$BH$135,MATCH('Capacity Backing (Hide)'!BX$2,'Capacity Summary'!$B$36:$B$135,0),MATCH('Capacity Backing (Hide)'!$A40,'Capacity Summary'!$I$35:$BH$35,0))&lt;&gt;0,INDEX('Capacity Summary'!$I$36:$BH$135,MATCH('Capacity Backing (Hide)'!BX$2,'Capacity Summary'!$B$36:$B$135,0),MATCH('Capacity Backing (Hide)'!$A40,'Capacity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(Hide)'!$A40,'Capacity Summary'!$I$35:$BH$35,0))="x",INDEX('Capacity Summary'!$C$36:$F$135,MATCH('Capacity Backing (Hide)'!BY$2,'Capacity Summary'!$B$36:$B$135,0),4),IF(INDEX('Capacity Summary'!$I$36:$BH$135,MATCH('Capacity Backing (Hide)'!BY$2,'Capacity Summary'!$B$36:$B$135,0),MATCH('Capacity Backing (Hide)'!$A40,'Capacity Summary'!$I$35:$BH$35,0))&lt;&gt;0,INDEX('Capacity Summary'!$I$36:$BH$135,MATCH('Capacity Backing (Hide)'!BY$2,'Capacity Summary'!$B$36:$B$135,0),MATCH('Capacity Backing (Hide)'!$A40,'Capacity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(Hide)'!$A40,'Capacity Summary'!$I$35:$BH$35,0))="x",INDEX('Capacity Summary'!$C$36:$F$135,MATCH('Capacity Backing (Hide)'!BZ$2,'Capacity Summary'!$B$36:$B$135,0),4),IF(INDEX('Capacity Summary'!$I$36:$BH$135,MATCH('Capacity Backing (Hide)'!BZ$2,'Capacity Summary'!$B$36:$B$135,0),MATCH('Capacity Backing (Hide)'!$A40,'Capacity Summary'!$I$35:$BH$35,0))&lt;&gt;0,INDEX('Capacity Summary'!$I$36:$BH$135,MATCH('Capacity Backing (Hide)'!BZ$2,'Capacity Summary'!$B$36:$B$135,0),MATCH('Capacity Backing (Hide)'!$A40,'Capacity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(Hide)'!$A40,'Capacity Summary'!$I$35:$BH$35,0))="x",INDEX('Capacity Summary'!$C$36:$F$135,MATCH('Capacity Backing (Hide)'!CA$2,'Capacity Summary'!$B$36:$B$135,0),4),IF(INDEX('Capacity Summary'!$I$36:$BH$135,MATCH('Capacity Backing (Hide)'!CA$2,'Capacity Summary'!$B$36:$B$135,0),MATCH('Capacity Backing (Hide)'!$A40,'Capacity Summary'!$I$35:$BH$35,0))&lt;&gt;0,INDEX('Capacity Summary'!$I$36:$BH$135,MATCH('Capacity Backing (Hide)'!CA$2,'Capacity Summary'!$B$36:$B$135,0),MATCH('Capacity Backing (Hide)'!$A40,'Capacity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(Hide)'!$A40,'Capacity Summary'!$I$35:$BH$35,0))="x",INDEX('Capacity Summary'!$C$36:$F$135,MATCH('Capacity Backing (Hide)'!CB$2,'Capacity Summary'!$B$36:$B$135,0),4),IF(INDEX('Capacity Summary'!$I$36:$BH$135,MATCH('Capacity Backing (Hide)'!CB$2,'Capacity Summary'!$B$36:$B$135,0),MATCH('Capacity Backing (Hide)'!$A40,'Capacity Summary'!$I$35:$BH$35,0))&lt;&gt;0,INDEX('Capacity Summary'!$I$36:$BH$135,MATCH('Capacity Backing (Hide)'!CB$2,'Capacity Summary'!$B$36:$B$135,0),MATCH('Capacity Backing (Hide)'!$A40,'Capacity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(Hide)'!$A40,'Capacity Summary'!$I$35:$BH$35,0))="x",INDEX('Capacity Summary'!$C$36:$F$135,MATCH('Capacity Backing (Hide)'!CC$2,'Capacity Summary'!$B$36:$B$135,0),4),IF(INDEX('Capacity Summary'!$I$36:$BH$135,MATCH('Capacity Backing (Hide)'!CC$2,'Capacity Summary'!$B$36:$B$135,0),MATCH('Capacity Backing (Hide)'!$A40,'Capacity Summary'!$I$35:$BH$35,0))&lt;&gt;0,INDEX('Capacity Summary'!$I$36:$BH$135,MATCH('Capacity Backing (Hide)'!CC$2,'Capacity Summary'!$B$36:$B$135,0),MATCH('Capacity Backing (Hide)'!$A40,'Capacity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(Hide)'!$A40,'Capacity Summary'!$I$35:$BH$35,0))="x",INDEX('Capacity Summary'!$C$36:$F$135,MATCH('Capacity Backing (Hide)'!CD$2,'Capacity Summary'!$B$36:$B$135,0),4),IF(INDEX('Capacity Summary'!$I$36:$BH$135,MATCH('Capacity Backing (Hide)'!CD$2,'Capacity Summary'!$B$36:$B$135,0),MATCH('Capacity Backing (Hide)'!$A40,'Capacity Summary'!$I$35:$BH$35,0))&lt;&gt;0,INDEX('Capacity Summary'!$I$36:$BH$135,MATCH('Capacity Backing (Hide)'!CD$2,'Capacity Summary'!$B$36:$B$135,0),MATCH('Capacity Backing (Hide)'!$A40,'Capacity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(Hide)'!$A40,'Capacity Summary'!$I$35:$BH$35,0))="x",INDEX('Capacity Summary'!$C$36:$F$135,MATCH('Capacity Backing (Hide)'!CE$2,'Capacity Summary'!$B$36:$B$135,0),4),IF(INDEX('Capacity Summary'!$I$36:$BH$135,MATCH('Capacity Backing (Hide)'!CE$2,'Capacity Summary'!$B$36:$B$135,0),MATCH('Capacity Backing (Hide)'!$A40,'Capacity Summary'!$I$35:$BH$35,0))&lt;&gt;0,INDEX('Capacity Summary'!$I$36:$BH$135,MATCH('Capacity Backing (Hide)'!CE$2,'Capacity Summary'!$B$36:$B$135,0),MATCH('Capacity Backing (Hide)'!$A40,'Capacity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(Hide)'!$A40,'Capacity Summary'!$I$35:$BH$35,0))="x",INDEX('Capacity Summary'!$C$36:$F$135,MATCH('Capacity Backing (Hide)'!CF$2,'Capacity Summary'!$B$36:$B$135,0),4),IF(INDEX('Capacity Summary'!$I$36:$BH$135,MATCH('Capacity Backing (Hide)'!CF$2,'Capacity Summary'!$B$36:$B$135,0),MATCH('Capacity Backing (Hide)'!$A40,'Capacity Summary'!$I$35:$BH$35,0))&lt;&gt;0,INDEX('Capacity Summary'!$I$36:$BH$135,MATCH('Capacity Backing (Hide)'!CF$2,'Capacity Summary'!$B$36:$B$135,0),MATCH('Capacity Backing (Hide)'!$A40,'Capacity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(Hide)'!$A40,'Capacity Summary'!$I$35:$BH$35,0))="x",INDEX('Capacity Summary'!$C$36:$F$135,MATCH('Capacity Backing (Hide)'!CG$2,'Capacity Summary'!$B$36:$B$135,0),4),IF(INDEX('Capacity Summary'!$I$36:$BH$135,MATCH('Capacity Backing (Hide)'!CG$2,'Capacity Summary'!$B$36:$B$135,0),MATCH('Capacity Backing (Hide)'!$A40,'Capacity Summary'!$I$35:$BH$35,0))&lt;&gt;0,INDEX('Capacity Summary'!$I$36:$BH$135,MATCH('Capacity Backing (Hide)'!CG$2,'Capacity Summary'!$B$36:$B$135,0),MATCH('Capacity Backing (Hide)'!$A40,'Capacity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(Hide)'!$A40,'Capacity Summary'!$I$35:$BH$35,0))="x",INDEX('Capacity Summary'!$C$36:$F$135,MATCH('Capacity Backing (Hide)'!CH$2,'Capacity Summary'!$B$36:$B$135,0),4),IF(INDEX('Capacity Summary'!$I$36:$BH$135,MATCH('Capacity Backing (Hide)'!CH$2,'Capacity Summary'!$B$36:$B$135,0),MATCH('Capacity Backing (Hide)'!$A40,'Capacity Summary'!$I$35:$BH$35,0))&lt;&gt;0,INDEX('Capacity Summary'!$I$36:$BH$135,MATCH('Capacity Backing (Hide)'!CH$2,'Capacity Summary'!$B$36:$B$135,0),MATCH('Capacity Backing (Hide)'!$A40,'Capacity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(Hide)'!$A40,'Capacity Summary'!$I$35:$BH$35,0))="x",INDEX('Capacity Summary'!$C$36:$F$135,MATCH('Capacity Backing (Hide)'!CI$2,'Capacity Summary'!$B$36:$B$135,0),4),IF(INDEX('Capacity Summary'!$I$36:$BH$135,MATCH('Capacity Backing (Hide)'!CI$2,'Capacity Summary'!$B$36:$B$135,0),MATCH('Capacity Backing (Hide)'!$A40,'Capacity Summary'!$I$35:$BH$35,0))&lt;&gt;0,INDEX('Capacity Summary'!$I$36:$BH$135,MATCH('Capacity Backing (Hide)'!CI$2,'Capacity Summary'!$B$36:$B$135,0),MATCH('Capacity Backing (Hide)'!$A40,'Capacity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(Hide)'!$A40,'Capacity Summary'!$I$35:$BH$35,0))="x",INDEX('Capacity Summary'!$C$36:$F$135,MATCH('Capacity Backing (Hide)'!CJ$2,'Capacity Summary'!$B$36:$B$135,0),4),IF(INDEX('Capacity Summary'!$I$36:$BH$135,MATCH('Capacity Backing (Hide)'!CJ$2,'Capacity Summary'!$B$36:$B$135,0),MATCH('Capacity Backing (Hide)'!$A40,'Capacity Summary'!$I$35:$BH$35,0))&lt;&gt;0,INDEX('Capacity Summary'!$I$36:$BH$135,MATCH('Capacity Backing (Hide)'!CJ$2,'Capacity Summary'!$B$36:$B$135,0),MATCH('Capacity Backing (Hide)'!$A40,'Capacity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(Hide)'!$A40,'Capacity Summary'!$I$35:$BH$35,0))="x",INDEX('Capacity Summary'!$C$36:$F$135,MATCH('Capacity Backing (Hide)'!CK$2,'Capacity Summary'!$B$36:$B$135,0),4),IF(INDEX('Capacity Summary'!$I$36:$BH$135,MATCH('Capacity Backing (Hide)'!CK$2,'Capacity Summary'!$B$36:$B$135,0),MATCH('Capacity Backing (Hide)'!$A40,'Capacity Summary'!$I$35:$BH$35,0))&lt;&gt;0,INDEX('Capacity Summary'!$I$36:$BH$135,MATCH('Capacity Backing (Hide)'!CK$2,'Capacity Summary'!$B$36:$B$135,0),MATCH('Capacity Backing (Hide)'!$A40,'Capacity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(Hide)'!$A40,'Capacity Summary'!$I$35:$BH$35,0))="x",INDEX('Capacity Summary'!$C$36:$F$135,MATCH('Capacity Backing (Hide)'!CL$2,'Capacity Summary'!$B$36:$B$135,0),4),IF(INDEX('Capacity Summary'!$I$36:$BH$135,MATCH('Capacity Backing (Hide)'!CL$2,'Capacity Summary'!$B$36:$B$135,0),MATCH('Capacity Backing (Hide)'!$A40,'Capacity Summary'!$I$35:$BH$35,0))&lt;&gt;0,INDEX('Capacity Summary'!$I$36:$BH$135,MATCH('Capacity Backing (Hide)'!CL$2,'Capacity Summary'!$B$36:$B$135,0),MATCH('Capacity Backing (Hide)'!$A40,'Capacity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(Hide)'!$A40,'Capacity Summary'!$I$35:$BH$35,0))="x",INDEX('Capacity Summary'!$C$36:$F$135,MATCH('Capacity Backing (Hide)'!CM$2,'Capacity Summary'!$B$36:$B$135,0),4),IF(INDEX('Capacity Summary'!$I$36:$BH$135,MATCH('Capacity Backing (Hide)'!CM$2,'Capacity Summary'!$B$36:$B$135,0),MATCH('Capacity Backing (Hide)'!$A40,'Capacity Summary'!$I$35:$BH$35,0))&lt;&gt;0,INDEX('Capacity Summary'!$I$36:$BH$135,MATCH('Capacity Backing (Hide)'!CM$2,'Capacity Summary'!$B$36:$B$135,0),MATCH('Capacity Backing (Hide)'!$A40,'Capacity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(Hide)'!$A40,'Capacity Summary'!$I$35:$BH$35,0))="x",INDEX('Capacity Summary'!$C$36:$F$135,MATCH('Capacity Backing (Hide)'!CN$2,'Capacity Summary'!$B$36:$B$135,0),4),IF(INDEX('Capacity Summary'!$I$36:$BH$135,MATCH('Capacity Backing (Hide)'!CN$2,'Capacity Summary'!$B$36:$B$135,0),MATCH('Capacity Backing (Hide)'!$A40,'Capacity Summary'!$I$35:$BH$35,0))&lt;&gt;0,INDEX('Capacity Summary'!$I$36:$BH$135,MATCH('Capacity Backing (Hide)'!CN$2,'Capacity Summary'!$B$36:$B$135,0),MATCH('Capacity Backing (Hide)'!$A40,'Capacity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(Hide)'!$A40,'Capacity Summary'!$I$35:$BH$35,0))="x",INDEX('Capacity Summary'!$C$36:$F$135,MATCH('Capacity Backing (Hide)'!CO$2,'Capacity Summary'!$B$36:$B$135,0),4),IF(INDEX('Capacity Summary'!$I$36:$BH$135,MATCH('Capacity Backing (Hide)'!CO$2,'Capacity Summary'!$B$36:$B$135,0),MATCH('Capacity Backing (Hide)'!$A40,'Capacity Summary'!$I$35:$BH$35,0))&lt;&gt;0,INDEX('Capacity Summary'!$I$36:$BH$135,MATCH('Capacity Backing (Hide)'!CO$2,'Capacity Summary'!$B$36:$B$135,0),MATCH('Capacity Backing (Hide)'!$A40,'Capacity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(Hide)'!$A40,'Capacity Summary'!$I$35:$BH$35,0))="x",INDEX('Capacity Summary'!$C$36:$F$135,MATCH('Capacity Backing (Hide)'!CP$2,'Capacity Summary'!$B$36:$B$135,0),4),IF(INDEX('Capacity Summary'!$I$36:$BH$135,MATCH('Capacity Backing (Hide)'!CP$2,'Capacity Summary'!$B$36:$B$135,0),MATCH('Capacity Backing (Hide)'!$A40,'Capacity Summary'!$I$35:$BH$35,0))&lt;&gt;0,INDEX('Capacity Summary'!$I$36:$BH$135,MATCH('Capacity Backing (Hide)'!CP$2,'Capacity Summary'!$B$36:$B$135,0),MATCH('Capacity Backing (Hide)'!$A40,'Capacity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(Hide)'!$A40,'Capacity Summary'!$I$35:$BH$35,0))="x",INDEX('Capacity Summary'!$C$36:$F$135,MATCH('Capacity Backing (Hide)'!CQ$2,'Capacity Summary'!$B$36:$B$135,0),4),IF(INDEX('Capacity Summary'!$I$36:$BH$135,MATCH('Capacity Backing (Hide)'!CQ$2,'Capacity Summary'!$B$36:$B$135,0),MATCH('Capacity Backing (Hide)'!$A40,'Capacity Summary'!$I$35:$BH$35,0))&lt;&gt;0,INDEX('Capacity Summary'!$I$36:$BH$135,MATCH('Capacity Backing (Hide)'!CQ$2,'Capacity Summary'!$B$36:$B$135,0),MATCH('Capacity Backing (Hide)'!$A40,'Capacity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(Hide)'!$A40,'Capacity Summary'!$I$35:$BH$35,0))="x",INDEX('Capacity Summary'!$C$36:$F$135,MATCH('Capacity Backing (Hide)'!CR$2,'Capacity Summary'!$B$36:$B$135,0),4),IF(INDEX('Capacity Summary'!$I$36:$BH$135,MATCH('Capacity Backing (Hide)'!CR$2,'Capacity Summary'!$B$36:$B$135,0),MATCH('Capacity Backing (Hide)'!$A40,'Capacity Summary'!$I$35:$BH$35,0))&lt;&gt;0,INDEX('Capacity Summary'!$I$36:$BH$135,MATCH('Capacity Backing (Hide)'!CR$2,'Capacity Summary'!$B$36:$B$135,0),MATCH('Capacity Backing (Hide)'!$A40,'Capacity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(Hide)'!$A40,'Capacity Summary'!$I$35:$BH$35,0))="x",INDEX('Capacity Summary'!$C$36:$F$135,MATCH('Capacity Backing (Hide)'!CS$2,'Capacity Summary'!$B$36:$B$135,0),4),IF(INDEX('Capacity Summary'!$I$36:$BH$135,MATCH('Capacity Backing (Hide)'!CS$2,'Capacity Summary'!$B$36:$B$135,0),MATCH('Capacity Backing (Hide)'!$A40,'Capacity Summary'!$I$35:$BH$35,0))&lt;&gt;0,INDEX('Capacity Summary'!$I$36:$BH$135,MATCH('Capacity Backing (Hide)'!CS$2,'Capacity Summary'!$B$36:$B$135,0),MATCH('Capacity Backing (Hide)'!$A40,'Capacity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(Hide)'!$A40,'Capacity Summary'!$I$35:$BH$35,0))="x",INDEX('Capacity Summary'!$C$36:$F$135,MATCH('Capacity Backing (Hide)'!CT$2,'Capacity Summary'!$B$36:$B$135,0),4),IF(INDEX('Capacity Summary'!$I$36:$BH$135,MATCH('Capacity Backing (Hide)'!CT$2,'Capacity Summary'!$B$36:$B$135,0),MATCH('Capacity Backing (Hide)'!$A40,'Capacity Summary'!$I$35:$BH$35,0))&lt;&gt;0,INDEX('Capacity Summary'!$I$36:$BH$135,MATCH('Capacity Backing (Hide)'!CT$2,'Capacity Summary'!$B$36:$B$135,0),MATCH('Capacity Backing (Hide)'!$A40,'Capacity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(Hide)'!$A40,'Capacity Summary'!$I$35:$BH$35,0))="x",INDEX('Capacity Summary'!$C$36:$F$135,MATCH('Capacity Backing (Hide)'!CU$2,'Capacity Summary'!$B$36:$B$135,0),4),IF(INDEX('Capacity Summary'!$I$36:$BH$135,MATCH('Capacity Backing (Hide)'!CU$2,'Capacity Summary'!$B$36:$B$135,0),MATCH('Capacity Backing (Hide)'!$A40,'Capacity Summary'!$I$35:$BH$35,0))&lt;&gt;0,INDEX('Capacity Summary'!$I$36:$BH$135,MATCH('Capacity Backing (Hide)'!CU$2,'Capacity Summary'!$B$36:$B$135,0),MATCH('Capacity Backing (Hide)'!$A40,'Capacity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(Hide)'!$A40,'Capacity Summary'!$I$35:$BH$35,0))="x",INDEX('Capacity Summary'!$C$36:$F$135,MATCH('Capacity Backing (Hide)'!CV$2,'Capacity Summary'!$B$36:$B$135,0),4),IF(INDEX('Capacity Summary'!$I$36:$BH$135,MATCH('Capacity Backing (Hide)'!CV$2,'Capacity Summary'!$B$36:$B$135,0),MATCH('Capacity Backing (Hide)'!$A40,'Capacity Summary'!$I$35:$BH$35,0))&lt;&gt;0,INDEX('Capacity Summary'!$I$36:$BH$135,MATCH('Capacity Backing (Hide)'!CV$2,'Capacity Summary'!$B$36:$B$135,0),MATCH('Capacity Backing (Hide)'!$A40,'Capacity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(Hide)'!$A40,'Capacity Summary'!$I$35:$BH$35,0))="x",INDEX('Capacity Summary'!$C$36:$F$135,MATCH('Capacity Backing (Hide)'!CW$2,'Capacity Summary'!$B$36:$B$135,0),4),IF(INDEX('Capacity Summary'!$I$36:$BH$135,MATCH('Capacity Backing (Hide)'!CW$2,'Capacity Summary'!$B$36:$B$135,0),MATCH('Capacity Backing (Hide)'!$A40,'Capacity Summary'!$I$35:$BH$35,0))&lt;&gt;0,INDEX('Capacity Summary'!$I$36:$BH$135,MATCH('Capacity Backing (Hide)'!CW$2,'Capacity Summary'!$B$36:$B$135,0),MATCH('Capacity Backing (Hide)'!$A40,'Capacity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(Hide)'!$A41,'Capacity Summary'!$I$35:$BH$35,0))="x",INDEX('Capacity Summary'!$C$36:$F$135,MATCH('Capacity Backing (Hide)'!B$2,'Capacity Summary'!$B$36:$B$135,0),4),IF(INDEX('Capacity Summary'!$I$36:$BH$135,MATCH('Capacity Backing (Hide)'!B$2,'Capacity Summary'!$B$36:$B$135,0),MATCH('Capacity Backing (Hide)'!$A41,'Capacity Summary'!$I$35:$BH$35,0))&lt;&gt;0,INDEX('Capacity Summary'!$I$36:$BH$135,MATCH('Capacity Backing (Hide)'!B$2,'Capacity Summary'!$B$36:$B$135,0),MATCH('Capacity Backing (Hide)'!$A41,'Capacity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(Hide)'!$A41,'Capacity Summary'!$I$35:$BH$35,0))="x",INDEX('Capacity Summary'!$C$36:$F$135,MATCH('Capacity Backing (Hide)'!C$2,'Capacity Summary'!$B$36:$B$135,0),4),IF(INDEX('Capacity Summary'!$I$36:$BH$135,MATCH('Capacity Backing (Hide)'!C$2,'Capacity Summary'!$B$36:$B$135,0),MATCH('Capacity Backing (Hide)'!$A41,'Capacity Summary'!$I$35:$BH$35,0))&lt;&gt;0,INDEX('Capacity Summary'!$I$36:$BH$135,MATCH('Capacity Backing (Hide)'!C$2,'Capacity Summary'!$B$36:$B$135,0),MATCH('Capacity Backing (Hide)'!$A41,'Capacity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(Hide)'!$A41,'Capacity Summary'!$I$35:$BH$35,0))="x",INDEX('Capacity Summary'!$C$36:$F$135,MATCH('Capacity Backing (Hide)'!D$2,'Capacity Summary'!$B$36:$B$135,0),4),IF(INDEX('Capacity Summary'!$I$36:$BH$135,MATCH('Capacity Backing (Hide)'!D$2,'Capacity Summary'!$B$36:$B$135,0),MATCH('Capacity Backing (Hide)'!$A41,'Capacity Summary'!$I$35:$BH$35,0))&lt;&gt;0,INDEX('Capacity Summary'!$I$36:$BH$135,MATCH('Capacity Backing (Hide)'!D$2,'Capacity Summary'!$B$36:$B$135,0),MATCH('Capacity Backing (Hide)'!$A41,'Capacity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(Hide)'!$A41,'Capacity Summary'!$I$35:$BH$35,0))="x",INDEX('Capacity Summary'!$C$36:$F$135,MATCH('Capacity Backing (Hide)'!E$2,'Capacity Summary'!$B$36:$B$135,0),4),IF(INDEX('Capacity Summary'!$I$36:$BH$135,MATCH('Capacity Backing (Hide)'!E$2,'Capacity Summary'!$B$36:$B$135,0),MATCH('Capacity Backing (Hide)'!$A41,'Capacity Summary'!$I$35:$BH$35,0))&lt;&gt;0,INDEX('Capacity Summary'!$I$36:$BH$135,MATCH('Capacity Backing (Hide)'!E$2,'Capacity Summary'!$B$36:$B$135,0),MATCH('Capacity Backing (Hide)'!$A41,'Capacity Summary'!$I$35:$BH$35,0)),0)),INDEX('Capacity Summary'!$C$36:$F$135,MATCH('Capacity Backing (Hide)'!E$2,'Capacity Summary'!$B$36:$B$135,0),2)))/IF(Summary!$B$7="Minutes",1,60)/COUNTA(INDEX(Capacity!$C$10:$Q$109,MATCH('Capacity Backing (Hide)'!E$2,Capacity!$B$10:$B$109,0),1):INDEX(Capacity!$C$10:$Q$109,MATCH('Capacity Backing (Hide)'!E$2,Capacity!$B$10:$B$109,0),15))</f>
        <v>#N/A</v>
      </c>
      <c r="F4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(Hide)'!$A41,'Capacity Summary'!$I$35:$BH$35,0))="x",INDEX('Capacity Summary'!$C$36:$F$135,MATCH('Capacity Backing (Hide)'!F$2,'Capacity Summary'!$B$36:$B$135,0),4),IF(INDEX('Capacity Summary'!$I$36:$BH$135,MATCH('Capacity Backing (Hide)'!F$2,'Capacity Summary'!$B$36:$B$135,0),MATCH('Capacity Backing (Hide)'!$A41,'Capacity Summary'!$I$35:$BH$35,0))&lt;&gt;0,INDEX('Capacity Summary'!$I$36:$BH$135,MATCH('Capacity Backing (Hide)'!F$2,'Capacity Summary'!$B$36:$B$135,0),MATCH('Capacity Backing (Hide)'!$A41,'Capacity Summary'!$I$35:$BH$35,0)),0)),INDEX('Capacity Summary'!$C$36:$F$135,MATCH('Capacity Backing (Hide)'!F$2,'Capacity Summary'!$B$36:$B$135,0),2)))/IF(Summary!$B$7="Minutes",1,60)/COUNTA(INDEX(Capacity!$C$10:$Q$109,MATCH('Capacity Backing (Hide)'!F$2,Capacity!$B$10:$B$109,0),1):INDEX(Capacity!$C$10:$Q$109,MATCH('Capacity Backing (Hide)'!F$2,Capacity!$B$10:$B$109,0),15))</f>
        <v>#N/A</v>
      </c>
      <c r="G4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(Hide)'!$A41,'Capacity Summary'!$I$35:$BH$35,0))="x",INDEX('Capacity Summary'!$C$36:$F$135,MATCH('Capacity Backing (Hide)'!G$2,'Capacity Summary'!$B$36:$B$135,0),4),IF(INDEX('Capacity Summary'!$I$36:$BH$135,MATCH('Capacity Backing (Hide)'!G$2,'Capacity Summary'!$B$36:$B$135,0),MATCH('Capacity Backing (Hide)'!$A41,'Capacity Summary'!$I$35:$BH$35,0))&lt;&gt;0,INDEX('Capacity Summary'!$I$36:$BH$135,MATCH('Capacity Backing (Hide)'!G$2,'Capacity Summary'!$B$36:$B$135,0),MATCH('Capacity Backing (Hide)'!$A41,'Capacity Summary'!$I$35:$BH$35,0)),0)),INDEX('Capacity Summary'!$C$36:$F$135,MATCH('Capacity Backing (Hide)'!G$2,'Capacity Summary'!$B$36:$B$135,0),2)))/IF(Summary!$B$7="Minutes",1,60)/COUNTA(INDEX(Capacity!$C$10:$Q$109,MATCH('Capacity Backing (Hide)'!G$2,Capacity!$B$10:$B$109,0),1):INDEX(Capacity!$C$10:$Q$109,MATCH('Capacity Backing (Hide)'!G$2,Capacity!$B$10:$B$109,0),15))</f>
        <v>#N/A</v>
      </c>
      <c r="H4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(Hide)'!$A41,'Capacity Summary'!$I$35:$BH$35,0))="x",INDEX('Capacity Summary'!$C$36:$F$135,MATCH('Capacity Backing (Hide)'!H$2,'Capacity Summary'!$B$36:$B$135,0),4),IF(INDEX('Capacity Summary'!$I$36:$BH$135,MATCH('Capacity Backing (Hide)'!H$2,'Capacity Summary'!$B$36:$B$135,0),MATCH('Capacity Backing (Hide)'!$A41,'Capacity Summary'!$I$35:$BH$35,0))&lt;&gt;0,INDEX('Capacity Summary'!$I$36:$BH$135,MATCH('Capacity Backing (Hide)'!H$2,'Capacity Summary'!$B$36:$B$135,0),MATCH('Capacity Backing (Hide)'!$A41,'Capacity Summary'!$I$35:$BH$35,0)),0)),INDEX('Capacity Summary'!$C$36:$F$135,MATCH('Capacity Backing (Hide)'!H$2,'Capacity Summary'!$B$36:$B$135,0),2)))/IF(Summary!$B$7="Minutes",1,60)/COUNTA(INDEX(Capacity!$C$10:$Q$109,MATCH('Capacity Backing (Hide)'!H$2,Capacity!$B$10:$B$109,0),1):INDEX(Capacity!$C$10:$Q$109,MATCH('Capacity Backing (Hide)'!H$2,Capacity!$B$10:$B$109,0),15))</f>
        <v>#N/A</v>
      </c>
      <c r="I4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(Hide)'!$A41,'Capacity Summary'!$I$35:$BH$35,0))="x",INDEX('Capacity Summary'!$C$36:$F$135,MATCH('Capacity Backing (Hide)'!I$2,'Capacity Summary'!$B$36:$B$135,0),4),IF(INDEX('Capacity Summary'!$I$36:$BH$135,MATCH('Capacity Backing (Hide)'!I$2,'Capacity Summary'!$B$36:$B$135,0),MATCH('Capacity Backing (Hide)'!$A41,'Capacity Summary'!$I$35:$BH$35,0))&lt;&gt;0,INDEX('Capacity Summary'!$I$36:$BH$135,MATCH('Capacity Backing (Hide)'!I$2,'Capacity Summary'!$B$36:$B$135,0),MATCH('Capacity Backing (Hide)'!$A41,'Capacity Summary'!$I$35:$BH$35,0)),0)),INDEX('Capacity Summary'!$C$36:$F$135,MATCH('Capacity Backing (Hide)'!I$2,'Capacity Summary'!$B$36:$B$135,0),2)))/IF(Summary!$B$7="Minutes",1,60)/COUNTA(INDEX(Capacity!$C$10:$Q$109,MATCH('Capacity Backing (Hide)'!I$2,Capacity!$B$10:$B$109,0),1):INDEX(Capacity!$C$10:$Q$109,MATCH('Capacity Backing (Hide)'!I$2,Capacity!$B$10:$B$109,0),15))</f>
        <v>#N/A</v>
      </c>
      <c r="J4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(Hide)'!$A41,'Capacity Summary'!$I$35:$BH$35,0))="x",INDEX('Capacity Summary'!$C$36:$F$135,MATCH('Capacity Backing (Hide)'!J$2,'Capacity Summary'!$B$36:$B$135,0),4),IF(INDEX('Capacity Summary'!$I$36:$BH$135,MATCH('Capacity Backing (Hide)'!J$2,'Capacity Summary'!$B$36:$B$135,0),MATCH('Capacity Backing (Hide)'!$A41,'Capacity Summary'!$I$35:$BH$35,0))&lt;&gt;0,INDEX('Capacity Summary'!$I$36:$BH$135,MATCH('Capacity Backing (Hide)'!J$2,'Capacity Summary'!$B$36:$B$135,0),MATCH('Capacity Backing (Hide)'!$A41,'Capacity Summary'!$I$35:$BH$35,0)),0)),INDEX('Capacity Summary'!$C$36:$F$135,MATCH('Capacity Backing (Hide)'!J$2,'Capacity Summary'!$B$36:$B$135,0),2)))/IF(Summary!$B$7="Minutes",1,60)/COUNTA(INDEX(Capacity!$C$10:$Q$109,MATCH('Capacity Backing (Hide)'!J$2,Capacity!$B$10:$B$109,0),1):INDEX(Capacity!$C$10:$Q$109,MATCH('Capacity Backing (Hide)'!J$2,Capacity!$B$10:$B$109,0),15))</f>
        <v>#N/A</v>
      </c>
      <c r="K4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(Hide)'!$A41,'Capacity Summary'!$I$35:$BH$35,0))="x",INDEX('Capacity Summary'!$C$36:$F$135,MATCH('Capacity Backing (Hide)'!K$2,'Capacity Summary'!$B$36:$B$135,0),4),IF(INDEX('Capacity Summary'!$I$36:$BH$135,MATCH('Capacity Backing (Hide)'!K$2,'Capacity Summary'!$B$36:$B$135,0),MATCH('Capacity Backing (Hide)'!$A41,'Capacity Summary'!$I$35:$BH$35,0))&lt;&gt;0,INDEX('Capacity Summary'!$I$36:$BH$135,MATCH('Capacity Backing (Hide)'!K$2,'Capacity Summary'!$B$36:$B$135,0),MATCH('Capacity Backing (Hide)'!$A41,'Capacity Summary'!$I$35:$BH$35,0)),0)),INDEX('Capacity Summary'!$C$36:$F$135,MATCH('Capacity Backing (Hide)'!K$2,'Capacity Summary'!$B$36:$B$135,0),2)))/IF(Summary!$B$7="Minutes",1,60)/COUNTA(INDEX(Capacity!$C$10:$Q$109,MATCH('Capacity Backing (Hide)'!K$2,Capacity!$B$10:$B$109,0),1):INDEX(Capacity!$C$10:$Q$109,MATCH('Capacity Backing (Hide)'!K$2,Capacity!$B$10:$B$109,0),15))</f>
        <v>#N/A</v>
      </c>
      <c r="L4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(Hide)'!$A41,'Capacity Summary'!$I$35:$BH$35,0))="x",INDEX('Capacity Summary'!$C$36:$F$135,MATCH('Capacity Backing (Hide)'!L$2,'Capacity Summary'!$B$36:$B$135,0),4),IF(INDEX('Capacity Summary'!$I$36:$BH$135,MATCH('Capacity Backing (Hide)'!L$2,'Capacity Summary'!$B$36:$B$135,0),MATCH('Capacity Backing (Hide)'!$A41,'Capacity Summary'!$I$35:$BH$35,0))&lt;&gt;0,INDEX('Capacity Summary'!$I$36:$BH$135,MATCH('Capacity Backing (Hide)'!L$2,'Capacity Summary'!$B$36:$B$135,0),MATCH('Capacity Backing (Hide)'!$A41,'Capacity Summary'!$I$35:$BH$35,0)),0)),INDEX('Capacity Summary'!$C$36:$F$135,MATCH('Capacity Backing (Hide)'!L$2,'Capacity Summary'!$B$36:$B$135,0),2)))/IF(Summary!$B$7="Minutes",1,60)/COUNTA(INDEX(Capacity!$C$10:$Q$109,MATCH('Capacity Backing (Hide)'!L$2,Capacity!$B$10:$B$109,0),1):INDEX(Capacity!$C$10:$Q$109,MATCH('Capacity Backing (Hide)'!L$2,Capacity!$B$10:$B$109,0),15))</f>
        <v>#N/A</v>
      </c>
      <c r="M4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(Hide)'!$A41,'Capacity Summary'!$I$35:$BH$35,0))="x",INDEX('Capacity Summary'!$C$36:$F$135,MATCH('Capacity Backing (Hide)'!M$2,'Capacity Summary'!$B$36:$B$135,0),4),IF(INDEX('Capacity Summary'!$I$36:$BH$135,MATCH('Capacity Backing (Hide)'!M$2,'Capacity Summary'!$B$36:$B$135,0),MATCH('Capacity Backing (Hide)'!$A41,'Capacity Summary'!$I$35:$BH$35,0))&lt;&gt;0,INDEX('Capacity Summary'!$I$36:$BH$135,MATCH('Capacity Backing (Hide)'!M$2,'Capacity Summary'!$B$36:$B$135,0),MATCH('Capacity Backing (Hide)'!$A41,'Capacity Summary'!$I$35:$BH$35,0)),0)),INDEX('Capacity Summary'!$C$36:$F$135,MATCH('Capacity Backing (Hide)'!M$2,'Capacity Summary'!$B$36:$B$135,0),2)))/IF(Summary!$B$7="Minutes",1,60)/COUNTA(INDEX(Capacity!$C$10:$Q$109,MATCH('Capacity Backing (Hide)'!M$2,Capacity!$B$10:$B$109,0),1):INDEX(Capacity!$C$10:$Q$109,MATCH('Capacity Backing (Hide)'!M$2,Capacity!$B$10:$B$109,0),15))</f>
        <v>#N/A</v>
      </c>
      <c r="N4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(Hide)'!$A41,'Capacity Summary'!$I$35:$BH$35,0))="x",INDEX('Capacity Summary'!$C$36:$F$135,MATCH('Capacity Backing (Hide)'!N$2,'Capacity Summary'!$B$36:$B$135,0),4),IF(INDEX('Capacity Summary'!$I$36:$BH$135,MATCH('Capacity Backing (Hide)'!N$2,'Capacity Summary'!$B$36:$B$135,0),MATCH('Capacity Backing (Hide)'!$A41,'Capacity Summary'!$I$35:$BH$35,0))&lt;&gt;0,INDEX('Capacity Summary'!$I$36:$BH$135,MATCH('Capacity Backing (Hide)'!N$2,'Capacity Summary'!$B$36:$B$135,0),MATCH('Capacity Backing (Hide)'!$A41,'Capacity Summary'!$I$35:$BH$35,0)),0)),INDEX('Capacity Summary'!$C$36:$F$135,MATCH('Capacity Backing (Hide)'!N$2,'Capacity Summary'!$B$36:$B$135,0),2)))/IF(Summary!$B$7="Minutes",1,60)/COUNTA(INDEX(Capacity!$C$10:$Q$109,MATCH('Capacity Backing (Hide)'!N$2,Capacity!$B$10:$B$109,0),1):INDEX(Capacity!$C$10:$Q$109,MATCH('Capacity Backing (Hide)'!N$2,Capacity!$B$10:$B$109,0),15))</f>
        <v>#N/A</v>
      </c>
      <c r="O4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(Hide)'!$A41,'Capacity Summary'!$I$35:$BH$35,0))="x",INDEX('Capacity Summary'!$C$36:$F$135,MATCH('Capacity Backing (Hide)'!O$2,'Capacity Summary'!$B$36:$B$135,0),4),IF(INDEX('Capacity Summary'!$I$36:$BH$135,MATCH('Capacity Backing (Hide)'!O$2,'Capacity Summary'!$B$36:$B$135,0),MATCH('Capacity Backing (Hide)'!$A41,'Capacity Summary'!$I$35:$BH$35,0))&lt;&gt;0,INDEX('Capacity Summary'!$I$36:$BH$135,MATCH('Capacity Backing (Hide)'!O$2,'Capacity Summary'!$B$36:$B$135,0),MATCH('Capacity Backing (Hide)'!$A41,'Capacity Summary'!$I$35:$BH$35,0)),0)),INDEX('Capacity Summary'!$C$36:$F$135,MATCH('Capacity Backing (Hide)'!O$2,'Capacity Summary'!$B$36:$B$135,0),2)))/IF(Summary!$B$7="Minutes",1,60)/COUNTA(INDEX(Capacity!$C$10:$Q$109,MATCH('Capacity Backing (Hide)'!O$2,Capacity!$B$10:$B$109,0),1):INDEX(Capacity!$C$10:$Q$109,MATCH('Capacity Backing (Hide)'!O$2,Capacity!$B$10:$B$109,0),15))</f>
        <v>#N/A</v>
      </c>
      <c r="P4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(Hide)'!$A41,'Capacity Summary'!$I$35:$BH$35,0))="x",INDEX('Capacity Summary'!$C$36:$F$135,MATCH('Capacity Backing (Hide)'!P$2,'Capacity Summary'!$B$36:$B$135,0),4),IF(INDEX('Capacity Summary'!$I$36:$BH$135,MATCH('Capacity Backing (Hide)'!P$2,'Capacity Summary'!$B$36:$B$135,0),MATCH('Capacity Backing (Hide)'!$A41,'Capacity Summary'!$I$35:$BH$35,0))&lt;&gt;0,INDEX('Capacity Summary'!$I$36:$BH$135,MATCH('Capacity Backing (Hide)'!P$2,'Capacity Summary'!$B$36:$B$135,0),MATCH('Capacity Backing (Hide)'!$A41,'Capacity Summary'!$I$35:$BH$35,0)),0)),INDEX('Capacity Summary'!$C$36:$F$135,MATCH('Capacity Backing (Hide)'!P$2,'Capacity Summary'!$B$36:$B$135,0),2)))/IF(Summary!$B$7="Minutes",1,60)/COUNTA(INDEX(Capacity!$C$10:$Q$109,MATCH('Capacity Backing (Hide)'!P$2,Capacity!$B$10:$B$109,0),1):INDEX(Capacity!$C$10:$Q$109,MATCH('Capacity Backing (Hide)'!P$2,Capacity!$B$10:$B$109,0),15))</f>
        <v>#N/A</v>
      </c>
      <c r="Q4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(Hide)'!$A41,'Capacity Summary'!$I$35:$BH$35,0))="x",INDEX('Capacity Summary'!$C$36:$F$135,MATCH('Capacity Backing (Hide)'!Q$2,'Capacity Summary'!$B$36:$B$135,0),4),IF(INDEX('Capacity Summary'!$I$36:$BH$135,MATCH('Capacity Backing (Hide)'!Q$2,'Capacity Summary'!$B$36:$B$135,0),MATCH('Capacity Backing (Hide)'!$A41,'Capacity Summary'!$I$35:$BH$35,0))&lt;&gt;0,INDEX('Capacity Summary'!$I$36:$BH$135,MATCH('Capacity Backing (Hide)'!Q$2,'Capacity Summary'!$B$36:$B$135,0),MATCH('Capacity Backing (Hide)'!$A41,'Capacity Summary'!$I$35:$BH$35,0)),0)),INDEX('Capacity Summary'!$C$36:$F$135,MATCH('Capacity Backing (Hide)'!Q$2,'Capacity Summary'!$B$36:$B$135,0),2)))/IF(Summary!$B$7="Minutes",1,60)/COUNTA(INDEX(Capacity!$C$10:$Q$109,MATCH('Capacity Backing (Hide)'!Q$2,Capacity!$B$10:$B$109,0),1):INDEX(Capacity!$C$10:$Q$109,MATCH('Capacity Backing (Hide)'!Q$2,Capacity!$B$10:$B$109,0),15))</f>
        <v>#N/A</v>
      </c>
      <c r="R4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(Hide)'!$A41,'Capacity Summary'!$I$35:$BH$35,0))="x",INDEX('Capacity Summary'!$C$36:$F$135,MATCH('Capacity Backing (Hide)'!R$2,'Capacity Summary'!$B$36:$B$135,0),4),IF(INDEX('Capacity Summary'!$I$36:$BH$135,MATCH('Capacity Backing (Hide)'!R$2,'Capacity Summary'!$B$36:$B$135,0),MATCH('Capacity Backing (Hide)'!$A41,'Capacity Summary'!$I$35:$BH$35,0))&lt;&gt;0,INDEX('Capacity Summary'!$I$36:$BH$135,MATCH('Capacity Backing (Hide)'!R$2,'Capacity Summary'!$B$36:$B$135,0),MATCH('Capacity Backing (Hide)'!$A41,'Capacity Summary'!$I$35:$BH$35,0)),0)),INDEX('Capacity Summary'!$C$36:$F$135,MATCH('Capacity Backing (Hide)'!R$2,'Capacity Summary'!$B$36:$B$135,0),2)))/IF(Summary!$B$7="Minutes",1,60)/COUNTA(INDEX(Capacity!$C$10:$Q$109,MATCH('Capacity Backing (Hide)'!R$2,Capacity!$B$10:$B$109,0),1):INDEX(Capacity!$C$10:$Q$109,MATCH('Capacity Backing (Hide)'!R$2,Capacity!$B$10:$B$109,0),15))</f>
        <v>#N/A</v>
      </c>
      <c r="S4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(Hide)'!$A41,'Capacity Summary'!$I$35:$BH$35,0))="x",INDEX('Capacity Summary'!$C$36:$F$135,MATCH('Capacity Backing (Hide)'!S$2,'Capacity Summary'!$B$36:$B$135,0),4),IF(INDEX('Capacity Summary'!$I$36:$BH$135,MATCH('Capacity Backing (Hide)'!S$2,'Capacity Summary'!$B$36:$B$135,0),MATCH('Capacity Backing (Hide)'!$A41,'Capacity Summary'!$I$35:$BH$35,0))&lt;&gt;0,INDEX('Capacity Summary'!$I$36:$BH$135,MATCH('Capacity Backing (Hide)'!S$2,'Capacity Summary'!$B$36:$B$135,0),MATCH('Capacity Backing (Hide)'!$A41,'Capacity Summary'!$I$35:$BH$35,0)),0)),INDEX('Capacity Summary'!$C$36:$F$135,MATCH('Capacity Backing (Hide)'!S$2,'Capacity Summary'!$B$36:$B$135,0),2)))/IF(Summary!$B$7="Minutes",1,60)/COUNTA(INDEX(Capacity!$C$10:$Q$109,MATCH('Capacity Backing (Hide)'!S$2,Capacity!$B$10:$B$109,0),1):INDEX(Capacity!$C$10:$Q$109,MATCH('Capacity Backing (Hide)'!S$2,Capacity!$B$10:$B$109,0),15))</f>
        <v>#N/A</v>
      </c>
      <c r="T4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(Hide)'!$A41,'Capacity Summary'!$I$35:$BH$35,0))="x",INDEX('Capacity Summary'!$C$36:$F$135,MATCH('Capacity Backing (Hide)'!T$2,'Capacity Summary'!$B$36:$B$135,0),4),IF(INDEX('Capacity Summary'!$I$36:$BH$135,MATCH('Capacity Backing (Hide)'!T$2,'Capacity Summary'!$B$36:$B$135,0),MATCH('Capacity Backing (Hide)'!$A41,'Capacity Summary'!$I$35:$BH$35,0))&lt;&gt;0,INDEX('Capacity Summary'!$I$36:$BH$135,MATCH('Capacity Backing (Hide)'!T$2,'Capacity Summary'!$B$36:$B$135,0),MATCH('Capacity Backing (Hide)'!$A41,'Capacity Summary'!$I$35:$BH$35,0)),0)),INDEX('Capacity Summary'!$C$36:$F$135,MATCH('Capacity Backing (Hide)'!T$2,'Capacity Summary'!$B$36:$B$135,0),2)))/IF(Summary!$B$7="Minutes",1,60)/COUNTA(INDEX(Capacity!$C$10:$Q$109,MATCH('Capacity Backing (Hide)'!T$2,Capacity!$B$10:$B$109,0),1):INDEX(Capacity!$C$10:$Q$109,MATCH('Capacity Backing (Hide)'!T$2,Capacity!$B$10:$B$109,0),15))</f>
        <v>#N/A</v>
      </c>
      <c r="U4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(Hide)'!$A41,'Capacity Summary'!$I$35:$BH$35,0))="x",INDEX('Capacity Summary'!$C$36:$F$135,MATCH('Capacity Backing (Hide)'!U$2,'Capacity Summary'!$B$36:$B$135,0),4),IF(INDEX('Capacity Summary'!$I$36:$BH$135,MATCH('Capacity Backing (Hide)'!U$2,'Capacity Summary'!$B$36:$B$135,0),MATCH('Capacity Backing (Hide)'!$A41,'Capacity Summary'!$I$35:$BH$35,0))&lt;&gt;0,INDEX('Capacity Summary'!$I$36:$BH$135,MATCH('Capacity Backing (Hide)'!U$2,'Capacity Summary'!$B$36:$B$135,0),MATCH('Capacity Backing (Hide)'!$A41,'Capacity Summary'!$I$35:$BH$35,0)),0)),INDEX('Capacity Summary'!$C$36:$F$135,MATCH('Capacity Backing (Hide)'!U$2,'Capacity Summary'!$B$36:$B$135,0),2)))/IF(Summary!$B$7="Minutes",1,60)/COUNTA(INDEX(Capacity!$C$10:$Q$109,MATCH('Capacity Backing (Hide)'!U$2,Capacity!$B$10:$B$109,0),1):INDEX(Capacity!$C$10:$Q$109,MATCH('Capacity Backing (Hide)'!U$2,Capacity!$B$10:$B$109,0),15))</f>
        <v>#N/A</v>
      </c>
      <c r="V4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(Hide)'!$A41,'Capacity Summary'!$I$35:$BH$35,0))="x",INDEX('Capacity Summary'!$C$36:$F$135,MATCH('Capacity Backing (Hide)'!V$2,'Capacity Summary'!$B$36:$B$135,0),4),IF(INDEX('Capacity Summary'!$I$36:$BH$135,MATCH('Capacity Backing (Hide)'!V$2,'Capacity Summary'!$B$36:$B$135,0),MATCH('Capacity Backing (Hide)'!$A41,'Capacity Summary'!$I$35:$BH$35,0))&lt;&gt;0,INDEX('Capacity Summary'!$I$36:$BH$135,MATCH('Capacity Backing (Hide)'!V$2,'Capacity Summary'!$B$36:$B$135,0),MATCH('Capacity Backing (Hide)'!$A41,'Capacity Summary'!$I$35:$BH$35,0)),0)),INDEX('Capacity Summary'!$C$36:$F$135,MATCH('Capacity Backing (Hide)'!V$2,'Capacity Summary'!$B$36:$B$135,0),2)))/IF(Summary!$B$7="Minutes",1,60)/COUNTA(INDEX(Capacity!$C$10:$Q$109,MATCH('Capacity Backing (Hide)'!V$2,Capacity!$B$10:$B$109,0),1):INDEX(Capacity!$C$10:$Q$109,MATCH('Capacity Backing (Hide)'!V$2,Capacity!$B$10:$B$109,0),15))</f>
        <v>#N/A</v>
      </c>
      <c r="W4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(Hide)'!$A41,'Capacity Summary'!$I$35:$BH$35,0))="x",INDEX('Capacity Summary'!$C$36:$F$135,MATCH('Capacity Backing (Hide)'!W$2,'Capacity Summary'!$B$36:$B$135,0),4),IF(INDEX('Capacity Summary'!$I$36:$BH$135,MATCH('Capacity Backing (Hide)'!W$2,'Capacity Summary'!$B$36:$B$135,0),MATCH('Capacity Backing (Hide)'!$A41,'Capacity Summary'!$I$35:$BH$35,0))&lt;&gt;0,INDEX('Capacity Summary'!$I$36:$BH$135,MATCH('Capacity Backing (Hide)'!W$2,'Capacity Summary'!$B$36:$B$135,0),MATCH('Capacity Backing (Hide)'!$A41,'Capacity Summary'!$I$35:$BH$35,0)),0)),INDEX('Capacity Summary'!$C$36:$F$135,MATCH('Capacity Backing (Hide)'!W$2,'Capacity Summary'!$B$36:$B$135,0),2)))/IF(Summary!$B$7="Minutes",1,60)/COUNTA(INDEX(Capacity!$C$10:$Q$109,MATCH('Capacity Backing (Hide)'!W$2,Capacity!$B$10:$B$109,0),1):INDEX(Capacity!$C$10:$Q$109,MATCH('Capacity Backing (Hide)'!W$2,Capacity!$B$10:$B$109,0),15))</f>
        <v>#N/A</v>
      </c>
      <c r="X4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(Hide)'!$A41,'Capacity Summary'!$I$35:$BH$35,0))="x",INDEX('Capacity Summary'!$C$36:$F$135,MATCH('Capacity Backing (Hide)'!X$2,'Capacity Summary'!$B$36:$B$135,0),4),IF(INDEX('Capacity Summary'!$I$36:$BH$135,MATCH('Capacity Backing (Hide)'!X$2,'Capacity Summary'!$B$36:$B$135,0),MATCH('Capacity Backing (Hide)'!$A41,'Capacity Summary'!$I$35:$BH$35,0))&lt;&gt;0,INDEX('Capacity Summary'!$I$36:$BH$135,MATCH('Capacity Backing (Hide)'!X$2,'Capacity Summary'!$B$36:$B$135,0),MATCH('Capacity Backing (Hide)'!$A41,'Capacity Summary'!$I$35:$BH$35,0)),0)),INDEX('Capacity Summary'!$C$36:$F$135,MATCH('Capacity Backing (Hide)'!X$2,'Capacity Summary'!$B$36:$B$135,0),2)))/IF(Summary!$B$7="Minutes",1,60)/COUNTA(INDEX(Capacity!$C$10:$Q$109,MATCH('Capacity Backing (Hide)'!X$2,Capacity!$B$10:$B$109,0),1):INDEX(Capacity!$C$10:$Q$109,MATCH('Capacity Backing (Hide)'!X$2,Capacity!$B$10:$B$109,0),15))</f>
        <v>#N/A</v>
      </c>
      <c r="Y4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(Hide)'!$A41,'Capacity Summary'!$I$35:$BH$35,0))="x",INDEX('Capacity Summary'!$C$36:$F$135,MATCH('Capacity Backing (Hide)'!Y$2,'Capacity Summary'!$B$36:$B$135,0),4),IF(INDEX('Capacity Summary'!$I$36:$BH$135,MATCH('Capacity Backing (Hide)'!Y$2,'Capacity Summary'!$B$36:$B$135,0),MATCH('Capacity Backing (Hide)'!$A41,'Capacity Summary'!$I$35:$BH$35,0))&lt;&gt;0,INDEX('Capacity Summary'!$I$36:$BH$135,MATCH('Capacity Backing (Hide)'!Y$2,'Capacity Summary'!$B$36:$B$135,0),MATCH('Capacity Backing (Hide)'!$A41,'Capacity Summary'!$I$35:$BH$35,0)),0)),INDEX('Capacity Summary'!$C$36:$F$135,MATCH('Capacity Backing (Hide)'!Y$2,'Capacity Summary'!$B$36:$B$135,0),2)))/IF(Summary!$B$7="Minutes",1,60)/COUNTA(INDEX(Capacity!$C$10:$Q$109,MATCH('Capacity Backing (Hide)'!Y$2,Capacity!$B$10:$B$109,0),1):INDEX(Capacity!$C$10:$Q$109,MATCH('Capacity Backing (Hide)'!Y$2,Capacity!$B$10:$B$109,0),15))</f>
        <v>#N/A</v>
      </c>
      <c r="Z4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(Hide)'!$A41,'Capacity Summary'!$I$35:$BH$35,0))="x",INDEX('Capacity Summary'!$C$36:$F$135,MATCH('Capacity Backing (Hide)'!Z$2,'Capacity Summary'!$B$36:$B$135,0),4),IF(INDEX('Capacity Summary'!$I$36:$BH$135,MATCH('Capacity Backing (Hide)'!Z$2,'Capacity Summary'!$B$36:$B$135,0),MATCH('Capacity Backing (Hide)'!$A41,'Capacity Summary'!$I$35:$BH$35,0))&lt;&gt;0,INDEX('Capacity Summary'!$I$36:$BH$135,MATCH('Capacity Backing (Hide)'!Z$2,'Capacity Summary'!$B$36:$B$135,0),MATCH('Capacity Backing (Hide)'!$A41,'Capacity Summary'!$I$35:$BH$35,0)),0)),INDEX('Capacity Summary'!$C$36:$F$135,MATCH('Capacity Backing (Hide)'!Z$2,'Capacity Summary'!$B$36:$B$135,0),2)))/IF(Summary!$B$7="Minutes",1,60)/COUNTA(INDEX(Capacity!$C$10:$Q$109,MATCH('Capacity Backing (Hide)'!Z$2,Capacity!$B$10:$B$109,0),1):INDEX(Capacity!$C$10:$Q$109,MATCH('Capacity Backing (Hide)'!Z$2,Capacity!$B$10:$B$109,0),15))</f>
        <v>#N/A</v>
      </c>
      <c r="AA4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(Hide)'!$A41,'Capacity Summary'!$I$35:$BH$35,0))="x",INDEX('Capacity Summary'!$C$36:$F$135,MATCH('Capacity Backing (Hide)'!AA$2,'Capacity Summary'!$B$36:$B$135,0),4),IF(INDEX('Capacity Summary'!$I$36:$BH$135,MATCH('Capacity Backing (Hide)'!AA$2,'Capacity Summary'!$B$36:$B$135,0),MATCH('Capacity Backing (Hide)'!$A41,'Capacity Summary'!$I$35:$BH$35,0))&lt;&gt;0,INDEX('Capacity Summary'!$I$36:$BH$135,MATCH('Capacity Backing (Hide)'!AA$2,'Capacity Summary'!$B$36:$B$135,0),MATCH('Capacity Backing (Hide)'!$A41,'Capacity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(Hide)'!$A41,'Capacity Summary'!$I$35:$BH$35,0))="x",INDEX('Capacity Summary'!$C$36:$F$135,MATCH('Capacity Backing (Hide)'!AB$2,'Capacity Summary'!$B$36:$B$135,0),4),IF(INDEX('Capacity Summary'!$I$36:$BH$135,MATCH('Capacity Backing (Hide)'!AB$2,'Capacity Summary'!$B$36:$B$135,0),MATCH('Capacity Backing (Hide)'!$A41,'Capacity Summary'!$I$35:$BH$35,0))&lt;&gt;0,INDEX('Capacity Summary'!$I$36:$BH$135,MATCH('Capacity Backing (Hide)'!AB$2,'Capacity Summary'!$B$36:$B$135,0),MATCH('Capacity Backing (Hide)'!$A41,'Capacity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(Hide)'!$A41,'Capacity Summary'!$I$35:$BH$35,0))="x",INDEX('Capacity Summary'!$C$36:$F$135,MATCH('Capacity Backing (Hide)'!AC$2,'Capacity Summary'!$B$36:$B$135,0),4),IF(INDEX('Capacity Summary'!$I$36:$BH$135,MATCH('Capacity Backing (Hide)'!AC$2,'Capacity Summary'!$B$36:$B$135,0),MATCH('Capacity Backing (Hide)'!$A41,'Capacity Summary'!$I$35:$BH$35,0))&lt;&gt;0,INDEX('Capacity Summary'!$I$36:$BH$135,MATCH('Capacity Backing (Hide)'!AC$2,'Capacity Summary'!$B$36:$B$135,0),MATCH('Capacity Backing (Hide)'!$A41,'Capacity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(Hide)'!$A41,'Capacity Summary'!$I$35:$BH$35,0))="x",INDEX('Capacity Summary'!$C$36:$F$135,MATCH('Capacity Backing (Hide)'!AD$2,'Capacity Summary'!$B$36:$B$135,0),4),IF(INDEX('Capacity Summary'!$I$36:$BH$135,MATCH('Capacity Backing (Hide)'!AD$2,'Capacity Summary'!$B$36:$B$135,0),MATCH('Capacity Backing (Hide)'!$A41,'Capacity Summary'!$I$35:$BH$35,0))&lt;&gt;0,INDEX('Capacity Summary'!$I$36:$BH$135,MATCH('Capacity Backing (Hide)'!AD$2,'Capacity Summary'!$B$36:$B$135,0),MATCH('Capacity Backing (Hide)'!$A41,'Capacity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(Hide)'!$A41,'Capacity Summary'!$I$35:$BH$35,0))="x",INDEX('Capacity Summary'!$C$36:$F$135,MATCH('Capacity Backing (Hide)'!AE$2,'Capacity Summary'!$B$36:$B$135,0),4),IF(INDEX('Capacity Summary'!$I$36:$BH$135,MATCH('Capacity Backing (Hide)'!AE$2,'Capacity Summary'!$B$36:$B$135,0),MATCH('Capacity Backing (Hide)'!$A41,'Capacity Summary'!$I$35:$BH$35,0))&lt;&gt;0,INDEX('Capacity Summary'!$I$36:$BH$135,MATCH('Capacity Backing (Hide)'!AE$2,'Capacity Summary'!$B$36:$B$135,0),MATCH('Capacity Backing (Hide)'!$A41,'Capacity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(Hide)'!$A41,'Capacity Summary'!$I$35:$BH$35,0))="x",INDEX('Capacity Summary'!$C$36:$F$135,MATCH('Capacity Backing (Hide)'!AF$2,'Capacity Summary'!$B$36:$B$135,0),4),IF(INDEX('Capacity Summary'!$I$36:$BH$135,MATCH('Capacity Backing (Hide)'!AF$2,'Capacity Summary'!$B$36:$B$135,0),MATCH('Capacity Backing (Hide)'!$A41,'Capacity Summary'!$I$35:$BH$35,0))&lt;&gt;0,INDEX('Capacity Summary'!$I$36:$BH$135,MATCH('Capacity Backing (Hide)'!AF$2,'Capacity Summary'!$B$36:$B$135,0),MATCH('Capacity Backing (Hide)'!$A41,'Capacity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(Hide)'!$A41,'Capacity Summary'!$I$35:$BH$35,0))="x",INDEX('Capacity Summary'!$C$36:$F$135,MATCH('Capacity Backing (Hide)'!AG$2,'Capacity Summary'!$B$36:$B$135,0),4),IF(INDEX('Capacity Summary'!$I$36:$BH$135,MATCH('Capacity Backing (Hide)'!AG$2,'Capacity Summary'!$B$36:$B$135,0),MATCH('Capacity Backing (Hide)'!$A41,'Capacity Summary'!$I$35:$BH$35,0))&lt;&gt;0,INDEX('Capacity Summary'!$I$36:$BH$135,MATCH('Capacity Backing (Hide)'!AG$2,'Capacity Summary'!$B$36:$B$135,0),MATCH('Capacity Backing (Hide)'!$A41,'Capacity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(Hide)'!$A41,'Capacity Summary'!$I$35:$BH$35,0))="x",INDEX('Capacity Summary'!$C$36:$F$135,MATCH('Capacity Backing (Hide)'!AH$2,'Capacity Summary'!$B$36:$B$135,0),4),IF(INDEX('Capacity Summary'!$I$36:$BH$135,MATCH('Capacity Backing (Hide)'!AH$2,'Capacity Summary'!$B$36:$B$135,0),MATCH('Capacity Backing (Hide)'!$A41,'Capacity Summary'!$I$35:$BH$35,0))&lt;&gt;0,INDEX('Capacity Summary'!$I$36:$BH$135,MATCH('Capacity Backing (Hide)'!AH$2,'Capacity Summary'!$B$36:$B$135,0),MATCH('Capacity Backing (Hide)'!$A41,'Capacity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(Hide)'!$A41,'Capacity Summary'!$I$35:$BH$35,0))="x",INDEX('Capacity Summary'!$C$36:$F$135,MATCH('Capacity Backing (Hide)'!AI$2,'Capacity Summary'!$B$36:$B$135,0),4),IF(INDEX('Capacity Summary'!$I$36:$BH$135,MATCH('Capacity Backing (Hide)'!AI$2,'Capacity Summary'!$B$36:$B$135,0),MATCH('Capacity Backing (Hide)'!$A41,'Capacity Summary'!$I$35:$BH$35,0))&lt;&gt;0,INDEX('Capacity Summary'!$I$36:$BH$135,MATCH('Capacity Backing (Hide)'!AI$2,'Capacity Summary'!$B$36:$B$135,0),MATCH('Capacity Backing (Hide)'!$A41,'Capacity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(Hide)'!$A41,'Capacity Summary'!$I$35:$BH$35,0))="x",INDEX('Capacity Summary'!$C$36:$F$135,MATCH('Capacity Backing (Hide)'!AJ$2,'Capacity Summary'!$B$36:$B$135,0),4),IF(INDEX('Capacity Summary'!$I$36:$BH$135,MATCH('Capacity Backing (Hide)'!AJ$2,'Capacity Summary'!$B$36:$B$135,0),MATCH('Capacity Backing (Hide)'!$A41,'Capacity Summary'!$I$35:$BH$35,0))&lt;&gt;0,INDEX('Capacity Summary'!$I$36:$BH$135,MATCH('Capacity Backing (Hide)'!AJ$2,'Capacity Summary'!$B$36:$B$135,0),MATCH('Capacity Backing (Hide)'!$A41,'Capacity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(Hide)'!$A41,'Capacity Summary'!$I$35:$BH$35,0))="x",INDEX('Capacity Summary'!$C$36:$F$135,MATCH('Capacity Backing (Hide)'!AK$2,'Capacity Summary'!$B$36:$B$135,0),4),IF(INDEX('Capacity Summary'!$I$36:$BH$135,MATCH('Capacity Backing (Hide)'!AK$2,'Capacity Summary'!$B$36:$B$135,0),MATCH('Capacity Backing (Hide)'!$A41,'Capacity Summary'!$I$35:$BH$35,0))&lt;&gt;0,INDEX('Capacity Summary'!$I$36:$BH$135,MATCH('Capacity Backing (Hide)'!AK$2,'Capacity Summary'!$B$36:$B$135,0),MATCH('Capacity Backing (Hide)'!$A41,'Capacity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(Hide)'!$A41,'Capacity Summary'!$I$35:$BH$35,0))="x",INDEX('Capacity Summary'!$C$36:$F$135,MATCH('Capacity Backing (Hide)'!AL$2,'Capacity Summary'!$B$36:$B$135,0),4),IF(INDEX('Capacity Summary'!$I$36:$BH$135,MATCH('Capacity Backing (Hide)'!AL$2,'Capacity Summary'!$B$36:$B$135,0),MATCH('Capacity Backing (Hide)'!$A41,'Capacity Summary'!$I$35:$BH$35,0))&lt;&gt;0,INDEX('Capacity Summary'!$I$36:$BH$135,MATCH('Capacity Backing (Hide)'!AL$2,'Capacity Summary'!$B$36:$B$135,0),MATCH('Capacity Backing (Hide)'!$A41,'Capacity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(Hide)'!$A41,'Capacity Summary'!$I$35:$BH$35,0))="x",INDEX('Capacity Summary'!$C$36:$F$135,MATCH('Capacity Backing (Hide)'!AM$2,'Capacity Summary'!$B$36:$B$135,0),4),IF(INDEX('Capacity Summary'!$I$36:$BH$135,MATCH('Capacity Backing (Hide)'!AM$2,'Capacity Summary'!$B$36:$B$135,0),MATCH('Capacity Backing (Hide)'!$A41,'Capacity Summary'!$I$35:$BH$35,0))&lt;&gt;0,INDEX('Capacity Summary'!$I$36:$BH$135,MATCH('Capacity Backing (Hide)'!AM$2,'Capacity Summary'!$B$36:$B$135,0),MATCH('Capacity Backing (Hide)'!$A41,'Capacity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(Hide)'!$A41,'Capacity Summary'!$I$35:$BH$35,0))="x",INDEX('Capacity Summary'!$C$36:$F$135,MATCH('Capacity Backing (Hide)'!AN$2,'Capacity Summary'!$B$36:$B$135,0),4),IF(INDEX('Capacity Summary'!$I$36:$BH$135,MATCH('Capacity Backing (Hide)'!AN$2,'Capacity Summary'!$B$36:$B$135,0),MATCH('Capacity Backing (Hide)'!$A41,'Capacity Summary'!$I$35:$BH$35,0))&lt;&gt;0,INDEX('Capacity Summary'!$I$36:$BH$135,MATCH('Capacity Backing (Hide)'!AN$2,'Capacity Summary'!$B$36:$B$135,0),MATCH('Capacity Backing (Hide)'!$A41,'Capacity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(Hide)'!$A41,'Capacity Summary'!$I$35:$BH$35,0))="x",INDEX('Capacity Summary'!$C$36:$F$135,MATCH('Capacity Backing (Hide)'!AO$2,'Capacity Summary'!$B$36:$B$135,0),4),IF(INDEX('Capacity Summary'!$I$36:$BH$135,MATCH('Capacity Backing (Hide)'!AO$2,'Capacity Summary'!$B$36:$B$135,0),MATCH('Capacity Backing (Hide)'!$A41,'Capacity Summary'!$I$35:$BH$35,0))&lt;&gt;0,INDEX('Capacity Summary'!$I$36:$BH$135,MATCH('Capacity Backing (Hide)'!AO$2,'Capacity Summary'!$B$36:$B$135,0),MATCH('Capacity Backing (Hide)'!$A41,'Capacity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(Hide)'!$A41,'Capacity Summary'!$I$35:$BH$35,0))="x",INDEX('Capacity Summary'!$C$36:$F$135,MATCH('Capacity Backing (Hide)'!AP$2,'Capacity Summary'!$B$36:$B$135,0),4),IF(INDEX('Capacity Summary'!$I$36:$BH$135,MATCH('Capacity Backing (Hide)'!AP$2,'Capacity Summary'!$B$36:$B$135,0),MATCH('Capacity Backing (Hide)'!$A41,'Capacity Summary'!$I$35:$BH$35,0))&lt;&gt;0,INDEX('Capacity Summary'!$I$36:$BH$135,MATCH('Capacity Backing (Hide)'!AP$2,'Capacity Summary'!$B$36:$B$135,0),MATCH('Capacity Backing (Hide)'!$A41,'Capacity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(Hide)'!$A41,'Capacity Summary'!$I$35:$BH$35,0))="x",INDEX('Capacity Summary'!$C$36:$F$135,MATCH('Capacity Backing (Hide)'!AQ$2,'Capacity Summary'!$B$36:$B$135,0),4),IF(INDEX('Capacity Summary'!$I$36:$BH$135,MATCH('Capacity Backing (Hide)'!AQ$2,'Capacity Summary'!$B$36:$B$135,0),MATCH('Capacity Backing (Hide)'!$A41,'Capacity Summary'!$I$35:$BH$35,0))&lt;&gt;0,INDEX('Capacity Summary'!$I$36:$BH$135,MATCH('Capacity Backing (Hide)'!AQ$2,'Capacity Summary'!$B$36:$B$135,0),MATCH('Capacity Backing (Hide)'!$A41,'Capacity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(Hide)'!$A41,'Capacity Summary'!$I$35:$BH$35,0))="x",INDEX('Capacity Summary'!$C$36:$F$135,MATCH('Capacity Backing (Hide)'!AR$2,'Capacity Summary'!$B$36:$B$135,0),4),IF(INDEX('Capacity Summary'!$I$36:$BH$135,MATCH('Capacity Backing (Hide)'!AR$2,'Capacity Summary'!$B$36:$B$135,0),MATCH('Capacity Backing (Hide)'!$A41,'Capacity Summary'!$I$35:$BH$35,0))&lt;&gt;0,INDEX('Capacity Summary'!$I$36:$BH$135,MATCH('Capacity Backing (Hide)'!AR$2,'Capacity Summary'!$B$36:$B$135,0),MATCH('Capacity Backing (Hide)'!$A41,'Capacity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(Hide)'!$A41,'Capacity Summary'!$I$35:$BH$35,0))="x",INDEX('Capacity Summary'!$C$36:$F$135,MATCH('Capacity Backing (Hide)'!AS$2,'Capacity Summary'!$B$36:$B$135,0),4),IF(INDEX('Capacity Summary'!$I$36:$BH$135,MATCH('Capacity Backing (Hide)'!AS$2,'Capacity Summary'!$B$36:$B$135,0),MATCH('Capacity Backing (Hide)'!$A41,'Capacity Summary'!$I$35:$BH$35,0))&lt;&gt;0,INDEX('Capacity Summary'!$I$36:$BH$135,MATCH('Capacity Backing (Hide)'!AS$2,'Capacity Summary'!$B$36:$B$135,0),MATCH('Capacity Backing (Hide)'!$A41,'Capacity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(Hide)'!$A41,'Capacity Summary'!$I$35:$BH$35,0))="x",INDEX('Capacity Summary'!$C$36:$F$135,MATCH('Capacity Backing (Hide)'!AT$2,'Capacity Summary'!$B$36:$B$135,0),4),IF(INDEX('Capacity Summary'!$I$36:$BH$135,MATCH('Capacity Backing (Hide)'!AT$2,'Capacity Summary'!$B$36:$B$135,0),MATCH('Capacity Backing (Hide)'!$A41,'Capacity Summary'!$I$35:$BH$35,0))&lt;&gt;0,INDEX('Capacity Summary'!$I$36:$BH$135,MATCH('Capacity Backing (Hide)'!AT$2,'Capacity Summary'!$B$36:$B$135,0),MATCH('Capacity Backing (Hide)'!$A41,'Capacity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(Hide)'!$A41,'Capacity Summary'!$I$35:$BH$35,0))="x",INDEX('Capacity Summary'!$C$36:$F$135,MATCH('Capacity Backing (Hide)'!AU$2,'Capacity Summary'!$B$36:$B$135,0),4),IF(INDEX('Capacity Summary'!$I$36:$BH$135,MATCH('Capacity Backing (Hide)'!AU$2,'Capacity Summary'!$B$36:$B$135,0),MATCH('Capacity Backing (Hide)'!$A41,'Capacity Summary'!$I$35:$BH$35,0))&lt;&gt;0,INDEX('Capacity Summary'!$I$36:$BH$135,MATCH('Capacity Backing (Hide)'!AU$2,'Capacity Summary'!$B$36:$B$135,0),MATCH('Capacity Backing (Hide)'!$A41,'Capacity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(Hide)'!$A41,'Capacity Summary'!$I$35:$BH$35,0))="x",INDEX('Capacity Summary'!$C$36:$F$135,MATCH('Capacity Backing (Hide)'!AV$2,'Capacity Summary'!$B$36:$B$135,0),4),IF(INDEX('Capacity Summary'!$I$36:$BH$135,MATCH('Capacity Backing (Hide)'!AV$2,'Capacity Summary'!$B$36:$B$135,0),MATCH('Capacity Backing (Hide)'!$A41,'Capacity Summary'!$I$35:$BH$35,0))&lt;&gt;0,INDEX('Capacity Summary'!$I$36:$BH$135,MATCH('Capacity Backing (Hide)'!AV$2,'Capacity Summary'!$B$36:$B$135,0),MATCH('Capacity Backing (Hide)'!$A41,'Capacity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(Hide)'!$A41,'Capacity Summary'!$I$35:$BH$35,0))="x",INDEX('Capacity Summary'!$C$36:$F$135,MATCH('Capacity Backing (Hide)'!AW$2,'Capacity Summary'!$B$36:$B$135,0),4),IF(INDEX('Capacity Summary'!$I$36:$BH$135,MATCH('Capacity Backing (Hide)'!AW$2,'Capacity Summary'!$B$36:$B$135,0),MATCH('Capacity Backing (Hide)'!$A41,'Capacity Summary'!$I$35:$BH$35,0))&lt;&gt;0,INDEX('Capacity Summary'!$I$36:$BH$135,MATCH('Capacity Backing (Hide)'!AW$2,'Capacity Summary'!$B$36:$B$135,0),MATCH('Capacity Backing (Hide)'!$A41,'Capacity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(Hide)'!$A41,'Capacity Summary'!$I$35:$BH$35,0))="x",INDEX('Capacity Summary'!$C$36:$F$135,MATCH('Capacity Backing (Hide)'!AX$2,'Capacity Summary'!$B$36:$B$135,0),4),IF(INDEX('Capacity Summary'!$I$36:$BH$135,MATCH('Capacity Backing (Hide)'!AX$2,'Capacity Summary'!$B$36:$B$135,0),MATCH('Capacity Backing (Hide)'!$A41,'Capacity Summary'!$I$35:$BH$35,0))&lt;&gt;0,INDEX('Capacity Summary'!$I$36:$BH$135,MATCH('Capacity Backing (Hide)'!AX$2,'Capacity Summary'!$B$36:$B$135,0),MATCH('Capacity Backing (Hide)'!$A41,'Capacity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(Hide)'!$A41,'Capacity Summary'!$I$35:$BH$35,0))="x",INDEX('Capacity Summary'!$C$36:$F$135,MATCH('Capacity Backing (Hide)'!AY$2,'Capacity Summary'!$B$36:$B$135,0),4),IF(INDEX('Capacity Summary'!$I$36:$BH$135,MATCH('Capacity Backing (Hide)'!AY$2,'Capacity Summary'!$B$36:$B$135,0),MATCH('Capacity Backing (Hide)'!$A41,'Capacity Summary'!$I$35:$BH$35,0))&lt;&gt;0,INDEX('Capacity Summary'!$I$36:$BH$135,MATCH('Capacity Backing (Hide)'!AY$2,'Capacity Summary'!$B$36:$B$135,0),MATCH('Capacity Backing (Hide)'!$A41,'Capacity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(Hide)'!$A41,'Capacity Summary'!$I$35:$BH$35,0))="x",INDEX('Capacity Summary'!$C$36:$F$135,MATCH('Capacity Backing (Hide)'!AZ$2,'Capacity Summary'!$B$36:$B$135,0),4),IF(INDEX('Capacity Summary'!$I$36:$BH$135,MATCH('Capacity Backing (Hide)'!AZ$2,'Capacity Summary'!$B$36:$B$135,0),MATCH('Capacity Backing (Hide)'!$A41,'Capacity Summary'!$I$35:$BH$35,0))&lt;&gt;0,INDEX('Capacity Summary'!$I$36:$BH$135,MATCH('Capacity Backing (Hide)'!AZ$2,'Capacity Summary'!$B$36:$B$135,0),MATCH('Capacity Backing (Hide)'!$A41,'Capacity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(Hide)'!$A41,'Capacity Summary'!$I$35:$BH$35,0))="x",INDEX('Capacity Summary'!$C$36:$F$135,MATCH('Capacity Backing (Hide)'!BA$2,'Capacity Summary'!$B$36:$B$135,0),4),IF(INDEX('Capacity Summary'!$I$36:$BH$135,MATCH('Capacity Backing (Hide)'!BA$2,'Capacity Summary'!$B$36:$B$135,0),MATCH('Capacity Backing (Hide)'!$A41,'Capacity Summary'!$I$35:$BH$35,0))&lt;&gt;0,INDEX('Capacity Summary'!$I$36:$BH$135,MATCH('Capacity Backing (Hide)'!BA$2,'Capacity Summary'!$B$36:$B$135,0),MATCH('Capacity Backing (Hide)'!$A41,'Capacity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(Hide)'!$A41,'Capacity Summary'!$I$35:$BH$35,0))="x",INDEX('Capacity Summary'!$C$36:$F$135,MATCH('Capacity Backing (Hide)'!BB$2,'Capacity Summary'!$B$36:$B$135,0),4),IF(INDEX('Capacity Summary'!$I$36:$BH$135,MATCH('Capacity Backing (Hide)'!BB$2,'Capacity Summary'!$B$36:$B$135,0),MATCH('Capacity Backing (Hide)'!$A41,'Capacity Summary'!$I$35:$BH$35,0))&lt;&gt;0,INDEX('Capacity Summary'!$I$36:$BH$135,MATCH('Capacity Backing (Hide)'!BB$2,'Capacity Summary'!$B$36:$B$135,0),MATCH('Capacity Backing (Hide)'!$A41,'Capacity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(Hide)'!$A41,'Capacity Summary'!$I$35:$BH$35,0))="x",INDEX('Capacity Summary'!$C$36:$F$135,MATCH('Capacity Backing (Hide)'!BC$2,'Capacity Summary'!$B$36:$B$135,0),4),IF(INDEX('Capacity Summary'!$I$36:$BH$135,MATCH('Capacity Backing (Hide)'!BC$2,'Capacity Summary'!$B$36:$B$135,0),MATCH('Capacity Backing (Hide)'!$A41,'Capacity Summary'!$I$35:$BH$35,0))&lt;&gt;0,INDEX('Capacity Summary'!$I$36:$BH$135,MATCH('Capacity Backing (Hide)'!BC$2,'Capacity Summary'!$B$36:$B$135,0),MATCH('Capacity Backing (Hide)'!$A41,'Capacity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(Hide)'!$A41,'Capacity Summary'!$I$35:$BH$35,0))="x",INDEX('Capacity Summary'!$C$36:$F$135,MATCH('Capacity Backing (Hide)'!BD$2,'Capacity Summary'!$B$36:$B$135,0),4),IF(INDEX('Capacity Summary'!$I$36:$BH$135,MATCH('Capacity Backing (Hide)'!BD$2,'Capacity Summary'!$B$36:$B$135,0),MATCH('Capacity Backing (Hide)'!$A41,'Capacity Summary'!$I$35:$BH$35,0))&lt;&gt;0,INDEX('Capacity Summary'!$I$36:$BH$135,MATCH('Capacity Backing (Hide)'!BD$2,'Capacity Summary'!$B$36:$B$135,0),MATCH('Capacity Backing (Hide)'!$A41,'Capacity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(Hide)'!$A41,'Capacity Summary'!$I$35:$BH$35,0))="x",INDEX('Capacity Summary'!$C$36:$F$135,MATCH('Capacity Backing (Hide)'!BE$2,'Capacity Summary'!$B$36:$B$135,0),4),IF(INDEX('Capacity Summary'!$I$36:$BH$135,MATCH('Capacity Backing (Hide)'!BE$2,'Capacity Summary'!$B$36:$B$135,0),MATCH('Capacity Backing (Hide)'!$A41,'Capacity Summary'!$I$35:$BH$35,0))&lt;&gt;0,INDEX('Capacity Summary'!$I$36:$BH$135,MATCH('Capacity Backing (Hide)'!BE$2,'Capacity Summary'!$B$36:$B$135,0),MATCH('Capacity Backing (Hide)'!$A41,'Capacity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(Hide)'!$A41,'Capacity Summary'!$I$35:$BH$35,0))="x",INDEX('Capacity Summary'!$C$36:$F$135,MATCH('Capacity Backing (Hide)'!BF$2,'Capacity Summary'!$B$36:$B$135,0),4),IF(INDEX('Capacity Summary'!$I$36:$BH$135,MATCH('Capacity Backing (Hide)'!BF$2,'Capacity Summary'!$B$36:$B$135,0),MATCH('Capacity Backing (Hide)'!$A41,'Capacity Summary'!$I$35:$BH$35,0))&lt;&gt;0,INDEX('Capacity Summary'!$I$36:$BH$135,MATCH('Capacity Backing (Hide)'!BF$2,'Capacity Summary'!$B$36:$B$135,0),MATCH('Capacity Backing (Hide)'!$A41,'Capacity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(Hide)'!$A41,'Capacity Summary'!$I$35:$BH$35,0))="x",INDEX('Capacity Summary'!$C$36:$F$135,MATCH('Capacity Backing (Hide)'!BG$2,'Capacity Summary'!$B$36:$B$135,0),4),IF(INDEX('Capacity Summary'!$I$36:$BH$135,MATCH('Capacity Backing (Hide)'!BG$2,'Capacity Summary'!$B$36:$B$135,0),MATCH('Capacity Backing (Hide)'!$A41,'Capacity Summary'!$I$35:$BH$35,0))&lt;&gt;0,INDEX('Capacity Summary'!$I$36:$BH$135,MATCH('Capacity Backing (Hide)'!BG$2,'Capacity Summary'!$B$36:$B$135,0),MATCH('Capacity Backing (Hide)'!$A41,'Capacity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(Hide)'!$A41,'Capacity Summary'!$I$35:$BH$35,0))="x",INDEX('Capacity Summary'!$C$36:$F$135,MATCH('Capacity Backing (Hide)'!BH$2,'Capacity Summary'!$B$36:$B$135,0),4),IF(INDEX('Capacity Summary'!$I$36:$BH$135,MATCH('Capacity Backing (Hide)'!BH$2,'Capacity Summary'!$B$36:$B$135,0),MATCH('Capacity Backing (Hide)'!$A41,'Capacity Summary'!$I$35:$BH$35,0))&lt;&gt;0,INDEX('Capacity Summary'!$I$36:$BH$135,MATCH('Capacity Backing (Hide)'!BH$2,'Capacity Summary'!$B$36:$B$135,0),MATCH('Capacity Backing (Hide)'!$A41,'Capacity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(Hide)'!$A41,'Capacity Summary'!$I$35:$BH$35,0))="x",INDEX('Capacity Summary'!$C$36:$F$135,MATCH('Capacity Backing (Hide)'!BI$2,'Capacity Summary'!$B$36:$B$135,0),4),IF(INDEX('Capacity Summary'!$I$36:$BH$135,MATCH('Capacity Backing (Hide)'!BI$2,'Capacity Summary'!$B$36:$B$135,0),MATCH('Capacity Backing (Hide)'!$A41,'Capacity Summary'!$I$35:$BH$35,0))&lt;&gt;0,INDEX('Capacity Summary'!$I$36:$BH$135,MATCH('Capacity Backing (Hide)'!BI$2,'Capacity Summary'!$B$36:$B$135,0),MATCH('Capacity Backing (Hide)'!$A41,'Capacity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(Hide)'!$A41,'Capacity Summary'!$I$35:$BH$35,0))="x",INDEX('Capacity Summary'!$C$36:$F$135,MATCH('Capacity Backing (Hide)'!BJ$2,'Capacity Summary'!$B$36:$B$135,0),4),IF(INDEX('Capacity Summary'!$I$36:$BH$135,MATCH('Capacity Backing (Hide)'!BJ$2,'Capacity Summary'!$B$36:$B$135,0),MATCH('Capacity Backing (Hide)'!$A41,'Capacity Summary'!$I$35:$BH$35,0))&lt;&gt;0,INDEX('Capacity Summary'!$I$36:$BH$135,MATCH('Capacity Backing (Hide)'!BJ$2,'Capacity Summary'!$B$36:$B$135,0),MATCH('Capacity Backing (Hide)'!$A41,'Capacity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(Hide)'!$A41,'Capacity Summary'!$I$35:$BH$35,0))="x",INDEX('Capacity Summary'!$C$36:$F$135,MATCH('Capacity Backing (Hide)'!BK$2,'Capacity Summary'!$B$36:$B$135,0),4),IF(INDEX('Capacity Summary'!$I$36:$BH$135,MATCH('Capacity Backing (Hide)'!BK$2,'Capacity Summary'!$B$36:$B$135,0),MATCH('Capacity Backing (Hide)'!$A41,'Capacity Summary'!$I$35:$BH$35,0))&lt;&gt;0,INDEX('Capacity Summary'!$I$36:$BH$135,MATCH('Capacity Backing (Hide)'!BK$2,'Capacity Summary'!$B$36:$B$135,0),MATCH('Capacity Backing (Hide)'!$A41,'Capacity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(Hide)'!$A41,'Capacity Summary'!$I$35:$BH$35,0))="x",INDEX('Capacity Summary'!$C$36:$F$135,MATCH('Capacity Backing (Hide)'!BL$2,'Capacity Summary'!$B$36:$B$135,0),4),IF(INDEX('Capacity Summary'!$I$36:$BH$135,MATCH('Capacity Backing (Hide)'!BL$2,'Capacity Summary'!$B$36:$B$135,0),MATCH('Capacity Backing (Hide)'!$A41,'Capacity Summary'!$I$35:$BH$35,0))&lt;&gt;0,INDEX('Capacity Summary'!$I$36:$BH$135,MATCH('Capacity Backing (Hide)'!BL$2,'Capacity Summary'!$B$36:$B$135,0),MATCH('Capacity Backing (Hide)'!$A41,'Capacity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(Hide)'!$A41,'Capacity Summary'!$I$35:$BH$35,0))="x",INDEX('Capacity Summary'!$C$36:$F$135,MATCH('Capacity Backing (Hide)'!BM$2,'Capacity Summary'!$B$36:$B$135,0),4),IF(INDEX('Capacity Summary'!$I$36:$BH$135,MATCH('Capacity Backing (Hide)'!BM$2,'Capacity Summary'!$B$36:$B$135,0),MATCH('Capacity Backing (Hide)'!$A41,'Capacity Summary'!$I$35:$BH$35,0))&lt;&gt;0,INDEX('Capacity Summary'!$I$36:$BH$135,MATCH('Capacity Backing (Hide)'!BM$2,'Capacity Summary'!$B$36:$B$135,0),MATCH('Capacity Backing (Hide)'!$A41,'Capacity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(Hide)'!$A41,'Capacity Summary'!$I$35:$BH$35,0))="x",INDEX('Capacity Summary'!$C$36:$F$135,MATCH('Capacity Backing (Hide)'!BN$2,'Capacity Summary'!$B$36:$B$135,0),4),IF(INDEX('Capacity Summary'!$I$36:$BH$135,MATCH('Capacity Backing (Hide)'!BN$2,'Capacity Summary'!$B$36:$B$135,0),MATCH('Capacity Backing (Hide)'!$A41,'Capacity Summary'!$I$35:$BH$35,0))&lt;&gt;0,INDEX('Capacity Summary'!$I$36:$BH$135,MATCH('Capacity Backing (Hide)'!BN$2,'Capacity Summary'!$B$36:$B$135,0),MATCH('Capacity Backing (Hide)'!$A41,'Capacity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(Hide)'!$A41,'Capacity Summary'!$I$35:$BH$35,0))="x",INDEX('Capacity Summary'!$C$36:$F$135,MATCH('Capacity Backing (Hide)'!BO$2,'Capacity Summary'!$B$36:$B$135,0),4),IF(INDEX('Capacity Summary'!$I$36:$BH$135,MATCH('Capacity Backing (Hide)'!BO$2,'Capacity Summary'!$B$36:$B$135,0),MATCH('Capacity Backing (Hide)'!$A41,'Capacity Summary'!$I$35:$BH$35,0))&lt;&gt;0,INDEX('Capacity Summary'!$I$36:$BH$135,MATCH('Capacity Backing (Hide)'!BO$2,'Capacity Summary'!$B$36:$B$135,0),MATCH('Capacity Backing (Hide)'!$A41,'Capacity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(Hide)'!$A41,'Capacity Summary'!$I$35:$BH$35,0))="x",INDEX('Capacity Summary'!$C$36:$F$135,MATCH('Capacity Backing (Hide)'!BP$2,'Capacity Summary'!$B$36:$B$135,0),4),IF(INDEX('Capacity Summary'!$I$36:$BH$135,MATCH('Capacity Backing (Hide)'!BP$2,'Capacity Summary'!$B$36:$B$135,0),MATCH('Capacity Backing (Hide)'!$A41,'Capacity Summary'!$I$35:$BH$35,0))&lt;&gt;0,INDEX('Capacity Summary'!$I$36:$BH$135,MATCH('Capacity Backing (Hide)'!BP$2,'Capacity Summary'!$B$36:$B$135,0),MATCH('Capacity Backing (Hide)'!$A41,'Capacity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(Hide)'!$A41,'Capacity Summary'!$I$35:$BH$35,0))="x",INDEX('Capacity Summary'!$C$36:$F$135,MATCH('Capacity Backing (Hide)'!BQ$2,'Capacity Summary'!$B$36:$B$135,0),4),IF(INDEX('Capacity Summary'!$I$36:$BH$135,MATCH('Capacity Backing (Hide)'!BQ$2,'Capacity Summary'!$B$36:$B$135,0),MATCH('Capacity Backing (Hide)'!$A41,'Capacity Summary'!$I$35:$BH$35,0))&lt;&gt;0,INDEX('Capacity Summary'!$I$36:$BH$135,MATCH('Capacity Backing (Hide)'!BQ$2,'Capacity Summary'!$B$36:$B$135,0),MATCH('Capacity Backing (Hide)'!$A41,'Capacity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(Hide)'!$A41,'Capacity Summary'!$I$35:$BH$35,0))="x",INDEX('Capacity Summary'!$C$36:$F$135,MATCH('Capacity Backing (Hide)'!BR$2,'Capacity Summary'!$B$36:$B$135,0),4),IF(INDEX('Capacity Summary'!$I$36:$BH$135,MATCH('Capacity Backing (Hide)'!BR$2,'Capacity Summary'!$B$36:$B$135,0),MATCH('Capacity Backing (Hide)'!$A41,'Capacity Summary'!$I$35:$BH$35,0))&lt;&gt;0,INDEX('Capacity Summary'!$I$36:$BH$135,MATCH('Capacity Backing (Hide)'!BR$2,'Capacity Summary'!$B$36:$B$135,0),MATCH('Capacity Backing (Hide)'!$A41,'Capacity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(Hide)'!$A41,'Capacity Summary'!$I$35:$BH$35,0))="x",INDEX('Capacity Summary'!$C$36:$F$135,MATCH('Capacity Backing (Hide)'!BS$2,'Capacity Summary'!$B$36:$B$135,0),4),IF(INDEX('Capacity Summary'!$I$36:$BH$135,MATCH('Capacity Backing (Hide)'!BS$2,'Capacity Summary'!$B$36:$B$135,0),MATCH('Capacity Backing (Hide)'!$A41,'Capacity Summary'!$I$35:$BH$35,0))&lt;&gt;0,INDEX('Capacity Summary'!$I$36:$BH$135,MATCH('Capacity Backing (Hide)'!BS$2,'Capacity Summary'!$B$36:$B$135,0),MATCH('Capacity Backing (Hide)'!$A41,'Capacity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(Hide)'!$A41,'Capacity Summary'!$I$35:$BH$35,0))="x",INDEX('Capacity Summary'!$C$36:$F$135,MATCH('Capacity Backing (Hide)'!BT$2,'Capacity Summary'!$B$36:$B$135,0),4),IF(INDEX('Capacity Summary'!$I$36:$BH$135,MATCH('Capacity Backing (Hide)'!BT$2,'Capacity Summary'!$B$36:$B$135,0),MATCH('Capacity Backing (Hide)'!$A41,'Capacity Summary'!$I$35:$BH$35,0))&lt;&gt;0,INDEX('Capacity Summary'!$I$36:$BH$135,MATCH('Capacity Backing (Hide)'!BT$2,'Capacity Summary'!$B$36:$B$135,0),MATCH('Capacity Backing (Hide)'!$A41,'Capacity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(Hide)'!$A41,'Capacity Summary'!$I$35:$BH$35,0))="x",INDEX('Capacity Summary'!$C$36:$F$135,MATCH('Capacity Backing (Hide)'!BU$2,'Capacity Summary'!$B$36:$B$135,0),4),IF(INDEX('Capacity Summary'!$I$36:$BH$135,MATCH('Capacity Backing (Hide)'!BU$2,'Capacity Summary'!$B$36:$B$135,0),MATCH('Capacity Backing (Hide)'!$A41,'Capacity Summary'!$I$35:$BH$35,0))&lt;&gt;0,INDEX('Capacity Summary'!$I$36:$BH$135,MATCH('Capacity Backing (Hide)'!BU$2,'Capacity Summary'!$B$36:$B$135,0),MATCH('Capacity Backing (Hide)'!$A41,'Capacity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(Hide)'!$A41,'Capacity Summary'!$I$35:$BH$35,0))="x",INDEX('Capacity Summary'!$C$36:$F$135,MATCH('Capacity Backing (Hide)'!BV$2,'Capacity Summary'!$B$36:$B$135,0),4),IF(INDEX('Capacity Summary'!$I$36:$BH$135,MATCH('Capacity Backing (Hide)'!BV$2,'Capacity Summary'!$B$36:$B$135,0),MATCH('Capacity Backing (Hide)'!$A41,'Capacity Summary'!$I$35:$BH$35,0))&lt;&gt;0,INDEX('Capacity Summary'!$I$36:$BH$135,MATCH('Capacity Backing (Hide)'!BV$2,'Capacity Summary'!$B$36:$B$135,0),MATCH('Capacity Backing (Hide)'!$A41,'Capacity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(Hide)'!$A41,'Capacity Summary'!$I$35:$BH$35,0))="x",INDEX('Capacity Summary'!$C$36:$F$135,MATCH('Capacity Backing (Hide)'!BW$2,'Capacity Summary'!$B$36:$B$135,0),4),IF(INDEX('Capacity Summary'!$I$36:$BH$135,MATCH('Capacity Backing (Hide)'!BW$2,'Capacity Summary'!$B$36:$B$135,0),MATCH('Capacity Backing (Hide)'!$A41,'Capacity Summary'!$I$35:$BH$35,0))&lt;&gt;0,INDEX('Capacity Summary'!$I$36:$BH$135,MATCH('Capacity Backing (Hide)'!BW$2,'Capacity Summary'!$B$36:$B$135,0),MATCH('Capacity Backing (Hide)'!$A41,'Capacity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(Hide)'!$A41,'Capacity Summary'!$I$35:$BH$35,0))="x",INDEX('Capacity Summary'!$C$36:$F$135,MATCH('Capacity Backing (Hide)'!BX$2,'Capacity Summary'!$B$36:$B$135,0),4),IF(INDEX('Capacity Summary'!$I$36:$BH$135,MATCH('Capacity Backing (Hide)'!BX$2,'Capacity Summary'!$B$36:$B$135,0),MATCH('Capacity Backing (Hide)'!$A41,'Capacity Summary'!$I$35:$BH$35,0))&lt;&gt;0,INDEX('Capacity Summary'!$I$36:$BH$135,MATCH('Capacity Backing (Hide)'!BX$2,'Capacity Summary'!$B$36:$B$135,0),MATCH('Capacity Backing (Hide)'!$A41,'Capacity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(Hide)'!$A41,'Capacity Summary'!$I$35:$BH$35,0))="x",INDEX('Capacity Summary'!$C$36:$F$135,MATCH('Capacity Backing (Hide)'!BY$2,'Capacity Summary'!$B$36:$B$135,0),4),IF(INDEX('Capacity Summary'!$I$36:$BH$135,MATCH('Capacity Backing (Hide)'!BY$2,'Capacity Summary'!$B$36:$B$135,0),MATCH('Capacity Backing (Hide)'!$A41,'Capacity Summary'!$I$35:$BH$35,0))&lt;&gt;0,INDEX('Capacity Summary'!$I$36:$BH$135,MATCH('Capacity Backing (Hide)'!BY$2,'Capacity Summary'!$B$36:$B$135,0),MATCH('Capacity Backing (Hide)'!$A41,'Capacity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(Hide)'!$A41,'Capacity Summary'!$I$35:$BH$35,0))="x",INDEX('Capacity Summary'!$C$36:$F$135,MATCH('Capacity Backing (Hide)'!BZ$2,'Capacity Summary'!$B$36:$B$135,0),4),IF(INDEX('Capacity Summary'!$I$36:$BH$135,MATCH('Capacity Backing (Hide)'!BZ$2,'Capacity Summary'!$B$36:$B$135,0),MATCH('Capacity Backing (Hide)'!$A41,'Capacity Summary'!$I$35:$BH$35,0))&lt;&gt;0,INDEX('Capacity Summary'!$I$36:$BH$135,MATCH('Capacity Backing (Hide)'!BZ$2,'Capacity Summary'!$B$36:$B$135,0),MATCH('Capacity Backing (Hide)'!$A41,'Capacity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(Hide)'!$A41,'Capacity Summary'!$I$35:$BH$35,0))="x",INDEX('Capacity Summary'!$C$36:$F$135,MATCH('Capacity Backing (Hide)'!CA$2,'Capacity Summary'!$B$36:$B$135,0),4),IF(INDEX('Capacity Summary'!$I$36:$BH$135,MATCH('Capacity Backing (Hide)'!CA$2,'Capacity Summary'!$B$36:$B$135,0),MATCH('Capacity Backing (Hide)'!$A41,'Capacity Summary'!$I$35:$BH$35,0))&lt;&gt;0,INDEX('Capacity Summary'!$I$36:$BH$135,MATCH('Capacity Backing (Hide)'!CA$2,'Capacity Summary'!$B$36:$B$135,0),MATCH('Capacity Backing (Hide)'!$A41,'Capacity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(Hide)'!$A41,'Capacity Summary'!$I$35:$BH$35,0))="x",INDEX('Capacity Summary'!$C$36:$F$135,MATCH('Capacity Backing (Hide)'!CB$2,'Capacity Summary'!$B$36:$B$135,0),4),IF(INDEX('Capacity Summary'!$I$36:$BH$135,MATCH('Capacity Backing (Hide)'!CB$2,'Capacity Summary'!$B$36:$B$135,0),MATCH('Capacity Backing (Hide)'!$A41,'Capacity Summary'!$I$35:$BH$35,0))&lt;&gt;0,INDEX('Capacity Summary'!$I$36:$BH$135,MATCH('Capacity Backing (Hide)'!CB$2,'Capacity Summary'!$B$36:$B$135,0),MATCH('Capacity Backing (Hide)'!$A41,'Capacity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(Hide)'!$A41,'Capacity Summary'!$I$35:$BH$35,0))="x",INDEX('Capacity Summary'!$C$36:$F$135,MATCH('Capacity Backing (Hide)'!CC$2,'Capacity Summary'!$B$36:$B$135,0),4),IF(INDEX('Capacity Summary'!$I$36:$BH$135,MATCH('Capacity Backing (Hide)'!CC$2,'Capacity Summary'!$B$36:$B$135,0),MATCH('Capacity Backing (Hide)'!$A41,'Capacity Summary'!$I$35:$BH$35,0))&lt;&gt;0,INDEX('Capacity Summary'!$I$36:$BH$135,MATCH('Capacity Backing (Hide)'!CC$2,'Capacity Summary'!$B$36:$B$135,0),MATCH('Capacity Backing (Hide)'!$A41,'Capacity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(Hide)'!$A41,'Capacity Summary'!$I$35:$BH$35,0))="x",INDEX('Capacity Summary'!$C$36:$F$135,MATCH('Capacity Backing (Hide)'!CD$2,'Capacity Summary'!$B$36:$B$135,0),4),IF(INDEX('Capacity Summary'!$I$36:$BH$135,MATCH('Capacity Backing (Hide)'!CD$2,'Capacity Summary'!$B$36:$B$135,0),MATCH('Capacity Backing (Hide)'!$A41,'Capacity Summary'!$I$35:$BH$35,0))&lt;&gt;0,INDEX('Capacity Summary'!$I$36:$BH$135,MATCH('Capacity Backing (Hide)'!CD$2,'Capacity Summary'!$B$36:$B$135,0),MATCH('Capacity Backing (Hide)'!$A41,'Capacity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(Hide)'!$A41,'Capacity Summary'!$I$35:$BH$35,0))="x",INDEX('Capacity Summary'!$C$36:$F$135,MATCH('Capacity Backing (Hide)'!CE$2,'Capacity Summary'!$B$36:$B$135,0),4),IF(INDEX('Capacity Summary'!$I$36:$BH$135,MATCH('Capacity Backing (Hide)'!CE$2,'Capacity Summary'!$B$36:$B$135,0),MATCH('Capacity Backing (Hide)'!$A41,'Capacity Summary'!$I$35:$BH$35,0))&lt;&gt;0,INDEX('Capacity Summary'!$I$36:$BH$135,MATCH('Capacity Backing (Hide)'!CE$2,'Capacity Summary'!$B$36:$B$135,0),MATCH('Capacity Backing (Hide)'!$A41,'Capacity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(Hide)'!$A41,'Capacity Summary'!$I$35:$BH$35,0))="x",INDEX('Capacity Summary'!$C$36:$F$135,MATCH('Capacity Backing (Hide)'!CF$2,'Capacity Summary'!$B$36:$B$135,0),4),IF(INDEX('Capacity Summary'!$I$36:$BH$135,MATCH('Capacity Backing (Hide)'!CF$2,'Capacity Summary'!$B$36:$B$135,0),MATCH('Capacity Backing (Hide)'!$A41,'Capacity Summary'!$I$35:$BH$35,0))&lt;&gt;0,INDEX('Capacity Summary'!$I$36:$BH$135,MATCH('Capacity Backing (Hide)'!CF$2,'Capacity Summary'!$B$36:$B$135,0),MATCH('Capacity Backing (Hide)'!$A41,'Capacity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(Hide)'!$A41,'Capacity Summary'!$I$35:$BH$35,0))="x",INDEX('Capacity Summary'!$C$36:$F$135,MATCH('Capacity Backing (Hide)'!CG$2,'Capacity Summary'!$B$36:$B$135,0),4),IF(INDEX('Capacity Summary'!$I$36:$BH$135,MATCH('Capacity Backing (Hide)'!CG$2,'Capacity Summary'!$B$36:$B$135,0),MATCH('Capacity Backing (Hide)'!$A41,'Capacity Summary'!$I$35:$BH$35,0))&lt;&gt;0,INDEX('Capacity Summary'!$I$36:$BH$135,MATCH('Capacity Backing (Hide)'!CG$2,'Capacity Summary'!$B$36:$B$135,0),MATCH('Capacity Backing (Hide)'!$A41,'Capacity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(Hide)'!$A41,'Capacity Summary'!$I$35:$BH$35,0))="x",INDEX('Capacity Summary'!$C$36:$F$135,MATCH('Capacity Backing (Hide)'!CH$2,'Capacity Summary'!$B$36:$B$135,0),4),IF(INDEX('Capacity Summary'!$I$36:$BH$135,MATCH('Capacity Backing (Hide)'!CH$2,'Capacity Summary'!$B$36:$B$135,0),MATCH('Capacity Backing (Hide)'!$A41,'Capacity Summary'!$I$35:$BH$35,0))&lt;&gt;0,INDEX('Capacity Summary'!$I$36:$BH$135,MATCH('Capacity Backing (Hide)'!CH$2,'Capacity Summary'!$B$36:$B$135,0),MATCH('Capacity Backing (Hide)'!$A41,'Capacity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(Hide)'!$A41,'Capacity Summary'!$I$35:$BH$35,0))="x",INDEX('Capacity Summary'!$C$36:$F$135,MATCH('Capacity Backing (Hide)'!CI$2,'Capacity Summary'!$B$36:$B$135,0),4),IF(INDEX('Capacity Summary'!$I$36:$BH$135,MATCH('Capacity Backing (Hide)'!CI$2,'Capacity Summary'!$B$36:$B$135,0),MATCH('Capacity Backing (Hide)'!$A41,'Capacity Summary'!$I$35:$BH$35,0))&lt;&gt;0,INDEX('Capacity Summary'!$I$36:$BH$135,MATCH('Capacity Backing (Hide)'!CI$2,'Capacity Summary'!$B$36:$B$135,0),MATCH('Capacity Backing (Hide)'!$A41,'Capacity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(Hide)'!$A41,'Capacity Summary'!$I$35:$BH$35,0))="x",INDEX('Capacity Summary'!$C$36:$F$135,MATCH('Capacity Backing (Hide)'!CJ$2,'Capacity Summary'!$B$36:$B$135,0),4),IF(INDEX('Capacity Summary'!$I$36:$BH$135,MATCH('Capacity Backing (Hide)'!CJ$2,'Capacity Summary'!$B$36:$B$135,0),MATCH('Capacity Backing (Hide)'!$A41,'Capacity Summary'!$I$35:$BH$35,0))&lt;&gt;0,INDEX('Capacity Summary'!$I$36:$BH$135,MATCH('Capacity Backing (Hide)'!CJ$2,'Capacity Summary'!$B$36:$B$135,0),MATCH('Capacity Backing (Hide)'!$A41,'Capacity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(Hide)'!$A41,'Capacity Summary'!$I$35:$BH$35,0))="x",INDEX('Capacity Summary'!$C$36:$F$135,MATCH('Capacity Backing (Hide)'!CK$2,'Capacity Summary'!$B$36:$B$135,0),4),IF(INDEX('Capacity Summary'!$I$36:$BH$135,MATCH('Capacity Backing (Hide)'!CK$2,'Capacity Summary'!$B$36:$B$135,0),MATCH('Capacity Backing (Hide)'!$A41,'Capacity Summary'!$I$35:$BH$35,0))&lt;&gt;0,INDEX('Capacity Summary'!$I$36:$BH$135,MATCH('Capacity Backing (Hide)'!CK$2,'Capacity Summary'!$B$36:$B$135,0),MATCH('Capacity Backing (Hide)'!$A41,'Capacity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(Hide)'!$A41,'Capacity Summary'!$I$35:$BH$35,0))="x",INDEX('Capacity Summary'!$C$36:$F$135,MATCH('Capacity Backing (Hide)'!CL$2,'Capacity Summary'!$B$36:$B$135,0),4),IF(INDEX('Capacity Summary'!$I$36:$BH$135,MATCH('Capacity Backing (Hide)'!CL$2,'Capacity Summary'!$B$36:$B$135,0),MATCH('Capacity Backing (Hide)'!$A41,'Capacity Summary'!$I$35:$BH$35,0))&lt;&gt;0,INDEX('Capacity Summary'!$I$36:$BH$135,MATCH('Capacity Backing (Hide)'!CL$2,'Capacity Summary'!$B$36:$B$135,0),MATCH('Capacity Backing (Hide)'!$A41,'Capacity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(Hide)'!$A41,'Capacity Summary'!$I$35:$BH$35,0))="x",INDEX('Capacity Summary'!$C$36:$F$135,MATCH('Capacity Backing (Hide)'!CM$2,'Capacity Summary'!$B$36:$B$135,0),4),IF(INDEX('Capacity Summary'!$I$36:$BH$135,MATCH('Capacity Backing (Hide)'!CM$2,'Capacity Summary'!$B$36:$B$135,0),MATCH('Capacity Backing (Hide)'!$A41,'Capacity Summary'!$I$35:$BH$35,0))&lt;&gt;0,INDEX('Capacity Summary'!$I$36:$BH$135,MATCH('Capacity Backing (Hide)'!CM$2,'Capacity Summary'!$B$36:$B$135,0),MATCH('Capacity Backing (Hide)'!$A41,'Capacity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(Hide)'!$A41,'Capacity Summary'!$I$35:$BH$35,0))="x",INDEX('Capacity Summary'!$C$36:$F$135,MATCH('Capacity Backing (Hide)'!CN$2,'Capacity Summary'!$B$36:$B$135,0),4),IF(INDEX('Capacity Summary'!$I$36:$BH$135,MATCH('Capacity Backing (Hide)'!CN$2,'Capacity Summary'!$B$36:$B$135,0),MATCH('Capacity Backing (Hide)'!$A41,'Capacity Summary'!$I$35:$BH$35,0))&lt;&gt;0,INDEX('Capacity Summary'!$I$36:$BH$135,MATCH('Capacity Backing (Hide)'!CN$2,'Capacity Summary'!$B$36:$B$135,0),MATCH('Capacity Backing (Hide)'!$A41,'Capacity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(Hide)'!$A41,'Capacity Summary'!$I$35:$BH$35,0))="x",INDEX('Capacity Summary'!$C$36:$F$135,MATCH('Capacity Backing (Hide)'!CO$2,'Capacity Summary'!$B$36:$B$135,0),4),IF(INDEX('Capacity Summary'!$I$36:$BH$135,MATCH('Capacity Backing (Hide)'!CO$2,'Capacity Summary'!$B$36:$B$135,0),MATCH('Capacity Backing (Hide)'!$A41,'Capacity Summary'!$I$35:$BH$35,0))&lt;&gt;0,INDEX('Capacity Summary'!$I$36:$BH$135,MATCH('Capacity Backing (Hide)'!CO$2,'Capacity Summary'!$B$36:$B$135,0),MATCH('Capacity Backing (Hide)'!$A41,'Capacity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(Hide)'!$A41,'Capacity Summary'!$I$35:$BH$35,0))="x",INDEX('Capacity Summary'!$C$36:$F$135,MATCH('Capacity Backing (Hide)'!CP$2,'Capacity Summary'!$B$36:$B$135,0),4),IF(INDEX('Capacity Summary'!$I$36:$BH$135,MATCH('Capacity Backing (Hide)'!CP$2,'Capacity Summary'!$B$36:$B$135,0),MATCH('Capacity Backing (Hide)'!$A41,'Capacity Summary'!$I$35:$BH$35,0))&lt;&gt;0,INDEX('Capacity Summary'!$I$36:$BH$135,MATCH('Capacity Backing (Hide)'!CP$2,'Capacity Summary'!$B$36:$B$135,0),MATCH('Capacity Backing (Hide)'!$A41,'Capacity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(Hide)'!$A41,'Capacity Summary'!$I$35:$BH$35,0))="x",INDEX('Capacity Summary'!$C$36:$F$135,MATCH('Capacity Backing (Hide)'!CQ$2,'Capacity Summary'!$B$36:$B$135,0),4),IF(INDEX('Capacity Summary'!$I$36:$BH$135,MATCH('Capacity Backing (Hide)'!CQ$2,'Capacity Summary'!$B$36:$B$135,0),MATCH('Capacity Backing (Hide)'!$A41,'Capacity Summary'!$I$35:$BH$35,0))&lt;&gt;0,INDEX('Capacity Summary'!$I$36:$BH$135,MATCH('Capacity Backing (Hide)'!CQ$2,'Capacity Summary'!$B$36:$B$135,0),MATCH('Capacity Backing (Hide)'!$A41,'Capacity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(Hide)'!$A41,'Capacity Summary'!$I$35:$BH$35,0))="x",INDEX('Capacity Summary'!$C$36:$F$135,MATCH('Capacity Backing (Hide)'!CR$2,'Capacity Summary'!$B$36:$B$135,0),4),IF(INDEX('Capacity Summary'!$I$36:$BH$135,MATCH('Capacity Backing (Hide)'!CR$2,'Capacity Summary'!$B$36:$B$135,0),MATCH('Capacity Backing (Hide)'!$A41,'Capacity Summary'!$I$35:$BH$35,0))&lt;&gt;0,INDEX('Capacity Summary'!$I$36:$BH$135,MATCH('Capacity Backing (Hide)'!CR$2,'Capacity Summary'!$B$36:$B$135,0),MATCH('Capacity Backing (Hide)'!$A41,'Capacity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(Hide)'!$A41,'Capacity Summary'!$I$35:$BH$35,0))="x",INDEX('Capacity Summary'!$C$36:$F$135,MATCH('Capacity Backing (Hide)'!CS$2,'Capacity Summary'!$B$36:$B$135,0),4),IF(INDEX('Capacity Summary'!$I$36:$BH$135,MATCH('Capacity Backing (Hide)'!CS$2,'Capacity Summary'!$B$36:$B$135,0),MATCH('Capacity Backing (Hide)'!$A41,'Capacity Summary'!$I$35:$BH$35,0))&lt;&gt;0,INDEX('Capacity Summary'!$I$36:$BH$135,MATCH('Capacity Backing (Hide)'!CS$2,'Capacity Summary'!$B$36:$B$135,0),MATCH('Capacity Backing (Hide)'!$A41,'Capacity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(Hide)'!$A41,'Capacity Summary'!$I$35:$BH$35,0))="x",INDEX('Capacity Summary'!$C$36:$F$135,MATCH('Capacity Backing (Hide)'!CT$2,'Capacity Summary'!$B$36:$B$135,0),4),IF(INDEX('Capacity Summary'!$I$36:$BH$135,MATCH('Capacity Backing (Hide)'!CT$2,'Capacity Summary'!$B$36:$B$135,0),MATCH('Capacity Backing (Hide)'!$A41,'Capacity Summary'!$I$35:$BH$35,0))&lt;&gt;0,INDEX('Capacity Summary'!$I$36:$BH$135,MATCH('Capacity Backing (Hide)'!CT$2,'Capacity Summary'!$B$36:$B$135,0),MATCH('Capacity Backing (Hide)'!$A41,'Capacity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(Hide)'!$A41,'Capacity Summary'!$I$35:$BH$35,0))="x",INDEX('Capacity Summary'!$C$36:$F$135,MATCH('Capacity Backing (Hide)'!CU$2,'Capacity Summary'!$B$36:$B$135,0),4),IF(INDEX('Capacity Summary'!$I$36:$BH$135,MATCH('Capacity Backing (Hide)'!CU$2,'Capacity Summary'!$B$36:$B$135,0),MATCH('Capacity Backing (Hide)'!$A41,'Capacity Summary'!$I$35:$BH$35,0))&lt;&gt;0,INDEX('Capacity Summary'!$I$36:$BH$135,MATCH('Capacity Backing (Hide)'!CU$2,'Capacity Summary'!$B$36:$B$135,0),MATCH('Capacity Backing (Hide)'!$A41,'Capacity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(Hide)'!$A41,'Capacity Summary'!$I$35:$BH$35,0))="x",INDEX('Capacity Summary'!$C$36:$F$135,MATCH('Capacity Backing (Hide)'!CV$2,'Capacity Summary'!$B$36:$B$135,0),4),IF(INDEX('Capacity Summary'!$I$36:$BH$135,MATCH('Capacity Backing (Hide)'!CV$2,'Capacity Summary'!$B$36:$B$135,0),MATCH('Capacity Backing (Hide)'!$A41,'Capacity Summary'!$I$35:$BH$35,0))&lt;&gt;0,INDEX('Capacity Summary'!$I$36:$BH$135,MATCH('Capacity Backing (Hide)'!CV$2,'Capacity Summary'!$B$36:$B$135,0),MATCH('Capacity Backing (Hide)'!$A41,'Capacity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(Hide)'!$A41,'Capacity Summary'!$I$35:$BH$35,0))="x",INDEX('Capacity Summary'!$C$36:$F$135,MATCH('Capacity Backing (Hide)'!CW$2,'Capacity Summary'!$B$36:$B$135,0),4),IF(INDEX('Capacity Summary'!$I$36:$BH$135,MATCH('Capacity Backing (Hide)'!CW$2,'Capacity Summary'!$B$36:$B$135,0),MATCH('Capacity Backing (Hide)'!$A41,'Capacity Summary'!$I$35:$BH$35,0))&lt;&gt;0,INDEX('Capacity Summary'!$I$36:$BH$135,MATCH('Capacity Backing (Hide)'!CW$2,'Capacity Summary'!$B$36:$B$135,0),MATCH('Capacity Backing (Hide)'!$A41,'Capacity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(Hide)'!$A42,'Capacity Summary'!$I$35:$BH$35,0))="x",INDEX('Capacity Summary'!$C$36:$F$135,MATCH('Capacity Backing (Hide)'!B$2,'Capacity Summary'!$B$36:$B$135,0),4),IF(INDEX('Capacity Summary'!$I$36:$BH$135,MATCH('Capacity Backing (Hide)'!B$2,'Capacity Summary'!$B$36:$B$135,0),MATCH('Capacity Backing (Hide)'!$A42,'Capacity Summary'!$I$35:$BH$35,0))&lt;&gt;0,INDEX('Capacity Summary'!$I$36:$BH$135,MATCH('Capacity Backing (Hide)'!B$2,'Capacity Summary'!$B$36:$B$135,0),MATCH('Capacity Backing (Hide)'!$A42,'Capacity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(Hide)'!$A42,'Capacity Summary'!$I$35:$BH$35,0))="x",INDEX('Capacity Summary'!$C$36:$F$135,MATCH('Capacity Backing (Hide)'!C$2,'Capacity Summary'!$B$36:$B$135,0),4),IF(INDEX('Capacity Summary'!$I$36:$BH$135,MATCH('Capacity Backing (Hide)'!C$2,'Capacity Summary'!$B$36:$B$135,0),MATCH('Capacity Backing (Hide)'!$A42,'Capacity Summary'!$I$35:$BH$35,0))&lt;&gt;0,INDEX('Capacity Summary'!$I$36:$BH$135,MATCH('Capacity Backing (Hide)'!C$2,'Capacity Summary'!$B$36:$B$135,0),MATCH('Capacity Backing (Hide)'!$A42,'Capacity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(Hide)'!$A42,'Capacity Summary'!$I$35:$BH$35,0))="x",INDEX('Capacity Summary'!$C$36:$F$135,MATCH('Capacity Backing (Hide)'!D$2,'Capacity Summary'!$B$36:$B$135,0),4),IF(INDEX('Capacity Summary'!$I$36:$BH$135,MATCH('Capacity Backing (Hide)'!D$2,'Capacity Summary'!$B$36:$B$135,0),MATCH('Capacity Backing (Hide)'!$A42,'Capacity Summary'!$I$35:$BH$35,0))&lt;&gt;0,INDEX('Capacity Summary'!$I$36:$BH$135,MATCH('Capacity Backing (Hide)'!D$2,'Capacity Summary'!$B$36:$B$135,0),MATCH('Capacity Backing (Hide)'!$A42,'Capacity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(Hide)'!$A42,'Capacity Summary'!$I$35:$BH$35,0))="x",INDEX('Capacity Summary'!$C$36:$F$135,MATCH('Capacity Backing (Hide)'!E$2,'Capacity Summary'!$B$36:$B$135,0),4),IF(INDEX('Capacity Summary'!$I$36:$BH$135,MATCH('Capacity Backing (Hide)'!E$2,'Capacity Summary'!$B$36:$B$135,0),MATCH('Capacity Backing (Hide)'!$A42,'Capacity Summary'!$I$35:$BH$35,0))&lt;&gt;0,INDEX('Capacity Summary'!$I$36:$BH$135,MATCH('Capacity Backing (Hide)'!E$2,'Capacity Summary'!$B$36:$B$135,0),MATCH('Capacity Backing (Hide)'!$A42,'Capacity Summary'!$I$35:$BH$35,0)),0)),INDEX('Capacity Summary'!$C$36:$F$135,MATCH('Capacity Backing (Hide)'!E$2,'Capacity Summary'!$B$36:$B$135,0),2)))/IF(Summary!$B$7="Minutes",1,60)/COUNTA(INDEX(Capacity!$C$10:$Q$109,MATCH('Capacity Backing (Hide)'!E$2,Capacity!$B$10:$B$109,0),1):INDEX(Capacity!$C$10:$Q$109,MATCH('Capacity Backing (Hide)'!E$2,Capacity!$B$10:$B$109,0),15))</f>
        <v>#N/A</v>
      </c>
      <c r="F4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(Hide)'!$A42,'Capacity Summary'!$I$35:$BH$35,0))="x",INDEX('Capacity Summary'!$C$36:$F$135,MATCH('Capacity Backing (Hide)'!F$2,'Capacity Summary'!$B$36:$B$135,0),4),IF(INDEX('Capacity Summary'!$I$36:$BH$135,MATCH('Capacity Backing (Hide)'!F$2,'Capacity Summary'!$B$36:$B$135,0),MATCH('Capacity Backing (Hide)'!$A42,'Capacity Summary'!$I$35:$BH$35,0))&lt;&gt;0,INDEX('Capacity Summary'!$I$36:$BH$135,MATCH('Capacity Backing (Hide)'!F$2,'Capacity Summary'!$B$36:$B$135,0),MATCH('Capacity Backing (Hide)'!$A42,'Capacity Summary'!$I$35:$BH$35,0)),0)),INDEX('Capacity Summary'!$C$36:$F$135,MATCH('Capacity Backing (Hide)'!F$2,'Capacity Summary'!$B$36:$B$135,0),2)))/IF(Summary!$B$7="Minutes",1,60)/COUNTA(INDEX(Capacity!$C$10:$Q$109,MATCH('Capacity Backing (Hide)'!F$2,Capacity!$B$10:$B$109,0),1):INDEX(Capacity!$C$10:$Q$109,MATCH('Capacity Backing (Hide)'!F$2,Capacity!$B$10:$B$109,0),15))</f>
        <v>#N/A</v>
      </c>
      <c r="G4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(Hide)'!$A42,'Capacity Summary'!$I$35:$BH$35,0))="x",INDEX('Capacity Summary'!$C$36:$F$135,MATCH('Capacity Backing (Hide)'!G$2,'Capacity Summary'!$B$36:$B$135,0),4),IF(INDEX('Capacity Summary'!$I$36:$BH$135,MATCH('Capacity Backing (Hide)'!G$2,'Capacity Summary'!$B$36:$B$135,0),MATCH('Capacity Backing (Hide)'!$A42,'Capacity Summary'!$I$35:$BH$35,0))&lt;&gt;0,INDEX('Capacity Summary'!$I$36:$BH$135,MATCH('Capacity Backing (Hide)'!G$2,'Capacity Summary'!$B$36:$B$135,0),MATCH('Capacity Backing (Hide)'!$A42,'Capacity Summary'!$I$35:$BH$35,0)),0)),INDEX('Capacity Summary'!$C$36:$F$135,MATCH('Capacity Backing (Hide)'!G$2,'Capacity Summary'!$B$36:$B$135,0),2)))/IF(Summary!$B$7="Minutes",1,60)/COUNTA(INDEX(Capacity!$C$10:$Q$109,MATCH('Capacity Backing (Hide)'!G$2,Capacity!$B$10:$B$109,0),1):INDEX(Capacity!$C$10:$Q$109,MATCH('Capacity Backing (Hide)'!G$2,Capacity!$B$10:$B$109,0),15))</f>
        <v>#N/A</v>
      </c>
      <c r="H4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(Hide)'!$A42,'Capacity Summary'!$I$35:$BH$35,0))="x",INDEX('Capacity Summary'!$C$36:$F$135,MATCH('Capacity Backing (Hide)'!H$2,'Capacity Summary'!$B$36:$B$135,0),4),IF(INDEX('Capacity Summary'!$I$36:$BH$135,MATCH('Capacity Backing (Hide)'!H$2,'Capacity Summary'!$B$36:$B$135,0),MATCH('Capacity Backing (Hide)'!$A42,'Capacity Summary'!$I$35:$BH$35,0))&lt;&gt;0,INDEX('Capacity Summary'!$I$36:$BH$135,MATCH('Capacity Backing (Hide)'!H$2,'Capacity Summary'!$B$36:$B$135,0),MATCH('Capacity Backing (Hide)'!$A42,'Capacity Summary'!$I$35:$BH$35,0)),0)),INDEX('Capacity Summary'!$C$36:$F$135,MATCH('Capacity Backing (Hide)'!H$2,'Capacity Summary'!$B$36:$B$135,0),2)))/IF(Summary!$B$7="Minutes",1,60)/COUNTA(INDEX(Capacity!$C$10:$Q$109,MATCH('Capacity Backing (Hide)'!H$2,Capacity!$B$10:$B$109,0),1):INDEX(Capacity!$C$10:$Q$109,MATCH('Capacity Backing (Hide)'!H$2,Capacity!$B$10:$B$109,0),15))</f>
        <v>#N/A</v>
      </c>
      <c r="I4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(Hide)'!$A42,'Capacity Summary'!$I$35:$BH$35,0))="x",INDEX('Capacity Summary'!$C$36:$F$135,MATCH('Capacity Backing (Hide)'!I$2,'Capacity Summary'!$B$36:$B$135,0),4),IF(INDEX('Capacity Summary'!$I$36:$BH$135,MATCH('Capacity Backing (Hide)'!I$2,'Capacity Summary'!$B$36:$B$135,0),MATCH('Capacity Backing (Hide)'!$A42,'Capacity Summary'!$I$35:$BH$35,0))&lt;&gt;0,INDEX('Capacity Summary'!$I$36:$BH$135,MATCH('Capacity Backing (Hide)'!I$2,'Capacity Summary'!$B$36:$B$135,0),MATCH('Capacity Backing (Hide)'!$A42,'Capacity Summary'!$I$35:$BH$35,0)),0)),INDEX('Capacity Summary'!$C$36:$F$135,MATCH('Capacity Backing (Hide)'!I$2,'Capacity Summary'!$B$36:$B$135,0),2)))/IF(Summary!$B$7="Minutes",1,60)/COUNTA(INDEX(Capacity!$C$10:$Q$109,MATCH('Capacity Backing (Hide)'!I$2,Capacity!$B$10:$B$109,0),1):INDEX(Capacity!$C$10:$Q$109,MATCH('Capacity Backing (Hide)'!I$2,Capacity!$B$10:$B$109,0),15))</f>
        <v>#N/A</v>
      </c>
      <c r="J4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(Hide)'!$A42,'Capacity Summary'!$I$35:$BH$35,0))="x",INDEX('Capacity Summary'!$C$36:$F$135,MATCH('Capacity Backing (Hide)'!J$2,'Capacity Summary'!$B$36:$B$135,0),4),IF(INDEX('Capacity Summary'!$I$36:$BH$135,MATCH('Capacity Backing (Hide)'!J$2,'Capacity Summary'!$B$36:$B$135,0),MATCH('Capacity Backing (Hide)'!$A42,'Capacity Summary'!$I$35:$BH$35,0))&lt;&gt;0,INDEX('Capacity Summary'!$I$36:$BH$135,MATCH('Capacity Backing (Hide)'!J$2,'Capacity Summary'!$B$36:$B$135,0),MATCH('Capacity Backing (Hide)'!$A42,'Capacity Summary'!$I$35:$BH$35,0)),0)),INDEX('Capacity Summary'!$C$36:$F$135,MATCH('Capacity Backing (Hide)'!J$2,'Capacity Summary'!$B$36:$B$135,0),2)))/IF(Summary!$B$7="Minutes",1,60)/COUNTA(INDEX(Capacity!$C$10:$Q$109,MATCH('Capacity Backing (Hide)'!J$2,Capacity!$B$10:$B$109,0),1):INDEX(Capacity!$C$10:$Q$109,MATCH('Capacity Backing (Hide)'!J$2,Capacity!$B$10:$B$109,0),15))</f>
        <v>#N/A</v>
      </c>
      <c r="K4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(Hide)'!$A42,'Capacity Summary'!$I$35:$BH$35,0))="x",INDEX('Capacity Summary'!$C$36:$F$135,MATCH('Capacity Backing (Hide)'!K$2,'Capacity Summary'!$B$36:$B$135,0),4),IF(INDEX('Capacity Summary'!$I$36:$BH$135,MATCH('Capacity Backing (Hide)'!K$2,'Capacity Summary'!$B$36:$B$135,0),MATCH('Capacity Backing (Hide)'!$A42,'Capacity Summary'!$I$35:$BH$35,0))&lt;&gt;0,INDEX('Capacity Summary'!$I$36:$BH$135,MATCH('Capacity Backing (Hide)'!K$2,'Capacity Summary'!$B$36:$B$135,0),MATCH('Capacity Backing (Hide)'!$A42,'Capacity Summary'!$I$35:$BH$35,0)),0)),INDEX('Capacity Summary'!$C$36:$F$135,MATCH('Capacity Backing (Hide)'!K$2,'Capacity Summary'!$B$36:$B$135,0),2)))/IF(Summary!$B$7="Minutes",1,60)/COUNTA(INDEX(Capacity!$C$10:$Q$109,MATCH('Capacity Backing (Hide)'!K$2,Capacity!$B$10:$B$109,0),1):INDEX(Capacity!$C$10:$Q$109,MATCH('Capacity Backing (Hide)'!K$2,Capacity!$B$10:$B$109,0),15))</f>
        <v>#N/A</v>
      </c>
      <c r="L4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(Hide)'!$A42,'Capacity Summary'!$I$35:$BH$35,0))="x",INDEX('Capacity Summary'!$C$36:$F$135,MATCH('Capacity Backing (Hide)'!L$2,'Capacity Summary'!$B$36:$B$135,0),4),IF(INDEX('Capacity Summary'!$I$36:$BH$135,MATCH('Capacity Backing (Hide)'!L$2,'Capacity Summary'!$B$36:$B$135,0),MATCH('Capacity Backing (Hide)'!$A42,'Capacity Summary'!$I$35:$BH$35,0))&lt;&gt;0,INDEX('Capacity Summary'!$I$36:$BH$135,MATCH('Capacity Backing (Hide)'!L$2,'Capacity Summary'!$B$36:$B$135,0),MATCH('Capacity Backing (Hide)'!$A42,'Capacity Summary'!$I$35:$BH$35,0)),0)),INDEX('Capacity Summary'!$C$36:$F$135,MATCH('Capacity Backing (Hide)'!L$2,'Capacity Summary'!$B$36:$B$135,0),2)))/IF(Summary!$B$7="Minutes",1,60)/COUNTA(INDEX(Capacity!$C$10:$Q$109,MATCH('Capacity Backing (Hide)'!L$2,Capacity!$B$10:$B$109,0),1):INDEX(Capacity!$C$10:$Q$109,MATCH('Capacity Backing (Hide)'!L$2,Capacity!$B$10:$B$109,0),15))</f>
        <v>#N/A</v>
      </c>
      <c r="M4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(Hide)'!$A42,'Capacity Summary'!$I$35:$BH$35,0))="x",INDEX('Capacity Summary'!$C$36:$F$135,MATCH('Capacity Backing (Hide)'!M$2,'Capacity Summary'!$B$36:$B$135,0),4),IF(INDEX('Capacity Summary'!$I$36:$BH$135,MATCH('Capacity Backing (Hide)'!M$2,'Capacity Summary'!$B$36:$B$135,0),MATCH('Capacity Backing (Hide)'!$A42,'Capacity Summary'!$I$35:$BH$35,0))&lt;&gt;0,INDEX('Capacity Summary'!$I$36:$BH$135,MATCH('Capacity Backing (Hide)'!M$2,'Capacity Summary'!$B$36:$B$135,0),MATCH('Capacity Backing (Hide)'!$A42,'Capacity Summary'!$I$35:$BH$35,0)),0)),INDEX('Capacity Summary'!$C$36:$F$135,MATCH('Capacity Backing (Hide)'!M$2,'Capacity Summary'!$B$36:$B$135,0),2)))/IF(Summary!$B$7="Minutes",1,60)/COUNTA(INDEX(Capacity!$C$10:$Q$109,MATCH('Capacity Backing (Hide)'!M$2,Capacity!$B$10:$B$109,0),1):INDEX(Capacity!$C$10:$Q$109,MATCH('Capacity Backing (Hide)'!M$2,Capacity!$B$10:$B$109,0),15))</f>
        <v>#N/A</v>
      </c>
      <c r="N4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(Hide)'!$A42,'Capacity Summary'!$I$35:$BH$35,0))="x",INDEX('Capacity Summary'!$C$36:$F$135,MATCH('Capacity Backing (Hide)'!N$2,'Capacity Summary'!$B$36:$B$135,0),4),IF(INDEX('Capacity Summary'!$I$36:$BH$135,MATCH('Capacity Backing (Hide)'!N$2,'Capacity Summary'!$B$36:$B$135,0),MATCH('Capacity Backing (Hide)'!$A42,'Capacity Summary'!$I$35:$BH$35,0))&lt;&gt;0,INDEX('Capacity Summary'!$I$36:$BH$135,MATCH('Capacity Backing (Hide)'!N$2,'Capacity Summary'!$B$36:$B$135,0),MATCH('Capacity Backing (Hide)'!$A42,'Capacity Summary'!$I$35:$BH$35,0)),0)),INDEX('Capacity Summary'!$C$36:$F$135,MATCH('Capacity Backing (Hide)'!N$2,'Capacity Summary'!$B$36:$B$135,0),2)))/IF(Summary!$B$7="Minutes",1,60)/COUNTA(INDEX(Capacity!$C$10:$Q$109,MATCH('Capacity Backing (Hide)'!N$2,Capacity!$B$10:$B$109,0),1):INDEX(Capacity!$C$10:$Q$109,MATCH('Capacity Backing (Hide)'!N$2,Capacity!$B$10:$B$109,0),15))</f>
        <v>#N/A</v>
      </c>
      <c r="O4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(Hide)'!$A42,'Capacity Summary'!$I$35:$BH$35,0))="x",INDEX('Capacity Summary'!$C$36:$F$135,MATCH('Capacity Backing (Hide)'!O$2,'Capacity Summary'!$B$36:$B$135,0),4),IF(INDEX('Capacity Summary'!$I$36:$BH$135,MATCH('Capacity Backing (Hide)'!O$2,'Capacity Summary'!$B$36:$B$135,0),MATCH('Capacity Backing (Hide)'!$A42,'Capacity Summary'!$I$35:$BH$35,0))&lt;&gt;0,INDEX('Capacity Summary'!$I$36:$BH$135,MATCH('Capacity Backing (Hide)'!O$2,'Capacity Summary'!$B$36:$B$135,0),MATCH('Capacity Backing (Hide)'!$A42,'Capacity Summary'!$I$35:$BH$35,0)),0)),INDEX('Capacity Summary'!$C$36:$F$135,MATCH('Capacity Backing (Hide)'!O$2,'Capacity Summary'!$B$36:$B$135,0),2)))/IF(Summary!$B$7="Minutes",1,60)/COUNTA(INDEX(Capacity!$C$10:$Q$109,MATCH('Capacity Backing (Hide)'!O$2,Capacity!$B$10:$B$109,0),1):INDEX(Capacity!$C$10:$Q$109,MATCH('Capacity Backing (Hide)'!O$2,Capacity!$B$10:$B$109,0),15))</f>
        <v>#N/A</v>
      </c>
      <c r="P4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(Hide)'!$A42,'Capacity Summary'!$I$35:$BH$35,0))="x",INDEX('Capacity Summary'!$C$36:$F$135,MATCH('Capacity Backing (Hide)'!P$2,'Capacity Summary'!$B$36:$B$135,0),4),IF(INDEX('Capacity Summary'!$I$36:$BH$135,MATCH('Capacity Backing (Hide)'!P$2,'Capacity Summary'!$B$36:$B$135,0),MATCH('Capacity Backing (Hide)'!$A42,'Capacity Summary'!$I$35:$BH$35,0))&lt;&gt;0,INDEX('Capacity Summary'!$I$36:$BH$135,MATCH('Capacity Backing (Hide)'!P$2,'Capacity Summary'!$B$36:$B$135,0),MATCH('Capacity Backing (Hide)'!$A42,'Capacity Summary'!$I$35:$BH$35,0)),0)),INDEX('Capacity Summary'!$C$36:$F$135,MATCH('Capacity Backing (Hide)'!P$2,'Capacity Summary'!$B$36:$B$135,0),2)))/IF(Summary!$B$7="Minutes",1,60)/COUNTA(INDEX(Capacity!$C$10:$Q$109,MATCH('Capacity Backing (Hide)'!P$2,Capacity!$B$10:$B$109,0),1):INDEX(Capacity!$C$10:$Q$109,MATCH('Capacity Backing (Hide)'!P$2,Capacity!$B$10:$B$109,0),15))</f>
        <v>#N/A</v>
      </c>
      <c r="Q4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(Hide)'!$A42,'Capacity Summary'!$I$35:$BH$35,0))="x",INDEX('Capacity Summary'!$C$36:$F$135,MATCH('Capacity Backing (Hide)'!Q$2,'Capacity Summary'!$B$36:$B$135,0),4),IF(INDEX('Capacity Summary'!$I$36:$BH$135,MATCH('Capacity Backing (Hide)'!Q$2,'Capacity Summary'!$B$36:$B$135,0),MATCH('Capacity Backing (Hide)'!$A42,'Capacity Summary'!$I$35:$BH$35,0))&lt;&gt;0,INDEX('Capacity Summary'!$I$36:$BH$135,MATCH('Capacity Backing (Hide)'!Q$2,'Capacity Summary'!$B$36:$B$135,0),MATCH('Capacity Backing (Hide)'!$A42,'Capacity Summary'!$I$35:$BH$35,0)),0)),INDEX('Capacity Summary'!$C$36:$F$135,MATCH('Capacity Backing (Hide)'!Q$2,'Capacity Summary'!$B$36:$B$135,0),2)))/IF(Summary!$B$7="Minutes",1,60)/COUNTA(INDEX(Capacity!$C$10:$Q$109,MATCH('Capacity Backing (Hide)'!Q$2,Capacity!$B$10:$B$109,0),1):INDEX(Capacity!$C$10:$Q$109,MATCH('Capacity Backing (Hide)'!Q$2,Capacity!$B$10:$B$109,0),15))</f>
        <v>#N/A</v>
      </c>
      <c r="R4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(Hide)'!$A42,'Capacity Summary'!$I$35:$BH$35,0))="x",INDEX('Capacity Summary'!$C$36:$F$135,MATCH('Capacity Backing (Hide)'!R$2,'Capacity Summary'!$B$36:$B$135,0),4),IF(INDEX('Capacity Summary'!$I$36:$BH$135,MATCH('Capacity Backing (Hide)'!R$2,'Capacity Summary'!$B$36:$B$135,0),MATCH('Capacity Backing (Hide)'!$A42,'Capacity Summary'!$I$35:$BH$35,0))&lt;&gt;0,INDEX('Capacity Summary'!$I$36:$BH$135,MATCH('Capacity Backing (Hide)'!R$2,'Capacity Summary'!$B$36:$B$135,0),MATCH('Capacity Backing (Hide)'!$A42,'Capacity Summary'!$I$35:$BH$35,0)),0)),INDEX('Capacity Summary'!$C$36:$F$135,MATCH('Capacity Backing (Hide)'!R$2,'Capacity Summary'!$B$36:$B$135,0),2)))/IF(Summary!$B$7="Minutes",1,60)/COUNTA(INDEX(Capacity!$C$10:$Q$109,MATCH('Capacity Backing (Hide)'!R$2,Capacity!$B$10:$B$109,0),1):INDEX(Capacity!$C$10:$Q$109,MATCH('Capacity Backing (Hide)'!R$2,Capacity!$B$10:$B$109,0),15))</f>
        <v>#N/A</v>
      </c>
      <c r="S4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(Hide)'!$A42,'Capacity Summary'!$I$35:$BH$35,0))="x",INDEX('Capacity Summary'!$C$36:$F$135,MATCH('Capacity Backing (Hide)'!S$2,'Capacity Summary'!$B$36:$B$135,0),4),IF(INDEX('Capacity Summary'!$I$36:$BH$135,MATCH('Capacity Backing (Hide)'!S$2,'Capacity Summary'!$B$36:$B$135,0),MATCH('Capacity Backing (Hide)'!$A42,'Capacity Summary'!$I$35:$BH$35,0))&lt;&gt;0,INDEX('Capacity Summary'!$I$36:$BH$135,MATCH('Capacity Backing (Hide)'!S$2,'Capacity Summary'!$B$36:$B$135,0),MATCH('Capacity Backing (Hide)'!$A42,'Capacity Summary'!$I$35:$BH$35,0)),0)),INDEX('Capacity Summary'!$C$36:$F$135,MATCH('Capacity Backing (Hide)'!S$2,'Capacity Summary'!$B$36:$B$135,0),2)))/IF(Summary!$B$7="Minutes",1,60)/COUNTA(INDEX(Capacity!$C$10:$Q$109,MATCH('Capacity Backing (Hide)'!S$2,Capacity!$B$10:$B$109,0),1):INDEX(Capacity!$C$10:$Q$109,MATCH('Capacity Backing (Hide)'!S$2,Capacity!$B$10:$B$109,0),15))</f>
        <v>#N/A</v>
      </c>
      <c r="T4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(Hide)'!$A42,'Capacity Summary'!$I$35:$BH$35,0))="x",INDEX('Capacity Summary'!$C$36:$F$135,MATCH('Capacity Backing (Hide)'!T$2,'Capacity Summary'!$B$36:$B$135,0),4),IF(INDEX('Capacity Summary'!$I$36:$BH$135,MATCH('Capacity Backing (Hide)'!T$2,'Capacity Summary'!$B$36:$B$135,0),MATCH('Capacity Backing (Hide)'!$A42,'Capacity Summary'!$I$35:$BH$35,0))&lt;&gt;0,INDEX('Capacity Summary'!$I$36:$BH$135,MATCH('Capacity Backing (Hide)'!T$2,'Capacity Summary'!$B$36:$B$135,0),MATCH('Capacity Backing (Hide)'!$A42,'Capacity Summary'!$I$35:$BH$35,0)),0)),INDEX('Capacity Summary'!$C$36:$F$135,MATCH('Capacity Backing (Hide)'!T$2,'Capacity Summary'!$B$36:$B$135,0),2)))/IF(Summary!$B$7="Minutes",1,60)/COUNTA(INDEX(Capacity!$C$10:$Q$109,MATCH('Capacity Backing (Hide)'!T$2,Capacity!$B$10:$B$109,0),1):INDEX(Capacity!$C$10:$Q$109,MATCH('Capacity Backing (Hide)'!T$2,Capacity!$B$10:$B$109,0),15))</f>
        <v>#N/A</v>
      </c>
      <c r="U4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(Hide)'!$A42,'Capacity Summary'!$I$35:$BH$35,0))="x",INDEX('Capacity Summary'!$C$36:$F$135,MATCH('Capacity Backing (Hide)'!U$2,'Capacity Summary'!$B$36:$B$135,0),4),IF(INDEX('Capacity Summary'!$I$36:$BH$135,MATCH('Capacity Backing (Hide)'!U$2,'Capacity Summary'!$B$36:$B$135,0),MATCH('Capacity Backing (Hide)'!$A42,'Capacity Summary'!$I$35:$BH$35,0))&lt;&gt;0,INDEX('Capacity Summary'!$I$36:$BH$135,MATCH('Capacity Backing (Hide)'!U$2,'Capacity Summary'!$B$36:$B$135,0),MATCH('Capacity Backing (Hide)'!$A42,'Capacity Summary'!$I$35:$BH$35,0)),0)),INDEX('Capacity Summary'!$C$36:$F$135,MATCH('Capacity Backing (Hide)'!U$2,'Capacity Summary'!$B$36:$B$135,0),2)))/IF(Summary!$B$7="Minutes",1,60)/COUNTA(INDEX(Capacity!$C$10:$Q$109,MATCH('Capacity Backing (Hide)'!U$2,Capacity!$B$10:$B$109,0),1):INDEX(Capacity!$C$10:$Q$109,MATCH('Capacity Backing (Hide)'!U$2,Capacity!$B$10:$B$109,0),15))</f>
        <v>#N/A</v>
      </c>
      <c r="V4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(Hide)'!$A42,'Capacity Summary'!$I$35:$BH$35,0))="x",INDEX('Capacity Summary'!$C$36:$F$135,MATCH('Capacity Backing (Hide)'!V$2,'Capacity Summary'!$B$36:$B$135,0),4),IF(INDEX('Capacity Summary'!$I$36:$BH$135,MATCH('Capacity Backing (Hide)'!V$2,'Capacity Summary'!$B$36:$B$135,0),MATCH('Capacity Backing (Hide)'!$A42,'Capacity Summary'!$I$35:$BH$35,0))&lt;&gt;0,INDEX('Capacity Summary'!$I$36:$BH$135,MATCH('Capacity Backing (Hide)'!V$2,'Capacity Summary'!$B$36:$B$135,0),MATCH('Capacity Backing (Hide)'!$A42,'Capacity Summary'!$I$35:$BH$35,0)),0)),INDEX('Capacity Summary'!$C$36:$F$135,MATCH('Capacity Backing (Hide)'!V$2,'Capacity Summary'!$B$36:$B$135,0),2)))/IF(Summary!$B$7="Minutes",1,60)/COUNTA(INDEX(Capacity!$C$10:$Q$109,MATCH('Capacity Backing (Hide)'!V$2,Capacity!$B$10:$B$109,0),1):INDEX(Capacity!$C$10:$Q$109,MATCH('Capacity Backing (Hide)'!V$2,Capacity!$B$10:$B$109,0),15))</f>
        <v>#N/A</v>
      </c>
      <c r="W4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(Hide)'!$A42,'Capacity Summary'!$I$35:$BH$35,0))="x",INDEX('Capacity Summary'!$C$36:$F$135,MATCH('Capacity Backing (Hide)'!W$2,'Capacity Summary'!$B$36:$B$135,0),4),IF(INDEX('Capacity Summary'!$I$36:$BH$135,MATCH('Capacity Backing (Hide)'!W$2,'Capacity Summary'!$B$36:$B$135,0),MATCH('Capacity Backing (Hide)'!$A42,'Capacity Summary'!$I$35:$BH$35,0))&lt;&gt;0,INDEX('Capacity Summary'!$I$36:$BH$135,MATCH('Capacity Backing (Hide)'!W$2,'Capacity Summary'!$B$36:$B$135,0),MATCH('Capacity Backing (Hide)'!$A42,'Capacity Summary'!$I$35:$BH$35,0)),0)),INDEX('Capacity Summary'!$C$36:$F$135,MATCH('Capacity Backing (Hide)'!W$2,'Capacity Summary'!$B$36:$B$135,0),2)))/IF(Summary!$B$7="Minutes",1,60)/COUNTA(INDEX(Capacity!$C$10:$Q$109,MATCH('Capacity Backing (Hide)'!W$2,Capacity!$B$10:$B$109,0),1):INDEX(Capacity!$C$10:$Q$109,MATCH('Capacity Backing (Hide)'!W$2,Capacity!$B$10:$B$109,0),15))</f>
        <v>#N/A</v>
      </c>
      <c r="X4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(Hide)'!$A42,'Capacity Summary'!$I$35:$BH$35,0))="x",INDEX('Capacity Summary'!$C$36:$F$135,MATCH('Capacity Backing (Hide)'!X$2,'Capacity Summary'!$B$36:$B$135,0),4),IF(INDEX('Capacity Summary'!$I$36:$BH$135,MATCH('Capacity Backing (Hide)'!X$2,'Capacity Summary'!$B$36:$B$135,0),MATCH('Capacity Backing (Hide)'!$A42,'Capacity Summary'!$I$35:$BH$35,0))&lt;&gt;0,INDEX('Capacity Summary'!$I$36:$BH$135,MATCH('Capacity Backing (Hide)'!X$2,'Capacity Summary'!$B$36:$B$135,0),MATCH('Capacity Backing (Hide)'!$A42,'Capacity Summary'!$I$35:$BH$35,0)),0)),INDEX('Capacity Summary'!$C$36:$F$135,MATCH('Capacity Backing (Hide)'!X$2,'Capacity Summary'!$B$36:$B$135,0),2)))/IF(Summary!$B$7="Minutes",1,60)/COUNTA(INDEX(Capacity!$C$10:$Q$109,MATCH('Capacity Backing (Hide)'!X$2,Capacity!$B$10:$B$109,0),1):INDEX(Capacity!$C$10:$Q$109,MATCH('Capacity Backing (Hide)'!X$2,Capacity!$B$10:$B$109,0),15))</f>
        <v>#N/A</v>
      </c>
      <c r="Y4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(Hide)'!$A42,'Capacity Summary'!$I$35:$BH$35,0))="x",INDEX('Capacity Summary'!$C$36:$F$135,MATCH('Capacity Backing (Hide)'!Y$2,'Capacity Summary'!$B$36:$B$135,0),4),IF(INDEX('Capacity Summary'!$I$36:$BH$135,MATCH('Capacity Backing (Hide)'!Y$2,'Capacity Summary'!$B$36:$B$135,0),MATCH('Capacity Backing (Hide)'!$A42,'Capacity Summary'!$I$35:$BH$35,0))&lt;&gt;0,INDEX('Capacity Summary'!$I$36:$BH$135,MATCH('Capacity Backing (Hide)'!Y$2,'Capacity Summary'!$B$36:$B$135,0),MATCH('Capacity Backing (Hide)'!$A42,'Capacity Summary'!$I$35:$BH$35,0)),0)),INDEX('Capacity Summary'!$C$36:$F$135,MATCH('Capacity Backing (Hide)'!Y$2,'Capacity Summary'!$B$36:$B$135,0),2)))/IF(Summary!$B$7="Minutes",1,60)/COUNTA(INDEX(Capacity!$C$10:$Q$109,MATCH('Capacity Backing (Hide)'!Y$2,Capacity!$B$10:$B$109,0),1):INDEX(Capacity!$C$10:$Q$109,MATCH('Capacity Backing (Hide)'!Y$2,Capacity!$B$10:$B$109,0),15))</f>
        <v>#N/A</v>
      </c>
      <c r="Z4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(Hide)'!$A42,'Capacity Summary'!$I$35:$BH$35,0))="x",INDEX('Capacity Summary'!$C$36:$F$135,MATCH('Capacity Backing (Hide)'!Z$2,'Capacity Summary'!$B$36:$B$135,0),4),IF(INDEX('Capacity Summary'!$I$36:$BH$135,MATCH('Capacity Backing (Hide)'!Z$2,'Capacity Summary'!$B$36:$B$135,0),MATCH('Capacity Backing (Hide)'!$A42,'Capacity Summary'!$I$35:$BH$35,0))&lt;&gt;0,INDEX('Capacity Summary'!$I$36:$BH$135,MATCH('Capacity Backing (Hide)'!Z$2,'Capacity Summary'!$B$36:$B$135,0),MATCH('Capacity Backing (Hide)'!$A42,'Capacity Summary'!$I$35:$BH$35,0)),0)),INDEX('Capacity Summary'!$C$36:$F$135,MATCH('Capacity Backing (Hide)'!Z$2,'Capacity Summary'!$B$36:$B$135,0),2)))/IF(Summary!$B$7="Minutes",1,60)/COUNTA(INDEX(Capacity!$C$10:$Q$109,MATCH('Capacity Backing (Hide)'!Z$2,Capacity!$B$10:$B$109,0),1):INDEX(Capacity!$C$10:$Q$109,MATCH('Capacity Backing (Hide)'!Z$2,Capacity!$B$10:$B$109,0),15))</f>
        <v>#N/A</v>
      </c>
      <c r="AA4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(Hide)'!$A42,'Capacity Summary'!$I$35:$BH$35,0))="x",INDEX('Capacity Summary'!$C$36:$F$135,MATCH('Capacity Backing (Hide)'!AA$2,'Capacity Summary'!$B$36:$B$135,0),4),IF(INDEX('Capacity Summary'!$I$36:$BH$135,MATCH('Capacity Backing (Hide)'!AA$2,'Capacity Summary'!$B$36:$B$135,0),MATCH('Capacity Backing (Hide)'!$A42,'Capacity Summary'!$I$35:$BH$35,0))&lt;&gt;0,INDEX('Capacity Summary'!$I$36:$BH$135,MATCH('Capacity Backing (Hide)'!AA$2,'Capacity Summary'!$B$36:$B$135,0),MATCH('Capacity Backing (Hide)'!$A42,'Capacity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(Hide)'!$A42,'Capacity Summary'!$I$35:$BH$35,0))="x",INDEX('Capacity Summary'!$C$36:$F$135,MATCH('Capacity Backing (Hide)'!AB$2,'Capacity Summary'!$B$36:$B$135,0),4),IF(INDEX('Capacity Summary'!$I$36:$BH$135,MATCH('Capacity Backing (Hide)'!AB$2,'Capacity Summary'!$B$36:$B$135,0),MATCH('Capacity Backing (Hide)'!$A42,'Capacity Summary'!$I$35:$BH$35,0))&lt;&gt;0,INDEX('Capacity Summary'!$I$36:$BH$135,MATCH('Capacity Backing (Hide)'!AB$2,'Capacity Summary'!$B$36:$B$135,0),MATCH('Capacity Backing (Hide)'!$A42,'Capacity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(Hide)'!$A42,'Capacity Summary'!$I$35:$BH$35,0))="x",INDEX('Capacity Summary'!$C$36:$F$135,MATCH('Capacity Backing (Hide)'!AC$2,'Capacity Summary'!$B$36:$B$135,0),4),IF(INDEX('Capacity Summary'!$I$36:$BH$135,MATCH('Capacity Backing (Hide)'!AC$2,'Capacity Summary'!$B$36:$B$135,0),MATCH('Capacity Backing (Hide)'!$A42,'Capacity Summary'!$I$35:$BH$35,0))&lt;&gt;0,INDEX('Capacity Summary'!$I$36:$BH$135,MATCH('Capacity Backing (Hide)'!AC$2,'Capacity Summary'!$B$36:$B$135,0),MATCH('Capacity Backing (Hide)'!$A42,'Capacity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(Hide)'!$A42,'Capacity Summary'!$I$35:$BH$35,0))="x",INDEX('Capacity Summary'!$C$36:$F$135,MATCH('Capacity Backing (Hide)'!AD$2,'Capacity Summary'!$B$36:$B$135,0),4),IF(INDEX('Capacity Summary'!$I$36:$BH$135,MATCH('Capacity Backing (Hide)'!AD$2,'Capacity Summary'!$B$36:$B$135,0),MATCH('Capacity Backing (Hide)'!$A42,'Capacity Summary'!$I$35:$BH$35,0))&lt;&gt;0,INDEX('Capacity Summary'!$I$36:$BH$135,MATCH('Capacity Backing (Hide)'!AD$2,'Capacity Summary'!$B$36:$B$135,0),MATCH('Capacity Backing (Hide)'!$A42,'Capacity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(Hide)'!$A42,'Capacity Summary'!$I$35:$BH$35,0))="x",INDEX('Capacity Summary'!$C$36:$F$135,MATCH('Capacity Backing (Hide)'!AE$2,'Capacity Summary'!$B$36:$B$135,0),4),IF(INDEX('Capacity Summary'!$I$36:$BH$135,MATCH('Capacity Backing (Hide)'!AE$2,'Capacity Summary'!$B$36:$B$135,0),MATCH('Capacity Backing (Hide)'!$A42,'Capacity Summary'!$I$35:$BH$35,0))&lt;&gt;0,INDEX('Capacity Summary'!$I$36:$BH$135,MATCH('Capacity Backing (Hide)'!AE$2,'Capacity Summary'!$B$36:$B$135,0),MATCH('Capacity Backing (Hide)'!$A42,'Capacity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(Hide)'!$A42,'Capacity Summary'!$I$35:$BH$35,0))="x",INDEX('Capacity Summary'!$C$36:$F$135,MATCH('Capacity Backing (Hide)'!AF$2,'Capacity Summary'!$B$36:$B$135,0),4),IF(INDEX('Capacity Summary'!$I$36:$BH$135,MATCH('Capacity Backing (Hide)'!AF$2,'Capacity Summary'!$B$36:$B$135,0),MATCH('Capacity Backing (Hide)'!$A42,'Capacity Summary'!$I$35:$BH$35,0))&lt;&gt;0,INDEX('Capacity Summary'!$I$36:$BH$135,MATCH('Capacity Backing (Hide)'!AF$2,'Capacity Summary'!$B$36:$B$135,0),MATCH('Capacity Backing (Hide)'!$A42,'Capacity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(Hide)'!$A42,'Capacity Summary'!$I$35:$BH$35,0))="x",INDEX('Capacity Summary'!$C$36:$F$135,MATCH('Capacity Backing (Hide)'!AG$2,'Capacity Summary'!$B$36:$B$135,0),4),IF(INDEX('Capacity Summary'!$I$36:$BH$135,MATCH('Capacity Backing (Hide)'!AG$2,'Capacity Summary'!$B$36:$B$135,0),MATCH('Capacity Backing (Hide)'!$A42,'Capacity Summary'!$I$35:$BH$35,0))&lt;&gt;0,INDEX('Capacity Summary'!$I$36:$BH$135,MATCH('Capacity Backing (Hide)'!AG$2,'Capacity Summary'!$B$36:$B$135,0),MATCH('Capacity Backing (Hide)'!$A42,'Capacity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(Hide)'!$A42,'Capacity Summary'!$I$35:$BH$35,0))="x",INDEX('Capacity Summary'!$C$36:$F$135,MATCH('Capacity Backing (Hide)'!AH$2,'Capacity Summary'!$B$36:$B$135,0),4),IF(INDEX('Capacity Summary'!$I$36:$BH$135,MATCH('Capacity Backing (Hide)'!AH$2,'Capacity Summary'!$B$36:$B$135,0),MATCH('Capacity Backing (Hide)'!$A42,'Capacity Summary'!$I$35:$BH$35,0))&lt;&gt;0,INDEX('Capacity Summary'!$I$36:$BH$135,MATCH('Capacity Backing (Hide)'!AH$2,'Capacity Summary'!$B$36:$B$135,0),MATCH('Capacity Backing (Hide)'!$A42,'Capacity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(Hide)'!$A42,'Capacity Summary'!$I$35:$BH$35,0))="x",INDEX('Capacity Summary'!$C$36:$F$135,MATCH('Capacity Backing (Hide)'!AI$2,'Capacity Summary'!$B$36:$B$135,0),4),IF(INDEX('Capacity Summary'!$I$36:$BH$135,MATCH('Capacity Backing (Hide)'!AI$2,'Capacity Summary'!$B$36:$B$135,0),MATCH('Capacity Backing (Hide)'!$A42,'Capacity Summary'!$I$35:$BH$35,0))&lt;&gt;0,INDEX('Capacity Summary'!$I$36:$BH$135,MATCH('Capacity Backing (Hide)'!AI$2,'Capacity Summary'!$B$36:$B$135,0),MATCH('Capacity Backing (Hide)'!$A42,'Capacity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(Hide)'!$A42,'Capacity Summary'!$I$35:$BH$35,0))="x",INDEX('Capacity Summary'!$C$36:$F$135,MATCH('Capacity Backing (Hide)'!AJ$2,'Capacity Summary'!$B$36:$B$135,0),4),IF(INDEX('Capacity Summary'!$I$36:$BH$135,MATCH('Capacity Backing (Hide)'!AJ$2,'Capacity Summary'!$B$36:$B$135,0),MATCH('Capacity Backing (Hide)'!$A42,'Capacity Summary'!$I$35:$BH$35,0))&lt;&gt;0,INDEX('Capacity Summary'!$I$36:$BH$135,MATCH('Capacity Backing (Hide)'!AJ$2,'Capacity Summary'!$B$36:$B$135,0),MATCH('Capacity Backing (Hide)'!$A42,'Capacity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(Hide)'!$A42,'Capacity Summary'!$I$35:$BH$35,0))="x",INDEX('Capacity Summary'!$C$36:$F$135,MATCH('Capacity Backing (Hide)'!AK$2,'Capacity Summary'!$B$36:$B$135,0),4),IF(INDEX('Capacity Summary'!$I$36:$BH$135,MATCH('Capacity Backing (Hide)'!AK$2,'Capacity Summary'!$B$36:$B$135,0),MATCH('Capacity Backing (Hide)'!$A42,'Capacity Summary'!$I$35:$BH$35,0))&lt;&gt;0,INDEX('Capacity Summary'!$I$36:$BH$135,MATCH('Capacity Backing (Hide)'!AK$2,'Capacity Summary'!$B$36:$B$135,0),MATCH('Capacity Backing (Hide)'!$A42,'Capacity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(Hide)'!$A42,'Capacity Summary'!$I$35:$BH$35,0))="x",INDEX('Capacity Summary'!$C$36:$F$135,MATCH('Capacity Backing (Hide)'!AL$2,'Capacity Summary'!$B$36:$B$135,0),4),IF(INDEX('Capacity Summary'!$I$36:$BH$135,MATCH('Capacity Backing (Hide)'!AL$2,'Capacity Summary'!$B$36:$B$135,0),MATCH('Capacity Backing (Hide)'!$A42,'Capacity Summary'!$I$35:$BH$35,0))&lt;&gt;0,INDEX('Capacity Summary'!$I$36:$BH$135,MATCH('Capacity Backing (Hide)'!AL$2,'Capacity Summary'!$B$36:$B$135,0),MATCH('Capacity Backing (Hide)'!$A42,'Capacity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(Hide)'!$A42,'Capacity Summary'!$I$35:$BH$35,0))="x",INDEX('Capacity Summary'!$C$36:$F$135,MATCH('Capacity Backing (Hide)'!AM$2,'Capacity Summary'!$B$36:$B$135,0),4),IF(INDEX('Capacity Summary'!$I$36:$BH$135,MATCH('Capacity Backing (Hide)'!AM$2,'Capacity Summary'!$B$36:$B$135,0),MATCH('Capacity Backing (Hide)'!$A42,'Capacity Summary'!$I$35:$BH$35,0))&lt;&gt;0,INDEX('Capacity Summary'!$I$36:$BH$135,MATCH('Capacity Backing (Hide)'!AM$2,'Capacity Summary'!$B$36:$B$135,0),MATCH('Capacity Backing (Hide)'!$A42,'Capacity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(Hide)'!$A42,'Capacity Summary'!$I$35:$BH$35,0))="x",INDEX('Capacity Summary'!$C$36:$F$135,MATCH('Capacity Backing (Hide)'!AN$2,'Capacity Summary'!$B$36:$B$135,0),4),IF(INDEX('Capacity Summary'!$I$36:$BH$135,MATCH('Capacity Backing (Hide)'!AN$2,'Capacity Summary'!$B$36:$B$135,0),MATCH('Capacity Backing (Hide)'!$A42,'Capacity Summary'!$I$35:$BH$35,0))&lt;&gt;0,INDEX('Capacity Summary'!$I$36:$BH$135,MATCH('Capacity Backing (Hide)'!AN$2,'Capacity Summary'!$B$36:$B$135,0),MATCH('Capacity Backing (Hide)'!$A42,'Capacity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(Hide)'!$A42,'Capacity Summary'!$I$35:$BH$35,0))="x",INDEX('Capacity Summary'!$C$36:$F$135,MATCH('Capacity Backing (Hide)'!AO$2,'Capacity Summary'!$B$36:$B$135,0),4),IF(INDEX('Capacity Summary'!$I$36:$BH$135,MATCH('Capacity Backing (Hide)'!AO$2,'Capacity Summary'!$B$36:$B$135,0),MATCH('Capacity Backing (Hide)'!$A42,'Capacity Summary'!$I$35:$BH$35,0))&lt;&gt;0,INDEX('Capacity Summary'!$I$36:$BH$135,MATCH('Capacity Backing (Hide)'!AO$2,'Capacity Summary'!$B$36:$B$135,0),MATCH('Capacity Backing (Hide)'!$A42,'Capacity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(Hide)'!$A42,'Capacity Summary'!$I$35:$BH$35,0))="x",INDEX('Capacity Summary'!$C$36:$F$135,MATCH('Capacity Backing (Hide)'!AP$2,'Capacity Summary'!$B$36:$B$135,0),4),IF(INDEX('Capacity Summary'!$I$36:$BH$135,MATCH('Capacity Backing (Hide)'!AP$2,'Capacity Summary'!$B$36:$B$135,0),MATCH('Capacity Backing (Hide)'!$A42,'Capacity Summary'!$I$35:$BH$35,0))&lt;&gt;0,INDEX('Capacity Summary'!$I$36:$BH$135,MATCH('Capacity Backing (Hide)'!AP$2,'Capacity Summary'!$B$36:$B$135,0),MATCH('Capacity Backing (Hide)'!$A42,'Capacity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(Hide)'!$A42,'Capacity Summary'!$I$35:$BH$35,0))="x",INDEX('Capacity Summary'!$C$36:$F$135,MATCH('Capacity Backing (Hide)'!AQ$2,'Capacity Summary'!$B$36:$B$135,0),4),IF(INDEX('Capacity Summary'!$I$36:$BH$135,MATCH('Capacity Backing (Hide)'!AQ$2,'Capacity Summary'!$B$36:$B$135,0),MATCH('Capacity Backing (Hide)'!$A42,'Capacity Summary'!$I$35:$BH$35,0))&lt;&gt;0,INDEX('Capacity Summary'!$I$36:$BH$135,MATCH('Capacity Backing (Hide)'!AQ$2,'Capacity Summary'!$B$36:$B$135,0),MATCH('Capacity Backing (Hide)'!$A42,'Capacity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(Hide)'!$A42,'Capacity Summary'!$I$35:$BH$35,0))="x",INDEX('Capacity Summary'!$C$36:$F$135,MATCH('Capacity Backing (Hide)'!AR$2,'Capacity Summary'!$B$36:$B$135,0),4),IF(INDEX('Capacity Summary'!$I$36:$BH$135,MATCH('Capacity Backing (Hide)'!AR$2,'Capacity Summary'!$B$36:$B$135,0),MATCH('Capacity Backing (Hide)'!$A42,'Capacity Summary'!$I$35:$BH$35,0))&lt;&gt;0,INDEX('Capacity Summary'!$I$36:$BH$135,MATCH('Capacity Backing (Hide)'!AR$2,'Capacity Summary'!$B$36:$B$135,0),MATCH('Capacity Backing (Hide)'!$A42,'Capacity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(Hide)'!$A42,'Capacity Summary'!$I$35:$BH$35,0))="x",INDEX('Capacity Summary'!$C$36:$F$135,MATCH('Capacity Backing (Hide)'!AS$2,'Capacity Summary'!$B$36:$B$135,0),4),IF(INDEX('Capacity Summary'!$I$36:$BH$135,MATCH('Capacity Backing (Hide)'!AS$2,'Capacity Summary'!$B$36:$B$135,0),MATCH('Capacity Backing (Hide)'!$A42,'Capacity Summary'!$I$35:$BH$35,0))&lt;&gt;0,INDEX('Capacity Summary'!$I$36:$BH$135,MATCH('Capacity Backing (Hide)'!AS$2,'Capacity Summary'!$B$36:$B$135,0),MATCH('Capacity Backing (Hide)'!$A42,'Capacity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(Hide)'!$A42,'Capacity Summary'!$I$35:$BH$35,0))="x",INDEX('Capacity Summary'!$C$36:$F$135,MATCH('Capacity Backing (Hide)'!AT$2,'Capacity Summary'!$B$36:$B$135,0),4),IF(INDEX('Capacity Summary'!$I$36:$BH$135,MATCH('Capacity Backing (Hide)'!AT$2,'Capacity Summary'!$B$36:$B$135,0),MATCH('Capacity Backing (Hide)'!$A42,'Capacity Summary'!$I$35:$BH$35,0))&lt;&gt;0,INDEX('Capacity Summary'!$I$36:$BH$135,MATCH('Capacity Backing (Hide)'!AT$2,'Capacity Summary'!$B$36:$B$135,0),MATCH('Capacity Backing (Hide)'!$A42,'Capacity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(Hide)'!$A42,'Capacity Summary'!$I$35:$BH$35,0))="x",INDEX('Capacity Summary'!$C$36:$F$135,MATCH('Capacity Backing (Hide)'!AU$2,'Capacity Summary'!$B$36:$B$135,0),4),IF(INDEX('Capacity Summary'!$I$36:$BH$135,MATCH('Capacity Backing (Hide)'!AU$2,'Capacity Summary'!$B$36:$B$135,0),MATCH('Capacity Backing (Hide)'!$A42,'Capacity Summary'!$I$35:$BH$35,0))&lt;&gt;0,INDEX('Capacity Summary'!$I$36:$BH$135,MATCH('Capacity Backing (Hide)'!AU$2,'Capacity Summary'!$B$36:$B$135,0),MATCH('Capacity Backing (Hide)'!$A42,'Capacity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(Hide)'!$A42,'Capacity Summary'!$I$35:$BH$35,0))="x",INDEX('Capacity Summary'!$C$36:$F$135,MATCH('Capacity Backing (Hide)'!AV$2,'Capacity Summary'!$B$36:$B$135,0),4),IF(INDEX('Capacity Summary'!$I$36:$BH$135,MATCH('Capacity Backing (Hide)'!AV$2,'Capacity Summary'!$B$36:$B$135,0),MATCH('Capacity Backing (Hide)'!$A42,'Capacity Summary'!$I$35:$BH$35,0))&lt;&gt;0,INDEX('Capacity Summary'!$I$36:$BH$135,MATCH('Capacity Backing (Hide)'!AV$2,'Capacity Summary'!$B$36:$B$135,0),MATCH('Capacity Backing (Hide)'!$A42,'Capacity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(Hide)'!$A42,'Capacity Summary'!$I$35:$BH$35,0))="x",INDEX('Capacity Summary'!$C$36:$F$135,MATCH('Capacity Backing (Hide)'!AW$2,'Capacity Summary'!$B$36:$B$135,0),4),IF(INDEX('Capacity Summary'!$I$36:$BH$135,MATCH('Capacity Backing (Hide)'!AW$2,'Capacity Summary'!$B$36:$B$135,0),MATCH('Capacity Backing (Hide)'!$A42,'Capacity Summary'!$I$35:$BH$35,0))&lt;&gt;0,INDEX('Capacity Summary'!$I$36:$BH$135,MATCH('Capacity Backing (Hide)'!AW$2,'Capacity Summary'!$B$36:$B$135,0),MATCH('Capacity Backing (Hide)'!$A42,'Capacity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(Hide)'!$A42,'Capacity Summary'!$I$35:$BH$35,0))="x",INDEX('Capacity Summary'!$C$36:$F$135,MATCH('Capacity Backing (Hide)'!AX$2,'Capacity Summary'!$B$36:$B$135,0),4),IF(INDEX('Capacity Summary'!$I$36:$BH$135,MATCH('Capacity Backing (Hide)'!AX$2,'Capacity Summary'!$B$36:$B$135,0),MATCH('Capacity Backing (Hide)'!$A42,'Capacity Summary'!$I$35:$BH$35,0))&lt;&gt;0,INDEX('Capacity Summary'!$I$36:$BH$135,MATCH('Capacity Backing (Hide)'!AX$2,'Capacity Summary'!$B$36:$B$135,0),MATCH('Capacity Backing (Hide)'!$A42,'Capacity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(Hide)'!$A42,'Capacity Summary'!$I$35:$BH$35,0))="x",INDEX('Capacity Summary'!$C$36:$F$135,MATCH('Capacity Backing (Hide)'!AY$2,'Capacity Summary'!$B$36:$B$135,0),4),IF(INDEX('Capacity Summary'!$I$36:$BH$135,MATCH('Capacity Backing (Hide)'!AY$2,'Capacity Summary'!$B$36:$B$135,0),MATCH('Capacity Backing (Hide)'!$A42,'Capacity Summary'!$I$35:$BH$35,0))&lt;&gt;0,INDEX('Capacity Summary'!$I$36:$BH$135,MATCH('Capacity Backing (Hide)'!AY$2,'Capacity Summary'!$B$36:$B$135,0),MATCH('Capacity Backing (Hide)'!$A42,'Capacity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(Hide)'!$A42,'Capacity Summary'!$I$35:$BH$35,0))="x",INDEX('Capacity Summary'!$C$36:$F$135,MATCH('Capacity Backing (Hide)'!AZ$2,'Capacity Summary'!$B$36:$B$135,0),4),IF(INDEX('Capacity Summary'!$I$36:$BH$135,MATCH('Capacity Backing (Hide)'!AZ$2,'Capacity Summary'!$B$36:$B$135,0),MATCH('Capacity Backing (Hide)'!$A42,'Capacity Summary'!$I$35:$BH$35,0))&lt;&gt;0,INDEX('Capacity Summary'!$I$36:$BH$135,MATCH('Capacity Backing (Hide)'!AZ$2,'Capacity Summary'!$B$36:$B$135,0),MATCH('Capacity Backing (Hide)'!$A42,'Capacity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(Hide)'!$A42,'Capacity Summary'!$I$35:$BH$35,0))="x",INDEX('Capacity Summary'!$C$36:$F$135,MATCH('Capacity Backing (Hide)'!BA$2,'Capacity Summary'!$B$36:$B$135,0),4),IF(INDEX('Capacity Summary'!$I$36:$BH$135,MATCH('Capacity Backing (Hide)'!BA$2,'Capacity Summary'!$B$36:$B$135,0),MATCH('Capacity Backing (Hide)'!$A42,'Capacity Summary'!$I$35:$BH$35,0))&lt;&gt;0,INDEX('Capacity Summary'!$I$36:$BH$135,MATCH('Capacity Backing (Hide)'!BA$2,'Capacity Summary'!$B$36:$B$135,0),MATCH('Capacity Backing (Hide)'!$A42,'Capacity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(Hide)'!$A42,'Capacity Summary'!$I$35:$BH$35,0))="x",INDEX('Capacity Summary'!$C$36:$F$135,MATCH('Capacity Backing (Hide)'!BB$2,'Capacity Summary'!$B$36:$B$135,0),4),IF(INDEX('Capacity Summary'!$I$36:$BH$135,MATCH('Capacity Backing (Hide)'!BB$2,'Capacity Summary'!$B$36:$B$135,0),MATCH('Capacity Backing (Hide)'!$A42,'Capacity Summary'!$I$35:$BH$35,0))&lt;&gt;0,INDEX('Capacity Summary'!$I$36:$BH$135,MATCH('Capacity Backing (Hide)'!BB$2,'Capacity Summary'!$B$36:$B$135,0),MATCH('Capacity Backing (Hide)'!$A42,'Capacity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(Hide)'!$A42,'Capacity Summary'!$I$35:$BH$35,0))="x",INDEX('Capacity Summary'!$C$36:$F$135,MATCH('Capacity Backing (Hide)'!BC$2,'Capacity Summary'!$B$36:$B$135,0),4),IF(INDEX('Capacity Summary'!$I$36:$BH$135,MATCH('Capacity Backing (Hide)'!BC$2,'Capacity Summary'!$B$36:$B$135,0),MATCH('Capacity Backing (Hide)'!$A42,'Capacity Summary'!$I$35:$BH$35,0))&lt;&gt;0,INDEX('Capacity Summary'!$I$36:$BH$135,MATCH('Capacity Backing (Hide)'!BC$2,'Capacity Summary'!$B$36:$B$135,0),MATCH('Capacity Backing (Hide)'!$A42,'Capacity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(Hide)'!$A42,'Capacity Summary'!$I$35:$BH$35,0))="x",INDEX('Capacity Summary'!$C$36:$F$135,MATCH('Capacity Backing (Hide)'!BD$2,'Capacity Summary'!$B$36:$B$135,0),4),IF(INDEX('Capacity Summary'!$I$36:$BH$135,MATCH('Capacity Backing (Hide)'!BD$2,'Capacity Summary'!$B$36:$B$135,0),MATCH('Capacity Backing (Hide)'!$A42,'Capacity Summary'!$I$35:$BH$35,0))&lt;&gt;0,INDEX('Capacity Summary'!$I$36:$BH$135,MATCH('Capacity Backing (Hide)'!BD$2,'Capacity Summary'!$B$36:$B$135,0),MATCH('Capacity Backing (Hide)'!$A42,'Capacity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(Hide)'!$A42,'Capacity Summary'!$I$35:$BH$35,0))="x",INDEX('Capacity Summary'!$C$36:$F$135,MATCH('Capacity Backing (Hide)'!BE$2,'Capacity Summary'!$B$36:$B$135,0),4),IF(INDEX('Capacity Summary'!$I$36:$BH$135,MATCH('Capacity Backing (Hide)'!BE$2,'Capacity Summary'!$B$36:$B$135,0),MATCH('Capacity Backing (Hide)'!$A42,'Capacity Summary'!$I$35:$BH$35,0))&lt;&gt;0,INDEX('Capacity Summary'!$I$36:$BH$135,MATCH('Capacity Backing (Hide)'!BE$2,'Capacity Summary'!$B$36:$B$135,0),MATCH('Capacity Backing (Hide)'!$A42,'Capacity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(Hide)'!$A42,'Capacity Summary'!$I$35:$BH$35,0))="x",INDEX('Capacity Summary'!$C$36:$F$135,MATCH('Capacity Backing (Hide)'!BF$2,'Capacity Summary'!$B$36:$B$135,0),4),IF(INDEX('Capacity Summary'!$I$36:$BH$135,MATCH('Capacity Backing (Hide)'!BF$2,'Capacity Summary'!$B$36:$B$135,0),MATCH('Capacity Backing (Hide)'!$A42,'Capacity Summary'!$I$35:$BH$35,0))&lt;&gt;0,INDEX('Capacity Summary'!$I$36:$BH$135,MATCH('Capacity Backing (Hide)'!BF$2,'Capacity Summary'!$B$36:$B$135,0),MATCH('Capacity Backing (Hide)'!$A42,'Capacity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(Hide)'!$A42,'Capacity Summary'!$I$35:$BH$35,0))="x",INDEX('Capacity Summary'!$C$36:$F$135,MATCH('Capacity Backing (Hide)'!BG$2,'Capacity Summary'!$B$36:$B$135,0),4),IF(INDEX('Capacity Summary'!$I$36:$BH$135,MATCH('Capacity Backing (Hide)'!BG$2,'Capacity Summary'!$B$36:$B$135,0),MATCH('Capacity Backing (Hide)'!$A42,'Capacity Summary'!$I$35:$BH$35,0))&lt;&gt;0,INDEX('Capacity Summary'!$I$36:$BH$135,MATCH('Capacity Backing (Hide)'!BG$2,'Capacity Summary'!$B$36:$B$135,0),MATCH('Capacity Backing (Hide)'!$A42,'Capacity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(Hide)'!$A42,'Capacity Summary'!$I$35:$BH$35,0))="x",INDEX('Capacity Summary'!$C$36:$F$135,MATCH('Capacity Backing (Hide)'!BH$2,'Capacity Summary'!$B$36:$B$135,0),4),IF(INDEX('Capacity Summary'!$I$36:$BH$135,MATCH('Capacity Backing (Hide)'!BH$2,'Capacity Summary'!$B$36:$B$135,0),MATCH('Capacity Backing (Hide)'!$A42,'Capacity Summary'!$I$35:$BH$35,0))&lt;&gt;0,INDEX('Capacity Summary'!$I$36:$BH$135,MATCH('Capacity Backing (Hide)'!BH$2,'Capacity Summary'!$B$36:$B$135,0),MATCH('Capacity Backing (Hide)'!$A42,'Capacity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(Hide)'!$A42,'Capacity Summary'!$I$35:$BH$35,0))="x",INDEX('Capacity Summary'!$C$36:$F$135,MATCH('Capacity Backing (Hide)'!BI$2,'Capacity Summary'!$B$36:$B$135,0),4),IF(INDEX('Capacity Summary'!$I$36:$BH$135,MATCH('Capacity Backing (Hide)'!BI$2,'Capacity Summary'!$B$36:$B$135,0),MATCH('Capacity Backing (Hide)'!$A42,'Capacity Summary'!$I$35:$BH$35,0))&lt;&gt;0,INDEX('Capacity Summary'!$I$36:$BH$135,MATCH('Capacity Backing (Hide)'!BI$2,'Capacity Summary'!$B$36:$B$135,0),MATCH('Capacity Backing (Hide)'!$A42,'Capacity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(Hide)'!$A42,'Capacity Summary'!$I$35:$BH$35,0))="x",INDEX('Capacity Summary'!$C$36:$F$135,MATCH('Capacity Backing (Hide)'!BJ$2,'Capacity Summary'!$B$36:$B$135,0),4),IF(INDEX('Capacity Summary'!$I$36:$BH$135,MATCH('Capacity Backing (Hide)'!BJ$2,'Capacity Summary'!$B$36:$B$135,0),MATCH('Capacity Backing (Hide)'!$A42,'Capacity Summary'!$I$35:$BH$35,0))&lt;&gt;0,INDEX('Capacity Summary'!$I$36:$BH$135,MATCH('Capacity Backing (Hide)'!BJ$2,'Capacity Summary'!$B$36:$B$135,0),MATCH('Capacity Backing (Hide)'!$A42,'Capacity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(Hide)'!$A42,'Capacity Summary'!$I$35:$BH$35,0))="x",INDEX('Capacity Summary'!$C$36:$F$135,MATCH('Capacity Backing (Hide)'!BK$2,'Capacity Summary'!$B$36:$B$135,0),4),IF(INDEX('Capacity Summary'!$I$36:$BH$135,MATCH('Capacity Backing (Hide)'!BK$2,'Capacity Summary'!$B$36:$B$135,0),MATCH('Capacity Backing (Hide)'!$A42,'Capacity Summary'!$I$35:$BH$35,0))&lt;&gt;0,INDEX('Capacity Summary'!$I$36:$BH$135,MATCH('Capacity Backing (Hide)'!BK$2,'Capacity Summary'!$B$36:$B$135,0),MATCH('Capacity Backing (Hide)'!$A42,'Capacity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(Hide)'!$A42,'Capacity Summary'!$I$35:$BH$35,0))="x",INDEX('Capacity Summary'!$C$36:$F$135,MATCH('Capacity Backing (Hide)'!BL$2,'Capacity Summary'!$B$36:$B$135,0),4),IF(INDEX('Capacity Summary'!$I$36:$BH$135,MATCH('Capacity Backing (Hide)'!BL$2,'Capacity Summary'!$B$36:$B$135,0),MATCH('Capacity Backing (Hide)'!$A42,'Capacity Summary'!$I$35:$BH$35,0))&lt;&gt;0,INDEX('Capacity Summary'!$I$36:$BH$135,MATCH('Capacity Backing (Hide)'!BL$2,'Capacity Summary'!$B$36:$B$135,0),MATCH('Capacity Backing (Hide)'!$A42,'Capacity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(Hide)'!$A42,'Capacity Summary'!$I$35:$BH$35,0))="x",INDEX('Capacity Summary'!$C$36:$F$135,MATCH('Capacity Backing (Hide)'!BM$2,'Capacity Summary'!$B$36:$B$135,0),4),IF(INDEX('Capacity Summary'!$I$36:$BH$135,MATCH('Capacity Backing (Hide)'!BM$2,'Capacity Summary'!$B$36:$B$135,0),MATCH('Capacity Backing (Hide)'!$A42,'Capacity Summary'!$I$35:$BH$35,0))&lt;&gt;0,INDEX('Capacity Summary'!$I$36:$BH$135,MATCH('Capacity Backing (Hide)'!BM$2,'Capacity Summary'!$B$36:$B$135,0),MATCH('Capacity Backing (Hide)'!$A42,'Capacity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(Hide)'!$A42,'Capacity Summary'!$I$35:$BH$35,0))="x",INDEX('Capacity Summary'!$C$36:$F$135,MATCH('Capacity Backing (Hide)'!BN$2,'Capacity Summary'!$B$36:$B$135,0),4),IF(INDEX('Capacity Summary'!$I$36:$BH$135,MATCH('Capacity Backing (Hide)'!BN$2,'Capacity Summary'!$B$36:$B$135,0),MATCH('Capacity Backing (Hide)'!$A42,'Capacity Summary'!$I$35:$BH$35,0))&lt;&gt;0,INDEX('Capacity Summary'!$I$36:$BH$135,MATCH('Capacity Backing (Hide)'!BN$2,'Capacity Summary'!$B$36:$B$135,0),MATCH('Capacity Backing (Hide)'!$A42,'Capacity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(Hide)'!$A42,'Capacity Summary'!$I$35:$BH$35,0))="x",INDEX('Capacity Summary'!$C$36:$F$135,MATCH('Capacity Backing (Hide)'!BO$2,'Capacity Summary'!$B$36:$B$135,0),4),IF(INDEX('Capacity Summary'!$I$36:$BH$135,MATCH('Capacity Backing (Hide)'!BO$2,'Capacity Summary'!$B$36:$B$135,0),MATCH('Capacity Backing (Hide)'!$A42,'Capacity Summary'!$I$35:$BH$35,0))&lt;&gt;0,INDEX('Capacity Summary'!$I$36:$BH$135,MATCH('Capacity Backing (Hide)'!BO$2,'Capacity Summary'!$B$36:$B$135,0),MATCH('Capacity Backing (Hide)'!$A42,'Capacity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(Hide)'!$A42,'Capacity Summary'!$I$35:$BH$35,0))="x",INDEX('Capacity Summary'!$C$36:$F$135,MATCH('Capacity Backing (Hide)'!BP$2,'Capacity Summary'!$B$36:$B$135,0),4),IF(INDEX('Capacity Summary'!$I$36:$BH$135,MATCH('Capacity Backing (Hide)'!BP$2,'Capacity Summary'!$B$36:$B$135,0),MATCH('Capacity Backing (Hide)'!$A42,'Capacity Summary'!$I$35:$BH$35,0))&lt;&gt;0,INDEX('Capacity Summary'!$I$36:$BH$135,MATCH('Capacity Backing (Hide)'!BP$2,'Capacity Summary'!$B$36:$B$135,0),MATCH('Capacity Backing (Hide)'!$A42,'Capacity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(Hide)'!$A42,'Capacity Summary'!$I$35:$BH$35,0))="x",INDEX('Capacity Summary'!$C$36:$F$135,MATCH('Capacity Backing (Hide)'!BQ$2,'Capacity Summary'!$B$36:$B$135,0),4),IF(INDEX('Capacity Summary'!$I$36:$BH$135,MATCH('Capacity Backing (Hide)'!BQ$2,'Capacity Summary'!$B$36:$B$135,0),MATCH('Capacity Backing (Hide)'!$A42,'Capacity Summary'!$I$35:$BH$35,0))&lt;&gt;0,INDEX('Capacity Summary'!$I$36:$BH$135,MATCH('Capacity Backing (Hide)'!BQ$2,'Capacity Summary'!$B$36:$B$135,0),MATCH('Capacity Backing (Hide)'!$A42,'Capacity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(Hide)'!$A42,'Capacity Summary'!$I$35:$BH$35,0))="x",INDEX('Capacity Summary'!$C$36:$F$135,MATCH('Capacity Backing (Hide)'!BR$2,'Capacity Summary'!$B$36:$B$135,0),4),IF(INDEX('Capacity Summary'!$I$36:$BH$135,MATCH('Capacity Backing (Hide)'!BR$2,'Capacity Summary'!$B$36:$B$135,0),MATCH('Capacity Backing (Hide)'!$A42,'Capacity Summary'!$I$35:$BH$35,0))&lt;&gt;0,INDEX('Capacity Summary'!$I$36:$BH$135,MATCH('Capacity Backing (Hide)'!BR$2,'Capacity Summary'!$B$36:$B$135,0),MATCH('Capacity Backing (Hide)'!$A42,'Capacity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(Hide)'!$A42,'Capacity Summary'!$I$35:$BH$35,0))="x",INDEX('Capacity Summary'!$C$36:$F$135,MATCH('Capacity Backing (Hide)'!BS$2,'Capacity Summary'!$B$36:$B$135,0),4),IF(INDEX('Capacity Summary'!$I$36:$BH$135,MATCH('Capacity Backing (Hide)'!BS$2,'Capacity Summary'!$B$36:$B$135,0),MATCH('Capacity Backing (Hide)'!$A42,'Capacity Summary'!$I$35:$BH$35,0))&lt;&gt;0,INDEX('Capacity Summary'!$I$36:$BH$135,MATCH('Capacity Backing (Hide)'!BS$2,'Capacity Summary'!$B$36:$B$135,0),MATCH('Capacity Backing (Hide)'!$A42,'Capacity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(Hide)'!$A42,'Capacity Summary'!$I$35:$BH$35,0))="x",INDEX('Capacity Summary'!$C$36:$F$135,MATCH('Capacity Backing (Hide)'!BT$2,'Capacity Summary'!$B$36:$B$135,0),4),IF(INDEX('Capacity Summary'!$I$36:$BH$135,MATCH('Capacity Backing (Hide)'!BT$2,'Capacity Summary'!$B$36:$B$135,0),MATCH('Capacity Backing (Hide)'!$A42,'Capacity Summary'!$I$35:$BH$35,0))&lt;&gt;0,INDEX('Capacity Summary'!$I$36:$BH$135,MATCH('Capacity Backing (Hide)'!BT$2,'Capacity Summary'!$B$36:$B$135,0),MATCH('Capacity Backing (Hide)'!$A42,'Capacity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(Hide)'!$A42,'Capacity Summary'!$I$35:$BH$35,0))="x",INDEX('Capacity Summary'!$C$36:$F$135,MATCH('Capacity Backing (Hide)'!BU$2,'Capacity Summary'!$B$36:$B$135,0),4),IF(INDEX('Capacity Summary'!$I$36:$BH$135,MATCH('Capacity Backing (Hide)'!BU$2,'Capacity Summary'!$B$36:$B$135,0),MATCH('Capacity Backing (Hide)'!$A42,'Capacity Summary'!$I$35:$BH$35,0))&lt;&gt;0,INDEX('Capacity Summary'!$I$36:$BH$135,MATCH('Capacity Backing (Hide)'!BU$2,'Capacity Summary'!$B$36:$B$135,0),MATCH('Capacity Backing (Hide)'!$A42,'Capacity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(Hide)'!$A42,'Capacity Summary'!$I$35:$BH$35,0))="x",INDEX('Capacity Summary'!$C$36:$F$135,MATCH('Capacity Backing (Hide)'!BV$2,'Capacity Summary'!$B$36:$B$135,0),4),IF(INDEX('Capacity Summary'!$I$36:$BH$135,MATCH('Capacity Backing (Hide)'!BV$2,'Capacity Summary'!$B$36:$B$135,0),MATCH('Capacity Backing (Hide)'!$A42,'Capacity Summary'!$I$35:$BH$35,0))&lt;&gt;0,INDEX('Capacity Summary'!$I$36:$BH$135,MATCH('Capacity Backing (Hide)'!BV$2,'Capacity Summary'!$B$36:$B$135,0),MATCH('Capacity Backing (Hide)'!$A42,'Capacity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(Hide)'!$A42,'Capacity Summary'!$I$35:$BH$35,0))="x",INDEX('Capacity Summary'!$C$36:$F$135,MATCH('Capacity Backing (Hide)'!BW$2,'Capacity Summary'!$B$36:$B$135,0),4),IF(INDEX('Capacity Summary'!$I$36:$BH$135,MATCH('Capacity Backing (Hide)'!BW$2,'Capacity Summary'!$B$36:$B$135,0),MATCH('Capacity Backing (Hide)'!$A42,'Capacity Summary'!$I$35:$BH$35,0))&lt;&gt;0,INDEX('Capacity Summary'!$I$36:$BH$135,MATCH('Capacity Backing (Hide)'!BW$2,'Capacity Summary'!$B$36:$B$135,0),MATCH('Capacity Backing (Hide)'!$A42,'Capacity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(Hide)'!$A42,'Capacity Summary'!$I$35:$BH$35,0))="x",INDEX('Capacity Summary'!$C$36:$F$135,MATCH('Capacity Backing (Hide)'!BX$2,'Capacity Summary'!$B$36:$B$135,0),4),IF(INDEX('Capacity Summary'!$I$36:$BH$135,MATCH('Capacity Backing (Hide)'!BX$2,'Capacity Summary'!$B$36:$B$135,0),MATCH('Capacity Backing (Hide)'!$A42,'Capacity Summary'!$I$35:$BH$35,0))&lt;&gt;0,INDEX('Capacity Summary'!$I$36:$BH$135,MATCH('Capacity Backing (Hide)'!BX$2,'Capacity Summary'!$B$36:$B$135,0),MATCH('Capacity Backing (Hide)'!$A42,'Capacity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(Hide)'!$A42,'Capacity Summary'!$I$35:$BH$35,0))="x",INDEX('Capacity Summary'!$C$36:$F$135,MATCH('Capacity Backing (Hide)'!BY$2,'Capacity Summary'!$B$36:$B$135,0),4),IF(INDEX('Capacity Summary'!$I$36:$BH$135,MATCH('Capacity Backing (Hide)'!BY$2,'Capacity Summary'!$B$36:$B$135,0),MATCH('Capacity Backing (Hide)'!$A42,'Capacity Summary'!$I$35:$BH$35,0))&lt;&gt;0,INDEX('Capacity Summary'!$I$36:$BH$135,MATCH('Capacity Backing (Hide)'!BY$2,'Capacity Summary'!$B$36:$B$135,0),MATCH('Capacity Backing (Hide)'!$A42,'Capacity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(Hide)'!$A42,'Capacity Summary'!$I$35:$BH$35,0))="x",INDEX('Capacity Summary'!$C$36:$F$135,MATCH('Capacity Backing (Hide)'!BZ$2,'Capacity Summary'!$B$36:$B$135,0),4),IF(INDEX('Capacity Summary'!$I$36:$BH$135,MATCH('Capacity Backing (Hide)'!BZ$2,'Capacity Summary'!$B$36:$B$135,0),MATCH('Capacity Backing (Hide)'!$A42,'Capacity Summary'!$I$35:$BH$35,0))&lt;&gt;0,INDEX('Capacity Summary'!$I$36:$BH$135,MATCH('Capacity Backing (Hide)'!BZ$2,'Capacity Summary'!$B$36:$B$135,0),MATCH('Capacity Backing (Hide)'!$A42,'Capacity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(Hide)'!$A42,'Capacity Summary'!$I$35:$BH$35,0))="x",INDEX('Capacity Summary'!$C$36:$F$135,MATCH('Capacity Backing (Hide)'!CA$2,'Capacity Summary'!$B$36:$B$135,0),4),IF(INDEX('Capacity Summary'!$I$36:$BH$135,MATCH('Capacity Backing (Hide)'!CA$2,'Capacity Summary'!$B$36:$B$135,0),MATCH('Capacity Backing (Hide)'!$A42,'Capacity Summary'!$I$35:$BH$35,0))&lt;&gt;0,INDEX('Capacity Summary'!$I$36:$BH$135,MATCH('Capacity Backing (Hide)'!CA$2,'Capacity Summary'!$B$36:$B$135,0),MATCH('Capacity Backing (Hide)'!$A42,'Capacity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(Hide)'!$A42,'Capacity Summary'!$I$35:$BH$35,0))="x",INDEX('Capacity Summary'!$C$36:$F$135,MATCH('Capacity Backing (Hide)'!CB$2,'Capacity Summary'!$B$36:$B$135,0),4),IF(INDEX('Capacity Summary'!$I$36:$BH$135,MATCH('Capacity Backing (Hide)'!CB$2,'Capacity Summary'!$B$36:$B$135,0),MATCH('Capacity Backing (Hide)'!$A42,'Capacity Summary'!$I$35:$BH$35,0))&lt;&gt;0,INDEX('Capacity Summary'!$I$36:$BH$135,MATCH('Capacity Backing (Hide)'!CB$2,'Capacity Summary'!$B$36:$B$135,0),MATCH('Capacity Backing (Hide)'!$A42,'Capacity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(Hide)'!$A42,'Capacity Summary'!$I$35:$BH$35,0))="x",INDEX('Capacity Summary'!$C$36:$F$135,MATCH('Capacity Backing (Hide)'!CC$2,'Capacity Summary'!$B$36:$B$135,0),4),IF(INDEX('Capacity Summary'!$I$36:$BH$135,MATCH('Capacity Backing (Hide)'!CC$2,'Capacity Summary'!$B$36:$B$135,0),MATCH('Capacity Backing (Hide)'!$A42,'Capacity Summary'!$I$35:$BH$35,0))&lt;&gt;0,INDEX('Capacity Summary'!$I$36:$BH$135,MATCH('Capacity Backing (Hide)'!CC$2,'Capacity Summary'!$B$36:$B$135,0),MATCH('Capacity Backing (Hide)'!$A42,'Capacity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(Hide)'!$A42,'Capacity Summary'!$I$35:$BH$35,0))="x",INDEX('Capacity Summary'!$C$36:$F$135,MATCH('Capacity Backing (Hide)'!CD$2,'Capacity Summary'!$B$36:$B$135,0),4),IF(INDEX('Capacity Summary'!$I$36:$BH$135,MATCH('Capacity Backing (Hide)'!CD$2,'Capacity Summary'!$B$36:$B$135,0),MATCH('Capacity Backing (Hide)'!$A42,'Capacity Summary'!$I$35:$BH$35,0))&lt;&gt;0,INDEX('Capacity Summary'!$I$36:$BH$135,MATCH('Capacity Backing (Hide)'!CD$2,'Capacity Summary'!$B$36:$B$135,0),MATCH('Capacity Backing (Hide)'!$A42,'Capacity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(Hide)'!$A42,'Capacity Summary'!$I$35:$BH$35,0))="x",INDEX('Capacity Summary'!$C$36:$F$135,MATCH('Capacity Backing (Hide)'!CE$2,'Capacity Summary'!$B$36:$B$135,0),4),IF(INDEX('Capacity Summary'!$I$36:$BH$135,MATCH('Capacity Backing (Hide)'!CE$2,'Capacity Summary'!$B$36:$B$135,0),MATCH('Capacity Backing (Hide)'!$A42,'Capacity Summary'!$I$35:$BH$35,0))&lt;&gt;0,INDEX('Capacity Summary'!$I$36:$BH$135,MATCH('Capacity Backing (Hide)'!CE$2,'Capacity Summary'!$B$36:$B$135,0),MATCH('Capacity Backing (Hide)'!$A42,'Capacity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(Hide)'!$A42,'Capacity Summary'!$I$35:$BH$35,0))="x",INDEX('Capacity Summary'!$C$36:$F$135,MATCH('Capacity Backing (Hide)'!CF$2,'Capacity Summary'!$B$36:$B$135,0),4),IF(INDEX('Capacity Summary'!$I$36:$BH$135,MATCH('Capacity Backing (Hide)'!CF$2,'Capacity Summary'!$B$36:$B$135,0),MATCH('Capacity Backing (Hide)'!$A42,'Capacity Summary'!$I$35:$BH$35,0))&lt;&gt;0,INDEX('Capacity Summary'!$I$36:$BH$135,MATCH('Capacity Backing (Hide)'!CF$2,'Capacity Summary'!$B$36:$B$135,0),MATCH('Capacity Backing (Hide)'!$A42,'Capacity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(Hide)'!$A42,'Capacity Summary'!$I$35:$BH$35,0))="x",INDEX('Capacity Summary'!$C$36:$F$135,MATCH('Capacity Backing (Hide)'!CG$2,'Capacity Summary'!$B$36:$B$135,0),4),IF(INDEX('Capacity Summary'!$I$36:$BH$135,MATCH('Capacity Backing (Hide)'!CG$2,'Capacity Summary'!$B$36:$B$135,0),MATCH('Capacity Backing (Hide)'!$A42,'Capacity Summary'!$I$35:$BH$35,0))&lt;&gt;0,INDEX('Capacity Summary'!$I$36:$BH$135,MATCH('Capacity Backing (Hide)'!CG$2,'Capacity Summary'!$B$36:$B$135,0),MATCH('Capacity Backing (Hide)'!$A42,'Capacity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(Hide)'!$A42,'Capacity Summary'!$I$35:$BH$35,0))="x",INDEX('Capacity Summary'!$C$36:$F$135,MATCH('Capacity Backing (Hide)'!CH$2,'Capacity Summary'!$B$36:$B$135,0),4),IF(INDEX('Capacity Summary'!$I$36:$BH$135,MATCH('Capacity Backing (Hide)'!CH$2,'Capacity Summary'!$B$36:$B$135,0),MATCH('Capacity Backing (Hide)'!$A42,'Capacity Summary'!$I$35:$BH$35,0))&lt;&gt;0,INDEX('Capacity Summary'!$I$36:$BH$135,MATCH('Capacity Backing (Hide)'!CH$2,'Capacity Summary'!$B$36:$B$135,0),MATCH('Capacity Backing (Hide)'!$A42,'Capacity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(Hide)'!$A42,'Capacity Summary'!$I$35:$BH$35,0))="x",INDEX('Capacity Summary'!$C$36:$F$135,MATCH('Capacity Backing (Hide)'!CI$2,'Capacity Summary'!$B$36:$B$135,0),4),IF(INDEX('Capacity Summary'!$I$36:$BH$135,MATCH('Capacity Backing (Hide)'!CI$2,'Capacity Summary'!$B$36:$B$135,0),MATCH('Capacity Backing (Hide)'!$A42,'Capacity Summary'!$I$35:$BH$35,0))&lt;&gt;0,INDEX('Capacity Summary'!$I$36:$BH$135,MATCH('Capacity Backing (Hide)'!CI$2,'Capacity Summary'!$B$36:$B$135,0),MATCH('Capacity Backing (Hide)'!$A42,'Capacity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(Hide)'!$A42,'Capacity Summary'!$I$35:$BH$35,0))="x",INDEX('Capacity Summary'!$C$36:$F$135,MATCH('Capacity Backing (Hide)'!CJ$2,'Capacity Summary'!$B$36:$B$135,0),4),IF(INDEX('Capacity Summary'!$I$36:$BH$135,MATCH('Capacity Backing (Hide)'!CJ$2,'Capacity Summary'!$B$36:$B$135,0),MATCH('Capacity Backing (Hide)'!$A42,'Capacity Summary'!$I$35:$BH$35,0))&lt;&gt;0,INDEX('Capacity Summary'!$I$36:$BH$135,MATCH('Capacity Backing (Hide)'!CJ$2,'Capacity Summary'!$B$36:$B$135,0),MATCH('Capacity Backing (Hide)'!$A42,'Capacity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(Hide)'!$A42,'Capacity Summary'!$I$35:$BH$35,0))="x",INDEX('Capacity Summary'!$C$36:$F$135,MATCH('Capacity Backing (Hide)'!CK$2,'Capacity Summary'!$B$36:$B$135,0),4),IF(INDEX('Capacity Summary'!$I$36:$BH$135,MATCH('Capacity Backing (Hide)'!CK$2,'Capacity Summary'!$B$36:$B$135,0),MATCH('Capacity Backing (Hide)'!$A42,'Capacity Summary'!$I$35:$BH$35,0))&lt;&gt;0,INDEX('Capacity Summary'!$I$36:$BH$135,MATCH('Capacity Backing (Hide)'!CK$2,'Capacity Summary'!$B$36:$B$135,0),MATCH('Capacity Backing (Hide)'!$A42,'Capacity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(Hide)'!$A42,'Capacity Summary'!$I$35:$BH$35,0))="x",INDEX('Capacity Summary'!$C$36:$F$135,MATCH('Capacity Backing (Hide)'!CL$2,'Capacity Summary'!$B$36:$B$135,0),4),IF(INDEX('Capacity Summary'!$I$36:$BH$135,MATCH('Capacity Backing (Hide)'!CL$2,'Capacity Summary'!$B$36:$B$135,0),MATCH('Capacity Backing (Hide)'!$A42,'Capacity Summary'!$I$35:$BH$35,0))&lt;&gt;0,INDEX('Capacity Summary'!$I$36:$BH$135,MATCH('Capacity Backing (Hide)'!CL$2,'Capacity Summary'!$B$36:$B$135,0),MATCH('Capacity Backing (Hide)'!$A42,'Capacity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(Hide)'!$A42,'Capacity Summary'!$I$35:$BH$35,0))="x",INDEX('Capacity Summary'!$C$36:$F$135,MATCH('Capacity Backing (Hide)'!CM$2,'Capacity Summary'!$B$36:$B$135,0),4),IF(INDEX('Capacity Summary'!$I$36:$BH$135,MATCH('Capacity Backing (Hide)'!CM$2,'Capacity Summary'!$B$36:$B$135,0),MATCH('Capacity Backing (Hide)'!$A42,'Capacity Summary'!$I$35:$BH$35,0))&lt;&gt;0,INDEX('Capacity Summary'!$I$36:$BH$135,MATCH('Capacity Backing (Hide)'!CM$2,'Capacity Summary'!$B$36:$B$135,0),MATCH('Capacity Backing (Hide)'!$A42,'Capacity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(Hide)'!$A42,'Capacity Summary'!$I$35:$BH$35,0))="x",INDEX('Capacity Summary'!$C$36:$F$135,MATCH('Capacity Backing (Hide)'!CN$2,'Capacity Summary'!$B$36:$B$135,0),4),IF(INDEX('Capacity Summary'!$I$36:$BH$135,MATCH('Capacity Backing (Hide)'!CN$2,'Capacity Summary'!$B$36:$B$135,0),MATCH('Capacity Backing (Hide)'!$A42,'Capacity Summary'!$I$35:$BH$35,0))&lt;&gt;0,INDEX('Capacity Summary'!$I$36:$BH$135,MATCH('Capacity Backing (Hide)'!CN$2,'Capacity Summary'!$B$36:$B$135,0),MATCH('Capacity Backing (Hide)'!$A42,'Capacity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(Hide)'!$A42,'Capacity Summary'!$I$35:$BH$35,0))="x",INDEX('Capacity Summary'!$C$36:$F$135,MATCH('Capacity Backing (Hide)'!CO$2,'Capacity Summary'!$B$36:$B$135,0),4),IF(INDEX('Capacity Summary'!$I$36:$BH$135,MATCH('Capacity Backing (Hide)'!CO$2,'Capacity Summary'!$B$36:$B$135,0),MATCH('Capacity Backing (Hide)'!$A42,'Capacity Summary'!$I$35:$BH$35,0))&lt;&gt;0,INDEX('Capacity Summary'!$I$36:$BH$135,MATCH('Capacity Backing (Hide)'!CO$2,'Capacity Summary'!$B$36:$B$135,0),MATCH('Capacity Backing (Hide)'!$A42,'Capacity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(Hide)'!$A42,'Capacity Summary'!$I$35:$BH$35,0))="x",INDEX('Capacity Summary'!$C$36:$F$135,MATCH('Capacity Backing (Hide)'!CP$2,'Capacity Summary'!$B$36:$B$135,0),4),IF(INDEX('Capacity Summary'!$I$36:$BH$135,MATCH('Capacity Backing (Hide)'!CP$2,'Capacity Summary'!$B$36:$B$135,0),MATCH('Capacity Backing (Hide)'!$A42,'Capacity Summary'!$I$35:$BH$35,0))&lt;&gt;0,INDEX('Capacity Summary'!$I$36:$BH$135,MATCH('Capacity Backing (Hide)'!CP$2,'Capacity Summary'!$B$36:$B$135,0),MATCH('Capacity Backing (Hide)'!$A42,'Capacity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(Hide)'!$A42,'Capacity Summary'!$I$35:$BH$35,0))="x",INDEX('Capacity Summary'!$C$36:$F$135,MATCH('Capacity Backing (Hide)'!CQ$2,'Capacity Summary'!$B$36:$B$135,0),4),IF(INDEX('Capacity Summary'!$I$36:$BH$135,MATCH('Capacity Backing (Hide)'!CQ$2,'Capacity Summary'!$B$36:$B$135,0),MATCH('Capacity Backing (Hide)'!$A42,'Capacity Summary'!$I$35:$BH$35,0))&lt;&gt;0,INDEX('Capacity Summary'!$I$36:$BH$135,MATCH('Capacity Backing (Hide)'!CQ$2,'Capacity Summary'!$B$36:$B$135,0),MATCH('Capacity Backing (Hide)'!$A42,'Capacity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(Hide)'!$A42,'Capacity Summary'!$I$35:$BH$35,0))="x",INDEX('Capacity Summary'!$C$36:$F$135,MATCH('Capacity Backing (Hide)'!CR$2,'Capacity Summary'!$B$36:$B$135,0),4),IF(INDEX('Capacity Summary'!$I$36:$BH$135,MATCH('Capacity Backing (Hide)'!CR$2,'Capacity Summary'!$B$36:$B$135,0),MATCH('Capacity Backing (Hide)'!$A42,'Capacity Summary'!$I$35:$BH$35,0))&lt;&gt;0,INDEX('Capacity Summary'!$I$36:$BH$135,MATCH('Capacity Backing (Hide)'!CR$2,'Capacity Summary'!$B$36:$B$135,0),MATCH('Capacity Backing (Hide)'!$A42,'Capacity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(Hide)'!$A42,'Capacity Summary'!$I$35:$BH$35,0))="x",INDEX('Capacity Summary'!$C$36:$F$135,MATCH('Capacity Backing (Hide)'!CS$2,'Capacity Summary'!$B$36:$B$135,0),4),IF(INDEX('Capacity Summary'!$I$36:$BH$135,MATCH('Capacity Backing (Hide)'!CS$2,'Capacity Summary'!$B$36:$B$135,0),MATCH('Capacity Backing (Hide)'!$A42,'Capacity Summary'!$I$35:$BH$35,0))&lt;&gt;0,INDEX('Capacity Summary'!$I$36:$BH$135,MATCH('Capacity Backing (Hide)'!CS$2,'Capacity Summary'!$B$36:$B$135,0),MATCH('Capacity Backing (Hide)'!$A42,'Capacity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(Hide)'!$A42,'Capacity Summary'!$I$35:$BH$35,0))="x",INDEX('Capacity Summary'!$C$36:$F$135,MATCH('Capacity Backing (Hide)'!CT$2,'Capacity Summary'!$B$36:$B$135,0),4),IF(INDEX('Capacity Summary'!$I$36:$BH$135,MATCH('Capacity Backing (Hide)'!CT$2,'Capacity Summary'!$B$36:$B$135,0),MATCH('Capacity Backing (Hide)'!$A42,'Capacity Summary'!$I$35:$BH$35,0))&lt;&gt;0,INDEX('Capacity Summary'!$I$36:$BH$135,MATCH('Capacity Backing (Hide)'!CT$2,'Capacity Summary'!$B$36:$B$135,0),MATCH('Capacity Backing (Hide)'!$A42,'Capacity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(Hide)'!$A42,'Capacity Summary'!$I$35:$BH$35,0))="x",INDEX('Capacity Summary'!$C$36:$F$135,MATCH('Capacity Backing (Hide)'!CU$2,'Capacity Summary'!$B$36:$B$135,0),4),IF(INDEX('Capacity Summary'!$I$36:$BH$135,MATCH('Capacity Backing (Hide)'!CU$2,'Capacity Summary'!$B$36:$B$135,0),MATCH('Capacity Backing (Hide)'!$A42,'Capacity Summary'!$I$35:$BH$35,0))&lt;&gt;0,INDEX('Capacity Summary'!$I$36:$BH$135,MATCH('Capacity Backing (Hide)'!CU$2,'Capacity Summary'!$B$36:$B$135,0),MATCH('Capacity Backing (Hide)'!$A42,'Capacity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(Hide)'!$A42,'Capacity Summary'!$I$35:$BH$35,0))="x",INDEX('Capacity Summary'!$C$36:$F$135,MATCH('Capacity Backing (Hide)'!CV$2,'Capacity Summary'!$B$36:$B$135,0),4),IF(INDEX('Capacity Summary'!$I$36:$BH$135,MATCH('Capacity Backing (Hide)'!CV$2,'Capacity Summary'!$B$36:$B$135,0),MATCH('Capacity Backing (Hide)'!$A42,'Capacity Summary'!$I$35:$BH$35,0))&lt;&gt;0,INDEX('Capacity Summary'!$I$36:$BH$135,MATCH('Capacity Backing (Hide)'!CV$2,'Capacity Summary'!$B$36:$B$135,0),MATCH('Capacity Backing (Hide)'!$A42,'Capacity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(Hide)'!$A42,'Capacity Summary'!$I$35:$BH$35,0))="x",INDEX('Capacity Summary'!$C$36:$F$135,MATCH('Capacity Backing (Hide)'!CW$2,'Capacity Summary'!$B$36:$B$135,0),4),IF(INDEX('Capacity Summary'!$I$36:$BH$135,MATCH('Capacity Backing (Hide)'!CW$2,'Capacity Summary'!$B$36:$B$135,0),MATCH('Capacity Backing (Hide)'!$A42,'Capacity Summary'!$I$35:$BH$35,0))&lt;&gt;0,INDEX('Capacity Summary'!$I$36:$BH$135,MATCH('Capacity Backing (Hide)'!CW$2,'Capacity Summary'!$B$36:$B$135,0),MATCH('Capacity Backing (Hide)'!$A42,'Capacity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(Hide)'!$A43,'Capacity Summary'!$I$35:$BH$35,0))="x",INDEX('Capacity Summary'!$C$36:$F$135,MATCH('Capacity Backing (Hide)'!B$2,'Capacity Summary'!$B$36:$B$135,0),4),IF(INDEX('Capacity Summary'!$I$36:$BH$135,MATCH('Capacity Backing (Hide)'!B$2,'Capacity Summary'!$B$36:$B$135,0),MATCH('Capacity Backing (Hide)'!$A43,'Capacity Summary'!$I$35:$BH$35,0))&lt;&gt;0,INDEX('Capacity Summary'!$I$36:$BH$135,MATCH('Capacity Backing (Hide)'!B$2,'Capacity Summary'!$B$36:$B$135,0),MATCH('Capacity Backing (Hide)'!$A43,'Capacity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(Hide)'!$A43,'Capacity Summary'!$I$35:$BH$35,0))="x",INDEX('Capacity Summary'!$C$36:$F$135,MATCH('Capacity Backing (Hide)'!C$2,'Capacity Summary'!$B$36:$B$135,0),4),IF(INDEX('Capacity Summary'!$I$36:$BH$135,MATCH('Capacity Backing (Hide)'!C$2,'Capacity Summary'!$B$36:$B$135,0),MATCH('Capacity Backing (Hide)'!$A43,'Capacity Summary'!$I$35:$BH$35,0))&lt;&gt;0,INDEX('Capacity Summary'!$I$36:$BH$135,MATCH('Capacity Backing (Hide)'!C$2,'Capacity Summary'!$B$36:$B$135,0),MATCH('Capacity Backing (Hide)'!$A43,'Capacity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(Hide)'!$A43,'Capacity Summary'!$I$35:$BH$35,0))="x",INDEX('Capacity Summary'!$C$36:$F$135,MATCH('Capacity Backing (Hide)'!D$2,'Capacity Summary'!$B$36:$B$135,0),4),IF(INDEX('Capacity Summary'!$I$36:$BH$135,MATCH('Capacity Backing (Hide)'!D$2,'Capacity Summary'!$B$36:$B$135,0),MATCH('Capacity Backing (Hide)'!$A43,'Capacity Summary'!$I$35:$BH$35,0))&lt;&gt;0,INDEX('Capacity Summary'!$I$36:$BH$135,MATCH('Capacity Backing (Hide)'!D$2,'Capacity Summary'!$B$36:$B$135,0),MATCH('Capacity Backing (Hide)'!$A43,'Capacity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(Hide)'!$A43,'Capacity Summary'!$I$35:$BH$35,0))="x",INDEX('Capacity Summary'!$C$36:$F$135,MATCH('Capacity Backing (Hide)'!E$2,'Capacity Summary'!$B$36:$B$135,0),4),IF(INDEX('Capacity Summary'!$I$36:$BH$135,MATCH('Capacity Backing (Hide)'!E$2,'Capacity Summary'!$B$36:$B$135,0),MATCH('Capacity Backing (Hide)'!$A43,'Capacity Summary'!$I$35:$BH$35,0))&lt;&gt;0,INDEX('Capacity Summary'!$I$36:$BH$135,MATCH('Capacity Backing (Hide)'!E$2,'Capacity Summary'!$B$36:$B$135,0),MATCH('Capacity Backing (Hide)'!$A43,'Capacity Summary'!$I$35:$BH$35,0)),0)),INDEX('Capacity Summary'!$C$36:$F$135,MATCH('Capacity Backing (Hide)'!E$2,'Capacity Summary'!$B$36:$B$135,0),2)))/IF(Summary!$B$7="Minutes",1,60)/COUNTA(INDEX(Capacity!$C$10:$Q$109,MATCH('Capacity Backing (Hide)'!E$2,Capacity!$B$10:$B$109,0),1):INDEX(Capacity!$C$10:$Q$109,MATCH('Capacity Backing (Hide)'!E$2,Capacity!$B$10:$B$109,0),15))</f>
        <v>#N/A</v>
      </c>
      <c r="F4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(Hide)'!$A43,'Capacity Summary'!$I$35:$BH$35,0))="x",INDEX('Capacity Summary'!$C$36:$F$135,MATCH('Capacity Backing (Hide)'!F$2,'Capacity Summary'!$B$36:$B$135,0),4),IF(INDEX('Capacity Summary'!$I$36:$BH$135,MATCH('Capacity Backing (Hide)'!F$2,'Capacity Summary'!$B$36:$B$135,0),MATCH('Capacity Backing (Hide)'!$A43,'Capacity Summary'!$I$35:$BH$35,0))&lt;&gt;0,INDEX('Capacity Summary'!$I$36:$BH$135,MATCH('Capacity Backing (Hide)'!F$2,'Capacity Summary'!$B$36:$B$135,0),MATCH('Capacity Backing (Hide)'!$A43,'Capacity Summary'!$I$35:$BH$35,0)),0)),INDEX('Capacity Summary'!$C$36:$F$135,MATCH('Capacity Backing (Hide)'!F$2,'Capacity Summary'!$B$36:$B$135,0),2)))/IF(Summary!$B$7="Minutes",1,60)/COUNTA(INDEX(Capacity!$C$10:$Q$109,MATCH('Capacity Backing (Hide)'!F$2,Capacity!$B$10:$B$109,0),1):INDEX(Capacity!$C$10:$Q$109,MATCH('Capacity Backing (Hide)'!F$2,Capacity!$B$10:$B$109,0),15))</f>
        <v>#N/A</v>
      </c>
      <c r="G4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(Hide)'!$A43,'Capacity Summary'!$I$35:$BH$35,0))="x",INDEX('Capacity Summary'!$C$36:$F$135,MATCH('Capacity Backing (Hide)'!G$2,'Capacity Summary'!$B$36:$B$135,0),4),IF(INDEX('Capacity Summary'!$I$36:$BH$135,MATCH('Capacity Backing (Hide)'!G$2,'Capacity Summary'!$B$36:$B$135,0),MATCH('Capacity Backing (Hide)'!$A43,'Capacity Summary'!$I$35:$BH$35,0))&lt;&gt;0,INDEX('Capacity Summary'!$I$36:$BH$135,MATCH('Capacity Backing (Hide)'!G$2,'Capacity Summary'!$B$36:$B$135,0),MATCH('Capacity Backing (Hide)'!$A43,'Capacity Summary'!$I$35:$BH$35,0)),0)),INDEX('Capacity Summary'!$C$36:$F$135,MATCH('Capacity Backing (Hide)'!G$2,'Capacity Summary'!$B$36:$B$135,0),2)))/IF(Summary!$B$7="Minutes",1,60)/COUNTA(INDEX(Capacity!$C$10:$Q$109,MATCH('Capacity Backing (Hide)'!G$2,Capacity!$B$10:$B$109,0),1):INDEX(Capacity!$C$10:$Q$109,MATCH('Capacity Backing (Hide)'!G$2,Capacity!$B$10:$B$109,0),15))</f>
        <v>#N/A</v>
      </c>
      <c r="H4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(Hide)'!$A43,'Capacity Summary'!$I$35:$BH$35,0))="x",INDEX('Capacity Summary'!$C$36:$F$135,MATCH('Capacity Backing (Hide)'!H$2,'Capacity Summary'!$B$36:$B$135,0),4),IF(INDEX('Capacity Summary'!$I$36:$BH$135,MATCH('Capacity Backing (Hide)'!H$2,'Capacity Summary'!$B$36:$B$135,0),MATCH('Capacity Backing (Hide)'!$A43,'Capacity Summary'!$I$35:$BH$35,0))&lt;&gt;0,INDEX('Capacity Summary'!$I$36:$BH$135,MATCH('Capacity Backing (Hide)'!H$2,'Capacity Summary'!$B$36:$B$135,0),MATCH('Capacity Backing (Hide)'!$A43,'Capacity Summary'!$I$35:$BH$35,0)),0)),INDEX('Capacity Summary'!$C$36:$F$135,MATCH('Capacity Backing (Hide)'!H$2,'Capacity Summary'!$B$36:$B$135,0),2)))/IF(Summary!$B$7="Minutes",1,60)/COUNTA(INDEX(Capacity!$C$10:$Q$109,MATCH('Capacity Backing (Hide)'!H$2,Capacity!$B$10:$B$109,0),1):INDEX(Capacity!$C$10:$Q$109,MATCH('Capacity Backing (Hide)'!H$2,Capacity!$B$10:$B$109,0),15))</f>
        <v>#N/A</v>
      </c>
      <c r="I4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(Hide)'!$A43,'Capacity Summary'!$I$35:$BH$35,0))="x",INDEX('Capacity Summary'!$C$36:$F$135,MATCH('Capacity Backing (Hide)'!I$2,'Capacity Summary'!$B$36:$B$135,0),4),IF(INDEX('Capacity Summary'!$I$36:$BH$135,MATCH('Capacity Backing (Hide)'!I$2,'Capacity Summary'!$B$36:$B$135,0),MATCH('Capacity Backing (Hide)'!$A43,'Capacity Summary'!$I$35:$BH$35,0))&lt;&gt;0,INDEX('Capacity Summary'!$I$36:$BH$135,MATCH('Capacity Backing (Hide)'!I$2,'Capacity Summary'!$B$36:$B$135,0),MATCH('Capacity Backing (Hide)'!$A43,'Capacity Summary'!$I$35:$BH$35,0)),0)),INDEX('Capacity Summary'!$C$36:$F$135,MATCH('Capacity Backing (Hide)'!I$2,'Capacity Summary'!$B$36:$B$135,0),2)))/IF(Summary!$B$7="Minutes",1,60)/COUNTA(INDEX(Capacity!$C$10:$Q$109,MATCH('Capacity Backing (Hide)'!I$2,Capacity!$B$10:$B$109,0),1):INDEX(Capacity!$C$10:$Q$109,MATCH('Capacity Backing (Hide)'!I$2,Capacity!$B$10:$B$109,0),15))</f>
        <v>#N/A</v>
      </c>
      <c r="J4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(Hide)'!$A43,'Capacity Summary'!$I$35:$BH$35,0))="x",INDEX('Capacity Summary'!$C$36:$F$135,MATCH('Capacity Backing (Hide)'!J$2,'Capacity Summary'!$B$36:$B$135,0),4),IF(INDEX('Capacity Summary'!$I$36:$BH$135,MATCH('Capacity Backing (Hide)'!J$2,'Capacity Summary'!$B$36:$B$135,0),MATCH('Capacity Backing (Hide)'!$A43,'Capacity Summary'!$I$35:$BH$35,0))&lt;&gt;0,INDEX('Capacity Summary'!$I$36:$BH$135,MATCH('Capacity Backing (Hide)'!J$2,'Capacity Summary'!$B$36:$B$135,0),MATCH('Capacity Backing (Hide)'!$A43,'Capacity Summary'!$I$35:$BH$35,0)),0)),INDEX('Capacity Summary'!$C$36:$F$135,MATCH('Capacity Backing (Hide)'!J$2,'Capacity Summary'!$B$36:$B$135,0),2)))/IF(Summary!$B$7="Minutes",1,60)/COUNTA(INDEX(Capacity!$C$10:$Q$109,MATCH('Capacity Backing (Hide)'!J$2,Capacity!$B$10:$B$109,0),1):INDEX(Capacity!$C$10:$Q$109,MATCH('Capacity Backing (Hide)'!J$2,Capacity!$B$10:$B$109,0),15))</f>
        <v>#N/A</v>
      </c>
      <c r="K4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(Hide)'!$A43,'Capacity Summary'!$I$35:$BH$35,0))="x",INDEX('Capacity Summary'!$C$36:$F$135,MATCH('Capacity Backing (Hide)'!K$2,'Capacity Summary'!$B$36:$B$135,0),4),IF(INDEX('Capacity Summary'!$I$36:$BH$135,MATCH('Capacity Backing (Hide)'!K$2,'Capacity Summary'!$B$36:$B$135,0),MATCH('Capacity Backing (Hide)'!$A43,'Capacity Summary'!$I$35:$BH$35,0))&lt;&gt;0,INDEX('Capacity Summary'!$I$36:$BH$135,MATCH('Capacity Backing (Hide)'!K$2,'Capacity Summary'!$B$36:$B$135,0),MATCH('Capacity Backing (Hide)'!$A43,'Capacity Summary'!$I$35:$BH$35,0)),0)),INDEX('Capacity Summary'!$C$36:$F$135,MATCH('Capacity Backing (Hide)'!K$2,'Capacity Summary'!$B$36:$B$135,0),2)))/IF(Summary!$B$7="Minutes",1,60)/COUNTA(INDEX(Capacity!$C$10:$Q$109,MATCH('Capacity Backing (Hide)'!K$2,Capacity!$B$10:$B$109,0),1):INDEX(Capacity!$C$10:$Q$109,MATCH('Capacity Backing (Hide)'!K$2,Capacity!$B$10:$B$109,0),15))</f>
        <v>#N/A</v>
      </c>
      <c r="L4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(Hide)'!$A43,'Capacity Summary'!$I$35:$BH$35,0))="x",INDEX('Capacity Summary'!$C$36:$F$135,MATCH('Capacity Backing (Hide)'!L$2,'Capacity Summary'!$B$36:$B$135,0),4),IF(INDEX('Capacity Summary'!$I$36:$BH$135,MATCH('Capacity Backing (Hide)'!L$2,'Capacity Summary'!$B$36:$B$135,0),MATCH('Capacity Backing (Hide)'!$A43,'Capacity Summary'!$I$35:$BH$35,0))&lt;&gt;0,INDEX('Capacity Summary'!$I$36:$BH$135,MATCH('Capacity Backing (Hide)'!L$2,'Capacity Summary'!$B$36:$B$135,0),MATCH('Capacity Backing (Hide)'!$A43,'Capacity Summary'!$I$35:$BH$35,0)),0)),INDEX('Capacity Summary'!$C$36:$F$135,MATCH('Capacity Backing (Hide)'!L$2,'Capacity Summary'!$B$36:$B$135,0),2)))/IF(Summary!$B$7="Minutes",1,60)/COUNTA(INDEX(Capacity!$C$10:$Q$109,MATCH('Capacity Backing (Hide)'!L$2,Capacity!$B$10:$B$109,0),1):INDEX(Capacity!$C$10:$Q$109,MATCH('Capacity Backing (Hide)'!L$2,Capacity!$B$10:$B$109,0),15))</f>
        <v>#N/A</v>
      </c>
      <c r="M4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(Hide)'!$A43,'Capacity Summary'!$I$35:$BH$35,0))="x",INDEX('Capacity Summary'!$C$36:$F$135,MATCH('Capacity Backing (Hide)'!M$2,'Capacity Summary'!$B$36:$B$135,0),4),IF(INDEX('Capacity Summary'!$I$36:$BH$135,MATCH('Capacity Backing (Hide)'!M$2,'Capacity Summary'!$B$36:$B$135,0),MATCH('Capacity Backing (Hide)'!$A43,'Capacity Summary'!$I$35:$BH$35,0))&lt;&gt;0,INDEX('Capacity Summary'!$I$36:$BH$135,MATCH('Capacity Backing (Hide)'!M$2,'Capacity Summary'!$B$36:$B$135,0),MATCH('Capacity Backing (Hide)'!$A43,'Capacity Summary'!$I$35:$BH$35,0)),0)),INDEX('Capacity Summary'!$C$36:$F$135,MATCH('Capacity Backing (Hide)'!M$2,'Capacity Summary'!$B$36:$B$135,0),2)))/IF(Summary!$B$7="Minutes",1,60)/COUNTA(INDEX(Capacity!$C$10:$Q$109,MATCH('Capacity Backing (Hide)'!M$2,Capacity!$B$10:$B$109,0),1):INDEX(Capacity!$C$10:$Q$109,MATCH('Capacity Backing (Hide)'!M$2,Capacity!$B$10:$B$109,0),15))</f>
        <v>#N/A</v>
      </c>
      <c r="N4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(Hide)'!$A43,'Capacity Summary'!$I$35:$BH$35,0))="x",INDEX('Capacity Summary'!$C$36:$F$135,MATCH('Capacity Backing (Hide)'!N$2,'Capacity Summary'!$B$36:$B$135,0),4),IF(INDEX('Capacity Summary'!$I$36:$BH$135,MATCH('Capacity Backing (Hide)'!N$2,'Capacity Summary'!$B$36:$B$135,0),MATCH('Capacity Backing (Hide)'!$A43,'Capacity Summary'!$I$35:$BH$35,0))&lt;&gt;0,INDEX('Capacity Summary'!$I$36:$BH$135,MATCH('Capacity Backing (Hide)'!N$2,'Capacity Summary'!$B$36:$B$135,0),MATCH('Capacity Backing (Hide)'!$A43,'Capacity Summary'!$I$35:$BH$35,0)),0)),INDEX('Capacity Summary'!$C$36:$F$135,MATCH('Capacity Backing (Hide)'!N$2,'Capacity Summary'!$B$36:$B$135,0),2)))/IF(Summary!$B$7="Minutes",1,60)/COUNTA(INDEX(Capacity!$C$10:$Q$109,MATCH('Capacity Backing (Hide)'!N$2,Capacity!$B$10:$B$109,0),1):INDEX(Capacity!$C$10:$Q$109,MATCH('Capacity Backing (Hide)'!N$2,Capacity!$B$10:$B$109,0),15))</f>
        <v>#N/A</v>
      </c>
      <c r="O4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(Hide)'!$A43,'Capacity Summary'!$I$35:$BH$35,0))="x",INDEX('Capacity Summary'!$C$36:$F$135,MATCH('Capacity Backing (Hide)'!O$2,'Capacity Summary'!$B$36:$B$135,0),4),IF(INDEX('Capacity Summary'!$I$36:$BH$135,MATCH('Capacity Backing (Hide)'!O$2,'Capacity Summary'!$B$36:$B$135,0),MATCH('Capacity Backing (Hide)'!$A43,'Capacity Summary'!$I$35:$BH$35,0))&lt;&gt;0,INDEX('Capacity Summary'!$I$36:$BH$135,MATCH('Capacity Backing (Hide)'!O$2,'Capacity Summary'!$B$36:$B$135,0),MATCH('Capacity Backing (Hide)'!$A43,'Capacity Summary'!$I$35:$BH$35,0)),0)),INDEX('Capacity Summary'!$C$36:$F$135,MATCH('Capacity Backing (Hide)'!O$2,'Capacity Summary'!$B$36:$B$135,0),2)))/IF(Summary!$B$7="Minutes",1,60)/COUNTA(INDEX(Capacity!$C$10:$Q$109,MATCH('Capacity Backing (Hide)'!O$2,Capacity!$B$10:$B$109,0),1):INDEX(Capacity!$C$10:$Q$109,MATCH('Capacity Backing (Hide)'!O$2,Capacity!$B$10:$B$109,0),15))</f>
        <v>#N/A</v>
      </c>
      <c r="P4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(Hide)'!$A43,'Capacity Summary'!$I$35:$BH$35,0))="x",INDEX('Capacity Summary'!$C$36:$F$135,MATCH('Capacity Backing (Hide)'!P$2,'Capacity Summary'!$B$36:$B$135,0),4),IF(INDEX('Capacity Summary'!$I$36:$BH$135,MATCH('Capacity Backing (Hide)'!P$2,'Capacity Summary'!$B$36:$B$135,0),MATCH('Capacity Backing (Hide)'!$A43,'Capacity Summary'!$I$35:$BH$35,0))&lt;&gt;0,INDEX('Capacity Summary'!$I$36:$BH$135,MATCH('Capacity Backing (Hide)'!P$2,'Capacity Summary'!$B$36:$B$135,0),MATCH('Capacity Backing (Hide)'!$A43,'Capacity Summary'!$I$35:$BH$35,0)),0)),INDEX('Capacity Summary'!$C$36:$F$135,MATCH('Capacity Backing (Hide)'!P$2,'Capacity Summary'!$B$36:$B$135,0),2)))/IF(Summary!$B$7="Minutes",1,60)/COUNTA(INDEX(Capacity!$C$10:$Q$109,MATCH('Capacity Backing (Hide)'!P$2,Capacity!$B$10:$B$109,0),1):INDEX(Capacity!$C$10:$Q$109,MATCH('Capacity Backing (Hide)'!P$2,Capacity!$B$10:$B$109,0),15))</f>
        <v>#N/A</v>
      </c>
      <c r="Q4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(Hide)'!$A43,'Capacity Summary'!$I$35:$BH$35,0))="x",INDEX('Capacity Summary'!$C$36:$F$135,MATCH('Capacity Backing (Hide)'!Q$2,'Capacity Summary'!$B$36:$B$135,0),4),IF(INDEX('Capacity Summary'!$I$36:$BH$135,MATCH('Capacity Backing (Hide)'!Q$2,'Capacity Summary'!$B$36:$B$135,0),MATCH('Capacity Backing (Hide)'!$A43,'Capacity Summary'!$I$35:$BH$35,0))&lt;&gt;0,INDEX('Capacity Summary'!$I$36:$BH$135,MATCH('Capacity Backing (Hide)'!Q$2,'Capacity Summary'!$B$36:$B$135,0),MATCH('Capacity Backing (Hide)'!$A43,'Capacity Summary'!$I$35:$BH$35,0)),0)),INDEX('Capacity Summary'!$C$36:$F$135,MATCH('Capacity Backing (Hide)'!Q$2,'Capacity Summary'!$B$36:$B$135,0),2)))/IF(Summary!$B$7="Minutes",1,60)/COUNTA(INDEX(Capacity!$C$10:$Q$109,MATCH('Capacity Backing (Hide)'!Q$2,Capacity!$B$10:$B$109,0),1):INDEX(Capacity!$C$10:$Q$109,MATCH('Capacity Backing (Hide)'!Q$2,Capacity!$B$10:$B$109,0),15))</f>
        <v>#N/A</v>
      </c>
      <c r="R4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(Hide)'!$A43,'Capacity Summary'!$I$35:$BH$35,0))="x",INDEX('Capacity Summary'!$C$36:$F$135,MATCH('Capacity Backing (Hide)'!R$2,'Capacity Summary'!$B$36:$B$135,0),4),IF(INDEX('Capacity Summary'!$I$36:$BH$135,MATCH('Capacity Backing (Hide)'!R$2,'Capacity Summary'!$B$36:$B$135,0),MATCH('Capacity Backing (Hide)'!$A43,'Capacity Summary'!$I$35:$BH$35,0))&lt;&gt;0,INDEX('Capacity Summary'!$I$36:$BH$135,MATCH('Capacity Backing (Hide)'!R$2,'Capacity Summary'!$B$36:$B$135,0),MATCH('Capacity Backing (Hide)'!$A43,'Capacity Summary'!$I$35:$BH$35,0)),0)),INDEX('Capacity Summary'!$C$36:$F$135,MATCH('Capacity Backing (Hide)'!R$2,'Capacity Summary'!$B$36:$B$135,0),2)))/IF(Summary!$B$7="Minutes",1,60)/COUNTA(INDEX(Capacity!$C$10:$Q$109,MATCH('Capacity Backing (Hide)'!R$2,Capacity!$B$10:$B$109,0),1):INDEX(Capacity!$C$10:$Q$109,MATCH('Capacity Backing (Hide)'!R$2,Capacity!$B$10:$B$109,0),15))</f>
        <v>#N/A</v>
      </c>
      <c r="S4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(Hide)'!$A43,'Capacity Summary'!$I$35:$BH$35,0))="x",INDEX('Capacity Summary'!$C$36:$F$135,MATCH('Capacity Backing (Hide)'!S$2,'Capacity Summary'!$B$36:$B$135,0),4),IF(INDEX('Capacity Summary'!$I$36:$BH$135,MATCH('Capacity Backing (Hide)'!S$2,'Capacity Summary'!$B$36:$B$135,0),MATCH('Capacity Backing (Hide)'!$A43,'Capacity Summary'!$I$35:$BH$35,0))&lt;&gt;0,INDEX('Capacity Summary'!$I$36:$BH$135,MATCH('Capacity Backing (Hide)'!S$2,'Capacity Summary'!$B$36:$B$135,0),MATCH('Capacity Backing (Hide)'!$A43,'Capacity Summary'!$I$35:$BH$35,0)),0)),INDEX('Capacity Summary'!$C$36:$F$135,MATCH('Capacity Backing (Hide)'!S$2,'Capacity Summary'!$B$36:$B$135,0),2)))/IF(Summary!$B$7="Minutes",1,60)/COUNTA(INDEX(Capacity!$C$10:$Q$109,MATCH('Capacity Backing (Hide)'!S$2,Capacity!$B$10:$B$109,0),1):INDEX(Capacity!$C$10:$Q$109,MATCH('Capacity Backing (Hide)'!S$2,Capacity!$B$10:$B$109,0),15))</f>
        <v>#N/A</v>
      </c>
      <c r="T4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(Hide)'!$A43,'Capacity Summary'!$I$35:$BH$35,0))="x",INDEX('Capacity Summary'!$C$36:$F$135,MATCH('Capacity Backing (Hide)'!T$2,'Capacity Summary'!$B$36:$B$135,0),4),IF(INDEX('Capacity Summary'!$I$36:$BH$135,MATCH('Capacity Backing (Hide)'!T$2,'Capacity Summary'!$B$36:$B$135,0),MATCH('Capacity Backing (Hide)'!$A43,'Capacity Summary'!$I$35:$BH$35,0))&lt;&gt;0,INDEX('Capacity Summary'!$I$36:$BH$135,MATCH('Capacity Backing (Hide)'!T$2,'Capacity Summary'!$B$36:$B$135,0),MATCH('Capacity Backing (Hide)'!$A43,'Capacity Summary'!$I$35:$BH$35,0)),0)),INDEX('Capacity Summary'!$C$36:$F$135,MATCH('Capacity Backing (Hide)'!T$2,'Capacity Summary'!$B$36:$B$135,0),2)))/IF(Summary!$B$7="Minutes",1,60)/COUNTA(INDEX(Capacity!$C$10:$Q$109,MATCH('Capacity Backing (Hide)'!T$2,Capacity!$B$10:$B$109,0),1):INDEX(Capacity!$C$10:$Q$109,MATCH('Capacity Backing (Hide)'!T$2,Capacity!$B$10:$B$109,0),15))</f>
        <v>#N/A</v>
      </c>
      <c r="U4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(Hide)'!$A43,'Capacity Summary'!$I$35:$BH$35,0))="x",INDEX('Capacity Summary'!$C$36:$F$135,MATCH('Capacity Backing (Hide)'!U$2,'Capacity Summary'!$B$36:$B$135,0),4),IF(INDEX('Capacity Summary'!$I$36:$BH$135,MATCH('Capacity Backing (Hide)'!U$2,'Capacity Summary'!$B$36:$B$135,0),MATCH('Capacity Backing (Hide)'!$A43,'Capacity Summary'!$I$35:$BH$35,0))&lt;&gt;0,INDEX('Capacity Summary'!$I$36:$BH$135,MATCH('Capacity Backing (Hide)'!U$2,'Capacity Summary'!$B$36:$B$135,0),MATCH('Capacity Backing (Hide)'!$A43,'Capacity Summary'!$I$35:$BH$35,0)),0)),INDEX('Capacity Summary'!$C$36:$F$135,MATCH('Capacity Backing (Hide)'!U$2,'Capacity Summary'!$B$36:$B$135,0),2)))/IF(Summary!$B$7="Minutes",1,60)/COUNTA(INDEX(Capacity!$C$10:$Q$109,MATCH('Capacity Backing (Hide)'!U$2,Capacity!$B$10:$B$109,0),1):INDEX(Capacity!$C$10:$Q$109,MATCH('Capacity Backing (Hide)'!U$2,Capacity!$B$10:$B$109,0),15))</f>
        <v>#N/A</v>
      </c>
      <c r="V4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(Hide)'!$A43,'Capacity Summary'!$I$35:$BH$35,0))="x",INDEX('Capacity Summary'!$C$36:$F$135,MATCH('Capacity Backing (Hide)'!V$2,'Capacity Summary'!$B$36:$B$135,0),4),IF(INDEX('Capacity Summary'!$I$36:$BH$135,MATCH('Capacity Backing (Hide)'!V$2,'Capacity Summary'!$B$36:$B$135,0),MATCH('Capacity Backing (Hide)'!$A43,'Capacity Summary'!$I$35:$BH$35,0))&lt;&gt;0,INDEX('Capacity Summary'!$I$36:$BH$135,MATCH('Capacity Backing (Hide)'!V$2,'Capacity Summary'!$B$36:$B$135,0),MATCH('Capacity Backing (Hide)'!$A43,'Capacity Summary'!$I$35:$BH$35,0)),0)),INDEX('Capacity Summary'!$C$36:$F$135,MATCH('Capacity Backing (Hide)'!V$2,'Capacity Summary'!$B$36:$B$135,0),2)))/IF(Summary!$B$7="Minutes",1,60)/COUNTA(INDEX(Capacity!$C$10:$Q$109,MATCH('Capacity Backing (Hide)'!V$2,Capacity!$B$10:$B$109,0),1):INDEX(Capacity!$C$10:$Q$109,MATCH('Capacity Backing (Hide)'!V$2,Capacity!$B$10:$B$109,0),15))</f>
        <v>#N/A</v>
      </c>
      <c r="W4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(Hide)'!$A43,'Capacity Summary'!$I$35:$BH$35,0))="x",INDEX('Capacity Summary'!$C$36:$F$135,MATCH('Capacity Backing (Hide)'!W$2,'Capacity Summary'!$B$36:$B$135,0),4),IF(INDEX('Capacity Summary'!$I$36:$BH$135,MATCH('Capacity Backing (Hide)'!W$2,'Capacity Summary'!$B$36:$B$135,0),MATCH('Capacity Backing (Hide)'!$A43,'Capacity Summary'!$I$35:$BH$35,0))&lt;&gt;0,INDEX('Capacity Summary'!$I$36:$BH$135,MATCH('Capacity Backing (Hide)'!W$2,'Capacity Summary'!$B$36:$B$135,0),MATCH('Capacity Backing (Hide)'!$A43,'Capacity Summary'!$I$35:$BH$35,0)),0)),INDEX('Capacity Summary'!$C$36:$F$135,MATCH('Capacity Backing (Hide)'!W$2,'Capacity Summary'!$B$36:$B$135,0),2)))/IF(Summary!$B$7="Minutes",1,60)/COUNTA(INDEX(Capacity!$C$10:$Q$109,MATCH('Capacity Backing (Hide)'!W$2,Capacity!$B$10:$B$109,0),1):INDEX(Capacity!$C$10:$Q$109,MATCH('Capacity Backing (Hide)'!W$2,Capacity!$B$10:$B$109,0),15))</f>
        <v>#N/A</v>
      </c>
      <c r="X4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(Hide)'!$A43,'Capacity Summary'!$I$35:$BH$35,0))="x",INDEX('Capacity Summary'!$C$36:$F$135,MATCH('Capacity Backing (Hide)'!X$2,'Capacity Summary'!$B$36:$B$135,0),4),IF(INDEX('Capacity Summary'!$I$36:$BH$135,MATCH('Capacity Backing (Hide)'!X$2,'Capacity Summary'!$B$36:$B$135,0),MATCH('Capacity Backing (Hide)'!$A43,'Capacity Summary'!$I$35:$BH$35,0))&lt;&gt;0,INDEX('Capacity Summary'!$I$36:$BH$135,MATCH('Capacity Backing (Hide)'!X$2,'Capacity Summary'!$B$36:$B$135,0),MATCH('Capacity Backing (Hide)'!$A43,'Capacity Summary'!$I$35:$BH$35,0)),0)),INDEX('Capacity Summary'!$C$36:$F$135,MATCH('Capacity Backing (Hide)'!X$2,'Capacity Summary'!$B$36:$B$135,0),2)))/IF(Summary!$B$7="Minutes",1,60)/COUNTA(INDEX(Capacity!$C$10:$Q$109,MATCH('Capacity Backing (Hide)'!X$2,Capacity!$B$10:$B$109,0),1):INDEX(Capacity!$C$10:$Q$109,MATCH('Capacity Backing (Hide)'!X$2,Capacity!$B$10:$B$109,0),15))</f>
        <v>#N/A</v>
      </c>
      <c r="Y4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(Hide)'!$A43,'Capacity Summary'!$I$35:$BH$35,0))="x",INDEX('Capacity Summary'!$C$36:$F$135,MATCH('Capacity Backing (Hide)'!Y$2,'Capacity Summary'!$B$36:$B$135,0),4),IF(INDEX('Capacity Summary'!$I$36:$BH$135,MATCH('Capacity Backing (Hide)'!Y$2,'Capacity Summary'!$B$36:$B$135,0),MATCH('Capacity Backing (Hide)'!$A43,'Capacity Summary'!$I$35:$BH$35,0))&lt;&gt;0,INDEX('Capacity Summary'!$I$36:$BH$135,MATCH('Capacity Backing (Hide)'!Y$2,'Capacity Summary'!$B$36:$B$135,0),MATCH('Capacity Backing (Hide)'!$A43,'Capacity Summary'!$I$35:$BH$35,0)),0)),INDEX('Capacity Summary'!$C$36:$F$135,MATCH('Capacity Backing (Hide)'!Y$2,'Capacity Summary'!$B$36:$B$135,0),2)))/IF(Summary!$B$7="Minutes",1,60)/COUNTA(INDEX(Capacity!$C$10:$Q$109,MATCH('Capacity Backing (Hide)'!Y$2,Capacity!$B$10:$B$109,0),1):INDEX(Capacity!$C$10:$Q$109,MATCH('Capacity Backing (Hide)'!Y$2,Capacity!$B$10:$B$109,0),15))</f>
        <v>#N/A</v>
      </c>
      <c r="Z4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(Hide)'!$A43,'Capacity Summary'!$I$35:$BH$35,0))="x",INDEX('Capacity Summary'!$C$36:$F$135,MATCH('Capacity Backing (Hide)'!Z$2,'Capacity Summary'!$B$36:$B$135,0),4),IF(INDEX('Capacity Summary'!$I$36:$BH$135,MATCH('Capacity Backing (Hide)'!Z$2,'Capacity Summary'!$B$36:$B$135,0),MATCH('Capacity Backing (Hide)'!$A43,'Capacity Summary'!$I$35:$BH$35,0))&lt;&gt;0,INDEX('Capacity Summary'!$I$36:$BH$135,MATCH('Capacity Backing (Hide)'!Z$2,'Capacity Summary'!$B$36:$B$135,0),MATCH('Capacity Backing (Hide)'!$A43,'Capacity Summary'!$I$35:$BH$35,0)),0)),INDEX('Capacity Summary'!$C$36:$F$135,MATCH('Capacity Backing (Hide)'!Z$2,'Capacity Summary'!$B$36:$B$135,0),2)))/IF(Summary!$B$7="Minutes",1,60)/COUNTA(INDEX(Capacity!$C$10:$Q$109,MATCH('Capacity Backing (Hide)'!Z$2,Capacity!$B$10:$B$109,0),1):INDEX(Capacity!$C$10:$Q$109,MATCH('Capacity Backing (Hide)'!Z$2,Capacity!$B$10:$B$109,0),15))</f>
        <v>#N/A</v>
      </c>
      <c r="AA4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(Hide)'!$A43,'Capacity Summary'!$I$35:$BH$35,0))="x",INDEX('Capacity Summary'!$C$36:$F$135,MATCH('Capacity Backing (Hide)'!AA$2,'Capacity Summary'!$B$36:$B$135,0),4),IF(INDEX('Capacity Summary'!$I$36:$BH$135,MATCH('Capacity Backing (Hide)'!AA$2,'Capacity Summary'!$B$36:$B$135,0),MATCH('Capacity Backing (Hide)'!$A43,'Capacity Summary'!$I$35:$BH$35,0))&lt;&gt;0,INDEX('Capacity Summary'!$I$36:$BH$135,MATCH('Capacity Backing (Hide)'!AA$2,'Capacity Summary'!$B$36:$B$135,0),MATCH('Capacity Backing (Hide)'!$A43,'Capacity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(Hide)'!$A43,'Capacity Summary'!$I$35:$BH$35,0))="x",INDEX('Capacity Summary'!$C$36:$F$135,MATCH('Capacity Backing (Hide)'!AB$2,'Capacity Summary'!$B$36:$B$135,0),4),IF(INDEX('Capacity Summary'!$I$36:$BH$135,MATCH('Capacity Backing (Hide)'!AB$2,'Capacity Summary'!$B$36:$B$135,0),MATCH('Capacity Backing (Hide)'!$A43,'Capacity Summary'!$I$35:$BH$35,0))&lt;&gt;0,INDEX('Capacity Summary'!$I$36:$BH$135,MATCH('Capacity Backing (Hide)'!AB$2,'Capacity Summary'!$B$36:$B$135,0),MATCH('Capacity Backing (Hide)'!$A43,'Capacity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(Hide)'!$A43,'Capacity Summary'!$I$35:$BH$35,0))="x",INDEX('Capacity Summary'!$C$36:$F$135,MATCH('Capacity Backing (Hide)'!AC$2,'Capacity Summary'!$B$36:$B$135,0),4),IF(INDEX('Capacity Summary'!$I$36:$BH$135,MATCH('Capacity Backing (Hide)'!AC$2,'Capacity Summary'!$B$36:$B$135,0),MATCH('Capacity Backing (Hide)'!$A43,'Capacity Summary'!$I$35:$BH$35,0))&lt;&gt;0,INDEX('Capacity Summary'!$I$36:$BH$135,MATCH('Capacity Backing (Hide)'!AC$2,'Capacity Summary'!$B$36:$B$135,0),MATCH('Capacity Backing (Hide)'!$A43,'Capacity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(Hide)'!$A43,'Capacity Summary'!$I$35:$BH$35,0))="x",INDEX('Capacity Summary'!$C$36:$F$135,MATCH('Capacity Backing (Hide)'!AD$2,'Capacity Summary'!$B$36:$B$135,0),4),IF(INDEX('Capacity Summary'!$I$36:$BH$135,MATCH('Capacity Backing (Hide)'!AD$2,'Capacity Summary'!$B$36:$B$135,0),MATCH('Capacity Backing (Hide)'!$A43,'Capacity Summary'!$I$35:$BH$35,0))&lt;&gt;0,INDEX('Capacity Summary'!$I$36:$BH$135,MATCH('Capacity Backing (Hide)'!AD$2,'Capacity Summary'!$B$36:$B$135,0),MATCH('Capacity Backing (Hide)'!$A43,'Capacity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(Hide)'!$A43,'Capacity Summary'!$I$35:$BH$35,0))="x",INDEX('Capacity Summary'!$C$36:$F$135,MATCH('Capacity Backing (Hide)'!AE$2,'Capacity Summary'!$B$36:$B$135,0),4),IF(INDEX('Capacity Summary'!$I$36:$BH$135,MATCH('Capacity Backing (Hide)'!AE$2,'Capacity Summary'!$B$36:$B$135,0),MATCH('Capacity Backing (Hide)'!$A43,'Capacity Summary'!$I$35:$BH$35,0))&lt;&gt;0,INDEX('Capacity Summary'!$I$36:$BH$135,MATCH('Capacity Backing (Hide)'!AE$2,'Capacity Summary'!$B$36:$B$135,0),MATCH('Capacity Backing (Hide)'!$A43,'Capacity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(Hide)'!$A43,'Capacity Summary'!$I$35:$BH$35,0))="x",INDEX('Capacity Summary'!$C$36:$F$135,MATCH('Capacity Backing (Hide)'!AF$2,'Capacity Summary'!$B$36:$B$135,0),4),IF(INDEX('Capacity Summary'!$I$36:$BH$135,MATCH('Capacity Backing (Hide)'!AF$2,'Capacity Summary'!$B$36:$B$135,0),MATCH('Capacity Backing (Hide)'!$A43,'Capacity Summary'!$I$35:$BH$35,0))&lt;&gt;0,INDEX('Capacity Summary'!$I$36:$BH$135,MATCH('Capacity Backing (Hide)'!AF$2,'Capacity Summary'!$B$36:$B$135,0),MATCH('Capacity Backing (Hide)'!$A43,'Capacity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(Hide)'!$A43,'Capacity Summary'!$I$35:$BH$35,0))="x",INDEX('Capacity Summary'!$C$36:$F$135,MATCH('Capacity Backing (Hide)'!AG$2,'Capacity Summary'!$B$36:$B$135,0),4),IF(INDEX('Capacity Summary'!$I$36:$BH$135,MATCH('Capacity Backing (Hide)'!AG$2,'Capacity Summary'!$B$36:$B$135,0),MATCH('Capacity Backing (Hide)'!$A43,'Capacity Summary'!$I$35:$BH$35,0))&lt;&gt;0,INDEX('Capacity Summary'!$I$36:$BH$135,MATCH('Capacity Backing (Hide)'!AG$2,'Capacity Summary'!$B$36:$B$135,0),MATCH('Capacity Backing (Hide)'!$A43,'Capacity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(Hide)'!$A43,'Capacity Summary'!$I$35:$BH$35,0))="x",INDEX('Capacity Summary'!$C$36:$F$135,MATCH('Capacity Backing (Hide)'!AH$2,'Capacity Summary'!$B$36:$B$135,0),4),IF(INDEX('Capacity Summary'!$I$36:$BH$135,MATCH('Capacity Backing (Hide)'!AH$2,'Capacity Summary'!$B$36:$B$135,0),MATCH('Capacity Backing (Hide)'!$A43,'Capacity Summary'!$I$35:$BH$35,0))&lt;&gt;0,INDEX('Capacity Summary'!$I$36:$BH$135,MATCH('Capacity Backing (Hide)'!AH$2,'Capacity Summary'!$B$36:$B$135,0),MATCH('Capacity Backing (Hide)'!$A43,'Capacity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(Hide)'!$A43,'Capacity Summary'!$I$35:$BH$35,0))="x",INDEX('Capacity Summary'!$C$36:$F$135,MATCH('Capacity Backing (Hide)'!AI$2,'Capacity Summary'!$B$36:$B$135,0),4),IF(INDEX('Capacity Summary'!$I$36:$BH$135,MATCH('Capacity Backing (Hide)'!AI$2,'Capacity Summary'!$B$36:$B$135,0),MATCH('Capacity Backing (Hide)'!$A43,'Capacity Summary'!$I$35:$BH$35,0))&lt;&gt;0,INDEX('Capacity Summary'!$I$36:$BH$135,MATCH('Capacity Backing (Hide)'!AI$2,'Capacity Summary'!$B$36:$B$135,0),MATCH('Capacity Backing (Hide)'!$A43,'Capacity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(Hide)'!$A43,'Capacity Summary'!$I$35:$BH$35,0))="x",INDEX('Capacity Summary'!$C$36:$F$135,MATCH('Capacity Backing (Hide)'!AJ$2,'Capacity Summary'!$B$36:$B$135,0),4),IF(INDEX('Capacity Summary'!$I$36:$BH$135,MATCH('Capacity Backing (Hide)'!AJ$2,'Capacity Summary'!$B$36:$B$135,0),MATCH('Capacity Backing (Hide)'!$A43,'Capacity Summary'!$I$35:$BH$35,0))&lt;&gt;0,INDEX('Capacity Summary'!$I$36:$BH$135,MATCH('Capacity Backing (Hide)'!AJ$2,'Capacity Summary'!$B$36:$B$135,0),MATCH('Capacity Backing (Hide)'!$A43,'Capacity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(Hide)'!$A43,'Capacity Summary'!$I$35:$BH$35,0))="x",INDEX('Capacity Summary'!$C$36:$F$135,MATCH('Capacity Backing (Hide)'!AK$2,'Capacity Summary'!$B$36:$B$135,0),4),IF(INDEX('Capacity Summary'!$I$36:$BH$135,MATCH('Capacity Backing (Hide)'!AK$2,'Capacity Summary'!$B$36:$B$135,0),MATCH('Capacity Backing (Hide)'!$A43,'Capacity Summary'!$I$35:$BH$35,0))&lt;&gt;0,INDEX('Capacity Summary'!$I$36:$BH$135,MATCH('Capacity Backing (Hide)'!AK$2,'Capacity Summary'!$B$36:$B$135,0),MATCH('Capacity Backing (Hide)'!$A43,'Capacity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(Hide)'!$A43,'Capacity Summary'!$I$35:$BH$35,0))="x",INDEX('Capacity Summary'!$C$36:$F$135,MATCH('Capacity Backing (Hide)'!AL$2,'Capacity Summary'!$B$36:$B$135,0),4),IF(INDEX('Capacity Summary'!$I$36:$BH$135,MATCH('Capacity Backing (Hide)'!AL$2,'Capacity Summary'!$B$36:$B$135,0),MATCH('Capacity Backing (Hide)'!$A43,'Capacity Summary'!$I$35:$BH$35,0))&lt;&gt;0,INDEX('Capacity Summary'!$I$36:$BH$135,MATCH('Capacity Backing (Hide)'!AL$2,'Capacity Summary'!$B$36:$B$135,0),MATCH('Capacity Backing (Hide)'!$A43,'Capacity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(Hide)'!$A43,'Capacity Summary'!$I$35:$BH$35,0))="x",INDEX('Capacity Summary'!$C$36:$F$135,MATCH('Capacity Backing (Hide)'!AM$2,'Capacity Summary'!$B$36:$B$135,0),4),IF(INDEX('Capacity Summary'!$I$36:$BH$135,MATCH('Capacity Backing (Hide)'!AM$2,'Capacity Summary'!$B$36:$B$135,0),MATCH('Capacity Backing (Hide)'!$A43,'Capacity Summary'!$I$35:$BH$35,0))&lt;&gt;0,INDEX('Capacity Summary'!$I$36:$BH$135,MATCH('Capacity Backing (Hide)'!AM$2,'Capacity Summary'!$B$36:$B$135,0),MATCH('Capacity Backing (Hide)'!$A43,'Capacity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(Hide)'!$A43,'Capacity Summary'!$I$35:$BH$35,0))="x",INDEX('Capacity Summary'!$C$36:$F$135,MATCH('Capacity Backing (Hide)'!AN$2,'Capacity Summary'!$B$36:$B$135,0),4),IF(INDEX('Capacity Summary'!$I$36:$BH$135,MATCH('Capacity Backing (Hide)'!AN$2,'Capacity Summary'!$B$36:$B$135,0),MATCH('Capacity Backing (Hide)'!$A43,'Capacity Summary'!$I$35:$BH$35,0))&lt;&gt;0,INDEX('Capacity Summary'!$I$36:$BH$135,MATCH('Capacity Backing (Hide)'!AN$2,'Capacity Summary'!$B$36:$B$135,0),MATCH('Capacity Backing (Hide)'!$A43,'Capacity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(Hide)'!$A43,'Capacity Summary'!$I$35:$BH$35,0))="x",INDEX('Capacity Summary'!$C$36:$F$135,MATCH('Capacity Backing (Hide)'!AO$2,'Capacity Summary'!$B$36:$B$135,0),4),IF(INDEX('Capacity Summary'!$I$36:$BH$135,MATCH('Capacity Backing (Hide)'!AO$2,'Capacity Summary'!$B$36:$B$135,0),MATCH('Capacity Backing (Hide)'!$A43,'Capacity Summary'!$I$35:$BH$35,0))&lt;&gt;0,INDEX('Capacity Summary'!$I$36:$BH$135,MATCH('Capacity Backing (Hide)'!AO$2,'Capacity Summary'!$B$36:$B$135,0),MATCH('Capacity Backing (Hide)'!$A43,'Capacity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(Hide)'!$A43,'Capacity Summary'!$I$35:$BH$35,0))="x",INDEX('Capacity Summary'!$C$36:$F$135,MATCH('Capacity Backing (Hide)'!AP$2,'Capacity Summary'!$B$36:$B$135,0),4),IF(INDEX('Capacity Summary'!$I$36:$BH$135,MATCH('Capacity Backing (Hide)'!AP$2,'Capacity Summary'!$B$36:$B$135,0),MATCH('Capacity Backing (Hide)'!$A43,'Capacity Summary'!$I$35:$BH$35,0))&lt;&gt;0,INDEX('Capacity Summary'!$I$36:$BH$135,MATCH('Capacity Backing (Hide)'!AP$2,'Capacity Summary'!$B$36:$B$135,0),MATCH('Capacity Backing (Hide)'!$A43,'Capacity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(Hide)'!$A43,'Capacity Summary'!$I$35:$BH$35,0))="x",INDEX('Capacity Summary'!$C$36:$F$135,MATCH('Capacity Backing (Hide)'!AQ$2,'Capacity Summary'!$B$36:$B$135,0),4),IF(INDEX('Capacity Summary'!$I$36:$BH$135,MATCH('Capacity Backing (Hide)'!AQ$2,'Capacity Summary'!$B$36:$B$135,0),MATCH('Capacity Backing (Hide)'!$A43,'Capacity Summary'!$I$35:$BH$35,0))&lt;&gt;0,INDEX('Capacity Summary'!$I$36:$BH$135,MATCH('Capacity Backing (Hide)'!AQ$2,'Capacity Summary'!$B$36:$B$135,0),MATCH('Capacity Backing (Hide)'!$A43,'Capacity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(Hide)'!$A43,'Capacity Summary'!$I$35:$BH$35,0))="x",INDEX('Capacity Summary'!$C$36:$F$135,MATCH('Capacity Backing (Hide)'!AR$2,'Capacity Summary'!$B$36:$B$135,0),4),IF(INDEX('Capacity Summary'!$I$36:$BH$135,MATCH('Capacity Backing (Hide)'!AR$2,'Capacity Summary'!$B$36:$B$135,0),MATCH('Capacity Backing (Hide)'!$A43,'Capacity Summary'!$I$35:$BH$35,0))&lt;&gt;0,INDEX('Capacity Summary'!$I$36:$BH$135,MATCH('Capacity Backing (Hide)'!AR$2,'Capacity Summary'!$B$36:$B$135,0),MATCH('Capacity Backing (Hide)'!$A43,'Capacity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(Hide)'!$A43,'Capacity Summary'!$I$35:$BH$35,0))="x",INDEX('Capacity Summary'!$C$36:$F$135,MATCH('Capacity Backing (Hide)'!AS$2,'Capacity Summary'!$B$36:$B$135,0),4),IF(INDEX('Capacity Summary'!$I$36:$BH$135,MATCH('Capacity Backing (Hide)'!AS$2,'Capacity Summary'!$B$36:$B$135,0),MATCH('Capacity Backing (Hide)'!$A43,'Capacity Summary'!$I$35:$BH$35,0))&lt;&gt;0,INDEX('Capacity Summary'!$I$36:$BH$135,MATCH('Capacity Backing (Hide)'!AS$2,'Capacity Summary'!$B$36:$B$135,0),MATCH('Capacity Backing (Hide)'!$A43,'Capacity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(Hide)'!$A43,'Capacity Summary'!$I$35:$BH$35,0))="x",INDEX('Capacity Summary'!$C$36:$F$135,MATCH('Capacity Backing (Hide)'!AT$2,'Capacity Summary'!$B$36:$B$135,0),4),IF(INDEX('Capacity Summary'!$I$36:$BH$135,MATCH('Capacity Backing (Hide)'!AT$2,'Capacity Summary'!$B$36:$B$135,0),MATCH('Capacity Backing (Hide)'!$A43,'Capacity Summary'!$I$35:$BH$35,0))&lt;&gt;0,INDEX('Capacity Summary'!$I$36:$BH$135,MATCH('Capacity Backing (Hide)'!AT$2,'Capacity Summary'!$B$36:$B$135,0),MATCH('Capacity Backing (Hide)'!$A43,'Capacity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(Hide)'!$A43,'Capacity Summary'!$I$35:$BH$35,0))="x",INDEX('Capacity Summary'!$C$36:$F$135,MATCH('Capacity Backing (Hide)'!AU$2,'Capacity Summary'!$B$36:$B$135,0),4),IF(INDEX('Capacity Summary'!$I$36:$BH$135,MATCH('Capacity Backing (Hide)'!AU$2,'Capacity Summary'!$B$36:$B$135,0),MATCH('Capacity Backing (Hide)'!$A43,'Capacity Summary'!$I$35:$BH$35,0))&lt;&gt;0,INDEX('Capacity Summary'!$I$36:$BH$135,MATCH('Capacity Backing (Hide)'!AU$2,'Capacity Summary'!$B$36:$B$135,0),MATCH('Capacity Backing (Hide)'!$A43,'Capacity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(Hide)'!$A43,'Capacity Summary'!$I$35:$BH$35,0))="x",INDEX('Capacity Summary'!$C$36:$F$135,MATCH('Capacity Backing (Hide)'!AV$2,'Capacity Summary'!$B$36:$B$135,0),4),IF(INDEX('Capacity Summary'!$I$36:$BH$135,MATCH('Capacity Backing (Hide)'!AV$2,'Capacity Summary'!$B$36:$B$135,0),MATCH('Capacity Backing (Hide)'!$A43,'Capacity Summary'!$I$35:$BH$35,0))&lt;&gt;0,INDEX('Capacity Summary'!$I$36:$BH$135,MATCH('Capacity Backing (Hide)'!AV$2,'Capacity Summary'!$B$36:$B$135,0),MATCH('Capacity Backing (Hide)'!$A43,'Capacity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(Hide)'!$A43,'Capacity Summary'!$I$35:$BH$35,0))="x",INDEX('Capacity Summary'!$C$36:$F$135,MATCH('Capacity Backing (Hide)'!AW$2,'Capacity Summary'!$B$36:$B$135,0),4),IF(INDEX('Capacity Summary'!$I$36:$BH$135,MATCH('Capacity Backing (Hide)'!AW$2,'Capacity Summary'!$B$36:$B$135,0),MATCH('Capacity Backing (Hide)'!$A43,'Capacity Summary'!$I$35:$BH$35,0))&lt;&gt;0,INDEX('Capacity Summary'!$I$36:$BH$135,MATCH('Capacity Backing (Hide)'!AW$2,'Capacity Summary'!$B$36:$B$135,0),MATCH('Capacity Backing (Hide)'!$A43,'Capacity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(Hide)'!$A43,'Capacity Summary'!$I$35:$BH$35,0))="x",INDEX('Capacity Summary'!$C$36:$F$135,MATCH('Capacity Backing (Hide)'!AX$2,'Capacity Summary'!$B$36:$B$135,0),4),IF(INDEX('Capacity Summary'!$I$36:$BH$135,MATCH('Capacity Backing (Hide)'!AX$2,'Capacity Summary'!$B$36:$B$135,0),MATCH('Capacity Backing (Hide)'!$A43,'Capacity Summary'!$I$35:$BH$35,0))&lt;&gt;0,INDEX('Capacity Summary'!$I$36:$BH$135,MATCH('Capacity Backing (Hide)'!AX$2,'Capacity Summary'!$B$36:$B$135,0),MATCH('Capacity Backing (Hide)'!$A43,'Capacity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(Hide)'!$A43,'Capacity Summary'!$I$35:$BH$35,0))="x",INDEX('Capacity Summary'!$C$36:$F$135,MATCH('Capacity Backing (Hide)'!AY$2,'Capacity Summary'!$B$36:$B$135,0),4),IF(INDEX('Capacity Summary'!$I$36:$BH$135,MATCH('Capacity Backing (Hide)'!AY$2,'Capacity Summary'!$B$36:$B$135,0),MATCH('Capacity Backing (Hide)'!$A43,'Capacity Summary'!$I$35:$BH$35,0))&lt;&gt;0,INDEX('Capacity Summary'!$I$36:$BH$135,MATCH('Capacity Backing (Hide)'!AY$2,'Capacity Summary'!$B$36:$B$135,0),MATCH('Capacity Backing (Hide)'!$A43,'Capacity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(Hide)'!$A43,'Capacity Summary'!$I$35:$BH$35,0))="x",INDEX('Capacity Summary'!$C$36:$F$135,MATCH('Capacity Backing (Hide)'!AZ$2,'Capacity Summary'!$B$36:$B$135,0),4),IF(INDEX('Capacity Summary'!$I$36:$BH$135,MATCH('Capacity Backing (Hide)'!AZ$2,'Capacity Summary'!$B$36:$B$135,0),MATCH('Capacity Backing (Hide)'!$A43,'Capacity Summary'!$I$35:$BH$35,0))&lt;&gt;0,INDEX('Capacity Summary'!$I$36:$BH$135,MATCH('Capacity Backing (Hide)'!AZ$2,'Capacity Summary'!$B$36:$B$135,0),MATCH('Capacity Backing (Hide)'!$A43,'Capacity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(Hide)'!$A43,'Capacity Summary'!$I$35:$BH$35,0))="x",INDEX('Capacity Summary'!$C$36:$F$135,MATCH('Capacity Backing (Hide)'!BA$2,'Capacity Summary'!$B$36:$B$135,0),4),IF(INDEX('Capacity Summary'!$I$36:$BH$135,MATCH('Capacity Backing (Hide)'!BA$2,'Capacity Summary'!$B$36:$B$135,0),MATCH('Capacity Backing (Hide)'!$A43,'Capacity Summary'!$I$35:$BH$35,0))&lt;&gt;0,INDEX('Capacity Summary'!$I$36:$BH$135,MATCH('Capacity Backing (Hide)'!BA$2,'Capacity Summary'!$B$36:$B$135,0),MATCH('Capacity Backing (Hide)'!$A43,'Capacity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(Hide)'!$A43,'Capacity Summary'!$I$35:$BH$35,0))="x",INDEX('Capacity Summary'!$C$36:$F$135,MATCH('Capacity Backing (Hide)'!BB$2,'Capacity Summary'!$B$36:$B$135,0),4),IF(INDEX('Capacity Summary'!$I$36:$BH$135,MATCH('Capacity Backing (Hide)'!BB$2,'Capacity Summary'!$B$36:$B$135,0),MATCH('Capacity Backing (Hide)'!$A43,'Capacity Summary'!$I$35:$BH$35,0))&lt;&gt;0,INDEX('Capacity Summary'!$I$36:$BH$135,MATCH('Capacity Backing (Hide)'!BB$2,'Capacity Summary'!$B$36:$B$135,0),MATCH('Capacity Backing (Hide)'!$A43,'Capacity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(Hide)'!$A43,'Capacity Summary'!$I$35:$BH$35,0))="x",INDEX('Capacity Summary'!$C$36:$F$135,MATCH('Capacity Backing (Hide)'!BC$2,'Capacity Summary'!$B$36:$B$135,0),4),IF(INDEX('Capacity Summary'!$I$36:$BH$135,MATCH('Capacity Backing (Hide)'!BC$2,'Capacity Summary'!$B$36:$B$135,0),MATCH('Capacity Backing (Hide)'!$A43,'Capacity Summary'!$I$35:$BH$35,0))&lt;&gt;0,INDEX('Capacity Summary'!$I$36:$BH$135,MATCH('Capacity Backing (Hide)'!BC$2,'Capacity Summary'!$B$36:$B$135,0),MATCH('Capacity Backing (Hide)'!$A43,'Capacity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(Hide)'!$A43,'Capacity Summary'!$I$35:$BH$35,0))="x",INDEX('Capacity Summary'!$C$36:$F$135,MATCH('Capacity Backing (Hide)'!BD$2,'Capacity Summary'!$B$36:$B$135,0),4),IF(INDEX('Capacity Summary'!$I$36:$BH$135,MATCH('Capacity Backing (Hide)'!BD$2,'Capacity Summary'!$B$36:$B$135,0),MATCH('Capacity Backing (Hide)'!$A43,'Capacity Summary'!$I$35:$BH$35,0))&lt;&gt;0,INDEX('Capacity Summary'!$I$36:$BH$135,MATCH('Capacity Backing (Hide)'!BD$2,'Capacity Summary'!$B$36:$B$135,0),MATCH('Capacity Backing (Hide)'!$A43,'Capacity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(Hide)'!$A43,'Capacity Summary'!$I$35:$BH$35,0))="x",INDEX('Capacity Summary'!$C$36:$F$135,MATCH('Capacity Backing (Hide)'!BE$2,'Capacity Summary'!$B$36:$B$135,0),4),IF(INDEX('Capacity Summary'!$I$36:$BH$135,MATCH('Capacity Backing (Hide)'!BE$2,'Capacity Summary'!$B$36:$B$135,0),MATCH('Capacity Backing (Hide)'!$A43,'Capacity Summary'!$I$35:$BH$35,0))&lt;&gt;0,INDEX('Capacity Summary'!$I$36:$BH$135,MATCH('Capacity Backing (Hide)'!BE$2,'Capacity Summary'!$B$36:$B$135,0),MATCH('Capacity Backing (Hide)'!$A43,'Capacity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(Hide)'!$A43,'Capacity Summary'!$I$35:$BH$35,0))="x",INDEX('Capacity Summary'!$C$36:$F$135,MATCH('Capacity Backing (Hide)'!BF$2,'Capacity Summary'!$B$36:$B$135,0),4),IF(INDEX('Capacity Summary'!$I$36:$BH$135,MATCH('Capacity Backing (Hide)'!BF$2,'Capacity Summary'!$B$36:$B$135,0),MATCH('Capacity Backing (Hide)'!$A43,'Capacity Summary'!$I$35:$BH$35,0))&lt;&gt;0,INDEX('Capacity Summary'!$I$36:$BH$135,MATCH('Capacity Backing (Hide)'!BF$2,'Capacity Summary'!$B$36:$B$135,0),MATCH('Capacity Backing (Hide)'!$A43,'Capacity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(Hide)'!$A43,'Capacity Summary'!$I$35:$BH$35,0))="x",INDEX('Capacity Summary'!$C$36:$F$135,MATCH('Capacity Backing (Hide)'!BG$2,'Capacity Summary'!$B$36:$B$135,0),4),IF(INDEX('Capacity Summary'!$I$36:$BH$135,MATCH('Capacity Backing (Hide)'!BG$2,'Capacity Summary'!$B$36:$B$135,0),MATCH('Capacity Backing (Hide)'!$A43,'Capacity Summary'!$I$35:$BH$35,0))&lt;&gt;0,INDEX('Capacity Summary'!$I$36:$BH$135,MATCH('Capacity Backing (Hide)'!BG$2,'Capacity Summary'!$B$36:$B$135,0),MATCH('Capacity Backing (Hide)'!$A43,'Capacity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(Hide)'!$A43,'Capacity Summary'!$I$35:$BH$35,0))="x",INDEX('Capacity Summary'!$C$36:$F$135,MATCH('Capacity Backing (Hide)'!BH$2,'Capacity Summary'!$B$36:$B$135,0),4),IF(INDEX('Capacity Summary'!$I$36:$BH$135,MATCH('Capacity Backing (Hide)'!BH$2,'Capacity Summary'!$B$36:$B$135,0),MATCH('Capacity Backing (Hide)'!$A43,'Capacity Summary'!$I$35:$BH$35,0))&lt;&gt;0,INDEX('Capacity Summary'!$I$36:$BH$135,MATCH('Capacity Backing (Hide)'!BH$2,'Capacity Summary'!$B$36:$B$135,0),MATCH('Capacity Backing (Hide)'!$A43,'Capacity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(Hide)'!$A43,'Capacity Summary'!$I$35:$BH$35,0))="x",INDEX('Capacity Summary'!$C$36:$F$135,MATCH('Capacity Backing (Hide)'!BI$2,'Capacity Summary'!$B$36:$B$135,0),4),IF(INDEX('Capacity Summary'!$I$36:$BH$135,MATCH('Capacity Backing (Hide)'!BI$2,'Capacity Summary'!$B$36:$B$135,0),MATCH('Capacity Backing (Hide)'!$A43,'Capacity Summary'!$I$35:$BH$35,0))&lt;&gt;0,INDEX('Capacity Summary'!$I$36:$BH$135,MATCH('Capacity Backing (Hide)'!BI$2,'Capacity Summary'!$B$36:$B$135,0),MATCH('Capacity Backing (Hide)'!$A43,'Capacity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(Hide)'!$A43,'Capacity Summary'!$I$35:$BH$35,0))="x",INDEX('Capacity Summary'!$C$36:$F$135,MATCH('Capacity Backing (Hide)'!BJ$2,'Capacity Summary'!$B$36:$B$135,0),4),IF(INDEX('Capacity Summary'!$I$36:$BH$135,MATCH('Capacity Backing (Hide)'!BJ$2,'Capacity Summary'!$B$36:$B$135,0),MATCH('Capacity Backing (Hide)'!$A43,'Capacity Summary'!$I$35:$BH$35,0))&lt;&gt;0,INDEX('Capacity Summary'!$I$36:$BH$135,MATCH('Capacity Backing (Hide)'!BJ$2,'Capacity Summary'!$B$36:$B$135,0),MATCH('Capacity Backing (Hide)'!$A43,'Capacity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(Hide)'!$A43,'Capacity Summary'!$I$35:$BH$35,0))="x",INDEX('Capacity Summary'!$C$36:$F$135,MATCH('Capacity Backing (Hide)'!BK$2,'Capacity Summary'!$B$36:$B$135,0),4),IF(INDEX('Capacity Summary'!$I$36:$BH$135,MATCH('Capacity Backing (Hide)'!BK$2,'Capacity Summary'!$B$36:$B$135,0),MATCH('Capacity Backing (Hide)'!$A43,'Capacity Summary'!$I$35:$BH$35,0))&lt;&gt;0,INDEX('Capacity Summary'!$I$36:$BH$135,MATCH('Capacity Backing (Hide)'!BK$2,'Capacity Summary'!$B$36:$B$135,0),MATCH('Capacity Backing (Hide)'!$A43,'Capacity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(Hide)'!$A43,'Capacity Summary'!$I$35:$BH$35,0))="x",INDEX('Capacity Summary'!$C$36:$F$135,MATCH('Capacity Backing (Hide)'!BL$2,'Capacity Summary'!$B$36:$B$135,0),4),IF(INDEX('Capacity Summary'!$I$36:$BH$135,MATCH('Capacity Backing (Hide)'!BL$2,'Capacity Summary'!$B$36:$B$135,0),MATCH('Capacity Backing (Hide)'!$A43,'Capacity Summary'!$I$35:$BH$35,0))&lt;&gt;0,INDEX('Capacity Summary'!$I$36:$BH$135,MATCH('Capacity Backing (Hide)'!BL$2,'Capacity Summary'!$B$36:$B$135,0),MATCH('Capacity Backing (Hide)'!$A43,'Capacity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(Hide)'!$A43,'Capacity Summary'!$I$35:$BH$35,0))="x",INDEX('Capacity Summary'!$C$36:$F$135,MATCH('Capacity Backing (Hide)'!BM$2,'Capacity Summary'!$B$36:$B$135,0),4),IF(INDEX('Capacity Summary'!$I$36:$BH$135,MATCH('Capacity Backing (Hide)'!BM$2,'Capacity Summary'!$B$36:$B$135,0),MATCH('Capacity Backing (Hide)'!$A43,'Capacity Summary'!$I$35:$BH$35,0))&lt;&gt;0,INDEX('Capacity Summary'!$I$36:$BH$135,MATCH('Capacity Backing (Hide)'!BM$2,'Capacity Summary'!$B$36:$B$135,0),MATCH('Capacity Backing (Hide)'!$A43,'Capacity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(Hide)'!$A43,'Capacity Summary'!$I$35:$BH$35,0))="x",INDEX('Capacity Summary'!$C$36:$F$135,MATCH('Capacity Backing (Hide)'!BN$2,'Capacity Summary'!$B$36:$B$135,0),4),IF(INDEX('Capacity Summary'!$I$36:$BH$135,MATCH('Capacity Backing (Hide)'!BN$2,'Capacity Summary'!$B$36:$B$135,0),MATCH('Capacity Backing (Hide)'!$A43,'Capacity Summary'!$I$35:$BH$35,0))&lt;&gt;0,INDEX('Capacity Summary'!$I$36:$BH$135,MATCH('Capacity Backing (Hide)'!BN$2,'Capacity Summary'!$B$36:$B$135,0),MATCH('Capacity Backing (Hide)'!$A43,'Capacity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(Hide)'!$A43,'Capacity Summary'!$I$35:$BH$35,0))="x",INDEX('Capacity Summary'!$C$36:$F$135,MATCH('Capacity Backing (Hide)'!BO$2,'Capacity Summary'!$B$36:$B$135,0),4),IF(INDEX('Capacity Summary'!$I$36:$BH$135,MATCH('Capacity Backing (Hide)'!BO$2,'Capacity Summary'!$B$36:$B$135,0),MATCH('Capacity Backing (Hide)'!$A43,'Capacity Summary'!$I$35:$BH$35,0))&lt;&gt;0,INDEX('Capacity Summary'!$I$36:$BH$135,MATCH('Capacity Backing (Hide)'!BO$2,'Capacity Summary'!$B$36:$B$135,0),MATCH('Capacity Backing (Hide)'!$A43,'Capacity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(Hide)'!$A43,'Capacity Summary'!$I$35:$BH$35,0))="x",INDEX('Capacity Summary'!$C$36:$F$135,MATCH('Capacity Backing (Hide)'!BP$2,'Capacity Summary'!$B$36:$B$135,0),4),IF(INDEX('Capacity Summary'!$I$36:$BH$135,MATCH('Capacity Backing (Hide)'!BP$2,'Capacity Summary'!$B$36:$B$135,0),MATCH('Capacity Backing (Hide)'!$A43,'Capacity Summary'!$I$35:$BH$35,0))&lt;&gt;0,INDEX('Capacity Summary'!$I$36:$BH$135,MATCH('Capacity Backing (Hide)'!BP$2,'Capacity Summary'!$B$36:$B$135,0),MATCH('Capacity Backing (Hide)'!$A43,'Capacity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(Hide)'!$A43,'Capacity Summary'!$I$35:$BH$35,0))="x",INDEX('Capacity Summary'!$C$36:$F$135,MATCH('Capacity Backing (Hide)'!BQ$2,'Capacity Summary'!$B$36:$B$135,0),4),IF(INDEX('Capacity Summary'!$I$36:$BH$135,MATCH('Capacity Backing (Hide)'!BQ$2,'Capacity Summary'!$B$36:$B$135,0),MATCH('Capacity Backing (Hide)'!$A43,'Capacity Summary'!$I$35:$BH$35,0))&lt;&gt;0,INDEX('Capacity Summary'!$I$36:$BH$135,MATCH('Capacity Backing (Hide)'!BQ$2,'Capacity Summary'!$B$36:$B$135,0),MATCH('Capacity Backing (Hide)'!$A43,'Capacity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(Hide)'!$A43,'Capacity Summary'!$I$35:$BH$35,0))="x",INDEX('Capacity Summary'!$C$36:$F$135,MATCH('Capacity Backing (Hide)'!BR$2,'Capacity Summary'!$B$36:$B$135,0),4),IF(INDEX('Capacity Summary'!$I$36:$BH$135,MATCH('Capacity Backing (Hide)'!BR$2,'Capacity Summary'!$B$36:$B$135,0),MATCH('Capacity Backing (Hide)'!$A43,'Capacity Summary'!$I$35:$BH$35,0))&lt;&gt;0,INDEX('Capacity Summary'!$I$36:$BH$135,MATCH('Capacity Backing (Hide)'!BR$2,'Capacity Summary'!$B$36:$B$135,0),MATCH('Capacity Backing (Hide)'!$A43,'Capacity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(Hide)'!$A43,'Capacity Summary'!$I$35:$BH$35,0))="x",INDEX('Capacity Summary'!$C$36:$F$135,MATCH('Capacity Backing (Hide)'!BS$2,'Capacity Summary'!$B$36:$B$135,0),4),IF(INDEX('Capacity Summary'!$I$36:$BH$135,MATCH('Capacity Backing (Hide)'!BS$2,'Capacity Summary'!$B$36:$B$135,0),MATCH('Capacity Backing (Hide)'!$A43,'Capacity Summary'!$I$35:$BH$35,0))&lt;&gt;0,INDEX('Capacity Summary'!$I$36:$BH$135,MATCH('Capacity Backing (Hide)'!BS$2,'Capacity Summary'!$B$36:$B$135,0),MATCH('Capacity Backing (Hide)'!$A43,'Capacity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(Hide)'!$A43,'Capacity Summary'!$I$35:$BH$35,0))="x",INDEX('Capacity Summary'!$C$36:$F$135,MATCH('Capacity Backing (Hide)'!BT$2,'Capacity Summary'!$B$36:$B$135,0),4),IF(INDEX('Capacity Summary'!$I$36:$BH$135,MATCH('Capacity Backing (Hide)'!BT$2,'Capacity Summary'!$B$36:$B$135,0),MATCH('Capacity Backing (Hide)'!$A43,'Capacity Summary'!$I$35:$BH$35,0))&lt;&gt;0,INDEX('Capacity Summary'!$I$36:$BH$135,MATCH('Capacity Backing (Hide)'!BT$2,'Capacity Summary'!$B$36:$B$135,0),MATCH('Capacity Backing (Hide)'!$A43,'Capacity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(Hide)'!$A43,'Capacity Summary'!$I$35:$BH$35,0))="x",INDEX('Capacity Summary'!$C$36:$F$135,MATCH('Capacity Backing (Hide)'!BU$2,'Capacity Summary'!$B$36:$B$135,0),4),IF(INDEX('Capacity Summary'!$I$36:$BH$135,MATCH('Capacity Backing (Hide)'!BU$2,'Capacity Summary'!$B$36:$B$135,0),MATCH('Capacity Backing (Hide)'!$A43,'Capacity Summary'!$I$35:$BH$35,0))&lt;&gt;0,INDEX('Capacity Summary'!$I$36:$BH$135,MATCH('Capacity Backing (Hide)'!BU$2,'Capacity Summary'!$B$36:$B$135,0),MATCH('Capacity Backing (Hide)'!$A43,'Capacity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(Hide)'!$A43,'Capacity Summary'!$I$35:$BH$35,0))="x",INDEX('Capacity Summary'!$C$36:$F$135,MATCH('Capacity Backing (Hide)'!BV$2,'Capacity Summary'!$B$36:$B$135,0),4),IF(INDEX('Capacity Summary'!$I$36:$BH$135,MATCH('Capacity Backing (Hide)'!BV$2,'Capacity Summary'!$B$36:$B$135,0),MATCH('Capacity Backing (Hide)'!$A43,'Capacity Summary'!$I$35:$BH$35,0))&lt;&gt;0,INDEX('Capacity Summary'!$I$36:$BH$135,MATCH('Capacity Backing (Hide)'!BV$2,'Capacity Summary'!$B$36:$B$135,0),MATCH('Capacity Backing (Hide)'!$A43,'Capacity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(Hide)'!$A43,'Capacity Summary'!$I$35:$BH$35,0))="x",INDEX('Capacity Summary'!$C$36:$F$135,MATCH('Capacity Backing (Hide)'!BW$2,'Capacity Summary'!$B$36:$B$135,0),4),IF(INDEX('Capacity Summary'!$I$36:$BH$135,MATCH('Capacity Backing (Hide)'!BW$2,'Capacity Summary'!$B$36:$B$135,0),MATCH('Capacity Backing (Hide)'!$A43,'Capacity Summary'!$I$35:$BH$35,0))&lt;&gt;0,INDEX('Capacity Summary'!$I$36:$BH$135,MATCH('Capacity Backing (Hide)'!BW$2,'Capacity Summary'!$B$36:$B$135,0),MATCH('Capacity Backing (Hide)'!$A43,'Capacity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(Hide)'!$A43,'Capacity Summary'!$I$35:$BH$35,0))="x",INDEX('Capacity Summary'!$C$36:$F$135,MATCH('Capacity Backing (Hide)'!BX$2,'Capacity Summary'!$B$36:$B$135,0),4),IF(INDEX('Capacity Summary'!$I$36:$BH$135,MATCH('Capacity Backing (Hide)'!BX$2,'Capacity Summary'!$B$36:$B$135,0),MATCH('Capacity Backing (Hide)'!$A43,'Capacity Summary'!$I$35:$BH$35,0))&lt;&gt;0,INDEX('Capacity Summary'!$I$36:$BH$135,MATCH('Capacity Backing (Hide)'!BX$2,'Capacity Summary'!$B$36:$B$135,0),MATCH('Capacity Backing (Hide)'!$A43,'Capacity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(Hide)'!$A43,'Capacity Summary'!$I$35:$BH$35,0))="x",INDEX('Capacity Summary'!$C$36:$F$135,MATCH('Capacity Backing (Hide)'!BY$2,'Capacity Summary'!$B$36:$B$135,0),4),IF(INDEX('Capacity Summary'!$I$36:$BH$135,MATCH('Capacity Backing (Hide)'!BY$2,'Capacity Summary'!$B$36:$B$135,0),MATCH('Capacity Backing (Hide)'!$A43,'Capacity Summary'!$I$35:$BH$35,0))&lt;&gt;0,INDEX('Capacity Summary'!$I$36:$BH$135,MATCH('Capacity Backing (Hide)'!BY$2,'Capacity Summary'!$B$36:$B$135,0),MATCH('Capacity Backing (Hide)'!$A43,'Capacity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(Hide)'!$A43,'Capacity Summary'!$I$35:$BH$35,0))="x",INDEX('Capacity Summary'!$C$36:$F$135,MATCH('Capacity Backing (Hide)'!BZ$2,'Capacity Summary'!$B$36:$B$135,0),4),IF(INDEX('Capacity Summary'!$I$36:$BH$135,MATCH('Capacity Backing (Hide)'!BZ$2,'Capacity Summary'!$B$36:$B$135,0),MATCH('Capacity Backing (Hide)'!$A43,'Capacity Summary'!$I$35:$BH$35,0))&lt;&gt;0,INDEX('Capacity Summary'!$I$36:$BH$135,MATCH('Capacity Backing (Hide)'!BZ$2,'Capacity Summary'!$B$36:$B$135,0),MATCH('Capacity Backing (Hide)'!$A43,'Capacity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(Hide)'!$A43,'Capacity Summary'!$I$35:$BH$35,0))="x",INDEX('Capacity Summary'!$C$36:$F$135,MATCH('Capacity Backing (Hide)'!CA$2,'Capacity Summary'!$B$36:$B$135,0),4),IF(INDEX('Capacity Summary'!$I$36:$BH$135,MATCH('Capacity Backing (Hide)'!CA$2,'Capacity Summary'!$B$36:$B$135,0),MATCH('Capacity Backing (Hide)'!$A43,'Capacity Summary'!$I$35:$BH$35,0))&lt;&gt;0,INDEX('Capacity Summary'!$I$36:$BH$135,MATCH('Capacity Backing (Hide)'!CA$2,'Capacity Summary'!$B$36:$B$135,0),MATCH('Capacity Backing (Hide)'!$A43,'Capacity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(Hide)'!$A43,'Capacity Summary'!$I$35:$BH$35,0))="x",INDEX('Capacity Summary'!$C$36:$F$135,MATCH('Capacity Backing (Hide)'!CB$2,'Capacity Summary'!$B$36:$B$135,0),4),IF(INDEX('Capacity Summary'!$I$36:$BH$135,MATCH('Capacity Backing (Hide)'!CB$2,'Capacity Summary'!$B$36:$B$135,0),MATCH('Capacity Backing (Hide)'!$A43,'Capacity Summary'!$I$35:$BH$35,0))&lt;&gt;0,INDEX('Capacity Summary'!$I$36:$BH$135,MATCH('Capacity Backing (Hide)'!CB$2,'Capacity Summary'!$B$36:$B$135,0),MATCH('Capacity Backing (Hide)'!$A43,'Capacity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(Hide)'!$A43,'Capacity Summary'!$I$35:$BH$35,0))="x",INDEX('Capacity Summary'!$C$36:$F$135,MATCH('Capacity Backing (Hide)'!CC$2,'Capacity Summary'!$B$36:$B$135,0),4),IF(INDEX('Capacity Summary'!$I$36:$BH$135,MATCH('Capacity Backing (Hide)'!CC$2,'Capacity Summary'!$B$36:$B$135,0),MATCH('Capacity Backing (Hide)'!$A43,'Capacity Summary'!$I$35:$BH$35,0))&lt;&gt;0,INDEX('Capacity Summary'!$I$36:$BH$135,MATCH('Capacity Backing (Hide)'!CC$2,'Capacity Summary'!$B$36:$B$135,0),MATCH('Capacity Backing (Hide)'!$A43,'Capacity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(Hide)'!$A43,'Capacity Summary'!$I$35:$BH$35,0))="x",INDEX('Capacity Summary'!$C$36:$F$135,MATCH('Capacity Backing (Hide)'!CD$2,'Capacity Summary'!$B$36:$B$135,0),4),IF(INDEX('Capacity Summary'!$I$36:$BH$135,MATCH('Capacity Backing (Hide)'!CD$2,'Capacity Summary'!$B$36:$B$135,0),MATCH('Capacity Backing (Hide)'!$A43,'Capacity Summary'!$I$35:$BH$35,0))&lt;&gt;0,INDEX('Capacity Summary'!$I$36:$BH$135,MATCH('Capacity Backing (Hide)'!CD$2,'Capacity Summary'!$B$36:$B$135,0),MATCH('Capacity Backing (Hide)'!$A43,'Capacity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(Hide)'!$A43,'Capacity Summary'!$I$35:$BH$35,0))="x",INDEX('Capacity Summary'!$C$36:$F$135,MATCH('Capacity Backing (Hide)'!CE$2,'Capacity Summary'!$B$36:$B$135,0),4),IF(INDEX('Capacity Summary'!$I$36:$BH$135,MATCH('Capacity Backing (Hide)'!CE$2,'Capacity Summary'!$B$36:$B$135,0),MATCH('Capacity Backing (Hide)'!$A43,'Capacity Summary'!$I$35:$BH$35,0))&lt;&gt;0,INDEX('Capacity Summary'!$I$36:$BH$135,MATCH('Capacity Backing (Hide)'!CE$2,'Capacity Summary'!$B$36:$B$135,0),MATCH('Capacity Backing (Hide)'!$A43,'Capacity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(Hide)'!$A43,'Capacity Summary'!$I$35:$BH$35,0))="x",INDEX('Capacity Summary'!$C$36:$F$135,MATCH('Capacity Backing (Hide)'!CF$2,'Capacity Summary'!$B$36:$B$135,0),4),IF(INDEX('Capacity Summary'!$I$36:$BH$135,MATCH('Capacity Backing (Hide)'!CF$2,'Capacity Summary'!$B$36:$B$135,0),MATCH('Capacity Backing (Hide)'!$A43,'Capacity Summary'!$I$35:$BH$35,0))&lt;&gt;0,INDEX('Capacity Summary'!$I$36:$BH$135,MATCH('Capacity Backing (Hide)'!CF$2,'Capacity Summary'!$B$36:$B$135,0),MATCH('Capacity Backing (Hide)'!$A43,'Capacity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(Hide)'!$A43,'Capacity Summary'!$I$35:$BH$35,0))="x",INDEX('Capacity Summary'!$C$36:$F$135,MATCH('Capacity Backing (Hide)'!CG$2,'Capacity Summary'!$B$36:$B$135,0),4),IF(INDEX('Capacity Summary'!$I$36:$BH$135,MATCH('Capacity Backing (Hide)'!CG$2,'Capacity Summary'!$B$36:$B$135,0),MATCH('Capacity Backing (Hide)'!$A43,'Capacity Summary'!$I$35:$BH$35,0))&lt;&gt;0,INDEX('Capacity Summary'!$I$36:$BH$135,MATCH('Capacity Backing (Hide)'!CG$2,'Capacity Summary'!$B$36:$B$135,0),MATCH('Capacity Backing (Hide)'!$A43,'Capacity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(Hide)'!$A43,'Capacity Summary'!$I$35:$BH$35,0))="x",INDEX('Capacity Summary'!$C$36:$F$135,MATCH('Capacity Backing (Hide)'!CH$2,'Capacity Summary'!$B$36:$B$135,0),4),IF(INDEX('Capacity Summary'!$I$36:$BH$135,MATCH('Capacity Backing (Hide)'!CH$2,'Capacity Summary'!$B$36:$B$135,0),MATCH('Capacity Backing (Hide)'!$A43,'Capacity Summary'!$I$35:$BH$35,0))&lt;&gt;0,INDEX('Capacity Summary'!$I$36:$BH$135,MATCH('Capacity Backing (Hide)'!CH$2,'Capacity Summary'!$B$36:$B$135,0),MATCH('Capacity Backing (Hide)'!$A43,'Capacity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(Hide)'!$A43,'Capacity Summary'!$I$35:$BH$35,0))="x",INDEX('Capacity Summary'!$C$36:$F$135,MATCH('Capacity Backing (Hide)'!CI$2,'Capacity Summary'!$B$36:$B$135,0),4),IF(INDEX('Capacity Summary'!$I$36:$BH$135,MATCH('Capacity Backing (Hide)'!CI$2,'Capacity Summary'!$B$36:$B$135,0),MATCH('Capacity Backing (Hide)'!$A43,'Capacity Summary'!$I$35:$BH$35,0))&lt;&gt;0,INDEX('Capacity Summary'!$I$36:$BH$135,MATCH('Capacity Backing (Hide)'!CI$2,'Capacity Summary'!$B$36:$B$135,0),MATCH('Capacity Backing (Hide)'!$A43,'Capacity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(Hide)'!$A43,'Capacity Summary'!$I$35:$BH$35,0))="x",INDEX('Capacity Summary'!$C$36:$F$135,MATCH('Capacity Backing (Hide)'!CJ$2,'Capacity Summary'!$B$36:$B$135,0),4),IF(INDEX('Capacity Summary'!$I$36:$BH$135,MATCH('Capacity Backing (Hide)'!CJ$2,'Capacity Summary'!$B$36:$B$135,0),MATCH('Capacity Backing (Hide)'!$A43,'Capacity Summary'!$I$35:$BH$35,0))&lt;&gt;0,INDEX('Capacity Summary'!$I$36:$BH$135,MATCH('Capacity Backing (Hide)'!CJ$2,'Capacity Summary'!$B$36:$B$135,0),MATCH('Capacity Backing (Hide)'!$A43,'Capacity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(Hide)'!$A43,'Capacity Summary'!$I$35:$BH$35,0))="x",INDEX('Capacity Summary'!$C$36:$F$135,MATCH('Capacity Backing (Hide)'!CK$2,'Capacity Summary'!$B$36:$B$135,0),4),IF(INDEX('Capacity Summary'!$I$36:$BH$135,MATCH('Capacity Backing (Hide)'!CK$2,'Capacity Summary'!$B$36:$B$135,0),MATCH('Capacity Backing (Hide)'!$A43,'Capacity Summary'!$I$35:$BH$35,0))&lt;&gt;0,INDEX('Capacity Summary'!$I$36:$BH$135,MATCH('Capacity Backing (Hide)'!CK$2,'Capacity Summary'!$B$36:$B$135,0),MATCH('Capacity Backing (Hide)'!$A43,'Capacity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(Hide)'!$A43,'Capacity Summary'!$I$35:$BH$35,0))="x",INDEX('Capacity Summary'!$C$36:$F$135,MATCH('Capacity Backing (Hide)'!CL$2,'Capacity Summary'!$B$36:$B$135,0),4),IF(INDEX('Capacity Summary'!$I$36:$BH$135,MATCH('Capacity Backing (Hide)'!CL$2,'Capacity Summary'!$B$36:$B$135,0),MATCH('Capacity Backing (Hide)'!$A43,'Capacity Summary'!$I$35:$BH$35,0))&lt;&gt;0,INDEX('Capacity Summary'!$I$36:$BH$135,MATCH('Capacity Backing (Hide)'!CL$2,'Capacity Summary'!$B$36:$B$135,0),MATCH('Capacity Backing (Hide)'!$A43,'Capacity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(Hide)'!$A43,'Capacity Summary'!$I$35:$BH$35,0))="x",INDEX('Capacity Summary'!$C$36:$F$135,MATCH('Capacity Backing (Hide)'!CM$2,'Capacity Summary'!$B$36:$B$135,0),4),IF(INDEX('Capacity Summary'!$I$36:$BH$135,MATCH('Capacity Backing (Hide)'!CM$2,'Capacity Summary'!$B$36:$B$135,0),MATCH('Capacity Backing (Hide)'!$A43,'Capacity Summary'!$I$35:$BH$35,0))&lt;&gt;0,INDEX('Capacity Summary'!$I$36:$BH$135,MATCH('Capacity Backing (Hide)'!CM$2,'Capacity Summary'!$B$36:$B$135,0),MATCH('Capacity Backing (Hide)'!$A43,'Capacity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(Hide)'!$A43,'Capacity Summary'!$I$35:$BH$35,0))="x",INDEX('Capacity Summary'!$C$36:$F$135,MATCH('Capacity Backing (Hide)'!CN$2,'Capacity Summary'!$B$36:$B$135,0),4),IF(INDEX('Capacity Summary'!$I$36:$BH$135,MATCH('Capacity Backing (Hide)'!CN$2,'Capacity Summary'!$B$36:$B$135,0),MATCH('Capacity Backing (Hide)'!$A43,'Capacity Summary'!$I$35:$BH$35,0))&lt;&gt;0,INDEX('Capacity Summary'!$I$36:$BH$135,MATCH('Capacity Backing (Hide)'!CN$2,'Capacity Summary'!$B$36:$B$135,0),MATCH('Capacity Backing (Hide)'!$A43,'Capacity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(Hide)'!$A43,'Capacity Summary'!$I$35:$BH$35,0))="x",INDEX('Capacity Summary'!$C$36:$F$135,MATCH('Capacity Backing (Hide)'!CO$2,'Capacity Summary'!$B$36:$B$135,0),4),IF(INDEX('Capacity Summary'!$I$36:$BH$135,MATCH('Capacity Backing (Hide)'!CO$2,'Capacity Summary'!$B$36:$B$135,0),MATCH('Capacity Backing (Hide)'!$A43,'Capacity Summary'!$I$35:$BH$35,0))&lt;&gt;0,INDEX('Capacity Summary'!$I$36:$BH$135,MATCH('Capacity Backing (Hide)'!CO$2,'Capacity Summary'!$B$36:$B$135,0),MATCH('Capacity Backing (Hide)'!$A43,'Capacity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(Hide)'!$A43,'Capacity Summary'!$I$35:$BH$35,0))="x",INDEX('Capacity Summary'!$C$36:$F$135,MATCH('Capacity Backing (Hide)'!CP$2,'Capacity Summary'!$B$36:$B$135,0),4),IF(INDEX('Capacity Summary'!$I$36:$BH$135,MATCH('Capacity Backing (Hide)'!CP$2,'Capacity Summary'!$B$36:$B$135,0),MATCH('Capacity Backing (Hide)'!$A43,'Capacity Summary'!$I$35:$BH$35,0))&lt;&gt;0,INDEX('Capacity Summary'!$I$36:$BH$135,MATCH('Capacity Backing (Hide)'!CP$2,'Capacity Summary'!$B$36:$B$135,0),MATCH('Capacity Backing (Hide)'!$A43,'Capacity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(Hide)'!$A43,'Capacity Summary'!$I$35:$BH$35,0))="x",INDEX('Capacity Summary'!$C$36:$F$135,MATCH('Capacity Backing (Hide)'!CQ$2,'Capacity Summary'!$B$36:$B$135,0),4),IF(INDEX('Capacity Summary'!$I$36:$BH$135,MATCH('Capacity Backing (Hide)'!CQ$2,'Capacity Summary'!$B$36:$B$135,0),MATCH('Capacity Backing (Hide)'!$A43,'Capacity Summary'!$I$35:$BH$35,0))&lt;&gt;0,INDEX('Capacity Summary'!$I$36:$BH$135,MATCH('Capacity Backing (Hide)'!CQ$2,'Capacity Summary'!$B$36:$B$135,0),MATCH('Capacity Backing (Hide)'!$A43,'Capacity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(Hide)'!$A43,'Capacity Summary'!$I$35:$BH$35,0))="x",INDEX('Capacity Summary'!$C$36:$F$135,MATCH('Capacity Backing (Hide)'!CR$2,'Capacity Summary'!$B$36:$B$135,0),4),IF(INDEX('Capacity Summary'!$I$36:$BH$135,MATCH('Capacity Backing (Hide)'!CR$2,'Capacity Summary'!$B$36:$B$135,0),MATCH('Capacity Backing (Hide)'!$A43,'Capacity Summary'!$I$35:$BH$35,0))&lt;&gt;0,INDEX('Capacity Summary'!$I$36:$BH$135,MATCH('Capacity Backing (Hide)'!CR$2,'Capacity Summary'!$B$36:$B$135,0),MATCH('Capacity Backing (Hide)'!$A43,'Capacity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(Hide)'!$A43,'Capacity Summary'!$I$35:$BH$35,0))="x",INDEX('Capacity Summary'!$C$36:$F$135,MATCH('Capacity Backing (Hide)'!CS$2,'Capacity Summary'!$B$36:$B$135,0),4),IF(INDEX('Capacity Summary'!$I$36:$BH$135,MATCH('Capacity Backing (Hide)'!CS$2,'Capacity Summary'!$B$36:$B$135,0),MATCH('Capacity Backing (Hide)'!$A43,'Capacity Summary'!$I$35:$BH$35,0))&lt;&gt;0,INDEX('Capacity Summary'!$I$36:$BH$135,MATCH('Capacity Backing (Hide)'!CS$2,'Capacity Summary'!$B$36:$B$135,0),MATCH('Capacity Backing (Hide)'!$A43,'Capacity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(Hide)'!$A43,'Capacity Summary'!$I$35:$BH$35,0))="x",INDEX('Capacity Summary'!$C$36:$F$135,MATCH('Capacity Backing (Hide)'!CT$2,'Capacity Summary'!$B$36:$B$135,0),4),IF(INDEX('Capacity Summary'!$I$36:$BH$135,MATCH('Capacity Backing (Hide)'!CT$2,'Capacity Summary'!$B$36:$B$135,0),MATCH('Capacity Backing (Hide)'!$A43,'Capacity Summary'!$I$35:$BH$35,0))&lt;&gt;0,INDEX('Capacity Summary'!$I$36:$BH$135,MATCH('Capacity Backing (Hide)'!CT$2,'Capacity Summary'!$B$36:$B$135,0),MATCH('Capacity Backing (Hide)'!$A43,'Capacity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(Hide)'!$A43,'Capacity Summary'!$I$35:$BH$35,0))="x",INDEX('Capacity Summary'!$C$36:$F$135,MATCH('Capacity Backing (Hide)'!CU$2,'Capacity Summary'!$B$36:$B$135,0),4),IF(INDEX('Capacity Summary'!$I$36:$BH$135,MATCH('Capacity Backing (Hide)'!CU$2,'Capacity Summary'!$B$36:$B$135,0),MATCH('Capacity Backing (Hide)'!$A43,'Capacity Summary'!$I$35:$BH$35,0))&lt;&gt;0,INDEX('Capacity Summary'!$I$36:$BH$135,MATCH('Capacity Backing (Hide)'!CU$2,'Capacity Summary'!$B$36:$B$135,0),MATCH('Capacity Backing (Hide)'!$A43,'Capacity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(Hide)'!$A43,'Capacity Summary'!$I$35:$BH$35,0))="x",INDEX('Capacity Summary'!$C$36:$F$135,MATCH('Capacity Backing (Hide)'!CV$2,'Capacity Summary'!$B$36:$B$135,0),4),IF(INDEX('Capacity Summary'!$I$36:$BH$135,MATCH('Capacity Backing (Hide)'!CV$2,'Capacity Summary'!$B$36:$B$135,0),MATCH('Capacity Backing (Hide)'!$A43,'Capacity Summary'!$I$35:$BH$35,0))&lt;&gt;0,INDEX('Capacity Summary'!$I$36:$BH$135,MATCH('Capacity Backing (Hide)'!CV$2,'Capacity Summary'!$B$36:$B$135,0),MATCH('Capacity Backing (Hide)'!$A43,'Capacity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(Hide)'!$A43,'Capacity Summary'!$I$35:$BH$35,0))="x",INDEX('Capacity Summary'!$C$36:$F$135,MATCH('Capacity Backing (Hide)'!CW$2,'Capacity Summary'!$B$36:$B$135,0),4),IF(INDEX('Capacity Summary'!$I$36:$BH$135,MATCH('Capacity Backing (Hide)'!CW$2,'Capacity Summary'!$B$36:$B$135,0),MATCH('Capacity Backing (Hide)'!$A43,'Capacity Summary'!$I$35:$BH$35,0))&lt;&gt;0,INDEX('Capacity Summary'!$I$36:$BH$135,MATCH('Capacity Backing (Hide)'!CW$2,'Capacity Summary'!$B$36:$B$135,0),MATCH('Capacity Backing (Hide)'!$A43,'Capacity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(Hide)'!$A44,'Capacity Summary'!$I$35:$BH$35,0))="x",INDEX('Capacity Summary'!$C$36:$F$135,MATCH('Capacity Backing (Hide)'!B$2,'Capacity Summary'!$B$36:$B$135,0),4),IF(INDEX('Capacity Summary'!$I$36:$BH$135,MATCH('Capacity Backing (Hide)'!B$2,'Capacity Summary'!$B$36:$B$135,0),MATCH('Capacity Backing (Hide)'!$A44,'Capacity Summary'!$I$35:$BH$35,0))&lt;&gt;0,INDEX('Capacity Summary'!$I$36:$BH$135,MATCH('Capacity Backing (Hide)'!B$2,'Capacity Summary'!$B$36:$B$135,0),MATCH('Capacity Backing (Hide)'!$A44,'Capacity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(Hide)'!$A44,'Capacity Summary'!$I$35:$BH$35,0))="x",INDEX('Capacity Summary'!$C$36:$F$135,MATCH('Capacity Backing (Hide)'!C$2,'Capacity Summary'!$B$36:$B$135,0),4),IF(INDEX('Capacity Summary'!$I$36:$BH$135,MATCH('Capacity Backing (Hide)'!C$2,'Capacity Summary'!$B$36:$B$135,0),MATCH('Capacity Backing (Hide)'!$A44,'Capacity Summary'!$I$35:$BH$35,0))&lt;&gt;0,INDEX('Capacity Summary'!$I$36:$BH$135,MATCH('Capacity Backing (Hide)'!C$2,'Capacity Summary'!$B$36:$B$135,0),MATCH('Capacity Backing (Hide)'!$A44,'Capacity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(Hide)'!$A44,'Capacity Summary'!$I$35:$BH$35,0))="x",INDEX('Capacity Summary'!$C$36:$F$135,MATCH('Capacity Backing (Hide)'!D$2,'Capacity Summary'!$B$36:$B$135,0),4),IF(INDEX('Capacity Summary'!$I$36:$BH$135,MATCH('Capacity Backing (Hide)'!D$2,'Capacity Summary'!$B$36:$B$135,0),MATCH('Capacity Backing (Hide)'!$A44,'Capacity Summary'!$I$35:$BH$35,0))&lt;&gt;0,INDEX('Capacity Summary'!$I$36:$BH$135,MATCH('Capacity Backing (Hide)'!D$2,'Capacity Summary'!$B$36:$B$135,0),MATCH('Capacity Backing (Hide)'!$A44,'Capacity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(Hide)'!$A44,'Capacity Summary'!$I$35:$BH$35,0))="x",INDEX('Capacity Summary'!$C$36:$F$135,MATCH('Capacity Backing (Hide)'!E$2,'Capacity Summary'!$B$36:$B$135,0),4),IF(INDEX('Capacity Summary'!$I$36:$BH$135,MATCH('Capacity Backing (Hide)'!E$2,'Capacity Summary'!$B$36:$B$135,0),MATCH('Capacity Backing (Hide)'!$A44,'Capacity Summary'!$I$35:$BH$35,0))&lt;&gt;0,INDEX('Capacity Summary'!$I$36:$BH$135,MATCH('Capacity Backing (Hide)'!E$2,'Capacity Summary'!$B$36:$B$135,0),MATCH('Capacity Backing (Hide)'!$A44,'Capacity Summary'!$I$35:$BH$35,0)),0)),INDEX('Capacity Summary'!$C$36:$F$135,MATCH('Capacity Backing (Hide)'!E$2,'Capacity Summary'!$B$36:$B$135,0),2)))/IF(Summary!$B$7="Minutes",1,60)/COUNTA(INDEX(Capacity!$C$10:$Q$109,MATCH('Capacity Backing (Hide)'!E$2,Capacity!$B$10:$B$109,0),1):INDEX(Capacity!$C$10:$Q$109,MATCH('Capacity Backing (Hide)'!E$2,Capacity!$B$10:$B$109,0),15))</f>
        <v>#N/A</v>
      </c>
      <c r="F4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(Hide)'!$A44,'Capacity Summary'!$I$35:$BH$35,0))="x",INDEX('Capacity Summary'!$C$36:$F$135,MATCH('Capacity Backing (Hide)'!F$2,'Capacity Summary'!$B$36:$B$135,0),4),IF(INDEX('Capacity Summary'!$I$36:$BH$135,MATCH('Capacity Backing (Hide)'!F$2,'Capacity Summary'!$B$36:$B$135,0),MATCH('Capacity Backing (Hide)'!$A44,'Capacity Summary'!$I$35:$BH$35,0))&lt;&gt;0,INDEX('Capacity Summary'!$I$36:$BH$135,MATCH('Capacity Backing (Hide)'!F$2,'Capacity Summary'!$B$36:$B$135,0),MATCH('Capacity Backing (Hide)'!$A44,'Capacity Summary'!$I$35:$BH$35,0)),0)),INDEX('Capacity Summary'!$C$36:$F$135,MATCH('Capacity Backing (Hide)'!F$2,'Capacity Summary'!$B$36:$B$135,0),2)))/IF(Summary!$B$7="Minutes",1,60)/COUNTA(INDEX(Capacity!$C$10:$Q$109,MATCH('Capacity Backing (Hide)'!F$2,Capacity!$B$10:$B$109,0),1):INDEX(Capacity!$C$10:$Q$109,MATCH('Capacity Backing (Hide)'!F$2,Capacity!$B$10:$B$109,0),15))</f>
        <v>#N/A</v>
      </c>
      <c r="G4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(Hide)'!$A44,'Capacity Summary'!$I$35:$BH$35,0))="x",INDEX('Capacity Summary'!$C$36:$F$135,MATCH('Capacity Backing (Hide)'!G$2,'Capacity Summary'!$B$36:$B$135,0),4),IF(INDEX('Capacity Summary'!$I$36:$BH$135,MATCH('Capacity Backing (Hide)'!G$2,'Capacity Summary'!$B$36:$B$135,0),MATCH('Capacity Backing (Hide)'!$A44,'Capacity Summary'!$I$35:$BH$35,0))&lt;&gt;0,INDEX('Capacity Summary'!$I$36:$BH$135,MATCH('Capacity Backing (Hide)'!G$2,'Capacity Summary'!$B$36:$B$135,0),MATCH('Capacity Backing (Hide)'!$A44,'Capacity Summary'!$I$35:$BH$35,0)),0)),INDEX('Capacity Summary'!$C$36:$F$135,MATCH('Capacity Backing (Hide)'!G$2,'Capacity Summary'!$B$36:$B$135,0),2)))/IF(Summary!$B$7="Minutes",1,60)/COUNTA(INDEX(Capacity!$C$10:$Q$109,MATCH('Capacity Backing (Hide)'!G$2,Capacity!$B$10:$B$109,0),1):INDEX(Capacity!$C$10:$Q$109,MATCH('Capacity Backing (Hide)'!G$2,Capacity!$B$10:$B$109,0),15))</f>
        <v>#N/A</v>
      </c>
      <c r="H4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(Hide)'!$A44,'Capacity Summary'!$I$35:$BH$35,0))="x",INDEX('Capacity Summary'!$C$36:$F$135,MATCH('Capacity Backing (Hide)'!H$2,'Capacity Summary'!$B$36:$B$135,0),4),IF(INDEX('Capacity Summary'!$I$36:$BH$135,MATCH('Capacity Backing (Hide)'!H$2,'Capacity Summary'!$B$36:$B$135,0),MATCH('Capacity Backing (Hide)'!$A44,'Capacity Summary'!$I$35:$BH$35,0))&lt;&gt;0,INDEX('Capacity Summary'!$I$36:$BH$135,MATCH('Capacity Backing (Hide)'!H$2,'Capacity Summary'!$B$36:$B$135,0),MATCH('Capacity Backing (Hide)'!$A44,'Capacity Summary'!$I$35:$BH$35,0)),0)),INDEX('Capacity Summary'!$C$36:$F$135,MATCH('Capacity Backing (Hide)'!H$2,'Capacity Summary'!$B$36:$B$135,0),2)))/IF(Summary!$B$7="Minutes",1,60)/COUNTA(INDEX(Capacity!$C$10:$Q$109,MATCH('Capacity Backing (Hide)'!H$2,Capacity!$B$10:$B$109,0),1):INDEX(Capacity!$C$10:$Q$109,MATCH('Capacity Backing (Hide)'!H$2,Capacity!$B$10:$B$109,0),15))</f>
        <v>#N/A</v>
      </c>
      <c r="I4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(Hide)'!$A44,'Capacity Summary'!$I$35:$BH$35,0))="x",INDEX('Capacity Summary'!$C$36:$F$135,MATCH('Capacity Backing (Hide)'!I$2,'Capacity Summary'!$B$36:$B$135,0),4),IF(INDEX('Capacity Summary'!$I$36:$BH$135,MATCH('Capacity Backing (Hide)'!I$2,'Capacity Summary'!$B$36:$B$135,0),MATCH('Capacity Backing (Hide)'!$A44,'Capacity Summary'!$I$35:$BH$35,0))&lt;&gt;0,INDEX('Capacity Summary'!$I$36:$BH$135,MATCH('Capacity Backing (Hide)'!I$2,'Capacity Summary'!$B$36:$B$135,0),MATCH('Capacity Backing (Hide)'!$A44,'Capacity Summary'!$I$35:$BH$35,0)),0)),INDEX('Capacity Summary'!$C$36:$F$135,MATCH('Capacity Backing (Hide)'!I$2,'Capacity Summary'!$B$36:$B$135,0),2)))/IF(Summary!$B$7="Minutes",1,60)/COUNTA(INDEX(Capacity!$C$10:$Q$109,MATCH('Capacity Backing (Hide)'!I$2,Capacity!$B$10:$B$109,0),1):INDEX(Capacity!$C$10:$Q$109,MATCH('Capacity Backing (Hide)'!I$2,Capacity!$B$10:$B$109,0),15))</f>
        <v>#N/A</v>
      </c>
      <c r="J4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(Hide)'!$A44,'Capacity Summary'!$I$35:$BH$35,0))="x",INDEX('Capacity Summary'!$C$36:$F$135,MATCH('Capacity Backing (Hide)'!J$2,'Capacity Summary'!$B$36:$B$135,0),4),IF(INDEX('Capacity Summary'!$I$36:$BH$135,MATCH('Capacity Backing (Hide)'!J$2,'Capacity Summary'!$B$36:$B$135,0),MATCH('Capacity Backing (Hide)'!$A44,'Capacity Summary'!$I$35:$BH$35,0))&lt;&gt;0,INDEX('Capacity Summary'!$I$36:$BH$135,MATCH('Capacity Backing (Hide)'!J$2,'Capacity Summary'!$B$36:$B$135,0),MATCH('Capacity Backing (Hide)'!$A44,'Capacity Summary'!$I$35:$BH$35,0)),0)),INDEX('Capacity Summary'!$C$36:$F$135,MATCH('Capacity Backing (Hide)'!J$2,'Capacity Summary'!$B$36:$B$135,0),2)))/IF(Summary!$B$7="Minutes",1,60)/COUNTA(INDEX(Capacity!$C$10:$Q$109,MATCH('Capacity Backing (Hide)'!J$2,Capacity!$B$10:$B$109,0),1):INDEX(Capacity!$C$10:$Q$109,MATCH('Capacity Backing (Hide)'!J$2,Capacity!$B$10:$B$109,0),15))</f>
        <v>#N/A</v>
      </c>
      <c r="K4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(Hide)'!$A44,'Capacity Summary'!$I$35:$BH$35,0))="x",INDEX('Capacity Summary'!$C$36:$F$135,MATCH('Capacity Backing (Hide)'!K$2,'Capacity Summary'!$B$36:$B$135,0),4),IF(INDEX('Capacity Summary'!$I$36:$BH$135,MATCH('Capacity Backing (Hide)'!K$2,'Capacity Summary'!$B$36:$B$135,0),MATCH('Capacity Backing (Hide)'!$A44,'Capacity Summary'!$I$35:$BH$35,0))&lt;&gt;0,INDEX('Capacity Summary'!$I$36:$BH$135,MATCH('Capacity Backing (Hide)'!K$2,'Capacity Summary'!$B$36:$B$135,0),MATCH('Capacity Backing (Hide)'!$A44,'Capacity Summary'!$I$35:$BH$35,0)),0)),INDEX('Capacity Summary'!$C$36:$F$135,MATCH('Capacity Backing (Hide)'!K$2,'Capacity Summary'!$B$36:$B$135,0),2)))/IF(Summary!$B$7="Minutes",1,60)/COUNTA(INDEX(Capacity!$C$10:$Q$109,MATCH('Capacity Backing (Hide)'!K$2,Capacity!$B$10:$B$109,0),1):INDEX(Capacity!$C$10:$Q$109,MATCH('Capacity Backing (Hide)'!K$2,Capacity!$B$10:$B$109,0),15))</f>
        <v>#N/A</v>
      </c>
      <c r="L4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(Hide)'!$A44,'Capacity Summary'!$I$35:$BH$35,0))="x",INDEX('Capacity Summary'!$C$36:$F$135,MATCH('Capacity Backing (Hide)'!L$2,'Capacity Summary'!$B$36:$B$135,0),4),IF(INDEX('Capacity Summary'!$I$36:$BH$135,MATCH('Capacity Backing (Hide)'!L$2,'Capacity Summary'!$B$36:$B$135,0),MATCH('Capacity Backing (Hide)'!$A44,'Capacity Summary'!$I$35:$BH$35,0))&lt;&gt;0,INDEX('Capacity Summary'!$I$36:$BH$135,MATCH('Capacity Backing (Hide)'!L$2,'Capacity Summary'!$B$36:$B$135,0),MATCH('Capacity Backing (Hide)'!$A44,'Capacity Summary'!$I$35:$BH$35,0)),0)),INDEX('Capacity Summary'!$C$36:$F$135,MATCH('Capacity Backing (Hide)'!L$2,'Capacity Summary'!$B$36:$B$135,0),2)))/IF(Summary!$B$7="Minutes",1,60)/COUNTA(INDEX(Capacity!$C$10:$Q$109,MATCH('Capacity Backing (Hide)'!L$2,Capacity!$B$10:$B$109,0),1):INDEX(Capacity!$C$10:$Q$109,MATCH('Capacity Backing (Hide)'!L$2,Capacity!$B$10:$B$109,0),15))</f>
        <v>#N/A</v>
      </c>
      <c r="M4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(Hide)'!$A44,'Capacity Summary'!$I$35:$BH$35,0))="x",INDEX('Capacity Summary'!$C$36:$F$135,MATCH('Capacity Backing (Hide)'!M$2,'Capacity Summary'!$B$36:$B$135,0),4),IF(INDEX('Capacity Summary'!$I$36:$BH$135,MATCH('Capacity Backing (Hide)'!M$2,'Capacity Summary'!$B$36:$B$135,0),MATCH('Capacity Backing (Hide)'!$A44,'Capacity Summary'!$I$35:$BH$35,0))&lt;&gt;0,INDEX('Capacity Summary'!$I$36:$BH$135,MATCH('Capacity Backing (Hide)'!M$2,'Capacity Summary'!$B$36:$B$135,0),MATCH('Capacity Backing (Hide)'!$A44,'Capacity Summary'!$I$35:$BH$35,0)),0)),INDEX('Capacity Summary'!$C$36:$F$135,MATCH('Capacity Backing (Hide)'!M$2,'Capacity Summary'!$B$36:$B$135,0),2)))/IF(Summary!$B$7="Minutes",1,60)/COUNTA(INDEX(Capacity!$C$10:$Q$109,MATCH('Capacity Backing (Hide)'!M$2,Capacity!$B$10:$B$109,0),1):INDEX(Capacity!$C$10:$Q$109,MATCH('Capacity Backing (Hide)'!M$2,Capacity!$B$10:$B$109,0),15))</f>
        <v>#N/A</v>
      </c>
      <c r="N4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(Hide)'!$A44,'Capacity Summary'!$I$35:$BH$35,0))="x",INDEX('Capacity Summary'!$C$36:$F$135,MATCH('Capacity Backing (Hide)'!N$2,'Capacity Summary'!$B$36:$B$135,0),4),IF(INDEX('Capacity Summary'!$I$36:$BH$135,MATCH('Capacity Backing (Hide)'!N$2,'Capacity Summary'!$B$36:$B$135,0),MATCH('Capacity Backing (Hide)'!$A44,'Capacity Summary'!$I$35:$BH$35,0))&lt;&gt;0,INDEX('Capacity Summary'!$I$36:$BH$135,MATCH('Capacity Backing (Hide)'!N$2,'Capacity Summary'!$B$36:$B$135,0),MATCH('Capacity Backing (Hide)'!$A44,'Capacity Summary'!$I$35:$BH$35,0)),0)),INDEX('Capacity Summary'!$C$36:$F$135,MATCH('Capacity Backing (Hide)'!N$2,'Capacity Summary'!$B$36:$B$135,0),2)))/IF(Summary!$B$7="Minutes",1,60)/COUNTA(INDEX(Capacity!$C$10:$Q$109,MATCH('Capacity Backing (Hide)'!N$2,Capacity!$B$10:$B$109,0),1):INDEX(Capacity!$C$10:$Q$109,MATCH('Capacity Backing (Hide)'!N$2,Capacity!$B$10:$B$109,0),15))</f>
        <v>#N/A</v>
      </c>
      <c r="O4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(Hide)'!$A44,'Capacity Summary'!$I$35:$BH$35,0))="x",INDEX('Capacity Summary'!$C$36:$F$135,MATCH('Capacity Backing (Hide)'!O$2,'Capacity Summary'!$B$36:$B$135,0),4),IF(INDEX('Capacity Summary'!$I$36:$BH$135,MATCH('Capacity Backing (Hide)'!O$2,'Capacity Summary'!$B$36:$B$135,0),MATCH('Capacity Backing (Hide)'!$A44,'Capacity Summary'!$I$35:$BH$35,0))&lt;&gt;0,INDEX('Capacity Summary'!$I$36:$BH$135,MATCH('Capacity Backing (Hide)'!O$2,'Capacity Summary'!$B$36:$B$135,0),MATCH('Capacity Backing (Hide)'!$A44,'Capacity Summary'!$I$35:$BH$35,0)),0)),INDEX('Capacity Summary'!$C$36:$F$135,MATCH('Capacity Backing (Hide)'!O$2,'Capacity Summary'!$B$36:$B$135,0),2)))/IF(Summary!$B$7="Minutes",1,60)/COUNTA(INDEX(Capacity!$C$10:$Q$109,MATCH('Capacity Backing (Hide)'!O$2,Capacity!$B$10:$B$109,0),1):INDEX(Capacity!$C$10:$Q$109,MATCH('Capacity Backing (Hide)'!O$2,Capacity!$B$10:$B$109,0),15))</f>
        <v>#N/A</v>
      </c>
      <c r="P4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(Hide)'!$A44,'Capacity Summary'!$I$35:$BH$35,0))="x",INDEX('Capacity Summary'!$C$36:$F$135,MATCH('Capacity Backing (Hide)'!P$2,'Capacity Summary'!$B$36:$B$135,0),4),IF(INDEX('Capacity Summary'!$I$36:$BH$135,MATCH('Capacity Backing (Hide)'!P$2,'Capacity Summary'!$B$36:$B$135,0),MATCH('Capacity Backing (Hide)'!$A44,'Capacity Summary'!$I$35:$BH$35,0))&lt;&gt;0,INDEX('Capacity Summary'!$I$36:$BH$135,MATCH('Capacity Backing (Hide)'!P$2,'Capacity Summary'!$B$36:$B$135,0),MATCH('Capacity Backing (Hide)'!$A44,'Capacity Summary'!$I$35:$BH$35,0)),0)),INDEX('Capacity Summary'!$C$36:$F$135,MATCH('Capacity Backing (Hide)'!P$2,'Capacity Summary'!$B$36:$B$135,0),2)))/IF(Summary!$B$7="Minutes",1,60)/COUNTA(INDEX(Capacity!$C$10:$Q$109,MATCH('Capacity Backing (Hide)'!P$2,Capacity!$B$10:$B$109,0),1):INDEX(Capacity!$C$10:$Q$109,MATCH('Capacity Backing (Hide)'!P$2,Capacity!$B$10:$B$109,0),15))</f>
        <v>#N/A</v>
      </c>
      <c r="Q4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(Hide)'!$A44,'Capacity Summary'!$I$35:$BH$35,0))="x",INDEX('Capacity Summary'!$C$36:$F$135,MATCH('Capacity Backing (Hide)'!Q$2,'Capacity Summary'!$B$36:$B$135,0),4),IF(INDEX('Capacity Summary'!$I$36:$BH$135,MATCH('Capacity Backing (Hide)'!Q$2,'Capacity Summary'!$B$36:$B$135,0),MATCH('Capacity Backing (Hide)'!$A44,'Capacity Summary'!$I$35:$BH$35,0))&lt;&gt;0,INDEX('Capacity Summary'!$I$36:$BH$135,MATCH('Capacity Backing (Hide)'!Q$2,'Capacity Summary'!$B$36:$B$135,0),MATCH('Capacity Backing (Hide)'!$A44,'Capacity Summary'!$I$35:$BH$35,0)),0)),INDEX('Capacity Summary'!$C$36:$F$135,MATCH('Capacity Backing (Hide)'!Q$2,'Capacity Summary'!$B$36:$B$135,0),2)))/IF(Summary!$B$7="Minutes",1,60)/COUNTA(INDEX(Capacity!$C$10:$Q$109,MATCH('Capacity Backing (Hide)'!Q$2,Capacity!$B$10:$B$109,0),1):INDEX(Capacity!$C$10:$Q$109,MATCH('Capacity Backing (Hide)'!Q$2,Capacity!$B$10:$B$109,0),15))</f>
        <v>#N/A</v>
      </c>
      <c r="R4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(Hide)'!$A44,'Capacity Summary'!$I$35:$BH$35,0))="x",INDEX('Capacity Summary'!$C$36:$F$135,MATCH('Capacity Backing (Hide)'!R$2,'Capacity Summary'!$B$36:$B$135,0),4),IF(INDEX('Capacity Summary'!$I$36:$BH$135,MATCH('Capacity Backing (Hide)'!R$2,'Capacity Summary'!$B$36:$B$135,0),MATCH('Capacity Backing (Hide)'!$A44,'Capacity Summary'!$I$35:$BH$35,0))&lt;&gt;0,INDEX('Capacity Summary'!$I$36:$BH$135,MATCH('Capacity Backing (Hide)'!R$2,'Capacity Summary'!$B$36:$B$135,0),MATCH('Capacity Backing (Hide)'!$A44,'Capacity Summary'!$I$35:$BH$35,0)),0)),INDEX('Capacity Summary'!$C$36:$F$135,MATCH('Capacity Backing (Hide)'!R$2,'Capacity Summary'!$B$36:$B$135,0),2)))/IF(Summary!$B$7="Minutes",1,60)/COUNTA(INDEX(Capacity!$C$10:$Q$109,MATCH('Capacity Backing (Hide)'!R$2,Capacity!$B$10:$B$109,0),1):INDEX(Capacity!$C$10:$Q$109,MATCH('Capacity Backing (Hide)'!R$2,Capacity!$B$10:$B$109,0),15))</f>
        <v>#N/A</v>
      </c>
      <c r="S4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(Hide)'!$A44,'Capacity Summary'!$I$35:$BH$35,0))="x",INDEX('Capacity Summary'!$C$36:$F$135,MATCH('Capacity Backing (Hide)'!S$2,'Capacity Summary'!$B$36:$B$135,0),4),IF(INDEX('Capacity Summary'!$I$36:$BH$135,MATCH('Capacity Backing (Hide)'!S$2,'Capacity Summary'!$B$36:$B$135,0),MATCH('Capacity Backing (Hide)'!$A44,'Capacity Summary'!$I$35:$BH$35,0))&lt;&gt;0,INDEX('Capacity Summary'!$I$36:$BH$135,MATCH('Capacity Backing (Hide)'!S$2,'Capacity Summary'!$B$36:$B$135,0),MATCH('Capacity Backing (Hide)'!$A44,'Capacity Summary'!$I$35:$BH$35,0)),0)),INDEX('Capacity Summary'!$C$36:$F$135,MATCH('Capacity Backing (Hide)'!S$2,'Capacity Summary'!$B$36:$B$135,0),2)))/IF(Summary!$B$7="Minutes",1,60)/COUNTA(INDEX(Capacity!$C$10:$Q$109,MATCH('Capacity Backing (Hide)'!S$2,Capacity!$B$10:$B$109,0),1):INDEX(Capacity!$C$10:$Q$109,MATCH('Capacity Backing (Hide)'!S$2,Capacity!$B$10:$B$109,0),15))</f>
        <v>#N/A</v>
      </c>
      <c r="T4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(Hide)'!$A44,'Capacity Summary'!$I$35:$BH$35,0))="x",INDEX('Capacity Summary'!$C$36:$F$135,MATCH('Capacity Backing (Hide)'!T$2,'Capacity Summary'!$B$36:$B$135,0),4),IF(INDEX('Capacity Summary'!$I$36:$BH$135,MATCH('Capacity Backing (Hide)'!T$2,'Capacity Summary'!$B$36:$B$135,0),MATCH('Capacity Backing (Hide)'!$A44,'Capacity Summary'!$I$35:$BH$35,0))&lt;&gt;0,INDEX('Capacity Summary'!$I$36:$BH$135,MATCH('Capacity Backing (Hide)'!T$2,'Capacity Summary'!$B$36:$B$135,0),MATCH('Capacity Backing (Hide)'!$A44,'Capacity Summary'!$I$35:$BH$35,0)),0)),INDEX('Capacity Summary'!$C$36:$F$135,MATCH('Capacity Backing (Hide)'!T$2,'Capacity Summary'!$B$36:$B$135,0),2)))/IF(Summary!$B$7="Minutes",1,60)/COUNTA(INDEX(Capacity!$C$10:$Q$109,MATCH('Capacity Backing (Hide)'!T$2,Capacity!$B$10:$B$109,0),1):INDEX(Capacity!$C$10:$Q$109,MATCH('Capacity Backing (Hide)'!T$2,Capacity!$B$10:$B$109,0),15))</f>
        <v>#N/A</v>
      </c>
      <c r="U4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(Hide)'!$A44,'Capacity Summary'!$I$35:$BH$35,0))="x",INDEX('Capacity Summary'!$C$36:$F$135,MATCH('Capacity Backing (Hide)'!U$2,'Capacity Summary'!$B$36:$B$135,0),4),IF(INDEX('Capacity Summary'!$I$36:$BH$135,MATCH('Capacity Backing (Hide)'!U$2,'Capacity Summary'!$B$36:$B$135,0),MATCH('Capacity Backing (Hide)'!$A44,'Capacity Summary'!$I$35:$BH$35,0))&lt;&gt;0,INDEX('Capacity Summary'!$I$36:$BH$135,MATCH('Capacity Backing (Hide)'!U$2,'Capacity Summary'!$B$36:$B$135,0),MATCH('Capacity Backing (Hide)'!$A44,'Capacity Summary'!$I$35:$BH$35,0)),0)),INDEX('Capacity Summary'!$C$36:$F$135,MATCH('Capacity Backing (Hide)'!U$2,'Capacity Summary'!$B$36:$B$135,0),2)))/IF(Summary!$B$7="Minutes",1,60)/COUNTA(INDEX(Capacity!$C$10:$Q$109,MATCH('Capacity Backing (Hide)'!U$2,Capacity!$B$10:$B$109,0),1):INDEX(Capacity!$C$10:$Q$109,MATCH('Capacity Backing (Hide)'!U$2,Capacity!$B$10:$B$109,0),15))</f>
        <v>#N/A</v>
      </c>
      <c r="V4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(Hide)'!$A44,'Capacity Summary'!$I$35:$BH$35,0))="x",INDEX('Capacity Summary'!$C$36:$F$135,MATCH('Capacity Backing (Hide)'!V$2,'Capacity Summary'!$B$36:$B$135,0),4),IF(INDEX('Capacity Summary'!$I$36:$BH$135,MATCH('Capacity Backing (Hide)'!V$2,'Capacity Summary'!$B$36:$B$135,0),MATCH('Capacity Backing (Hide)'!$A44,'Capacity Summary'!$I$35:$BH$35,0))&lt;&gt;0,INDEX('Capacity Summary'!$I$36:$BH$135,MATCH('Capacity Backing (Hide)'!V$2,'Capacity Summary'!$B$36:$B$135,0),MATCH('Capacity Backing (Hide)'!$A44,'Capacity Summary'!$I$35:$BH$35,0)),0)),INDEX('Capacity Summary'!$C$36:$F$135,MATCH('Capacity Backing (Hide)'!V$2,'Capacity Summary'!$B$36:$B$135,0),2)))/IF(Summary!$B$7="Minutes",1,60)/COUNTA(INDEX(Capacity!$C$10:$Q$109,MATCH('Capacity Backing (Hide)'!V$2,Capacity!$B$10:$B$109,0),1):INDEX(Capacity!$C$10:$Q$109,MATCH('Capacity Backing (Hide)'!V$2,Capacity!$B$10:$B$109,0),15))</f>
        <v>#N/A</v>
      </c>
      <c r="W4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(Hide)'!$A44,'Capacity Summary'!$I$35:$BH$35,0))="x",INDEX('Capacity Summary'!$C$36:$F$135,MATCH('Capacity Backing (Hide)'!W$2,'Capacity Summary'!$B$36:$B$135,0),4),IF(INDEX('Capacity Summary'!$I$36:$BH$135,MATCH('Capacity Backing (Hide)'!W$2,'Capacity Summary'!$B$36:$B$135,0),MATCH('Capacity Backing (Hide)'!$A44,'Capacity Summary'!$I$35:$BH$35,0))&lt;&gt;0,INDEX('Capacity Summary'!$I$36:$BH$135,MATCH('Capacity Backing (Hide)'!W$2,'Capacity Summary'!$B$36:$B$135,0),MATCH('Capacity Backing (Hide)'!$A44,'Capacity Summary'!$I$35:$BH$35,0)),0)),INDEX('Capacity Summary'!$C$36:$F$135,MATCH('Capacity Backing (Hide)'!W$2,'Capacity Summary'!$B$36:$B$135,0),2)))/IF(Summary!$B$7="Minutes",1,60)/COUNTA(INDEX(Capacity!$C$10:$Q$109,MATCH('Capacity Backing (Hide)'!W$2,Capacity!$B$10:$B$109,0),1):INDEX(Capacity!$C$10:$Q$109,MATCH('Capacity Backing (Hide)'!W$2,Capacity!$B$10:$B$109,0),15))</f>
        <v>#N/A</v>
      </c>
      <c r="X4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(Hide)'!$A44,'Capacity Summary'!$I$35:$BH$35,0))="x",INDEX('Capacity Summary'!$C$36:$F$135,MATCH('Capacity Backing (Hide)'!X$2,'Capacity Summary'!$B$36:$B$135,0),4),IF(INDEX('Capacity Summary'!$I$36:$BH$135,MATCH('Capacity Backing (Hide)'!X$2,'Capacity Summary'!$B$36:$B$135,0),MATCH('Capacity Backing (Hide)'!$A44,'Capacity Summary'!$I$35:$BH$35,0))&lt;&gt;0,INDEX('Capacity Summary'!$I$36:$BH$135,MATCH('Capacity Backing (Hide)'!X$2,'Capacity Summary'!$B$36:$B$135,0),MATCH('Capacity Backing (Hide)'!$A44,'Capacity Summary'!$I$35:$BH$35,0)),0)),INDEX('Capacity Summary'!$C$36:$F$135,MATCH('Capacity Backing (Hide)'!X$2,'Capacity Summary'!$B$36:$B$135,0),2)))/IF(Summary!$B$7="Minutes",1,60)/COUNTA(INDEX(Capacity!$C$10:$Q$109,MATCH('Capacity Backing (Hide)'!X$2,Capacity!$B$10:$B$109,0),1):INDEX(Capacity!$C$10:$Q$109,MATCH('Capacity Backing (Hide)'!X$2,Capacity!$B$10:$B$109,0),15))</f>
        <v>#N/A</v>
      </c>
      <c r="Y4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(Hide)'!$A44,'Capacity Summary'!$I$35:$BH$35,0))="x",INDEX('Capacity Summary'!$C$36:$F$135,MATCH('Capacity Backing (Hide)'!Y$2,'Capacity Summary'!$B$36:$B$135,0),4),IF(INDEX('Capacity Summary'!$I$36:$BH$135,MATCH('Capacity Backing (Hide)'!Y$2,'Capacity Summary'!$B$36:$B$135,0),MATCH('Capacity Backing (Hide)'!$A44,'Capacity Summary'!$I$35:$BH$35,0))&lt;&gt;0,INDEX('Capacity Summary'!$I$36:$BH$135,MATCH('Capacity Backing (Hide)'!Y$2,'Capacity Summary'!$B$36:$B$135,0),MATCH('Capacity Backing (Hide)'!$A44,'Capacity Summary'!$I$35:$BH$35,0)),0)),INDEX('Capacity Summary'!$C$36:$F$135,MATCH('Capacity Backing (Hide)'!Y$2,'Capacity Summary'!$B$36:$B$135,0),2)))/IF(Summary!$B$7="Minutes",1,60)/COUNTA(INDEX(Capacity!$C$10:$Q$109,MATCH('Capacity Backing (Hide)'!Y$2,Capacity!$B$10:$B$109,0),1):INDEX(Capacity!$C$10:$Q$109,MATCH('Capacity Backing (Hide)'!Y$2,Capacity!$B$10:$B$109,0),15))</f>
        <v>#N/A</v>
      </c>
      <c r="Z4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(Hide)'!$A44,'Capacity Summary'!$I$35:$BH$35,0))="x",INDEX('Capacity Summary'!$C$36:$F$135,MATCH('Capacity Backing (Hide)'!Z$2,'Capacity Summary'!$B$36:$B$135,0),4),IF(INDEX('Capacity Summary'!$I$36:$BH$135,MATCH('Capacity Backing (Hide)'!Z$2,'Capacity Summary'!$B$36:$B$135,0),MATCH('Capacity Backing (Hide)'!$A44,'Capacity Summary'!$I$35:$BH$35,0))&lt;&gt;0,INDEX('Capacity Summary'!$I$36:$BH$135,MATCH('Capacity Backing (Hide)'!Z$2,'Capacity Summary'!$B$36:$B$135,0),MATCH('Capacity Backing (Hide)'!$A44,'Capacity Summary'!$I$35:$BH$35,0)),0)),INDEX('Capacity Summary'!$C$36:$F$135,MATCH('Capacity Backing (Hide)'!Z$2,'Capacity Summary'!$B$36:$B$135,0),2)))/IF(Summary!$B$7="Minutes",1,60)/COUNTA(INDEX(Capacity!$C$10:$Q$109,MATCH('Capacity Backing (Hide)'!Z$2,Capacity!$B$10:$B$109,0),1):INDEX(Capacity!$C$10:$Q$109,MATCH('Capacity Backing (Hide)'!Z$2,Capacity!$B$10:$B$109,0),15))</f>
        <v>#N/A</v>
      </c>
      <c r="AA4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(Hide)'!$A44,'Capacity Summary'!$I$35:$BH$35,0))="x",INDEX('Capacity Summary'!$C$36:$F$135,MATCH('Capacity Backing (Hide)'!AA$2,'Capacity Summary'!$B$36:$B$135,0),4),IF(INDEX('Capacity Summary'!$I$36:$BH$135,MATCH('Capacity Backing (Hide)'!AA$2,'Capacity Summary'!$B$36:$B$135,0),MATCH('Capacity Backing (Hide)'!$A44,'Capacity Summary'!$I$35:$BH$35,0))&lt;&gt;0,INDEX('Capacity Summary'!$I$36:$BH$135,MATCH('Capacity Backing (Hide)'!AA$2,'Capacity Summary'!$B$36:$B$135,0),MATCH('Capacity Backing (Hide)'!$A44,'Capacity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(Hide)'!$A44,'Capacity Summary'!$I$35:$BH$35,0))="x",INDEX('Capacity Summary'!$C$36:$F$135,MATCH('Capacity Backing (Hide)'!AB$2,'Capacity Summary'!$B$36:$B$135,0),4),IF(INDEX('Capacity Summary'!$I$36:$BH$135,MATCH('Capacity Backing (Hide)'!AB$2,'Capacity Summary'!$B$36:$B$135,0),MATCH('Capacity Backing (Hide)'!$A44,'Capacity Summary'!$I$35:$BH$35,0))&lt;&gt;0,INDEX('Capacity Summary'!$I$36:$BH$135,MATCH('Capacity Backing (Hide)'!AB$2,'Capacity Summary'!$B$36:$B$135,0),MATCH('Capacity Backing (Hide)'!$A44,'Capacity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(Hide)'!$A44,'Capacity Summary'!$I$35:$BH$35,0))="x",INDEX('Capacity Summary'!$C$36:$F$135,MATCH('Capacity Backing (Hide)'!AC$2,'Capacity Summary'!$B$36:$B$135,0),4),IF(INDEX('Capacity Summary'!$I$36:$BH$135,MATCH('Capacity Backing (Hide)'!AC$2,'Capacity Summary'!$B$36:$B$135,0),MATCH('Capacity Backing (Hide)'!$A44,'Capacity Summary'!$I$35:$BH$35,0))&lt;&gt;0,INDEX('Capacity Summary'!$I$36:$BH$135,MATCH('Capacity Backing (Hide)'!AC$2,'Capacity Summary'!$B$36:$B$135,0),MATCH('Capacity Backing (Hide)'!$A44,'Capacity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(Hide)'!$A44,'Capacity Summary'!$I$35:$BH$35,0))="x",INDEX('Capacity Summary'!$C$36:$F$135,MATCH('Capacity Backing (Hide)'!AD$2,'Capacity Summary'!$B$36:$B$135,0),4),IF(INDEX('Capacity Summary'!$I$36:$BH$135,MATCH('Capacity Backing (Hide)'!AD$2,'Capacity Summary'!$B$36:$B$135,0),MATCH('Capacity Backing (Hide)'!$A44,'Capacity Summary'!$I$35:$BH$35,0))&lt;&gt;0,INDEX('Capacity Summary'!$I$36:$BH$135,MATCH('Capacity Backing (Hide)'!AD$2,'Capacity Summary'!$B$36:$B$135,0),MATCH('Capacity Backing (Hide)'!$A44,'Capacity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(Hide)'!$A44,'Capacity Summary'!$I$35:$BH$35,0))="x",INDEX('Capacity Summary'!$C$36:$F$135,MATCH('Capacity Backing (Hide)'!AE$2,'Capacity Summary'!$B$36:$B$135,0),4),IF(INDEX('Capacity Summary'!$I$36:$BH$135,MATCH('Capacity Backing (Hide)'!AE$2,'Capacity Summary'!$B$36:$B$135,0),MATCH('Capacity Backing (Hide)'!$A44,'Capacity Summary'!$I$35:$BH$35,0))&lt;&gt;0,INDEX('Capacity Summary'!$I$36:$BH$135,MATCH('Capacity Backing (Hide)'!AE$2,'Capacity Summary'!$B$36:$B$135,0),MATCH('Capacity Backing (Hide)'!$A44,'Capacity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(Hide)'!$A44,'Capacity Summary'!$I$35:$BH$35,0))="x",INDEX('Capacity Summary'!$C$36:$F$135,MATCH('Capacity Backing (Hide)'!AF$2,'Capacity Summary'!$B$36:$B$135,0),4),IF(INDEX('Capacity Summary'!$I$36:$BH$135,MATCH('Capacity Backing (Hide)'!AF$2,'Capacity Summary'!$B$36:$B$135,0),MATCH('Capacity Backing (Hide)'!$A44,'Capacity Summary'!$I$35:$BH$35,0))&lt;&gt;0,INDEX('Capacity Summary'!$I$36:$BH$135,MATCH('Capacity Backing (Hide)'!AF$2,'Capacity Summary'!$B$36:$B$135,0),MATCH('Capacity Backing (Hide)'!$A44,'Capacity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(Hide)'!$A44,'Capacity Summary'!$I$35:$BH$35,0))="x",INDEX('Capacity Summary'!$C$36:$F$135,MATCH('Capacity Backing (Hide)'!AG$2,'Capacity Summary'!$B$36:$B$135,0),4),IF(INDEX('Capacity Summary'!$I$36:$BH$135,MATCH('Capacity Backing (Hide)'!AG$2,'Capacity Summary'!$B$36:$B$135,0),MATCH('Capacity Backing (Hide)'!$A44,'Capacity Summary'!$I$35:$BH$35,0))&lt;&gt;0,INDEX('Capacity Summary'!$I$36:$BH$135,MATCH('Capacity Backing (Hide)'!AG$2,'Capacity Summary'!$B$36:$B$135,0),MATCH('Capacity Backing (Hide)'!$A44,'Capacity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(Hide)'!$A44,'Capacity Summary'!$I$35:$BH$35,0))="x",INDEX('Capacity Summary'!$C$36:$F$135,MATCH('Capacity Backing (Hide)'!AH$2,'Capacity Summary'!$B$36:$B$135,0),4),IF(INDEX('Capacity Summary'!$I$36:$BH$135,MATCH('Capacity Backing (Hide)'!AH$2,'Capacity Summary'!$B$36:$B$135,0),MATCH('Capacity Backing (Hide)'!$A44,'Capacity Summary'!$I$35:$BH$35,0))&lt;&gt;0,INDEX('Capacity Summary'!$I$36:$BH$135,MATCH('Capacity Backing (Hide)'!AH$2,'Capacity Summary'!$B$36:$B$135,0),MATCH('Capacity Backing (Hide)'!$A44,'Capacity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(Hide)'!$A44,'Capacity Summary'!$I$35:$BH$35,0))="x",INDEX('Capacity Summary'!$C$36:$F$135,MATCH('Capacity Backing (Hide)'!AI$2,'Capacity Summary'!$B$36:$B$135,0),4),IF(INDEX('Capacity Summary'!$I$36:$BH$135,MATCH('Capacity Backing (Hide)'!AI$2,'Capacity Summary'!$B$36:$B$135,0),MATCH('Capacity Backing (Hide)'!$A44,'Capacity Summary'!$I$35:$BH$35,0))&lt;&gt;0,INDEX('Capacity Summary'!$I$36:$BH$135,MATCH('Capacity Backing (Hide)'!AI$2,'Capacity Summary'!$B$36:$B$135,0),MATCH('Capacity Backing (Hide)'!$A44,'Capacity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(Hide)'!$A44,'Capacity Summary'!$I$35:$BH$35,0))="x",INDEX('Capacity Summary'!$C$36:$F$135,MATCH('Capacity Backing (Hide)'!AJ$2,'Capacity Summary'!$B$36:$B$135,0),4),IF(INDEX('Capacity Summary'!$I$36:$BH$135,MATCH('Capacity Backing (Hide)'!AJ$2,'Capacity Summary'!$B$36:$B$135,0),MATCH('Capacity Backing (Hide)'!$A44,'Capacity Summary'!$I$35:$BH$35,0))&lt;&gt;0,INDEX('Capacity Summary'!$I$36:$BH$135,MATCH('Capacity Backing (Hide)'!AJ$2,'Capacity Summary'!$B$36:$B$135,0),MATCH('Capacity Backing (Hide)'!$A44,'Capacity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(Hide)'!$A44,'Capacity Summary'!$I$35:$BH$35,0))="x",INDEX('Capacity Summary'!$C$36:$F$135,MATCH('Capacity Backing (Hide)'!AK$2,'Capacity Summary'!$B$36:$B$135,0),4),IF(INDEX('Capacity Summary'!$I$36:$BH$135,MATCH('Capacity Backing (Hide)'!AK$2,'Capacity Summary'!$B$36:$B$135,0),MATCH('Capacity Backing (Hide)'!$A44,'Capacity Summary'!$I$35:$BH$35,0))&lt;&gt;0,INDEX('Capacity Summary'!$I$36:$BH$135,MATCH('Capacity Backing (Hide)'!AK$2,'Capacity Summary'!$B$36:$B$135,0),MATCH('Capacity Backing (Hide)'!$A44,'Capacity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(Hide)'!$A44,'Capacity Summary'!$I$35:$BH$35,0))="x",INDEX('Capacity Summary'!$C$36:$F$135,MATCH('Capacity Backing (Hide)'!AL$2,'Capacity Summary'!$B$36:$B$135,0),4),IF(INDEX('Capacity Summary'!$I$36:$BH$135,MATCH('Capacity Backing (Hide)'!AL$2,'Capacity Summary'!$B$36:$B$135,0),MATCH('Capacity Backing (Hide)'!$A44,'Capacity Summary'!$I$35:$BH$35,0))&lt;&gt;0,INDEX('Capacity Summary'!$I$36:$BH$135,MATCH('Capacity Backing (Hide)'!AL$2,'Capacity Summary'!$B$36:$B$135,0),MATCH('Capacity Backing (Hide)'!$A44,'Capacity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(Hide)'!$A44,'Capacity Summary'!$I$35:$BH$35,0))="x",INDEX('Capacity Summary'!$C$36:$F$135,MATCH('Capacity Backing (Hide)'!AM$2,'Capacity Summary'!$B$36:$B$135,0),4),IF(INDEX('Capacity Summary'!$I$36:$BH$135,MATCH('Capacity Backing (Hide)'!AM$2,'Capacity Summary'!$B$36:$B$135,0),MATCH('Capacity Backing (Hide)'!$A44,'Capacity Summary'!$I$35:$BH$35,0))&lt;&gt;0,INDEX('Capacity Summary'!$I$36:$BH$135,MATCH('Capacity Backing (Hide)'!AM$2,'Capacity Summary'!$B$36:$B$135,0),MATCH('Capacity Backing (Hide)'!$A44,'Capacity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(Hide)'!$A44,'Capacity Summary'!$I$35:$BH$35,0))="x",INDEX('Capacity Summary'!$C$36:$F$135,MATCH('Capacity Backing (Hide)'!AN$2,'Capacity Summary'!$B$36:$B$135,0),4),IF(INDEX('Capacity Summary'!$I$36:$BH$135,MATCH('Capacity Backing (Hide)'!AN$2,'Capacity Summary'!$B$36:$B$135,0),MATCH('Capacity Backing (Hide)'!$A44,'Capacity Summary'!$I$35:$BH$35,0))&lt;&gt;0,INDEX('Capacity Summary'!$I$36:$BH$135,MATCH('Capacity Backing (Hide)'!AN$2,'Capacity Summary'!$B$36:$B$135,0),MATCH('Capacity Backing (Hide)'!$A44,'Capacity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(Hide)'!$A44,'Capacity Summary'!$I$35:$BH$35,0))="x",INDEX('Capacity Summary'!$C$36:$F$135,MATCH('Capacity Backing (Hide)'!AO$2,'Capacity Summary'!$B$36:$B$135,0),4),IF(INDEX('Capacity Summary'!$I$36:$BH$135,MATCH('Capacity Backing (Hide)'!AO$2,'Capacity Summary'!$B$36:$B$135,0),MATCH('Capacity Backing (Hide)'!$A44,'Capacity Summary'!$I$35:$BH$35,0))&lt;&gt;0,INDEX('Capacity Summary'!$I$36:$BH$135,MATCH('Capacity Backing (Hide)'!AO$2,'Capacity Summary'!$B$36:$B$135,0),MATCH('Capacity Backing (Hide)'!$A44,'Capacity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(Hide)'!$A44,'Capacity Summary'!$I$35:$BH$35,0))="x",INDEX('Capacity Summary'!$C$36:$F$135,MATCH('Capacity Backing (Hide)'!AP$2,'Capacity Summary'!$B$36:$B$135,0),4),IF(INDEX('Capacity Summary'!$I$36:$BH$135,MATCH('Capacity Backing (Hide)'!AP$2,'Capacity Summary'!$B$36:$B$135,0),MATCH('Capacity Backing (Hide)'!$A44,'Capacity Summary'!$I$35:$BH$35,0))&lt;&gt;0,INDEX('Capacity Summary'!$I$36:$BH$135,MATCH('Capacity Backing (Hide)'!AP$2,'Capacity Summary'!$B$36:$B$135,0),MATCH('Capacity Backing (Hide)'!$A44,'Capacity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(Hide)'!$A44,'Capacity Summary'!$I$35:$BH$35,0))="x",INDEX('Capacity Summary'!$C$36:$F$135,MATCH('Capacity Backing (Hide)'!AQ$2,'Capacity Summary'!$B$36:$B$135,0),4),IF(INDEX('Capacity Summary'!$I$36:$BH$135,MATCH('Capacity Backing (Hide)'!AQ$2,'Capacity Summary'!$B$36:$B$135,0),MATCH('Capacity Backing (Hide)'!$A44,'Capacity Summary'!$I$35:$BH$35,0))&lt;&gt;0,INDEX('Capacity Summary'!$I$36:$BH$135,MATCH('Capacity Backing (Hide)'!AQ$2,'Capacity Summary'!$B$36:$B$135,0),MATCH('Capacity Backing (Hide)'!$A44,'Capacity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(Hide)'!$A44,'Capacity Summary'!$I$35:$BH$35,0))="x",INDEX('Capacity Summary'!$C$36:$F$135,MATCH('Capacity Backing (Hide)'!AR$2,'Capacity Summary'!$B$36:$B$135,0),4),IF(INDEX('Capacity Summary'!$I$36:$BH$135,MATCH('Capacity Backing (Hide)'!AR$2,'Capacity Summary'!$B$36:$B$135,0),MATCH('Capacity Backing (Hide)'!$A44,'Capacity Summary'!$I$35:$BH$35,0))&lt;&gt;0,INDEX('Capacity Summary'!$I$36:$BH$135,MATCH('Capacity Backing (Hide)'!AR$2,'Capacity Summary'!$B$36:$B$135,0),MATCH('Capacity Backing (Hide)'!$A44,'Capacity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(Hide)'!$A44,'Capacity Summary'!$I$35:$BH$35,0))="x",INDEX('Capacity Summary'!$C$36:$F$135,MATCH('Capacity Backing (Hide)'!AS$2,'Capacity Summary'!$B$36:$B$135,0),4),IF(INDEX('Capacity Summary'!$I$36:$BH$135,MATCH('Capacity Backing (Hide)'!AS$2,'Capacity Summary'!$B$36:$B$135,0),MATCH('Capacity Backing (Hide)'!$A44,'Capacity Summary'!$I$35:$BH$35,0))&lt;&gt;0,INDEX('Capacity Summary'!$I$36:$BH$135,MATCH('Capacity Backing (Hide)'!AS$2,'Capacity Summary'!$B$36:$B$135,0),MATCH('Capacity Backing (Hide)'!$A44,'Capacity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(Hide)'!$A44,'Capacity Summary'!$I$35:$BH$35,0))="x",INDEX('Capacity Summary'!$C$36:$F$135,MATCH('Capacity Backing (Hide)'!AT$2,'Capacity Summary'!$B$36:$B$135,0),4),IF(INDEX('Capacity Summary'!$I$36:$BH$135,MATCH('Capacity Backing (Hide)'!AT$2,'Capacity Summary'!$B$36:$B$135,0),MATCH('Capacity Backing (Hide)'!$A44,'Capacity Summary'!$I$35:$BH$35,0))&lt;&gt;0,INDEX('Capacity Summary'!$I$36:$BH$135,MATCH('Capacity Backing (Hide)'!AT$2,'Capacity Summary'!$B$36:$B$135,0),MATCH('Capacity Backing (Hide)'!$A44,'Capacity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(Hide)'!$A44,'Capacity Summary'!$I$35:$BH$35,0))="x",INDEX('Capacity Summary'!$C$36:$F$135,MATCH('Capacity Backing (Hide)'!AU$2,'Capacity Summary'!$B$36:$B$135,0),4),IF(INDEX('Capacity Summary'!$I$36:$BH$135,MATCH('Capacity Backing (Hide)'!AU$2,'Capacity Summary'!$B$36:$B$135,0),MATCH('Capacity Backing (Hide)'!$A44,'Capacity Summary'!$I$35:$BH$35,0))&lt;&gt;0,INDEX('Capacity Summary'!$I$36:$BH$135,MATCH('Capacity Backing (Hide)'!AU$2,'Capacity Summary'!$B$36:$B$135,0),MATCH('Capacity Backing (Hide)'!$A44,'Capacity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(Hide)'!$A44,'Capacity Summary'!$I$35:$BH$35,0))="x",INDEX('Capacity Summary'!$C$36:$F$135,MATCH('Capacity Backing (Hide)'!AV$2,'Capacity Summary'!$B$36:$B$135,0),4),IF(INDEX('Capacity Summary'!$I$36:$BH$135,MATCH('Capacity Backing (Hide)'!AV$2,'Capacity Summary'!$B$36:$B$135,0),MATCH('Capacity Backing (Hide)'!$A44,'Capacity Summary'!$I$35:$BH$35,0))&lt;&gt;0,INDEX('Capacity Summary'!$I$36:$BH$135,MATCH('Capacity Backing (Hide)'!AV$2,'Capacity Summary'!$B$36:$B$135,0),MATCH('Capacity Backing (Hide)'!$A44,'Capacity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(Hide)'!$A44,'Capacity Summary'!$I$35:$BH$35,0))="x",INDEX('Capacity Summary'!$C$36:$F$135,MATCH('Capacity Backing (Hide)'!AW$2,'Capacity Summary'!$B$36:$B$135,0),4),IF(INDEX('Capacity Summary'!$I$36:$BH$135,MATCH('Capacity Backing (Hide)'!AW$2,'Capacity Summary'!$B$36:$B$135,0),MATCH('Capacity Backing (Hide)'!$A44,'Capacity Summary'!$I$35:$BH$35,0))&lt;&gt;0,INDEX('Capacity Summary'!$I$36:$BH$135,MATCH('Capacity Backing (Hide)'!AW$2,'Capacity Summary'!$B$36:$B$135,0),MATCH('Capacity Backing (Hide)'!$A44,'Capacity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(Hide)'!$A44,'Capacity Summary'!$I$35:$BH$35,0))="x",INDEX('Capacity Summary'!$C$36:$F$135,MATCH('Capacity Backing (Hide)'!AX$2,'Capacity Summary'!$B$36:$B$135,0),4),IF(INDEX('Capacity Summary'!$I$36:$BH$135,MATCH('Capacity Backing (Hide)'!AX$2,'Capacity Summary'!$B$36:$B$135,0),MATCH('Capacity Backing (Hide)'!$A44,'Capacity Summary'!$I$35:$BH$35,0))&lt;&gt;0,INDEX('Capacity Summary'!$I$36:$BH$135,MATCH('Capacity Backing (Hide)'!AX$2,'Capacity Summary'!$B$36:$B$135,0),MATCH('Capacity Backing (Hide)'!$A44,'Capacity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(Hide)'!$A44,'Capacity Summary'!$I$35:$BH$35,0))="x",INDEX('Capacity Summary'!$C$36:$F$135,MATCH('Capacity Backing (Hide)'!AY$2,'Capacity Summary'!$B$36:$B$135,0),4),IF(INDEX('Capacity Summary'!$I$36:$BH$135,MATCH('Capacity Backing (Hide)'!AY$2,'Capacity Summary'!$B$36:$B$135,0),MATCH('Capacity Backing (Hide)'!$A44,'Capacity Summary'!$I$35:$BH$35,0))&lt;&gt;0,INDEX('Capacity Summary'!$I$36:$BH$135,MATCH('Capacity Backing (Hide)'!AY$2,'Capacity Summary'!$B$36:$B$135,0),MATCH('Capacity Backing (Hide)'!$A44,'Capacity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(Hide)'!$A44,'Capacity Summary'!$I$35:$BH$35,0))="x",INDEX('Capacity Summary'!$C$36:$F$135,MATCH('Capacity Backing (Hide)'!AZ$2,'Capacity Summary'!$B$36:$B$135,0),4),IF(INDEX('Capacity Summary'!$I$36:$BH$135,MATCH('Capacity Backing (Hide)'!AZ$2,'Capacity Summary'!$B$36:$B$135,0),MATCH('Capacity Backing (Hide)'!$A44,'Capacity Summary'!$I$35:$BH$35,0))&lt;&gt;0,INDEX('Capacity Summary'!$I$36:$BH$135,MATCH('Capacity Backing (Hide)'!AZ$2,'Capacity Summary'!$B$36:$B$135,0),MATCH('Capacity Backing (Hide)'!$A44,'Capacity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(Hide)'!$A44,'Capacity Summary'!$I$35:$BH$35,0))="x",INDEX('Capacity Summary'!$C$36:$F$135,MATCH('Capacity Backing (Hide)'!BA$2,'Capacity Summary'!$B$36:$B$135,0),4),IF(INDEX('Capacity Summary'!$I$36:$BH$135,MATCH('Capacity Backing (Hide)'!BA$2,'Capacity Summary'!$B$36:$B$135,0),MATCH('Capacity Backing (Hide)'!$A44,'Capacity Summary'!$I$35:$BH$35,0))&lt;&gt;0,INDEX('Capacity Summary'!$I$36:$BH$135,MATCH('Capacity Backing (Hide)'!BA$2,'Capacity Summary'!$B$36:$B$135,0),MATCH('Capacity Backing (Hide)'!$A44,'Capacity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(Hide)'!$A44,'Capacity Summary'!$I$35:$BH$35,0))="x",INDEX('Capacity Summary'!$C$36:$F$135,MATCH('Capacity Backing (Hide)'!BB$2,'Capacity Summary'!$B$36:$B$135,0),4),IF(INDEX('Capacity Summary'!$I$36:$BH$135,MATCH('Capacity Backing (Hide)'!BB$2,'Capacity Summary'!$B$36:$B$135,0),MATCH('Capacity Backing (Hide)'!$A44,'Capacity Summary'!$I$35:$BH$35,0))&lt;&gt;0,INDEX('Capacity Summary'!$I$36:$BH$135,MATCH('Capacity Backing (Hide)'!BB$2,'Capacity Summary'!$B$36:$B$135,0),MATCH('Capacity Backing (Hide)'!$A44,'Capacity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(Hide)'!$A44,'Capacity Summary'!$I$35:$BH$35,0))="x",INDEX('Capacity Summary'!$C$36:$F$135,MATCH('Capacity Backing (Hide)'!BC$2,'Capacity Summary'!$B$36:$B$135,0),4),IF(INDEX('Capacity Summary'!$I$36:$BH$135,MATCH('Capacity Backing (Hide)'!BC$2,'Capacity Summary'!$B$36:$B$135,0),MATCH('Capacity Backing (Hide)'!$A44,'Capacity Summary'!$I$35:$BH$35,0))&lt;&gt;0,INDEX('Capacity Summary'!$I$36:$BH$135,MATCH('Capacity Backing (Hide)'!BC$2,'Capacity Summary'!$B$36:$B$135,0),MATCH('Capacity Backing (Hide)'!$A44,'Capacity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(Hide)'!$A44,'Capacity Summary'!$I$35:$BH$35,0))="x",INDEX('Capacity Summary'!$C$36:$F$135,MATCH('Capacity Backing (Hide)'!BD$2,'Capacity Summary'!$B$36:$B$135,0),4),IF(INDEX('Capacity Summary'!$I$36:$BH$135,MATCH('Capacity Backing (Hide)'!BD$2,'Capacity Summary'!$B$36:$B$135,0),MATCH('Capacity Backing (Hide)'!$A44,'Capacity Summary'!$I$35:$BH$35,0))&lt;&gt;0,INDEX('Capacity Summary'!$I$36:$BH$135,MATCH('Capacity Backing (Hide)'!BD$2,'Capacity Summary'!$B$36:$B$135,0),MATCH('Capacity Backing (Hide)'!$A44,'Capacity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(Hide)'!$A44,'Capacity Summary'!$I$35:$BH$35,0))="x",INDEX('Capacity Summary'!$C$36:$F$135,MATCH('Capacity Backing (Hide)'!BE$2,'Capacity Summary'!$B$36:$B$135,0),4),IF(INDEX('Capacity Summary'!$I$36:$BH$135,MATCH('Capacity Backing (Hide)'!BE$2,'Capacity Summary'!$B$36:$B$135,0),MATCH('Capacity Backing (Hide)'!$A44,'Capacity Summary'!$I$35:$BH$35,0))&lt;&gt;0,INDEX('Capacity Summary'!$I$36:$BH$135,MATCH('Capacity Backing (Hide)'!BE$2,'Capacity Summary'!$B$36:$B$135,0),MATCH('Capacity Backing (Hide)'!$A44,'Capacity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(Hide)'!$A44,'Capacity Summary'!$I$35:$BH$35,0))="x",INDEX('Capacity Summary'!$C$36:$F$135,MATCH('Capacity Backing (Hide)'!BF$2,'Capacity Summary'!$B$36:$B$135,0),4),IF(INDEX('Capacity Summary'!$I$36:$BH$135,MATCH('Capacity Backing (Hide)'!BF$2,'Capacity Summary'!$B$36:$B$135,0),MATCH('Capacity Backing (Hide)'!$A44,'Capacity Summary'!$I$35:$BH$35,0))&lt;&gt;0,INDEX('Capacity Summary'!$I$36:$BH$135,MATCH('Capacity Backing (Hide)'!BF$2,'Capacity Summary'!$B$36:$B$135,0),MATCH('Capacity Backing (Hide)'!$A44,'Capacity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(Hide)'!$A44,'Capacity Summary'!$I$35:$BH$35,0))="x",INDEX('Capacity Summary'!$C$36:$F$135,MATCH('Capacity Backing (Hide)'!BG$2,'Capacity Summary'!$B$36:$B$135,0),4),IF(INDEX('Capacity Summary'!$I$36:$BH$135,MATCH('Capacity Backing (Hide)'!BG$2,'Capacity Summary'!$B$36:$B$135,0),MATCH('Capacity Backing (Hide)'!$A44,'Capacity Summary'!$I$35:$BH$35,0))&lt;&gt;0,INDEX('Capacity Summary'!$I$36:$BH$135,MATCH('Capacity Backing (Hide)'!BG$2,'Capacity Summary'!$B$36:$B$135,0),MATCH('Capacity Backing (Hide)'!$A44,'Capacity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(Hide)'!$A44,'Capacity Summary'!$I$35:$BH$35,0))="x",INDEX('Capacity Summary'!$C$36:$F$135,MATCH('Capacity Backing (Hide)'!BH$2,'Capacity Summary'!$B$36:$B$135,0),4),IF(INDEX('Capacity Summary'!$I$36:$BH$135,MATCH('Capacity Backing (Hide)'!BH$2,'Capacity Summary'!$B$36:$B$135,0),MATCH('Capacity Backing (Hide)'!$A44,'Capacity Summary'!$I$35:$BH$35,0))&lt;&gt;0,INDEX('Capacity Summary'!$I$36:$BH$135,MATCH('Capacity Backing (Hide)'!BH$2,'Capacity Summary'!$B$36:$B$135,0),MATCH('Capacity Backing (Hide)'!$A44,'Capacity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(Hide)'!$A44,'Capacity Summary'!$I$35:$BH$35,0))="x",INDEX('Capacity Summary'!$C$36:$F$135,MATCH('Capacity Backing (Hide)'!BI$2,'Capacity Summary'!$B$36:$B$135,0),4),IF(INDEX('Capacity Summary'!$I$36:$BH$135,MATCH('Capacity Backing (Hide)'!BI$2,'Capacity Summary'!$B$36:$B$135,0),MATCH('Capacity Backing (Hide)'!$A44,'Capacity Summary'!$I$35:$BH$35,0))&lt;&gt;0,INDEX('Capacity Summary'!$I$36:$BH$135,MATCH('Capacity Backing (Hide)'!BI$2,'Capacity Summary'!$B$36:$B$135,0),MATCH('Capacity Backing (Hide)'!$A44,'Capacity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(Hide)'!$A44,'Capacity Summary'!$I$35:$BH$35,0))="x",INDEX('Capacity Summary'!$C$36:$F$135,MATCH('Capacity Backing (Hide)'!BJ$2,'Capacity Summary'!$B$36:$B$135,0),4),IF(INDEX('Capacity Summary'!$I$36:$BH$135,MATCH('Capacity Backing (Hide)'!BJ$2,'Capacity Summary'!$B$36:$B$135,0),MATCH('Capacity Backing (Hide)'!$A44,'Capacity Summary'!$I$35:$BH$35,0))&lt;&gt;0,INDEX('Capacity Summary'!$I$36:$BH$135,MATCH('Capacity Backing (Hide)'!BJ$2,'Capacity Summary'!$B$36:$B$135,0),MATCH('Capacity Backing (Hide)'!$A44,'Capacity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(Hide)'!$A44,'Capacity Summary'!$I$35:$BH$35,0))="x",INDEX('Capacity Summary'!$C$36:$F$135,MATCH('Capacity Backing (Hide)'!BK$2,'Capacity Summary'!$B$36:$B$135,0),4),IF(INDEX('Capacity Summary'!$I$36:$BH$135,MATCH('Capacity Backing (Hide)'!BK$2,'Capacity Summary'!$B$36:$B$135,0),MATCH('Capacity Backing (Hide)'!$A44,'Capacity Summary'!$I$35:$BH$35,0))&lt;&gt;0,INDEX('Capacity Summary'!$I$36:$BH$135,MATCH('Capacity Backing (Hide)'!BK$2,'Capacity Summary'!$B$36:$B$135,0),MATCH('Capacity Backing (Hide)'!$A44,'Capacity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(Hide)'!$A44,'Capacity Summary'!$I$35:$BH$35,0))="x",INDEX('Capacity Summary'!$C$36:$F$135,MATCH('Capacity Backing (Hide)'!BL$2,'Capacity Summary'!$B$36:$B$135,0),4),IF(INDEX('Capacity Summary'!$I$36:$BH$135,MATCH('Capacity Backing (Hide)'!BL$2,'Capacity Summary'!$B$36:$B$135,0),MATCH('Capacity Backing (Hide)'!$A44,'Capacity Summary'!$I$35:$BH$35,0))&lt;&gt;0,INDEX('Capacity Summary'!$I$36:$BH$135,MATCH('Capacity Backing (Hide)'!BL$2,'Capacity Summary'!$B$36:$B$135,0),MATCH('Capacity Backing (Hide)'!$A44,'Capacity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(Hide)'!$A44,'Capacity Summary'!$I$35:$BH$35,0))="x",INDEX('Capacity Summary'!$C$36:$F$135,MATCH('Capacity Backing (Hide)'!BM$2,'Capacity Summary'!$B$36:$B$135,0),4),IF(INDEX('Capacity Summary'!$I$36:$BH$135,MATCH('Capacity Backing (Hide)'!BM$2,'Capacity Summary'!$B$36:$B$135,0),MATCH('Capacity Backing (Hide)'!$A44,'Capacity Summary'!$I$35:$BH$35,0))&lt;&gt;0,INDEX('Capacity Summary'!$I$36:$BH$135,MATCH('Capacity Backing (Hide)'!BM$2,'Capacity Summary'!$B$36:$B$135,0),MATCH('Capacity Backing (Hide)'!$A44,'Capacity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(Hide)'!$A44,'Capacity Summary'!$I$35:$BH$35,0))="x",INDEX('Capacity Summary'!$C$36:$F$135,MATCH('Capacity Backing (Hide)'!BN$2,'Capacity Summary'!$B$36:$B$135,0),4),IF(INDEX('Capacity Summary'!$I$36:$BH$135,MATCH('Capacity Backing (Hide)'!BN$2,'Capacity Summary'!$B$36:$B$135,0),MATCH('Capacity Backing (Hide)'!$A44,'Capacity Summary'!$I$35:$BH$35,0))&lt;&gt;0,INDEX('Capacity Summary'!$I$36:$BH$135,MATCH('Capacity Backing (Hide)'!BN$2,'Capacity Summary'!$B$36:$B$135,0),MATCH('Capacity Backing (Hide)'!$A44,'Capacity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(Hide)'!$A44,'Capacity Summary'!$I$35:$BH$35,0))="x",INDEX('Capacity Summary'!$C$36:$F$135,MATCH('Capacity Backing (Hide)'!BO$2,'Capacity Summary'!$B$36:$B$135,0),4),IF(INDEX('Capacity Summary'!$I$36:$BH$135,MATCH('Capacity Backing (Hide)'!BO$2,'Capacity Summary'!$B$36:$B$135,0),MATCH('Capacity Backing (Hide)'!$A44,'Capacity Summary'!$I$35:$BH$35,0))&lt;&gt;0,INDEX('Capacity Summary'!$I$36:$BH$135,MATCH('Capacity Backing (Hide)'!BO$2,'Capacity Summary'!$B$36:$B$135,0),MATCH('Capacity Backing (Hide)'!$A44,'Capacity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(Hide)'!$A44,'Capacity Summary'!$I$35:$BH$35,0))="x",INDEX('Capacity Summary'!$C$36:$F$135,MATCH('Capacity Backing (Hide)'!BP$2,'Capacity Summary'!$B$36:$B$135,0),4),IF(INDEX('Capacity Summary'!$I$36:$BH$135,MATCH('Capacity Backing (Hide)'!BP$2,'Capacity Summary'!$B$36:$B$135,0),MATCH('Capacity Backing (Hide)'!$A44,'Capacity Summary'!$I$35:$BH$35,0))&lt;&gt;0,INDEX('Capacity Summary'!$I$36:$BH$135,MATCH('Capacity Backing (Hide)'!BP$2,'Capacity Summary'!$B$36:$B$135,0),MATCH('Capacity Backing (Hide)'!$A44,'Capacity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(Hide)'!$A44,'Capacity Summary'!$I$35:$BH$35,0))="x",INDEX('Capacity Summary'!$C$36:$F$135,MATCH('Capacity Backing (Hide)'!BQ$2,'Capacity Summary'!$B$36:$B$135,0),4),IF(INDEX('Capacity Summary'!$I$36:$BH$135,MATCH('Capacity Backing (Hide)'!BQ$2,'Capacity Summary'!$B$36:$B$135,0),MATCH('Capacity Backing (Hide)'!$A44,'Capacity Summary'!$I$35:$BH$35,0))&lt;&gt;0,INDEX('Capacity Summary'!$I$36:$BH$135,MATCH('Capacity Backing (Hide)'!BQ$2,'Capacity Summary'!$B$36:$B$135,0),MATCH('Capacity Backing (Hide)'!$A44,'Capacity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(Hide)'!$A44,'Capacity Summary'!$I$35:$BH$35,0))="x",INDEX('Capacity Summary'!$C$36:$F$135,MATCH('Capacity Backing (Hide)'!BR$2,'Capacity Summary'!$B$36:$B$135,0),4),IF(INDEX('Capacity Summary'!$I$36:$BH$135,MATCH('Capacity Backing (Hide)'!BR$2,'Capacity Summary'!$B$36:$B$135,0),MATCH('Capacity Backing (Hide)'!$A44,'Capacity Summary'!$I$35:$BH$35,0))&lt;&gt;0,INDEX('Capacity Summary'!$I$36:$BH$135,MATCH('Capacity Backing (Hide)'!BR$2,'Capacity Summary'!$B$36:$B$135,0),MATCH('Capacity Backing (Hide)'!$A44,'Capacity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(Hide)'!$A44,'Capacity Summary'!$I$35:$BH$35,0))="x",INDEX('Capacity Summary'!$C$36:$F$135,MATCH('Capacity Backing (Hide)'!BS$2,'Capacity Summary'!$B$36:$B$135,0),4),IF(INDEX('Capacity Summary'!$I$36:$BH$135,MATCH('Capacity Backing (Hide)'!BS$2,'Capacity Summary'!$B$36:$B$135,0),MATCH('Capacity Backing (Hide)'!$A44,'Capacity Summary'!$I$35:$BH$35,0))&lt;&gt;0,INDEX('Capacity Summary'!$I$36:$BH$135,MATCH('Capacity Backing (Hide)'!BS$2,'Capacity Summary'!$B$36:$B$135,0),MATCH('Capacity Backing (Hide)'!$A44,'Capacity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(Hide)'!$A44,'Capacity Summary'!$I$35:$BH$35,0))="x",INDEX('Capacity Summary'!$C$36:$F$135,MATCH('Capacity Backing (Hide)'!BT$2,'Capacity Summary'!$B$36:$B$135,0),4),IF(INDEX('Capacity Summary'!$I$36:$BH$135,MATCH('Capacity Backing (Hide)'!BT$2,'Capacity Summary'!$B$36:$B$135,0),MATCH('Capacity Backing (Hide)'!$A44,'Capacity Summary'!$I$35:$BH$35,0))&lt;&gt;0,INDEX('Capacity Summary'!$I$36:$BH$135,MATCH('Capacity Backing (Hide)'!BT$2,'Capacity Summary'!$B$36:$B$135,0),MATCH('Capacity Backing (Hide)'!$A44,'Capacity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(Hide)'!$A44,'Capacity Summary'!$I$35:$BH$35,0))="x",INDEX('Capacity Summary'!$C$36:$F$135,MATCH('Capacity Backing (Hide)'!BU$2,'Capacity Summary'!$B$36:$B$135,0),4),IF(INDEX('Capacity Summary'!$I$36:$BH$135,MATCH('Capacity Backing (Hide)'!BU$2,'Capacity Summary'!$B$36:$B$135,0),MATCH('Capacity Backing (Hide)'!$A44,'Capacity Summary'!$I$35:$BH$35,0))&lt;&gt;0,INDEX('Capacity Summary'!$I$36:$BH$135,MATCH('Capacity Backing (Hide)'!BU$2,'Capacity Summary'!$B$36:$B$135,0),MATCH('Capacity Backing (Hide)'!$A44,'Capacity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(Hide)'!$A44,'Capacity Summary'!$I$35:$BH$35,0))="x",INDEX('Capacity Summary'!$C$36:$F$135,MATCH('Capacity Backing (Hide)'!BV$2,'Capacity Summary'!$B$36:$B$135,0),4),IF(INDEX('Capacity Summary'!$I$36:$BH$135,MATCH('Capacity Backing (Hide)'!BV$2,'Capacity Summary'!$B$36:$B$135,0),MATCH('Capacity Backing (Hide)'!$A44,'Capacity Summary'!$I$35:$BH$35,0))&lt;&gt;0,INDEX('Capacity Summary'!$I$36:$BH$135,MATCH('Capacity Backing (Hide)'!BV$2,'Capacity Summary'!$B$36:$B$135,0),MATCH('Capacity Backing (Hide)'!$A44,'Capacity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(Hide)'!$A44,'Capacity Summary'!$I$35:$BH$35,0))="x",INDEX('Capacity Summary'!$C$36:$F$135,MATCH('Capacity Backing (Hide)'!BW$2,'Capacity Summary'!$B$36:$B$135,0),4),IF(INDEX('Capacity Summary'!$I$36:$BH$135,MATCH('Capacity Backing (Hide)'!BW$2,'Capacity Summary'!$B$36:$B$135,0),MATCH('Capacity Backing (Hide)'!$A44,'Capacity Summary'!$I$35:$BH$35,0))&lt;&gt;0,INDEX('Capacity Summary'!$I$36:$BH$135,MATCH('Capacity Backing (Hide)'!BW$2,'Capacity Summary'!$B$36:$B$135,0),MATCH('Capacity Backing (Hide)'!$A44,'Capacity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(Hide)'!$A44,'Capacity Summary'!$I$35:$BH$35,0))="x",INDEX('Capacity Summary'!$C$36:$F$135,MATCH('Capacity Backing (Hide)'!BX$2,'Capacity Summary'!$B$36:$B$135,0),4),IF(INDEX('Capacity Summary'!$I$36:$BH$135,MATCH('Capacity Backing (Hide)'!BX$2,'Capacity Summary'!$B$36:$B$135,0),MATCH('Capacity Backing (Hide)'!$A44,'Capacity Summary'!$I$35:$BH$35,0))&lt;&gt;0,INDEX('Capacity Summary'!$I$36:$BH$135,MATCH('Capacity Backing (Hide)'!BX$2,'Capacity Summary'!$B$36:$B$135,0),MATCH('Capacity Backing (Hide)'!$A44,'Capacity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(Hide)'!$A44,'Capacity Summary'!$I$35:$BH$35,0))="x",INDEX('Capacity Summary'!$C$36:$F$135,MATCH('Capacity Backing (Hide)'!BY$2,'Capacity Summary'!$B$36:$B$135,0),4),IF(INDEX('Capacity Summary'!$I$36:$BH$135,MATCH('Capacity Backing (Hide)'!BY$2,'Capacity Summary'!$B$36:$B$135,0),MATCH('Capacity Backing (Hide)'!$A44,'Capacity Summary'!$I$35:$BH$35,0))&lt;&gt;0,INDEX('Capacity Summary'!$I$36:$BH$135,MATCH('Capacity Backing (Hide)'!BY$2,'Capacity Summary'!$B$36:$B$135,0),MATCH('Capacity Backing (Hide)'!$A44,'Capacity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(Hide)'!$A44,'Capacity Summary'!$I$35:$BH$35,0))="x",INDEX('Capacity Summary'!$C$36:$F$135,MATCH('Capacity Backing (Hide)'!BZ$2,'Capacity Summary'!$B$36:$B$135,0),4),IF(INDEX('Capacity Summary'!$I$36:$BH$135,MATCH('Capacity Backing (Hide)'!BZ$2,'Capacity Summary'!$B$36:$B$135,0),MATCH('Capacity Backing (Hide)'!$A44,'Capacity Summary'!$I$35:$BH$35,0))&lt;&gt;0,INDEX('Capacity Summary'!$I$36:$BH$135,MATCH('Capacity Backing (Hide)'!BZ$2,'Capacity Summary'!$B$36:$B$135,0),MATCH('Capacity Backing (Hide)'!$A44,'Capacity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(Hide)'!$A44,'Capacity Summary'!$I$35:$BH$35,0))="x",INDEX('Capacity Summary'!$C$36:$F$135,MATCH('Capacity Backing (Hide)'!CA$2,'Capacity Summary'!$B$36:$B$135,0),4),IF(INDEX('Capacity Summary'!$I$36:$BH$135,MATCH('Capacity Backing (Hide)'!CA$2,'Capacity Summary'!$B$36:$B$135,0),MATCH('Capacity Backing (Hide)'!$A44,'Capacity Summary'!$I$35:$BH$35,0))&lt;&gt;0,INDEX('Capacity Summary'!$I$36:$BH$135,MATCH('Capacity Backing (Hide)'!CA$2,'Capacity Summary'!$B$36:$B$135,0),MATCH('Capacity Backing (Hide)'!$A44,'Capacity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(Hide)'!$A44,'Capacity Summary'!$I$35:$BH$35,0))="x",INDEX('Capacity Summary'!$C$36:$F$135,MATCH('Capacity Backing (Hide)'!CB$2,'Capacity Summary'!$B$36:$B$135,0),4),IF(INDEX('Capacity Summary'!$I$36:$BH$135,MATCH('Capacity Backing (Hide)'!CB$2,'Capacity Summary'!$B$36:$B$135,0),MATCH('Capacity Backing (Hide)'!$A44,'Capacity Summary'!$I$35:$BH$35,0))&lt;&gt;0,INDEX('Capacity Summary'!$I$36:$BH$135,MATCH('Capacity Backing (Hide)'!CB$2,'Capacity Summary'!$B$36:$B$135,0),MATCH('Capacity Backing (Hide)'!$A44,'Capacity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(Hide)'!$A44,'Capacity Summary'!$I$35:$BH$35,0))="x",INDEX('Capacity Summary'!$C$36:$F$135,MATCH('Capacity Backing (Hide)'!CC$2,'Capacity Summary'!$B$36:$B$135,0),4),IF(INDEX('Capacity Summary'!$I$36:$BH$135,MATCH('Capacity Backing (Hide)'!CC$2,'Capacity Summary'!$B$36:$B$135,0),MATCH('Capacity Backing (Hide)'!$A44,'Capacity Summary'!$I$35:$BH$35,0))&lt;&gt;0,INDEX('Capacity Summary'!$I$36:$BH$135,MATCH('Capacity Backing (Hide)'!CC$2,'Capacity Summary'!$B$36:$B$135,0),MATCH('Capacity Backing (Hide)'!$A44,'Capacity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(Hide)'!$A44,'Capacity Summary'!$I$35:$BH$35,0))="x",INDEX('Capacity Summary'!$C$36:$F$135,MATCH('Capacity Backing (Hide)'!CD$2,'Capacity Summary'!$B$36:$B$135,0),4),IF(INDEX('Capacity Summary'!$I$36:$BH$135,MATCH('Capacity Backing (Hide)'!CD$2,'Capacity Summary'!$B$36:$B$135,0),MATCH('Capacity Backing (Hide)'!$A44,'Capacity Summary'!$I$35:$BH$35,0))&lt;&gt;0,INDEX('Capacity Summary'!$I$36:$BH$135,MATCH('Capacity Backing (Hide)'!CD$2,'Capacity Summary'!$B$36:$B$135,0),MATCH('Capacity Backing (Hide)'!$A44,'Capacity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(Hide)'!$A44,'Capacity Summary'!$I$35:$BH$35,0))="x",INDEX('Capacity Summary'!$C$36:$F$135,MATCH('Capacity Backing (Hide)'!CE$2,'Capacity Summary'!$B$36:$B$135,0),4),IF(INDEX('Capacity Summary'!$I$36:$BH$135,MATCH('Capacity Backing (Hide)'!CE$2,'Capacity Summary'!$B$36:$B$135,0),MATCH('Capacity Backing (Hide)'!$A44,'Capacity Summary'!$I$35:$BH$35,0))&lt;&gt;0,INDEX('Capacity Summary'!$I$36:$BH$135,MATCH('Capacity Backing (Hide)'!CE$2,'Capacity Summary'!$B$36:$B$135,0),MATCH('Capacity Backing (Hide)'!$A44,'Capacity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(Hide)'!$A44,'Capacity Summary'!$I$35:$BH$35,0))="x",INDEX('Capacity Summary'!$C$36:$F$135,MATCH('Capacity Backing (Hide)'!CF$2,'Capacity Summary'!$B$36:$B$135,0),4),IF(INDEX('Capacity Summary'!$I$36:$BH$135,MATCH('Capacity Backing (Hide)'!CF$2,'Capacity Summary'!$B$36:$B$135,0),MATCH('Capacity Backing (Hide)'!$A44,'Capacity Summary'!$I$35:$BH$35,0))&lt;&gt;0,INDEX('Capacity Summary'!$I$36:$BH$135,MATCH('Capacity Backing (Hide)'!CF$2,'Capacity Summary'!$B$36:$B$135,0),MATCH('Capacity Backing (Hide)'!$A44,'Capacity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(Hide)'!$A44,'Capacity Summary'!$I$35:$BH$35,0))="x",INDEX('Capacity Summary'!$C$36:$F$135,MATCH('Capacity Backing (Hide)'!CG$2,'Capacity Summary'!$B$36:$B$135,0),4),IF(INDEX('Capacity Summary'!$I$36:$BH$135,MATCH('Capacity Backing (Hide)'!CG$2,'Capacity Summary'!$B$36:$B$135,0),MATCH('Capacity Backing (Hide)'!$A44,'Capacity Summary'!$I$35:$BH$35,0))&lt;&gt;0,INDEX('Capacity Summary'!$I$36:$BH$135,MATCH('Capacity Backing (Hide)'!CG$2,'Capacity Summary'!$B$36:$B$135,0),MATCH('Capacity Backing (Hide)'!$A44,'Capacity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(Hide)'!$A44,'Capacity Summary'!$I$35:$BH$35,0))="x",INDEX('Capacity Summary'!$C$36:$F$135,MATCH('Capacity Backing (Hide)'!CH$2,'Capacity Summary'!$B$36:$B$135,0),4),IF(INDEX('Capacity Summary'!$I$36:$BH$135,MATCH('Capacity Backing (Hide)'!CH$2,'Capacity Summary'!$B$36:$B$135,0),MATCH('Capacity Backing (Hide)'!$A44,'Capacity Summary'!$I$35:$BH$35,0))&lt;&gt;0,INDEX('Capacity Summary'!$I$36:$BH$135,MATCH('Capacity Backing (Hide)'!CH$2,'Capacity Summary'!$B$36:$B$135,0),MATCH('Capacity Backing (Hide)'!$A44,'Capacity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(Hide)'!$A44,'Capacity Summary'!$I$35:$BH$35,0))="x",INDEX('Capacity Summary'!$C$36:$F$135,MATCH('Capacity Backing (Hide)'!CI$2,'Capacity Summary'!$B$36:$B$135,0),4),IF(INDEX('Capacity Summary'!$I$36:$BH$135,MATCH('Capacity Backing (Hide)'!CI$2,'Capacity Summary'!$B$36:$B$135,0),MATCH('Capacity Backing (Hide)'!$A44,'Capacity Summary'!$I$35:$BH$35,0))&lt;&gt;0,INDEX('Capacity Summary'!$I$36:$BH$135,MATCH('Capacity Backing (Hide)'!CI$2,'Capacity Summary'!$B$36:$B$135,0),MATCH('Capacity Backing (Hide)'!$A44,'Capacity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(Hide)'!$A44,'Capacity Summary'!$I$35:$BH$35,0))="x",INDEX('Capacity Summary'!$C$36:$F$135,MATCH('Capacity Backing (Hide)'!CJ$2,'Capacity Summary'!$B$36:$B$135,0),4),IF(INDEX('Capacity Summary'!$I$36:$BH$135,MATCH('Capacity Backing (Hide)'!CJ$2,'Capacity Summary'!$B$36:$B$135,0),MATCH('Capacity Backing (Hide)'!$A44,'Capacity Summary'!$I$35:$BH$35,0))&lt;&gt;0,INDEX('Capacity Summary'!$I$36:$BH$135,MATCH('Capacity Backing (Hide)'!CJ$2,'Capacity Summary'!$B$36:$B$135,0),MATCH('Capacity Backing (Hide)'!$A44,'Capacity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(Hide)'!$A44,'Capacity Summary'!$I$35:$BH$35,0))="x",INDEX('Capacity Summary'!$C$36:$F$135,MATCH('Capacity Backing (Hide)'!CK$2,'Capacity Summary'!$B$36:$B$135,0),4),IF(INDEX('Capacity Summary'!$I$36:$BH$135,MATCH('Capacity Backing (Hide)'!CK$2,'Capacity Summary'!$B$36:$B$135,0),MATCH('Capacity Backing (Hide)'!$A44,'Capacity Summary'!$I$35:$BH$35,0))&lt;&gt;0,INDEX('Capacity Summary'!$I$36:$BH$135,MATCH('Capacity Backing (Hide)'!CK$2,'Capacity Summary'!$B$36:$B$135,0),MATCH('Capacity Backing (Hide)'!$A44,'Capacity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(Hide)'!$A44,'Capacity Summary'!$I$35:$BH$35,0))="x",INDEX('Capacity Summary'!$C$36:$F$135,MATCH('Capacity Backing (Hide)'!CL$2,'Capacity Summary'!$B$36:$B$135,0),4),IF(INDEX('Capacity Summary'!$I$36:$BH$135,MATCH('Capacity Backing (Hide)'!CL$2,'Capacity Summary'!$B$36:$B$135,0),MATCH('Capacity Backing (Hide)'!$A44,'Capacity Summary'!$I$35:$BH$35,0))&lt;&gt;0,INDEX('Capacity Summary'!$I$36:$BH$135,MATCH('Capacity Backing (Hide)'!CL$2,'Capacity Summary'!$B$36:$B$135,0),MATCH('Capacity Backing (Hide)'!$A44,'Capacity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(Hide)'!$A44,'Capacity Summary'!$I$35:$BH$35,0))="x",INDEX('Capacity Summary'!$C$36:$F$135,MATCH('Capacity Backing (Hide)'!CM$2,'Capacity Summary'!$B$36:$B$135,0),4),IF(INDEX('Capacity Summary'!$I$36:$BH$135,MATCH('Capacity Backing (Hide)'!CM$2,'Capacity Summary'!$B$36:$B$135,0),MATCH('Capacity Backing (Hide)'!$A44,'Capacity Summary'!$I$35:$BH$35,0))&lt;&gt;0,INDEX('Capacity Summary'!$I$36:$BH$135,MATCH('Capacity Backing (Hide)'!CM$2,'Capacity Summary'!$B$36:$B$135,0),MATCH('Capacity Backing (Hide)'!$A44,'Capacity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(Hide)'!$A44,'Capacity Summary'!$I$35:$BH$35,0))="x",INDEX('Capacity Summary'!$C$36:$F$135,MATCH('Capacity Backing (Hide)'!CN$2,'Capacity Summary'!$B$36:$B$135,0),4),IF(INDEX('Capacity Summary'!$I$36:$BH$135,MATCH('Capacity Backing (Hide)'!CN$2,'Capacity Summary'!$B$36:$B$135,0),MATCH('Capacity Backing (Hide)'!$A44,'Capacity Summary'!$I$35:$BH$35,0))&lt;&gt;0,INDEX('Capacity Summary'!$I$36:$BH$135,MATCH('Capacity Backing (Hide)'!CN$2,'Capacity Summary'!$B$36:$B$135,0),MATCH('Capacity Backing (Hide)'!$A44,'Capacity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(Hide)'!$A44,'Capacity Summary'!$I$35:$BH$35,0))="x",INDEX('Capacity Summary'!$C$36:$F$135,MATCH('Capacity Backing (Hide)'!CO$2,'Capacity Summary'!$B$36:$B$135,0),4),IF(INDEX('Capacity Summary'!$I$36:$BH$135,MATCH('Capacity Backing (Hide)'!CO$2,'Capacity Summary'!$B$36:$B$135,0),MATCH('Capacity Backing (Hide)'!$A44,'Capacity Summary'!$I$35:$BH$35,0))&lt;&gt;0,INDEX('Capacity Summary'!$I$36:$BH$135,MATCH('Capacity Backing (Hide)'!CO$2,'Capacity Summary'!$B$36:$B$135,0),MATCH('Capacity Backing (Hide)'!$A44,'Capacity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(Hide)'!$A44,'Capacity Summary'!$I$35:$BH$35,0))="x",INDEX('Capacity Summary'!$C$36:$F$135,MATCH('Capacity Backing (Hide)'!CP$2,'Capacity Summary'!$B$36:$B$135,0),4),IF(INDEX('Capacity Summary'!$I$36:$BH$135,MATCH('Capacity Backing (Hide)'!CP$2,'Capacity Summary'!$B$36:$B$135,0),MATCH('Capacity Backing (Hide)'!$A44,'Capacity Summary'!$I$35:$BH$35,0))&lt;&gt;0,INDEX('Capacity Summary'!$I$36:$BH$135,MATCH('Capacity Backing (Hide)'!CP$2,'Capacity Summary'!$B$36:$B$135,0),MATCH('Capacity Backing (Hide)'!$A44,'Capacity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(Hide)'!$A44,'Capacity Summary'!$I$35:$BH$35,0))="x",INDEX('Capacity Summary'!$C$36:$F$135,MATCH('Capacity Backing (Hide)'!CQ$2,'Capacity Summary'!$B$36:$B$135,0),4),IF(INDEX('Capacity Summary'!$I$36:$BH$135,MATCH('Capacity Backing (Hide)'!CQ$2,'Capacity Summary'!$B$36:$B$135,0),MATCH('Capacity Backing (Hide)'!$A44,'Capacity Summary'!$I$35:$BH$35,0))&lt;&gt;0,INDEX('Capacity Summary'!$I$36:$BH$135,MATCH('Capacity Backing (Hide)'!CQ$2,'Capacity Summary'!$B$36:$B$135,0),MATCH('Capacity Backing (Hide)'!$A44,'Capacity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(Hide)'!$A44,'Capacity Summary'!$I$35:$BH$35,0))="x",INDEX('Capacity Summary'!$C$36:$F$135,MATCH('Capacity Backing (Hide)'!CR$2,'Capacity Summary'!$B$36:$B$135,0),4),IF(INDEX('Capacity Summary'!$I$36:$BH$135,MATCH('Capacity Backing (Hide)'!CR$2,'Capacity Summary'!$B$36:$B$135,0),MATCH('Capacity Backing (Hide)'!$A44,'Capacity Summary'!$I$35:$BH$35,0))&lt;&gt;0,INDEX('Capacity Summary'!$I$36:$BH$135,MATCH('Capacity Backing (Hide)'!CR$2,'Capacity Summary'!$B$36:$B$135,0),MATCH('Capacity Backing (Hide)'!$A44,'Capacity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(Hide)'!$A44,'Capacity Summary'!$I$35:$BH$35,0))="x",INDEX('Capacity Summary'!$C$36:$F$135,MATCH('Capacity Backing (Hide)'!CS$2,'Capacity Summary'!$B$36:$B$135,0),4),IF(INDEX('Capacity Summary'!$I$36:$BH$135,MATCH('Capacity Backing (Hide)'!CS$2,'Capacity Summary'!$B$36:$B$135,0),MATCH('Capacity Backing (Hide)'!$A44,'Capacity Summary'!$I$35:$BH$35,0))&lt;&gt;0,INDEX('Capacity Summary'!$I$36:$BH$135,MATCH('Capacity Backing (Hide)'!CS$2,'Capacity Summary'!$B$36:$B$135,0),MATCH('Capacity Backing (Hide)'!$A44,'Capacity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(Hide)'!$A44,'Capacity Summary'!$I$35:$BH$35,0))="x",INDEX('Capacity Summary'!$C$36:$F$135,MATCH('Capacity Backing (Hide)'!CT$2,'Capacity Summary'!$B$36:$B$135,0),4),IF(INDEX('Capacity Summary'!$I$36:$BH$135,MATCH('Capacity Backing (Hide)'!CT$2,'Capacity Summary'!$B$36:$B$135,0),MATCH('Capacity Backing (Hide)'!$A44,'Capacity Summary'!$I$35:$BH$35,0))&lt;&gt;0,INDEX('Capacity Summary'!$I$36:$BH$135,MATCH('Capacity Backing (Hide)'!CT$2,'Capacity Summary'!$B$36:$B$135,0),MATCH('Capacity Backing (Hide)'!$A44,'Capacity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(Hide)'!$A44,'Capacity Summary'!$I$35:$BH$35,0))="x",INDEX('Capacity Summary'!$C$36:$F$135,MATCH('Capacity Backing (Hide)'!CU$2,'Capacity Summary'!$B$36:$B$135,0),4),IF(INDEX('Capacity Summary'!$I$36:$BH$135,MATCH('Capacity Backing (Hide)'!CU$2,'Capacity Summary'!$B$36:$B$135,0),MATCH('Capacity Backing (Hide)'!$A44,'Capacity Summary'!$I$35:$BH$35,0))&lt;&gt;0,INDEX('Capacity Summary'!$I$36:$BH$135,MATCH('Capacity Backing (Hide)'!CU$2,'Capacity Summary'!$B$36:$B$135,0),MATCH('Capacity Backing (Hide)'!$A44,'Capacity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(Hide)'!$A44,'Capacity Summary'!$I$35:$BH$35,0))="x",INDEX('Capacity Summary'!$C$36:$F$135,MATCH('Capacity Backing (Hide)'!CV$2,'Capacity Summary'!$B$36:$B$135,0),4),IF(INDEX('Capacity Summary'!$I$36:$BH$135,MATCH('Capacity Backing (Hide)'!CV$2,'Capacity Summary'!$B$36:$B$135,0),MATCH('Capacity Backing (Hide)'!$A44,'Capacity Summary'!$I$35:$BH$35,0))&lt;&gt;0,INDEX('Capacity Summary'!$I$36:$BH$135,MATCH('Capacity Backing (Hide)'!CV$2,'Capacity Summary'!$B$36:$B$135,0),MATCH('Capacity Backing (Hide)'!$A44,'Capacity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(Hide)'!$A44,'Capacity Summary'!$I$35:$BH$35,0))="x",INDEX('Capacity Summary'!$C$36:$F$135,MATCH('Capacity Backing (Hide)'!CW$2,'Capacity Summary'!$B$36:$B$135,0),4),IF(INDEX('Capacity Summary'!$I$36:$BH$135,MATCH('Capacity Backing (Hide)'!CW$2,'Capacity Summary'!$B$36:$B$135,0),MATCH('Capacity Backing (Hide)'!$A44,'Capacity Summary'!$I$35:$BH$35,0))&lt;&gt;0,INDEX('Capacity Summary'!$I$36:$BH$135,MATCH('Capacity Backing (Hide)'!CW$2,'Capacity Summary'!$B$36:$B$135,0),MATCH('Capacity Backing (Hide)'!$A44,'Capacity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(Hide)'!$A45,'Capacity Summary'!$I$35:$BH$35,0))="x",INDEX('Capacity Summary'!$C$36:$F$135,MATCH('Capacity Backing (Hide)'!B$2,'Capacity Summary'!$B$36:$B$135,0),4),IF(INDEX('Capacity Summary'!$I$36:$BH$135,MATCH('Capacity Backing (Hide)'!B$2,'Capacity Summary'!$B$36:$B$135,0),MATCH('Capacity Backing (Hide)'!$A45,'Capacity Summary'!$I$35:$BH$35,0))&lt;&gt;0,INDEX('Capacity Summary'!$I$36:$BH$135,MATCH('Capacity Backing (Hide)'!B$2,'Capacity Summary'!$B$36:$B$135,0),MATCH('Capacity Backing (Hide)'!$A45,'Capacity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(Hide)'!$A45,'Capacity Summary'!$I$35:$BH$35,0))="x",INDEX('Capacity Summary'!$C$36:$F$135,MATCH('Capacity Backing (Hide)'!C$2,'Capacity Summary'!$B$36:$B$135,0),4),IF(INDEX('Capacity Summary'!$I$36:$BH$135,MATCH('Capacity Backing (Hide)'!C$2,'Capacity Summary'!$B$36:$B$135,0),MATCH('Capacity Backing (Hide)'!$A45,'Capacity Summary'!$I$35:$BH$35,0))&lt;&gt;0,INDEX('Capacity Summary'!$I$36:$BH$135,MATCH('Capacity Backing (Hide)'!C$2,'Capacity Summary'!$B$36:$B$135,0),MATCH('Capacity Backing (Hide)'!$A45,'Capacity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(Hide)'!$A45,'Capacity Summary'!$I$35:$BH$35,0))="x",INDEX('Capacity Summary'!$C$36:$F$135,MATCH('Capacity Backing (Hide)'!D$2,'Capacity Summary'!$B$36:$B$135,0),4),IF(INDEX('Capacity Summary'!$I$36:$BH$135,MATCH('Capacity Backing (Hide)'!D$2,'Capacity Summary'!$B$36:$B$135,0),MATCH('Capacity Backing (Hide)'!$A45,'Capacity Summary'!$I$35:$BH$35,0))&lt;&gt;0,INDEX('Capacity Summary'!$I$36:$BH$135,MATCH('Capacity Backing (Hide)'!D$2,'Capacity Summary'!$B$36:$B$135,0),MATCH('Capacity Backing (Hide)'!$A45,'Capacity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(Hide)'!$A45,'Capacity Summary'!$I$35:$BH$35,0))="x",INDEX('Capacity Summary'!$C$36:$F$135,MATCH('Capacity Backing (Hide)'!E$2,'Capacity Summary'!$B$36:$B$135,0),4),IF(INDEX('Capacity Summary'!$I$36:$BH$135,MATCH('Capacity Backing (Hide)'!E$2,'Capacity Summary'!$B$36:$B$135,0),MATCH('Capacity Backing (Hide)'!$A45,'Capacity Summary'!$I$35:$BH$35,0))&lt;&gt;0,INDEX('Capacity Summary'!$I$36:$BH$135,MATCH('Capacity Backing (Hide)'!E$2,'Capacity Summary'!$B$36:$B$135,0),MATCH('Capacity Backing (Hide)'!$A45,'Capacity Summary'!$I$35:$BH$35,0)),0)),INDEX('Capacity Summary'!$C$36:$F$135,MATCH('Capacity Backing (Hide)'!E$2,'Capacity Summary'!$B$36:$B$135,0),2)))/IF(Summary!$B$7="Minutes",1,60)/COUNTA(INDEX(Capacity!$C$10:$Q$109,MATCH('Capacity Backing (Hide)'!E$2,Capacity!$B$10:$B$109,0),1):INDEX(Capacity!$C$10:$Q$109,MATCH('Capacity Backing (Hide)'!E$2,Capacity!$B$10:$B$109,0),15))</f>
        <v>#N/A</v>
      </c>
      <c r="F4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(Hide)'!$A45,'Capacity Summary'!$I$35:$BH$35,0))="x",INDEX('Capacity Summary'!$C$36:$F$135,MATCH('Capacity Backing (Hide)'!F$2,'Capacity Summary'!$B$36:$B$135,0),4),IF(INDEX('Capacity Summary'!$I$36:$BH$135,MATCH('Capacity Backing (Hide)'!F$2,'Capacity Summary'!$B$36:$B$135,0),MATCH('Capacity Backing (Hide)'!$A45,'Capacity Summary'!$I$35:$BH$35,0))&lt;&gt;0,INDEX('Capacity Summary'!$I$36:$BH$135,MATCH('Capacity Backing (Hide)'!F$2,'Capacity Summary'!$B$36:$B$135,0),MATCH('Capacity Backing (Hide)'!$A45,'Capacity Summary'!$I$35:$BH$35,0)),0)),INDEX('Capacity Summary'!$C$36:$F$135,MATCH('Capacity Backing (Hide)'!F$2,'Capacity Summary'!$B$36:$B$135,0),2)))/IF(Summary!$B$7="Minutes",1,60)/COUNTA(INDEX(Capacity!$C$10:$Q$109,MATCH('Capacity Backing (Hide)'!F$2,Capacity!$B$10:$B$109,0),1):INDEX(Capacity!$C$10:$Q$109,MATCH('Capacity Backing (Hide)'!F$2,Capacity!$B$10:$B$109,0),15))</f>
        <v>#N/A</v>
      </c>
      <c r="G4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(Hide)'!$A45,'Capacity Summary'!$I$35:$BH$35,0))="x",INDEX('Capacity Summary'!$C$36:$F$135,MATCH('Capacity Backing (Hide)'!G$2,'Capacity Summary'!$B$36:$B$135,0),4),IF(INDEX('Capacity Summary'!$I$36:$BH$135,MATCH('Capacity Backing (Hide)'!G$2,'Capacity Summary'!$B$36:$B$135,0),MATCH('Capacity Backing (Hide)'!$A45,'Capacity Summary'!$I$35:$BH$35,0))&lt;&gt;0,INDEX('Capacity Summary'!$I$36:$BH$135,MATCH('Capacity Backing (Hide)'!G$2,'Capacity Summary'!$B$36:$B$135,0),MATCH('Capacity Backing (Hide)'!$A45,'Capacity Summary'!$I$35:$BH$35,0)),0)),INDEX('Capacity Summary'!$C$36:$F$135,MATCH('Capacity Backing (Hide)'!G$2,'Capacity Summary'!$B$36:$B$135,0),2)))/IF(Summary!$B$7="Minutes",1,60)/COUNTA(INDEX(Capacity!$C$10:$Q$109,MATCH('Capacity Backing (Hide)'!G$2,Capacity!$B$10:$B$109,0),1):INDEX(Capacity!$C$10:$Q$109,MATCH('Capacity Backing (Hide)'!G$2,Capacity!$B$10:$B$109,0),15))</f>
        <v>#N/A</v>
      </c>
      <c r="H4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(Hide)'!$A45,'Capacity Summary'!$I$35:$BH$35,0))="x",INDEX('Capacity Summary'!$C$36:$F$135,MATCH('Capacity Backing (Hide)'!H$2,'Capacity Summary'!$B$36:$B$135,0),4),IF(INDEX('Capacity Summary'!$I$36:$BH$135,MATCH('Capacity Backing (Hide)'!H$2,'Capacity Summary'!$B$36:$B$135,0),MATCH('Capacity Backing (Hide)'!$A45,'Capacity Summary'!$I$35:$BH$35,0))&lt;&gt;0,INDEX('Capacity Summary'!$I$36:$BH$135,MATCH('Capacity Backing (Hide)'!H$2,'Capacity Summary'!$B$36:$B$135,0),MATCH('Capacity Backing (Hide)'!$A45,'Capacity Summary'!$I$35:$BH$35,0)),0)),INDEX('Capacity Summary'!$C$36:$F$135,MATCH('Capacity Backing (Hide)'!H$2,'Capacity Summary'!$B$36:$B$135,0),2)))/IF(Summary!$B$7="Minutes",1,60)/COUNTA(INDEX(Capacity!$C$10:$Q$109,MATCH('Capacity Backing (Hide)'!H$2,Capacity!$B$10:$B$109,0),1):INDEX(Capacity!$C$10:$Q$109,MATCH('Capacity Backing (Hide)'!H$2,Capacity!$B$10:$B$109,0),15))</f>
        <v>#N/A</v>
      </c>
      <c r="I4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(Hide)'!$A45,'Capacity Summary'!$I$35:$BH$35,0))="x",INDEX('Capacity Summary'!$C$36:$F$135,MATCH('Capacity Backing (Hide)'!I$2,'Capacity Summary'!$B$36:$B$135,0),4),IF(INDEX('Capacity Summary'!$I$36:$BH$135,MATCH('Capacity Backing (Hide)'!I$2,'Capacity Summary'!$B$36:$B$135,0),MATCH('Capacity Backing (Hide)'!$A45,'Capacity Summary'!$I$35:$BH$35,0))&lt;&gt;0,INDEX('Capacity Summary'!$I$36:$BH$135,MATCH('Capacity Backing (Hide)'!I$2,'Capacity Summary'!$B$36:$B$135,0),MATCH('Capacity Backing (Hide)'!$A45,'Capacity Summary'!$I$35:$BH$35,0)),0)),INDEX('Capacity Summary'!$C$36:$F$135,MATCH('Capacity Backing (Hide)'!I$2,'Capacity Summary'!$B$36:$B$135,0),2)))/IF(Summary!$B$7="Minutes",1,60)/COUNTA(INDEX(Capacity!$C$10:$Q$109,MATCH('Capacity Backing (Hide)'!I$2,Capacity!$B$10:$B$109,0),1):INDEX(Capacity!$C$10:$Q$109,MATCH('Capacity Backing (Hide)'!I$2,Capacity!$B$10:$B$109,0),15))</f>
        <v>#N/A</v>
      </c>
      <c r="J4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(Hide)'!$A45,'Capacity Summary'!$I$35:$BH$35,0))="x",INDEX('Capacity Summary'!$C$36:$F$135,MATCH('Capacity Backing (Hide)'!J$2,'Capacity Summary'!$B$36:$B$135,0),4),IF(INDEX('Capacity Summary'!$I$36:$BH$135,MATCH('Capacity Backing (Hide)'!J$2,'Capacity Summary'!$B$36:$B$135,0),MATCH('Capacity Backing (Hide)'!$A45,'Capacity Summary'!$I$35:$BH$35,0))&lt;&gt;0,INDEX('Capacity Summary'!$I$36:$BH$135,MATCH('Capacity Backing (Hide)'!J$2,'Capacity Summary'!$B$36:$B$135,0),MATCH('Capacity Backing (Hide)'!$A45,'Capacity Summary'!$I$35:$BH$35,0)),0)),INDEX('Capacity Summary'!$C$36:$F$135,MATCH('Capacity Backing (Hide)'!J$2,'Capacity Summary'!$B$36:$B$135,0),2)))/IF(Summary!$B$7="Minutes",1,60)/COUNTA(INDEX(Capacity!$C$10:$Q$109,MATCH('Capacity Backing (Hide)'!J$2,Capacity!$B$10:$B$109,0),1):INDEX(Capacity!$C$10:$Q$109,MATCH('Capacity Backing (Hide)'!J$2,Capacity!$B$10:$B$109,0),15))</f>
        <v>#N/A</v>
      </c>
      <c r="K4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(Hide)'!$A45,'Capacity Summary'!$I$35:$BH$35,0))="x",INDEX('Capacity Summary'!$C$36:$F$135,MATCH('Capacity Backing (Hide)'!K$2,'Capacity Summary'!$B$36:$B$135,0),4),IF(INDEX('Capacity Summary'!$I$36:$BH$135,MATCH('Capacity Backing (Hide)'!K$2,'Capacity Summary'!$B$36:$B$135,0),MATCH('Capacity Backing (Hide)'!$A45,'Capacity Summary'!$I$35:$BH$35,0))&lt;&gt;0,INDEX('Capacity Summary'!$I$36:$BH$135,MATCH('Capacity Backing (Hide)'!K$2,'Capacity Summary'!$B$36:$B$135,0),MATCH('Capacity Backing (Hide)'!$A45,'Capacity Summary'!$I$35:$BH$35,0)),0)),INDEX('Capacity Summary'!$C$36:$F$135,MATCH('Capacity Backing (Hide)'!K$2,'Capacity Summary'!$B$36:$B$135,0),2)))/IF(Summary!$B$7="Minutes",1,60)/COUNTA(INDEX(Capacity!$C$10:$Q$109,MATCH('Capacity Backing (Hide)'!K$2,Capacity!$B$10:$B$109,0),1):INDEX(Capacity!$C$10:$Q$109,MATCH('Capacity Backing (Hide)'!K$2,Capacity!$B$10:$B$109,0),15))</f>
        <v>#N/A</v>
      </c>
      <c r="L4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(Hide)'!$A45,'Capacity Summary'!$I$35:$BH$35,0))="x",INDEX('Capacity Summary'!$C$36:$F$135,MATCH('Capacity Backing (Hide)'!L$2,'Capacity Summary'!$B$36:$B$135,0),4),IF(INDEX('Capacity Summary'!$I$36:$BH$135,MATCH('Capacity Backing (Hide)'!L$2,'Capacity Summary'!$B$36:$B$135,0),MATCH('Capacity Backing (Hide)'!$A45,'Capacity Summary'!$I$35:$BH$35,0))&lt;&gt;0,INDEX('Capacity Summary'!$I$36:$BH$135,MATCH('Capacity Backing (Hide)'!L$2,'Capacity Summary'!$B$36:$B$135,0),MATCH('Capacity Backing (Hide)'!$A45,'Capacity Summary'!$I$35:$BH$35,0)),0)),INDEX('Capacity Summary'!$C$36:$F$135,MATCH('Capacity Backing (Hide)'!L$2,'Capacity Summary'!$B$36:$B$135,0),2)))/IF(Summary!$B$7="Minutes",1,60)/COUNTA(INDEX(Capacity!$C$10:$Q$109,MATCH('Capacity Backing (Hide)'!L$2,Capacity!$B$10:$B$109,0),1):INDEX(Capacity!$C$10:$Q$109,MATCH('Capacity Backing (Hide)'!L$2,Capacity!$B$10:$B$109,0),15))</f>
        <v>#N/A</v>
      </c>
      <c r="M4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(Hide)'!$A45,'Capacity Summary'!$I$35:$BH$35,0))="x",INDEX('Capacity Summary'!$C$36:$F$135,MATCH('Capacity Backing (Hide)'!M$2,'Capacity Summary'!$B$36:$B$135,0),4),IF(INDEX('Capacity Summary'!$I$36:$BH$135,MATCH('Capacity Backing (Hide)'!M$2,'Capacity Summary'!$B$36:$B$135,0),MATCH('Capacity Backing (Hide)'!$A45,'Capacity Summary'!$I$35:$BH$35,0))&lt;&gt;0,INDEX('Capacity Summary'!$I$36:$BH$135,MATCH('Capacity Backing (Hide)'!M$2,'Capacity Summary'!$B$36:$B$135,0),MATCH('Capacity Backing (Hide)'!$A45,'Capacity Summary'!$I$35:$BH$35,0)),0)),INDEX('Capacity Summary'!$C$36:$F$135,MATCH('Capacity Backing (Hide)'!M$2,'Capacity Summary'!$B$36:$B$135,0),2)))/IF(Summary!$B$7="Minutes",1,60)/COUNTA(INDEX(Capacity!$C$10:$Q$109,MATCH('Capacity Backing (Hide)'!M$2,Capacity!$B$10:$B$109,0),1):INDEX(Capacity!$C$10:$Q$109,MATCH('Capacity Backing (Hide)'!M$2,Capacity!$B$10:$B$109,0),15))</f>
        <v>#N/A</v>
      </c>
      <c r="N4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(Hide)'!$A45,'Capacity Summary'!$I$35:$BH$35,0))="x",INDEX('Capacity Summary'!$C$36:$F$135,MATCH('Capacity Backing (Hide)'!N$2,'Capacity Summary'!$B$36:$B$135,0),4),IF(INDEX('Capacity Summary'!$I$36:$BH$135,MATCH('Capacity Backing (Hide)'!N$2,'Capacity Summary'!$B$36:$B$135,0),MATCH('Capacity Backing (Hide)'!$A45,'Capacity Summary'!$I$35:$BH$35,0))&lt;&gt;0,INDEX('Capacity Summary'!$I$36:$BH$135,MATCH('Capacity Backing (Hide)'!N$2,'Capacity Summary'!$B$36:$B$135,0),MATCH('Capacity Backing (Hide)'!$A45,'Capacity Summary'!$I$35:$BH$35,0)),0)),INDEX('Capacity Summary'!$C$36:$F$135,MATCH('Capacity Backing (Hide)'!N$2,'Capacity Summary'!$B$36:$B$135,0),2)))/IF(Summary!$B$7="Minutes",1,60)/COUNTA(INDEX(Capacity!$C$10:$Q$109,MATCH('Capacity Backing (Hide)'!N$2,Capacity!$B$10:$B$109,0),1):INDEX(Capacity!$C$10:$Q$109,MATCH('Capacity Backing (Hide)'!N$2,Capacity!$B$10:$B$109,0),15))</f>
        <v>#N/A</v>
      </c>
      <c r="O4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(Hide)'!$A45,'Capacity Summary'!$I$35:$BH$35,0))="x",INDEX('Capacity Summary'!$C$36:$F$135,MATCH('Capacity Backing (Hide)'!O$2,'Capacity Summary'!$B$36:$B$135,0),4),IF(INDEX('Capacity Summary'!$I$36:$BH$135,MATCH('Capacity Backing (Hide)'!O$2,'Capacity Summary'!$B$36:$B$135,0),MATCH('Capacity Backing (Hide)'!$A45,'Capacity Summary'!$I$35:$BH$35,0))&lt;&gt;0,INDEX('Capacity Summary'!$I$36:$BH$135,MATCH('Capacity Backing (Hide)'!O$2,'Capacity Summary'!$B$36:$B$135,0),MATCH('Capacity Backing (Hide)'!$A45,'Capacity Summary'!$I$35:$BH$35,0)),0)),INDEX('Capacity Summary'!$C$36:$F$135,MATCH('Capacity Backing (Hide)'!O$2,'Capacity Summary'!$B$36:$B$135,0),2)))/IF(Summary!$B$7="Minutes",1,60)/COUNTA(INDEX(Capacity!$C$10:$Q$109,MATCH('Capacity Backing (Hide)'!O$2,Capacity!$B$10:$B$109,0),1):INDEX(Capacity!$C$10:$Q$109,MATCH('Capacity Backing (Hide)'!O$2,Capacity!$B$10:$B$109,0),15))</f>
        <v>#N/A</v>
      </c>
      <c r="P4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(Hide)'!$A45,'Capacity Summary'!$I$35:$BH$35,0))="x",INDEX('Capacity Summary'!$C$36:$F$135,MATCH('Capacity Backing (Hide)'!P$2,'Capacity Summary'!$B$36:$B$135,0),4),IF(INDEX('Capacity Summary'!$I$36:$BH$135,MATCH('Capacity Backing (Hide)'!P$2,'Capacity Summary'!$B$36:$B$135,0),MATCH('Capacity Backing (Hide)'!$A45,'Capacity Summary'!$I$35:$BH$35,0))&lt;&gt;0,INDEX('Capacity Summary'!$I$36:$BH$135,MATCH('Capacity Backing (Hide)'!P$2,'Capacity Summary'!$B$36:$B$135,0),MATCH('Capacity Backing (Hide)'!$A45,'Capacity Summary'!$I$35:$BH$35,0)),0)),INDEX('Capacity Summary'!$C$36:$F$135,MATCH('Capacity Backing (Hide)'!P$2,'Capacity Summary'!$B$36:$B$135,0),2)))/IF(Summary!$B$7="Minutes",1,60)/COUNTA(INDEX(Capacity!$C$10:$Q$109,MATCH('Capacity Backing (Hide)'!P$2,Capacity!$B$10:$B$109,0),1):INDEX(Capacity!$C$10:$Q$109,MATCH('Capacity Backing (Hide)'!P$2,Capacity!$B$10:$B$109,0),15))</f>
        <v>#N/A</v>
      </c>
      <c r="Q4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(Hide)'!$A45,'Capacity Summary'!$I$35:$BH$35,0))="x",INDEX('Capacity Summary'!$C$36:$F$135,MATCH('Capacity Backing (Hide)'!Q$2,'Capacity Summary'!$B$36:$B$135,0),4),IF(INDEX('Capacity Summary'!$I$36:$BH$135,MATCH('Capacity Backing (Hide)'!Q$2,'Capacity Summary'!$B$36:$B$135,0),MATCH('Capacity Backing (Hide)'!$A45,'Capacity Summary'!$I$35:$BH$35,0))&lt;&gt;0,INDEX('Capacity Summary'!$I$36:$BH$135,MATCH('Capacity Backing (Hide)'!Q$2,'Capacity Summary'!$B$36:$B$135,0),MATCH('Capacity Backing (Hide)'!$A45,'Capacity Summary'!$I$35:$BH$35,0)),0)),INDEX('Capacity Summary'!$C$36:$F$135,MATCH('Capacity Backing (Hide)'!Q$2,'Capacity Summary'!$B$36:$B$135,0),2)))/IF(Summary!$B$7="Minutes",1,60)/COUNTA(INDEX(Capacity!$C$10:$Q$109,MATCH('Capacity Backing (Hide)'!Q$2,Capacity!$B$10:$B$109,0),1):INDEX(Capacity!$C$10:$Q$109,MATCH('Capacity Backing (Hide)'!Q$2,Capacity!$B$10:$B$109,0),15))</f>
        <v>#N/A</v>
      </c>
      <c r="R4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(Hide)'!$A45,'Capacity Summary'!$I$35:$BH$35,0))="x",INDEX('Capacity Summary'!$C$36:$F$135,MATCH('Capacity Backing (Hide)'!R$2,'Capacity Summary'!$B$36:$B$135,0),4),IF(INDEX('Capacity Summary'!$I$36:$BH$135,MATCH('Capacity Backing (Hide)'!R$2,'Capacity Summary'!$B$36:$B$135,0),MATCH('Capacity Backing (Hide)'!$A45,'Capacity Summary'!$I$35:$BH$35,0))&lt;&gt;0,INDEX('Capacity Summary'!$I$36:$BH$135,MATCH('Capacity Backing (Hide)'!R$2,'Capacity Summary'!$B$36:$B$135,0),MATCH('Capacity Backing (Hide)'!$A45,'Capacity Summary'!$I$35:$BH$35,0)),0)),INDEX('Capacity Summary'!$C$36:$F$135,MATCH('Capacity Backing (Hide)'!R$2,'Capacity Summary'!$B$36:$B$135,0),2)))/IF(Summary!$B$7="Minutes",1,60)/COUNTA(INDEX(Capacity!$C$10:$Q$109,MATCH('Capacity Backing (Hide)'!R$2,Capacity!$B$10:$B$109,0),1):INDEX(Capacity!$C$10:$Q$109,MATCH('Capacity Backing (Hide)'!R$2,Capacity!$B$10:$B$109,0),15))</f>
        <v>#N/A</v>
      </c>
      <c r="S4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(Hide)'!$A45,'Capacity Summary'!$I$35:$BH$35,0))="x",INDEX('Capacity Summary'!$C$36:$F$135,MATCH('Capacity Backing (Hide)'!S$2,'Capacity Summary'!$B$36:$B$135,0),4),IF(INDEX('Capacity Summary'!$I$36:$BH$135,MATCH('Capacity Backing (Hide)'!S$2,'Capacity Summary'!$B$36:$B$135,0),MATCH('Capacity Backing (Hide)'!$A45,'Capacity Summary'!$I$35:$BH$35,0))&lt;&gt;0,INDEX('Capacity Summary'!$I$36:$BH$135,MATCH('Capacity Backing (Hide)'!S$2,'Capacity Summary'!$B$36:$B$135,0),MATCH('Capacity Backing (Hide)'!$A45,'Capacity Summary'!$I$35:$BH$35,0)),0)),INDEX('Capacity Summary'!$C$36:$F$135,MATCH('Capacity Backing (Hide)'!S$2,'Capacity Summary'!$B$36:$B$135,0),2)))/IF(Summary!$B$7="Minutes",1,60)/COUNTA(INDEX(Capacity!$C$10:$Q$109,MATCH('Capacity Backing (Hide)'!S$2,Capacity!$B$10:$B$109,0),1):INDEX(Capacity!$C$10:$Q$109,MATCH('Capacity Backing (Hide)'!S$2,Capacity!$B$10:$B$109,0),15))</f>
        <v>#N/A</v>
      </c>
      <c r="T4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(Hide)'!$A45,'Capacity Summary'!$I$35:$BH$35,0))="x",INDEX('Capacity Summary'!$C$36:$F$135,MATCH('Capacity Backing (Hide)'!T$2,'Capacity Summary'!$B$36:$B$135,0),4),IF(INDEX('Capacity Summary'!$I$36:$BH$135,MATCH('Capacity Backing (Hide)'!T$2,'Capacity Summary'!$B$36:$B$135,0),MATCH('Capacity Backing (Hide)'!$A45,'Capacity Summary'!$I$35:$BH$35,0))&lt;&gt;0,INDEX('Capacity Summary'!$I$36:$BH$135,MATCH('Capacity Backing (Hide)'!T$2,'Capacity Summary'!$B$36:$B$135,0),MATCH('Capacity Backing (Hide)'!$A45,'Capacity Summary'!$I$35:$BH$35,0)),0)),INDEX('Capacity Summary'!$C$36:$F$135,MATCH('Capacity Backing (Hide)'!T$2,'Capacity Summary'!$B$36:$B$135,0),2)))/IF(Summary!$B$7="Minutes",1,60)/COUNTA(INDEX(Capacity!$C$10:$Q$109,MATCH('Capacity Backing (Hide)'!T$2,Capacity!$B$10:$B$109,0),1):INDEX(Capacity!$C$10:$Q$109,MATCH('Capacity Backing (Hide)'!T$2,Capacity!$B$10:$B$109,0),15))</f>
        <v>#N/A</v>
      </c>
      <c r="U4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(Hide)'!$A45,'Capacity Summary'!$I$35:$BH$35,0))="x",INDEX('Capacity Summary'!$C$36:$F$135,MATCH('Capacity Backing (Hide)'!U$2,'Capacity Summary'!$B$36:$B$135,0),4),IF(INDEX('Capacity Summary'!$I$36:$BH$135,MATCH('Capacity Backing (Hide)'!U$2,'Capacity Summary'!$B$36:$B$135,0),MATCH('Capacity Backing (Hide)'!$A45,'Capacity Summary'!$I$35:$BH$35,0))&lt;&gt;0,INDEX('Capacity Summary'!$I$36:$BH$135,MATCH('Capacity Backing (Hide)'!U$2,'Capacity Summary'!$B$36:$B$135,0),MATCH('Capacity Backing (Hide)'!$A45,'Capacity Summary'!$I$35:$BH$35,0)),0)),INDEX('Capacity Summary'!$C$36:$F$135,MATCH('Capacity Backing (Hide)'!U$2,'Capacity Summary'!$B$36:$B$135,0),2)))/IF(Summary!$B$7="Minutes",1,60)/COUNTA(INDEX(Capacity!$C$10:$Q$109,MATCH('Capacity Backing (Hide)'!U$2,Capacity!$B$10:$B$109,0),1):INDEX(Capacity!$C$10:$Q$109,MATCH('Capacity Backing (Hide)'!U$2,Capacity!$B$10:$B$109,0),15))</f>
        <v>#N/A</v>
      </c>
      <c r="V4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(Hide)'!$A45,'Capacity Summary'!$I$35:$BH$35,0))="x",INDEX('Capacity Summary'!$C$36:$F$135,MATCH('Capacity Backing (Hide)'!V$2,'Capacity Summary'!$B$36:$B$135,0),4),IF(INDEX('Capacity Summary'!$I$36:$BH$135,MATCH('Capacity Backing (Hide)'!V$2,'Capacity Summary'!$B$36:$B$135,0),MATCH('Capacity Backing (Hide)'!$A45,'Capacity Summary'!$I$35:$BH$35,0))&lt;&gt;0,INDEX('Capacity Summary'!$I$36:$BH$135,MATCH('Capacity Backing (Hide)'!V$2,'Capacity Summary'!$B$36:$B$135,0),MATCH('Capacity Backing (Hide)'!$A45,'Capacity Summary'!$I$35:$BH$35,0)),0)),INDEX('Capacity Summary'!$C$36:$F$135,MATCH('Capacity Backing (Hide)'!V$2,'Capacity Summary'!$B$36:$B$135,0),2)))/IF(Summary!$B$7="Minutes",1,60)/COUNTA(INDEX(Capacity!$C$10:$Q$109,MATCH('Capacity Backing (Hide)'!V$2,Capacity!$B$10:$B$109,0),1):INDEX(Capacity!$C$10:$Q$109,MATCH('Capacity Backing (Hide)'!V$2,Capacity!$B$10:$B$109,0),15))</f>
        <v>#N/A</v>
      </c>
      <c r="W4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(Hide)'!$A45,'Capacity Summary'!$I$35:$BH$35,0))="x",INDEX('Capacity Summary'!$C$36:$F$135,MATCH('Capacity Backing (Hide)'!W$2,'Capacity Summary'!$B$36:$B$135,0),4),IF(INDEX('Capacity Summary'!$I$36:$BH$135,MATCH('Capacity Backing (Hide)'!W$2,'Capacity Summary'!$B$36:$B$135,0),MATCH('Capacity Backing (Hide)'!$A45,'Capacity Summary'!$I$35:$BH$35,0))&lt;&gt;0,INDEX('Capacity Summary'!$I$36:$BH$135,MATCH('Capacity Backing (Hide)'!W$2,'Capacity Summary'!$B$36:$B$135,0),MATCH('Capacity Backing (Hide)'!$A45,'Capacity Summary'!$I$35:$BH$35,0)),0)),INDEX('Capacity Summary'!$C$36:$F$135,MATCH('Capacity Backing (Hide)'!W$2,'Capacity Summary'!$B$36:$B$135,0),2)))/IF(Summary!$B$7="Minutes",1,60)/COUNTA(INDEX(Capacity!$C$10:$Q$109,MATCH('Capacity Backing (Hide)'!W$2,Capacity!$B$10:$B$109,0),1):INDEX(Capacity!$C$10:$Q$109,MATCH('Capacity Backing (Hide)'!W$2,Capacity!$B$10:$B$109,0),15))</f>
        <v>#N/A</v>
      </c>
      <c r="X4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(Hide)'!$A45,'Capacity Summary'!$I$35:$BH$35,0))="x",INDEX('Capacity Summary'!$C$36:$F$135,MATCH('Capacity Backing (Hide)'!X$2,'Capacity Summary'!$B$36:$B$135,0),4),IF(INDEX('Capacity Summary'!$I$36:$BH$135,MATCH('Capacity Backing (Hide)'!X$2,'Capacity Summary'!$B$36:$B$135,0),MATCH('Capacity Backing (Hide)'!$A45,'Capacity Summary'!$I$35:$BH$35,0))&lt;&gt;0,INDEX('Capacity Summary'!$I$36:$BH$135,MATCH('Capacity Backing (Hide)'!X$2,'Capacity Summary'!$B$36:$B$135,0),MATCH('Capacity Backing (Hide)'!$A45,'Capacity Summary'!$I$35:$BH$35,0)),0)),INDEX('Capacity Summary'!$C$36:$F$135,MATCH('Capacity Backing (Hide)'!X$2,'Capacity Summary'!$B$36:$B$135,0),2)))/IF(Summary!$B$7="Minutes",1,60)/COUNTA(INDEX(Capacity!$C$10:$Q$109,MATCH('Capacity Backing (Hide)'!X$2,Capacity!$B$10:$B$109,0),1):INDEX(Capacity!$C$10:$Q$109,MATCH('Capacity Backing (Hide)'!X$2,Capacity!$B$10:$B$109,0),15))</f>
        <v>#N/A</v>
      </c>
      <c r="Y4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(Hide)'!$A45,'Capacity Summary'!$I$35:$BH$35,0))="x",INDEX('Capacity Summary'!$C$36:$F$135,MATCH('Capacity Backing (Hide)'!Y$2,'Capacity Summary'!$B$36:$B$135,0),4),IF(INDEX('Capacity Summary'!$I$36:$BH$135,MATCH('Capacity Backing (Hide)'!Y$2,'Capacity Summary'!$B$36:$B$135,0),MATCH('Capacity Backing (Hide)'!$A45,'Capacity Summary'!$I$35:$BH$35,0))&lt;&gt;0,INDEX('Capacity Summary'!$I$36:$BH$135,MATCH('Capacity Backing (Hide)'!Y$2,'Capacity Summary'!$B$36:$B$135,0),MATCH('Capacity Backing (Hide)'!$A45,'Capacity Summary'!$I$35:$BH$35,0)),0)),INDEX('Capacity Summary'!$C$36:$F$135,MATCH('Capacity Backing (Hide)'!Y$2,'Capacity Summary'!$B$36:$B$135,0),2)))/IF(Summary!$B$7="Minutes",1,60)/COUNTA(INDEX(Capacity!$C$10:$Q$109,MATCH('Capacity Backing (Hide)'!Y$2,Capacity!$B$10:$B$109,0),1):INDEX(Capacity!$C$10:$Q$109,MATCH('Capacity Backing (Hide)'!Y$2,Capacity!$B$10:$B$109,0),15))</f>
        <v>#N/A</v>
      </c>
      <c r="Z4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(Hide)'!$A45,'Capacity Summary'!$I$35:$BH$35,0))="x",INDEX('Capacity Summary'!$C$36:$F$135,MATCH('Capacity Backing (Hide)'!Z$2,'Capacity Summary'!$B$36:$B$135,0),4),IF(INDEX('Capacity Summary'!$I$36:$BH$135,MATCH('Capacity Backing (Hide)'!Z$2,'Capacity Summary'!$B$36:$B$135,0),MATCH('Capacity Backing (Hide)'!$A45,'Capacity Summary'!$I$35:$BH$35,0))&lt;&gt;0,INDEX('Capacity Summary'!$I$36:$BH$135,MATCH('Capacity Backing (Hide)'!Z$2,'Capacity Summary'!$B$36:$B$135,0),MATCH('Capacity Backing (Hide)'!$A45,'Capacity Summary'!$I$35:$BH$35,0)),0)),INDEX('Capacity Summary'!$C$36:$F$135,MATCH('Capacity Backing (Hide)'!Z$2,'Capacity Summary'!$B$36:$B$135,0),2)))/IF(Summary!$B$7="Minutes",1,60)/COUNTA(INDEX(Capacity!$C$10:$Q$109,MATCH('Capacity Backing (Hide)'!Z$2,Capacity!$B$10:$B$109,0),1):INDEX(Capacity!$C$10:$Q$109,MATCH('Capacity Backing (Hide)'!Z$2,Capacity!$B$10:$B$109,0),15))</f>
        <v>#N/A</v>
      </c>
      <c r="AA4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(Hide)'!$A45,'Capacity Summary'!$I$35:$BH$35,0))="x",INDEX('Capacity Summary'!$C$36:$F$135,MATCH('Capacity Backing (Hide)'!AA$2,'Capacity Summary'!$B$36:$B$135,0),4),IF(INDEX('Capacity Summary'!$I$36:$BH$135,MATCH('Capacity Backing (Hide)'!AA$2,'Capacity Summary'!$B$36:$B$135,0),MATCH('Capacity Backing (Hide)'!$A45,'Capacity Summary'!$I$35:$BH$35,0))&lt;&gt;0,INDEX('Capacity Summary'!$I$36:$BH$135,MATCH('Capacity Backing (Hide)'!AA$2,'Capacity Summary'!$B$36:$B$135,0),MATCH('Capacity Backing (Hide)'!$A45,'Capacity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(Hide)'!$A45,'Capacity Summary'!$I$35:$BH$35,0))="x",INDEX('Capacity Summary'!$C$36:$F$135,MATCH('Capacity Backing (Hide)'!AB$2,'Capacity Summary'!$B$36:$B$135,0),4),IF(INDEX('Capacity Summary'!$I$36:$BH$135,MATCH('Capacity Backing (Hide)'!AB$2,'Capacity Summary'!$B$36:$B$135,0),MATCH('Capacity Backing (Hide)'!$A45,'Capacity Summary'!$I$35:$BH$35,0))&lt;&gt;0,INDEX('Capacity Summary'!$I$36:$BH$135,MATCH('Capacity Backing (Hide)'!AB$2,'Capacity Summary'!$B$36:$B$135,0),MATCH('Capacity Backing (Hide)'!$A45,'Capacity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(Hide)'!$A45,'Capacity Summary'!$I$35:$BH$35,0))="x",INDEX('Capacity Summary'!$C$36:$F$135,MATCH('Capacity Backing (Hide)'!AC$2,'Capacity Summary'!$B$36:$B$135,0),4),IF(INDEX('Capacity Summary'!$I$36:$BH$135,MATCH('Capacity Backing (Hide)'!AC$2,'Capacity Summary'!$B$36:$B$135,0),MATCH('Capacity Backing (Hide)'!$A45,'Capacity Summary'!$I$35:$BH$35,0))&lt;&gt;0,INDEX('Capacity Summary'!$I$36:$BH$135,MATCH('Capacity Backing (Hide)'!AC$2,'Capacity Summary'!$B$36:$B$135,0),MATCH('Capacity Backing (Hide)'!$A45,'Capacity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(Hide)'!$A45,'Capacity Summary'!$I$35:$BH$35,0))="x",INDEX('Capacity Summary'!$C$36:$F$135,MATCH('Capacity Backing (Hide)'!AD$2,'Capacity Summary'!$B$36:$B$135,0),4),IF(INDEX('Capacity Summary'!$I$36:$BH$135,MATCH('Capacity Backing (Hide)'!AD$2,'Capacity Summary'!$B$36:$B$135,0),MATCH('Capacity Backing (Hide)'!$A45,'Capacity Summary'!$I$35:$BH$35,0))&lt;&gt;0,INDEX('Capacity Summary'!$I$36:$BH$135,MATCH('Capacity Backing (Hide)'!AD$2,'Capacity Summary'!$B$36:$B$135,0),MATCH('Capacity Backing (Hide)'!$A45,'Capacity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(Hide)'!$A45,'Capacity Summary'!$I$35:$BH$35,0))="x",INDEX('Capacity Summary'!$C$36:$F$135,MATCH('Capacity Backing (Hide)'!AE$2,'Capacity Summary'!$B$36:$B$135,0),4),IF(INDEX('Capacity Summary'!$I$36:$BH$135,MATCH('Capacity Backing (Hide)'!AE$2,'Capacity Summary'!$B$36:$B$135,0),MATCH('Capacity Backing (Hide)'!$A45,'Capacity Summary'!$I$35:$BH$35,0))&lt;&gt;0,INDEX('Capacity Summary'!$I$36:$BH$135,MATCH('Capacity Backing (Hide)'!AE$2,'Capacity Summary'!$B$36:$B$135,0),MATCH('Capacity Backing (Hide)'!$A45,'Capacity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(Hide)'!$A45,'Capacity Summary'!$I$35:$BH$35,0))="x",INDEX('Capacity Summary'!$C$36:$F$135,MATCH('Capacity Backing (Hide)'!AF$2,'Capacity Summary'!$B$36:$B$135,0),4),IF(INDEX('Capacity Summary'!$I$36:$BH$135,MATCH('Capacity Backing (Hide)'!AF$2,'Capacity Summary'!$B$36:$B$135,0),MATCH('Capacity Backing (Hide)'!$A45,'Capacity Summary'!$I$35:$BH$35,0))&lt;&gt;0,INDEX('Capacity Summary'!$I$36:$BH$135,MATCH('Capacity Backing (Hide)'!AF$2,'Capacity Summary'!$B$36:$B$135,0),MATCH('Capacity Backing (Hide)'!$A45,'Capacity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(Hide)'!$A45,'Capacity Summary'!$I$35:$BH$35,0))="x",INDEX('Capacity Summary'!$C$36:$F$135,MATCH('Capacity Backing (Hide)'!AG$2,'Capacity Summary'!$B$36:$B$135,0),4),IF(INDEX('Capacity Summary'!$I$36:$BH$135,MATCH('Capacity Backing (Hide)'!AG$2,'Capacity Summary'!$B$36:$B$135,0),MATCH('Capacity Backing (Hide)'!$A45,'Capacity Summary'!$I$35:$BH$35,0))&lt;&gt;0,INDEX('Capacity Summary'!$I$36:$BH$135,MATCH('Capacity Backing (Hide)'!AG$2,'Capacity Summary'!$B$36:$B$135,0),MATCH('Capacity Backing (Hide)'!$A45,'Capacity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(Hide)'!$A45,'Capacity Summary'!$I$35:$BH$35,0))="x",INDEX('Capacity Summary'!$C$36:$F$135,MATCH('Capacity Backing (Hide)'!AH$2,'Capacity Summary'!$B$36:$B$135,0),4),IF(INDEX('Capacity Summary'!$I$36:$BH$135,MATCH('Capacity Backing (Hide)'!AH$2,'Capacity Summary'!$B$36:$B$135,0),MATCH('Capacity Backing (Hide)'!$A45,'Capacity Summary'!$I$35:$BH$35,0))&lt;&gt;0,INDEX('Capacity Summary'!$I$36:$BH$135,MATCH('Capacity Backing (Hide)'!AH$2,'Capacity Summary'!$B$36:$B$135,0),MATCH('Capacity Backing (Hide)'!$A45,'Capacity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(Hide)'!$A45,'Capacity Summary'!$I$35:$BH$35,0))="x",INDEX('Capacity Summary'!$C$36:$F$135,MATCH('Capacity Backing (Hide)'!AI$2,'Capacity Summary'!$B$36:$B$135,0),4),IF(INDEX('Capacity Summary'!$I$36:$BH$135,MATCH('Capacity Backing (Hide)'!AI$2,'Capacity Summary'!$B$36:$B$135,0),MATCH('Capacity Backing (Hide)'!$A45,'Capacity Summary'!$I$35:$BH$35,0))&lt;&gt;0,INDEX('Capacity Summary'!$I$36:$BH$135,MATCH('Capacity Backing (Hide)'!AI$2,'Capacity Summary'!$B$36:$B$135,0),MATCH('Capacity Backing (Hide)'!$A45,'Capacity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(Hide)'!$A45,'Capacity Summary'!$I$35:$BH$35,0))="x",INDEX('Capacity Summary'!$C$36:$F$135,MATCH('Capacity Backing (Hide)'!AJ$2,'Capacity Summary'!$B$36:$B$135,0),4),IF(INDEX('Capacity Summary'!$I$36:$BH$135,MATCH('Capacity Backing (Hide)'!AJ$2,'Capacity Summary'!$B$36:$B$135,0),MATCH('Capacity Backing (Hide)'!$A45,'Capacity Summary'!$I$35:$BH$35,0))&lt;&gt;0,INDEX('Capacity Summary'!$I$36:$BH$135,MATCH('Capacity Backing (Hide)'!AJ$2,'Capacity Summary'!$B$36:$B$135,0),MATCH('Capacity Backing (Hide)'!$A45,'Capacity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(Hide)'!$A45,'Capacity Summary'!$I$35:$BH$35,0))="x",INDEX('Capacity Summary'!$C$36:$F$135,MATCH('Capacity Backing (Hide)'!AK$2,'Capacity Summary'!$B$36:$B$135,0),4),IF(INDEX('Capacity Summary'!$I$36:$BH$135,MATCH('Capacity Backing (Hide)'!AK$2,'Capacity Summary'!$B$36:$B$135,0),MATCH('Capacity Backing (Hide)'!$A45,'Capacity Summary'!$I$35:$BH$35,0))&lt;&gt;0,INDEX('Capacity Summary'!$I$36:$BH$135,MATCH('Capacity Backing (Hide)'!AK$2,'Capacity Summary'!$B$36:$B$135,0),MATCH('Capacity Backing (Hide)'!$A45,'Capacity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(Hide)'!$A45,'Capacity Summary'!$I$35:$BH$35,0))="x",INDEX('Capacity Summary'!$C$36:$F$135,MATCH('Capacity Backing (Hide)'!AL$2,'Capacity Summary'!$B$36:$B$135,0),4),IF(INDEX('Capacity Summary'!$I$36:$BH$135,MATCH('Capacity Backing (Hide)'!AL$2,'Capacity Summary'!$B$36:$B$135,0),MATCH('Capacity Backing (Hide)'!$A45,'Capacity Summary'!$I$35:$BH$35,0))&lt;&gt;0,INDEX('Capacity Summary'!$I$36:$BH$135,MATCH('Capacity Backing (Hide)'!AL$2,'Capacity Summary'!$B$36:$B$135,0),MATCH('Capacity Backing (Hide)'!$A45,'Capacity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(Hide)'!$A45,'Capacity Summary'!$I$35:$BH$35,0))="x",INDEX('Capacity Summary'!$C$36:$F$135,MATCH('Capacity Backing (Hide)'!AM$2,'Capacity Summary'!$B$36:$B$135,0),4),IF(INDEX('Capacity Summary'!$I$36:$BH$135,MATCH('Capacity Backing (Hide)'!AM$2,'Capacity Summary'!$B$36:$B$135,0),MATCH('Capacity Backing (Hide)'!$A45,'Capacity Summary'!$I$35:$BH$35,0))&lt;&gt;0,INDEX('Capacity Summary'!$I$36:$BH$135,MATCH('Capacity Backing (Hide)'!AM$2,'Capacity Summary'!$B$36:$B$135,0),MATCH('Capacity Backing (Hide)'!$A45,'Capacity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(Hide)'!$A45,'Capacity Summary'!$I$35:$BH$35,0))="x",INDEX('Capacity Summary'!$C$36:$F$135,MATCH('Capacity Backing (Hide)'!AN$2,'Capacity Summary'!$B$36:$B$135,0),4),IF(INDEX('Capacity Summary'!$I$36:$BH$135,MATCH('Capacity Backing (Hide)'!AN$2,'Capacity Summary'!$B$36:$B$135,0),MATCH('Capacity Backing (Hide)'!$A45,'Capacity Summary'!$I$35:$BH$35,0))&lt;&gt;0,INDEX('Capacity Summary'!$I$36:$BH$135,MATCH('Capacity Backing (Hide)'!AN$2,'Capacity Summary'!$B$36:$B$135,0),MATCH('Capacity Backing (Hide)'!$A45,'Capacity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(Hide)'!$A45,'Capacity Summary'!$I$35:$BH$35,0))="x",INDEX('Capacity Summary'!$C$36:$F$135,MATCH('Capacity Backing (Hide)'!AO$2,'Capacity Summary'!$B$36:$B$135,0),4),IF(INDEX('Capacity Summary'!$I$36:$BH$135,MATCH('Capacity Backing (Hide)'!AO$2,'Capacity Summary'!$B$36:$B$135,0),MATCH('Capacity Backing (Hide)'!$A45,'Capacity Summary'!$I$35:$BH$35,0))&lt;&gt;0,INDEX('Capacity Summary'!$I$36:$BH$135,MATCH('Capacity Backing (Hide)'!AO$2,'Capacity Summary'!$B$36:$B$135,0),MATCH('Capacity Backing (Hide)'!$A45,'Capacity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(Hide)'!$A45,'Capacity Summary'!$I$35:$BH$35,0))="x",INDEX('Capacity Summary'!$C$36:$F$135,MATCH('Capacity Backing (Hide)'!AP$2,'Capacity Summary'!$B$36:$B$135,0),4),IF(INDEX('Capacity Summary'!$I$36:$BH$135,MATCH('Capacity Backing (Hide)'!AP$2,'Capacity Summary'!$B$36:$B$135,0),MATCH('Capacity Backing (Hide)'!$A45,'Capacity Summary'!$I$35:$BH$35,0))&lt;&gt;0,INDEX('Capacity Summary'!$I$36:$BH$135,MATCH('Capacity Backing (Hide)'!AP$2,'Capacity Summary'!$B$36:$B$135,0),MATCH('Capacity Backing (Hide)'!$A45,'Capacity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(Hide)'!$A45,'Capacity Summary'!$I$35:$BH$35,0))="x",INDEX('Capacity Summary'!$C$36:$F$135,MATCH('Capacity Backing (Hide)'!AQ$2,'Capacity Summary'!$B$36:$B$135,0),4),IF(INDEX('Capacity Summary'!$I$36:$BH$135,MATCH('Capacity Backing (Hide)'!AQ$2,'Capacity Summary'!$B$36:$B$135,0),MATCH('Capacity Backing (Hide)'!$A45,'Capacity Summary'!$I$35:$BH$35,0))&lt;&gt;0,INDEX('Capacity Summary'!$I$36:$BH$135,MATCH('Capacity Backing (Hide)'!AQ$2,'Capacity Summary'!$B$36:$B$135,0),MATCH('Capacity Backing (Hide)'!$A45,'Capacity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(Hide)'!$A45,'Capacity Summary'!$I$35:$BH$35,0))="x",INDEX('Capacity Summary'!$C$36:$F$135,MATCH('Capacity Backing (Hide)'!AR$2,'Capacity Summary'!$B$36:$B$135,0),4),IF(INDEX('Capacity Summary'!$I$36:$BH$135,MATCH('Capacity Backing (Hide)'!AR$2,'Capacity Summary'!$B$36:$B$135,0),MATCH('Capacity Backing (Hide)'!$A45,'Capacity Summary'!$I$35:$BH$35,0))&lt;&gt;0,INDEX('Capacity Summary'!$I$36:$BH$135,MATCH('Capacity Backing (Hide)'!AR$2,'Capacity Summary'!$B$36:$B$135,0),MATCH('Capacity Backing (Hide)'!$A45,'Capacity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(Hide)'!$A45,'Capacity Summary'!$I$35:$BH$35,0))="x",INDEX('Capacity Summary'!$C$36:$F$135,MATCH('Capacity Backing (Hide)'!AS$2,'Capacity Summary'!$B$36:$B$135,0),4),IF(INDEX('Capacity Summary'!$I$36:$BH$135,MATCH('Capacity Backing (Hide)'!AS$2,'Capacity Summary'!$B$36:$B$135,0),MATCH('Capacity Backing (Hide)'!$A45,'Capacity Summary'!$I$35:$BH$35,0))&lt;&gt;0,INDEX('Capacity Summary'!$I$36:$BH$135,MATCH('Capacity Backing (Hide)'!AS$2,'Capacity Summary'!$B$36:$B$135,0),MATCH('Capacity Backing (Hide)'!$A45,'Capacity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(Hide)'!$A45,'Capacity Summary'!$I$35:$BH$35,0))="x",INDEX('Capacity Summary'!$C$36:$F$135,MATCH('Capacity Backing (Hide)'!AT$2,'Capacity Summary'!$B$36:$B$135,0),4),IF(INDEX('Capacity Summary'!$I$36:$BH$135,MATCH('Capacity Backing (Hide)'!AT$2,'Capacity Summary'!$B$36:$B$135,0),MATCH('Capacity Backing (Hide)'!$A45,'Capacity Summary'!$I$35:$BH$35,0))&lt;&gt;0,INDEX('Capacity Summary'!$I$36:$BH$135,MATCH('Capacity Backing (Hide)'!AT$2,'Capacity Summary'!$B$36:$B$135,0),MATCH('Capacity Backing (Hide)'!$A45,'Capacity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(Hide)'!$A45,'Capacity Summary'!$I$35:$BH$35,0))="x",INDEX('Capacity Summary'!$C$36:$F$135,MATCH('Capacity Backing (Hide)'!AU$2,'Capacity Summary'!$B$36:$B$135,0),4),IF(INDEX('Capacity Summary'!$I$36:$BH$135,MATCH('Capacity Backing (Hide)'!AU$2,'Capacity Summary'!$B$36:$B$135,0),MATCH('Capacity Backing (Hide)'!$A45,'Capacity Summary'!$I$35:$BH$35,0))&lt;&gt;0,INDEX('Capacity Summary'!$I$36:$BH$135,MATCH('Capacity Backing (Hide)'!AU$2,'Capacity Summary'!$B$36:$B$135,0),MATCH('Capacity Backing (Hide)'!$A45,'Capacity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(Hide)'!$A45,'Capacity Summary'!$I$35:$BH$35,0))="x",INDEX('Capacity Summary'!$C$36:$F$135,MATCH('Capacity Backing (Hide)'!AV$2,'Capacity Summary'!$B$36:$B$135,0),4),IF(INDEX('Capacity Summary'!$I$36:$BH$135,MATCH('Capacity Backing (Hide)'!AV$2,'Capacity Summary'!$B$36:$B$135,0),MATCH('Capacity Backing (Hide)'!$A45,'Capacity Summary'!$I$35:$BH$35,0))&lt;&gt;0,INDEX('Capacity Summary'!$I$36:$BH$135,MATCH('Capacity Backing (Hide)'!AV$2,'Capacity Summary'!$B$36:$B$135,0),MATCH('Capacity Backing (Hide)'!$A45,'Capacity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(Hide)'!$A45,'Capacity Summary'!$I$35:$BH$35,0))="x",INDEX('Capacity Summary'!$C$36:$F$135,MATCH('Capacity Backing (Hide)'!AW$2,'Capacity Summary'!$B$36:$B$135,0),4),IF(INDEX('Capacity Summary'!$I$36:$BH$135,MATCH('Capacity Backing (Hide)'!AW$2,'Capacity Summary'!$B$36:$B$135,0),MATCH('Capacity Backing (Hide)'!$A45,'Capacity Summary'!$I$35:$BH$35,0))&lt;&gt;0,INDEX('Capacity Summary'!$I$36:$BH$135,MATCH('Capacity Backing (Hide)'!AW$2,'Capacity Summary'!$B$36:$B$135,0),MATCH('Capacity Backing (Hide)'!$A45,'Capacity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(Hide)'!$A45,'Capacity Summary'!$I$35:$BH$35,0))="x",INDEX('Capacity Summary'!$C$36:$F$135,MATCH('Capacity Backing (Hide)'!AX$2,'Capacity Summary'!$B$36:$B$135,0),4),IF(INDEX('Capacity Summary'!$I$36:$BH$135,MATCH('Capacity Backing (Hide)'!AX$2,'Capacity Summary'!$B$36:$B$135,0),MATCH('Capacity Backing (Hide)'!$A45,'Capacity Summary'!$I$35:$BH$35,0))&lt;&gt;0,INDEX('Capacity Summary'!$I$36:$BH$135,MATCH('Capacity Backing (Hide)'!AX$2,'Capacity Summary'!$B$36:$B$135,0),MATCH('Capacity Backing (Hide)'!$A45,'Capacity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(Hide)'!$A45,'Capacity Summary'!$I$35:$BH$35,0))="x",INDEX('Capacity Summary'!$C$36:$F$135,MATCH('Capacity Backing (Hide)'!AY$2,'Capacity Summary'!$B$36:$B$135,0),4),IF(INDEX('Capacity Summary'!$I$36:$BH$135,MATCH('Capacity Backing (Hide)'!AY$2,'Capacity Summary'!$B$36:$B$135,0),MATCH('Capacity Backing (Hide)'!$A45,'Capacity Summary'!$I$35:$BH$35,0))&lt;&gt;0,INDEX('Capacity Summary'!$I$36:$BH$135,MATCH('Capacity Backing (Hide)'!AY$2,'Capacity Summary'!$B$36:$B$135,0),MATCH('Capacity Backing (Hide)'!$A45,'Capacity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(Hide)'!$A45,'Capacity Summary'!$I$35:$BH$35,0))="x",INDEX('Capacity Summary'!$C$36:$F$135,MATCH('Capacity Backing (Hide)'!AZ$2,'Capacity Summary'!$B$36:$B$135,0),4),IF(INDEX('Capacity Summary'!$I$36:$BH$135,MATCH('Capacity Backing (Hide)'!AZ$2,'Capacity Summary'!$B$36:$B$135,0),MATCH('Capacity Backing (Hide)'!$A45,'Capacity Summary'!$I$35:$BH$35,0))&lt;&gt;0,INDEX('Capacity Summary'!$I$36:$BH$135,MATCH('Capacity Backing (Hide)'!AZ$2,'Capacity Summary'!$B$36:$B$135,0),MATCH('Capacity Backing (Hide)'!$A45,'Capacity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(Hide)'!$A45,'Capacity Summary'!$I$35:$BH$35,0))="x",INDEX('Capacity Summary'!$C$36:$F$135,MATCH('Capacity Backing (Hide)'!BA$2,'Capacity Summary'!$B$36:$B$135,0),4),IF(INDEX('Capacity Summary'!$I$36:$BH$135,MATCH('Capacity Backing (Hide)'!BA$2,'Capacity Summary'!$B$36:$B$135,0),MATCH('Capacity Backing (Hide)'!$A45,'Capacity Summary'!$I$35:$BH$35,0))&lt;&gt;0,INDEX('Capacity Summary'!$I$36:$BH$135,MATCH('Capacity Backing (Hide)'!BA$2,'Capacity Summary'!$B$36:$B$135,0),MATCH('Capacity Backing (Hide)'!$A45,'Capacity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(Hide)'!$A45,'Capacity Summary'!$I$35:$BH$35,0))="x",INDEX('Capacity Summary'!$C$36:$F$135,MATCH('Capacity Backing (Hide)'!BB$2,'Capacity Summary'!$B$36:$B$135,0),4),IF(INDEX('Capacity Summary'!$I$36:$BH$135,MATCH('Capacity Backing (Hide)'!BB$2,'Capacity Summary'!$B$36:$B$135,0),MATCH('Capacity Backing (Hide)'!$A45,'Capacity Summary'!$I$35:$BH$35,0))&lt;&gt;0,INDEX('Capacity Summary'!$I$36:$BH$135,MATCH('Capacity Backing (Hide)'!BB$2,'Capacity Summary'!$B$36:$B$135,0),MATCH('Capacity Backing (Hide)'!$A45,'Capacity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(Hide)'!$A45,'Capacity Summary'!$I$35:$BH$35,0))="x",INDEX('Capacity Summary'!$C$36:$F$135,MATCH('Capacity Backing (Hide)'!BC$2,'Capacity Summary'!$B$36:$B$135,0),4),IF(INDEX('Capacity Summary'!$I$36:$BH$135,MATCH('Capacity Backing (Hide)'!BC$2,'Capacity Summary'!$B$36:$B$135,0),MATCH('Capacity Backing (Hide)'!$A45,'Capacity Summary'!$I$35:$BH$35,0))&lt;&gt;0,INDEX('Capacity Summary'!$I$36:$BH$135,MATCH('Capacity Backing (Hide)'!BC$2,'Capacity Summary'!$B$36:$B$135,0),MATCH('Capacity Backing (Hide)'!$A45,'Capacity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(Hide)'!$A45,'Capacity Summary'!$I$35:$BH$35,0))="x",INDEX('Capacity Summary'!$C$36:$F$135,MATCH('Capacity Backing (Hide)'!BD$2,'Capacity Summary'!$B$36:$B$135,0),4),IF(INDEX('Capacity Summary'!$I$36:$BH$135,MATCH('Capacity Backing (Hide)'!BD$2,'Capacity Summary'!$B$36:$B$135,0),MATCH('Capacity Backing (Hide)'!$A45,'Capacity Summary'!$I$35:$BH$35,0))&lt;&gt;0,INDEX('Capacity Summary'!$I$36:$BH$135,MATCH('Capacity Backing (Hide)'!BD$2,'Capacity Summary'!$B$36:$B$135,0),MATCH('Capacity Backing (Hide)'!$A45,'Capacity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(Hide)'!$A45,'Capacity Summary'!$I$35:$BH$35,0))="x",INDEX('Capacity Summary'!$C$36:$F$135,MATCH('Capacity Backing (Hide)'!BE$2,'Capacity Summary'!$B$36:$B$135,0),4),IF(INDEX('Capacity Summary'!$I$36:$BH$135,MATCH('Capacity Backing (Hide)'!BE$2,'Capacity Summary'!$B$36:$B$135,0),MATCH('Capacity Backing (Hide)'!$A45,'Capacity Summary'!$I$35:$BH$35,0))&lt;&gt;0,INDEX('Capacity Summary'!$I$36:$BH$135,MATCH('Capacity Backing (Hide)'!BE$2,'Capacity Summary'!$B$36:$B$135,0),MATCH('Capacity Backing (Hide)'!$A45,'Capacity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(Hide)'!$A45,'Capacity Summary'!$I$35:$BH$35,0))="x",INDEX('Capacity Summary'!$C$36:$F$135,MATCH('Capacity Backing (Hide)'!BF$2,'Capacity Summary'!$B$36:$B$135,0),4),IF(INDEX('Capacity Summary'!$I$36:$BH$135,MATCH('Capacity Backing (Hide)'!BF$2,'Capacity Summary'!$B$36:$B$135,0),MATCH('Capacity Backing (Hide)'!$A45,'Capacity Summary'!$I$35:$BH$35,0))&lt;&gt;0,INDEX('Capacity Summary'!$I$36:$BH$135,MATCH('Capacity Backing (Hide)'!BF$2,'Capacity Summary'!$B$36:$B$135,0),MATCH('Capacity Backing (Hide)'!$A45,'Capacity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(Hide)'!$A45,'Capacity Summary'!$I$35:$BH$35,0))="x",INDEX('Capacity Summary'!$C$36:$F$135,MATCH('Capacity Backing (Hide)'!BG$2,'Capacity Summary'!$B$36:$B$135,0),4),IF(INDEX('Capacity Summary'!$I$36:$BH$135,MATCH('Capacity Backing (Hide)'!BG$2,'Capacity Summary'!$B$36:$B$135,0),MATCH('Capacity Backing (Hide)'!$A45,'Capacity Summary'!$I$35:$BH$35,0))&lt;&gt;0,INDEX('Capacity Summary'!$I$36:$BH$135,MATCH('Capacity Backing (Hide)'!BG$2,'Capacity Summary'!$B$36:$B$135,0),MATCH('Capacity Backing (Hide)'!$A45,'Capacity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(Hide)'!$A45,'Capacity Summary'!$I$35:$BH$35,0))="x",INDEX('Capacity Summary'!$C$36:$F$135,MATCH('Capacity Backing (Hide)'!BH$2,'Capacity Summary'!$B$36:$B$135,0),4),IF(INDEX('Capacity Summary'!$I$36:$BH$135,MATCH('Capacity Backing (Hide)'!BH$2,'Capacity Summary'!$B$36:$B$135,0),MATCH('Capacity Backing (Hide)'!$A45,'Capacity Summary'!$I$35:$BH$35,0))&lt;&gt;0,INDEX('Capacity Summary'!$I$36:$BH$135,MATCH('Capacity Backing (Hide)'!BH$2,'Capacity Summary'!$B$36:$B$135,0),MATCH('Capacity Backing (Hide)'!$A45,'Capacity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(Hide)'!$A45,'Capacity Summary'!$I$35:$BH$35,0))="x",INDEX('Capacity Summary'!$C$36:$F$135,MATCH('Capacity Backing (Hide)'!BI$2,'Capacity Summary'!$B$36:$B$135,0),4),IF(INDEX('Capacity Summary'!$I$36:$BH$135,MATCH('Capacity Backing (Hide)'!BI$2,'Capacity Summary'!$B$36:$B$135,0),MATCH('Capacity Backing (Hide)'!$A45,'Capacity Summary'!$I$35:$BH$35,0))&lt;&gt;0,INDEX('Capacity Summary'!$I$36:$BH$135,MATCH('Capacity Backing (Hide)'!BI$2,'Capacity Summary'!$B$36:$B$135,0),MATCH('Capacity Backing (Hide)'!$A45,'Capacity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(Hide)'!$A45,'Capacity Summary'!$I$35:$BH$35,0))="x",INDEX('Capacity Summary'!$C$36:$F$135,MATCH('Capacity Backing (Hide)'!BJ$2,'Capacity Summary'!$B$36:$B$135,0),4),IF(INDEX('Capacity Summary'!$I$36:$BH$135,MATCH('Capacity Backing (Hide)'!BJ$2,'Capacity Summary'!$B$36:$B$135,0),MATCH('Capacity Backing (Hide)'!$A45,'Capacity Summary'!$I$35:$BH$35,0))&lt;&gt;0,INDEX('Capacity Summary'!$I$36:$BH$135,MATCH('Capacity Backing (Hide)'!BJ$2,'Capacity Summary'!$B$36:$B$135,0),MATCH('Capacity Backing (Hide)'!$A45,'Capacity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(Hide)'!$A45,'Capacity Summary'!$I$35:$BH$35,0))="x",INDEX('Capacity Summary'!$C$36:$F$135,MATCH('Capacity Backing (Hide)'!BK$2,'Capacity Summary'!$B$36:$B$135,0),4),IF(INDEX('Capacity Summary'!$I$36:$BH$135,MATCH('Capacity Backing (Hide)'!BK$2,'Capacity Summary'!$B$36:$B$135,0),MATCH('Capacity Backing (Hide)'!$A45,'Capacity Summary'!$I$35:$BH$35,0))&lt;&gt;0,INDEX('Capacity Summary'!$I$36:$BH$135,MATCH('Capacity Backing (Hide)'!BK$2,'Capacity Summary'!$B$36:$B$135,0),MATCH('Capacity Backing (Hide)'!$A45,'Capacity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(Hide)'!$A45,'Capacity Summary'!$I$35:$BH$35,0))="x",INDEX('Capacity Summary'!$C$36:$F$135,MATCH('Capacity Backing (Hide)'!BL$2,'Capacity Summary'!$B$36:$B$135,0),4),IF(INDEX('Capacity Summary'!$I$36:$BH$135,MATCH('Capacity Backing (Hide)'!BL$2,'Capacity Summary'!$B$36:$B$135,0),MATCH('Capacity Backing (Hide)'!$A45,'Capacity Summary'!$I$35:$BH$35,0))&lt;&gt;0,INDEX('Capacity Summary'!$I$36:$BH$135,MATCH('Capacity Backing (Hide)'!BL$2,'Capacity Summary'!$B$36:$B$135,0),MATCH('Capacity Backing (Hide)'!$A45,'Capacity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(Hide)'!$A45,'Capacity Summary'!$I$35:$BH$35,0))="x",INDEX('Capacity Summary'!$C$36:$F$135,MATCH('Capacity Backing (Hide)'!BM$2,'Capacity Summary'!$B$36:$B$135,0),4),IF(INDEX('Capacity Summary'!$I$36:$BH$135,MATCH('Capacity Backing (Hide)'!BM$2,'Capacity Summary'!$B$36:$B$135,0),MATCH('Capacity Backing (Hide)'!$A45,'Capacity Summary'!$I$35:$BH$35,0))&lt;&gt;0,INDEX('Capacity Summary'!$I$36:$BH$135,MATCH('Capacity Backing (Hide)'!BM$2,'Capacity Summary'!$B$36:$B$135,0),MATCH('Capacity Backing (Hide)'!$A45,'Capacity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(Hide)'!$A45,'Capacity Summary'!$I$35:$BH$35,0))="x",INDEX('Capacity Summary'!$C$36:$F$135,MATCH('Capacity Backing (Hide)'!BN$2,'Capacity Summary'!$B$36:$B$135,0),4),IF(INDEX('Capacity Summary'!$I$36:$BH$135,MATCH('Capacity Backing (Hide)'!BN$2,'Capacity Summary'!$B$36:$B$135,0),MATCH('Capacity Backing (Hide)'!$A45,'Capacity Summary'!$I$35:$BH$35,0))&lt;&gt;0,INDEX('Capacity Summary'!$I$36:$BH$135,MATCH('Capacity Backing (Hide)'!BN$2,'Capacity Summary'!$B$36:$B$135,0),MATCH('Capacity Backing (Hide)'!$A45,'Capacity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(Hide)'!$A45,'Capacity Summary'!$I$35:$BH$35,0))="x",INDEX('Capacity Summary'!$C$36:$F$135,MATCH('Capacity Backing (Hide)'!BO$2,'Capacity Summary'!$B$36:$B$135,0),4),IF(INDEX('Capacity Summary'!$I$36:$BH$135,MATCH('Capacity Backing (Hide)'!BO$2,'Capacity Summary'!$B$36:$B$135,0),MATCH('Capacity Backing (Hide)'!$A45,'Capacity Summary'!$I$35:$BH$35,0))&lt;&gt;0,INDEX('Capacity Summary'!$I$36:$BH$135,MATCH('Capacity Backing (Hide)'!BO$2,'Capacity Summary'!$B$36:$B$135,0),MATCH('Capacity Backing (Hide)'!$A45,'Capacity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(Hide)'!$A45,'Capacity Summary'!$I$35:$BH$35,0))="x",INDEX('Capacity Summary'!$C$36:$F$135,MATCH('Capacity Backing (Hide)'!BP$2,'Capacity Summary'!$B$36:$B$135,0),4),IF(INDEX('Capacity Summary'!$I$36:$BH$135,MATCH('Capacity Backing (Hide)'!BP$2,'Capacity Summary'!$B$36:$B$135,0),MATCH('Capacity Backing (Hide)'!$A45,'Capacity Summary'!$I$35:$BH$35,0))&lt;&gt;0,INDEX('Capacity Summary'!$I$36:$BH$135,MATCH('Capacity Backing (Hide)'!BP$2,'Capacity Summary'!$B$36:$B$135,0),MATCH('Capacity Backing (Hide)'!$A45,'Capacity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(Hide)'!$A45,'Capacity Summary'!$I$35:$BH$35,0))="x",INDEX('Capacity Summary'!$C$36:$F$135,MATCH('Capacity Backing (Hide)'!BQ$2,'Capacity Summary'!$B$36:$B$135,0),4),IF(INDEX('Capacity Summary'!$I$36:$BH$135,MATCH('Capacity Backing (Hide)'!BQ$2,'Capacity Summary'!$B$36:$B$135,0),MATCH('Capacity Backing (Hide)'!$A45,'Capacity Summary'!$I$35:$BH$35,0))&lt;&gt;0,INDEX('Capacity Summary'!$I$36:$BH$135,MATCH('Capacity Backing (Hide)'!BQ$2,'Capacity Summary'!$B$36:$B$135,0),MATCH('Capacity Backing (Hide)'!$A45,'Capacity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(Hide)'!$A45,'Capacity Summary'!$I$35:$BH$35,0))="x",INDEX('Capacity Summary'!$C$36:$F$135,MATCH('Capacity Backing (Hide)'!BR$2,'Capacity Summary'!$B$36:$B$135,0),4),IF(INDEX('Capacity Summary'!$I$36:$BH$135,MATCH('Capacity Backing (Hide)'!BR$2,'Capacity Summary'!$B$36:$B$135,0),MATCH('Capacity Backing (Hide)'!$A45,'Capacity Summary'!$I$35:$BH$35,0))&lt;&gt;0,INDEX('Capacity Summary'!$I$36:$BH$135,MATCH('Capacity Backing (Hide)'!BR$2,'Capacity Summary'!$B$36:$B$135,0),MATCH('Capacity Backing (Hide)'!$A45,'Capacity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(Hide)'!$A45,'Capacity Summary'!$I$35:$BH$35,0))="x",INDEX('Capacity Summary'!$C$36:$F$135,MATCH('Capacity Backing (Hide)'!BS$2,'Capacity Summary'!$B$36:$B$135,0),4),IF(INDEX('Capacity Summary'!$I$36:$BH$135,MATCH('Capacity Backing (Hide)'!BS$2,'Capacity Summary'!$B$36:$B$135,0),MATCH('Capacity Backing (Hide)'!$A45,'Capacity Summary'!$I$35:$BH$35,0))&lt;&gt;0,INDEX('Capacity Summary'!$I$36:$BH$135,MATCH('Capacity Backing (Hide)'!BS$2,'Capacity Summary'!$B$36:$B$135,0),MATCH('Capacity Backing (Hide)'!$A45,'Capacity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(Hide)'!$A45,'Capacity Summary'!$I$35:$BH$35,0))="x",INDEX('Capacity Summary'!$C$36:$F$135,MATCH('Capacity Backing (Hide)'!BT$2,'Capacity Summary'!$B$36:$B$135,0),4),IF(INDEX('Capacity Summary'!$I$36:$BH$135,MATCH('Capacity Backing (Hide)'!BT$2,'Capacity Summary'!$B$36:$B$135,0),MATCH('Capacity Backing (Hide)'!$A45,'Capacity Summary'!$I$35:$BH$35,0))&lt;&gt;0,INDEX('Capacity Summary'!$I$36:$BH$135,MATCH('Capacity Backing (Hide)'!BT$2,'Capacity Summary'!$B$36:$B$135,0),MATCH('Capacity Backing (Hide)'!$A45,'Capacity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(Hide)'!$A45,'Capacity Summary'!$I$35:$BH$35,0))="x",INDEX('Capacity Summary'!$C$36:$F$135,MATCH('Capacity Backing (Hide)'!BU$2,'Capacity Summary'!$B$36:$B$135,0),4),IF(INDEX('Capacity Summary'!$I$36:$BH$135,MATCH('Capacity Backing (Hide)'!BU$2,'Capacity Summary'!$B$36:$B$135,0),MATCH('Capacity Backing (Hide)'!$A45,'Capacity Summary'!$I$35:$BH$35,0))&lt;&gt;0,INDEX('Capacity Summary'!$I$36:$BH$135,MATCH('Capacity Backing (Hide)'!BU$2,'Capacity Summary'!$B$36:$B$135,0),MATCH('Capacity Backing (Hide)'!$A45,'Capacity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(Hide)'!$A45,'Capacity Summary'!$I$35:$BH$35,0))="x",INDEX('Capacity Summary'!$C$36:$F$135,MATCH('Capacity Backing (Hide)'!BV$2,'Capacity Summary'!$B$36:$B$135,0),4),IF(INDEX('Capacity Summary'!$I$36:$BH$135,MATCH('Capacity Backing (Hide)'!BV$2,'Capacity Summary'!$B$36:$B$135,0),MATCH('Capacity Backing (Hide)'!$A45,'Capacity Summary'!$I$35:$BH$35,0))&lt;&gt;0,INDEX('Capacity Summary'!$I$36:$BH$135,MATCH('Capacity Backing (Hide)'!BV$2,'Capacity Summary'!$B$36:$B$135,0),MATCH('Capacity Backing (Hide)'!$A45,'Capacity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(Hide)'!$A45,'Capacity Summary'!$I$35:$BH$35,0))="x",INDEX('Capacity Summary'!$C$36:$F$135,MATCH('Capacity Backing (Hide)'!BW$2,'Capacity Summary'!$B$36:$B$135,0),4),IF(INDEX('Capacity Summary'!$I$36:$BH$135,MATCH('Capacity Backing (Hide)'!BW$2,'Capacity Summary'!$B$36:$B$135,0),MATCH('Capacity Backing (Hide)'!$A45,'Capacity Summary'!$I$35:$BH$35,0))&lt;&gt;0,INDEX('Capacity Summary'!$I$36:$BH$135,MATCH('Capacity Backing (Hide)'!BW$2,'Capacity Summary'!$B$36:$B$135,0),MATCH('Capacity Backing (Hide)'!$A45,'Capacity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(Hide)'!$A45,'Capacity Summary'!$I$35:$BH$35,0))="x",INDEX('Capacity Summary'!$C$36:$F$135,MATCH('Capacity Backing (Hide)'!BX$2,'Capacity Summary'!$B$36:$B$135,0),4),IF(INDEX('Capacity Summary'!$I$36:$BH$135,MATCH('Capacity Backing (Hide)'!BX$2,'Capacity Summary'!$B$36:$B$135,0),MATCH('Capacity Backing (Hide)'!$A45,'Capacity Summary'!$I$35:$BH$35,0))&lt;&gt;0,INDEX('Capacity Summary'!$I$36:$BH$135,MATCH('Capacity Backing (Hide)'!BX$2,'Capacity Summary'!$B$36:$B$135,0),MATCH('Capacity Backing (Hide)'!$A45,'Capacity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(Hide)'!$A45,'Capacity Summary'!$I$35:$BH$35,0))="x",INDEX('Capacity Summary'!$C$36:$F$135,MATCH('Capacity Backing (Hide)'!BY$2,'Capacity Summary'!$B$36:$B$135,0),4),IF(INDEX('Capacity Summary'!$I$36:$BH$135,MATCH('Capacity Backing (Hide)'!BY$2,'Capacity Summary'!$B$36:$B$135,0),MATCH('Capacity Backing (Hide)'!$A45,'Capacity Summary'!$I$35:$BH$35,0))&lt;&gt;0,INDEX('Capacity Summary'!$I$36:$BH$135,MATCH('Capacity Backing (Hide)'!BY$2,'Capacity Summary'!$B$36:$B$135,0),MATCH('Capacity Backing (Hide)'!$A45,'Capacity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(Hide)'!$A45,'Capacity Summary'!$I$35:$BH$35,0))="x",INDEX('Capacity Summary'!$C$36:$F$135,MATCH('Capacity Backing (Hide)'!BZ$2,'Capacity Summary'!$B$36:$B$135,0),4),IF(INDEX('Capacity Summary'!$I$36:$BH$135,MATCH('Capacity Backing (Hide)'!BZ$2,'Capacity Summary'!$B$36:$B$135,0),MATCH('Capacity Backing (Hide)'!$A45,'Capacity Summary'!$I$35:$BH$35,0))&lt;&gt;0,INDEX('Capacity Summary'!$I$36:$BH$135,MATCH('Capacity Backing (Hide)'!BZ$2,'Capacity Summary'!$B$36:$B$135,0),MATCH('Capacity Backing (Hide)'!$A45,'Capacity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(Hide)'!$A45,'Capacity Summary'!$I$35:$BH$35,0))="x",INDEX('Capacity Summary'!$C$36:$F$135,MATCH('Capacity Backing (Hide)'!CA$2,'Capacity Summary'!$B$36:$B$135,0),4),IF(INDEX('Capacity Summary'!$I$36:$BH$135,MATCH('Capacity Backing (Hide)'!CA$2,'Capacity Summary'!$B$36:$B$135,0),MATCH('Capacity Backing (Hide)'!$A45,'Capacity Summary'!$I$35:$BH$35,0))&lt;&gt;0,INDEX('Capacity Summary'!$I$36:$BH$135,MATCH('Capacity Backing (Hide)'!CA$2,'Capacity Summary'!$B$36:$B$135,0),MATCH('Capacity Backing (Hide)'!$A45,'Capacity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(Hide)'!$A45,'Capacity Summary'!$I$35:$BH$35,0))="x",INDEX('Capacity Summary'!$C$36:$F$135,MATCH('Capacity Backing (Hide)'!CB$2,'Capacity Summary'!$B$36:$B$135,0),4),IF(INDEX('Capacity Summary'!$I$36:$BH$135,MATCH('Capacity Backing (Hide)'!CB$2,'Capacity Summary'!$B$36:$B$135,0),MATCH('Capacity Backing (Hide)'!$A45,'Capacity Summary'!$I$35:$BH$35,0))&lt;&gt;0,INDEX('Capacity Summary'!$I$36:$BH$135,MATCH('Capacity Backing (Hide)'!CB$2,'Capacity Summary'!$B$36:$B$135,0),MATCH('Capacity Backing (Hide)'!$A45,'Capacity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(Hide)'!$A45,'Capacity Summary'!$I$35:$BH$35,0))="x",INDEX('Capacity Summary'!$C$36:$F$135,MATCH('Capacity Backing (Hide)'!CC$2,'Capacity Summary'!$B$36:$B$135,0),4),IF(INDEX('Capacity Summary'!$I$36:$BH$135,MATCH('Capacity Backing (Hide)'!CC$2,'Capacity Summary'!$B$36:$B$135,0),MATCH('Capacity Backing (Hide)'!$A45,'Capacity Summary'!$I$35:$BH$35,0))&lt;&gt;0,INDEX('Capacity Summary'!$I$36:$BH$135,MATCH('Capacity Backing (Hide)'!CC$2,'Capacity Summary'!$B$36:$B$135,0),MATCH('Capacity Backing (Hide)'!$A45,'Capacity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(Hide)'!$A45,'Capacity Summary'!$I$35:$BH$35,0))="x",INDEX('Capacity Summary'!$C$36:$F$135,MATCH('Capacity Backing (Hide)'!CD$2,'Capacity Summary'!$B$36:$B$135,0),4),IF(INDEX('Capacity Summary'!$I$36:$BH$135,MATCH('Capacity Backing (Hide)'!CD$2,'Capacity Summary'!$B$36:$B$135,0),MATCH('Capacity Backing (Hide)'!$A45,'Capacity Summary'!$I$35:$BH$35,0))&lt;&gt;0,INDEX('Capacity Summary'!$I$36:$BH$135,MATCH('Capacity Backing (Hide)'!CD$2,'Capacity Summary'!$B$36:$B$135,0),MATCH('Capacity Backing (Hide)'!$A45,'Capacity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(Hide)'!$A45,'Capacity Summary'!$I$35:$BH$35,0))="x",INDEX('Capacity Summary'!$C$36:$F$135,MATCH('Capacity Backing (Hide)'!CE$2,'Capacity Summary'!$B$36:$B$135,0),4),IF(INDEX('Capacity Summary'!$I$36:$BH$135,MATCH('Capacity Backing (Hide)'!CE$2,'Capacity Summary'!$B$36:$B$135,0),MATCH('Capacity Backing (Hide)'!$A45,'Capacity Summary'!$I$35:$BH$35,0))&lt;&gt;0,INDEX('Capacity Summary'!$I$36:$BH$135,MATCH('Capacity Backing (Hide)'!CE$2,'Capacity Summary'!$B$36:$B$135,0),MATCH('Capacity Backing (Hide)'!$A45,'Capacity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(Hide)'!$A45,'Capacity Summary'!$I$35:$BH$35,0))="x",INDEX('Capacity Summary'!$C$36:$F$135,MATCH('Capacity Backing (Hide)'!CF$2,'Capacity Summary'!$B$36:$B$135,0),4),IF(INDEX('Capacity Summary'!$I$36:$BH$135,MATCH('Capacity Backing (Hide)'!CF$2,'Capacity Summary'!$B$36:$B$135,0),MATCH('Capacity Backing (Hide)'!$A45,'Capacity Summary'!$I$35:$BH$35,0))&lt;&gt;0,INDEX('Capacity Summary'!$I$36:$BH$135,MATCH('Capacity Backing (Hide)'!CF$2,'Capacity Summary'!$B$36:$B$135,0),MATCH('Capacity Backing (Hide)'!$A45,'Capacity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(Hide)'!$A45,'Capacity Summary'!$I$35:$BH$35,0))="x",INDEX('Capacity Summary'!$C$36:$F$135,MATCH('Capacity Backing (Hide)'!CG$2,'Capacity Summary'!$B$36:$B$135,0),4),IF(INDEX('Capacity Summary'!$I$36:$BH$135,MATCH('Capacity Backing (Hide)'!CG$2,'Capacity Summary'!$B$36:$B$135,0),MATCH('Capacity Backing (Hide)'!$A45,'Capacity Summary'!$I$35:$BH$35,0))&lt;&gt;0,INDEX('Capacity Summary'!$I$36:$BH$135,MATCH('Capacity Backing (Hide)'!CG$2,'Capacity Summary'!$B$36:$B$135,0),MATCH('Capacity Backing (Hide)'!$A45,'Capacity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(Hide)'!$A45,'Capacity Summary'!$I$35:$BH$35,0))="x",INDEX('Capacity Summary'!$C$36:$F$135,MATCH('Capacity Backing (Hide)'!CH$2,'Capacity Summary'!$B$36:$B$135,0),4),IF(INDEX('Capacity Summary'!$I$36:$BH$135,MATCH('Capacity Backing (Hide)'!CH$2,'Capacity Summary'!$B$36:$B$135,0),MATCH('Capacity Backing (Hide)'!$A45,'Capacity Summary'!$I$35:$BH$35,0))&lt;&gt;0,INDEX('Capacity Summary'!$I$36:$BH$135,MATCH('Capacity Backing (Hide)'!CH$2,'Capacity Summary'!$B$36:$B$135,0),MATCH('Capacity Backing (Hide)'!$A45,'Capacity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(Hide)'!$A45,'Capacity Summary'!$I$35:$BH$35,0))="x",INDEX('Capacity Summary'!$C$36:$F$135,MATCH('Capacity Backing (Hide)'!CI$2,'Capacity Summary'!$B$36:$B$135,0),4),IF(INDEX('Capacity Summary'!$I$36:$BH$135,MATCH('Capacity Backing (Hide)'!CI$2,'Capacity Summary'!$B$36:$B$135,0),MATCH('Capacity Backing (Hide)'!$A45,'Capacity Summary'!$I$35:$BH$35,0))&lt;&gt;0,INDEX('Capacity Summary'!$I$36:$BH$135,MATCH('Capacity Backing (Hide)'!CI$2,'Capacity Summary'!$B$36:$B$135,0),MATCH('Capacity Backing (Hide)'!$A45,'Capacity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(Hide)'!$A45,'Capacity Summary'!$I$35:$BH$35,0))="x",INDEX('Capacity Summary'!$C$36:$F$135,MATCH('Capacity Backing (Hide)'!CJ$2,'Capacity Summary'!$B$36:$B$135,0),4),IF(INDEX('Capacity Summary'!$I$36:$BH$135,MATCH('Capacity Backing (Hide)'!CJ$2,'Capacity Summary'!$B$36:$B$135,0),MATCH('Capacity Backing (Hide)'!$A45,'Capacity Summary'!$I$35:$BH$35,0))&lt;&gt;0,INDEX('Capacity Summary'!$I$36:$BH$135,MATCH('Capacity Backing (Hide)'!CJ$2,'Capacity Summary'!$B$36:$B$135,0),MATCH('Capacity Backing (Hide)'!$A45,'Capacity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(Hide)'!$A45,'Capacity Summary'!$I$35:$BH$35,0))="x",INDEX('Capacity Summary'!$C$36:$F$135,MATCH('Capacity Backing (Hide)'!CK$2,'Capacity Summary'!$B$36:$B$135,0),4),IF(INDEX('Capacity Summary'!$I$36:$BH$135,MATCH('Capacity Backing (Hide)'!CK$2,'Capacity Summary'!$B$36:$B$135,0),MATCH('Capacity Backing (Hide)'!$A45,'Capacity Summary'!$I$35:$BH$35,0))&lt;&gt;0,INDEX('Capacity Summary'!$I$36:$BH$135,MATCH('Capacity Backing (Hide)'!CK$2,'Capacity Summary'!$B$36:$B$135,0),MATCH('Capacity Backing (Hide)'!$A45,'Capacity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(Hide)'!$A45,'Capacity Summary'!$I$35:$BH$35,0))="x",INDEX('Capacity Summary'!$C$36:$F$135,MATCH('Capacity Backing (Hide)'!CL$2,'Capacity Summary'!$B$36:$B$135,0),4),IF(INDEX('Capacity Summary'!$I$36:$BH$135,MATCH('Capacity Backing (Hide)'!CL$2,'Capacity Summary'!$B$36:$B$135,0),MATCH('Capacity Backing (Hide)'!$A45,'Capacity Summary'!$I$35:$BH$35,0))&lt;&gt;0,INDEX('Capacity Summary'!$I$36:$BH$135,MATCH('Capacity Backing (Hide)'!CL$2,'Capacity Summary'!$B$36:$B$135,0),MATCH('Capacity Backing (Hide)'!$A45,'Capacity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(Hide)'!$A45,'Capacity Summary'!$I$35:$BH$35,0))="x",INDEX('Capacity Summary'!$C$36:$F$135,MATCH('Capacity Backing (Hide)'!CM$2,'Capacity Summary'!$B$36:$B$135,0),4),IF(INDEX('Capacity Summary'!$I$36:$BH$135,MATCH('Capacity Backing (Hide)'!CM$2,'Capacity Summary'!$B$36:$B$135,0),MATCH('Capacity Backing (Hide)'!$A45,'Capacity Summary'!$I$35:$BH$35,0))&lt;&gt;0,INDEX('Capacity Summary'!$I$36:$BH$135,MATCH('Capacity Backing (Hide)'!CM$2,'Capacity Summary'!$B$36:$B$135,0),MATCH('Capacity Backing (Hide)'!$A45,'Capacity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(Hide)'!$A45,'Capacity Summary'!$I$35:$BH$35,0))="x",INDEX('Capacity Summary'!$C$36:$F$135,MATCH('Capacity Backing (Hide)'!CN$2,'Capacity Summary'!$B$36:$B$135,0),4),IF(INDEX('Capacity Summary'!$I$36:$BH$135,MATCH('Capacity Backing (Hide)'!CN$2,'Capacity Summary'!$B$36:$B$135,0),MATCH('Capacity Backing (Hide)'!$A45,'Capacity Summary'!$I$35:$BH$35,0))&lt;&gt;0,INDEX('Capacity Summary'!$I$36:$BH$135,MATCH('Capacity Backing (Hide)'!CN$2,'Capacity Summary'!$B$36:$B$135,0),MATCH('Capacity Backing (Hide)'!$A45,'Capacity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(Hide)'!$A45,'Capacity Summary'!$I$35:$BH$35,0))="x",INDEX('Capacity Summary'!$C$36:$F$135,MATCH('Capacity Backing (Hide)'!CO$2,'Capacity Summary'!$B$36:$B$135,0),4),IF(INDEX('Capacity Summary'!$I$36:$BH$135,MATCH('Capacity Backing (Hide)'!CO$2,'Capacity Summary'!$B$36:$B$135,0),MATCH('Capacity Backing (Hide)'!$A45,'Capacity Summary'!$I$35:$BH$35,0))&lt;&gt;0,INDEX('Capacity Summary'!$I$36:$BH$135,MATCH('Capacity Backing (Hide)'!CO$2,'Capacity Summary'!$B$36:$B$135,0),MATCH('Capacity Backing (Hide)'!$A45,'Capacity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(Hide)'!$A45,'Capacity Summary'!$I$35:$BH$35,0))="x",INDEX('Capacity Summary'!$C$36:$F$135,MATCH('Capacity Backing (Hide)'!CP$2,'Capacity Summary'!$B$36:$B$135,0),4),IF(INDEX('Capacity Summary'!$I$36:$BH$135,MATCH('Capacity Backing (Hide)'!CP$2,'Capacity Summary'!$B$36:$B$135,0),MATCH('Capacity Backing (Hide)'!$A45,'Capacity Summary'!$I$35:$BH$35,0))&lt;&gt;0,INDEX('Capacity Summary'!$I$36:$BH$135,MATCH('Capacity Backing (Hide)'!CP$2,'Capacity Summary'!$B$36:$B$135,0),MATCH('Capacity Backing (Hide)'!$A45,'Capacity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(Hide)'!$A45,'Capacity Summary'!$I$35:$BH$35,0))="x",INDEX('Capacity Summary'!$C$36:$F$135,MATCH('Capacity Backing (Hide)'!CQ$2,'Capacity Summary'!$B$36:$B$135,0),4),IF(INDEX('Capacity Summary'!$I$36:$BH$135,MATCH('Capacity Backing (Hide)'!CQ$2,'Capacity Summary'!$B$36:$B$135,0),MATCH('Capacity Backing (Hide)'!$A45,'Capacity Summary'!$I$35:$BH$35,0))&lt;&gt;0,INDEX('Capacity Summary'!$I$36:$BH$135,MATCH('Capacity Backing (Hide)'!CQ$2,'Capacity Summary'!$B$36:$B$135,0),MATCH('Capacity Backing (Hide)'!$A45,'Capacity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(Hide)'!$A45,'Capacity Summary'!$I$35:$BH$35,0))="x",INDEX('Capacity Summary'!$C$36:$F$135,MATCH('Capacity Backing (Hide)'!CR$2,'Capacity Summary'!$B$36:$B$135,0),4),IF(INDEX('Capacity Summary'!$I$36:$BH$135,MATCH('Capacity Backing (Hide)'!CR$2,'Capacity Summary'!$B$36:$B$135,0),MATCH('Capacity Backing (Hide)'!$A45,'Capacity Summary'!$I$35:$BH$35,0))&lt;&gt;0,INDEX('Capacity Summary'!$I$36:$BH$135,MATCH('Capacity Backing (Hide)'!CR$2,'Capacity Summary'!$B$36:$B$135,0),MATCH('Capacity Backing (Hide)'!$A45,'Capacity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(Hide)'!$A45,'Capacity Summary'!$I$35:$BH$35,0))="x",INDEX('Capacity Summary'!$C$36:$F$135,MATCH('Capacity Backing (Hide)'!CS$2,'Capacity Summary'!$B$36:$B$135,0),4),IF(INDEX('Capacity Summary'!$I$36:$BH$135,MATCH('Capacity Backing (Hide)'!CS$2,'Capacity Summary'!$B$36:$B$135,0),MATCH('Capacity Backing (Hide)'!$A45,'Capacity Summary'!$I$35:$BH$35,0))&lt;&gt;0,INDEX('Capacity Summary'!$I$36:$BH$135,MATCH('Capacity Backing (Hide)'!CS$2,'Capacity Summary'!$B$36:$B$135,0),MATCH('Capacity Backing (Hide)'!$A45,'Capacity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(Hide)'!$A45,'Capacity Summary'!$I$35:$BH$35,0))="x",INDEX('Capacity Summary'!$C$36:$F$135,MATCH('Capacity Backing (Hide)'!CT$2,'Capacity Summary'!$B$36:$B$135,0),4),IF(INDEX('Capacity Summary'!$I$36:$BH$135,MATCH('Capacity Backing (Hide)'!CT$2,'Capacity Summary'!$B$36:$B$135,0),MATCH('Capacity Backing (Hide)'!$A45,'Capacity Summary'!$I$35:$BH$35,0))&lt;&gt;0,INDEX('Capacity Summary'!$I$36:$BH$135,MATCH('Capacity Backing (Hide)'!CT$2,'Capacity Summary'!$B$36:$B$135,0),MATCH('Capacity Backing (Hide)'!$A45,'Capacity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(Hide)'!$A45,'Capacity Summary'!$I$35:$BH$35,0))="x",INDEX('Capacity Summary'!$C$36:$F$135,MATCH('Capacity Backing (Hide)'!CU$2,'Capacity Summary'!$B$36:$B$135,0),4),IF(INDEX('Capacity Summary'!$I$36:$BH$135,MATCH('Capacity Backing (Hide)'!CU$2,'Capacity Summary'!$B$36:$B$135,0),MATCH('Capacity Backing (Hide)'!$A45,'Capacity Summary'!$I$35:$BH$35,0))&lt;&gt;0,INDEX('Capacity Summary'!$I$36:$BH$135,MATCH('Capacity Backing (Hide)'!CU$2,'Capacity Summary'!$B$36:$B$135,0),MATCH('Capacity Backing (Hide)'!$A45,'Capacity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(Hide)'!$A45,'Capacity Summary'!$I$35:$BH$35,0))="x",INDEX('Capacity Summary'!$C$36:$F$135,MATCH('Capacity Backing (Hide)'!CV$2,'Capacity Summary'!$B$36:$B$135,0),4),IF(INDEX('Capacity Summary'!$I$36:$BH$135,MATCH('Capacity Backing (Hide)'!CV$2,'Capacity Summary'!$B$36:$B$135,0),MATCH('Capacity Backing (Hide)'!$A45,'Capacity Summary'!$I$35:$BH$35,0))&lt;&gt;0,INDEX('Capacity Summary'!$I$36:$BH$135,MATCH('Capacity Backing (Hide)'!CV$2,'Capacity Summary'!$B$36:$B$135,0),MATCH('Capacity Backing (Hide)'!$A45,'Capacity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(Hide)'!$A45,'Capacity Summary'!$I$35:$BH$35,0))="x",INDEX('Capacity Summary'!$C$36:$F$135,MATCH('Capacity Backing (Hide)'!CW$2,'Capacity Summary'!$B$36:$B$135,0),4),IF(INDEX('Capacity Summary'!$I$36:$BH$135,MATCH('Capacity Backing (Hide)'!CW$2,'Capacity Summary'!$B$36:$B$135,0),MATCH('Capacity Backing (Hide)'!$A45,'Capacity Summary'!$I$35:$BH$35,0))&lt;&gt;0,INDEX('Capacity Summary'!$I$36:$BH$135,MATCH('Capacity Backing (Hide)'!CW$2,'Capacity Summary'!$B$36:$B$135,0),MATCH('Capacity Backing (Hide)'!$A45,'Capacity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(Hide)'!$A46,'Capacity Summary'!$I$35:$BH$35,0))="x",INDEX('Capacity Summary'!$C$36:$F$135,MATCH('Capacity Backing (Hide)'!B$2,'Capacity Summary'!$B$36:$B$135,0),4),IF(INDEX('Capacity Summary'!$I$36:$BH$135,MATCH('Capacity Backing (Hide)'!B$2,'Capacity Summary'!$B$36:$B$135,0),MATCH('Capacity Backing (Hide)'!$A46,'Capacity Summary'!$I$35:$BH$35,0))&lt;&gt;0,INDEX('Capacity Summary'!$I$36:$BH$135,MATCH('Capacity Backing (Hide)'!B$2,'Capacity Summary'!$B$36:$B$135,0),MATCH('Capacity Backing (Hide)'!$A46,'Capacity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(Hide)'!$A46,'Capacity Summary'!$I$35:$BH$35,0))="x",INDEX('Capacity Summary'!$C$36:$F$135,MATCH('Capacity Backing (Hide)'!C$2,'Capacity Summary'!$B$36:$B$135,0),4),IF(INDEX('Capacity Summary'!$I$36:$BH$135,MATCH('Capacity Backing (Hide)'!C$2,'Capacity Summary'!$B$36:$B$135,0),MATCH('Capacity Backing (Hide)'!$A46,'Capacity Summary'!$I$35:$BH$35,0))&lt;&gt;0,INDEX('Capacity Summary'!$I$36:$BH$135,MATCH('Capacity Backing (Hide)'!C$2,'Capacity Summary'!$B$36:$B$135,0),MATCH('Capacity Backing (Hide)'!$A46,'Capacity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(Hide)'!$A46,'Capacity Summary'!$I$35:$BH$35,0))="x",INDEX('Capacity Summary'!$C$36:$F$135,MATCH('Capacity Backing (Hide)'!D$2,'Capacity Summary'!$B$36:$B$135,0),4),IF(INDEX('Capacity Summary'!$I$36:$BH$135,MATCH('Capacity Backing (Hide)'!D$2,'Capacity Summary'!$B$36:$B$135,0),MATCH('Capacity Backing (Hide)'!$A46,'Capacity Summary'!$I$35:$BH$35,0))&lt;&gt;0,INDEX('Capacity Summary'!$I$36:$BH$135,MATCH('Capacity Backing (Hide)'!D$2,'Capacity Summary'!$B$36:$B$135,0),MATCH('Capacity Backing (Hide)'!$A46,'Capacity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(Hide)'!$A46,'Capacity Summary'!$I$35:$BH$35,0))="x",INDEX('Capacity Summary'!$C$36:$F$135,MATCH('Capacity Backing (Hide)'!E$2,'Capacity Summary'!$B$36:$B$135,0),4),IF(INDEX('Capacity Summary'!$I$36:$BH$135,MATCH('Capacity Backing (Hide)'!E$2,'Capacity Summary'!$B$36:$B$135,0),MATCH('Capacity Backing (Hide)'!$A46,'Capacity Summary'!$I$35:$BH$35,0))&lt;&gt;0,INDEX('Capacity Summary'!$I$36:$BH$135,MATCH('Capacity Backing (Hide)'!E$2,'Capacity Summary'!$B$36:$B$135,0),MATCH('Capacity Backing (Hide)'!$A46,'Capacity Summary'!$I$35:$BH$35,0)),0)),INDEX('Capacity Summary'!$C$36:$F$135,MATCH('Capacity Backing (Hide)'!E$2,'Capacity Summary'!$B$36:$B$135,0),2)))/IF(Summary!$B$7="Minutes",1,60)/COUNTA(INDEX(Capacity!$C$10:$Q$109,MATCH('Capacity Backing (Hide)'!E$2,Capacity!$B$10:$B$109,0),1):INDEX(Capacity!$C$10:$Q$109,MATCH('Capacity Backing (Hide)'!E$2,Capacity!$B$10:$B$109,0),15))</f>
        <v>#N/A</v>
      </c>
      <c r="F4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(Hide)'!$A46,'Capacity Summary'!$I$35:$BH$35,0))="x",INDEX('Capacity Summary'!$C$36:$F$135,MATCH('Capacity Backing (Hide)'!F$2,'Capacity Summary'!$B$36:$B$135,0),4),IF(INDEX('Capacity Summary'!$I$36:$BH$135,MATCH('Capacity Backing (Hide)'!F$2,'Capacity Summary'!$B$36:$B$135,0),MATCH('Capacity Backing (Hide)'!$A46,'Capacity Summary'!$I$35:$BH$35,0))&lt;&gt;0,INDEX('Capacity Summary'!$I$36:$BH$135,MATCH('Capacity Backing (Hide)'!F$2,'Capacity Summary'!$B$36:$B$135,0),MATCH('Capacity Backing (Hide)'!$A46,'Capacity Summary'!$I$35:$BH$35,0)),0)),INDEX('Capacity Summary'!$C$36:$F$135,MATCH('Capacity Backing (Hide)'!F$2,'Capacity Summary'!$B$36:$B$135,0),2)))/IF(Summary!$B$7="Minutes",1,60)/COUNTA(INDEX(Capacity!$C$10:$Q$109,MATCH('Capacity Backing (Hide)'!F$2,Capacity!$B$10:$B$109,0),1):INDEX(Capacity!$C$10:$Q$109,MATCH('Capacity Backing (Hide)'!F$2,Capacity!$B$10:$B$109,0),15))</f>
        <v>#N/A</v>
      </c>
      <c r="G4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(Hide)'!$A46,'Capacity Summary'!$I$35:$BH$35,0))="x",INDEX('Capacity Summary'!$C$36:$F$135,MATCH('Capacity Backing (Hide)'!G$2,'Capacity Summary'!$B$36:$B$135,0),4),IF(INDEX('Capacity Summary'!$I$36:$BH$135,MATCH('Capacity Backing (Hide)'!G$2,'Capacity Summary'!$B$36:$B$135,0),MATCH('Capacity Backing (Hide)'!$A46,'Capacity Summary'!$I$35:$BH$35,0))&lt;&gt;0,INDEX('Capacity Summary'!$I$36:$BH$135,MATCH('Capacity Backing (Hide)'!G$2,'Capacity Summary'!$B$36:$B$135,0),MATCH('Capacity Backing (Hide)'!$A46,'Capacity Summary'!$I$35:$BH$35,0)),0)),INDEX('Capacity Summary'!$C$36:$F$135,MATCH('Capacity Backing (Hide)'!G$2,'Capacity Summary'!$B$36:$B$135,0),2)))/IF(Summary!$B$7="Minutes",1,60)/COUNTA(INDEX(Capacity!$C$10:$Q$109,MATCH('Capacity Backing (Hide)'!G$2,Capacity!$B$10:$B$109,0),1):INDEX(Capacity!$C$10:$Q$109,MATCH('Capacity Backing (Hide)'!G$2,Capacity!$B$10:$B$109,0),15))</f>
        <v>#N/A</v>
      </c>
      <c r="H4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(Hide)'!$A46,'Capacity Summary'!$I$35:$BH$35,0))="x",INDEX('Capacity Summary'!$C$36:$F$135,MATCH('Capacity Backing (Hide)'!H$2,'Capacity Summary'!$B$36:$B$135,0),4),IF(INDEX('Capacity Summary'!$I$36:$BH$135,MATCH('Capacity Backing (Hide)'!H$2,'Capacity Summary'!$B$36:$B$135,0),MATCH('Capacity Backing (Hide)'!$A46,'Capacity Summary'!$I$35:$BH$35,0))&lt;&gt;0,INDEX('Capacity Summary'!$I$36:$BH$135,MATCH('Capacity Backing (Hide)'!H$2,'Capacity Summary'!$B$36:$B$135,0),MATCH('Capacity Backing (Hide)'!$A46,'Capacity Summary'!$I$35:$BH$35,0)),0)),INDEX('Capacity Summary'!$C$36:$F$135,MATCH('Capacity Backing (Hide)'!H$2,'Capacity Summary'!$B$36:$B$135,0),2)))/IF(Summary!$B$7="Minutes",1,60)/COUNTA(INDEX(Capacity!$C$10:$Q$109,MATCH('Capacity Backing (Hide)'!H$2,Capacity!$B$10:$B$109,0),1):INDEX(Capacity!$C$10:$Q$109,MATCH('Capacity Backing (Hide)'!H$2,Capacity!$B$10:$B$109,0),15))</f>
        <v>#N/A</v>
      </c>
      <c r="I4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(Hide)'!$A46,'Capacity Summary'!$I$35:$BH$35,0))="x",INDEX('Capacity Summary'!$C$36:$F$135,MATCH('Capacity Backing (Hide)'!I$2,'Capacity Summary'!$B$36:$B$135,0),4),IF(INDEX('Capacity Summary'!$I$36:$BH$135,MATCH('Capacity Backing (Hide)'!I$2,'Capacity Summary'!$B$36:$B$135,0),MATCH('Capacity Backing (Hide)'!$A46,'Capacity Summary'!$I$35:$BH$35,0))&lt;&gt;0,INDEX('Capacity Summary'!$I$36:$BH$135,MATCH('Capacity Backing (Hide)'!I$2,'Capacity Summary'!$B$36:$B$135,0),MATCH('Capacity Backing (Hide)'!$A46,'Capacity Summary'!$I$35:$BH$35,0)),0)),INDEX('Capacity Summary'!$C$36:$F$135,MATCH('Capacity Backing (Hide)'!I$2,'Capacity Summary'!$B$36:$B$135,0),2)))/IF(Summary!$B$7="Minutes",1,60)/COUNTA(INDEX(Capacity!$C$10:$Q$109,MATCH('Capacity Backing (Hide)'!I$2,Capacity!$B$10:$B$109,0),1):INDEX(Capacity!$C$10:$Q$109,MATCH('Capacity Backing (Hide)'!I$2,Capacity!$B$10:$B$109,0),15))</f>
        <v>#N/A</v>
      </c>
      <c r="J4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(Hide)'!$A46,'Capacity Summary'!$I$35:$BH$35,0))="x",INDEX('Capacity Summary'!$C$36:$F$135,MATCH('Capacity Backing (Hide)'!J$2,'Capacity Summary'!$B$36:$B$135,0),4),IF(INDEX('Capacity Summary'!$I$36:$BH$135,MATCH('Capacity Backing (Hide)'!J$2,'Capacity Summary'!$B$36:$B$135,0),MATCH('Capacity Backing (Hide)'!$A46,'Capacity Summary'!$I$35:$BH$35,0))&lt;&gt;0,INDEX('Capacity Summary'!$I$36:$BH$135,MATCH('Capacity Backing (Hide)'!J$2,'Capacity Summary'!$B$36:$B$135,0),MATCH('Capacity Backing (Hide)'!$A46,'Capacity Summary'!$I$35:$BH$35,0)),0)),INDEX('Capacity Summary'!$C$36:$F$135,MATCH('Capacity Backing (Hide)'!J$2,'Capacity Summary'!$B$36:$B$135,0),2)))/IF(Summary!$B$7="Minutes",1,60)/COUNTA(INDEX(Capacity!$C$10:$Q$109,MATCH('Capacity Backing (Hide)'!J$2,Capacity!$B$10:$B$109,0),1):INDEX(Capacity!$C$10:$Q$109,MATCH('Capacity Backing (Hide)'!J$2,Capacity!$B$10:$B$109,0),15))</f>
        <v>#N/A</v>
      </c>
      <c r="K4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(Hide)'!$A46,'Capacity Summary'!$I$35:$BH$35,0))="x",INDEX('Capacity Summary'!$C$36:$F$135,MATCH('Capacity Backing (Hide)'!K$2,'Capacity Summary'!$B$36:$B$135,0),4),IF(INDEX('Capacity Summary'!$I$36:$BH$135,MATCH('Capacity Backing (Hide)'!K$2,'Capacity Summary'!$B$36:$B$135,0),MATCH('Capacity Backing (Hide)'!$A46,'Capacity Summary'!$I$35:$BH$35,0))&lt;&gt;0,INDEX('Capacity Summary'!$I$36:$BH$135,MATCH('Capacity Backing (Hide)'!K$2,'Capacity Summary'!$B$36:$B$135,0),MATCH('Capacity Backing (Hide)'!$A46,'Capacity Summary'!$I$35:$BH$35,0)),0)),INDEX('Capacity Summary'!$C$36:$F$135,MATCH('Capacity Backing (Hide)'!K$2,'Capacity Summary'!$B$36:$B$135,0),2)))/IF(Summary!$B$7="Minutes",1,60)/COUNTA(INDEX(Capacity!$C$10:$Q$109,MATCH('Capacity Backing (Hide)'!K$2,Capacity!$B$10:$B$109,0),1):INDEX(Capacity!$C$10:$Q$109,MATCH('Capacity Backing (Hide)'!K$2,Capacity!$B$10:$B$109,0),15))</f>
        <v>#N/A</v>
      </c>
      <c r="L4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(Hide)'!$A46,'Capacity Summary'!$I$35:$BH$35,0))="x",INDEX('Capacity Summary'!$C$36:$F$135,MATCH('Capacity Backing (Hide)'!L$2,'Capacity Summary'!$B$36:$B$135,0),4),IF(INDEX('Capacity Summary'!$I$36:$BH$135,MATCH('Capacity Backing (Hide)'!L$2,'Capacity Summary'!$B$36:$B$135,0),MATCH('Capacity Backing (Hide)'!$A46,'Capacity Summary'!$I$35:$BH$35,0))&lt;&gt;0,INDEX('Capacity Summary'!$I$36:$BH$135,MATCH('Capacity Backing (Hide)'!L$2,'Capacity Summary'!$B$36:$B$135,0),MATCH('Capacity Backing (Hide)'!$A46,'Capacity Summary'!$I$35:$BH$35,0)),0)),INDEX('Capacity Summary'!$C$36:$F$135,MATCH('Capacity Backing (Hide)'!L$2,'Capacity Summary'!$B$36:$B$135,0),2)))/IF(Summary!$B$7="Minutes",1,60)/COUNTA(INDEX(Capacity!$C$10:$Q$109,MATCH('Capacity Backing (Hide)'!L$2,Capacity!$B$10:$B$109,0),1):INDEX(Capacity!$C$10:$Q$109,MATCH('Capacity Backing (Hide)'!L$2,Capacity!$B$10:$B$109,0),15))</f>
        <v>#N/A</v>
      </c>
      <c r="M4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(Hide)'!$A46,'Capacity Summary'!$I$35:$BH$35,0))="x",INDEX('Capacity Summary'!$C$36:$F$135,MATCH('Capacity Backing (Hide)'!M$2,'Capacity Summary'!$B$36:$B$135,0),4),IF(INDEX('Capacity Summary'!$I$36:$BH$135,MATCH('Capacity Backing (Hide)'!M$2,'Capacity Summary'!$B$36:$B$135,0),MATCH('Capacity Backing (Hide)'!$A46,'Capacity Summary'!$I$35:$BH$35,0))&lt;&gt;0,INDEX('Capacity Summary'!$I$36:$BH$135,MATCH('Capacity Backing (Hide)'!M$2,'Capacity Summary'!$B$36:$B$135,0),MATCH('Capacity Backing (Hide)'!$A46,'Capacity Summary'!$I$35:$BH$35,0)),0)),INDEX('Capacity Summary'!$C$36:$F$135,MATCH('Capacity Backing (Hide)'!M$2,'Capacity Summary'!$B$36:$B$135,0),2)))/IF(Summary!$B$7="Minutes",1,60)/COUNTA(INDEX(Capacity!$C$10:$Q$109,MATCH('Capacity Backing (Hide)'!M$2,Capacity!$B$10:$B$109,0),1):INDEX(Capacity!$C$10:$Q$109,MATCH('Capacity Backing (Hide)'!M$2,Capacity!$B$10:$B$109,0),15))</f>
        <v>#N/A</v>
      </c>
      <c r="N4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(Hide)'!$A46,'Capacity Summary'!$I$35:$BH$35,0))="x",INDEX('Capacity Summary'!$C$36:$F$135,MATCH('Capacity Backing (Hide)'!N$2,'Capacity Summary'!$B$36:$B$135,0),4),IF(INDEX('Capacity Summary'!$I$36:$BH$135,MATCH('Capacity Backing (Hide)'!N$2,'Capacity Summary'!$B$36:$B$135,0),MATCH('Capacity Backing (Hide)'!$A46,'Capacity Summary'!$I$35:$BH$35,0))&lt;&gt;0,INDEX('Capacity Summary'!$I$36:$BH$135,MATCH('Capacity Backing (Hide)'!N$2,'Capacity Summary'!$B$36:$B$135,0),MATCH('Capacity Backing (Hide)'!$A46,'Capacity Summary'!$I$35:$BH$35,0)),0)),INDEX('Capacity Summary'!$C$36:$F$135,MATCH('Capacity Backing (Hide)'!N$2,'Capacity Summary'!$B$36:$B$135,0),2)))/IF(Summary!$B$7="Minutes",1,60)/COUNTA(INDEX(Capacity!$C$10:$Q$109,MATCH('Capacity Backing (Hide)'!N$2,Capacity!$B$10:$B$109,0),1):INDEX(Capacity!$C$10:$Q$109,MATCH('Capacity Backing (Hide)'!N$2,Capacity!$B$10:$B$109,0),15))</f>
        <v>#N/A</v>
      </c>
      <c r="O4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(Hide)'!$A46,'Capacity Summary'!$I$35:$BH$35,0))="x",INDEX('Capacity Summary'!$C$36:$F$135,MATCH('Capacity Backing (Hide)'!O$2,'Capacity Summary'!$B$36:$B$135,0),4),IF(INDEX('Capacity Summary'!$I$36:$BH$135,MATCH('Capacity Backing (Hide)'!O$2,'Capacity Summary'!$B$36:$B$135,0),MATCH('Capacity Backing (Hide)'!$A46,'Capacity Summary'!$I$35:$BH$35,0))&lt;&gt;0,INDEX('Capacity Summary'!$I$36:$BH$135,MATCH('Capacity Backing (Hide)'!O$2,'Capacity Summary'!$B$36:$B$135,0),MATCH('Capacity Backing (Hide)'!$A46,'Capacity Summary'!$I$35:$BH$35,0)),0)),INDEX('Capacity Summary'!$C$36:$F$135,MATCH('Capacity Backing (Hide)'!O$2,'Capacity Summary'!$B$36:$B$135,0),2)))/IF(Summary!$B$7="Minutes",1,60)/COUNTA(INDEX(Capacity!$C$10:$Q$109,MATCH('Capacity Backing (Hide)'!O$2,Capacity!$B$10:$B$109,0),1):INDEX(Capacity!$C$10:$Q$109,MATCH('Capacity Backing (Hide)'!O$2,Capacity!$B$10:$B$109,0),15))</f>
        <v>#N/A</v>
      </c>
      <c r="P4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(Hide)'!$A46,'Capacity Summary'!$I$35:$BH$35,0))="x",INDEX('Capacity Summary'!$C$36:$F$135,MATCH('Capacity Backing (Hide)'!P$2,'Capacity Summary'!$B$36:$B$135,0),4),IF(INDEX('Capacity Summary'!$I$36:$BH$135,MATCH('Capacity Backing (Hide)'!P$2,'Capacity Summary'!$B$36:$B$135,0),MATCH('Capacity Backing (Hide)'!$A46,'Capacity Summary'!$I$35:$BH$35,0))&lt;&gt;0,INDEX('Capacity Summary'!$I$36:$BH$135,MATCH('Capacity Backing (Hide)'!P$2,'Capacity Summary'!$B$36:$B$135,0),MATCH('Capacity Backing (Hide)'!$A46,'Capacity Summary'!$I$35:$BH$35,0)),0)),INDEX('Capacity Summary'!$C$36:$F$135,MATCH('Capacity Backing (Hide)'!P$2,'Capacity Summary'!$B$36:$B$135,0),2)))/IF(Summary!$B$7="Minutes",1,60)/COUNTA(INDEX(Capacity!$C$10:$Q$109,MATCH('Capacity Backing (Hide)'!P$2,Capacity!$B$10:$B$109,0),1):INDEX(Capacity!$C$10:$Q$109,MATCH('Capacity Backing (Hide)'!P$2,Capacity!$B$10:$B$109,0),15))</f>
        <v>#N/A</v>
      </c>
      <c r="Q4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(Hide)'!$A46,'Capacity Summary'!$I$35:$BH$35,0))="x",INDEX('Capacity Summary'!$C$36:$F$135,MATCH('Capacity Backing (Hide)'!Q$2,'Capacity Summary'!$B$36:$B$135,0),4),IF(INDEX('Capacity Summary'!$I$36:$BH$135,MATCH('Capacity Backing (Hide)'!Q$2,'Capacity Summary'!$B$36:$B$135,0),MATCH('Capacity Backing (Hide)'!$A46,'Capacity Summary'!$I$35:$BH$35,0))&lt;&gt;0,INDEX('Capacity Summary'!$I$36:$BH$135,MATCH('Capacity Backing (Hide)'!Q$2,'Capacity Summary'!$B$36:$B$135,0),MATCH('Capacity Backing (Hide)'!$A46,'Capacity Summary'!$I$35:$BH$35,0)),0)),INDEX('Capacity Summary'!$C$36:$F$135,MATCH('Capacity Backing (Hide)'!Q$2,'Capacity Summary'!$B$36:$B$135,0),2)))/IF(Summary!$B$7="Minutes",1,60)/COUNTA(INDEX(Capacity!$C$10:$Q$109,MATCH('Capacity Backing (Hide)'!Q$2,Capacity!$B$10:$B$109,0),1):INDEX(Capacity!$C$10:$Q$109,MATCH('Capacity Backing (Hide)'!Q$2,Capacity!$B$10:$B$109,0),15))</f>
        <v>#N/A</v>
      </c>
      <c r="R4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(Hide)'!$A46,'Capacity Summary'!$I$35:$BH$35,0))="x",INDEX('Capacity Summary'!$C$36:$F$135,MATCH('Capacity Backing (Hide)'!R$2,'Capacity Summary'!$B$36:$B$135,0),4),IF(INDEX('Capacity Summary'!$I$36:$BH$135,MATCH('Capacity Backing (Hide)'!R$2,'Capacity Summary'!$B$36:$B$135,0),MATCH('Capacity Backing (Hide)'!$A46,'Capacity Summary'!$I$35:$BH$35,0))&lt;&gt;0,INDEX('Capacity Summary'!$I$36:$BH$135,MATCH('Capacity Backing (Hide)'!R$2,'Capacity Summary'!$B$36:$B$135,0),MATCH('Capacity Backing (Hide)'!$A46,'Capacity Summary'!$I$35:$BH$35,0)),0)),INDEX('Capacity Summary'!$C$36:$F$135,MATCH('Capacity Backing (Hide)'!R$2,'Capacity Summary'!$B$36:$B$135,0),2)))/IF(Summary!$B$7="Minutes",1,60)/COUNTA(INDEX(Capacity!$C$10:$Q$109,MATCH('Capacity Backing (Hide)'!R$2,Capacity!$B$10:$B$109,0),1):INDEX(Capacity!$C$10:$Q$109,MATCH('Capacity Backing (Hide)'!R$2,Capacity!$B$10:$B$109,0),15))</f>
        <v>#N/A</v>
      </c>
      <c r="S4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(Hide)'!$A46,'Capacity Summary'!$I$35:$BH$35,0))="x",INDEX('Capacity Summary'!$C$36:$F$135,MATCH('Capacity Backing (Hide)'!S$2,'Capacity Summary'!$B$36:$B$135,0),4),IF(INDEX('Capacity Summary'!$I$36:$BH$135,MATCH('Capacity Backing (Hide)'!S$2,'Capacity Summary'!$B$36:$B$135,0),MATCH('Capacity Backing (Hide)'!$A46,'Capacity Summary'!$I$35:$BH$35,0))&lt;&gt;0,INDEX('Capacity Summary'!$I$36:$BH$135,MATCH('Capacity Backing (Hide)'!S$2,'Capacity Summary'!$B$36:$B$135,0),MATCH('Capacity Backing (Hide)'!$A46,'Capacity Summary'!$I$35:$BH$35,0)),0)),INDEX('Capacity Summary'!$C$36:$F$135,MATCH('Capacity Backing (Hide)'!S$2,'Capacity Summary'!$B$36:$B$135,0),2)))/IF(Summary!$B$7="Minutes",1,60)/COUNTA(INDEX(Capacity!$C$10:$Q$109,MATCH('Capacity Backing (Hide)'!S$2,Capacity!$B$10:$B$109,0),1):INDEX(Capacity!$C$10:$Q$109,MATCH('Capacity Backing (Hide)'!S$2,Capacity!$B$10:$B$109,0),15))</f>
        <v>#N/A</v>
      </c>
      <c r="T4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(Hide)'!$A46,'Capacity Summary'!$I$35:$BH$35,0))="x",INDEX('Capacity Summary'!$C$36:$F$135,MATCH('Capacity Backing (Hide)'!T$2,'Capacity Summary'!$B$36:$B$135,0),4),IF(INDEX('Capacity Summary'!$I$36:$BH$135,MATCH('Capacity Backing (Hide)'!T$2,'Capacity Summary'!$B$36:$B$135,0),MATCH('Capacity Backing (Hide)'!$A46,'Capacity Summary'!$I$35:$BH$35,0))&lt;&gt;0,INDEX('Capacity Summary'!$I$36:$BH$135,MATCH('Capacity Backing (Hide)'!T$2,'Capacity Summary'!$B$36:$B$135,0),MATCH('Capacity Backing (Hide)'!$A46,'Capacity Summary'!$I$35:$BH$35,0)),0)),INDEX('Capacity Summary'!$C$36:$F$135,MATCH('Capacity Backing (Hide)'!T$2,'Capacity Summary'!$B$36:$B$135,0),2)))/IF(Summary!$B$7="Minutes",1,60)/COUNTA(INDEX(Capacity!$C$10:$Q$109,MATCH('Capacity Backing (Hide)'!T$2,Capacity!$B$10:$B$109,0),1):INDEX(Capacity!$C$10:$Q$109,MATCH('Capacity Backing (Hide)'!T$2,Capacity!$B$10:$B$109,0),15))</f>
        <v>#N/A</v>
      </c>
      <c r="U4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(Hide)'!$A46,'Capacity Summary'!$I$35:$BH$35,0))="x",INDEX('Capacity Summary'!$C$36:$F$135,MATCH('Capacity Backing (Hide)'!U$2,'Capacity Summary'!$B$36:$B$135,0),4),IF(INDEX('Capacity Summary'!$I$36:$BH$135,MATCH('Capacity Backing (Hide)'!U$2,'Capacity Summary'!$B$36:$B$135,0),MATCH('Capacity Backing (Hide)'!$A46,'Capacity Summary'!$I$35:$BH$35,0))&lt;&gt;0,INDEX('Capacity Summary'!$I$36:$BH$135,MATCH('Capacity Backing (Hide)'!U$2,'Capacity Summary'!$B$36:$B$135,0),MATCH('Capacity Backing (Hide)'!$A46,'Capacity Summary'!$I$35:$BH$35,0)),0)),INDEX('Capacity Summary'!$C$36:$F$135,MATCH('Capacity Backing (Hide)'!U$2,'Capacity Summary'!$B$36:$B$135,0),2)))/IF(Summary!$B$7="Minutes",1,60)/COUNTA(INDEX(Capacity!$C$10:$Q$109,MATCH('Capacity Backing (Hide)'!U$2,Capacity!$B$10:$B$109,0),1):INDEX(Capacity!$C$10:$Q$109,MATCH('Capacity Backing (Hide)'!U$2,Capacity!$B$10:$B$109,0),15))</f>
        <v>#N/A</v>
      </c>
      <c r="V4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(Hide)'!$A46,'Capacity Summary'!$I$35:$BH$35,0))="x",INDEX('Capacity Summary'!$C$36:$F$135,MATCH('Capacity Backing (Hide)'!V$2,'Capacity Summary'!$B$36:$B$135,0),4),IF(INDEX('Capacity Summary'!$I$36:$BH$135,MATCH('Capacity Backing (Hide)'!V$2,'Capacity Summary'!$B$36:$B$135,0),MATCH('Capacity Backing (Hide)'!$A46,'Capacity Summary'!$I$35:$BH$35,0))&lt;&gt;0,INDEX('Capacity Summary'!$I$36:$BH$135,MATCH('Capacity Backing (Hide)'!V$2,'Capacity Summary'!$B$36:$B$135,0),MATCH('Capacity Backing (Hide)'!$A46,'Capacity Summary'!$I$35:$BH$35,0)),0)),INDEX('Capacity Summary'!$C$36:$F$135,MATCH('Capacity Backing (Hide)'!V$2,'Capacity Summary'!$B$36:$B$135,0),2)))/IF(Summary!$B$7="Minutes",1,60)/COUNTA(INDEX(Capacity!$C$10:$Q$109,MATCH('Capacity Backing (Hide)'!V$2,Capacity!$B$10:$B$109,0),1):INDEX(Capacity!$C$10:$Q$109,MATCH('Capacity Backing (Hide)'!V$2,Capacity!$B$10:$B$109,0),15))</f>
        <v>#N/A</v>
      </c>
      <c r="W4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(Hide)'!$A46,'Capacity Summary'!$I$35:$BH$35,0))="x",INDEX('Capacity Summary'!$C$36:$F$135,MATCH('Capacity Backing (Hide)'!W$2,'Capacity Summary'!$B$36:$B$135,0),4),IF(INDEX('Capacity Summary'!$I$36:$BH$135,MATCH('Capacity Backing (Hide)'!W$2,'Capacity Summary'!$B$36:$B$135,0),MATCH('Capacity Backing (Hide)'!$A46,'Capacity Summary'!$I$35:$BH$35,0))&lt;&gt;0,INDEX('Capacity Summary'!$I$36:$BH$135,MATCH('Capacity Backing (Hide)'!W$2,'Capacity Summary'!$B$36:$B$135,0),MATCH('Capacity Backing (Hide)'!$A46,'Capacity Summary'!$I$35:$BH$35,0)),0)),INDEX('Capacity Summary'!$C$36:$F$135,MATCH('Capacity Backing (Hide)'!W$2,'Capacity Summary'!$B$36:$B$135,0),2)))/IF(Summary!$B$7="Minutes",1,60)/COUNTA(INDEX(Capacity!$C$10:$Q$109,MATCH('Capacity Backing (Hide)'!W$2,Capacity!$B$10:$B$109,0),1):INDEX(Capacity!$C$10:$Q$109,MATCH('Capacity Backing (Hide)'!W$2,Capacity!$B$10:$B$109,0),15))</f>
        <v>#N/A</v>
      </c>
      <c r="X4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(Hide)'!$A46,'Capacity Summary'!$I$35:$BH$35,0))="x",INDEX('Capacity Summary'!$C$36:$F$135,MATCH('Capacity Backing (Hide)'!X$2,'Capacity Summary'!$B$36:$B$135,0),4),IF(INDEX('Capacity Summary'!$I$36:$BH$135,MATCH('Capacity Backing (Hide)'!X$2,'Capacity Summary'!$B$36:$B$135,0),MATCH('Capacity Backing (Hide)'!$A46,'Capacity Summary'!$I$35:$BH$35,0))&lt;&gt;0,INDEX('Capacity Summary'!$I$36:$BH$135,MATCH('Capacity Backing (Hide)'!X$2,'Capacity Summary'!$B$36:$B$135,0),MATCH('Capacity Backing (Hide)'!$A46,'Capacity Summary'!$I$35:$BH$35,0)),0)),INDEX('Capacity Summary'!$C$36:$F$135,MATCH('Capacity Backing (Hide)'!X$2,'Capacity Summary'!$B$36:$B$135,0),2)))/IF(Summary!$B$7="Minutes",1,60)/COUNTA(INDEX(Capacity!$C$10:$Q$109,MATCH('Capacity Backing (Hide)'!X$2,Capacity!$B$10:$B$109,0),1):INDEX(Capacity!$C$10:$Q$109,MATCH('Capacity Backing (Hide)'!X$2,Capacity!$B$10:$B$109,0),15))</f>
        <v>#N/A</v>
      </c>
      <c r="Y4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(Hide)'!$A46,'Capacity Summary'!$I$35:$BH$35,0))="x",INDEX('Capacity Summary'!$C$36:$F$135,MATCH('Capacity Backing (Hide)'!Y$2,'Capacity Summary'!$B$36:$B$135,0),4),IF(INDEX('Capacity Summary'!$I$36:$BH$135,MATCH('Capacity Backing (Hide)'!Y$2,'Capacity Summary'!$B$36:$B$135,0),MATCH('Capacity Backing (Hide)'!$A46,'Capacity Summary'!$I$35:$BH$35,0))&lt;&gt;0,INDEX('Capacity Summary'!$I$36:$BH$135,MATCH('Capacity Backing (Hide)'!Y$2,'Capacity Summary'!$B$36:$B$135,0),MATCH('Capacity Backing (Hide)'!$A46,'Capacity Summary'!$I$35:$BH$35,0)),0)),INDEX('Capacity Summary'!$C$36:$F$135,MATCH('Capacity Backing (Hide)'!Y$2,'Capacity Summary'!$B$36:$B$135,0),2)))/IF(Summary!$B$7="Minutes",1,60)/COUNTA(INDEX(Capacity!$C$10:$Q$109,MATCH('Capacity Backing (Hide)'!Y$2,Capacity!$B$10:$B$109,0),1):INDEX(Capacity!$C$10:$Q$109,MATCH('Capacity Backing (Hide)'!Y$2,Capacity!$B$10:$B$109,0),15))</f>
        <v>#N/A</v>
      </c>
      <c r="Z4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(Hide)'!$A46,'Capacity Summary'!$I$35:$BH$35,0))="x",INDEX('Capacity Summary'!$C$36:$F$135,MATCH('Capacity Backing (Hide)'!Z$2,'Capacity Summary'!$B$36:$B$135,0),4),IF(INDEX('Capacity Summary'!$I$36:$BH$135,MATCH('Capacity Backing (Hide)'!Z$2,'Capacity Summary'!$B$36:$B$135,0),MATCH('Capacity Backing (Hide)'!$A46,'Capacity Summary'!$I$35:$BH$35,0))&lt;&gt;0,INDEX('Capacity Summary'!$I$36:$BH$135,MATCH('Capacity Backing (Hide)'!Z$2,'Capacity Summary'!$B$36:$B$135,0),MATCH('Capacity Backing (Hide)'!$A46,'Capacity Summary'!$I$35:$BH$35,0)),0)),INDEX('Capacity Summary'!$C$36:$F$135,MATCH('Capacity Backing (Hide)'!Z$2,'Capacity Summary'!$B$36:$B$135,0),2)))/IF(Summary!$B$7="Minutes",1,60)/COUNTA(INDEX(Capacity!$C$10:$Q$109,MATCH('Capacity Backing (Hide)'!Z$2,Capacity!$B$10:$B$109,0),1):INDEX(Capacity!$C$10:$Q$109,MATCH('Capacity Backing (Hide)'!Z$2,Capacity!$B$10:$B$109,0),15))</f>
        <v>#N/A</v>
      </c>
      <c r="AA4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(Hide)'!$A46,'Capacity Summary'!$I$35:$BH$35,0))="x",INDEX('Capacity Summary'!$C$36:$F$135,MATCH('Capacity Backing (Hide)'!AA$2,'Capacity Summary'!$B$36:$B$135,0),4),IF(INDEX('Capacity Summary'!$I$36:$BH$135,MATCH('Capacity Backing (Hide)'!AA$2,'Capacity Summary'!$B$36:$B$135,0),MATCH('Capacity Backing (Hide)'!$A46,'Capacity Summary'!$I$35:$BH$35,0))&lt;&gt;0,INDEX('Capacity Summary'!$I$36:$BH$135,MATCH('Capacity Backing (Hide)'!AA$2,'Capacity Summary'!$B$36:$B$135,0),MATCH('Capacity Backing (Hide)'!$A46,'Capacity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(Hide)'!$A46,'Capacity Summary'!$I$35:$BH$35,0))="x",INDEX('Capacity Summary'!$C$36:$F$135,MATCH('Capacity Backing (Hide)'!AB$2,'Capacity Summary'!$B$36:$B$135,0),4),IF(INDEX('Capacity Summary'!$I$36:$BH$135,MATCH('Capacity Backing (Hide)'!AB$2,'Capacity Summary'!$B$36:$B$135,0),MATCH('Capacity Backing (Hide)'!$A46,'Capacity Summary'!$I$35:$BH$35,0))&lt;&gt;0,INDEX('Capacity Summary'!$I$36:$BH$135,MATCH('Capacity Backing (Hide)'!AB$2,'Capacity Summary'!$B$36:$B$135,0),MATCH('Capacity Backing (Hide)'!$A46,'Capacity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(Hide)'!$A46,'Capacity Summary'!$I$35:$BH$35,0))="x",INDEX('Capacity Summary'!$C$36:$F$135,MATCH('Capacity Backing (Hide)'!AC$2,'Capacity Summary'!$B$36:$B$135,0),4),IF(INDEX('Capacity Summary'!$I$36:$BH$135,MATCH('Capacity Backing (Hide)'!AC$2,'Capacity Summary'!$B$36:$B$135,0),MATCH('Capacity Backing (Hide)'!$A46,'Capacity Summary'!$I$35:$BH$35,0))&lt;&gt;0,INDEX('Capacity Summary'!$I$36:$BH$135,MATCH('Capacity Backing (Hide)'!AC$2,'Capacity Summary'!$B$36:$B$135,0),MATCH('Capacity Backing (Hide)'!$A46,'Capacity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(Hide)'!$A46,'Capacity Summary'!$I$35:$BH$35,0))="x",INDEX('Capacity Summary'!$C$36:$F$135,MATCH('Capacity Backing (Hide)'!AD$2,'Capacity Summary'!$B$36:$B$135,0),4),IF(INDEX('Capacity Summary'!$I$36:$BH$135,MATCH('Capacity Backing (Hide)'!AD$2,'Capacity Summary'!$B$36:$B$135,0),MATCH('Capacity Backing (Hide)'!$A46,'Capacity Summary'!$I$35:$BH$35,0))&lt;&gt;0,INDEX('Capacity Summary'!$I$36:$BH$135,MATCH('Capacity Backing (Hide)'!AD$2,'Capacity Summary'!$B$36:$B$135,0),MATCH('Capacity Backing (Hide)'!$A46,'Capacity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(Hide)'!$A46,'Capacity Summary'!$I$35:$BH$35,0))="x",INDEX('Capacity Summary'!$C$36:$F$135,MATCH('Capacity Backing (Hide)'!AE$2,'Capacity Summary'!$B$36:$B$135,0),4),IF(INDEX('Capacity Summary'!$I$36:$BH$135,MATCH('Capacity Backing (Hide)'!AE$2,'Capacity Summary'!$B$36:$B$135,0),MATCH('Capacity Backing (Hide)'!$A46,'Capacity Summary'!$I$35:$BH$35,0))&lt;&gt;0,INDEX('Capacity Summary'!$I$36:$BH$135,MATCH('Capacity Backing (Hide)'!AE$2,'Capacity Summary'!$B$36:$B$135,0),MATCH('Capacity Backing (Hide)'!$A46,'Capacity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(Hide)'!$A46,'Capacity Summary'!$I$35:$BH$35,0))="x",INDEX('Capacity Summary'!$C$36:$F$135,MATCH('Capacity Backing (Hide)'!AF$2,'Capacity Summary'!$B$36:$B$135,0),4),IF(INDEX('Capacity Summary'!$I$36:$BH$135,MATCH('Capacity Backing (Hide)'!AF$2,'Capacity Summary'!$B$36:$B$135,0),MATCH('Capacity Backing (Hide)'!$A46,'Capacity Summary'!$I$35:$BH$35,0))&lt;&gt;0,INDEX('Capacity Summary'!$I$36:$BH$135,MATCH('Capacity Backing (Hide)'!AF$2,'Capacity Summary'!$B$36:$B$135,0),MATCH('Capacity Backing (Hide)'!$A46,'Capacity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(Hide)'!$A46,'Capacity Summary'!$I$35:$BH$35,0))="x",INDEX('Capacity Summary'!$C$36:$F$135,MATCH('Capacity Backing (Hide)'!AG$2,'Capacity Summary'!$B$36:$B$135,0),4),IF(INDEX('Capacity Summary'!$I$36:$BH$135,MATCH('Capacity Backing (Hide)'!AG$2,'Capacity Summary'!$B$36:$B$135,0),MATCH('Capacity Backing (Hide)'!$A46,'Capacity Summary'!$I$35:$BH$35,0))&lt;&gt;0,INDEX('Capacity Summary'!$I$36:$BH$135,MATCH('Capacity Backing (Hide)'!AG$2,'Capacity Summary'!$B$36:$B$135,0),MATCH('Capacity Backing (Hide)'!$A46,'Capacity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(Hide)'!$A46,'Capacity Summary'!$I$35:$BH$35,0))="x",INDEX('Capacity Summary'!$C$36:$F$135,MATCH('Capacity Backing (Hide)'!AH$2,'Capacity Summary'!$B$36:$B$135,0),4),IF(INDEX('Capacity Summary'!$I$36:$BH$135,MATCH('Capacity Backing (Hide)'!AH$2,'Capacity Summary'!$B$36:$B$135,0),MATCH('Capacity Backing (Hide)'!$A46,'Capacity Summary'!$I$35:$BH$35,0))&lt;&gt;0,INDEX('Capacity Summary'!$I$36:$BH$135,MATCH('Capacity Backing (Hide)'!AH$2,'Capacity Summary'!$B$36:$B$135,0),MATCH('Capacity Backing (Hide)'!$A46,'Capacity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(Hide)'!$A46,'Capacity Summary'!$I$35:$BH$35,0))="x",INDEX('Capacity Summary'!$C$36:$F$135,MATCH('Capacity Backing (Hide)'!AI$2,'Capacity Summary'!$B$36:$B$135,0),4),IF(INDEX('Capacity Summary'!$I$36:$BH$135,MATCH('Capacity Backing (Hide)'!AI$2,'Capacity Summary'!$B$36:$B$135,0),MATCH('Capacity Backing (Hide)'!$A46,'Capacity Summary'!$I$35:$BH$35,0))&lt;&gt;0,INDEX('Capacity Summary'!$I$36:$BH$135,MATCH('Capacity Backing (Hide)'!AI$2,'Capacity Summary'!$B$36:$B$135,0),MATCH('Capacity Backing (Hide)'!$A46,'Capacity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(Hide)'!$A46,'Capacity Summary'!$I$35:$BH$35,0))="x",INDEX('Capacity Summary'!$C$36:$F$135,MATCH('Capacity Backing (Hide)'!AJ$2,'Capacity Summary'!$B$36:$B$135,0),4),IF(INDEX('Capacity Summary'!$I$36:$BH$135,MATCH('Capacity Backing (Hide)'!AJ$2,'Capacity Summary'!$B$36:$B$135,0),MATCH('Capacity Backing (Hide)'!$A46,'Capacity Summary'!$I$35:$BH$35,0))&lt;&gt;0,INDEX('Capacity Summary'!$I$36:$BH$135,MATCH('Capacity Backing (Hide)'!AJ$2,'Capacity Summary'!$B$36:$B$135,0),MATCH('Capacity Backing (Hide)'!$A46,'Capacity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(Hide)'!$A46,'Capacity Summary'!$I$35:$BH$35,0))="x",INDEX('Capacity Summary'!$C$36:$F$135,MATCH('Capacity Backing (Hide)'!AK$2,'Capacity Summary'!$B$36:$B$135,0),4),IF(INDEX('Capacity Summary'!$I$36:$BH$135,MATCH('Capacity Backing (Hide)'!AK$2,'Capacity Summary'!$B$36:$B$135,0),MATCH('Capacity Backing (Hide)'!$A46,'Capacity Summary'!$I$35:$BH$35,0))&lt;&gt;0,INDEX('Capacity Summary'!$I$36:$BH$135,MATCH('Capacity Backing (Hide)'!AK$2,'Capacity Summary'!$B$36:$B$135,0),MATCH('Capacity Backing (Hide)'!$A46,'Capacity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(Hide)'!$A46,'Capacity Summary'!$I$35:$BH$35,0))="x",INDEX('Capacity Summary'!$C$36:$F$135,MATCH('Capacity Backing (Hide)'!AL$2,'Capacity Summary'!$B$36:$B$135,0),4),IF(INDEX('Capacity Summary'!$I$36:$BH$135,MATCH('Capacity Backing (Hide)'!AL$2,'Capacity Summary'!$B$36:$B$135,0),MATCH('Capacity Backing (Hide)'!$A46,'Capacity Summary'!$I$35:$BH$35,0))&lt;&gt;0,INDEX('Capacity Summary'!$I$36:$BH$135,MATCH('Capacity Backing (Hide)'!AL$2,'Capacity Summary'!$B$36:$B$135,0),MATCH('Capacity Backing (Hide)'!$A46,'Capacity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(Hide)'!$A46,'Capacity Summary'!$I$35:$BH$35,0))="x",INDEX('Capacity Summary'!$C$36:$F$135,MATCH('Capacity Backing (Hide)'!AM$2,'Capacity Summary'!$B$36:$B$135,0),4),IF(INDEX('Capacity Summary'!$I$36:$BH$135,MATCH('Capacity Backing (Hide)'!AM$2,'Capacity Summary'!$B$36:$B$135,0),MATCH('Capacity Backing (Hide)'!$A46,'Capacity Summary'!$I$35:$BH$35,0))&lt;&gt;0,INDEX('Capacity Summary'!$I$36:$BH$135,MATCH('Capacity Backing (Hide)'!AM$2,'Capacity Summary'!$B$36:$B$135,0),MATCH('Capacity Backing (Hide)'!$A46,'Capacity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(Hide)'!$A46,'Capacity Summary'!$I$35:$BH$35,0))="x",INDEX('Capacity Summary'!$C$36:$F$135,MATCH('Capacity Backing (Hide)'!AN$2,'Capacity Summary'!$B$36:$B$135,0),4),IF(INDEX('Capacity Summary'!$I$36:$BH$135,MATCH('Capacity Backing (Hide)'!AN$2,'Capacity Summary'!$B$36:$B$135,0),MATCH('Capacity Backing (Hide)'!$A46,'Capacity Summary'!$I$35:$BH$35,0))&lt;&gt;0,INDEX('Capacity Summary'!$I$36:$BH$135,MATCH('Capacity Backing (Hide)'!AN$2,'Capacity Summary'!$B$36:$B$135,0),MATCH('Capacity Backing (Hide)'!$A46,'Capacity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(Hide)'!$A46,'Capacity Summary'!$I$35:$BH$35,0))="x",INDEX('Capacity Summary'!$C$36:$F$135,MATCH('Capacity Backing (Hide)'!AO$2,'Capacity Summary'!$B$36:$B$135,0),4),IF(INDEX('Capacity Summary'!$I$36:$BH$135,MATCH('Capacity Backing (Hide)'!AO$2,'Capacity Summary'!$B$36:$B$135,0),MATCH('Capacity Backing (Hide)'!$A46,'Capacity Summary'!$I$35:$BH$35,0))&lt;&gt;0,INDEX('Capacity Summary'!$I$36:$BH$135,MATCH('Capacity Backing (Hide)'!AO$2,'Capacity Summary'!$B$36:$B$135,0),MATCH('Capacity Backing (Hide)'!$A46,'Capacity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(Hide)'!$A46,'Capacity Summary'!$I$35:$BH$35,0))="x",INDEX('Capacity Summary'!$C$36:$F$135,MATCH('Capacity Backing (Hide)'!AP$2,'Capacity Summary'!$B$36:$B$135,0),4),IF(INDEX('Capacity Summary'!$I$36:$BH$135,MATCH('Capacity Backing (Hide)'!AP$2,'Capacity Summary'!$B$36:$B$135,0),MATCH('Capacity Backing (Hide)'!$A46,'Capacity Summary'!$I$35:$BH$35,0))&lt;&gt;0,INDEX('Capacity Summary'!$I$36:$BH$135,MATCH('Capacity Backing (Hide)'!AP$2,'Capacity Summary'!$B$36:$B$135,0),MATCH('Capacity Backing (Hide)'!$A46,'Capacity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(Hide)'!$A46,'Capacity Summary'!$I$35:$BH$35,0))="x",INDEX('Capacity Summary'!$C$36:$F$135,MATCH('Capacity Backing (Hide)'!AQ$2,'Capacity Summary'!$B$36:$B$135,0),4),IF(INDEX('Capacity Summary'!$I$36:$BH$135,MATCH('Capacity Backing (Hide)'!AQ$2,'Capacity Summary'!$B$36:$B$135,0),MATCH('Capacity Backing (Hide)'!$A46,'Capacity Summary'!$I$35:$BH$35,0))&lt;&gt;0,INDEX('Capacity Summary'!$I$36:$BH$135,MATCH('Capacity Backing (Hide)'!AQ$2,'Capacity Summary'!$B$36:$B$135,0),MATCH('Capacity Backing (Hide)'!$A46,'Capacity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(Hide)'!$A46,'Capacity Summary'!$I$35:$BH$35,0))="x",INDEX('Capacity Summary'!$C$36:$F$135,MATCH('Capacity Backing (Hide)'!AR$2,'Capacity Summary'!$B$36:$B$135,0),4),IF(INDEX('Capacity Summary'!$I$36:$BH$135,MATCH('Capacity Backing (Hide)'!AR$2,'Capacity Summary'!$B$36:$B$135,0),MATCH('Capacity Backing (Hide)'!$A46,'Capacity Summary'!$I$35:$BH$35,0))&lt;&gt;0,INDEX('Capacity Summary'!$I$36:$BH$135,MATCH('Capacity Backing (Hide)'!AR$2,'Capacity Summary'!$B$36:$B$135,0),MATCH('Capacity Backing (Hide)'!$A46,'Capacity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(Hide)'!$A46,'Capacity Summary'!$I$35:$BH$35,0))="x",INDEX('Capacity Summary'!$C$36:$F$135,MATCH('Capacity Backing (Hide)'!AS$2,'Capacity Summary'!$B$36:$B$135,0),4),IF(INDEX('Capacity Summary'!$I$36:$BH$135,MATCH('Capacity Backing (Hide)'!AS$2,'Capacity Summary'!$B$36:$B$135,0),MATCH('Capacity Backing (Hide)'!$A46,'Capacity Summary'!$I$35:$BH$35,0))&lt;&gt;0,INDEX('Capacity Summary'!$I$36:$BH$135,MATCH('Capacity Backing (Hide)'!AS$2,'Capacity Summary'!$B$36:$B$135,0),MATCH('Capacity Backing (Hide)'!$A46,'Capacity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(Hide)'!$A46,'Capacity Summary'!$I$35:$BH$35,0))="x",INDEX('Capacity Summary'!$C$36:$F$135,MATCH('Capacity Backing (Hide)'!AT$2,'Capacity Summary'!$B$36:$B$135,0),4),IF(INDEX('Capacity Summary'!$I$36:$BH$135,MATCH('Capacity Backing (Hide)'!AT$2,'Capacity Summary'!$B$36:$B$135,0),MATCH('Capacity Backing (Hide)'!$A46,'Capacity Summary'!$I$35:$BH$35,0))&lt;&gt;0,INDEX('Capacity Summary'!$I$36:$BH$135,MATCH('Capacity Backing (Hide)'!AT$2,'Capacity Summary'!$B$36:$B$135,0),MATCH('Capacity Backing (Hide)'!$A46,'Capacity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(Hide)'!$A46,'Capacity Summary'!$I$35:$BH$35,0))="x",INDEX('Capacity Summary'!$C$36:$F$135,MATCH('Capacity Backing (Hide)'!AU$2,'Capacity Summary'!$B$36:$B$135,0),4),IF(INDEX('Capacity Summary'!$I$36:$BH$135,MATCH('Capacity Backing (Hide)'!AU$2,'Capacity Summary'!$B$36:$B$135,0),MATCH('Capacity Backing (Hide)'!$A46,'Capacity Summary'!$I$35:$BH$35,0))&lt;&gt;0,INDEX('Capacity Summary'!$I$36:$BH$135,MATCH('Capacity Backing (Hide)'!AU$2,'Capacity Summary'!$B$36:$B$135,0),MATCH('Capacity Backing (Hide)'!$A46,'Capacity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(Hide)'!$A46,'Capacity Summary'!$I$35:$BH$35,0))="x",INDEX('Capacity Summary'!$C$36:$F$135,MATCH('Capacity Backing (Hide)'!AV$2,'Capacity Summary'!$B$36:$B$135,0),4),IF(INDEX('Capacity Summary'!$I$36:$BH$135,MATCH('Capacity Backing (Hide)'!AV$2,'Capacity Summary'!$B$36:$B$135,0),MATCH('Capacity Backing (Hide)'!$A46,'Capacity Summary'!$I$35:$BH$35,0))&lt;&gt;0,INDEX('Capacity Summary'!$I$36:$BH$135,MATCH('Capacity Backing (Hide)'!AV$2,'Capacity Summary'!$B$36:$B$135,0),MATCH('Capacity Backing (Hide)'!$A46,'Capacity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(Hide)'!$A46,'Capacity Summary'!$I$35:$BH$35,0))="x",INDEX('Capacity Summary'!$C$36:$F$135,MATCH('Capacity Backing (Hide)'!AW$2,'Capacity Summary'!$B$36:$B$135,0),4),IF(INDEX('Capacity Summary'!$I$36:$BH$135,MATCH('Capacity Backing (Hide)'!AW$2,'Capacity Summary'!$B$36:$B$135,0),MATCH('Capacity Backing (Hide)'!$A46,'Capacity Summary'!$I$35:$BH$35,0))&lt;&gt;0,INDEX('Capacity Summary'!$I$36:$BH$135,MATCH('Capacity Backing (Hide)'!AW$2,'Capacity Summary'!$B$36:$B$135,0),MATCH('Capacity Backing (Hide)'!$A46,'Capacity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(Hide)'!$A46,'Capacity Summary'!$I$35:$BH$35,0))="x",INDEX('Capacity Summary'!$C$36:$F$135,MATCH('Capacity Backing (Hide)'!AX$2,'Capacity Summary'!$B$36:$B$135,0),4),IF(INDEX('Capacity Summary'!$I$36:$BH$135,MATCH('Capacity Backing (Hide)'!AX$2,'Capacity Summary'!$B$36:$B$135,0),MATCH('Capacity Backing (Hide)'!$A46,'Capacity Summary'!$I$35:$BH$35,0))&lt;&gt;0,INDEX('Capacity Summary'!$I$36:$BH$135,MATCH('Capacity Backing (Hide)'!AX$2,'Capacity Summary'!$B$36:$B$135,0),MATCH('Capacity Backing (Hide)'!$A46,'Capacity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(Hide)'!$A46,'Capacity Summary'!$I$35:$BH$35,0))="x",INDEX('Capacity Summary'!$C$36:$F$135,MATCH('Capacity Backing (Hide)'!AY$2,'Capacity Summary'!$B$36:$B$135,0),4),IF(INDEX('Capacity Summary'!$I$36:$BH$135,MATCH('Capacity Backing (Hide)'!AY$2,'Capacity Summary'!$B$36:$B$135,0),MATCH('Capacity Backing (Hide)'!$A46,'Capacity Summary'!$I$35:$BH$35,0))&lt;&gt;0,INDEX('Capacity Summary'!$I$36:$BH$135,MATCH('Capacity Backing (Hide)'!AY$2,'Capacity Summary'!$B$36:$B$135,0),MATCH('Capacity Backing (Hide)'!$A46,'Capacity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(Hide)'!$A46,'Capacity Summary'!$I$35:$BH$35,0))="x",INDEX('Capacity Summary'!$C$36:$F$135,MATCH('Capacity Backing (Hide)'!AZ$2,'Capacity Summary'!$B$36:$B$135,0),4),IF(INDEX('Capacity Summary'!$I$36:$BH$135,MATCH('Capacity Backing (Hide)'!AZ$2,'Capacity Summary'!$B$36:$B$135,0),MATCH('Capacity Backing (Hide)'!$A46,'Capacity Summary'!$I$35:$BH$35,0))&lt;&gt;0,INDEX('Capacity Summary'!$I$36:$BH$135,MATCH('Capacity Backing (Hide)'!AZ$2,'Capacity Summary'!$B$36:$B$135,0),MATCH('Capacity Backing (Hide)'!$A46,'Capacity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(Hide)'!$A46,'Capacity Summary'!$I$35:$BH$35,0))="x",INDEX('Capacity Summary'!$C$36:$F$135,MATCH('Capacity Backing (Hide)'!BA$2,'Capacity Summary'!$B$36:$B$135,0),4),IF(INDEX('Capacity Summary'!$I$36:$BH$135,MATCH('Capacity Backing (Hide)'!BA$2,'Capacity Summary'!$B$36:$B$135,0),MATCH('Capacity Backing (Hide)'!$A46,'Capacity Summary'!$I$35:$BH$35,0))&lt;&gt;0,INDEX('Capacity Summary'!$I$36:$BH$135,MATCH('Capacity Backing (Hide)'!BA$2,'Capacity Summary'!$B$36:$B$135,0),MATCH('Capacity Backing (Hide)'!$A46,'Capacity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(Hide)'!$A46,'Capacity Summary'!$I$35:$BH$35,0))="x",INDEX('Capacity Summary'!$C$36:$F$135,MATCH('Capacity Backing (Hide)'!BB$2,'Capacity Summary'!$B$36:$B$135,0),4),IF(INDEX('Capacity Summary'!$I$36:$BH$135,MATCH('Capacity Backing (Hide)'!BB$2,'Capacity Summary'!$B$36:$B$135,0),MATCH('Capacity Backing (Hide)'!$A46,'Capacity Summary'!$I$35:$BH$35,0))&lt;&gt;0,INDEX('Capacity Summary'!$I$36:$BH$135,MATCH('Capacity Backing (Hide)'!BB$2,'Capacity Summary'!$B$36:$B$135,0),MATCH('Capacity Backing (Hide)'!$A46,'Capacity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(Hide)'!$A46,'Capacity Summary'!$I$35:$BH$35,0))="x",INDEX('Capacity Summary'!$C$36:$F$135,MATCH('Capacity Backing (Hide)'!BC$2,'Capacity Summary'!$B$36:$B$135,0),4),IF(INDEX('Capacity Summary'!$I$36:$BH$135,MATCH('Capacity Backing (Hide)'!BC$2,'Capacity Summary'!$B$36:$B$135,0),MATCH('Capacity Backing (Hide)'!$A46,'Capacity Summary'!$I$35:$BH$35,0))&lt;&gt;0,INDEX('Capacity Summary'!$I$36:$BH$135,MATCH('Capacity Backing (Hide)'!BC$2,'Capacity Summary'!$B$36:$B$135,0),MATCH('Capacity Backing (Hide)'!$A46,'Capacity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(Hide)'!$A46,'Capacity Summary'!$I$35:$BH$35,0))="x",INDEX('Capacity Summary'!$C$36:$F$135,MATCH('Capacity Backing (Hide)'!BD$2,'Capacity Summary'!$B$36:$B$135,0),4),IF(INDEX('Capacity Summary'!$I$36:$BH$135,MATCH('Capacity Backing (Hide)'!BD$2,'Capacity Summary'!$B$36:$B$135,0),MATCH('Capacity Backing (Hide)'!$A46,'Capacity Summary'!$I$35:$BH$35,0))&lt;&gt;0,INDEX('Capacity Summary'!$I$36:$BH$135,MATCH('Capacity Backing (Hide)'!BD$2,'Capacity Summary'!$B$36:$B$135,0),MATCH('Capacity Backing (Hide)'!$A46,'Capacity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(Hide)'!$A46,'Capacity Summary'!$I$35:$BH$35,0))="x",INDEX('Capacity Summary'!$C$36:$F$135,MATCH('Capacity Backing (Hide)'!BE$2,'Capacity Summary'!$B$36:$B$135,0),4),IF(INDEX('Capacity Summary'!$I$36:$BH$135,MATCH('Capacity Backing (Hide)'!BE$2,'Capacity Summary'!$B$36:$B$135,0),MATCH('Capacity Backing (Hide)'!$A46,'Capacity Summary'!$I$35:$BH$35,0))&lt;&gt;0,INDEX('Capacity Summary'!$I$36:$BH$135,MATCH('Capacity Backing (Hide)'!BE$2,'Capacity Summary'!$B$36:$B$135,0),MATCH('Capacity Backing (Hide)'!$A46,'Capacity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(Hide)'!$A46,'Capacity Summary'!$I$35:$BH$35,0))="x",INDEX('Capacity Summary'!$C$36:$F$135,MATCH('Capacity Backing (Hide)'!BF$2,'Capacity Summary'!$B$36:$B$135,0),4),IF(INDEX('Capacity Summary'!$I$36:$BH$135,MATCH('Capacity Backing (Hide)'!BF$2,'Capacity Summary'!$B$36:$B$135,0),MATCH('Capacity Backing (Hide)'!$A46,'Capacity Summary'!$I$35:$BH$35,0))&lt;&gt;0,INDEX('Capacity Summary'!$I$36:$BH$135,MATCH('Capacity Backing (Hide)'!BF$2,'Capacity Summary'!$B$36:$B$135,0),MATCH('Capacity Backing (Hide)'!$A46,'Capacity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(Hide)'!$A46,'Capacity Summary'!$I$35:$BH$35,0))="x",INDEX('Capacity Summary'!$C$36:$F$135,MATCH('Capacity Backing (Hide)'!BG$2,'Capacity Summary'!$B$36:$B$135,0),4),IF(INDEX('Capacity Summary'!$I$36:$BH$135,MATCH('Capacity Backing (Hide)'!BG$2,'Capacity Summary'!$B$36:$B$135,0),MATCH('Capacity Backing (Hide)'!$A46,'Capacity Summary'!$I$35:$BH$35,0))&lt;&gt;0,INDEX('Capacity Summary'!$I$36:$BH$135,MATCH('Capacity Backing (Hide)'!BG$2,'Capacity Summary'!$B$36:$B$135,0),MATCH('Capacity Backing (Hide)'!$A46,'Capacity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(Hide)'!$A46,'Capacity Summary'!$I$35:$BH$35,0))="x",INDEX('Capacity Summary'!$C$36:$F$135,MATCH('Capacity Backing (Hide)'!BH$2,'Capacity Summary'!$B$36:$B$135,0),4),IF(INDEX('Capacity Summary'!$I$36:$BH$135,MATCH('Capacity Backing (Hide)'!BH$2,'Capacity Summary'!$B$36:$B$135,0),MATCH('Capacity Backing (Hide)'!$A46,'Capacity Summary'!$I$35:$BH$35,0))&lt;&gt;0,INDEX('Capacity Summary'!$I$36:$BH$135,MATCH('Capacity Backing (Hide)'!BH$2,'Capacity Summary'!$B$36:$B$135,0),MATCH('Capacity Backing (Hide)'!$A46,'Capacity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(Hide)'!$A46,'Capacity Summary'!$I$35:$BH$35,0))="x",INDEX('Capacity Summary'!$C$36:$F$135,MATCH('Capacity Backing (Hide)'!BI$2,'Capacity Summary'!$B$36:$B$135,0),4),IF(INDEX('Capacity Summary'!$I$36:$BH$135,MATCH('Capacity Backing (Hide)'!BI$2,'Capacity Summary'!$B$36:$B$135,0),MATCH('Capacity Backing (Hide)'!$A46,'Capacity Summary'!$I$35:$BH$35,0))&lt;&gt;0,INDEX('Capacity Summary'!$I$36:$BH$135,MATCH('Capacity Backing (Hide)'!BI$2,'Capacity Summary'!$B$36:$B$135,0),MATCH('Capacity Backing (Hide)'!$A46,'Capacity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(Hide)'!$A46,'Capacity Summary'!$I$35:$BH$35,0))="x",INDEX('Capacity Summary'!$C$36:$F$135,MATCH('Capacity Backing (Hide)'!BJ$2,'Capacity Summary'!$B$36:$B$135,0),4),IF(INDEX('Capacity Summary'!$I$36:$BH$135,MATCH('Capacity Backing (Hide)'!BJ$2,'Capacity Summary'!$B$36:$B$135,0),MATCH('Capacity Backing (Hide)'!$A46,'Capacity Summary'!$I$35:$BH$35,0))&lt;&gt;0,INDEX('Capacity Summary'!$I$36:$BH$135,MATCH('Capacity Backing (Hide)'!BJ$2,'Capacity Summary'!$B$36:$B$135,0),MATCH('Capacity Backing (Hide)'!$A46,'Capacity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(Hide)'!$A46,'Capacity Summary'!$I$35:$BH$35,0))="x",INDEX('Capacity Summary'!$C$36:$F$135,MATCH('Capacity Backing (Hide)'!BK$2,'Capacity Summary'!$B$36:$B$135,0),4),IF(INDEX('Capacity Summary'!$I$36:$BH$135,MATCH('Capacity Backing (Hide)'!BK$2,'Capacity Summary'!$B$36:$B$135,0),MATCH('Capacity Backing (Hide)'!$A46,'Capacity Summary'!$I$35:$BH$35,0))&lt;&gt;0,INDEX('Capacity Summary'!$I$36:$BH$135,MATCH('Capacity Backing (Hide)'!BK$2,'Capacity Summary'!$B$36:$B$135,0),MATCH('Capacity Backing (Hide)'!$A46,'Capacity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(Hide)'!$A46,'Capacity Summary'!$I$35:$BH$35,0))="x",INDEX('Capacity Summary'!$C$36:$F$135,MATCH('Capacity Backing (Hide)'!BL$2,'Capacity Summary'!$B$36:$B$135,0),4),IF(INDEX('Capacity Summary'!$I$36:$BH$135,MATCH('Capacity Backing (Hide)'!BL$2,'Capacity Summary'!$B$36:$B$135,0),MATCH('Capacity Backing (Hide)'!$A46,'Capacity Summary'!$I$35:$BH$35,0))&lt;&gt;0,INDEX('Capacity Summary'!$I$36:$BH$135,MATCH('Capacity Backing (Hide)'!BL$2,'Capacity Summary'!$B$36:$B$135,0),MATCH('Capacity Backing (Hide)'!$A46,'Capacity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(Hide)'!$A46,'Capacity Summary'!$I$35:$BH$35,0))="x",INDEX('Capacity Summary'!$C$36:$F$135,MATCH('Capacity Backing (Hide)'!BM$2,'Capacity Summary'!$B$36:$B$135,0),4),IF(INDEX('Capacity Summary'!$I$36:$BH$135,MATCH('Capacity Backing (Hide)'!BM$2,'Capacity Summary'!$B$36:$B$135,0),MATCH('Capacity Backing (Hide)'!$A46,'Capacity Summary'!$I$35:$BH$35,0))&lt;&gt;0,INDEX('Capacity Summary'!$I$36:$BH$135,MATCH('Capacity Backing (Hide)'!BM$2,'Capacity Summary'!$B$36:$B$135,0),MATCH('Capacity Backing (Hide)'!$A46,'Capacity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(Hide)'!$A46,'Capacity Summary'!$I$35:$BH$35,0))="x",INDEX('Capacity Summary'!$C$36:$F$135,MATCH('Capacity Backing (Hide)'!BN$2,'Capacity Summary'!$B$36:$B$135,0),4),IF(INDEX('Capacity Summary'!$I$36:$BH$135,MATCH('Capacity Backing (Hide)'!BN$2,'Capacity Summary'!$B$36:$B$135,0),MATCH('Capacity Backing (Hide)'!$A46,'Capacity Summary'!$I$35:$BH$35,0))&lt;&gt;0,INDEX('Capacity Summary'!$I$36:$BH$135,MATCH('Capacity Backing (Hide)'!BN$2,'Capacity Summary'!$B$36:$B$135,0),MATCH('Capacity Backing (Hide)'!$A46,'Capacity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(Hide)'!$A46,'Capacity Summary'!$I$35:$BH$35,0))="x",INDEX('Capacity Summary'!$C$36:$F$135,MATCH('Capacity Backing (Hide)'!BO$2,'Capacity Summary'!$B$36:$B$135,0),4),IF(INDEX('Capacity Summary'!$I$36:$BH$135,MATCH('Capacity Backing (Hide)'!BO$2,'Capacity Summary'!$B$36:$B$135,0),MATCH('Capacity Backing (Hide)'!$A46,'Capacity Summary'!$I$35:$BH$35,0))&lt;&gt;0,INDEX('Capacity Summary'!$I$36:$BH$135,MATCH('Capacity Backing (Hide)'!BO$2,'Capacity Summary'!$B$36:$B$135,0),MATCH('Capacity Backing (Hide)'!$A46,'Capacity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(Hide)'!$A46,'Capacity Summary'!$I$35:$BH$35,0))="x",INDEX('Capacity Summary'!$C$36:$F$135,MATCH('Capacity Backing (Hide)'!BP$2,'Capacity Summary'!$B$36:$B$135,0),4),IF(INDEX('Capacity Summary'!$I$36:$BH$135,MATCH('Capacity Backing (Hide)'!BP$2,'Capacity Summary'!$B$36:$B$135,0),MATCH('Capacity Backing (Hide)'!$A46,'Capacity Summary'!$I$35:$BH$35,0))&lt;&gt;0,INDEX('Capacity Summary'!$I$36:$BH$135,MATCH('Capacity Backing (Hide)'!BP$2,'Capacity Summary'!$B$36:$B$135,0),MATCH('Capacity Backing (Hide)'!$A46,'Capacity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(Hide)'!$A46,'Capacity Summary'!$I$35:$BH$35,0))="x",INDEX('Capacity Summary'!$C$36:$F$135,MATCH('Capacity Backing (Hide)'!BQ$2,'Capacity Summary'!$B$36:$B$135,0),4),IF(INDEX('Capacity Summary'!$I$36:$BH$135,MATCH('Capacity Backing (Hide)'!BQ$2,'Capacity Summary'!$B$36:$B$135,0),MATCH('Capacity Backing (Hide)'!$A46,'Capacity Summary'!$I$35:$BH$35,0))&lt;&gt;0,INDEX('Capacity Summary'!$I$36:$BH$135,MATCH('Capacity Backing (Hide)'!BQ$2,'Capacity Summary'!$B$36:$B$135,0),MATCH('Capacity Backing (Hide)'!$A46,'Capacity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(Hide)'!$A46,'Capacity Summary'!$I$35:$BH$35,0))="x",INDEX('Capacity Summary'!$C$36:$F$135,MATCH('Capacity Backing (Hide)'!BR$2,'Capacity Summary'!$B$36:$B$135,0),4),IF(INDEX('Capacity Summary'!$I$36:$BH$135,MATCH('Capacity Backing (Hide)'!BR$2,'Capacity Summary'!$B$36:$B$135,0),MATCH('Capacity Backing (Hide)'!$A46,'Capacity Summary'!$I$35:$BH$35,0))&lt;&gt;0,INDEX('Capacity Summary'!$I$36:$BH$135,MATCH('Capacity Backing (Hide)'!BR$2,'Capacity Summary'!$B$36:$B$135,0),MATCH('Capacity Backing (Hide)'!$A46,'Capacity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(Hide)'!$A46,'Capacity Summary'!$I$35:$BH$35,0))="x",INDEX('Capacity Summary'!$C$36:$F$135,MATCH('Capacity Backing (Hide)'!BS$2,'Capacity Summary'!$B$36:$B$135,0),4),IF(INDEX('Capacity Summary'!$I$36:$BH$135,MATCH('Capacity Backing (Hide)'!BS$2,'Capacity Summary'!$B$36:$B$135,0),MATCH('Capacity Backing (Hide)'!$A46,'Capacity Summary'!$I$35:$BH$35,0))&lt;&gt;0,INDEX('Capacity Summary'!$I$36:$BH$135,MATCH('Capacity Backing (Hide)'!BS$2,'Capacity Summary'!$B$36:$B$135,0),MATCH('Capacity Backing (Hide)'!$A46,'Capacity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(Hide)'!$A46,'Capacity Summary'!$I$35:$BH$35,0))="x",INDEX('Capacity Summary'!$C$36:$F$135,MATCH('Capacity Backing (Hide)'!BT$2,'Capacity Summary'!$B$36:$B$135,0),4),IF(INDEX('Capacity Summary'!$I$36:$BH$135,MATCH('Capacity Backing (Hide)'!BT$2,'Capacity Summary'!$B$36:$B$135,0),MATCH('Capacity Backing (Hide)'!$A46,'Capacity Summary'!$I$35:$BH$35,0))&lt;&gt;0,INDEX('Capacity Summary'!$I$36:$BH$135,MATCH('Capacity Backing (Hide)'!BT$2,'Capacity Summary'!$B$36:$B$135,0),MATCH('Capacity Backing (Hide)'!$A46,'Capacity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(Hide)'!$A46,'Capacity Summary'!$I$35:$BH$35,0))="x",INDEX('Capacity Summary'!$C$36:$F$135,MATCH('Capacity Backing (Hide)'!BU$2,'Capacity Summary'!$B$36:$B$135,0),4),IF(INDEX('Capacity Summary'!$I$36:$BH$135,MATCH('Capacity Backing (Hide)'!BU$2,'Capacity Summary'!$B$36:$B$135,0),MATCH('Capacity Backing (Hide)'!$A46,'Capacity Summary'!$I$35:$BH$35,0))&lt;&gt;0,INDEX('Capacity Summary'!$I$36:$BH$135,MATCH('Capacity Backing (Hide)'!BU$2,'Capacity Summary'!$B$36:$B$135,0),MATCH('Capacity Backing (Hide)'!$A46,'Capacity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(Hide)'!$A46,'Capacity Summary'!$I$35:$BH$35,0))="x",INDEX('Capacity Summary'!$C$36:$F$135,MATCH('Capacity Backing (Hide)'!BV$2,'Capacity Summary'!$B$36:$B$135,0),4),IF(INDEX('Capacity Summary'!$I$36:$BH$135,MATCH('Capacity Backing (Hide)'!BV$2,'Capacity Summary'!$B$36:$B$135,0),MATCH('Capacity Backing (Hide)'!$A46,'Capacity Summary'!$I$35:$BH$35,0))&lt;&gt;0,INDEX('Capacity Summary'!$I$36:$BH$135,MATCH('Capacity Backing (Hide)'!BV$2,'Capacity Summary'!$B$36:$B$135,0),MATCH('Capacity Backing (Hide)'!$A46,'Capacity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(Hide)'!$A46,'Capacity Summary'!$I$35:$BH$35,0))="x",INDEX('Capacity Summary'!$C$36:$F$135,MATCH('Capacity Backing (Hide)'!BW$2,'Capacity Summary'!$B$36:$B$135,0),4),IF(INDEX('Capacity Summary'!$I$36:$BH$135,MATCH('Capacity Backing (Hide)'!BW$2,'Capacity Summary'!$B$36:$B$135,0),MATCH('Capacity Backing (Hide)'!$A46,'Capacity Summary'!$I$35:$BH$35,0))&lt;&gt;0,INDEX('Capacity Summary'!$I$36:$BH$135,MATCH('Capacity Backing (Hide)'!BW$2,'Capacity Summary'!$B$36:$B$135,0),MATCH('Capacity Backing (Hide)'!$A46,'Capacity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(Hide)'!$A46,'Capacity Summary'!$I$35:$BH$35,0))="x",INDEX('Capacity Summary'!$C$36:$F$135,MATCH('Capacity Backing (Hide)'!BX$2,'Capacity Summary'!$B$36:$B$135,0),4),IF(INDEX('Capacity Summary'!$I$36:$BH$135,MATCH('Capacity Backing (Hide)'!BX$2,'Capacity Summary'!$B$36:$B$135,0),MATCH('Capacity Backing (Hide)'!$A46,'Capacity Summary'!$I$35:$BH$35,0))&lt;&gt;0,INDEX('Capacity Summary'!$I$36:$BH$135,MATCH('Capacity Backing (Hide)'!BX$2,'Capacity Summary'!$B$36:$B$135,0),MATCH('Capacity Backing (Hide)'!$A46,'Capacity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(Hide)'!$A46,'Capacity Summary'!$I$35:$BH$35,0))="x",INDEX('Capacity Summary'!$C$36:$F$135,MATCH('Capacity Backing (Hide)'!BY$2,'Capacity Summary'!$B$36:$B$135,0),4),IF(INDEX('Capacity Summary'!$I$36:$BH$135,MATCH('Capacity Backing (Hide)'!BY$2,'Capacity Summary'!$B$36:$B$135,0),MATCH('Capacity Backing (Hide)'!$A46,'Capacity Summary'!$I$35:$BH$35,0))&lt;&gt;0,INDEX('Capacity Summary'!$I$36:$BH$135,MATCH('Capacity Backing (Hide)'!BY$2,'Capacity Summary'!$B$36:$B$135,0),MATCH('Capacity Backing (Hide)'!$A46,'Capacity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(Hide)'!$A46,'Capacity Summary'!$I$35:$BH$35,0))="x",INDEX('Capacity Summary'!$C$36:$F$135,MATCH('Capacity Backing (Hide)'!BZ$2,'Capacity Summary'!$B$36:$B$135,0),4),IF(INDEX('Capacity Summary'!$I$36:$BH$135,MATCH('Capacity Backing (Hide)'!BZ$2,'Capacity Summary'!$B$36:$B$135,0),MATCH('Capacity Backing (Hide)'!$A46,'Capacity Summary'!$I$35:$BH$35,0))&lt;&gt;0,INDEX('Capacity Summary'!$I$36:$BH$135,MATCH('Capacity Backing (Hide)'!BZ$2,'Capacity Summary'!$B$36:$B$135,0),MATCH('Capacity Backing (Hide)'!$A46,'Capacity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(Hide)'!$A46,'Capacity Summary'!$I$35:$BH$35,0))="x",INDEX('Capacity Summary'!$C$36:$F$135,MATCH('Capacity Backing (Hide)'!CA$2,'Capacity Summary'!$B$36:$B$135,0),4),IF(INDEX('Capacity Summary'!$I$36:$BH$135,MATCH('Capacity Backing (Hide)'!CA$2,'Capacity Summary'!$B$36:$B$135,0),MATCH('Capacity Backing (Hide)'!$A46,'Capacity Summary'!$I$35:$BH$35,0))&lt;&gt;0,INDEX('Capacity Summary'!$I$36:$BH$135,MATCH('Capacity Backing (Hide)'!CA$2,'Capacity Summary'!$B$36:$B$135,0),MATCH('Capacity Backing (Hide)'!$A46,'Capacity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(Hide)'!$A46,'Capacity Summary'!$I$35:$BH$35,0))="x",INDEX('Capacity Summary'!$C$36:$F$135,MATCH('Capacity Backing (Hide)'!CB$2,'Capacity Summary'!$B$36:$B$135,0),4),IF(INDEX('Capacity Summary'!$I$36:$BH$135,MATCH('Capacity Backing (Hide)'!CB$2,'Capacity Summary'!$B$36:$B$135,0),MATCH('Capacity Backing (Hide)'!$A46,'Capacity Summary'!$I$35:$BH$35,0))&lt;&gt;0,INDEX('Capacity Summary'!$I$36:$BH$135,MATCH('Capacity Backing (Hide)'!CB$2,'Capacity Summary'!$B$36:$B$135,0),MATCH('Capacity Backing (Hide)'!$A46,'Capacity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(Hide)'!$A46,'Capacity Summary'!$I$35:$BH$35,0))="x",INDEX('Capacity Summary'!$C$36:$F$135,MATCH('Capacity Backing (Hide)'!CC$2,'Capacity Summary'!$B$36:$B$135,0),4),IF(INDEX('Capacity Summary'!$I$36:$BH$135,MATCH('Capacity Backing (Hide)'!CC$2,'Capacity Summary'!$B$36:$B$135,0),MATCH('Capacity Backing (Hide)'!$A46,'Capacity Summary'!$I$35:$BH$35,0))&lt;&gt;0,INDEX('Capacity Summary'!$I$36:$BH$135,MATCH('Capacity Backing (Hide)'!CC$2,'Capacity Summary'!$B$36:$B$135,0),MATCH('Capacity Backing (Hide)'!$A46,'Capacity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(Hide)'!$A46,'Capacity Summary'!$I$35:$BH$35,0))="x",INDEX('Capacity Summary'!$C$36:$F$135,MATCH('Capacity Backing (Hide)'!CD$2,'Capacity Summary'!$B$36:$B$135,0),4),IF(INDEX('Capacity Summary'!$I$36:$BH$135,MATCH('Capacity Backing (Hide)'!CD$2,'Capacity Summary'!$B$36:$B$135,0),MATCH('Capacity Backing (Hide)'!$A46,'Capacity Summary'!$I$35:$BH$35,0))&lt;&gt;0,INDEX('Capacity Summary'!$I$36:$BH$135,MATCH('Capacity Backing (Hide)'!CD$2,'Capacity Summary'!$B$36:$B$135,0),MATCH('Capacity Backing (Hide)'!$A46,'Capacity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(Hide)'!$A46,'Capacity Summary'!$I$35:$BH$35,0))="x",INDEX('Capacity Summary'!$C$36:$F$135,MATCH('Capacity Backing (Hide)'!CE$2,'Capacity Summary'!$B$36:$B$135,0),4),IF(INDEX('Capacity Summary'!$I$36:$BH$135,MATCH('Capacity Backing (Hide)'!CE$2,'Capacity Summary'!$B$36:$B$135,0),MATCH('Capacity Backing (Hide)'!$A46,'Capacity Summary'!$I$35:$BH$35,0))&lt;&gt;0,INDEX('Capacity Summary'!$I$36:$BH$135,MATCH('Capacity Backing (Hide)'!CE$2,'Capacity Summary'!$B$36:$B$135,0),MATCH('Capacity Backing (Hide)'!$A46,'Capacity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(Hide)'!$A46,'Capacity Summary'!$I$35:$BH$35,0))="x",INDEX('Capacity Summary'!$C$36:$F$135,MATCH('Capacity Backing (Hide)'!CF$2,'Capacity Summary'!$B$36:$B$135,0),4),IF(INDEX('Capacity Summary'!$I$36:$BH$135,MATCH('Capacity Backing (Hide)'!CF$2,'Capacity Summary'!$B$36:$B$135,0),MATCH('Capacity Backing (Hide)'!$A46,'Capacity Summary'!$I$35:$BH$35,0))&lt;&gt;0,INDEX('Capacity Summary'!$I$36:$BH$135,MATCH('Capacity Backing (Hide)'!CF$2,'Capacity Summary'!$B$36:$B$135,0),MATCH('Capacity Backing (Hide)'!$A46,'Capacity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(Hide)'!$A46,'Capacity Summary'!$I$35:$BH$35,0))="x",INDEX('Capacity Summary'!$C$36:$F$135,MATCH('Capacity Backing (Hide)'!CG$2,'Capacity Summary'!$B$36:$B$135,0),4),IF(INDEX('Capacity Summary'!$I$36:$BH$135,MATCH('Capacity Backing (Hide)'!CG$2,'Capacity Summary'!$B$36:$B$135,0),MATCH('Capacity Backing (Hide)'!$A46,'Capacity Summary'!$I$35:$BH$35,0))&lt;&gt;0,INDEX('Capacity Summary'!$I$36:$BH$135,MATCH('Capacity Backing (Hide)'!CG$2,'Capacity Summary'!$B$36:$B$135,0),MATCH('Capacity Backing (Hide)'!$A46,'Capacity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(Hide)'!$A46,'Capacity Summary'!$I$35:$BH$35,0))="x",INDEX('Capacity Summary'!$C$36:$F$135,MATCH('Capacity Backing (Hide)'!CH$2,'Capacity Summary'!$B$36:$B$135,0),4),IF(INDEX('Capacity Summary'!$I$36:$BH$135,MATCH('Capacity Backing (Hide)'!CH$2,'Capacity Summary'!$B$36:$B$135,0),MATCH('Capacity Backing (Hide)'!$A46,'Capacity Summary'!$I$35:$BH$35,0))&lt;&gt;0,INDEX('Capacity Summary'!$I$36:$BH$135,MATCH('Capacity Backing (Hide)'!CH$2,'Capacity Summary'!$B$36:$B$135,0),MATCH('Capacity Backing (Hide)'!$A46,'Capacity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(Hide)'!$A46,'Capacity Summary'!$I$35:$BH$35,0))="x",INDEX('Capacity Summary'!$C$36:$F$135,MATCH('Capacity Backing (Hide)'!CI$2,'Capacity Summary'!$B$36:$B$135,0),4),IF(INDEX('Capacity Summary'!$I$36:$BH$135,MATCH('Capacity Backing (Hide)'!CI$2,'Capacity Summary'!$B$36:$B$135,0),MATCH('Capacity Backing (Hide)'!$A46,'Capacity Summary'!$I$35:$BH$35,0))&lt;&gt;0,INDEX('Capacity Summary'!$I$36:$BH$135,MATCH('Capacity Backing (Hide)'!CI$2,'Capacity Summary'!$B$36:$B$135,0),MATCH('Capacity Backing (Hide)'!$A46,'Capacity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(Hide)'!$A46,'Capacity Summary'!$I$35:$BH$35,0))="x",INDEX('Capacity Summary'!$C$36:$F$135,MATCH('Capacity Backing (Hide)'!CJ$2,'Capacity Summary'!$B$36:$B$135,0),4),IF(INDEX('Capacity Summary'!$I$36:$BH$135,MATCH('Capacity Backing (Hide)'!CJ$2,'Capacity Summary'!$B$36:$B$135,0),MATCH('Capacity Backing (Hide)'!$A46,'Capacity Summary'!$I$35:$BH$35,0))&lt;&gt;0,INDEX('Capacity Summary'!$I$36:$BH$135,MATCH('Capacity Backing (Hide)'!CJ$2,'Capacity Summary'!$B$36:$B$135,0),MATCH('Capacity Backing (Hide)'!$A46,'Capacity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(Hide)'!$A46,'Capacity Summary'!$I$35:$BH$35,0))="x",INDEX('Capacity Summary'!$C$36:$F$135,MATCH('Capacity Backing (Hide)'!CK$2,'Capacity Summary'!$B$36:$B$135,0),4),IF(INDEX('Capacity Summary'!$I$36:$BH$135,MATCH('Capacity Backing (Hide)'!CK$2,'Capacity Summary'!$B$36:$B$135,0),MATCH('Capacity Backing (Hide)'!$A46,'Capacity Summary'!$I$35:$BH$35,0))&lt;&gt;0,INDEX('Capacity Summary'!$I$36:$BH$135,MATCH('Capacity Backing (Hide)'!CK$2,'Capacity Summary'!$B$36:$B$135,0),MATCH('Capacity Backing (Hide)'!$A46,'Capacity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(Hide)'!$A46,'Capacity Summary'!$I$35:$BH$35,0))="x",INDEX('Capacity Summary'!$C$36:$F$135,MATCH('Capacity Backing (Hide)'!CL$2,'Capacity Summary'!$B$36:$B$135,0),4),IF(INDEX('Capacity Summary'!$I$36:$BH$135,MATCH('Capacity Backing (Hide)'!CL$2,'Capacity Summary'!$B$36:$B$135,0),MATCH('Capacity Backing (Hide)'!$A46,'Capacity Summary'!$I$35:$BH$35,0))&lt;&gt;0,INDEX('Capacity Summary'!$I$36:$BH$135,MATCH('Capacity Backing (Hide)'!CL$2,'Capacity Summary'!$B$36:$B$135,0),MATCH('Capacity Backing (Hide)'!$A46,'Capacity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(Hide)'!$A46,'Capacity Summary'!$I$35:$BH$35,0))="x",INDEX('Capacity Summary'!$C$36:$F$135,MATCH('Capacity Backing (Hide)'!CM$2,'Capacity Summary'!$B$36:$B$135,0),4),IF(INDEX('Capacity Summary'!$I$36:$BH$135,MATCH('Capacity Backing (Hide)'!CM$2,'Capacity Summary'!$B$36:$B$135,0),MATCH('Capacity Backing (Hide)'!$A46,'Capacity Summary'!$I$35:$BH$35,0))&lt;&gt;0,INDEX('Capacity Summary'!$I$36:$BH$135,MATCH('Capacity Backing (Hide)'!CM$2,'Capacity Summary'!$B$36:$B$135,0),MATCH('Capacity Backing (Hide)'!$A46,'Capacity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(Hide)'!$A46,'Capacity Summary'!$I$35:$BH$35,0))="x",INDEX('Capacity Summary'!$C$36:$F$135,MATCH('Capacity Backing (Hide)'!CN$2,'Capacity Summary'!$B$36:$B$135,0),4),IF(INDEX('Capacity Summary'!$I$36:$BH$135,MATCH('Capacity Backing (Hide)'!CN$2,'Capacity Summary'!$B$36:$B$135,0),MATCH('Capacity Backing (Hide)'!$A46,'Capacity Summary'!$I$35:$BH$35,0))&lt;&gt;0,INDEX('Capacity Summary'!$I$36:$BH$135,MATCH('Capacity Backing (Hide)'!CN$2,'Capacity Summary'!$B$36:$B$135,0),MATCH('Capacity Backing (Hide)'!$A46,'Capacity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(Hide)'!$A46,'Capacity Summary'!$I$35:$BH$35,0))="x",INDEX('Capacity Summary'!$C$36:$F$135,MATCH('Capacity Backing (Hide)'!CO$2,'Capacity Summary'!$B$36:$B$135,0),4),IF(INDEX('Capacity Summary'!$I$36:$BH$135,MATCH('Capacity Backing (Hide)'!CO$2,'Capacity Summary'!$B$36:$B$135,0),MATCH('Capacity Backing (Hide)'!$A46,'Capacity Summary'!$I$35:$BH$35,0))&lt;&gt;0,INDEX('Capacity Summary'!$I$36:$BH$135,MATCH('Capacity Backing (Hide)'!CO$2,'Capacity Summary'!$B$36:$B$135,0),MATCH('Capacity Backing (Hide)'!$A46,'Capacity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(Hide)'!$A46,'Capacity Summary'!$I$35:$BH$35,0))="x",INDEX('Capacity Summary'!$C$36:$F$135,MATCH('Capacity Backing (Hide)'!CP$2,'Capacity Summary'!$B$36:$B$135,0),4),IF(INDEX('Capacity Summary'!$I$36:$BH$135,MATCH('Capacity Backing (Hide)'!CP$2,'Capacity Summary'!$B$36:$B$135,0),MATCH('Capacity Backing (Hide)'!$A46,'Capacity Summary'!$I$35:$BH$35,0))&lt;&gt;0,INDEX('Capacity Summary'!$I$36:$BH$135,MATCH('Capacity Backing (Hide)'!CP$2,'Capacity Summary'!$B$36:$B$135,0),MATCH('Capacity Backing (Hide)'!$A46,'Capacity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(Hide)'!$A46,'Capacity Summary'!$I$35:$BH$35,0))="x",INDEX('Capacity Summary'!$C$36:$F$135,MATCH('Capacity Backing (Hide)'!CQ$2,'Capacity Summary'!$B$36:$B$135,0),4),IF(INDEX('Capacity Summary'!$I$36:$BH$135,MATCH('Capacity Backing (Hide)'!CQ$2,'Capacity Summary'!$B$36:$B$135,0),MATCH('Capacity Backing (Hide)'!$A46,'Capacity Summary'!$I$35:$BH$35,0))&lt;&gt;0,INDEX('Capacity Summary'!$I$36:$BH$135,MATCH('Capacity Backing (Hide)'!CQ$2,'Capacity Summary'!$B$36:$B$135,0),MATCH('Capacity Backing (Hide)'!$A46,'Capacity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(Hide)'!$A46,'Capacity Summary'!$I$35:$BH$35,0))="x",INDEX('Capacity Summary'!$C$36:$F$135,MATCH('Capacity Backing (Hide)'!CR$2,'Capacity Summary'!$B$36:$B$135,0),4),IF(INDEX('Capacity Summary'!$I$36:$BH$135,MATCH('Capacity Backing (Hide)'!CR$2,'Capacity Summary'!$B$36:$B$135,0),MATCH('Capacity Backing (Hide)'!$A46,'Capacity Summary'!$I$35:$BH$35,0))&lt;&gt;0,INDEX('Capacity Summary'!$I$36:$BH$135,MATCH('Capacity Backing (Hide)'!CR$2,'Capacity Summary'!$B$36:$B$135,0),MATCH('Capacity Backing (Hide)'!$A46,'Capacity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(Hide)'!$A46,'Capacity Summary'!$I$35:$BH$35,0))="x",INDEX('Capacity Summary'!$C$36:$F$135,MATCH('Capacity Backing (Hide)'!CS$2,'Capacity Summary'!$B$36:$B$135,0),4),IF(INDEX('Capacity Summary'!$I$36:$BH$135,MATCH('Capacity Backing (Hide)'!CS$2,'Capacity Summary'!$B$36:$B$135,0),MATCH('Capacity Backing (Hide)'!$A46,'Capacity Summary'!$I$35:$BH$35,0))&lt;&gt;0,INDEX('Capacity Summary'!$I$36:$BH$135,MATCH('Capacity Backing (Hide)'!CS$2,'Capacity Summary'!$B$36:$B$135,0),MATCH('Capacity Backing (Hide)'!$A46,'Capacity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(Hide)'!$A46,'Capacity Summary'!$I$35:$BH$35,0))="x",INDEX('Capacity Summary'!$C$36:$F$135,MATCH('Capacity Backing (Hide)'!CT$2,'Capacity Summary'!$B$36:$B$135,0),4),IF(INDEX('Capacity Summary'!$I$36:$BH$135,MATCH('Capacity Backing (Hide)'!CT$2,'Capacity Summary'!$B$36:$B$135,0),MATCH('Capacity Backing (Hide)'!$A46,'Capacity Summary'!$I$35:$BH$35,0))&lt;&gt;0,INDEX('Capacity Summary'!$I$36:$BH$135,MATCH('Capacity Backing (Hide)'!CT$2,'Capacity Summary'!$B$36:$B$135,0),MATCH('Capacity Backing (Hide)'!$A46,'Capacity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(Hide)'!$A46,'Capacity Summary'!$I$35:$BH$35,0))="x",INDEX('Capacity Summary'!$C$36:$F$135,MATCH('Capacity Backing (Hide)'!CU$2,'Capacity Summary'!$B$36:$B$135,0),4),IF(INDEX('Capacity Summary'!$I$36:$BH$135,MATCH('Capacity Backing (Hide)'!CU$2,'Capacity Summary'!$B$36:$B$135,0),MATCH('Capacity Backing (Hide)'!$A46,'Capacity Summary'!$I$35:$BH$35,0))&lt;&gt;0,INDEX('Capacity Summary'!$I$36:$BH$135,MATCH('Capacity Backing (Hide)'!CU$2,'Capacity Summary'!$B$36:$B$135,0),MATCH('Capacity Backing (Hide)'!$A46,'Capacity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(Hide)'!$A46,'Capacity Summary'!$I$35:$BH$35,0))="x",INDEX('Capacity Summary'!$C$36:$F$135,MATCH('Capacity Backing (Hide)'!CV$2,'Capacity Summary'!$B$36:$B$135,0),4),IF(INDEX('Capacity Summary'!$I$36:$BH$135,MATCH('Capacity Backing (Hide)'!CV$2,'Capacity Summary'!$B$36:$B$135,0),MATCH('Capacity Backing (Hide)'!$A46,'Capacity Summary'!$I$35:$BH$35,0))&lt;&gt;0,INDEX('Capacity Summary'!$I$36:$BH$135,MATCH('Capacity Backing (Hide)'!CV$2,'Capacity Summary'!$B$36:$B$135,0),MATCH('Capacity Backing (Hide)'!$A46,'Capacity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(Hide)'!$A46,'Capacity Summary'!$I$35:$BH$35,0))="x",INDEX('Capacity Summary'!$C$36:$F$135,MATCH('Capacity Backing (Hide)'!CW$2,'Capacity Summary'!$B$36:$B$135,0),4),IF(INDEX('Capacity Summary'!$I$36:$BH$135,MATCH('Capacity Backing (Hide)'!CW$2,'Capacity Summary'!$B$36:$B$135,0),MATCH('Capacity Backing (Hide)'!$A46,'Capacity Summary'!$I$35:$BH$35,0))&lt;&gt;0,INDEX('Capacity Summary'!$I$36:$BH$135,MATCH('Capacity Backing (Hide)'!CW$2,'Capacity Summary'!$B$36:$B$135,0),MATCH('Capacity Backing (Hide)'!$A46,'Capacity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(Hide)'!$A47,'Capacity Summary'!$I$35:$BH$35,0))="x",INDEX('Capacity Summary'!$C$36:$F$135,MATCH('Capacity Backing (Hide)'!B$2,'Capacity Summary'!$B$36:$B$135,0),4),IF(INDEX('Capacity Summary'!$I$36:$BH$135,MATCH('Capacity Backing (Hide)'!B$2,'Capacity Summary'!$B$36:$B$135,0),MATCH('Capacity Backing (Hide)'!$A47,'Capacity Summary'!$I$35:$BH$35,0))&lt;&gt;0,INDEX('Capacity Summary'!$I$36:$BH$135,MATCH('Capacity Backing (Hide)'!B$2,'Capacity Summary'!$B$36:$B$135,0),MATCH('Capacity Backing (Hide)'!$A47,'Capacity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(Hide)'!$A47,'Capacity Summary'!$I$35:$BH$35,0))="x",INDEX('Capacity Summary'!$C$36:$F$135,MATCH('Capacity Backing (Hide)'!C$2,'Capacity Summary'!$B$36:$B$135,0),4),IF(INDEX('Capacity Summary'!$I$36:$BH$135,MATCH('Capacity Backing (Hide)'!C$2,'Capacity Summary'!$B$36:$B$135,0),MATCH('Capacity Backing (Hide)'!$A47,'Capacity Summary'!$I$35:$BH$35,0))&lt;&gt;0,INDEX('Capacity Summary'!$I$36:$BH$135,MATCH('Capacity Backing (Hide)'!C$2,'Capacity Summary'!$B$36:$B$135,0),MATCH('Capacity Backing (Hide)'!$A47,'Capacity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(Hide)'!$A47,'Capacity Summary'!$I$35:$BH$35,0))="x",INDEX('Capacity Summary'!$C$36:$F$135,MATCH('Capacity Backing (Hide)'!D$2,'Capacity Summary'!$B$36:$B$135,0),4),IF(INDEX('Capacity Summary'!$I$36:$BH$135,MATCH('Capacity Backing (Hide)'!D$2,'Capacity Summary'!$B$36:$B$135,0),MATCH('Capacity Backing (Hide)'!$A47,'Capacity Summary'!$I$35:$BH$35,0))&lt;&gt;0,INDEX('Capacity Summary'!$I$36:$BH$135,MATCH('Capacity Backing (Hide)'!D$2,'Capacity Summary'!$B$36:$B$135,0),MATCH('Capacity Backing (Hide)'!$A47,'Capacity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(Hide)'!$A47,'Capacity Summary'!$I$35:$BH$35,0))="x",INDEX('Capacity Summary'!$C$36:$F$135,MATCH('Capacity Backing (Hide)'!E$2,'Capacity Summary'!$B$36:$B$135,0),4),IF(INDEX('Capacity Summary'!$I$36:$BH$135,MATCH('Capacity Backing (Hide)'!E$2,'Capacity Summary'!$B$36:$B$135,0),MATCH('Capacity Backing (Hide)'!$A47,'Capacity Summary'!$I$35:$BH$35,0))&lt;&gt;0,INDEX('Capacity Summary'!$I$36:$BH$135,MATCH('Capacity Backing (Hide)'!E$2,'Capacity Summary'!$B$36:$B$135,0),MATCH('Capacity Backing (Hide)'!$A47,'Capacity Summary'!$I$35:$BH$35,0)),0)),INDEX('Capacity Summary'!$C$36:$F$135,MATCH('Capacity Backing (Hide)'!E$2,'Capacity Summary'!$B$36:$B$135,0),2)))/IF(Summary!$B$7="Minutes",1,60)/COUNTA(INDEX(Capacity!$C$10:$Q$109,MATCH('Capacity Backing (Hide)'!E$2,Capacity!$B$10:$B$109,0),1):INDEX(Capacity!$C$10:$Q$109,MATCH('Capacity Backing (Hide)'!E$2,Capacity!$B$10:$B$109,0),15))</f>
        <v>#N/A</v>
      </c>
      <c r="F4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(Hide)'!$A47,'Capacity Summary'!$I$35:$BH$35,0))="x",INDEX('Capacity Summary'!$C$36:$F$135,MATCH('Capacity Backing (Hide)'!F$2,'Capacity Summary'!$B$36:$B$135,0),4),IF(INDEX('Capacity Summary'!$I$36:$BH$135,MATCH('Capacity Backing (Hide)'!F$2,'Capacity Summary'!$B$36:$B$135,0),MATCH('Capacity Backing (Hide)'!$A47,'Capacity Summary'!$I$35:$BH$35,0))&lt;&gt;0,INDEX('Capacity Summary'!$I$36:$BH$135,MATCH('Capacity Backing (Hide)'!F$2,'Capacity Summary'!$B$36:$B$135,0),MATCH('Capacity Backing (Hide)'!$A47,'Capacity Summary'!$I$35:$BH$35,0)),0)),INDEX('Capacity Summary'!$C$36:$F$135,MATCH('Capacity Backing (Hide)'!F$2,'Capacity Summary'!$B$36:$B$135,0),2)))/IF(Summary!$B$7="Minutes",1,60)/COUNTA(INDEX(Capacity!$C$10:$Q$109,MATCH('Capacity Backing (Hide)'!F$2,Capacity!$B$10:$B$109,0),1):INDEX(Capacity!$C$10:$Q$109,MATCH('Capacity Backing (Hide)'!F$2,Capacity!$B$10:$B$109,0),15))</f>
        <v>#N/A</v>
      </c>
      <c r="G4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(Hide)'!$A47,'Capacity Summary'!$I$35:$BH$35,0))="x",INDEX('Capacity Summary'!$C$36:$F$135,MATCH('Capacity Backing (Hide)'!G$2,'Capacity Summary'!$B$36:$B$135,0),4),IF(INDEX('Capacity Summary'!$I$36:$BH$135,MATCH('Capacity Backing (Hide)'!G$2,'Capacity Summary'!$B$36:$B$135,0),MATCH('Capacity Backing (Hide)'!$A47,'Capacity Summary'!$I$35:$BH$35,0))&lt;&gt;0,INDEX('Capacity Summary'!$I$36:$BH$135,MATCH('Capacity Backing (Hide)'!G$2,'Capacity Summary'!$B$36:$B$135,0),MATCH('Capacity Backing (Hide)'!$A47,'Capacity Summary'!$I$35:$BH$35,0)),0)),INDEX('Capacity Summary'!$C$36:$F$135,MATCH('Capacity Backing (Hide)'!G$2,'Capacity Summary'!$B$36:$B$135,0),2)))/IF(Summary!$B$7="Minutes",1,60)/COUNTA(INDEX(Capacity!$C$10:$Q$109,MATCH('Capacity Backing (Hide)'!G$2,Capacity!$B$10:$B$109,0),1):INDEX(Capacity!$C$10:$Q$109,MATCH('Capacity Backing (Hide)'!G$2,Capacity!$B$10:$B$109,0),15))</f>
        <v>#N/A</v>
      </c>
      <c r="H4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(Hide)'!$A47,'Capacity Summary'!$I$35:$BH$35,0))="x",INDEX('Capacity Summary'!$C$36:$F$135,MATCH('Capacity Backing (Hide)'!H$2,'Capacity Summary'!$B$36:$B$135,0),4),IF(INDEX('Capacity Summary'!$I$36:$BH$135,MATCH('Capacity Backing (Hide)'!H$2,'Capacity Summary'!$B$36:$B$135,0),MATCH('Capacity Backing (Hide)'!$A47,'Capacity Summary'!$I$35:$BH$35,0))&lt;&gt;0,INDEX('Capacity Summary'!$I$36:$BH$135,MATCH('Capacity Backing (Hide)'!H$2,'Capacity Summary'!$B$36:$B$135,0),MATCH('Capacity Backing (Hide)'!$A47,'Capacity Summary'!$I$35:$BH$35,0)),0)),INDEX('Capacity Summary'!$C$36:$F$135,MATCH('Capacity Backing (Hide)'!H$2,'Capacity Summary'!$B$36:$B$135,0),2)))/IF(Summary!$B$7="Minutes",1,60)/COUNTA(INDEX(Capacity!$C$10:$Q$109,MATCH('Capacity Backing (Hide)'!H$2,Capacity!$B$10:$B$109,0),1):INDEX(Capacity!$C$10:$Q$109,MATCH('Capacity Backing (Hide)'!H$2,Capacity!$B$10:$B$109,0),15))</f>
        <v>#N/A</v>
      </c>
      <c r="I4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(Hide)'!$A47,'Capacity Summary'!$I$35:$BH$35,0))="x",INDEX('Capacity Summary'!$C$36:$F$135,MATCH('Capacity Backing (Hide)'!I$2,'Capacity Summary'!$B$36:$B$135,0),4),IF(INDEX('Capacity Summary'!$I$36:$BH$135,MATCH('Capacity Backing (Hide)'!I$2,'Capacity Summary'!$B$36:$B$135,0),MATCH('Capacity Backing (Hide)'!$A47,'Capacity Summary'!$I$35:$BH$35,0))&lt;&gt;0,INDEX('Capacity Summary'!$I$36:$BH$135,MATCH('Capacity Backing (Hide)'!I$2,'Capacity Summary'!$B$36:$B$135,0),MATCH('Capacity Backing (Hide)'!$A47,'Capacity Summary'!$I$35:$BH$35,0)),0)),INDEX('Capacity Summary'!$C$36:$F$135,MATCH('Capacity Backing (Hide)'!I$2,'Capacity Summary'!$B$36:$B$135,0),2)))/IF(Summary!$B$7="Minutes",1,60)/COUNTA(INDEX(Capacity!$C$10:$Q$109,MATCH('Capacity Backing (Hide)'!I$2,Capacity!$B$10:$B$109,0),1):INDEX(Capacity!$C$10:$Q$109,MATCH('Capacity Backing (Hide)'!I$2,Capacity!$B$10:$B$109,0),15))</f>
        <v>#N/A</v>
      </c>
      <c r="J4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(Hide)'!$A47,'Capacity Summary'!$I$35:$BH$35,0))="x",INDEX('Capacity Summary'!$C$36:$F$135,MATCH('Capacity Backing (Hide)'!J$2,'Capacity Summary'!$B$36:$B$135,0),4),IF(INDEX('Capacity Summary'!$I$36:$BH$135,MATCH('Capacity Backing (Hide)'!J$2,'Capacity Summary'!$B$36:$B$135,0),MATCH('Capacity Backing (Hide)'!$A47,'Capacity Summary'!$I$35:$BH$35,0))&lt;&gt;0,INDEX('Capacity Summary'!$I$36:$BH$135,MATCH('Capacity Backing (Hide)'!J$2,'Capacity Summary'!$B$36:$B$135,0),MATCH('Capacity Backing (Hide)'!$A47,'Capacity Summary'!$I$35:$BH$35,0)),0)),INDEX('Capacity Summary'!$C$36:$F$135,MATCH('Capacity Backing (Hide)'!J$2,'Capacity Summary'!$B$36:$B$135,0),2)))/IF(Summary!$B$7="Minutes",1,60)/COUNTA(INDEX(Capacity!$C$10:$Q$109,MATCH('Capacity Backing (Hide)'!J$2,Capacity!$B$10:$B$109,0),1):INDEX(Capacity!$C$10:$Q$109,MATCH('Capacity Backing (Hide)'!J$2,Capacity!$B$10:$B$109,0),15))</f>
        <v>#N/A</v>
      </c>
      <c r="K4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(Hide)'!$A47,'Capacity Summary'!$I$35:$BH$35,0))="x",INDEX('Capacity Summary'!$C$36:$F$135,MATCH('Capacity Backing (Hide)'!K$2,'Capacity Summary'!$B$36:$B$135,0),4),IF(INDEX('Capacity Summary'!$I$36:$BH$135,MATCH('Capacity Backing (Hide)'!K$2,'Capacity Summary'!$B$36:$B$135,0),MATCH('Capacity Backing (Hide)'!$A47,'Capacity Summary'!$I$35:$BH$35,0))&lt;&gt;0,INDEX('Capacity Summary'!$I$36:$BH$135,MATCH('Capacity Backing (Hide)'!K$2,'Capacity Summary'!$B$36:$B$135,0),MATCH('Capacity Backing (Hide)'!$A47,'Capacity Summary'!$I$35:$BH$35,0)),0)),INDEX('Capacity Summary'!$C$36:$F$135,MATCH('Capacity Backing (Hide)'!K$2,'Capacity Summary'!$B$36:$B$135,0),2)))/IF(Summary!$B$7="Minutes",1,60)/COUNTA(INDEX(Capacity!$C$10:$Q$109,MATCH('Capacity Backing (Hide)'!K$2,Capacity!$B$10:$B$109,0),1):INDEX(Capacity!$C$10:$Q$109,MATCH('Capacity Backing (Hide)'!K$2,Capacity!$B$10:$B$109,0),15))</f>
        <v>#N/A</v>
      </c>
      <c r="L4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(Hide)'!$A47,'Capacity Summary'!$I$35:$BH$35,0))="x",INDEX('Capacity Summary'!$C$36:$F$135,MATCH('Capacity Backing (Hide)'!L$2,'Capacity Summary'!$B$36:$B$135,0),4),IF(INDEX('Capacity Summary'!$I$36:$BH$135,MATCH('Capacity Backing (Hide)'!L$2,'Capacity Summary'!$B$36:$B$135,0),MATCH('Capacity Backing (Hide)'!$A47,'Capacity Summary'!$I$35:$BH$35,0))&lt;&gt;0,INDEX('Capacity Summary'!$I$36:$BH$135,MATCH('Capacity Backing (Hide)'!L$2,'Capacity Summary'!$B$36:$B$135,0),MATCH('Capacity Backing (Hide)'!$A47,'Capacity Summary'!$I$35:$BH$35,0)),0)),INDEX('Capacity Summary'!$C$36:$F$135,MATCH('Capacity Backing (Hide)'!L$2,'Capacity Summary'!$B$36:$B$135,0),2)))/IF(Summary!$B$7="Minutes",1,60)/COUNTA(INDEX(Capacity!$C$10:$Q$109,MATCH('Capacity Backing (Hide)'!L$2,Capacity!$B$10:$B$109,0),1):INDEX(Capacity!$C$10:$Q$109,MATCH('Capacity Backing (Hide)'!L$2,Capacity!$B$10:$B$109,0),15))</f>
        <v>#N/A</v>
      </c>
      <c r="M4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(Hide)'!$A47,'Capacity Summary'!$I$35:$BH$35,0))="x",INDEX('Capacity Summary'!$C$36:$F$135,MATCH('Capacity Backing (Hide)'!M$2,'Capacity Summary'!$B$36:$B$135,0),4),IF(INDEX('Capacity Summary'!$I$36:$BH$135,MATCH('Capacity Backing (Hide)'!M$2,'Capacity Summary'!$B$36:$B$135,0),MATCH('Capacity Backing (Hide)'!$A47,'Capacity Summary'!$I$35:$BH$35,0))&lt;&gt;0,INDEX('Capacity Summary'!$I$36:$BH$135,MATCH('Capacity Backing (Hide)'!M$2,'Capacity Summary'!$B$36:$B$135,0),MATCH('Capacity Backing (Hide)'!$A47,'Capacity Summary'!$I$35:$BH$35,0)),0)),INDEX('Capacity Summary'!$C$36:$F$135,MATCH('Capacity Backing (Hide)'!M$2,'Capacity Summary'!$B$36:$B$135,0),2)))/IF(Summary!$B$7="Minutes",1,60)/COUNTA(INDEX(Capacity!$C$10:$Q$109,MATCH('Capacity Backing (Hide)'!M$2,Capacity!$B$10:$B$109,0),1):INDEX(Capacity!$C$10:$Q$109,MATCH('Capacity Backing (Hide)'!M$2,Capacity!$B$10:$B$109,0),15))</f>
        <v>#N/A</v>
      </c>
      <c r="N4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(Hide)'!$A47,'Capacity Summary'!$I$35:$BH$35,0))="x",INDEX('Capacity Summary'!$C$36:$F$135,MATCH('Capacity Backing (Hide)'!N$2,'Capacity Summary'!$B$36:$B$135,0),4),IF(INDEX('Capacity Summary'!$I$36:$BH$135,MATCH('Capacity Backing (Hide)'!N$2,'Capacity Summary'!$B$36:$B$135,0),MATCH('Capacity Backing (Hide)'!$A47,'Capacity Summary'!$I$35:$BH$35,0))&lt;&gt;0,INDEX('Capacity Summary'!$I$36:$BH$135,MATCH('Capacity Backing (Hide)'!N$2,'Capacity Summary'!$B$36:$B$135,0),MATCH('Capacity Backing (Hide)'!$A47,'Capacity Summary'!$I$35:$BH$35,0)),0)),INDEX('Capacity Summary'!$C$36:$F$135,MATCH('Capacity Backing (Hide)'!N$2,'Capacity Summary'!$B$36:$B$135,0),2)))/IF(Summary!$B$7="Minutes",1,60)/COUNTA(INDEX(Capacity!$C$10:$Q$109,MATCH('Capacity Backing (Hide)'!N$2,Capacity!$B$10:$B$109,0),1):INDEX(Capacity!$C$10:$Q$109,MATCH('Capacity Backing (Hide)'!N$2,Capacity!$B$10:$B$109,0),15))</f>
        <v>#N/A</v>
      </c>
      <c r="O4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(Hide)'!$A47,'Capacity Summary'!$I$35:$BH$35,0))="x",INDEX('Capacity Summary'!$C$36:$F$135,MATCH('Capacity Backing (Hide)'!O$2,'Capacity Summary'!$B$36:$B$135,0),4),IF(INDEX('Capacity Summary'!$I$36:$BH$135,MATCH('Capacity Backing (Hide)'!O$2,'Capacity Summary'!$B$36:$B$135,0),MATCH('Capacity Backing (Hide)'!$A47,'Capacity Summary'!$I$35:$BH$35,0))&lt;&gt;0,INDEX('Capacity Summary'!$I$36:$BH$135,MATCH('Capacity Backing (Hide)'!O$2,'Capacity Summary'!$B$36:$B$135,0),MATCH('Capacity Backing (Hide)'!$A47,'Capacity Summary'!$I$35:$BH$35,0)),0)),INDEX('Capacity Summary'!$C$36:$F$135,MATCH('Capacity Backing (Hide)'!O$2,'Capacity Summary'!$B$36:$B$135,0),2)))/IF(Summary!$B$7="Minutes",1,60)/COUNTA(INDEX(Capacity!$C$10:$Q$109,MATCH('Capacity Backing (Hide)'!O$2,Capacity!$B$10:$B$109,0),1):INDEX(Capacity!$C$10:$Q$109,MATCH('Capacity Backing (Hide)'!O$2,Capacity!$B$10:$B$109,0),15))</f>
        <v>#N/A</v>
      </c>
      <c r="P4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(Hide)'!$A47,'Capacity Summary'!$I$35:$BH$35,0))="x",INDEX('Capacity Summary'!$C$36:$F$135,MATCH('Capacity Backing (Hide)'!P$2,'Capacity Summary'!$B$36:$B$135,0),4),IF(INDEX('Capacity Summary'!$I$36:$BH$135,MATCH('Capacity Backing (Hide)'!P$2,'Capacity Summary'!$B$36:$B$135,0),MATCH('Capacity Backing (Hide)'!$A47,'Capacity Summary'!$I$35:$BH$35,0))&lt;&gt;0,INDEX('Capacity Summary'!$I$36:$BH$135,MATCH('Capacity Backing (Hide)'!P$2,'Capacity Summary'!$B$36:$B$135,0),MATCH('Capacity Backing (Hide)'!$A47,'Capacity Summary'!$I$35:$BH$35,0)),0)),INDEX('Capacity Summary'!$C$36:$F$135,MATCH('Capacity Backing (Hide)'!P$2,'Capacity Summary'!$B$36:$B$135,0),2)))/IF(Summary!$B$7="Minutes",1,60)/COUNTA(INDEX(Capacity!$C$10:$Q$109,MATCH('Capacity Backing (Hide)'!P$2,Capacity!$B$10:$B$109,0),1):INDEX(Capacity!$C$10:$Q$109,MATCH('Capacity Backing (Hide)'!P$2,Capacity!$B$10:$B$109,0),15))</f>
        <v>#N/A</v>
      </c>
      <c r="Q4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(Hide)'!$A47,'Capacity Summary'!$I$35:$BH$35,0))="x",INDEX('Capacity Summary'!$C$36:$F$135,MATCH('Capacity Backing (Hide)'!Q$2,'Capacity Summary'!$B$36:$B$135,0),4),IF(INDEX('Capacity Summary'!$I$36:$BH$135,MATCH('Capacity Backing (Hide)'!Q$2,'Capacity Summary'!$B$36:$B$135,0),MATCH('Capacity Backing (Hide)'!$A47,'Capacity Summary'!$I$35:$BH$35,0))&lt;&gt;0,INDEX('Capacity Summary'!$I$36:$BH$135,MATCH('Capacity Backing (Hide)'!Q$2,'Capacity Summary'!$B$36:$B$135,0),MATCH('Capacity Backing (Hide)'!$A47,'Capacity Summary'!$I$35:$BH$35,0)),0)),INDEX('Capacity Summary'!$C$36:$F$135,MATCH('Capacity Backing (Hide)'!Q$2,'Capacity Summary'!$B$36:$B$135,0),2)))/IF(Summary!$B$7="Minutes",1,60)/COUNTA(INDEX(Capacity!$C$10:$Q$109,MATCH('Capacity Backing (Hide)'!Q$2,Capacity!$B$10:$B$109,0),1):INDEX(Capacity!$C$10:$Q$109,MATCH('Capacity Backing (Hide)'!Q$2,Capacity!$B$10:$B$109,0),15))</f>
        <v>#N/A</v>
      </c>
      <c r="R4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(Hide)'!$A47,'Capacity Summary'!$I$35:$BH$35,0))="x",INDEX('Capacity Summary'!$C$36:$F$135,MATCH('Capacity Backing (Hide)'!R$2,'Capacity Summary'!$B$36:$B$135,0),4),IF(INDEX('Capacity Summary'!$I$36:$BH$135,MATCH('Capacity Backing (Hide)'!R$2,'Capacity Summary'!$B$36:$B$135,0),MATCH('Capacity Backing (Hide)'!$A47,'Capacity Summary'!$I$35:$BH$35,0))&lt;&gt;0,INDEX('Capacity Summary'!$I$36:$BH$135,MATCH('Capacity Backing (Hide)'!R$2,'Capacity Summary'!$B$36:$B$135,0),MATCH('Capacity Backing (Hide)'!$A47,'Capacity Summary'!$I$35:$BH$35,0)),0)),INDEX('Capacity Summary'!$C$36:$F$135,MATCH('Capacity Backing (Hide)'!R$2,'Capacity Summary'!$B$36:$B$135,0),2)))/IF(Summary!$B$7="Minutes",1,60)/COUNTA(INDEX(Capacity!$C$10:$Q$109,MATCH('Capacity Backing (Hide)'!R$2,Capacity!$B$10:$B$109,0),1):INDEX(Capacity!$C$10:$Q$109,MATCH('Capacity Backing (Hide)'!R$2,Capacity!$B$10:$B$109,0),15))</f>
        <v>#N/A</v>
      </c>
      <c r="S4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(Hide)'!$A47,'Capacity Summary'!$I$35:$BH$35,0))="x",INDEX('Capacity Summary'!$C$36:$F$135,MATCH('Capacity Backing (Hide)'!S$2,'Capacity Summary'!$B$36:$B$135,0),4),IF(INDEX('Capacity Summary'!$I$36:$BH$135,MATCH('Capacity Backing (Hide)'!S$2,'Capacity Summary'!$B$36:$B$135,0),MATCH('Capacity Backing (Hide)'!$A47,'Capacity Summary'!$I$35:$BH$35,0))&lt;&gt;0,INDEX('Capacity Summary'!$I$36:$BH$135,MATCH('Capacity Backing (Hide)'!S$2,'Capacity Summary'!$B$36:$B$135,0),MATCH('Capacity Backing (Hide)'!$A47,'Capacity Summary'!$I$35:$BH$35,0)),0)),INDEX('Capacity Summary'!$C$36:$F$135,MATCH('Capacity Backing (Hide)'!S$2,'Capacity Summary'!$B$36:$B$135,0),2)))/IF(Summary!$B$7="Minutes",1,60)/COUNTA(INDEX(Capacity!$C$10:$Q$109,MATCH('Capacity Backing (Hide)'!S$2,Capacity!$B$10:$B$109,0),1):INDEX(Capacity!$C$10:$Q$109,MATCH('Capacity Backing (Hide)'!S$2,Capacity!$B$10:$B$109,0),15))</f>
        <v>#N/A</v>
      </c>
      <c r="T4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(Hide)'!$A47,'Capacity Summary'!$I$35:$BH$35,0))="x",INDEX('Capacity Summary'!$C$36:$F$135,MATCH('Capacity Backing (Hide)'!T$2,'Capacity Summary'!$B$36:$B$135,0),4),IF(INDEX('Capacity Summary'!$I$36:$BH$135,MATCH('Capacity Backing (Hide)'!T$2,'Capacity Summary'!$B$36:$B$135,0),MATCH('Capacity Backing (Hide)'!$A47,'Capacity Summary'!$I$35:$BH$35,0))&lt;&gt;0,INDEX('Capacity Summary'!$I$36:$BH$135,MATCH('Capacity Backing (Hide)'!T$2,'Capacity Summary'!$B$36:$B$135,0),MATCH('Capacity Backing (Hide)'!$A47,'Capacity Summary'!$I$35:$BH$35,0)),0)),INDEX('Capacity Summary'!$C$36:$F$135,MATCH('Capacity Backing (Hide)'!T$2,'Capacity Summary'!$B$36:$B$135,0),2)))/IF(Summary!$B$7="Minutes",1,60)/COUNTA(INDEX(Capacity!$C$10:$Q$109,MATCH('Capacity Backing (Hide)'!T$2,Capacity!$B$10:$B$109,0),1):INDEX(Capacity!$C$10:$Q$109,MATCH('Capacity Backing (Hide)'!T$2,Capacity!$B$10:$B$109,0),15))</f>
        <v>#N/A</v>
      </c>
      <c r="U4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(Hide)'!$A47,'Capacity Summary'!$I$35:$BH$35,0))="x",INDEX('Capacity Summary'!$C$36:$F$135,MATCH('Capacity Backing (Hide)'!U$2,'Capacity Summary'!$B$36:$B$135,0),4),IF(INDEX('Capacity Summary'!$I$36:$BH$135,MATCH('Capacity Backing (Hide)'!U$2,'Capacity Summary'!$B$36:$B$135,0),MATCH('Capacity Backing (Hide)'!$A47,'Capacity Summary'!$I$35:$BH$35,0))&lt;&gt;0,INDEX('Capacity Summary'!$I$36:$BH$135,MATCH('Capacity Backing (Hide)'!U$2,'Capacity Summary'!$B$36:$B$135,0),MATCH('Capacity Backing (Hide)'!$A47,'Capacity Summary'!$I$35:$BH$35,0)),0)),INDEX('Capacity Summary'!$C$36:$F$135,MATCH('Capacity Backing (Hide)'!U$2,'Capacity Summary'!$B$36:$B$135,0),2)))/IF(Summary!$B$7="Minutes",1,60)/COUNTA(INDEX(Capacity!$C$10:$Q$109,MATCH('Capacity Backing (Hide)'!U$2,Capacity!$B$10:$B$109,0),1):INDEX(Capacity!$C$10:$Q$109,MATCH('Capacity Backing (Hide)'!U$2,Capacity!$B$10:$B$109,0),15))</f>
        <v>#N/A</v>
      </c>
      <c r="V4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(Hide)'!$A47,'Capacity Summary'!$I$35:$BH$35,0))="x",INDEX('Capacity Summary'!$C$36:$F$135,MATCH('Capacity Backing (Hide)'!V$2,'Capacity Summary'!$B$36:$B$135,0),4),IF(INDEX('Capacity Summary'!$I$36:$BH$135,MATCH('Capacity Backing (Hide)'!V$2,'Capacity Summary'!$B$36:$B$135,0),MATCH('Capacity Backing (Hide)'!$A47,'Capacity Summary'!$I$35:$BH$35,0))&lt;&gt;0,INDEX('Capacity Summary'!$I$36:$BH$135,MATCH('Capacity Backing (Hide)'!V$2,'Capacity Summary'!$B$36:$B$135,0),MATCH('Capacity Backing (Hide)'!$A47,'Capacity Summary'!$I$35:$BH$35,0)),0)),INDEX('Capacity Summary'!$C$36:$F$135,MATCH('Capacity Backing (Hide)'!V$2,'Capacity Summary'!$B$36:$B$135,0),2)))/IF(Summary!$B$7="Minutes",1,60)/COUNTA(INDEX(Capacity!$C$10:$Q$109,MATCH('Capacity Backing (Hide)'!V$2,Capacity!$B$10:$B$109,0),1):INDEX(Capacity!$C$10:$Q$109,MATCH('Capacity Backing (Hide)'!V$2,Capacity!$B$10:$B$109,0),15))</f>
        <v>#N/A</v>
      </c>
      <c r="W4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(Hide)'!$A47,'Capacity Summary'!$I$35:$BH$35,0))="x",INDEX('Capacity Summary'!$C$36:$F$135,MATCH('Capacity Backing (Hide)'!W$2,'Capacity Summary'!$B$36:$B$135,0),4),IF(INDEX('Capacity Summary'!$I$36:$BH$135,MATCH('Capacity Backing (Hide)'!W$2,'Capacity Summary'!$B$36:$B$135,0),MATCH('Capacity Backing (Hide)'!$A47,'Capacity Summary'!$I$35:$BH$35,0))&lt;&gt;0,INDEX('Capacity Summary'!$I$36:$BH$135,MATCH('Capacity Backing (Hide)'!W$2,'Capacity Summary'!$B$36:$B$135,0),MATCH('Capacity Backing (Hide)'!$A47,'Capacity Summary'!$I$35:$BH$35,0)),0)),INDEX('Capacity Summary'!$C$36:$F$135,MATCH('Capacity Backing (Hide)'!W$2,'Capacity Summary'!$B$36:$B$135,0),2)))/IF(Summary!$B$7="Minutes",1,60)/COUNTA(INDEX(Capacity!$C$10:$Q$109,MATCH('Capacity Backing (Hide)'!W$2,Capacity!$B$10:$B$109,0),1):INDEX(Capacity!$C$10:$Q$109,MATCH('Capacity Backing (Hide)'!W$2,Capacity!$B$10:$B$109,0),15))</f>
        <v>#N/A</v>
      </c>
      <c r="X4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(Hide)'!$A47,'Capacity Summary'!$I$35:$BH$35,0))="x",INDEX('Capacity Summary'!$C$36:$F$135,MATCH('Capacity Backing (Hide)'!X$2,'Capacity Summary'!$B$36:$B$135,0),4),IF(INDEX('Capacity Summary'!$I$36:$BH$135,MATCH('Capacity Backing (Hide)'!X$2,'Capacity Summary'!$B$36:$B$135,0),MATCH('Capacity Backing (Hide)'!$A47,'Capacity Summary'!$I$35:$BH$35,0))&lt;&gt;0,INDEX('Capacity Summary'!$I$36:$BH$135,MATCH('Capacity Backing (Hide)'!X$2,'Capacity Summary'!$B$36:$B$135,0),MATCH('Capacity Backing (Hide)'!$A47,'Capacity Summary'!$I$35:$BH$35,0)),0)),INDEX('Capacity Summary'!$C$36:$F$135,MATCH('Capacity Backing (Hide)'!X$2,'Capacity Summary'!$B$36:$B$135,0),2)))/IF(Summary!$B$7="Minutes",1,60)/COUNTA(INDEX(Capacity!$C$10:$Q$109,MATCH('Capacity Backing (Hide)'!X$2,Capacity!$B$10:$B$109,0),1):INDEX(Capacity!$C$10:$Q$109,MATCH('Capacity Backing (Hide)'!X$2,Capacity!$B$10:$B$109,0),15))</f>
        <v>#N/A</v>
      </c>
      <c r="Y4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(Hide)'!$A47,'Capacity Summary'!$I$35:$BH$35,0))="x",INDEX('Capacity Summary'!$C$36:$F$135,MATCH('Capacity Backing (Hide)'!Y$2,'Capacity Summary'!$B$36:$B$135,0),4),IF(INDEX('Capacity Summary'!$I$36:$BH$135,MATCH('Capacity Backing (Hide)'!Y$2,'Capacity Summary'!$B$36:$B$135,0),MATCH('Capacity Backing (Hide)'!$A47,'Capacity Summary'!$I$35:$BH$35,0))&lt;&gt;0,INDEX('Capacity Summary'!$I$36:$BH$135,MATCH('Capacity Backing (Hide)'!Y$2,'Capacity Summary'!$B$36:$B$135,0),MATCH('Capacity Backing (Hide)'!$A47,'Capacity Summary'!$I$35:$BH$35,0)),0)),INDEX('Capacity Summary'!$C$36:$F$135,MATCH('Capacity Backing (Hide)'!Y$2,'Capacity Summary'!$B$36:$B$135,0),2)))/IF(Summary!$B$7="Minutes",1,60)/COUNTA(INDEX(Capacity!$C$10:$Q$109,MATCH('Capacity Backing (Hide)'!Y$2,Capacity!$B$10:$B$109,0),1):INDEX(Capacity!$C$10:$Q$109,MATCH('Capacity Backing (Hide)'!Y$2,Capacity!$B$10:$B$109,0),15))</f>
        <v>#N/A</v>
      </c>
      <c r="Z4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(Hide)'!$A47,'Capacity Summary'!$I$35:$BH$35,0))="x",INDEX('Capacity Summary'!$C$36:$F$135,MATCH('Capacity Backing (Hide)'!Z$2,'Capacity Summary'!$B$36:$B$135,0),4),IF(INDEX('Capacity Summary'!$I$36:$BH$135,MATCH('Capacity Backing (Hide)'!Z$2,'Capacity Summary'!$B$36:$B$135,0),MATCH('Capacity Backing (Hide)'!$A47,'Capacity Summary'!$I$35:$BH$35,0))&lt;&gt;0,INDEX('Capacity Summary'!$I$36:$BH$135,MATCH('Capacity Backing (Hide)'!Z$2,'Capacity Summary'!$B$36:$B$135,0),MATCH('Capacity Backing (Hide)'!$A47,'Capacity Summary'!$I$35:$BH$35,0)),0)),INDEX('Capacity Summary'!$C$36:$F$135,MATCH('Capacity Backing (Hide)'!Z$2,'Capacity Summary'!$B$36:$B$135,0),2)))/IF(Summary!$B$7="Minutes",1,60)/COUNTA(INDEX(Capacity!$C$10:$Q$109,MATCH('Capacity Backing (Hide)'!Z$2,Capacity!$B$10:$B$109,0),1):INDEX(Capacity!$C$10:$Q$109,MATCH('Capacity Backing (Hide)'!Z$2,Capacity!$B$10:$B$109,0),15))</f>
        <v>#N/A</v>
      </c>
      <c r="AA4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(Hide)'!$A47,'Capacity Summary'!$I$35:$BH$35,0))="x",INDEX('Capacity Summary'!$C$36:$F$135,MATCH('Capacity Backing (Hide)'!AA$2,'Capacity Summary'!$B$36:$B$135,0),4),IF(INDEX('Capacity Summary'!$I$36:$BH$135,MATCH('Capacity Backing (Hide)'!AA$2,'Capacity Summary'!$B$36:$B$135,0),MATCH('Capacity Backing (Hide)'!$A47,'Capacity Summary'!$I$35:$BH$35,0))&lt;&gt;0,INDEX('Capacity Summary'!$I$36:$BH$135,MATCH('Capacity Backing (Hide)'!AA$2,'Capacity Summary'!$B$36:$B$135,0),MATCH('Capacity Backing (Hide)'!$A47,'Capacity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(Hide)'!$A47,'Capacity Summary'!$I$35:$BH$35,0))="x",INDEX('Capacity Summary'!$C$36:$F$135,MATCH('Capacity Backing (Hide)'!AB$2,'Capacity Summary'!$B$36:$B$135,0),4),IF(INDEX('Capacity Summary'!$I$36:$BH$135,MATCH('Capacity Backing (Hide)'!AB$2,'Capacity Summary'!$B$36:$B$135,0),MATCH('Capacity Backing (Hide)'!$A47,'Capacity Summary'!$I$35:$BH$35,0))&lt;&gt;0,INDEX('Capacity Summary'!$I$36:$BH$135,MATCH('Capacity Backing (Hide)'!AB$2,'Capacity Summary'!$B$36:$B$135,0),MATCH('Capacity Backing (Hide)'!$A47,'Capacity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(Hide)'!$A47,'Capacity Summary'!$I$35:$BH$35,0))="x",INDEX('Capacity Summary'!$C$36:$F$135,MATCH('Capacity Backing (Hide)'!AC$2,'Capacity Summary'!$B$36:$B$135,0),4),IF(INDEX('Capacity Summary'!$I$36:$BH$135,MATCH('Capacity Backing (Hide)'!AC$2,'Capacity Summary'!$B$36:$B$135,0),MATCH('Capacity Backing (Hide)'!$A47,'Capacity Summary'!$I$35:$BH$35,0))&lt;&gt;0,INDEX('Capacity Summary'!$I$36:$BH$135,MATCH('Capacity Backing (Hide)'!AC$2,'Capacity Summary'!$B$36:$B$135,0),MATCH('Capacity Backing (Hide)'!$A47,'Capacity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(Hide)'!$A47,'Capacity Summary'!$I$35:$BH$35,0))="x",INDEX('Capacity Summary'!$C$36:$F$135,MATCH('Capacity Backing (Hide)'!AD$2,'Capacity Summary'!$B$36:$B$135,0),4),IF(INDEX('Capacity Summary'!$I$36:$BH$135,MATCH('Capacity Backing (Hide)'!AD$2,'Capacity Summary'!$B$36:$B$135,0),MATCH('Capacity Backing (Hide)'!$A47,'Capacity Summary'!$I$35:$BH$35,0))&lt;&gt;0,INDEX('Capacity Summary'!$I$36:$BH$135,MATCH('Capacity Backing (Hide)'!AD$2,'Capacity Summary'!$B$36:$B$135,0),MATCH('Capacity Backing (Hide)'!$A47,'Capacity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(Hide)'!$A47,'Capacity Summary'!$I$35:$BH$35,0))="x",INDEX('Capacity Summary'!$C$36:$F$135,MATCH('Capacity Backing (Hide)'!AE$2,'Capacity Summary'!$B$36:$B$135,0),4),IF(INDEX('Capacity Summary'!$I$36:$BH$135,MATCH('Capacity Backing (Hide)'!AE$2,'Capacity Summary'!$B$36:$B$135,0),MATCH('Capacity Backing (Hide)'!$A47,'Capacity Summary'!$I$35:$BH$35,0))&lt;&gt;0,INDEX('Capacity Summary'!$I$36:$BH$135,MATCH('Capacity Backing (Hide)'!AE$2,'Capacity Summary'!$B$36:$B$135,0),MATCH('Capacity Backing (Hide)'!$A47,'Capacity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(Hide)'!$A47,'Capacity Summary'!$I$35:$BH$35,0))="x",INDEX('Capacity Summary'!$C$36:$F$135,MATCH('Capacity Backing (Hide)'!AF$2,'Capacity Summary'!$B$36:$B$135,0),4),IF(INDEX('Capacity Summary'!$I$36:$BH$135,MATCH('Capacity Backing (Hide)'!AF$2,'Capacity Summary'!$B$36:$B$135,0),MATCH('Capacity Backing (Hide)'!$A47,'Capacity Summary'!$I$35:$BH$35,0))&lt;&gt;0,INDEX('Capacity Summary'!$I$36:$BH$135,MATCH('Capacity Backing (Hide)'!AF$2,'Capacity Summary'!$B$36:$B$135,0),MATCH('Capacity Backing (Hide)'!$A47,'Capacity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(Hide)'!$A47,'Capacity Summary'!$I$35:$BH$35,0))="x",INDEX('Capacity Summary'!$C$36:$F$135,MATCH('Capacity Backing (Hide)'!AG$2,'Capacity Summary'!$B$36:$B$135,0),4),IF(INDEX('Capacity Summary'!$I$36:$BH$135,MATCH('Capacity Backing (Hide)'!AG$2,'Capacity Summary'!$B$36:$B$135,0),MATCH('Capacity Backing (Hide)'!$A47,'Capacity Summary'!$I$35:$BH$35,0))&lt;&gt;0,INDEX('Capacity Summary'!$I$36:$BH$135,MATCH('Capacity Backing (Hide)'!AG$2,'Capacity Summary'!$B$36:$B$135,0),MATCH('Capacity Backing (Hide)'!$A47,'Capacity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(Hide)'!$A47,'Capacity Summary'!$I$35:$BH$35,0))="x",INDEX('Capacity Summary'!$C$36:$F$135,MATCH('Capacity Backing (Hide)'!AH$2,'Capacity Summary'!$B$36:$B$135,0),4),IF(INDEX('Capacity Summary'!$I$36:$BH$135,MATCH('Capacity Backing (Hide)'!AH$2,'Capacity Summary'!$B$36:$B$135,0),MATCH('Capacity Backing (Hide)'!$A47,'Capacity Summary'!$I$35:$BH$35,0))&lt;&gt;0,INDEX('Capacity Summary'!$I$36:$BH$135,MATCH('Capacity Backing (Hide)'!AH$2,'Capacity Summary'!$B$36:$B$135,0),MATCH('Capacity Backing (Hide)'!$A47,'Capacity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(Hide)'!$A47,'Capacity Summary'!$I$35:$BH$35,0))="x",INDEX('Capacity Summary'!$C$36:$F$135,MATCH('Capacity Backing (Hide)'!AI$2,'Capacity Summary'!$B$36:$B$135,0),4),IF(INDEX('Capacity Summary'!$I$36:$BH$135,MATCH('Capacity Backing (Hide)'!AI$2,'Capacity Summary'!$B$36:$B$135,0),MATCH('Capacity Backing (Hide)'!$A47,'Capacity Summary'!$I$35:$BH$35,0))&lt;&gt;0,INDEX('Capacity Summary'!$I$36:$BH$135,MATCH('Capacity Backing (Hide)'!AI$2,'Capacity Summary'!$B$36:$B$135,0),MATCH('Capacity Backing (Hide)'!$A47,'Capacity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(Hide)'!$A47,'Capacity Summary'!$I$35:$BH$35,0))="x",INDEX('Capacity Summary'!$C$36:$F$135,MATCH('Capacity Backing (Hide)'!AJ$2,'Capacity Summary'!$B$36:$B$135,0),4),IF(INDEX('Capacity Summary'!$I$36:$BH$135,MATCH('Capacity Backing (Hide)'!AJ$2,'Capacity Summary'!$B$36:$B$135,0),MATCH('Capacity Backing (Hide)'!$A47,'Capacity Summary'!$I$35:$BH$35,0))&lt;&gt;0,INDEX('Capacity Summary'!$I$36:$BH$135,MATCH('Capacity Backing (Hide)'!AJ$2,'Capacity Summary'!$B$36:$B$135,0),MATCH('Capacity Backing (Hide)'!$A47,'Capacity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(Hide)'!$A47,'Capacity Summary'!$I$35:$BH$35,0))="x",INDEX('Capacity Summary'!$C$36:$F$135,MATCH('Capacity Backing (Hide)'!AK$2,'Capacity Summary'!$B$36:$B$135,0),4),IF(INDEX('Capacity Summary'!$I$36:$BH$135,MATCH('Capacity Backing (Hide)'!AK$2,'Capacity Summary'!$B$36:$B$135,0),MATCH('Capacity Backing (Hide)'!$A47,'Capacity Summary'!$I$35:$BH$35,0))&lt;&gt;0,INDEX('Capacity Summary'!$I$36:$BH$135,MATCH('Capacity Backing (Hide)'!AK$2,'Capacity Summary'!$B$36:$B$135,0),MATCH('Capacity Backing (Hide)'!$A47,'Capacity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(Hide)'!$A47,'Capacity Summary'!$I$35:$BH$35,0))="x",INDEX('Capacity Summary'!$C$36:$F$135,MATCH('Capacity Backing (Hide)'!AL$2,'Capacity Summary'!$B$36:$B$135,0),4),IF(INDEX('Capacity Summary'!$I$36:$BH$135,MATCH('Capacity Backing (Hide)'!AL$2,'Capacity Summary'!$B$36:$B$135,0),MATCH('Capacity Backing (Hide)'!$A47,'Capacity Summary'!$I$35:$BH$35,0))&lt;&gt;0,INDEX('Capacity Summary'!$I$36:$BH$135,MATCH('Capacity Backing (Hide)'!AL$2,'Capacity Summary'!$B$36:$B$135,0),MATCH('Capacity Backing (Hide)'!$A47,'Capacity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(Hide)'!$A47,'Capacity Summary'!$I$35:$BH$35,0))="x",INDEX('Capacity Summary'!$C$36:$F$135,MATCH('Capacity Backing (Hide)'!AM$2,'Capacity Summary'!$B$36:$B$135,0),4),IF(INDEX('Capacity Summary'!$I$36:$BH$135,MATCH('Capacity Backing (Hide)'!AM$2,'Capacity Summary'!$B$36:$B$135,0),MATCH('Capacity Backing (Hide)'!$A47,'Capacity Summary'!$I$35:$BH$35,0))&lt;&gt;0,INDEX('Capacity Summary'!$I$36:$BH$135,MATCH('Capacity Backing (Hide)'!AM$2,'Capacity Summary'!$B$36:$B$135,0),MATCH('Capacity Backing (Hide)'!$A47,'Capacity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(Hide)'!$A47,'Capacity Summary'!$I$35:$BH$35,0))="x",INDEX('Capacity Summary'!$C$36:$F$135,MATCH('Capacity Backing (Hide)'!AN$2,'Capacity Summary'!$B$36:$B$135,0),4),IF(INDEX('Capacity Summary'!$I$36:$BH$135,MATCH('Capacity Backing (Hide)'!AN$2,'Capacity Summary'!$B$36:$B$135,0),MATCH('Capacity Backing (Hide)'!$A47,'Capacity Summary'!$I$35:$BH$35,0))&lt;&gt;0,INDEX('Capacity Summary'!$I$36:$BH$135,MATCH('Capacity Backing (Hide)'!AN$2,'Capacity Summary'!$B$36:$B$135,0),MATCH('Capacity Backing (Hide)'!$A47,'Capacity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(Hide)'!$A47,'Capacity Summary'!$I$35:$BH$35,0))="x",INDEX('Capacity Summary'!$C$36:$F$135,MATCH('Capacity Backing (Hide)'!AO$2,'Capacity Summary'!$B$36:$B$135,0),4),IF(INDEX('Capacity Summary'!$I$36:$BH$135,MATCH('Capacity Backing (Hide)'!AO$2,'Capacity Summary'!$B$36:$B$135,0),MATCH('Capacity Backing (Hide)'!$A47,'Capacity Summary'!$I$35:$BH$35,0))&lt;&gt;0,INDEX('Capacity Summary'!$I$36:$BH$135,MATCH('Capacity Backing (Hide)'!AO$2,'Capacity Summary'!$B$36:$B$135,0),MATCH('Capacity Backing (Hide)'!$A47,'Capacity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(Hide)'!$A47,'Capacity Summary'!$I$35:$BH$35,0))="x",INDEX('Capacity Summary'!$C$36:$F$135,MATCH('Capacity Backing (Hide)'!AP$2,'Capacity Summary'!$B$36:$B$135,0),4),IF(INDEX('Capacity Summary'!$I$36:$BH$135,MATCH('Capacity Backing (Hide)'!AP$2,'Capacity Summary'!$B$36:$B$135,0),MATCH('Capacity Backing (Hide)'!$A47,'Capacity Summary'!$I$35:$BH$35,0))&lt;&gt;0,INDEX('Capacity Summary'!$I$36:$BH$135,MATCH('Capacity Backing (Hide)'!AP$2,'Capacity Summary'!$B$36:$B$135,0),MATCH('Capacity Backing (Hide)'!$A47,'Capacity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(Hide)'!$A47,'Capacity Summary'!$I$35:$BH$35,0))="x",INDEX('Capacity Summary'!$C$36:$F$135,MATCH('Capacity Backing (Hide)'!AQ$2,'Capacity Summary'!$B$36:$B$135,0),4),IF(INDEX('Capacity Summary'!$I$36:$BH$135,MATCH('Capacity Backing (Hide)'!AQ$2,'Capacity Summary'!$B$36:$B$135,0),MATCH('Capacity Backing (Hide)'!$A47,'Capacity Summary'!$I$35:$BH$35,0))&lt;&gt;0,INDEX('Capacity Summary'!$I$36:$BH$135,MATCH('Capacity Backing (Hide)'!AQ$2,'Capacity Summary'!$B$36:$B$135,0),MATCH('Capacity Backing (Hide)'!$A47,'Capacity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(Hide)'!$A47,'Capacity Summary'!$I$35:$BH$35,0))="x",INDEX('Capacity Summary'!$C$36:$F$135,MATCH('Capacity Backing (Hide)'!AR$2,'Capacity Summary'!$B$36:$B$135,0),4),IF(INDEX('Capacity Summary'!$I$36:$BH$135,MATCH('Capacity Backing (Hide)'!AR$2,'Capacity Summary'!$B$36:$B$135,0),MATCH('Capacity Backing (Hide)'!$A47,'Capacity Summary'!$I$35:$BH$35,0))&lt;&gt;0,INDEX('Capacity Summary'!$I$36:$BH$135,MATCH('Capacity Backing (Hide)'!AR$2,'Capacity Summary'!$B$36:$B$135,0),MATCH('Capacity Backing (Hide)'!$A47,'Capacity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(Hide)'!$A47,'Capacity Summary'!$I$35:$BH$35,0))="x",INDEX('Capacity Summary'!$C$36:$F$135,MATCH('Capacity Backing (Hide)'!AS$2,'Capacity Summary'!$B$36:$B$135,0),4),IF(INDEX('Capacity Summary'!$I$36:$BH$135,MATCH('Capacity Backing (Hide)'!AS$2,'Capacity Summary'!$B$36:$B$135,0),MATCH('Capacity Backing (Hide)'!$A47,'Capacity Summary'!$I$35:$BH$35,0))&lt;&gt;0,INDEX('Capacity Summary'!$I$36:$BH$135,MATCH('Capacity Backing (Hide)'!AS$2,'Capacity Summary'!$B$36:$B$135,0),MATCH('Capacity Backing (Hide)'!$A47,'Capacity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(Hide)'!$A47,'Capacity Summary'!$I$35:$BH$35,0))="x",INDEX('Capacity Summary'!$C$36:$F$135,MATCH('Capacity Backing (Hide)'!AT$2,'Capacity Summary'!$B$36:$B$135,0),4),IF(INDEX('Capacity Summary'!$I$36:$BH$135,MATCH('Capacity Backing (Hide)'!AT$2,'Capacity Summary'!$B$36:$B$135,0),MATCH('Capacity Backing (Hide)'!$A47,'Capacity Summary'!$I$35:$BH$35,0))&lt;&gt;0,INDEX('Capacity Summary'!$I$36:$BH$135,MATCH('Capacity Backing (Hide)'!AT$2,'Capacity Summary'!$B$36:$B$135,0),MATCH('Capacity Backing (Hide)'!$A47,'Capacity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(Hide)'!$A47,'Capacity Summary'!$I$35:$BH$35,0))="x",INDEX('Capacity Summary'!$C$36:$F$135,MATCH('Capacity Backing (Hide)'!AU$2,'Capacity Summary'!$B$36:$B$135,0),4),IF(INDEX('Capacity Summary'!$I$36:$BH$135,MATCH('Capacity Backing (Hide)'!AU$2,'Capacity Summary'!$B$36:$B$135,0),MATCH('Capacity Backing (Hide)'!$A47,'Capacity Summary'!$I$35:$BH$35,0))&lt;&gt;0,INDEX('Capacity Summary'!$I$36:$BH$135,MATCH('Capacity Backing (Hide)'!AU$2,'Capacity Summary'!$B$36:$B$135,0),MATCH('Capacity Backing (Hide)'!$A47,'Capacity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(Hide)'!$A47,'Capacity Summary'!$I$35:$BH$35,0))="x",INDEX('Capacity Summary'!$C$36:$F$135,MATCH('Capacity Backing (Hide)'!AV$2,'Capacity Summary'!$B$36:$B$135,0),4),IF(INDEX('Capacity Summary'!$I$36:$BH$135,MATCH('Capacity Backing (Hide)'!AV$2,'Capacity Summary'!$B$36:$B$135,0),MATCH('Capacity Backing (Hide)'!$A47,'Capacity Summary'!$I$35:$BH$35,0))&lt;&gt;0,INDEX('Capacity Summary'!$I$36:$BH$135,MATCH('Capacity Backing (Hide)'!AV$2,'Capacity Summary'!$B$36:$B$135,0),MATCH('Capacity Backing (Hide)'!$A47,'Capacity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(Hide)'!$A47,'Capacity Summary'!$I$35:$BH$35,0))="x",INDEX('Capacity Summary'!$C$36:$F$135,MATCH('Capacity Backing (Hide)'!AW$2,'Capacity Summary'!$B$36:$B$135,0),4),IF(INDEX('Capacity Summary'!$I$36:$BH$135,MATCH('Capacity Backing (Hide)'!AW$2,'Capacity Summary'!$B$36:$B$135,0),MATCH('Capacity Backing (Hide)'!$A47,'Capacity Summary'!$I$35:$BH$35,0))&lt;&gt;0,INDEX('Capacity Summary'!$I$36:$BH$135,MATCH('Capacity Backing (Hide)'!AW$2,'Capacity Summary'!$B$36:$B$135,0),MATCH('Capacity Backing (Hide)'!$A47,'Capacity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(Hide)'!$A47,'Capacity Summary'!$I$35:$BH$35,0))="x",INDEX('Capacity Summary'!$C$36:$F$135,MATCH('Capacity Backing (Hide)'!AX$2,'Capacity Summary'!$B$36:$B$135,0),4),IF(INDEX('Capacity Summary'!$I$36:$BH$135,MATCH('Capacity Backing (Hide)'!AX$2,'Capacity Summary'!$B$36:$B$135,0),MATCH('Capacity Backing (Hide)'!$A47,'Capacity Summary'!$I$35:$BH$35,0))&lt;&gt;0,INDEX('Capacity Summary'!$I$36:$BH$135,MATCH('Capacity Backing (Hide)'!AX$2,'Capacity Summary'!$B$36:$B$135,0),MATCH('Capacity Backing (Hide)'!$A47,'Capacity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(Hide)'!$A47,'Capacity Summary'!$I$35:$BH$35,0))="x",INDEX('Capacity Summary'!$C$36:$F$135,MATCH('Capacity Backing (Hide)'!AY$2,'Capacity Summary'!$B$36:$B$135,0),4),IF(INDEX('Capacity Summary'!$I$36:$BH$135,MATCH('Capacity Backing (Hide)'!AY$2,'Capacity Summary'!$B$36:$B$135,0),MATCH('Capacity Backing (Hide)'!$A47,'Capacity Summary'!$I$35:$BH$35,0))&lt;&gt;0,INDEX('Capacity Summary'!$I$36:$BH$135,MATCH('Capacity Backing (Hide)'!AY$2,'Capacity Summary'!$B$36:$B$135,0),MATCH('Capacity Backing (Hide)'!$A47,'Capacity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(Hide)'!$A47,'Capacity Summary'!$I$35:$BH$35,0))="x",INDEX('Capacity Summary'!$C$36:$F$135,MATCH('Capacity Backing (Hide)'!AZ$2,'Capacity Summary'!$B$36:$B$135,0),4),IF(INDEX('Capacity Summary'!$I$36:$BH$135,MATCH('Capacity Backing (Hide)'!AZ$2,'Capacity Summary'!$B$36:$B$135,0),MATCH('Capacity Backing (Hide)'!$A47,'Capacity Summary'!$I$35:$BH$35,0))&lt;&gt;0,INDEX('Capacity Summary'!$I$36:$BH$135,MATCH('Capacity Backing (Hide)'!AZ$2,'Capacity Summary'!$B$36:$B$135,0),MATCH('Capacity Backing (Hide)'!$A47,'Capacity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(Hide)'!$A47,'Capacity Summary'!$I$35:$BH$35,0))="x",INDEX('Capacity Summary'!$C$36:$F$135,MATCH('Capacity Backing (Hide)'!BA$2,'Capacity Summary'!$B$36:$B$135,0),4),IF(INDEX('Capacity Summary'!$I$36:$BH$135,MATCH('Capacity Backing (Hide)'!BA$2,'Capacity Summary'!$B$36:$B$135,0),MATCH('Capacity Backing (Hide)'!$A47,'Capacity Summary'!$I$35:$BH$35,0))&lt;&gt;0,INDEX('Capacity Summary'!$I$36:$BH$135,MATCH('Capacity Backing (Hide)'!BA$2,'Capacity Summary'!$B$36:$B$135,0),MATCH('Capacity Backing (Hide)'!$A47,'Capacity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(Hide)'!$A47,'Capacity Summary'!$I$35:$BH$35,0))="x",INDEX('Capacity Summary'!$C$36:$F$135,MATCH('Capacity Backing (Hide)'!BB$2,'Capacity Summary'!$B$36:$B$135,0),4),IF(INDEX('Capacity Summary'!$I$36:$BH$135,MATCH('Capacity Backing (Hide)'!BB$2,'Capacity Summary'!$B$36:$B$135,0),MATCH('Capacity Backing (Hide)'!$A47,'Capacity Summary'!$I$35:$BH$35,0))&lt;&gt;0,INDEX('Capacity Summary'!$I$36:$BH$135,MATCH('Capacity Backing (Hide)'!BB$2,'Capacity Summary'!$B$36:$B$135,0),MATCH('Capacity Backing (Hide)'!$A47,'Capacity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(Hide)'!$A47,'Capacity Summary'!$I$35:$BH$35,0))="x",INDEX('Capacity Summary'!$C$36:$F$135,MATCH('Capacity Backing (Hide)'!BC$2,'Capacity Summary'!$B$36:$B$135,0),4),IF(INDEX('Capacity Summary'!$I$36:$BH$135,MATCH('Capacity Backing (Hide)'!BC$2,'Capacity Summary'!$B$36:$B$135,0),MATCH('Capacity Backing (Hide)'!$A47,'Capacity Summary'!$I$35:$BH$35,0))&lt;&gt;0,INDEX('Capacity Summary'!$I$36:$BH$135,MATCH('Capacity Backing (Hide)'!BC$2,'Capacity Summary'!$B$36:$B$135,0),MATCH('Capacity Backing (Hide)'!$A47,'Capacity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(Hide)'!$A47,'Capacity Summary'!$I$35:$BH$35,0))="x",INDEX('Capacity Summary'!$C$36:$F$135,MATCH('Capacity Backing (Hide)'!BD$2,'Capacity Summary'!$B$36:$B$135,0),4),IF(INDEX('Capacity Summary'!$I$36:$BH$135,MATCH('Capacity Backing (Hide)'!BD$2,'Capacity Summary'!$B$36:$B$135,0),MATCH('Capacity Backing (Hide)'!$A47,'Capacity Summary'!$I$35:$BH$35,0))&lt;&gt;0,INDEX('Capacity Summary'!$I$36:$BH$135,MATCH('Capacity Backing (Hide)'!BD$2,'Capacity Summary'!$B$36:$B$135,0),MATCH('Capacity Backing (Hide)'!$A47,'Capacity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(Hide)'!$A47,'Capacity Summary'!$I$35:$BH$35,0))="x",INDEX('Capacity Summary'!$C$36:$F$135,MATCH('Capacity Backing (Hide)'!BE$2,'Capacity Summary'!$B$36:$B$135,0),4),IF(INDEX('Capacity Summary'!$I$36:$BH$135,MATCH('Capacity Backing (Hide)'!BE$2,'Capacity Summary'!$B$36:$B$135,0),MATCH('Capacity Backing (Hide)'!$A47,'Capacity Summary'!$I$35:$BH$35,0))&lt;&gt;0,INDEX('Capacity Summary'!$I$36:$BH$135,MATCH('Capacity Backing (Hide)'!BE$2,'Capacity Summary'!$B$36:$B$135,0),MATCH('Capacity Backing (Hide)'!$A47,'Capacity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(Hide)'!$A47,'Capacity Summary'!$I$35:$BH$35,0))="x",INDEX('Capacity Summary'!$C$36:$F$135,MATCH('Capacity Backing (Hide)'!BF$2,'Capacity Summary'!$B$36:$B$135,0),4),IF(INDEX('Capacity Summary'!$I$36:$BH$135,MATCH('Capacity Backing (Hide)'!BF$2,'Capacity Summary'!$B$36:$B$135,0),MATCH('Capacity Backing (Hide)'!$A47,'Capacity Summary'!$I$35:$BH$35,0))&lt;&gt;0,INDEX('Capacity Summary'!$I$36:$BH$135,MATCH('Capacity Backing (Hide)'!BF$2,'Capacity Summary'!$B$36:$B$135,0),MATCH('Capacity Backing (Hide)'!$A47,'Capacity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(Hide)'!$A47,'Capacity Summary'!$I$35:$BH$35,0))="x",INDEX('Capacity Summary'!$C$36:$F$135,MATCH('Capacity Backing (Hide)'!BG$2,'Capacity Summary'!$B$36:$B$135,0),4),IF(INDEX('Capacity Summary'!$I$36:$BH$135,MATCH('Capacity Backing (Hide)'!BG$2,'Capacity Summary'!$B$36:$B$135,0),MATCH('Capacity Backing (Hide)'!$A47,'Capacity Summary'!$I$35:$BH$35,0))&lt;&gt;0,INDEX('Capacity Summary'!$I$36:$BH$135,MATCH('Capacity Backing (Hide)'!BG$2,'Capacity Summary'!$B$36:$B$135,0),MATCH('Capacity Backing (Hide)'!$A47,'Capacity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(Hide)'!$A47,'Capacity Summary'!$I$35:$BH$35,0))="x",INDEX('Capacity Summary'!$C$36:$F$135,MATCH('Capacity Backing (Hide)'!BH$2,'Capacity Summary'!$B$36:$B$135,0),4),IF(INDEX('Capacity Summary'!$I$36:$BH$135,MATCH('Capacity Backing (Hide)'!BH$2,'Capacity Summary'!$B$36:$B$135,0),MATCH('Capacity Backing (Hide)'!$A47,'Capacity Summary'!$I$35:$BH$35,0))&lt;&gt;0,INDEX('Capacity Summary'!$I$36:$BH$135,MATCH('Capacity Backing (Hide)'!BH$2,'Capacity Summary'!$B$36:$B$135,0),MATCH('Capacity Backing (Hide)'!$A47,'Capacity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(Hide)'!$A47,'Capacity Summary'!$I$35:$BH$35,0))="x",INDEX('Capacity Summary'!$C$36:$F$135,MATCH('Capacity Backing (Hide)'!BI$2,'Capacity Summary'!$B$36:$B$135,0),4),IF(INDEX('Capacity Summary'!$I$36:$BH$135,MATCH('Capacity Backing (Hide)'!BI$2,'Capacity Summary'!$B$36:$B$135,0),MATCH('Capacity Backing (Hide)'!$A47,'Capacity Summary'!$I$35:$BH$35,0))&lt;&gt;0,INDEX('Capacity Summary'!$I$36:$BH$135,MATCH('Capacity Backing (Hide)'!BI$2,'Capacity Summary'!$B$36:$B$135,0),MATCH('Capacity Backing (Hide)'!$A47,'Capacity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(Hide)'!$A47,'Capacity Summary'!$I$35:$BH$35,0))="x",INDEX('Capacity Summary'!$C$36:$F$135,MATCH('Capacity Backing (Hide)'!BJ$2,'Capacity Summary'!$B$36:$B$135,0),4),IF(INDEX('Capacity Summary'!$I$36:$BH$135,MATCH('Capacity Backing (Hide)'!BJ$2,'Capacity Summary'!$B$36:$B$135,0),MATCH('Capacity Backing (Hide)'!$A47,'Capacity Summary'!$I$35:$BH$35,0))&lt;&gt;0,INDEX('Capacity Summary'!$I$36:$BH$135,MATCH('Capacity Backing (Hide)'!BJ$2,'Capacity Summary'!$B$36:$B$135,0),MATCH('Capacity Backing (Hide)'!$A47,'Capacity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(Hide)'!$A47,'Capacity Summary'!$I$35:$BH$35,0))="x",INDEX('Capacity Summary'!$C$36:$F$135,MATCH('Capacity Backing (Hide)'!BK$2,'Capacity Summary'!$B$36:$B$135,0),4),IF(INDEX('Capacity Summary'!$I$36:$BH$135,MATCH('Capacity Backing (Hide)'!BK$2,'Capacity Summary'!$B$36:$B$135,0),MATCH('Capacity Backing (Hide)'!$A47,'Capacity Summary'!$I$35:$BH$35,0))&lt;&gt;0,INDEX('Capacity Summary'!$I$36:$BH$135,MATCH('Capacity Backing (Hide)'!BK$2,'Capacity Summary'!$B$36:$B$135,0),MATCH('Capacity Backing (Hide)'!$A47,'Capacity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(Hide)'!$A47,'Capacity Summary'!$I$35:$BH$35,0))="x",INDEX('Capacity Summary'!$C$36:$F$135,MATCH('Capacity Backing (Hide)'!BL$2,'Capacity Summary'!$B$36:$B$135,0),4),IF(INDEX('Capacity Summary'!$I$36:$BH$135,MATCH('Capacity Backing (Hide)'!BL$2,'Capacity Summary'!$B$36:$B$135,0),MATCH('Capacity Backing (Hide)'!$A47,'Capacity Summary'!$I$35:$BH$35,0))&lt;&gt;0,INDEX('Capacity Summary'!$I$36:$BH$135,MATCH('Capacity Backing (Hide)'!BL$2,'Capacity Summary'!$B$36:$B$135,0),MATCH('Capacity Backing (Hide)'!$A47,'Capacity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(Hide)'!$A47,'Capacity Summary'!$I$35:$BH$35,0))="x",INDEX('Capacity Summary'!$C$36:$F$135,MATCH('Capacity Backing (Hide)'!BM$2,'Capacity Summary'!$B$36:$B$135,0),4),IF(INDEX('Capacity Summary'!$I$36:$BH$135,MATCH('Capacity Backing (Hide)'!BM$2,'Capacity Summary'!$B$36:$B$135,0),MATCH('Capacity Backing (Hide)'!$A47,'Capacity Summary'!$I$35:$BH$35,0))&lt;&gt;0,INDEX('Capacity Summary'!$I$36:$BH$135,MATCH('Capacity Backing (Hide)'!BM$2,'Capacity Summary'!$B$36:$B$135,0),MATCH('Capacity Backing (Hide)'!$A47,'Capacity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(Hide)'!$A47,'Capacity Summary'!$I$35:$BH$35,0))="x",INDEX('Capacity Summary'!$C$36:$F$135,MATCH('Capacity Backing (Hide)'!BN$2,'Capacity Summary'!$B$36:$B$135,0),4),IF(INDEX('Capacity Summary'!$I$36:$BH$135,MATCH('Capacity Backing (Hide)'!BN$2,'Capacity Summary'!$B$36:$B$135,0),MATCH('Capacity Backing (Hide)'!$A47,'Capacity Summary'!$I$35:$BH$35,0))&lt;&gt;0,INDEX('Capacity Summary'!$I$36:$BH$135,MATCH('Capacity Backing (Hide)'!BN$2,'Capacity Summary'!$B$36:$B$135,0),MATCH('Capacity Backing (Hide)'!$A47,'Capacity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(Hide)'!$A47,'Capacity Summary'!$I$35:$BH$35,0))="x",INDEX('Capacity Summary'!$C$36:$F$135,MATCH('Capacity Backing (Hide)'!BO$2,'Capacity Summary'!$B$36:$B$135,0),4),IF(INDEX('Capacity Summary'!$I$36:$BH$135,MATCH('Capacity Backing (Hide)'!BO$2,'Capacity Summary'!$B$36:$B$135,0),MATCH('Capacity Backing (Hide)'!$A47,'Capacity Summary'!$I$35:$BH$35,0))&lt;&gt;0,INDEX('Capacity Summary'!$I$36:$BH$135,MATCH('Capacity Backing (Hide)'!BO$2,'Capacity Summary'!$B$36:$B$135,0),MATCH('Capacity Backing (Hide)'!$A47,'Capacity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(Hide)'!$A47,'Capacity Summary'!$I$35:$BH$35,0))="x",INDEX('Capacity Summary'!$C$36:$F$135,MATCH('Capacity Backing (Hide)'!BP$2,'Capacity Summary'!$B$36:$B$135,0),4),IF(INDEX('Capacity Summary'!$I$36:$BH$135,MATCH('Capacity Backing (Hide)'!BP$2,'Capacity Summary'!$B$36:$B$135,0),MATCH('Capacity Backing (Hide)'!$A47,'Capacity Summary'!$I$35:$BH$35,0))&lt;&gt;0,INDEX('Capacity Summary'!$I$36:$BH$135,MATCH('Capacity Backing (Hide)'!BP$2,'Capacity Summary'!$B$36:$B$135,0),MATCH('Capacity Backing (Hide)'!$A47,'Capacity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(Hide)'!$A47,'Capacity Summary'!$I$35:$BH$35,0))="x",INDEX('Capacity Summary'!$C$36:$F$135,MATCH('Capacity Backing (Hide)'!BQ$2,'Capacity Summary'!$B$36:$B$135,0),4),IF(INDEX('Capacity Summary'!$I$36:$BH$135,MATCH('Capacity Backing (Hide)'!BQ$2,'Capacity Summary'!$B$36:$B$135,0),MATCH('Capacity Backing (Hide)'!$A47,'Capacity Summary'!$I$35:$BH$35,0))&lt;&gt;0,INDEX('Capacity Summary'!$I$36:$BH$135,MATCH('Capacity Backing (Hide)'!BQ$2,'Capacity Summary'!$B$36:$B$135,0),MATCH('Capacity Backing (Hide)'!$A47,'Capacity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(Hide)'!$A47,'Capacity Summary'!$I$35:$BH$35,0))="x",INDEX('Capacity Summary'!$C$36:$F$135,MATCH('Capacity Backing (Hide)'!BR$2,'Capacity Summary'!$B$36:$B$135,0),4),IF(INDEX('Capacity Summary'!$I$36:$BH$135,MATCH('Capacity Backing (Hide)'!BR$2,'Capacity Summary'!$B$36:$B$135,0),MATCH('Capacity Backing (Hide)'!$A47,'Capacity Summary'!$I$35:$BH$35,0))&lt;&gt;0,INDEX('Capacity Summary'!$I$36:$BH$135,MATCH('Capacity Backing (Hide)'!BR$2,'Capacity Summary'!$B$36:$B$135,0),MATCH('Capacity Backing (Hide)'!$A47,'Capacity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(Hide)'!$A47,'Capacity Summary'!$I$35:$BH$35,0))="x",INDEX('Capacity Summary'!$C$36:$F$135,MATCH('Capacity Backing (Hide)'!BS$2,'Capacity Summary'!$B$36:$B$135,0),4),IF(INDEX('Capacity Summary'!$I$36:$BH$135,MATCH('Capacity Backing (Hide)'!BS$2,'Capacity Summary'!$B$36:$B$135,0),MATCH('Capacity Backing (Hide)'!$A47,'Capacity Summary'!$I$35:$BH$35,0))&lt;&gt;0,INDEX('Capacity Summary'!$I$36:$BH$135,MATCH('Capacity Backing (Hide)'!BS$2,'Capacity Summary'!$B$36:$B$135,0),MATCH('Capacity Backing (Hide)'!$A47,'Capacity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(Hide)'!$A47,'Capacity Summary'!$I$35:$BH$35,0))="x",INDEX('Capacity Summary'!$C$36:$F$135,MATCH('Capacity Backing (Hide)'!BT$2,'Capacity Summary'!$B$36:$B$135,0),4),IF(INDEX('Capacity Summary'!$I$36:$BH$135,MATCH('Capacity Backing (Hide)'!BT$2,'Capacity Summary'!$B$36:$B$135,0),MATCH('Capacity Backing (Hide)'!$A47,'Capacity Summary'!$I$35:$BH$35,0))&lt;&gt;0,INDEX('Capacity Summary'!$I$36:$BH$135,MATCH('Capacity Backing (Hide)'!BT$2,'Capacity Summary'!$B$36:$B$135,0),MATCH('Capacity Backing (Hide)'!$A47,'Capacity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(Hide)'!$A47,'Capacity Summary'!$I$35:$BH$35,0))="x",INDEX('Capacity Summary'!$C$36:$F$135,MATCH('Capacity Backing (Hide)'!BU$2,'Capacity Summary'!$B$36:$B$135,0),4),IF(INDEX('Capacity Summary'!$I$36:$BH$135,MATCH('Capacity Backing (Hide)'!BU$2,'Capacity Summary'!$B$36:$B$135,0),MATCH('Capacity Backing (Hide)'!$A47,'Capacity Summary'!$I$35:$BH$35,0))&lt;&gt;0,INDEX('Capacity Summary'!$I$36:$BH$135,MATCH('Capacity Backing (Hide)'!BU$2,'Capacity Summary'!$B$36:$B$135,0),MATCH('Capacity Backing (Hide)'!$A47,'Capacity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(Hide)'!$A47,'Capacity Summary'!$I$35:$BH$35,0))="x",INDEX('Capacity Summary'!$C$36:$F$135,MATCH('Capacity Backing (Hide)'!BV$2,'Capacity Summary'!$B$36:$B$135,0),4),IF(INDEX('Capacity Summary'!$I$36:$BH$135,MATCH('Capacity Backing (Hide)'!BV$2,'Capacity Summary'!$B$36:$B$135,0),MATCH('Capacity Backing (Hide)'!$A47,'Capacity Summary'!$I$35:$BH$35,0))&lt;&gt;0,INDEX('Capacity Summary'!$I$36:$BH$135,MATCH('Capacity Backing (Hide)'!BV$2,'Capacity Summary'!$B$36:$B$135,0),MATCH('Capacity Backing (Hide)'!$A47,'Capacity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(Hide)'!$A47,'Capacity Summary'!$I$35:$BH$35,0))="x",INDEX('Capacity Summary'!$C$36:$F$135,MATCH('Capacity Backing (Hide)'!BW$2,'Capacity Summary'!$B$36:$B$135,0),4),IF(INDEX('Capacity Summary'!$I$36:$BH$135,MATCH('Capacity Backing (Hide)'!BW$2,'Capacity Summary'!$B$36:$B$135,0),MATCH('Capacity Backing (Hide)'!$A47,'Capacity Summary'!$I$35:$BH$35,0))&lt;&gt;0,INDEX('Capacity Summary'!$I$36:$BH$135,MATCH('Capacity Backing (Hide)'!BW$2,'Capacity Summary'!$B$36:$B$135,0),MATCH('Capacity Backing (Hide)'!$A47,'Capacity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(Hide)'!$A47,'Capacity Summary'!$I$35:$BH$35,0))="x",INDEX('Capacity Summary'!$C$36:$F$135,MATCH('Capacity Backing (Hide)'!BX$2,'Capacity Summary'!$B$36:$B$135,0),4),IF(INDEX('Capacity Summary'!$I$36:$BH$135,MATCH('Capacity Backing (Hide)'!BX$2,'Capacity Summary'!$B$36:$B$135,0),MATCH('Capacity Backing (Hide)'!$A47,'Capacity Summary'!$I$35:$BH$35,0))&lt;&gt;0,INDEX('Capacity Summary'!$I$36:$BH$135,MATCH('Capacity Backing (Hide)'!BX$2,'Capacity Summary'!$B$36:$B$135,0),MATCH('Capacity Backing (Hide)'!$A47,'Capacity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(Hide)'!$A47,'Capacity Summary'!$I$35:$BH$35,0))="x",INDEX('Capacity Summary'!$C$36:$F$135,MATCH('Capacity Backing (Hide)'!BY$2,'Capacity Summary'!$B$36:$B$135,0),4),IF(INDEX('Capacity Summary'!$I$36:$BH$135,MATCH('Capacity Backing (Hide)'!BY$2,'Capacity Summary'!$B$36:$B$135,0),MATCH('Capacity Backing (Hide)'!$A47,'Capacity Summary'!$I$35:$BH$35,0))&lt;&gt;0,INDEX('Capacity Summary'!$I$36:$BH$135,MATCH('Capacity Backing (Hide)'!BY$2,'Capacity Summary'!$B$36:$B$135,0),MATCH('Capacity Backing (Hide)'!$A47,'Capacity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(Hide)'!$A47,'Capacity Summary'!$I$35:$BH$35,0))="x",INDEX('Capacity Summary'!$C$36:$F$135,MATCH('Capacity Backing (Hide)'!BZ$2,'Capacity Summary'!$B$36:$B$135,0),4),IF(INDEX('Capacity Summary'!$I$36:$BH$135,MATCH('Capacity Backing (Hide)'!BZ$2,'Capacity Summary'!$B$36:$B$135,0),MATCH('Capacity Backing (Hide)'!$A47,'Capacity Summary'!$I$35:$BH$35,0))&lt;&gt;0,INDEX('Capacity Summary'!$I$36:$BH$135,MATCH('Capacity Backing (Hide)'!BZ$2,'Capacity Summary'!$B$36:$B$135,0),MATCH('Capacity Backing (Hide)'!$A47,'Capacity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(Hide)'!$A47,'Capacity Summary'!$I$35:$BH$35,0))="x",INDEX('Capacity Summary'!$C$36:$F$135,MATCH('Capacity Backing (Hide)'!CA$2,'Capacity Summary'!$B$36:$B$135,0),4),IF(INDEX('Capacity Summary'!$I$36:$BH$135,MATCH('Capacity Backing (Hide)'!CA$2,'Capacity Summary'!$B$36:$B$135,0),MATCH('Capacity Backing (Hide)'!$A47,'Capacity Summary'!$I$35:$BH$35,0))&lt;&gt;0,INDEX('Capacity Summary'!$I$36:$BH$135,MATCH('Capacity Backing (Hide)'!CA$2,'Capacity Summary'!$B$36:$B$135,0),MATCH('Capacity Backing (Hide)'!$A47,'Capacity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(Hide)'!$A47,'Capacity Summary'!$I$35:$BH$35,0))="x",INDEX('Capacity Summary'!$C$36:$F$135,MATCH('Capacity Backing (Hide)'!CB$2,'Capacity Summary'!$B$36:$B$135,0),4),IF(INDEX('Capacity Summary'!$I$36:$BH$135,MATCH('Capacity Backing (Hide)'!CB$2,'Capacity Summary'!$B$36:$B$135,0),MATCH('Capacity Backing (Hide)'!$A47,'Capacity Summary'!$I$35:$BH$35,0))&lt;&gt;0,INDEX('Capacity Summary'!$I$36:$BH$135,MATCH('Capacity Backing (Hide)'!CB$2,'Capacity Summary'!$B$36:$B$135,0),MATCH('Capacity Backing (Hide)'!$A47,'Capacity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(Hide)'!$A47,'Capacity Summary'!$I$35:$BH$35,0))="x",INDEX('Capacity Summary'!$C$36:$F$135,MATCH('Capacity Backing (Hide)'!CC$2,'Capacity Summary'!$B$36:$B$135,0),4),IF(INDEX('Capacity Summary'!$I$36:$BH$135,MATCH('Capacity Backing (Hide)'!CC$2,'Capacity Summary'!$B$36:$B$135,0),MATCH('Capacity Backing (Hide)'!$A47,'Capacity Summary'!$I$35:$BH$35,0))&lt;&gt;0,INDEX('Capacity Summary'!$I$36:$BH$135,MATCH('Capacity Backing (Hide)'!CC$2,'Capacity Summary'!$B$36:$B$135,0),MATCH('Capacity Backing (Hide)'!$A47,'Capacity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(Hide)'!$A47,'Capacity Summary'!$I$35:$BH$35,0))="x",INDEX('Capacity Summary'!$C$36:$F$135,MATCH('Capacity Backing (Hide)'!CD$2,'Capacity Summary'!$B$36:$B$135,0),4),IF(INDEX('Capacity Summary'!$I$36:$BH$135,MATCH('Capacity Backing (Hide)'!CD$2,'Capacity Summary'!$B$36:$B$135,0),MATCH('Capacity Backing (Hide)'!$A47,'Capacity Summary'!$I$35:$BH$35,0))&lt;&gt;0,INDEX('Capacity Summary'!$I$36:$BH$135,MATCH('Capacity Backing (Hide)'!CD$2,'Capacity Summary'!$B$36:$B$135,0),MATCH('Capacity Backing (Hide)'!$A47,'Capacity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(Hide)'!$A47,'Capacity Summary'!$I$35:$BH$35,0))="x",INDEX('Capacity Summary'!$C$36:$F$135,MATCH('Capacity Backing (Hide)'!CE$2,'Capacity Summary'!$B$36:$B$135,0),4),IF(INDEX('Capacity Summary'!$I$36:$BH$135,MATCH('Capacity Backing (Hide)'!CE$2,'Capacity Summary'!$B$36:$B$135,0),MATCH('Capacity Backing (Hide)'!$A47,'Capacity Summary'!$I$35:$BH$35,0))&lt;&gt;0,INDEX('Capacity Summary'!$I$36:$BH$135,MATCH('Capacity Backing (Hide)'!CE$2,'Capacity Summary'!$B$36:$B$135,0),MATCH('Capacity Backing (Hide)'!$A47,'Capacity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(Hide)'!$A47,'Capacity Summary'!$I$35:$BH$35,0))="x",INDEX('Capacity Summary'!$C$36:$F$135,MATCH('Capacity Backing (Hide)'!CF$2,'Capacity Summary'!$B$36:$B$135,0),4),IF(INDEX('Capacity Summary'!$I$36:$BH$135,MATCH('Capacity Backing (Hide)'!CF$2,'Capacity Summary'!$B$36:$B$135,0),MATCH('Capacity Backing (Hide)'!$A47,'Capacity Summary'!$I$35:$BH$35,0))&lt;&gt;0,INDEX('Capacity Summary'!$I$36:$BH$135,MATCH('Capacity Backing (Hide)'!CF$2,'Capacity Summary'!$B$36:$B$135,0),MATCH('Capacity Backing (Hide)'!$A47,'Capacity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(Hide)'!$A47,'Capacity Summary'!$I$35:$BH$35,0))="x",INDEX('Capacity Summary'!$C$36:$F$135,MATCH('Capacity Backing (Hide)'!CG$2,'Capacity Summary'!$B$36:$B$135,0),4),IF(INDEX('Capacity Summary'!$I$36:$BH$135,MATCH('Capacity Backing (Hide)'!CG$2,'Capacity Summary'!$B$36:$B$135,0),MATCH('Capacity Backing (Hide)'!$A47,'Capacity Summary'!$I$35:$BH$35,0))&lt;&gt;0,INDEX('Capacity Summary'!$I$36:$BH$135,MATCH('Capacity Backing (Hide)'!CG$2,'Capacity Summary'!$B$36:$B$135,0),MATCH('Capacity Backing (Hide)'!$A47,'Capacity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(Hide)'!$A47,'Capacity Summary'!$I$35:$BH$35,0))="x",INDEX('Capacity Summary'!$C$36:$F$135,MATCH('Capacity Backing (Hide)'!CH$2,'Capacity Summary'!$B$36:$B$135,0),4),IF(INDEX('Capacity Summary'!$I$36:$BH$135,MATCH('Capacity Backing (Hide)'!CH$2,'Capacity Summary'!$B$36:$B$135,0),MATCH('Capacity Backing (Hide)'!$A47,'Capacity Summary'!$I$35:$BH$35,0))&lt;&gt;0,INDEX('Capacity Summary'!$I$36:$BH$135,MATCH('Capacity Backing (Hide)'!CH$2,'Capacity Summary'!$B$36:$B$135,0),MATCH('Capacity Backing (Hide)'!$A47,'Capacity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(Hide)'!$A47,'Capacity Summary'!$I$35:$BH$35,0))="x",INDEX('Capacity Summary'!$C$36:$F$135,MATCH('Capacity Backing (Hide)'!CI$2,'Capacity Summary'!$B$36:$B$135,0),4),IF(INDEX('Capacity Summary'!$I$36:$BH$135,MATCH('Capacity Backing (Hide)'!CI$2,'Capacity Summary'!$B$36:$B$135,0),MATCH('Capacity Backing (Hide)'!$A47,'Capacity Summary'!$I$35:$BH$35,0))&lt;&gt;0,INDEX('Capacity Summary'!$I$36:$BH$135,MATCH('Capacity Backing (Hide)'!CI$2,'Capacity Summary'!$B$36:$B$135,0),MATCH('Capacity Backing (Hide)'!$A47,'Capacity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(Hide)'!$A47,'Capacity Summary'!$I$35:$BH$35,0))="x",INDEX('Capacity Summary'!$C$36:$F$135,MATCH('Capacity Backing (Hide)'!CJ$2,'Capacity Summary'!$B$36:$B$135,0),4),IF(INDEX('Capacity Summary'!$I$36:$BH$135,MATCH('Capacity Backing (Hide)'!CJ$2,'Capacity Summary'!$B$36:$B$135,0),MATCH('Capacity Backing (Hide)'!$A47,'Capacity Summary'!$I$35:$BH$35,0))&lt;&gt;0,INDEX('Capacity Summary'!$I$36:$BH$135,MATCH('Capacity Backing (Hide)'!CJ$2,'Capacity Summary'!$B$36:$B$135,0),MATCH('Capacity Backing (Hide)'!$A47,'Capacity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(Hide)'!$A47,'Capacity Summary'!$I$35:$BH$35,0))="x",INDEX('Capacity Summary'!$C$36:$F$135,MATCH('Capacity Backing (Hide)'!CK$2,'Capacity Summary'!$B$36:$B$135,0),4),IF(INDEX('Capacity Summary'!$I$36:$BH$135,MATCH('Capacity Backing (Hide)'!CK$2,'Capacity Summary'!$B$36:$B$135,0),MATCH('Capacity Backing (Hide)'!$A47,'Capacity Summary'!$I$35:$BH$35,0))&lt;&gt;0,INDEX('Capacity Summary'!$I$36:$BH$135,MATCH('Capacity Backing (Hide)'!CK$2,'Capacity Summary'!$B$36:$B$135,0),MATCH('Capacity Backing (Hide)'!$A47,'Capacity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(Hide)'!$A47,'Capacity Summary'!$I$35:$BH$35,0))="x",INDEX('Capacity Summary'!$C$36:$F$135,MATCH('Capacity Backing (Hide)'!CL$2,'Capacity Summary'!$B$36:$B$135,0),4),IF(INDEX('Capacity Summary'!$I$36:$BH$135,MATCH('Capacity Backing (Hide)'!CL$2,'Capacity Summary'!$B$36:$B$135,0),MATCH('Capacity Backing (Hide)'!$A47,'Capacity Summary'!$I$35:$BH$35,0))&lt;&gt;0,INDEX('Capacity Summary'!$I$36:$BH$135,MATCH('Capacity Backing (Hide)'!CL$2,'Capacity Summary'!$B$36:$B$135,0),MATCH('Capacity Backing (Hide)'!$A47,'Capacity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(Hide)'!$A47,'Capacity Summary'!$I$35:$BH$35,0))="x",INDEX('Capacity Summary'!$C$36:$F$135,MATCH('Capacity Backing (Hide)'!CM$2,'Capacity Summary'!$B$36:$B$135,0),4),IF(INDEX('Capacity Summary'!$I$36:$BH$135,MATCH('Capacity Backing (Hide)'!CM$2,'Capacity Summary'!$B$36:$B$135,0),MATCH('Capacity Backing (Hide)'!$A47,'Capacity Summary'!$I$35:$BH$35,0))&lt;&gt;0,INDEX('Capacity Summary'!$I$36:$BH$135,MATCH('Capacity Backing (Hide)'!CM$2,'Capacity Summary'!$B$36:$B$135,0),MATCH('Capacity Backing (Hide)'!$A47,'Capacity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(Hide)'!$A47,'Capacity Summary'!$I$35:$BH$35,0))="x",INDEX('Capacity Summary'!$C$36:$F$135,MATCH('Capacity Backing (Hide)'!CN$2,'Capacity Summary'!$B$36:$B$135,0),4),IF(INDEX('Capacity Summary'!$I$36:$BH$135,MATCH('Capacity Backing (Hide)'!CN$2,'Capacity Summary'!$B$36:$B$135,0),MATCH('Capacity Backing (Hide)'!$A47,'Capacity Summary'!$I$35:$BH$35,0))&lt;&gt;0,INDEX('Capacity Summary'!$I$36:$BH$135,MATCH('Capacity Backing (Hide)'!CN$2,'Capacity Summary'!$B$36:$B$135,0),MATCH('Capacity Backing (Hide)'!$A47,'Capacity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(Hide)'!$A47,'Capacity Summary'!$I$35:$BH$35,0))="x",INDEX('Capacity Summary'!$C$36:$F$135,MATCH('Capacity Backing (Hide)'!CO$2,'Capacity Summary'!$B$36:$B$135,0),4),IF(INDEX('Capacity Summary'!$I$36:$BH$135,MATCH('Capacity Backing (Hide)'!CO$2,'Capacity Summary'!$B$36:$B$135,0),MATCH('Capacity Backing (Hide)'!$A47,'Capacity Summary'!$I$35:$BH$35,0))&lt;&gt;0,INDEX('Capacity Summary'!$I$36:$BH$135,MATCH('Capacity Backing (Hide)'!CO$2,'Capacity Summary'!$B$36:$B$135,0),MATCH('Capacity Backing (Hide)'!$A47,'Capacity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(Hide)'!$A47,'Capacity Summary'!$I$35:$BH$35,0))="x",INDEX('Capacity Summary'!$C$36:$F$135,MATCH('Capacity Backing (Hide)'!CP$2,'Capacity Summary'!$B$36:$B$135,0),4),IF(INDEX('Capacity Summary'!$I$36:$BH$135,MATCH('Capacity Backing (Hide)'!CP$2,'Capacity Summary'!$B$36:$B$135,0),MATCH('Capacity Backing (Hide)'!$A47,'Capacity Summary'!$I$35:$BH$35,0))&lt;&gt;0,INDEX('Capacity Summary'!$I$36:$BH$135,MATCH('Capacity Backing (Hide)'!CP$2,'Capacity Summary'!$B$36:$B$135,0),MATCH('Capacity Backing (Hide)'!$A47,'Capacity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(Hide)'!$A47,'Capacity Summary'!$I$35:$BH$35,0))="x",INDEX('Capacity Summary'!$C$36:$F$135,MATCH('Capacity Backing (Hide)'!CQ$2,'Capacity Summary'!$B$36:$B$135,0),4),IF(INDEX('Capacity Summary'!$I$36:$BH$135,MATCH('Capacity Backing (Hide)'!CQ$2,'Capacity Summary'!$B$36:$B$135,0),MATCH('Capacity Backing (Hide)'!$A47,'Capacity Summary'!$I$35:$BH$35,0))&lt;&gt;0,INDEX('Capacity Summary'!$I$36:$BH$135,MATCH('Capacity Backing (Hide)'!CQ$2,'Capacity Summary'!$B$36:$B$135,0),MATCH('Capacity Backing (Hide)'!$A47,'Capacity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(Hide)'!$A47,'Capacity Summary'!$I$35:$BH$35,0))="x",INDEX('Capacity Summary'!$C$36:$F$135,MATCH('Capacity Backing (Hide)'!CR$2,'Capacity Summary'!$B$36:$B$135,0),4),IF(INDEX('Capacity Summary'!$I$36:$BH$135,MATCH('Capacity Backing (Hide)'!CR$2,'Capacity Summary'!$B$36:$B$135,0),MATCH('Capacity Backing (Hide)'!$A47,'Capacity Summary'!$I$35:$BH$35,0))&lt;&gt;0,INDEX('Capacity Summary'!$I$36:$BH$135,MATCH('Capacity Backing (Hide)'!CR$2,'Capacity Summary'!$B$36:$B$135,0),MATCH('Capacity Backing (Hide)'!$A47,'Capacity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(Hide)'!$A47,'Capacity Summary'!$I$35:$BH$35,0))="x",INDEX('Capacity Summary'!$C$36:$F$135,MATCH('Capacity Backing (Hide)'!CS$2,'Capacity Summary'!$B$36:$B$135,0),4),IF(INDEX('Capacity Summary'!$I$36:$BH$135,MATCH('Capacity Backing (Hide)'!CS$2,'Capacity Summary'!$B$36:$B$135,0),MATCH('Capacity Backing (Hide)'!$A47,'Capacity Summary'!$I$35:$BH$35,0))&lt;&gt;0,INDEX('Capacity Summary'!$I$36:$BH$135,MATCH('Capacity Backing (Hide)'!CS$2,'Capacity Summary'!$B$36:$B$135,0),MATCH('Capacity Backing (Hide)'!$A47,'Capacity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(Hide)'!$A47,'Capacity Summary'!$I$35:$BH$35,0))="x",INDEX('Capacity Summary'!$C$36:$F$135,MATCH('Capacity Backing (Hide)'!CT$2,'Capacity Summary'!$B$36:$B$135,0),4),IF(INDEX('Capacity Summary'!$I$36:$BH$135,MATCH('Capacity Backing (Hide)'!CT$2,'Capacity Summary'!$B$36:$B$135,0),MATCH('Capacity Backing (Hide)'!$A47,'Capacity Summary'!$I$35:$BH$35,0))&lt;&gt;0,INDEX('Capacity Summary'!$I$36:$BH$135,MATCH('Capacity Backing (Hide)'!CT$2,'Capacity Summary'!$B$36:$B$135,0),MATCH('Capacity Backing (Hide)'!$A47,'Capacity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(Hide)'!$A47,'Capacity Summary'!$I$35:$BH$35,0))="x",INDEX('Capacity Summary'!$C$36:$F$135,MATCH('Capacity Backing (Hide)'!CU$2,'Capacity Summary'!$B$36:$B$135,0),4),IF(INDEX('Capacity Summary'!$I$36:$BH$135,MATCH('Capacity Backing (Hide)'!CU$2,'Capacity Summary'!$B$36:$B$135,0),MATCH('Capacity Backing (Hide)'!$A47,'Capacity Summary'!$I$35:$BH$35,0))&lt;&gt;0,INDEX('Capacity Summary'!$I$36:$BH$135,MATCH('Capacity Backing (Hide)'!CU$2,'Capacity Summary'!$B$36:$B$135,0),MATCH('Capacity Backing (Hide)'!$A47,'Capacity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(Hide)'!$A47,'Capacity Summary'!$I$35:$BH$35,0))="x",INDEX('Capacity Summary'!$C$36:$F$135,MATCH('Capacity Backing (Hide)'!CV$2,'Capacity Summary'!$B$36:$B$135,0),4),IF(INDEX('Capacity Summary'!$I$36:$BH$135,MATCH('Capacity Backing (Hide)'!CV$2,'Capacity Summary'!$B$36:$B$135,0),MATCH('Capacity Backing (Hide)'!$A47,'Capacity Summary'!$I$35:$BH$35,0))&lt;&gt;0,INDEX('Capacity Summary'!$I$36:$BH$135,MATCH('Capacity Backing (Hide)'!CV$2,'Capacity Summary'!$B$36:$B$135,0),MATCH('Capacity Backing (Hide)'!$A47,'Capacity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(Hide)'!$A47,'Capacity Summary'!$I$35:$BH$35,0))="x",INDEX('Capacity Summary'!$C$36:$F$135,MATCH('Capacity Backing (Hide)'!CW$2,'Capacity Summary'!$B$36:$B$135,0),4),IF(INDEX('Capacity Summary'!$I$36:$BH$135,MATCH('Capacity Backing (Hide)'!CW$2,'Capacity Summary'!$B$36:$B$135,0),MATCH('Capacity Backing (Hide)'!$A47,'Capacity Summary'!$I$35:$BH$35,0))&lt;&gt;0,INDEX('Capacity Summary'!$I$36:$BH$135,MATCH('Capacity Backing (Hide)'!CW$2,'Capacity Summary'!$B$36:$B$135,0),MATCH('Capacity Backing (Hide)'!$A47,'Capacity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(Hide)'!$A48,'Capacity Summary'!$I$35:$BH$35,0))="x",INDEX('Capacity Summary'!$C$36:$F$135,MATCH('Capacity Backing (Hide)'!B$2,'Capacity Summary'!$B$36:$B$135,0),4),IF(INDEX('Capacity Summary'!$I$36:$BH$135,MATCH('Capacity Backing (Hide)'!B$2,'Capacity Summary'!$B$36:$B$135,0),MATCH('Capacity Backing (Hide)'!$A48,'Capacity Summary'!$I$35:$BH$35,0))&lt;&gt;0,INDEX('Capacity Summary'!$I$36:$BH$135,MATCH('Capacity Backing (Hide)'!B$2,'Capacity Summary'!$B$36:$B$135,0),MATCH('Capacity Backing (Hide)'!$A48,'Capacity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(Hide)'!$A48,'Capacity Summary'!$I$35:$BH$35,0))="x",INDEX('Capacity Summary'!$C$36:$F$135,MATCH('Capacity Backing (Hide)'!C$2,'Capacity Summary'!$B$36:$B$135,0),4),IF(INDEX('Capacity Summary'!$I$36:$BH$135,MATCH('Capacity Backing (Hide)'!C$2,'Capacity Summary'!$B$36:$B$135,0),MATCH('Capacity Backing (Hide)'!$A48,'Capacity Summary'!$I$35:$BH$35,0))&lt;&gt;0,INDEX('Capacity Summary'!$I$36:$BH$135,MATCH('Capacity Backing (Hide)'!C$2,'Capacity Summary'!$B$36:$B$135,0),MATCH('Capacity Backing (Hide)'!$A48,'Capacity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(Hide)'!$A48,'Capacity Summary'!$I$35:$BH$35,0))="x",INDEX('Capacity Summary'!$C$36:$F$135,MATCH('Capacity Backing (Hide)'!D$2,'Capacity Summary'!$B$36:$B$135,0),4),IF(INDEX('Capacity Summary'!$I$36:$BH$135,MATCH('Capacity Backing (Hide)'!D$2,'Capacity Summary'!$B$36:$B$135,0),MATCH('Capacity Backing (Hide)'!$A48,'Capacity Summary'!$I$35:$BH$35,0))&lt;&gt;0,INDEX('Capacity Summary'!$I$36:$BH$135,MATCH('Capacity Backing (Hide)'!D$2,'Capacity Summary'!$B$36:$B$135,0),MATCH('Capacity Backing (Hide)'!$A48,'Capacity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(Hide)'!$A48,'Capacity Summary'!$I$35:$BH$35,0))="x",INDEX('Capacity Summary'!$C$36:$F$135,MATCH('Capacity Backing (Hide)'!E$2,'Capacity Summary'!$B$36:$B$135,0),4),IF(INDEX('Capacity Summary'!$I$36:$BH$135,MATCH('Capacity Backing (Hide)'!E$2,'Capacity Summary'!$B$36:$B$135,0),MATCH('Capacity Backing (Hide)'!$A48,'Capacity Summary'!$I$35:$BH$35,0))&lt;&gt;0,INDEX('Capacity Summary'!$I$36:$BH$135,MATCH('Capacity Backing (Hide)'!E$2,'Capacity Summary'!$B$36:$B$135,0),MATCH('Capacity Backing (Hide)'!$A48,'Capacity Summary'!$I$35:$BH$35,0)),0)),INDEX('Capacity Summary'!$C$36:$F$135,MATCH('Capacity Backing (Hide)'!E$2,'Capacity Summary'!$B$36:$B$135,0),2)))/IF(Summary!$B$7="Minutes",1,60)/COUNTA(INDEX(Capacity!$C$10:$Q$109,MATCH('Capacity Backing (Hide)'!E$2,Capacity!$B$10:$B$109,0),1):INDEX(Capacity!$C$10:$Q$109,MATCH('Capacity Backing (Hide)'!E$2,Capacity!$B$10:$B$109,0),15))</f>
        <v>#N/A</v>
      </c>
      <c r="F4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(Hide)'!$A48,'Capacity Summary'!$I$35:$BH$35,0))="x",INDEX('Capacity Summary'!$C$36:$F$135,MATCH('Capacity Backing (Hide)'!F$2,'Capacity Summary'!$B$36:$B$135,0),4),IF(INDEX('Capacity Summary'!$I$36:$BH$135,MATCH('Capacity Backing (Hide)'!F$2,'Capacity Summary'!$B$36:$B$135,0),MATCH('Capacity Backing (Hide)'!$A48,'Capacity Summary'!$I$35:$BH$35,0))&lt;&gt;0,INDEX('Capacity Summary'!$I$36:$BH$135,MATCH('Capacity Backing (Hide)'!F$2,'Capacity Summary'!$B$36:$B$135,0),MATCH('Capacity Backing (Hide)'!$A48,'Capacity Summary'!$I$35:$BH$35,0)),0)),INDEX('Capacity Summary'!$C$36:$F$135,MATCH('Capacity Backing (Hide)'!F$2,'Capacity Summary'!$B$36:$B$135,0),2)))/IF(Summary!$B$7="Minutes",1,60)/COUNTA(INDEX(Capacity!$C$10:$Q$109,MATCH('Capacity Backing (Hide)'!F$2,Capacity!$B$10:$B$109,0),1):INDEX(Capacity!$C$10:$Q$109,MATCH('Capacity Backing (Hide)'!F$2,Capacity!$B$10:$B$109,0),15))</f>
        <v>#N/A</v>
      </c>
      <c r="G4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(Hide)'!$A48,'Capacity Summary'!$I$35:$BH$35,0))="x",INDEX('Capacity Summary'!$C$36:$F$135,MATCH('Capacity Backing (Hide)'!G$2,'Capacity Summary'!$B$36:$B$135,0),4),IF(INDEX('Capacity Summary'!$I$36:$BH$135,MATCH('Capacity Backing (Hide)'!G$2,'Capacity Summary'!$B$36:$B$135,0),MATCH('Capacity Backing (Hide)'!$A48,'Capacity Summary'!$I$35:$BH$35,0))&lt;&gt;0,INDEX('Capacity Summary'!$I$36:$BH$135,MATCH('Capacity Backing (Hide)'!G$2,'Capacity Summary'!$B$36:$B$135,0),MATCH('Capacity Backing (Hide)'!$A48,'Capacity Summary'!$I$35:$BH$35,0)),0)),INDEX('Capacity Summary'!$C$36:$F$135,MATCH('Capacity Backing (Hide)'!G$2,'Capacity Summary'!$B$36:$B$135,0),2)))/IF(Summary!$B$7="Minutes",1,60)/COUNTA(INDEX(Capacity!$C$10:$Q$109,MATCH('Capacity Backing (Hide)'!G$2,Capacity!$B$10:$B$109,0),1):INDEX(Capacity!$C$10:$Q$109,MATCH('Capacity Backing (Hide)'!G$2,Capacity!$B$10:$B$109,0),15))</f>
        <v>#N/A</v>
      </c>
      <c r="H4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(Hide)'!$A48,'Capacity Summary'!$I$35:$BH$35,0))="x",INDEX('Capacity Summary'!$C$36:$F$135,MATCH('Capacity Backing (Hide)'!H$2,'Capacity Summary'!$B$36:$B$135,0),4),IF(INDEX('Capacity Summary'!$I$36:$BH$135,MATCH('Capacity Backing (Hide)'!H$2,'Capacity Summary'!$B$36:$B$135,0),MATCH('Capacity Backing (Hide)'!$A48,'Capacity Summary'!$I$35:$BH$35,0))&lt;&gt;0,INDEX('Capacity Summary'!$I$36:$BH$135,MATCH('Capacity Backing (Hide)'!H$2,'Capacity Summary'!$B$36:$B$135,0),MATCH('Capacity Backing (Hide)'!$A48,'Capacity Summary'!$I$35:$BH$35,0)),0)),INDEX('Capacity Summary'!$C$36:$F$135,MATCH('Capacity Backing (Hide)'!H$2,'Capacity Summary'!$B$36:$B$135,0),2)))/IF(Summary!$B$7="Minutes",1,60)/COUNTA(INDEX(Capacity!$C$10:$Q$109,MATCH('Capacity Backing (Hide)'!H$2,Capacity!$B$10:$B$109,0),1):INDEX(Capacity!$C$10:$Q$109,MATCH('Capacity Backing (Hide)'!H$2,Capacity!$B$10:$B$109,0),15))</f>
        <v>#N/A</v>
      </c>
      <c r="I4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(Hide)'!$A48,'Capacity Summary'!$I$35:$BH$35,0))="x",INDEX('Capacity Summary'!$C$36:$F$135,MATCH('Capacity Backing (Hide)'!I$2,'Capacity Summary'!$B$36:$B$135,0),4),IF(INDEX('Capacity Summary'!$I$36:$BH$135,MATCH('Capacity Backing (Hide)'!I$2,'Capacity Summary'!$B$36:$B$135,0),MATCH('Capacity Backing (Hide)'!$A48,'Capacity Summary'!$I$35:$BH$35,0))&lt;&gt;0,INDEX('Capacity Summary'!$I$36:$BH$135,MATCH('Capacity Backing (Hide)'!I$2,'Capacity Summary'!$B$36:$B$135,0),MATCH('Capacity Backing (Hide)'!$A48,'Capacity Summary'!$I$35:$BH$35,0)),0)),INDEX('Capacity Summary'!$C$36:$F$135,MATCH('Capacity Backing (Hide)'!I$2,'Capacity Summary'!$B$36:$B$135,0),2)))/IF(Summary!$B$7="Minutes",1,60)/COUNTA(INDEX(Capacity!$C$10:$Q$109,MATCH('Capacity Backing (Hide)'!I$2,Capacity!$B$10:$B$109,0),1):INDEX(Capacity!$C$10:$Q$109,MATCH('Capacity Backing (Hide)'!I$2,Capacity!$B$10:$B$109,0),15))</f>
        <v>#N/A</v>
      </c>
      <c r="J4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(Hide)'!$A48,'Capacity Summary'!$I$35:$BH$35,0))="x",INDEX('Capacity Summary'!$C$36:$F$135,MATCH('Capacity Backing (Hide)'!J$2,'Capacity Summary'!$B$36:$B$135,0),4),IF(INDEX('Capacity Summary'!$I$36:$BH$135,MATCH('Capacity Backing (Hide)'!J$2,'Capacity Summary'!$B$36:$B$135,0),MATCH('Capacity Backing (Hide)'!$A48,'Capacity Summary'!$I$35:$BH$35,0))&lt;&gt;0,INDEX('Capacity Summary'!$I$36:$BH$135,MATCH('Capacity Backing (Hide)'!J$2,'Capacity Summary'!$B$36:$B$135,0),MATCH('Capacity Backing (Hide)'!$A48,'Capacity Summary'!$I$35:$BH$35,0)),0)),INDEX('Capacity Summary'!$C$36:$F$135,MATCH('Capacity Backing (Hide)'!J$2,'Capacity Summary'!$B$36:$B$135,0),2)))/IF(Summary!$B$7="Minutes",1,60)/COUNTA(INDEX(Capacity!$C$10:$Q$109,MATCH('Capacity Backing (Hide)'!J$2,Capacity!$B$10:$B$109,0),1):INDEX(Capacity!$C$10:$Q$109,MATCH('Capacity Backing (Hide)'!J$2,Capacity!$B$10:$B$109,0),15))</f>
        <v>#N/A</v>
      </c>
      <c r="K4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(Hide)'!$A48,'Capacity Summary'!$I$35:$BH$35,0))="x",INDEX('Capacity Summary'!$C$36:$F$135,MATCH('Capacity Backing (Hide)'!K$2,'Capacity Summary'!$B$36:$B$135,0),4),IF(INDEX('Capacity Summary'!$I$36:$BH$135,MATCH('Capacity Backing (Hide)'!K$2,'Capacity Summary'!$B$36:$B$135,0),MATCH('Capacity Backing (Hide)'!$A48,'Capacity Summary'!$I$35:$BH$35,0))&lt;&gt;0,INDEX('Capacity Summary'!$I$36:$BH$135,MATCH('Capacity Backing (Hide)'!K$2,'Capacity Summary'!$B$36:$B$135,0),MATCH('Capacity Backing (Hide)'!$A48,'Capacity Summary'!$I$35:$BH$35,0)),0)),INDEX('Capacity Summary'!$C$36:$F$135,MATCH('Capacity Backing (Hide)'!K$2,'Capacity Summary'!$B$36:$B$135,0),2)))/IF(Summary!$B$7="Minutes",1,60)/COUNTA(INDEX(Capacity!$C$10:$Q$109,MATCH('Capacity Backing (Hide)'!K$2,Capacity!$B$10:$B$109,0),1):INDEX(Capacity!$C$10:$Q$109,MATCH('Capacity Backing (Hide)'!K$2,Capacity!$B$10:$B$109,0),15))</f>
        <v>#N/A</v>
      </c>
      <c r="L4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(Hide)'!$A48,'Capacity Summary'!$I$35:$BH$35,0))="x",INDEX('Capacity Summary'!$C$36:$F$135,MATCH('Capacity Backing (Hide)'!L$2,'Capacity Summary'!$B$36:$B$135,0),4),IF(INDEX('Capacity Summary'!$I$36:$BH$135,MATCH('Capacity Backing (Hide)'!L$2,'Capacity Summary'!$B$36:$B$135,0),MATCH('Capacity Backing (Hide)'!$A48,'Capacity Summary'!$I$35:$BH$35,0))&lt;&gt;0,INDEX('Capacity Summary'!$I$36:$BH$135,MATCH('Capacity Backing (Hide)'!L$2,'Capacity Summary'!$B$36:$B$135,0),MATCH('Capacity Backing (Hide)'!$A48,'Capacity Summary'!$I$35:$BH$35,0)),0)),INDEX('Capacity Summary'!$C$36:$F$135,MATCH('Capacity Backing (Hide)'!L$2,'Capacity Summary'!$B$36:$B$135,0),2)))/IF(Summary!$B$7="Minutes",1,60)/COUNTA(INDEX(Capacity!$C$10:$Q$109,MATCH('Capacity Backing (Hide)'!L$2,Capacity!$B$10:$B$109,0),1):INDEX(Capacity!$C$10:$Q$109,MATCH('Capacity Backing (Hide)'!L$2,Capacity!$B$10:$B$109,0),15))</f>
        <v>#N/A</v>
      </c>
      <c r="M4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(Hide)'!$A48,'Capacity Summary'!$I$35:$BH$35,0))="x",INDEX('Capacity Summary'!$C$36:$F$135,MATCH('Capacity Backing (Hide)'!M$2,'Capacity Summary'!$B$36:$B$135,0),4),IF(INDEX('Capacity Summary'!$I$36:$BH$135,MATCH('Capacity Backing (Hide)'!M$2,'Capacity Summary'!$B$36:$B$135,0),MATCH('Capacity Backing (Hide)'!$A48,'Capacity Summary'!$I$35:$BH$35,0))&lt;&gt;0,INDEX('Capacity Summary'!$I$36:$BH$135,MATCH('Capacity Backing (Hide)'!M$2,'Capacity Summary'!$B$36:$B$135,0),MATCH('Capacity Backing (Hide)'!$A48,'Capacity Summary'!$I$35:$BH$35,0)),0)),INDEX('Capacity Summary'!$C$36:$F$135,MATCH('Capacity Backing (Hide)'!M$2,'Capacity Summary'!$B$36:$B$135,0),2)))/IF(Summary!$B$7="Minutes",1,60)/COUNTA(INDEX(Capacity!$C$10:$Q$109,MATCH('Capacity Backing (Hide)'!M$2,Capacity!$B$10:$B$109,0),1):INDEX(Capacity!$C$10:$Q$109,MATCH('Capacity Backing (Hide)'!M$2,Capacity!$B$10:$B$109,0),15))</f>
        <v>#N/A</v>
      </c>
      <c r="N4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(Hide)'!$A48,'Capacity Summary'!$I$35:$BH$35,0))="x",INDEX('Capacity Summary'!$C$36:$F$135,MATCH('Capacity Backing (Hide)'!N$2,'Capacity Summary'!$B$36:$B$135,0),4),IF(INDEX('Capacity Summary'!$I$36:$BH$135,MATCH('Capacity Backing (Hide)'!N$2,'Capacity Summary'!$B$36:$B$135,0),MATCH('Capacity Backing (Hide)'!$A48,'Capacity Summary'!$I$35:$BH$35,0))&lt;&gt;0,INDEX('Capacity Summary'!$I$36:$BH$135,MATCH('Capacity Backing (Hide)'!N$2,'Capacity Summary'!$B$36:$B$135,0),MATCH('Capacity Backing (Hide)'!$A48,'Capacity Summary'!$I$35:$BH$35,0)),0)),INDEX('Capacity Summary'!$C$36:$F$135,MATCH('Capacity Backing (Hide)'!N$2,'Capacity Summary'!$B$36:$B$135,0),2)))/IF(Summary!$B$7="Minutes",1,60)/COUNTA(INDEX(Capacity!$C$10:$Q$109,MATCH('Capacity Backing (Hide)'!N$2,Capacity!$B$10:$B$109,0),1):INDEX(Capacity!$C$10:$Q$109,MATCH('Capacity Backing (Hide)'!N$2,Capacity!$B$10:$B$109,0),15))</f>
        <v>#N/A</v>
      </c>
      <c r="O4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(Hide)'!$A48,'Capacity Summary'!$I$35:$BH$35,0))="x",INDEX('Capacity Summary'!$C$36:$F$135,MATCH('Capacity Backing (Hide)'!O$2,'Capacity Summary'!$B$36:$B$135,0),4),IF(INDEX('Capacity Summary'!$I$36:$BH$135,MATCH('Capacity Backing (Hide)'!O$2,'Capacity Summary'!$B$36:$B$135,0),MATCH('Capacity Backing (Hide)'!$A48,'Capacity Summary'!$I$35:$BH$35,0))&lt;&gt;0,INDEX('Capacity Summary'!$I$36:$BH$135,MATCH('Capacity Backing (Hide)'!O$2,'Capacity Summary'!$B$36:$B$135,0),MATCH('Capacity Backing (Hide)'!$A48,'Capacity Summary'!$I$35:$BH$35,0)),0)),INDEX('Capacity Summary'!$C$36:$F$135,MATCH('Capacity Backing (Hide)'!O$2,'Capacity Summary'!$B$36:$B$135,0),2)))/IF(Summary!$B$7="Minutes",1,60)/COUNTA(INDEX(Capacity!$C$10:$Q$109,MATCH('Capacity Backing (Hide)'!O$2,Capacity!$B$10:$B$109,0),1):INDEX(Capacity!$C$10:$Q$109,MATCH('Capacity Backing (Hide)'!O$2,Capacity!$B$10:$B$109,0),15))</f>
        <v>#N/A</v>
      </c>
      <c r="P4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(Hide)'!$A48,'Capacity Summary'!$I$35:$BH$35,0))="x",INDEX('Capacity Summary'!$C$36:$F$135,MATCH('Capacity Backing (Hide)'!P$2,'Capacity Summary'!$B$36:$B$135,0),4),IF(INDEX('Capacity Summary'!$I$36:$BH$135,MATCH('Capacity Backing (Hide)'!P$2,'Capacity Summary'!$B$36:$B$135,0),MATCH('Capacity Backing (Hide)'!$A48,'Capacity Summary'!$I$35:$BH$35,0))&lt;&gt;0,INDEX('Capacity Summary'!$I$36:$BH$135,MATCH('Capacity Backing (Hide)'!P$2,'Capacity Summary'!$B$36:$B$135,0),MATCH('Capacity Backing (Hide)'!$A48,'Capacity Summary'!$I$35:$BH$35,0)),0)),INDEX('Capacity Summary'!$C$36:$F$135,MATCH('Capacity Backing (Hide)'!P$2,'Capacity Summary'!$B$36:$B$135,0),2)))/IF(Summary!$B$7="Minutes",1,60)/COUNTA(INDEX(Capacity!$C$10:$Q$109,MATCH('Capacity Backing (Hide)'!P$2,Capacity!$B$10:$B$109,0),1):INDEX(Capacity!$C$10:$Q$109,MATCH('Capacity Backing (Hide)'!P$2,Capacity!$B$10:$B$109,0),15))</f>
        <v>#N/A</v>
      </c>
      <c r="Q4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(Hide)'!$A48,'Capacity Summary'!$I$35:$BH$35,0))="x",INDEX('Capacity Summary'!$C$36:$F$135,MATCH('Capacity Backing (Hide)'!Q$2,'Capacity Summary'!$B$36:$B$135,0),4),IF(INDEX('Capacity Summary'!$I$36:$BH$135,MATCH('Capacity Backing (Hide)'!Q$2,'Capacity Summary'!$B$36:$B$135,0),MATCH('Capacity Backing (Hide)'!$A48,'Capacity Summary'!$I$35:$BH$35,0))&lt;&gt;0,INDEX('Capacity Summary'!$I$36:$BH$135,MATCH('Capacity Backing (Hide)'!Q$2,'Capacity Summary'!$B$36:$B$135,0),MATCH('Capacity Backing (Hide)'!$A48,'Capacity Summary'!$I$35:$BH$35,0)),0)),INDEX('Capacity Summary'!$C$36:$F$135,MATCH('Capacity Backing (Hide)'!Q$2,'Capacity Summary'!$B$36:$B$135,0),2)))/IF(Summary!$B$7="Minutes",1,60)/COUNTA(INDEX(Capacity!$C$10:$Q$109,MATCH('Capacity Backing (Hide)'!Q$2,Capacity!$B$10:$B$109,0),1):INDEX(Capacity!$C$10:$Q$109,MATCH('Capacity Backing (Hide)'!Q$2,Capacity!$B$10:$B$109,0),15))</f>
        <v>#N/A</v>
      </c>
      <c r="R4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(Hide)'!$A48,'Capacity Summary'!$I$35:$BH$35,0))="x",INDEX('Capacity Summary'!$C$36:$F$135,MATCH('Capacity Backing (Hide)'!R$2,'Capacity Summary'!$B$36:$B$135,0),4),IF(INDEX('Capacity Summary'!$I$36:$BH$135,MATCH('Capacity Backing (Hide)'!R$2,'Capacity Summary'!$B$36:$B$135,0),MATCH('Capacity Backing (Hide)'!$A48,'Capacity Summary'!$I$35:$BH$35,0))&lt;&gt;0,INDEX('Capacity Summary'!$I$36:$BH$135,MATCH('Capacity Backing (Hide)'!R$2,'Capacity Summary'!$B$36:$B$135,0),MATCH('Capacity Backing (Hide)'!$A48,'Capacity Summary'!$I$35:$BH$35,0)),0)),INDEX('Capacity Summary'!$C$36:$F$135,MATCH('Capacity Backing (Hide)'!R$2,'Capacity Summary'!$B$36:$B$135,0),2)))/IF(Summary!$B$7="Minutes",1,60)/COUNTA(INDEX(Capacity!$C$10:$Q$109,MATCH('Capacity Backing (Hide)'!R$2,Capacity!$B$10:$B$109,0),1):INDEX(Capacity!$C$10:$Q$109,MATCH('Capacity Backing (Hide)'!R$2,Capacity!$B$10:$B$109,0),15))</f>
        <v>#N/A</v>
      </c>
      <c r="S4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(Hide)'!$A48,'Capacity Summary'!$I$35:$BH$35,0))="x",INDEX('Capacity Summary'!$C$36:$F$135,MATCH('Capacity Backing (Hide)'!S$2,'Capacity Summary'!$B$36:$B$135,0),4),IF(INDEX('Capacity Summary'!$I$36:$BH$135,MATCH('Capacity Backing (Hide)'!S$2,'Capacity Summary'!$B$36:$B$135,0),MATCH('Capacity Backing (Hide)'!$A48,'Capacity Summary'!$I$35:$BH$35,0))&lt;&gt;0,INDEX('Capacity Summary'!$I$36:$BH$135,MATCH('Capacity Backing (Hide)'!S$2,'Capacity Summary'!$B$36:$B$135,0),MATCH('Capacity Backing (Hide)'!$A48,'Capacity Summary'!$I$35:$BH$35,0)),0)),INDEX('Capacity Summary'!$C$36:$F$135,MATCH('Capacity Backing (Hide)'!S$2,'Capacity Summary'!$B$36:$B$135,0),2)))/IF(Summary!$B$7="Minutes",1,60)/COUNTA(INDEX(Capacity!$C$10:$Q$109,MATCH('Capacity Backing (Hide)'!S$2,Capacity!$B$10:$B$109,0),1):INDEX(Capacity!$C$10:$Q$109,MATCH('Capacity Backing (Hide)'!S$2,Capacity!$B$10:$B$109,0),15))</f>
        <v>#N/A</v>
      </c>
      <c r="T4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(Hide)'!$A48,'Capacity Summary'!$I$35:$BH$35,0))="x",INDEX('Capacity Summary'!$C$36:$F$135,MATCH('Capacity Backing (Hide)'!T$2,'Capacity Summary'!$B$36:$B$135,0),4),IF(INDEX('Capacity Summary'!$I$36:$BH$135,MATCH('Capacity Backing (Hide)'!T$2,'Capacity Summary'!$B$36:$B$135,0),MATCH('Capacity Backing (Hide)'!$A48,'Capacity Summary'!$I$35:$BH$35,0))&lt;&gt;0,INDEX('Capacity Summary'!$I$36:$BH$135,MATCH('Capacity Backing (Hide)'!T$2,'Capacity Summary'!$B$36:$B$135,0),MATCH('Capacity Backing (Hide)'!$A48,'Capacity Summary'!$I$35:$BH$35,0)),0)),INDEX('Capacity Summary'!$C$36:$F$135,MATCH('Capacity Backing (Hide)'!T$2,'Capacity Summary'!$B$36:$B$135,0),2)))/IF(Summary!$B$7="Minutes",1,60)/COUNTA(INDEX(Capacity!$C$10:$Q$109,MATCH('Capacity Backing (Hide)'!T$2,Capacity!$B$10:$B$109,0),1):INDEX(Capacity!$C$10:$Q$109,MATCH('Capacity Backing (Hide)'!T$2,Capacity!$B$10:$B$109,0),15))</f>
        <v>#N/A</v>
      </c>
      <c r="U4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(Hide)'!$A48,'Capacity Summary'!$I$35:$BH$35,0))="x",INDEX('Capacity Summary'!$C$36:$F$135,MATCH('Capacity Backing (Hide)'!U$2,'Capacity Summary'!$B$36:$B$135,0),4),IF(INDEX('Capacity Summary'!$I$36:$BH$135,MATCH('Capacity Backing (Hide)'!U$2,'Capacity Summary'!$B$36:$B$135,0),MATCH('Capacity Backing (Hide)'!$A48,'Capacity Summary'!$I$35:$BH$35,0))&lt;&gt;0,INDEX('Capacity Summary'!$I$36:$BH$135,MATCH('Capacity Backing (Hide)'!U$2,'Capacity Summary'!$B$36:$B$135,0),MATCH('Capacity Backing (Hide)'!$A48,'Capacity Summary'!$I$35:$BH$35,0)),0)),INDEX('Capacity Summary'!$C$36:$F$135,MATCH('Capacity Backing (Hide)'!U$2,'Capacity Summary'!$B$36:$B$135,0),2)))/IF(Summary!$B$7="Minutes",1,60)/COUNTA(INDEX(Capacity!$C$10:$Q$109,MATCH('Capacity Backing (Hide)'!U$2,Capacity!$B$10:$B$109,0),1):INDEX(Capacity!$C$10:$Q$109,MATCH('Capacity Backing (Hide)'!U$2,Capacity!$B$10:$B$109,0),15))</f>
        <v>#N/A</v>
      </c>
      <c r="V4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(Hide)'!$A48,'Capacity Summary'!$I$35:$BH$35,0))="x",INDEX('Capacity Summary'!$C$36:$F$135,MATCH('Capacity Backing (Hide)'!V$2,'Capacity Summary'!$B$36:$B$135,0),4),IF(INDEX('Capacity Summary'!$I$36:$BH$135,MATCH('Capacity Backing (Hide)'!V$2,'Capacity Summary'!$B$36:$B$135,0),MATCH('Capacity Backing (Hide)'!$A48,'Capacity Summary'!$I$35:$BH$35,0))&lt;&gt;0,INDEX('Capacity Summary'!$I$36:$BH$135,MATCH('Capacity Backing (Hide)'!V$2,'Capacity Summary'!$B$36:$B$135,0),MATCH('Capacity Backing (Hide)'!$A48,'Capacity Summary'!$I$35:$BH$35,0)),0)),INDEX('Capacity Summary'!$C$36:$F$135,MATCH('Capacity Backing (Hide)'!V$2,'Capacity Summary'!$B$36:$B$135,0),2)))/IF(Summary!$B$7="Minutes",1,60)/COUNTA(INDEX(Capacity!$C$10:$Q$109,MATCH('Capacity Backing (Hide)'!V$2,Capacity!$B$10:$B$109,0),1):INDEX(Capacity!$C$10:$Q$109,MATCH('Capacity Backing (Hide)'!V$2,Capacity!$B$10:$B$109,0),15))</f>
        <v>#N/A</v>
      </c>
      <c r="W4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(Hide)'!$A48,'Capacity Summary'!$I$35:$BH$35,0))="x",INDEX('Capacity Summary'!$C$36:$F$135,MATCH('Capacity Backing (Hide)'!W$2,'Capacity Summary'!$B$36:$B$135,0),4),IF(INDEX('Capacity Summary'!$I$36:$BH$135,MATCH('Capacity Backing (Hide)'!W$2,'Capacity Summary'!$B$36:$B$135,0),MATCH('Capacity Backing (Hide)'!$A48,'Capacity Summary'!$I$35:$BH$35,0))&lt;&gt;0,INDEX('Capacity Summary'!$I$36:$BH$135,MATCH('Capacity Backing (Hide)'!W$2,'Capacity Summary'!$B$36:$B$135,0),MATCH('Capacity Backing (Hide)'!$A48,'Capacity Summary'!$I$35:$BH$35,0)),0)),INDEX('Capacity Summary'!$C$36:$F$135,MATCH('Capacity Backing (Hide)'!W$2,'Capacity Summary'!$B$36:$B$135,0),2)))/IF(Summary!$B$7="Minutes",1,60)/COUNTA(INDEX(Capacity!$C$10:$Q$109,MATCH('Capacity Backing (Hide)'!W$2,Capacity!$B$10:$B$109,0),1):INDEX(Capacity!$C$10:$Q$109,MATCH('Capacity Backing (Hide)'!W$2,Capacity!$B$10:$B$109,0),15))</f>
        <v>#N/A</v>
      </c>
      <c r="X4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(Hide)'!$A48,'Capacity Summary'!$I$35:$BH$35,0))="x",INDEX('Capacity Summary'!$C$36:$F$135,MATCH('Capacity Backing (Hide)'!X$2,'Capacity Summary'!$B$36:$B$135,0),4),IF(INDEX('Capacity Summary'!$I$36:$BH$135,MATCH('Capacity Backing (Hide)'!X$2,'Capacity Summary'!$B$36:$B$135,0),MATCH('Capacity Backing (Hide)'!$A48,'Capacity Summary'!$I$35:$BH$35,0))&lt;&gt;0,INDEX('Capacity Summary'!$I$36:$BH$135,MATCH('Capacity Backing (Hide)'!X$2,'Capacity Summary'!$B$36:$B$135,0),MATCH('Capacity Backing (Hide)'!$A48,'Capacity Summary'!$I$35:$BH$35,0)),0)),INDEX('Capacity Summary'!$C$36:$F$135,MATCH('Capacity Backing (Hide)'!X$2,'Capacity Summary'!$B$36:$B$135,0),2)))/IF(Summary!$B$7="Minutes",1,60)/COUNTA(INDEX(Capacity!$C$10:$Q$109,MATCH('Capacity Backing (Hide)'!X$2,Capacity!$B$10:$B$109,0),1):INDEX(Capacity!$C$10:$Q$109,MATCH('Capacity Backing (Hide)'!X$2,Capacity!$B$10:$B$109,0),15))</f>
        <v>#N/A</v>
      </c>
      <c r="Y4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(Hide)'!$A48,'Capacity Summary'!$I$35:$BH$35,0))="x",INDEX('Capacity Summary'!$C$36:$F$135,MATCH('Capacity Backing (Hide)'!Y$2,'Capacity Summary'!$B$36:$B$135,0),4),IF(INDEX('Capacity Summary'!$I$36:$BH$135,MATCH('Capacity Backing (Hide)'!Y$2,'Capacity Summary'!$B$36:$B$135,0),MATCH('Capacity Backing (Hide)'!$A48,'Capacity Summary'!$I$35:$BH$35,0))&lt;&gt;0,INDEX('Capacity Summary'!$I$36:$BH$135,MATCH('Capacity Backing (Hide)'!Y$2,'Capacity Summary'!$B$36:$B$135,0),MATCH('Capacity Backing (Hide)'!$A48,'Capacity Summary'!$I$35:$BH$35,0)),0)),INDEX('Capacity Summary'!$C$36:$F$135,MATCH('Capacity Backing (Hide)'!Y$2,'Capacity Summary'!$B$36:$B$135,0),2)))/IF(Summary!$B$7="Minutes",1,60)/COUNTA(INDEX(Capacity!$C$10:$Q$109,MATCH('Capacity Backing (Hide)'!Y$2,Capacity!$B$10:$B$109,0),1):INDEX(Capacity!$C$10:$Q$109,MATCH('Capacity Backing (Hide)'!Y$2,Capacity!$B$10:$B$109,0),15))</f>
        <v>#N/A</v>
      </c>
      <c r="Z4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(Hide)'!$A48,'Capacity Summary'!$I$35:$BH$35,0))="x",INDEX('Capacity Summary'!$C$36:$F$135,MATCH('Capacity Backing (Hide)'!Z$2,'Capacity Summary'!$B$36:$B$135,0),4),IF(INDEX('Capacity Summary'!$I$36:$BH$135,MATCH('Capacity Backing (Hide)'!Z$2,'Capacity Summary'!$B$36:$B$135,0),MATCH('Capacity Backing (Hide)'!$A48,'Capacity Summary'!$I$35:$BH$35,0))&lt;&gt;0,INDEX('Capacity Summary'!$I$36:$BH$135,MATCH('Capacity Backing (Hide)'!Z$2,'Capacity Summary'!$B$36:$B$135,0),MATCH('Capacity Backing (Hide)'!$A48,'Capacity Summary'!$I$35:$BH$35,0)),0)),INDEX('Capacity Summary'!$C$36:$F$135,MATCH('Capacity Backing (Hide)'!Z$2,'Capacity Summary'!$B$36:$B$135,0),2)))/IF(Summary!$B$7="Minutes",1,60)/COUNTA(INDEX(Capacity!$C$10:$Q$109,MATCH('Capacity Backing (Hide)'!Z$2,Capacity!$B$10:$B$109,0),1):INDEX(Capacity!$C$10:$Q$109,MATCH('Capacity Backing (Hide)'!Z$2,Capacity!$B$10:$B$109,0),15))</f>
        <v>#N/A</v>
      </c>
      <c r="AA4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(Hide)'!$A48,'Capacity Summary'!$I$35:$BH$35,0))="x",INDEX('Capacity Summary'!$C$36:$F$135,MATCH('Capacity Backing (Hide)'!AA$2,'Capacity Summary'!$B$36:$B$135,0),4),IF(INDEX('Capacity Summary'!$I$36:$BH$135,MATCH('Capacity Backing (Hide)'!AA$2,'Capacity Summary'!$B$36:$B$135,0),MATCH('Capacity Backing (Hide)'!$A48,'Capacity Summary'!$I$35:$BH$35,0))&lt;&gt;0,INDEX('Capacity Summary'!$I$36:$BH$135,MATCH('Capacity Backing (Hide)'!AA$2,'Capacity Summary'!$B$36:$B$135,0),MATCH('Capacity Backing (Hide)'!$A48,'Capacity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(Hide)'!$A48,'Capacity Summary'!$I$35:$BH$35,0))="x",INDEX('Capacity Summary'!$C$36:$F$135,MATCH('Capacity Backing (Hide)'!AB$2,'Capacity Summary'!$B$36:$B$135,0),4),IF(INDEX('Capacity Summary'!$I$36:$BH$135,MATCH('Capacity Backing (Hide)'!AB$2,'Capacity Summary'!$B$36:$B$135,0),MATCH('Capacity Backing (Hide)'!$A48,'Capacity Summary'!$I$35:$BH$35,0))&lt;&gt;0,INDEX('Capacity Summary'!$I$36:$BH$135,MATCH('Capacity Backing (Hide)'!AB$2,'Capacity Summary'!$B$36:$B$135,0),MATCH('Capacity Backing (Hide)'!$A48,'Capacity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(Hide)'!$A48,'Capacity Summary'!$I$35:$BH$35,0))="x",INDEX('Capacity Summary'!$C$36:$F$135,MATCH('Capacity Backing (Hide)'!AC$2,'Capacity Summary'!$B$36:$B$135,0),4),IF(INDEX('Capacity Summary'!$I$36:$BH$135,MATCH('Capacity Backing (Hide)'!AC$2,'Capacity Summary'!$B$36:$B$135,0),MATCH('Capacity Backing (Hide)'!$A48,'Capacity Summary'!$I$35:$BH$35,0))&lt;&gt;0,INDEX('Capacity Summary'!$I$36:$BH$135,MATCH('Capacity Backing (Hide)'!AC$2,'Capacity Summary'!$B$36:$B$135,0),MATCH('Capacity Backing (Hide)'!$A48,'Capacity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(Hide)'!$A48,'Capacity Summary'!$I$35:$BH$35,0))="x",INDEX('Capacity Summary'!$C$36:$F$135,MATCH('Capacity Backing (Hide)'!AD$2,'Capacity Summary'!$B$36:$B$135,0),4),IF(INDEX('Capacity Summary'!$I$36:$BH$135,MATCH('Capacity Backing (Hide)'!AD$2,'Capacity Summary'!$B$36:$B$135,0),MATCH('Capacity Backing (Hide)'!$A48,'Capacity Summary'!$I$35:$BH$35,0))&lt;&gt;0,INDEX('Capacity Summary'!$I$36:$BH$135,MATCH('Capacity Backing (Hide)'!AD$2,'Capacity Summary'!$B$36:$B$135,0),MATCH('Capacity Backing (Hide)'!$A48,'Capacity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(Hide)'!$A48,'Capacity Summary'!$I$35:$BH$35,0))="x",INDEX('Capacity Summary'!$C$36:$F$135,MATCH('Capacity Backing (Hide)'!AE$2,'Capacity Summary'!$B$36:$B$135,0),4),IF(INDEX('Capacity Summary'!$I$36:$BH$135,MATCH('Capacity Backing (Hide)'!AE$2,'Capacity Summary'!$B$36:$B$135,0),MATCH('Capacity Backing (Hide)'!$A48,'Capacity Summary'!$I$35:$BH$35,0))&lt;&gt;0,INDEX('Capacity Summary'!$I$36:$BH$135,MATCH('Capacity Backing (Hide)'!AE$2,'Capacity Summary'!$B$36:$B$135,0),MATCH('Capacity Backing (Hide)'!$A48,'Capacity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(Hide)'!$A48,'Capacity Summary'!$I$35:$BH$35,0))="x",INDEX('Capacity Summary'!$C$36:$F$135,MATCH('Capacity Backing (Hide)'!AF$2,'Capacity Summary'!$B$36:$B$135,0),4),IF(INDEX('Capacity Summary'!$I$36:$BH$135,MATCH('Capacity Backing (Hide)'!AF$2,'Capacity Summary'!$B$36:$B$135,0),MATCH('Capacity Backing (Hide)'!$A48,'Capacity Summary'!$I$35:$BH$35,0))&lt;&gt;0,INDEX('Capacity Summary'!$I$36:$BH$135,MATCH('Capacity Backing (Hide)'!AF$2,'Capacity Summary'!$B$36:$B$135,0),MATCH('Capacity Backing (Hide)'!$A48,'Capacity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(Hide)'!$A48,'Capacity Summary'!$I$35:$BH$35,0))="x",INDEX('Capacity Summary'!$C$36:$F$135,MATCH('Capacity Backing (Hide)'!AG$2,'Capacity Summary'!$B$36:$B$135,0),4),IF(INDEX('Capacity Summary'!$I$36:$BH$135,MATCH('Capacity Backing (Hide)'!AG$2,'Capacity Summary'!$B$36:$B$135,0),MATCH('Capacity Backing (Hide)'!$A48,'Capacity Summary'!$I$35:$BH$35,0))&lt;&gt;0,INDEX('Capacity Summary'!$I$36:$BH$135,MATCH('Capacity Backing (Hide)'!AG$2,'Capacity Summary'!$B$36:$B$135,0),MATCH('Capacity Backing (Hide)'!$A48,'Capacity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(Hide)'!$A48,'Capacity Summary'!$I$35:$BH$35,0))="x",INDEX('Capacity Summary'!$C$36:$F$135,MATCH('Capacity Backing (Hide)'!AH$2,'Capacity Summary'!$B$36:$B$135,0),4),IF(INDEX('Capacity Summary'!$I$36:$BH$135,MATCH('Capacity Backing (Hide)'!AH$2,'Capacity Summary'!$B$36:$B$135,0),MATCH('Capacity Backing (Hide)'!$A48,'Capacity Summary'!$I$35:$BH$35,0))&lt;&gt;0,INDEX('Capacity Summary'!$I$36:$BH$135,MATCH('Capacity Backing (Hide)'!AH$2,'Capacity Summary'!$B$36:$B$135,0),MATCH('Capacity Backing (Hide)'!$A48,'Capacity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(Hide)'!$A48,'Capacity Summary'!$I$35:$BH$35,0))="x",INDEX('Capacity Summary'!$C$36:$F$135,MATCH('Capacity Backing (Hide)'!AI$2,'Capacity Summary'!$B$36:$B$135,0),4),IF(INDEX('Capacity Summary'!$I$36:$BH$135,MATCH('Capacity Backing (Hide)'!AI$2,'Capacity Summary'!$B$36:$B$135,0),MATCH('Capacity Backing (Hide)'!$A48,'Capacity Summary'!$I$35:$BH$35,0))&lt;&gt;0,INDEX('Capacity Summary'!$I$36:$BH$135,MATCH('Capacity Backing (Hide)'!AI$2,'Capacity Summary'!$B$36:$B$135,0),MATCH('Capacity Backing (Hide)'!$A48,'Capacity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(Hide)'!$A48,'Capacity Summary'!$I$35:$BH$35,0))="x",INDEX('Capacity Summary'!$C$36:$F$135,MATCH('Capacity Backing (Hide)'!AJ$2,'Capacity Summary'!$B$36:$B$135,0),4),IF(INDEX('Capacity Summary'!$I$36:$BH$135,MATCH('Capacity Backing (Hide)'!AJ$2,'Capacity Summary'!$B$36:$B$135,0),MATCH('Capacity Backing (Hide)'!$A48,'Capacity Summary'!$I$35:$BH$35,0))&lt;&gt;0,INDEX('Capacity Summary'!$I$36:$BH$135,MATCH('Capacity Backing (Hide)'!AJ$2,'Capacity Summary'!$B$36:$B$135,0),MATCH('Capacity Backing (Hide)'!$A48,'Capacity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(Hide)'!$A48,'Capacity Summary'!$I$35:$BH$35,0))="x",INDEX('Capacity Summary'!$C$36:$F$135,MATCH('Capacity Backing (Hide)'!AK$2,'Capacity Summary'!$B$36:$B$135,0),4),IF(INDEX('Capacity Summary'!$I$36:$BH$135,MATCH('Capacity Backing (Hide)'!AK$2,'Capacity Summary'!$B$36:$B$135,0),MATCH('Capacity Backing (Hide)'!$A48,'Capacity Summary'!$I$35:$BH$35,0))&lt;&gt;0,INDEX('Capacity Summary'!$I$36:$BH$135,MATCH('Capacity Backing (Hide)'!AK$2,'Capacity Summary'!$B$36:$B$135,0),MATCH('Capacity Backing (Hide)'!$A48,'Capacity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(Hide)'!$A48,'Capacity Summary'!$I$35:$BH$35,0))="x",INDEX('Capacity Summary'!$C$36:$F$135,MATCH('Capacity Backing (Hide)'!AL$2,'Capacity Summary'!$B$36:$B$135,0),4),IF(INDEX('Capacity Summary'!$I$36:$BH$135,MATCH('Capacity Backing (Hide)'!AL$2,'Capacity Summary'!$B$36:$B$135,0),MATCH('Capacity Backing (Hide)'!$A48,'Capacity Summary'!$I$35:$BH$35,0))&lt;&gt;0,INDEX('Capacity Summary'!$I$36:$BH$135,MATCH('Capacity Backing (Hide)'!AL$2,'Capacity Summary'!$B$36:$B$135,0),MATCH('Capacity Backing (Hide)'!$A48,'Capacity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(Hide)'!$A48,'Capacity Summary'!$I$35:$BH$35,0))="x",INDEX('Capacity Summary'!$C$36:$F$135,MATCH('Capacity Backing (Hide)'!AM$2,'Capacity Summary'!$B$36:$B$135,0),4),IF(INDEX('Capacity Summary'!$I$36:$BH$135,MATCH('Capacity Backing (Hide)'!AM$2,'Capacity Summary'!$B$36:$B$135,0),MATCH('Capacity Backing (Hide)'!$A48,'Capacity Summary'!$I$35:$BH$35,0))&lt;&gt;0,INDEX('Capacity Summary'!$I$36:$BH$135,MATCH('Capacity Backing (Hide)'!AM$2,'Capacity Summary'!$B$36:$B$135,0),MATCH('Capacity Backing (Hide)'!$A48,'Capacity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(Hide)'!$A48,'Capacity Summary'!$I$35:$BH$35,0))="x",INDEX('Capacity Summary'!$C$36:$F$135,MATCH('Capacity Backing (Hide)'!AN$2,'Capacity Summary'!$B$36:$B$135,0),4),IF(INDEX('Capacity Summary'!$I$36:$BH$135,MATCH('Capacity Backing (Hide)'!AN$2,'Capacity Summary'!$B$36:$B$135,0),MATCH('Capacity Backing (Hide)'!$A48,'Capacity Summary'!$I$35:$BH$35,0))&lt;&gt;0,INDEX('Capacity Summary'!$I$36:$BH$135,MATCH('Capacity Backing (Hide)'!AN$2,'Capacity Summary'!$B$36:$B$135,0),MATCH('Capacity Backing (Hide)'!$A48,'Capacity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(Hide)'!$A48,'Capacity Summary'!$I$35:$BH$35,0))="x",INDEX('Capacity Summary'!$C$36:$F$135,MATCH('Capacity Backing (Hide)'!AO$2,'Capacity Summary'!$B$36:$B$135,0),4),IF(INDEX('Capacity Summary'!$I$36:$BH$135,MATCH('Capacity Backing (Hide)'!AO$2,'Capacity Summary'!$B$36:$B$135,0),MATCH('Capacity Backing (Hide)'!$A48,'Capacity Summary'!$I$35:$BH$35,0))&lt;&gt;0,INDEX('Capacity Summary'!$I$36:$BH$135,MATCH('Capacity Backing (Hide)'!AO$2,'Capacity Summary'!$B$36:$B$135,0),MATCH('Capacity Backing (Hide)'!$A48,'Capacity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(Hide)'!$A48,'Capacity Summary'!$I$35:$BH$35,0))="x",INDEX('Capacity Summary'!$C$36:$F$135,MATCH('Capacity Backing (Hide)'!AP$2,'Capacity Summary'!$B$36:$B$135,0),4),IF(INDEX('Capacity Summary'!$I$36:$BH$135,MATCH('Capacity Backing (Hide)'!AP$2,'Capacity Summary'!$B$36:$B$135,0),MATCH('Capacity Backing (Hide)'!$A48,'Capacity Summary'!$I$35:$BH$35,0))&lt;&gt;0,INDEX('Capacity Summary'!$I$36:$BH$135,MATCH('Capacity Backing (Hide)'!AP$2,'Capacity Summary'!$B$36:$B$135,0),MATCH('Capacity Backing (Hide)'!$A48,'Capacity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(Hide)'!$A48,'Capacity Summary'!$I$35:$BH$35,0))="x",INDEX('Capacity Summary'!$C$36:$F$135,MATCH('Capacity Backing (Hide)'!AQ$2,'Capacity Summary'!$B$36:$B$135,0),4),IF(INDEX('Capacity Summary'!$I$36:$BH$135,MATCH('Capacity Backing (Hide)'!AQ$2,'Capacity Summary'!$B$36:$B$135,0),MATCH('Capacity Backing (Hide)'!$A48,'Capacity Summary'!$I$35:$BH$35,0))&lt;&gt;0,INDEX('Capacity Summary'!$I$36:$BH$135,MATCH('Capacity Backing (Hide)'!AQ$2,'Capacity Summary'!$B$36:$B$135,0),MATCH('Capacity Backing (Hide)'!$A48,'Capacity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(Hide)'!$A48,'Capacity Summary'!$I$35:$BH$35,0))="x",INDEX('Capacity Summary'!$C$36:$F$135,MATCH('Capacity Backing (Hide)'!AR$2,'Capacity Summary'!$B$36:$B$135,0),4),IF(INDEX('Capacity Summary'!$I$36:$BH$135,MATCH('Capacity Backing (Hide)'!AR$2,'Capacity Summary'!$B$36:$B$135,0),MATCH('Capacity Backing (Hide)'!$A48,'Capacity Summary'!$I$35:$BH$35,0))&lt;&gt;0,INDEX('Capacity Summary'!$I$36:$BH$135,MATCH('Capacity Backing (Hide)'!AR$2,'Capacity Summary'!$B$36:$B$135,0),MATCH('Capacity Backing (Hide)'!$A48,'Capacity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(Hide)'!$A48,'Capacity Summary'!$I$35:$BH$35,0))="x",INDEX('Capacity Summary'!$C$36:$F$135,MATCH('Capacity Backing (Hide)'!AS$2,'Capacity Summary'!$B$36:$B$135,0),4),IF(INDEX('Capacity Summary'!$I$36:$BH$135,MATCH('Capacity Backing (Hide)'!AS$2,'Capacity Summary'!$B$36:$B$135,0),MATCH('Capacity Backing (Hide)'!$A48,'Capacity Summary'!$I$35:$BH$35,0))&lt;&gt;0,INDEX('Capacity Summary'!$I$36:$BH$135,MATCH('Capacity Backing (Hide)'!AS$2,'Capacity Summary'!$B$36:$B$135,0),MATCH('Capacity Backing (Hide)'!$A48,'Capacity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(Hide)'!$A48,'Capacity Summary'!$I$35:$BH$35,0))="x",INDEX('Capacity Summary'!$C$36:$F$135,MATCH('Capacity Backing (Hide)'!AT$2,'Capacity Summary'!$B$36:$B$135,0),4),IF(INDEX('Capacity Summary'!$I$36:$BH$135,MATCH('Capacity Backing (Hide)'!AT$2,'Capacity Summary'!$B$36:$B$135,0),MATCH('Capacity Backing (Hide)'!$A48,'Capacity Summary'!$I$35:$BH$35,0))&lt;&gt;0,INDEX('Capacity Summary'!$I$36:$BH$135,MATCH('Capacity Backing (Hide)'!AT$2,'Capacity Summary'!$B$36:$B$135,0),MATCH('Capacity Backing (Hide)'!$A48,'Capacity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(Hide)'!$A48,'Capacity Summary'!$I$35:$BH$35,0))="x",INDEX('Capacity Summary'!$C$36:$F$135,MATCH('Capacity Backing (Hide)'!AU$2,'Capacity Summary'!$B$36:$B$135,0),4),IF(INDEX('Capacity Summary'!$I$36:$BH$135,MATCH('Capacity Backing (Hide)'!AU$2,'Capacity Summary'!$B$36:$B$135,0),MATCH('Capacity Backing (Hide)'!$A48,'Capacity Summary'!$I$35:$BH$35,0))&lt;&gt;0,INDEX('Capacity Summary'!$I$36:$BH$135,MATCH('Capacity Backing (Hide)'!AU$2,'Capacity Summary'!$B$36:$B$135,0),MATCH('Capacity Backing (Hide)'!$A48,'Capacity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(Hide)'!$A48,'Capacity Summary'!$I$35:$BH$35,0))="x",INDEX('Capacity Summary'!$C$36:$F$135,MATCH('Capacity Backing (Hide)'!AV$2,'Capacity Summary'!$B$36:$B$135,0),4),IF(INDEX('Capacity Summary'!$I$36:$BH$135,MATCH('Capacity Backing (Hide)'!AV$2,'Capacity Summary'!$B$36:$B$135,0),MATCH('Capacity Backing (Hide)'!$A48,'Capacity Summary'!$I$35:$BH$35,0))&lt;&gt;0,INDEX('Capacity Summary'!$I$36:$BH$135,MATCH('Capacity Backing (Hide)'!AV$2,'Capacity Summary'!$B$36:$B$135,0),MATCH('Capacity Backing (Hide)'!$A48,'Capacity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(Hide)'!$A48,'Capacity Summary'!$I$35:$BH$35,0))="x",INDEX('Capacity Summary'!$C$36:$F$135,MATCH('Capacity Backing (Hide)'!AW$2,'Capacity Summary'!$B$36:$B$135,0),4),IF(INDEX('Capacity Summary'!$I$36:$BH$135,MATCH('Capacity Backing (Hide)'!AW$2,'Capacity Summary'!$B$36:$B$135,0),MATCH('Capacity Backing (Hide)'!$A48,'Capacity Summary'!$I$35:$BH$35,0))&lt;&gt;0,INDEX('Capacity Summary'!$I$36:$BH$135,MATCH('Capacity Backing (Hide)'!AW$2,'Capacity Summary'!$B$36:$B$135,0),MATCH('Capacity Backing (Hide)'!$A48,'Capacity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(Hide)'!$A48,'Capacity Summary'!$I$35:$BH$35,0))="x",INDEX('Capacity Summary'!$C$36:$F$135,MATCH('Capacity Backing (Hide)'!AX$2,'Capacity Summary'!$B$36:$B$135,0),4),IF(INDEX('Capacity Summary'!$I$36:$BH$135,MATCH('Capacity Backing (Hide)'!AX$2,'Capacity Summary'!$B$36:$B$135,0),MATCH('Capacity Backing (Hide)'!$A48,'Capacity Summary'!$I$35:$BH$35,0))&lt;&gt;0,INDEX('Capacity Summary'!$I$36:$BH$135,MATCH('Capacity Backing (Hide)'!AX$2,'Capacity Summary'!$B$36:$B$135,0),MATCH('Capacity Backing (Hide)'!$A48,'Capacity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(Hide)'!$A48,'Capacity Summary'!$I$35:$BH$35,0))="x",INDEX('Capacity Summary'!$C$36:$F$135,MATCH('Capacity Backing (Hide)'!AY$2,'Capacity Summary'!$B$36:$B$135,0),4),IF(INDEX('Capacity Summary'!$I$36:$BH$135,MATCH('Capacity Backing (Hide)'!AY$2,'Capacity Summary'!$B$36:$B$135,0),MATCH('Capacity Backing (Hide)'!$A48,'Capacity Summary'!$I$35:$BH$35,0))&lt;&gt;0,INDEX('Capacity Summary'!$I$36:$BH$135,MATCH('Capacity Backing (Hide)'!AY$2,'Capacity Summary'!$B$36:$B$135,0),MATCH('Capacity Backing (Hide)'!$A48,'Capacity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(Hide)'!$A48,'Capacity Summary'!$I$35:$BH$35,0))="x",INDEX('Capacity Summary'!$C$36:$F$135,MATCH('Capacity Backing (Hide)'!AZ$2,'Capacity Summary'!$B$36:$B$135,0),4),IF(INDEX('Capacity Summary'!$I$36:$BH$135,MATCH('Capacity Backing (Hide)'!AZ$2,'Capacity Summary'!$B$36:$B$135,0),MATCH('Capacity Backing (Hide)'!$A48,'Capacity Summary'!$I$35:$BH$35,0))&lt;&gt;0,INDEX('Capacity Summary'!$I$36:$BH$135,MATCH('Capacity Backing (Hide)'!AZ$2,'Capacity Summary'!$B$36:$B$135,0),MATCH('Capacity Backing (Hide)'!$A48,'Capacity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(Hide)'!$A48,'Capacity Summary'!$I$35:$BH$35,0))="x",INDEX('Capacity Summary'!$C$36:$F$135,MATCH('Capacity Backing (Hide)'!BA$2,'Capacity Summary'!$B$36:$B$135,0),4),IF(INDEX('Capacity Summary'!$I$36:$BH$135,MATCH('Capacity Backing (Hide)'!BA$2,'Capacity Summary'!$B$36:$B$135,0),MATCH('Capacity Backing (Hide)'!$A48,'Capacity Summary'!$I$35:$BH$35,0))&lt;&gt;0,INDEX('Capacity Summary'!$I$36:$BH$135,MATCH('Capacity Backing (Hide)'!BA$2,'Capacity Summary'!$B$36:$B$135,0),MATCH('Capacity Backing (Hide)'!$A48,'Capacity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(Hide)'!$A48,'Capacity Summary'!$I$35:$BH$35,0))="x",INDEX('Capacity Summary'!$C$36:$F$135,MATCH('Capacity Backing (Hide)'!BB$2,'Capacity Summary'!$B$36:$B$135,0),4),IF(INDEX('Capacity Summary'!$I$36:$BH$135,MATCH('Capacity Backing (Hide)'!BB$2,'Capacity Summary'!$B$36:$B$135,0),MATCH('Capacity Backing (Hide)'!$A48,'Capacity Summary'!$I$35:$BH$35,0))&lt;&gt;0,INDEX('Capacity Summary'!$I$36:$BH$135,MATCH('Capacity Backing (Hide)'!BB$2,'Capacity Summary'!$B$36:$B$135,0),MATCH('Capacity Backing (Hide)'!$A48,'Capacity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(Hide)'!$A48,'Capacity Summary'!$I$35:$BH$35,0))="x",INDEX('Capacity Summary'!$C$36:$F$135,MATCH('Capacity Backing (Hide)'!BC$2,'Capacity Summary'!$B$36:$B$135,0),4),IF(INDEX('Capacity Summary'!$I$36:$BH$135,MATCH('Capacity Backing (Hide)'!BC$2,'Capacity Summary'!$B$36:$B$135,0),MATCH('Capacity Backing (Hide)'!$A48,'Capacity Summary'!$I$35:$BH$35,0))&lt;&gt;0,INDEX('Capacity Summary'!$I$36:$BH$135,MATCH('Capacity Backing (Hide)'!BC$2,'Capacity Summary'!$B$36:$B$135,0),MATCH('Capacity Backing (Hide)'!$A48,'Capacity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(Hide)'!$A48,'Capacity Summary'!$I$35:$BH$35,0))="x",INDEX('Capacity Summary'!$C$36:$F$135,MATCH('Capacity Backing (Hide)'!BD$2,'Capacity Summary'!$B$36:$B$135,0),4),IF(INDEX('Capacity Summary'!$I$36:$BH$135,MATCH('Capacity Backing (Hide)'!BD$2,'Capacity Summary'!$B$36:$B$135,0),MATCH('Capacity Backing (Hide)'!$A48,'Capacity Summary'!$I$35:$BH$35,0))&lt;&gt;0,INDEX('Capacity Summary'!$I$36:$BH$135,MATCH('Capacity Backing (Hide)'!BD$2,'Capacity Summary'!$B$36:$B$135,0),MATCH('Capacity Backing (Hide)'!$A48,'Capacity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(Hide)'!$A48,'Capacity Summary'!$I$35:$BH$35,0))="x",INDEX('Capacity Summary'!$C$36:$F$135,MATCH('Capacity Backing (Hide)'!BE$2,'Capacity Summary'!$B$36:$B$135,0),4),IF(INDEX('Capacity Summary'!$I$36:$BH$135,MATCH('Capacity Backing (Hide)'!BE$2,'Capacity Summary'!$B$36:$B$135,0),MATCH('Capacity Backing (Hide)'!$A48,'Capacity Summary'!$I$35:$BH$35,0))&lt;&gt;0,INDEX('Capacity Summary'!$I$36:$BH$135,MATCH('Capacity Backing (Hide)'!BE$2,'Capacity Summary'!$B$36:$B$135,0),MATCH('Capacity Backing (Hide)'!$A48,'Capacity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(Hide)'!$A48,'Capacity Summary'!$I$35:$BH$35,0))="x",INDEX('Capacity Summary'!$C$36:$F$135,MATCH('Capacity Backing (Hide)'!BF$2,'Capacity Summary'!$B$36:$B$135,0),4),IF(INDEX('Capacity Summary'!$I$36:$BH$135,MATCH('Capacity Backing (Hide)'!BF$2,'Capacity Summary'!$B$36:$B$135,0),MATCH('Capacity Backing (Hide)'!$A48,'Capacity Summary'!$I$35:$BH$35,0))&lt;&gt;0,INDEX('Capacity Summary'!$I$36:$BH$135,MATCH('Capacity Backing (Hide)'!BF$2,'Capacity Summary'!$B$36:$B$135,0),MATCH('Capacity Backing (Hide)'!$A48,'Capacity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(Hide)'!$A48,'Capacity Summary'!$I$35:$BH$35,0))="x",INDEX('Capacity Summary'!$C$36:$F$135,MATCH('Capacity Backing (Hide)'!BG$2,'Capacity Summary'!$B$36:$B$135,0),4),IF(INDEX('Capacity Summary'!$I$36:$BH$135,MATCH('Capacity Backing (Hide)'!BG$2,'Capacity Summary'!$B$36:$B$135,0),MATCH('Capacity Backing (Hide)'!$A48,'Capacity Summary'!$I$35:$BH$35,0))&lt;&gt;0,INDEX('Capacity Summary'!$I$36:$BH$135,MATCH('Capacity Backing (Hide)'!BG$2,'Capacity Summary'!$B$36:$B$135,0),MATCH('Capacity Backing (Hide)'!$A48,'Capacity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(Hide)'!$A48,'Capacity Summary'!$I$35:$BH$35,0))="x",INDEX('Capacity Summary'!$C$36:$F$135,MATCH('Capacity Backing (Hide)'!BH$2,'Capacity Summary'!$B$36:$B$135,0),4),IF(INDEX('Capacity Summary'!$I$36:$BH$135,MATCH('Capacity Backing (Hide)'!BH$2,'Capacity Summary'!$B$36:$B$135,0),MATCH('Capacity Backing (Hide)'!$A48,'Capacity Summary'!$I$35:$BH$35,0))&lt;&gt;0,INDEX('Capacity Summary'!$I$36:$BH$135,MATCH('Capacity Backing (Hide)'!BH$2,'Capacity Summary'!$B$36:$B$135,0),MATCH('Capacity Backing (Hide)'!$A48,'Capacity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(Hide)'!$A48,'Capacity Summary'!$I$35:$BH$35,0))="x",INDEX('Capacity Summary'!$C$36:$F$135,MATCH('Capacity Backing (Hide)'!BI$2,'Capacity Summary'!$B$36:$B$135,0),4),IF(INDEX('Capacity Summary'!$I$36:$BH$135,MATCH('Capacity Backing (Hide)'!BI$2,'Capacity Summary'!$B$36:$B$135,0),MATCH('Capacity Backing (Hide)'!$A48,'Capacity Summary'!$I$35:$BH$35,0))&lt;&gt;0,INDEX('Capacity Summary'!$I$36:$BH$135,MATCH('Capacity Backing (Hide)'!BI$2,'Capacity Summary'!$B$36:$B$135,0),MATCH('Capacity Backing (Hide)'!$A48,'Capacity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(Hide)'!$A48,'Capacity Summary'!$I$35:$BH$35,0))="x",INDEX('Capacity Summary'!$C$36:$F$135,MATCH('Capacity Backing (Hide)'!BJ$2,'Capacity Summary'!$B$36:$B$135,0),4),IF(INDEX('Capacity Summary'!$I$36:$BH$135,MATCH('Capacity Backing (Hide)'!BJ$2,'Capacity Summary'!$B$36:$B$135,0),MATCH('Capacity Backing (Hide)'!$A48,'Capacity Summary'!$I$35:$BH$35,0))&lt;&gt;0,INDEX('Capacity Summary'!$I$36:$BH$135,MATCH('Capacity Backing (Hide)'!BJ$2,'Capacity Summary'!$B$36:$B$135,0),MATCH('Capacity Backing (Hide)'!$A48,'Capacity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(Hide)'!$A48,'Capacity Summary'!$I$35:$BH$35,0))="x",INDEX('Capacity Summary'!$C$36:$F$135,MATCH('Capacity Backing (Hide)'!BK$2,'Capacity Summary'!$B$36:$B$135,0),4),IF(INDEX('Capacity Summary'!$I$36:$BH$135,MATCH('Capacity Backing (Hide)'!BK$2,'Capacity Summary'!$B$36:$B$135,0),MATCH('Capacity Backing (Hide)'!$A48,'Capacity Summary'!$I$35:$BH$35,0))&lt;&gt;0,INDEX('Capacity Summary'!$I$36:$BH$135,MATCH('Capacity Backing (Hide)'!BK$2,'Capacity Summary'!$B$36:$B$135,0),MATCH('Capacity Backing (Hide)'!$A48,'Capacity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(Hide)'!$A48,'Capacity Summary'!$I$35:$BH$35,0))="x",INDEX('Capacity Summary'!$C$36:$F$135,MATCH('Capacity Backing (Hide)'!BL$2,'Capacity Summary'!$B$36:$B$135,0),4),IF(INDEX('Capacity Summary'!$I$36:$BH$135,MATCH('Capacity Backing (Hide)'!BL$2,'Capacity Summary'!$B$36:$B$135,0),MATCH('Capacity Backing (Hide)'!$A48,'Capacity Summary'!$I$35:$BH$35,0))&lt;&gt;0,INDEX('Capacity Summary'!$I$36:$BH$135,MATCH('Capacity Backing (Hide)'!BL$2,'Capacity Summary'!$B$36:$B$135,0),MATCH('Capacity Backing (Hide)'!$A48,'Capacity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(Hide)'!$A48,'Capacity Summary'!$I$35:$BH$35,0))="x",INDEX('Capacity Summary'!$C$36:$F$135,MATCH('Capacity Backing (Hide)'!BM$2,'Capacity Summary'!$B$36:$B$135,0),4),IF(INDEX('Capacity Summary'!$I$36:$BH$135,MATCH('Capacity Backing (Hide)'!BM$2,'Capacity Summary'!$B$36:$B$135,0),MATCH('Capacity Backing (Hide)'!$A48,'Capacity Summary'!$I$35:$BH$35,0))&lt;&gt;0,INDEX('Capacity Summary'!$I$36:$BH$135,MATCH('Capacity Backing (Hide)'!BM$2,'Capacity Summary'!$B$36:$B$135,0),MATCH('Capacity Backing (Hide)'!$A48,'Capacity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(Hide)'!$A48,'Capacity Summary'!$I$35:$BH$35,0))="x",INDEX('Capacity Summary'!$C$36:$F$135,MATCH('Capacity Backing (Hide)'!BN$2,'Capacity Summary'!$B$36:$B$135,0),4),IF(INDEX('Capacity Summary'!$I$36:$BH$135,MATCH('Capacity Backing (Hide)'!BN$2,'Capacity Summary'!$B$36:$B$135,0),MATCH('Capacity Backing (Hide)'!$A48,'Capacity Summary'!$I$35:$BH$35,0))&lt;&gt;0,INDEX('Capacity Summary'!$I$36:$BH$135,MATCH('Capacity Backing (Hide)'!BN$2,'Capacity Summary'!$B$36:$B$135,0),MATCH('Capacity Backing (Hide)'!$A48,'Capacity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(Hide)'!$A48,'Capacity Summary'!$I$35:$BH$35,0))="x",INDEX('Capacity Summary'!$C$36:$F$135,MATCH('Capacity Backing (Hide)'!BO$2,'Capacity Summary'!$B$36:$B$135,0),4),IF(INDEX('Capacity Summary'!$I$36:$BH$135,MATCH('Capacity Backing (Hide)'!BO$2,'Capacity Summary'!$B$36:$B$135,0),MATCH('Capacity Backing (Hide)'!$A48,'Capacity Summary'!$I$35:$BH$35,0))&lt;&gt;0,INDEX('Capacity Summary'!$I$36:$BH$135,MATCH('Capacity Backing (Hide)'!BO$2,'Capacity Summary'!$B$36:$B$135,0),MATCH('Capacity Backing (Hide)'!$A48,'Capacity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(Hide)'!$A48,'Capacity Summary'!$I$35:$BH$35,0))="x",INDEX('Capacity Summary'!$C$36:$F$135,MATCH('Capacity Backing (Hide)'!BP$2,'Capacity Summary'!$B$36:$B$135,0),4),IF(INDEX('Capacity Summary'!$I$36:$BH$135,MATCH('Capacity Backing (Hide)'!BP$2,'Capacity Summary'!$B$36:$B$135,0),MATCH('Capacity Backing (Hide)'!$A48,'Capacity Summary'!$I$35:$BH$35,0))&lt;&gt;0,INDEX('Capacity Summary'!$I$36:$BH$135,MATCH('Capacity Backing (Hide)'!BP$2,'Capacity Summary'!$B$36:$B$135,0),MATCH('Capacity Backing (Hide)'!$A48,'Capacity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(Hide)'!$A48,'Capacity Summary'!$I$35:$BH$35,0))="x",INDEX('Capacity Summary'!$C$36:$F$135,MATCH('Capacity Backing (Hide)'!BQ$2,'Capacity Summary'!$B$36:$B$135,0),4),IF(INDEX('Capacity Summary'!$I$36:$BH$135,MATCH('Capacity Backing (Hide)'!BQ$2,'Capacity Summary'!$B$36:$B$135,0),MATCH('Capacity Backing (Hide)'!$A48,'Capacity Summary'!$I$35:$BH$35,0))&lt;&gt;0,INDEX('Capacity Summary'!$I$36:$BH$135,MATCH('Capacity Backing (Hide)'!BQ$2,'Capacity Summary'!$B$36:$B$135,0),MATCH('Capacity Backing (Hide)'!$A48,'Capacity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(Hide)'!$A48,'Capacity Summary'!$I$35:$BH$35,0))="x",INDEX('Capacity Summary'!$C$36:$F$135,MATCH('Capacity Backing (Hide)'!BR$2,'Capacity Summary'!$B$36:$B$135,0),4),IF(INDEX('Capacity Summary'!$I$36:$BH$135,MATCH('Capacity Backing (Hide)'!BR$2,'Capacity Summary'!$B$36:$B$135,0),MATCH('Capacity Backing (Hide)'!$A48,'Capacity Summary'!$I$35:$BH$35,0))&lt;&gt;0,INDEX('Capacity Summary'!$I$36:$BH$135,MATCH('Capacity Backing (Hide)'!BR$2,'Capacity Summary'!$B$36:$B$135,0),MATCH('Capacity Backing (Hide)'!$A48,'Capacity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(Hide)'!$A48,'Capacity Summary'!$I$35:$BH$35,0))="x",INDEX('Capacity Summary'!$C$36:$F$135,MATCH('Capacity Backing (Hide)'!BS$2,'Capacity Summary'!$B$36:$B$135,0),4),IF(INDEX('Capacity Summary'!$I$36:$BH$135,MATCH('Capacity Backing (Hide)'!BS$2,'Capacity Summary'!$B$36:$B$135,0),MATCH('Capacity Backing (Hide)'!$A48,'Capacity Summary'!$I$35:$BH$35,0))&lt;&gt;0,INDEX('Capacity Summary'!$I$36:$BH$135,MATCH('Capacity Backing (Hide)'!BS$2,'Capacity Summary'!$B$36:$B$135,0),MATCH('Capacity Backing (Hide)'!$A48,'Capacity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(Hide)'!$A48,'Capacity Summary'!$I$35:$BH$35,0))="x",INDEX('Capacity Summary'!$C$36:$F$135,MATCH('Capacity Backing (Hide)'!BT$2,'Capacity Summary'!$B$36:$B$135,0),4),IF(INDEX('Capacity Summary'!$I$36:$BH$135,MATCH('Capacity Backing (Hide)'!BT$2,'Capacity Summary'!$B$36:$B$135,0),MATCH('Capacity Backing (Hide)'!$A48,'Capacity Summary'!$I$35:$BH$35,0))&lt;&gt;0,INDEX('Capacity Summary'!$I$36:$BH$135,MATCH('Capacity Backing (Hide)'!BT$2,'Capacity Summary'!$B$36:$B$135,0),MATCH('Capacity Backing (Hide)'!$A48,'Capacity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(Hide)'!$A48,'Capacity Summary'!$I$35:$BH$35,0))="x",INDEX('Capacity Summary'!$C$36:$F$135,MATCH('Capacity Backing (Hide)'!BU$2,'Capacity Summary'!$B$36:$B$135,0),4),IF(INDEX('Capacity Summary'!$I$36:$BH$135,MATCH('Capacity Backing (Hide)'!BU$2,'Capacity Summary'!$B$36:$B$135,0),MATCH('Capacity Backing (Hide)'!$A48,'Capacity Summary'!$I$35:$BH$35,0))&lt;&gt;0,INDEX('Capacity Summary'!$I$36:$BH$135,MATCH('Capacity Backing (Hide)'!BU$2,'Capacity Summary'!$B$36:$B$135,0),MATCH('Capacity Backing (Hide)'!$A48,'Capacity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(Hide)'!$A48,'Capacity Summary'!$I$35:$BH$35,0))="x",INDEX('Capacity Summary'!$C$36:$F$135,MATCH('Capacity Backing (Hide)'!BV$2,'Capacity Summary'!$B$36:$B$135,0),4),IF(INDEX('Capacity Summary'!$I$36:$BH$135,MATCH('Capacity Backing (Hide)'!BV$2,'Capacity Summary'!$B$36:$B$135,0),MATCH('Capacity Backing (Hide)'!$A48,'Capacity Summary'!$I$35:$BH$35,0))&lt;&gt;0,INDEX('Capacity Summary'!$I$36:$BH$135,MATCH('Capacity Backing (Hide)'!BV$2,'Capacity Summary'!$B$36:$B$135,0),MATCH('Capacity Backing (Hide)'!$A48,'Capacity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(Hide)'!$A48,'Capacity Summary'!$I$35:$BH$35,0))="x",INDEX('Capacity Summary'!$C$36:$F$135,MATCH('Capacity Backing (Hide)'!BW$2,'Capacity Summary'!$B$36:$B$135,0),4),IF(INDEX('Capacity Summary'!$I$36:$BH$135,MATCH('Capacity Backing (Hide)'!BW$2,'Capacity Summary'!$B$36:$B$135,0),MATCH('Capacity Backing (Hide)'!$A48,'Capacity Summary'!$I$35:$BH$35,0))&lt;&gt;0,INDEX('Capacity Summary'!$I$36:$BH$135,MATCH('Capacity Backing (Hide)'!BW$2,'Capacity Summary'!$B$36:$B$135,0),MATCH('Capacity Backing (Hide)'!$A48,'Capacity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(Hide)'!$A48,'Capacity Summary'!$I$35:$BH$35,0))="x",INDEX('Capacity Summary'!$C$36:$F$135,MATCH('Capacity Backing (Hide)'!BX$2,'Capacity Summary'!$B$36:$B$135,0),4),IF(INDEX('Capacity Summary'!$I$36:$BH$135,MATCH('Capacity Backing (Hide)'!BX$2,'Capacity Summary'!$B$36:$B$135,0),MATCH('Capacity Backing (Hide)'!$A48,'Capacity Summary'!$I$35:$BH$35,0))&lt;&gt;0,INDEX('Capacity Summary'!$I$36:$BH$135,MATCH('Capacity Backing (Hide)'!BX$2,'Capacity Summary'!$B$36:$B$135,0),MATCH('Capacity Backing (Hide)'!$A48,'Capacity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(Hide)'!$A48,'Capacity Summary'!$I$35:$BH$35,0))="x",INDEX('Capacity Summary'!$C$36:$F$135,MATCH('Capacity Backing (Hide)'!BY$2,'Capacity Summary'!$B$36:$B$135,0),4),IF(INDEX('Capacity Summary'!$I$36:$BH$135,MATCH('Capacity Backing (Hide)'!BY$2,'Capacity Summary'!$B$36:$B$135,0),MATCH('Capacity Backing (Hide)'!$A48,'Capacity Summary'!$I$35:$BH$35,0))&lt;&gt;0,INDEX('Capacity Summary'!$I$36:$BH$135,MATCH('Capacity Backing (Hide)'!BY$2,'Capacity Summary'!$B$36:$B$135,0),MATCH('Capacity Backing (Hide)'!$A48,'Capacity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(Hide)'!$A48,'Capacity Summary'!$I$35:$BH$35,0))="x",INDEX('Capacity Summary'!$C$36:$F$135,MATCH('Capacity Backing (Hide)'!BZ$2,'Capacity Summary'!$B$36:$B$135,0),4),IF(INDEX('Capacity Summary'!$I$36:$BH$135,MATCH('Capacity Backing (Hide)'!BZ$2,'Capacity Summary'!$B$36:$B$135,0),MATCH('Capacity Backing (Hide)'!$A48,'Capacity Summary'!$I$35:$BH$35,0))&lt;&gt;0,INDEX('Capacity Summary'!$I$36:$BH$135,MATCH('Capacity Backing (Hide)'!BZ$2,'Capacity Summary'!$B$36:$B$135,0),MATCH('Capacity Backing (Hide)'!$A48,'Capacity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(Hide)'!$A48,'Capacity Summary'!$I$35:$BH$35,0))="x",INDEX('Capacity Summary'!$C$36:$F$135,MATCH('Capacity Backing (Hide)'!CA$2,'Capacity Summary'!$B$36:$B$135,0),4),IF(INDEX('Capacity Summary'!$I$36:$BH$135,MATCH('Capacity Backing (Hide)'!CA$2,'Capacity Summary'!$B$36:$B$135,0),MATCH('Capacity Backing (Hide)'!$A48,'Capacity Summary'!$I$35:$BH$35,0))&lt;&gt;0,INDEX('Capacity Summary'!$I$36:$BH$135,MATCH('Capacity Backing (Hide)'!CA$2,'Capacity Summary'!$B$36:$B$135,0),MATCH('Capacity Backing (Hide)'!$A48,'Capacity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(Hide)'!$A48,'Capacity Summary'!$I$35:$BH$35,0))="x",INDEX('Capacity Summary'!$C$36:$F$135,MATCH('Capacity Backing (Hide)'!CB$2,'Capacity Summary'!$B$36:$B$135,0),4),IF(INDEX('Capacity Summary'!$I$36:$BH$135,MATCH('Capacity Backing (Hide)'!CB$2,'Capacity Summary'!$B$36:$B$135,0),MATCH('Capacity Backing (Hide)'!$A48,'Capacity Summary'!$I$35:$BH$35,0))&lt;&gt;0,INDEX('Capacity Summary'!$I$36:$BH$135,MATCH('Capacity Backing (Hide)'!CB$2,'Capacity Summary'!$B$36:$B$135,0),MATCH('Capacity Backing (Hide)'!$A48,'Capacity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(Hide)'!$A48,'Capacity Summary'!$I$35:$BH$35,0))="x",INDEX('Capacity Summary'!$C$36:$F$135,MATCH('Capacity Backing (Hide)'!CC$2,'Capacity Summary'!$B$36:$B$135,0),4),IF(INDEX('Capacity Summary'!$I$36:$BH$135,MATCH('Capacity Backing (Hide)'!CC$2,'Capacity Summary'!$B$36:$B$135,0),MATCH('Capacity Backing (Hide)'!$A48,'Capacity Summary'!$I$35:$BH$35,0))&lt;&gt;0,INDEX('Capacity Summary'!$I$36:$BH$135,MATCH('Capacity Backing (Hide)'!CC$2,'Capacity Summary'!$B$36:$B$135,0),MATCH('Capacity Backing (Hide)'!$A48,'Capacity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(Hide)'!$A48,'Capacity Summary'!$I$35:$BH$35,0))="x",INDEX('Capacity Summary'!$C$36:$F$135,MATCH('Capacity Backing (Hide)'!CD$2,'Capacity Summary'!$B$36:$B$135,0),4),IF(INDEX('Capacity Summary'!$I$36:$BH$135,MATCH('Capacity Backing (Hide)'!CD$2,'Capacity Summary'!$B$36:$B$135,0),MATCH('Capacity Backing (Hide)'!$A48,'Capacity Summary'!$I$35:$BH$35,0))&lt;&gt;0,INDEX('Capacity Summary'!$I$36:$BH$135,MATCH('Capacity Backing (Hide)'!CD$2,'Capacity Summary'!$B$36:$B$135,0),MATCH('Capacity Backing (Hide)'!$A48,'Capacity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(Hide)'!$A48,'Capacity Summary'!$I$35:$BH$35,0))="x",INDEX('Capacity Summary'!$C$36:$F$135,MATCH('Capacity Backing (Hide)'!CE$2,'Capacity Summary'!$B$36:$B$135,0),4),IF(INDEX('Capacity Summary'!$I$36:$BH$135,MATCH('Capacity Backing (Hide)'!CE$2,'Capacity Summary'!$B$36:$B$135,0),MATCH('Capacity Backing (Hide)'!$A48,'Capacity Summary'!$I$35:$BH$35,0))&lt;&gt;0,INDEX('Capacity Summary'!$I$36:$BH$135,MATCH('Capacity Backing (Hide)'!CE$2,'Capacity Summary'!$B$36:$B$135,0),MATCH('Capacity Backing (Hide)'!$A48,'Capacity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(Hide)'!$A48,'Capacity Summary'!$I$35:$BH$35,0))="x",INDEX('Capacity Summary'!$C$36:$F$135,MATCH('Capacity Backing (Hide)'!CF$2,'Capacity Summary'!$B$36:$B$135,0),4),IF(INDEX('Capacity Summary'!$I$36:$BH$135,MATCH('Capacity Backing (Hide)'!CF$2,'Capacity Summary'!$B$36:$B$135,0),MATCH('Capacity Backing (Hide)'!$A48,'Capacity Summary'!$I$35:$BH$35,0))&lt;&gt;0,INDEX('Capacity Summary'!$I$36:$BH$135,MATCH('Capacity Backing (Hide)'!CF$2,'Capacity Summary'!$B$36:$B$135,0),MATCH('Capacity Backing (Hide)'!$A48,'Capacity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(Hide)'!$A48,'Capacity Summary'!$I$35:$BH$35,0))="x",INDEX('Capacity Summary'!$C$36:$F$135,MATCH('Capacity Backing (Hide)'!CG$2,'Capacity Summary'!$B$36:$B$135,0),4),IF(INDEX('Capacity Summary'!$I$36:$BH$135,MATCH('Capacity Backing (Hide)'!CG$2,'Capacity Summary'!$B$36:$B$135,0),MATCH('Capacity Backing (Hide)'!$A48,'Capacity Summary'!$I$35:$BH$35,0))&lt;&gt;0,INDEX('Capacity Summary'!$I$36:$BH$135,MATCH('Capacity Backing (Hide)'!CG$2,'Capacity Summary'!$B$36:$B$135,0),MATCH('Capacity Backing (Hide)'!$A48,'Capacity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(Hide)'!$A48,'Capacity Summary'!$I$35:$BH$35,0))="x",INDEX('Capacity Summary'!$C$36:$F$135,MATCH('Capacity Backing (Hide)'!CH$2,'Capacity Summary'!$B$36:$B$135,0),4),IF(INDEX('Capacity Summary'!$I$36:$BH$135,MATCH('Capacity Backing (Hide)'!CH$2,'Capacity Summary'!$B$36:$B$135,0),MATCH('Capacity Backing (Hide)'!$A48,'Capacity Summary'!$I$35:$BH$35,0))&lt;&gt;0,INDEX('Capacity Summary'!$I$36:$BH$135,MATCH('Capacity Backing (Hide)'!CH$2,'Capacity Summary'!$B$36:$B$135,0),MATCH('Capacity Backing (Hide)'!$A48,'Capacity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(Hide)'!$A48,'Capacity Summary'!$I$35:$BH$35,0))="x",INDEX('Capacity Summary'!$C$36:$F$135,MATCH('Capacity Backing (Hide)'!CI$2,'Capacity Summary'!$B$36:$B$135,0),4),IF(INDEX('Capacity Summary'!$I$36:$BH$135,MATCH('Capacity Backing (Hide)'!CI$2,'Capacity Summary'!$B$36:$B$135,0),MATCH('Capacity Backing (Hide)'!$A48,'Capacity Summary'!$I$35:$BH$35,0))&lt;&gt;0,INDEX('Capacity Summary'!$I$36:$BH$135,MATCH('Capacity Backing (Hide)'!CI$2,'Capacity Summary'!$B$36:$B$135,0),MATCH('Capacity Backing (Hide)'!$A48,'Capacity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(Hide)'!$A48,'Capacity Summary'!$I$35:$BH$35,0))="x",INDEX('Capacity Summary'!$C$36:$F$135,MATCH('Capacity Backing (Hide)'!CJ$2,'Capacity Summary'!$B$36:$B$135,0),4),IF(INDEX('Capacity Summary'!$I$36:$BH$135,MATCH('Capacity Backing (Hide)'!CJ$2,'Capacity Summary'!$B$36:$B$135,0),MATCH('Capacity Backing (Hide)'!$A48,'Capacity Summary'!$I$35:$BH$35,0))&lt;&gt;0,INDEX('Capacity Summary'!$I$36:$BH$135,MATCH('Capacity Backing (Hide)'!CJ$2,'Capacity Summary'!$B$36:$B$135,0),MATCH('Capacity Backing (Hide)'!$A48,'Capacity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(Hide)'!$A48,'Capacity Summary'!$I$35:$BH$35,0))="x",INDEX('Capacity Summary'!$C$36:$F$135,MATCH('Capacity Backing (Hide)'!CK$2,'Capacity Summary'!$B$36:$B$135,0),4),IF(INDEX('Capacity Summary'!$I$36:$BH$135,MATCH('Capacity Backing (Hide)'!CK$2,'Capacity Summary'!$B$36:$B$135,0),MATCH('Capacity Backing (Hide)'!$A48,'Capacity Summary'!$I$35:$BH$35,0))&lt;&gt;0,INDEX('Capacity Summary'!$I$36:$BH$135,MATCH('Capacity Backing (Hide)'!CK$2,'Capacity Summary'!$B$36:$B$135,0),MATCH('Capacity Backing (Hide)'!$A48,'Capacity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(Hide)'!$A48,'Capacity Summary'!$I$35:$BH$35,0))="x",INDEX('Capacity Summary'!$C$36:$F$135,MATCH('Capacity Backing (Hide)'!CL$2,'Capacity Summary'!$B$36:$B$135,0),4),IF(INDEX('Capacity Summary'!$I$36:$BH$135,MATCH('Capacity Backing (Hide)'!CL$2,'Capacity Summary'!$B$36:$B$135,0),MATCH('Capacity Backing (Hide)'!$A48,'Capacity Summary'!$I$35:$BH$35,0))&lt;&gt;0,INDEX('Capacity Summary'!$I$36:$BH$135,MATCH('Capacity Backing (Hide)'!CL$2,'Capacity Summary'!$B$36:$B$135,0),MATCH('Capacity Backing (Hide)'!$A48,'Capacity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(Hide)'!$A48,'Capacity Summary'!$I$35:$BH$35,0))="x",INDEX('Capacity Summary'!$C$36:$F$135,MATCH('Capacity Backing (Hide)'!CM$2,'Capacity Summary'!$B$36:$B$135,0),4),IF(INDEX('Capacity Summary'!$I$36:$BH$135,MATCH('Capacity Backing (Hide)'!CM$2,'Capacity Summary'!$B$36:$B$135,0),MATCH('Capacity Backing (Hide)'!$A48,'Capacity Summary'!$I$35:$BH$35,0))&lt;&gt;0,INDEX('Capacity Summary'!$I$36:$BH$135,MATCH('Capacity Backing (Hide)'!CM$2,'Capacity Summary'!$B$36:$B$135,0),MATCH('Capacity Backing (Hide)'!$A48,'Capacity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(Hide)'!$A48,'Capacity Summary'!$I$35:$BH$35,0))="x",INDEX('Capacity Summary'!$C$36:$F$135,MATCH('Capacity Backing (Hide)'!CN$2,'Capacity Summary'!$B$36:$B$135,0),4),IF(INDEX('Capacity Summary'!$I$36:$BH$135,MATCH('Capacity Backing (Hide)'!CN$2,'Capacity Summary'!$B$36:$B$135,0),MATCH('Capacity Backing (Hide)'!$A48,'Capacity Summary'!$I$35:$BH$35,0))&lt;&gt;0,INDEX('Capacity Summary'!$I$36:$BH$135,MATCH('Capacity Backing (Hide)'!CN$2,'Capacity Summary'!$B$36:$B$135,0),MATCH('Capacity Backing (Hide)'!$A48,'Capacity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(Hide)'!$A48,'Capacity Summary'!$I$35:$BH$35,0))="x",INDEX('Capacity Summary'!$C$36:$F$135,MATCH('Capacity Backing (Hide)'!CO$2,'Capacity Summary'!$B$36:$B$135,0),4),IF(INDEX('Capacity Summary'!$I$36:$BH$135,MATCH('Capacity Backing (Hide)'!CO$2,'Capacity Summary'!$B$36:$B$135,0),MATCH('Capacity Backing (Hide)'!$A48,'Capacity Summary'!$I$35:$BH$35,0))&lt;&gt;0,INDEX('Capacity Summary'!$I$36:$BH$135,MATCH('Capacity Backing (Hide)'!CO$2,'Capacity Summary'!$B$36:$B$135,0),MATCH('Capacity Backing (Hide)'!$A48,'Capacity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(Hide)'!$A48,'Capacity Summary'!$I$35:$BH$35,0))="x",INDEX('Capacity Summary'!$C$36:$F$135,MATCH('Capacity Backing (Hide)'!CP$2,'Capacity Summary'!$B$36:$B$135,0),4),IF(INDEX('Capacity Summary'!$I$36:$BH$135,MATCH('Capacity Backing (Hide)'!CP$2,'Capacity Summary'!$B$36:$B$135,0),MATCH('Capacity Backing (Hide)'!$A48,'Capacity Summary'!$I$35:$BH$35,0))&lt;&gt;0,INDEX('Capacity Summary'!$I$36:$BH$135,MATCH('Capacity Backing (Hide)'!CP$2,'Capacity Summary'!$B$36:$B$135,0),MATCH('Capacity Backing (Hide)'!$A48,'Capacity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(Hide)'!$A48,'Capacity Summary'!$I$35:$BH$35,0))="x",INDEX('Capacity Summary'!$C$36:$F$135,MATCH('Capacity Backing (Hide)'!CQ$2,'Capacity Summary'!$B$36:$B$135,0),4),IF(INDEX('Capacity Summary'!$I$36:$BH$135,MATCH('Capacity Backing (Hide)'!CQ$2,'Capacity Summary'!$B$36:$B$135,0),MATCH('Capacity Backing (Hide)'!$A48,'Capacity Summary'!$I$35:$BH$35,0))&lt;&gt;0,INDEX('Capacity Summary'!$I$36:$BH$135,MATCH('Capacity Backing (Hide)'!CQ$2,'Capacity Summary'!$B$36:$B$135,0),MATCH('Capacity Backing (Hide)'!$A48,'Capacity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(Hide)'!$A48,'Capacity Summary'!$I$35:$BH$35,0))="x",INDEX('Capacity Summary'!$C$36:$F$135,MATCH('Capacity Backing (Hide)'!CR$2,'Capacity Summary'!$B$36:$B$135,0),4),IF(INDEX('Capacity Summary'!$I$36:$BH$135,MATCH('Capacity Backing (Hide)'!CR$2,'Capacity Summary'!$B$36:$B$135,0),MATCH('Capacity Backing (Hide)'!$A48,'Capacity Summary'!$I$35:$BH$35,0))&lt;&gt;0,INDEX('Capacity Summary'!$I$36:$BH$135,MATCH('Capacity Backing (Hide)'!CR$2,'Capacity Summary'!$B$36:$B$135,0),MATCH('Capacity Backing (Hide)'!$A48,'Capacity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(Hide)'!$A48,'Capacity Summary'!$I$35:$BH$35,0))="x",INDEX('Capacity Summary'!$C$36:$F$135,MATCH('Capacity Backing (Hide)'!CS$2,'Capacity Summary'!$B$36:$B$135,0),4),IF(INDEX('Capacity Summary'!$I$36:$BH$135,MATCH('Capacity Backing (Hide)'!CS$2,'Capacity Summary'!$B$36:$B$135,0),MATCH('Capacity Backing (Hide)'!$A48,'Capacity Summary'!$I$35:$BH$35,0))&lt;&gt;0,INDEX('Capacity Summary'!$I$36:$BH$135,MATCH('Capacity Backing (Hide)'!CS$2,'Capacity Summary'!$B$36:$B$135,0),MATCH('Capacity Backing (Hide)'!$A48,'Capacity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(Hide)'!$A48,'Capacity Summary'!$I$35:$BH$35,0))="x",INDEX('Capacity Summary'!$C$36:$F$135,MATCH('Capacity Backing (Hide)'!CT$2,'Capacity Summary'!$B$36:$B$135,0),4),IF(INDEX('Capacity Summary'!$I$36:$BH$135,MATCH('Capacity Backing (Hide)'!CT$2,'Capacity Summary'!$B$36:$B$135,0),MATCH('Capacity Backing (Hide)'!$A48,'Capacity Summary'!$I$35:$BH$35,0))&lt;&gt;0,INDEX('Capacity Summary'!$I$36:$BH$135,MATCH('Capacity Backing (Hide)'!CT$2,'Capacity Summary'!$B$36:$B$135,0),MATCH('Capacity Backing (Hide)'!$A48,'Capacity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(Hide)'!$A48,'Capacity Summary'!$I$35:$BH$35,0))="x",INDEX('Capacity Summary'!$C$36:$F$135,MATCH('Capacity Backing (Hide)'!CU$2,'Capacity Summary'!$B$36:$B$135,0),4),IF(INDEX('Capacity Summary'!$I$36:$BH$135,MATCH('Capacity Backing (Hide)'!CU$2,'Capacity Summary'!$B$36:$B$135,0),MATCH('Capacity Backing (Hide)'!$A48,'Capacity Summary'!$I$35:$BH$35,0))&lt;&gt;0,INDEX('Capacity Summary'!$I$36:$BH$135,MATCH('Capacity Backing (Hide)'!CU$2,'Capacity Summary'!$B$36:$B$135,0),MATCH('Capacity Backing (Hide)'!$A48,'Capacity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(Hide)'!$A48,'Capacity Summary'!$I$35:$BH$35,0))="x",INDEX('Capacity Summary'!$C$36:$F$135,MATCH('Capacity Backing (Hide)'!CV$2,'Capacity Summary'!$B$36:$B$135,0),4),IF(INDEX('Capacity Summary'!$I$36:$BH$135,MATCH('Capacity Backing (Hide)'!CV$2,'Capacity Summary'!$B$36:$B$135,0),MATCH('Capacity Backing (Hide)'!$A48,'Capacity Summary'!$I$35:$BH$35,0))&lt;&gt;0,INDEX('Capacity Summary'!$I$36:$BH$135,MATCH('Capacity Backing (Hide)'!CV$2,'Capacity Summary'!$B$36:$B$135,0),MATCH('Capacity Backing (Hide)'!$A48,'Capacity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(Hide)'!$A48,'Capacity Summary'!$I$35:$BH$35,0))="x",INDEX('Capacity Summary'!$C$36:$F$135,MATCH('Capacity Backing (Hide)'!CW$2,'Capacity Summary'!$B$36:$B$135,0),4),IF(INDEX('Capacity Summary'!$I$36:$BH$135,MATCH('Capacity Backing (Hide)'!CW$2,'Capacity Summary'!$B$36:$B$135,0),MATCH('Capacity Backing (Hide)'!$A48,'Capacity Summary'!$I$35:$BH$35,0))&lt;&gt;0,INDEX('Capacity Summary'!$I$36:$BH$135,MATCH('Capacity Backing (Hide)'!CW$2,'Capacity Summary'!$B$36:$B$135,0),MATCH('Capacity Backing (Hide)'!$A48,'Capacity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(Hide)'!$A49,'Capacity Summary'!$I$35:$BH$35,0))="x",INDEX('Capacity Summary'!$C$36:$F$135,MATCH('Capacity Backing (Hide)'!B$2,'Capacity Summary'!$B$36:$B$135,0),4),IF(INDEX('Capacity Summary'!$I$36:$BH$135,MATCH('Capacity Backing (Hide)'!B$2,'Capacity Summary'!$B$36:$B$135,0),MATCH('Capacity Backing (Hide)'!$A49,'Capacity Summary'!$I$35:$BH$35,0))&lt;&gt;0,INDEX('Capacity Summary'!$I$36:$BH$135,MATCH('Capacity Backing (Hide)'!B$2,'Capacity Summary'!$B$36:$B$135,0),MATCH('Capacity Backing (Hide)'!$A49,'Capacity Summary'!$I$35:$BH$35,0)),0)),INDEX('Capacity Summary'!$C$36:$F$135,MATCH('Capacity Backing (Hide)'!B$2,'Capacity Summary'!$B$36:$B$135,0),2)))/IF(Summary!$B$7="Minutes",1,60)/COUNTA(INDEX(Capacity!$C$10:$Q$109,MATCH('Capacity Backing (Hide)'!B$2,Capacity!$B$10:$B$109,0),1):INDEX(Capacity!$C$10:$Q$109,MATCH('Capacity Backing (Hide)'!B$2,Capacity!$B$10:$B$109,0),15))</f>
        <v>3600</v>
      </c>
      <c r="C4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(Hide)'!$A49,'Capacity Summary'!$I$35:$BH$35,0))="x",INDEX('Capacity Summary'!$C$36:$F$135,MATCH('Capacity Backing (Hide)'!C$2,'Capacity Summary'!$B$36:$B$135,0),4),IF(INDEX('Capacity Summary'!$I$36:$BH$135,MATCH('Capacity Backing (Hide)'!C$2,'Capacity Summary'!$B$36:$B$135,0),MATCH('Capacity Backing (Hide)'!$A49,'Capacity Summary'!$I$35:$BH$35,0))&lt;&gt;0,INDEX('Capacity Summary'!$I$36:$BH$135,MATCH('Capacity Backing (Hide)'!C$2,'Capacity Summary'!$B$36:$B$135,0),MATCH('Capacity Backing (Hide)'!$A49,'Capacity Summary'!$I$35:$BH$35,0)),0)),INDEX('Capacity Summary'!$C$36:$F$135,MATCH('Capacity Backing (Hide)'!C$2,'Capacity Summary'!$B$36:$B$135,0),2)))/IF(Summary!$B$7="Minutes",1,60)/COUNTA(INDEX(Capacity!$C$10:$Q$109,MATCH('Capacity Backing (Hide)'!C$2,Capacity!$B$10:$B$109,0),1):INDEX(Capacity!$C$10:$Q$109,MATCH('Capacity Backing (Hide)'!C$2,Capacity!$B$10:$B$109,0),15))</f>
        <v>3600</v>
      </c>
      <c r="D4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(Hide)'!$A49,'Capacity Summary'!$I$35:$BH$35,0))="x",INDEX('Capacity Summary'!$C$36:$F$135,MATCH('Capacity Backing (Hide)'!D$2,'Capacity Summary'!$B$36:$B$135,0),4),IF(INDEX('Capacity Summary'!$I$36:$BH$135,MATCH('Capacity Backing (Hide)'!D$2,'Capacity Summary'!$B$36:$B$135,0),MATCH('Capacity Backing (Hide)'!$A49,'Capacity Summary'!$I$35:$BH$35,0))&lt;&gt;0,INDEX('Capacity Summary'!$I$36:$BH$135,MATCH('Capacity Backing (Hide)'!D$2,'Capacity Summary'!$B$36:$B$135,0),MATCH('Capacity Backing (Hide)'!$A49,'Capacity Summary'!$I$35:$BH$35,0)),0)),INDEX('Capacity Summary'!$C$36:$F$135,MATCH('Capacity Backing (Hide)'!D$2,'Capacity Summary'!$B$36:$B$135,0),2)))/IF(Summary!$B$7="Minutes",1,60)/COUNTA(INDEX(Capacity!$C$10:$Q$109,MATCH('Capacity Backing (Hide)'!D$2,Capacity!$B$10:$B$109,0),1):INDEX(Capacity!$C$10:$Q$109,MATCH('Capacity Backing (Hide)'!D$2,Capacity!$B$10:$B$109,0),15))</f>
        <v>3600</v>
      </c>
      <c r="E4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(Hide)'!$A49,'Capacity Summary'!$I$35:$BH$35,0))="x",INDEX('Capacity Summary'!$C$36:$F$135,MATCH('Capacity Backing (Hide)'!E$2,'Capacity Summary'!$B$36:$B$135,0),4),IF(INDEX('Capacity Summary'!$I$36:$BH$135,MATCH('Capacity Backing (Hide)'!E$2,'Capacity Summary'!$B$36:$B$135,0),MATCH('Capacity Backing (Hide)'!$A49,'Capacity Summary'!$I$35:$BH$35,0))&lt;&gt;0,INDEX('Capacity Summary'!$I$36:$BH$135,MATCH('Capacity Backing (Hide)'!E$2,'Capacity Summary'!$B$36:$B$135,0),MATCH('Capacity Backing (Hide)'!$A49,'Capacity Summary'!$I$35:$BH$35,0)),0)),INDEX('Capacity Summary'!$C$36:$F$135,MATCH('Capacity Backing (Hide)'!E$2,'Capacity Summary'!$B$36:$B$135,0),2)))/IF(Summary!$B$7="Minutes",1,60)/COUNTA(INDEX(Capacity!$C$10:$Q$109,MATCH('Capacity Backing (Hide)'!E$2,Capacity!$B$10:$B$109,0),1):INDEX(Capacity!$C$10:$Q$109,MATCH('Capacity Backing (Hide)'!E$2,Capacity!$B$10:$B$109,0),15))</f>
        <v>#N/A</v>
      </c>
      <c r="F4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(Hide)'!$A49,'Capacity Summary'!$I$35:$BH$35,0))="x",INDEX('Capacity Summary'!$C$36:$F$135,MATCH('Capacity Backing (Hide)'!F$2,'Capacity Summary'!$B$36:$B$135,0),4),IF(INDEX('Capacity Summary'!$I$36:$BH$135,MATCH('Capacity Backing (Hide)'!F$2,'Capacity Summary'!$B$36:$B$135,0),MATCH('Capacity Backing (Hide)'!$A49,'Capacity Summary'!$I$35:$BH$35,0))&lt;&gt;0,INDEX('Capacity Summary'!$I$36:$BH$135,MATCH('Capacity Backing (Hide)'!F$2,'Capacity Summary'!$B$36:$B$135,0),MATCH('Capacity Backing (Hide)'!$A49,'Capacity Summary'!$I$35:$BH$35,0)),0)),INDEX('Capacity Summary'!$C$36:$F$135,MATCH('Capacity Backing (Hide)'!F$2,'Capacity Summary'!$B$36:$B$135,0),2)))/IF(Summary!$B$7="Minutes",1,60)/COUNTA(INDEX(Capacity!$C$10:$Q$109,MATCH('Capacity Backing (Hide)'!F$2,Capacity!$B$10:$B$109,0),1):INDEX(Capacity!$C$10:$Q$109,MATCH('Capacity Backing (Hide)'!F$2,Capacity!$B$10:$B$109,0),15))</f>
        <v>#N/A</v>
      </c>
      <c r="G4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(Hide)'!$A49,'Capacity Summary'!$I$35:$BH$35,0))="x",INDEX('Capacity Summary'!$C$36:$F$135,MATCH('Capacity Backing (Hide)'!G$2,'Capacity Summary'!$B$36:$B$135,0),4),IF(INDEX('Capacity Summary'!$I$36:$BH$135,MATCH('Capacity Backing (Hide)'!G$2,'Capacity Summary'!$B$36:$B$135,0),MATCH('Capacity Backing (Hide)'!$A49,'Capacity Summary'!$I$35:$BH$35,0))&lt;&gt;0,INDEX('Capacity Summary'!$I$36:$BH$135,MATCH('Capacity Backing (Hide)'!G$2,'Capacity Summary'!$B$36:$B$135,0),MATCH('Capacity Backing (Hide)'!$A49,'Capacity Summary'!$I$35:$BH$35,0)),0)),INDEX('Capacity Summary'!$C$36:$F$135,MATCH('Capacity Backing (Hide)'!G$2,'Capacity Summary'!$B$36:$B$135,0),2)))/IF(Summary!$B$7="Minutes",1,60)/COUNTA(INDEX(Capacity!$C$10:$Q$109,MATCH('Capacity Backing (Hide)'!G$2,Capacity!$B$10:$B$109,0),1):INDEX(Capacity!$C$10:$Q$109,MATCH('Capacity Backing (Hide)'!G$2,Capacity!$B$10:$B$109,0),15))</f>
        <v>#N/A</v>
      </c>
      <c r="H4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(Hide)'!$A49,'Capacity Summary'!$I$35:$BH$35,0))="x",INDEX('Capacity Summary'!$C$36:$F$135,MATCH('Capacity Backing (Hide)'!H$2,'Capacity Summary'!$B$36:$B$135,0),4),IF(INDEX('Capacity Summary'!$I$36:$BH$135,MATCH('Capacity Backing (Hide)'!H$2,'Capacity Summary'!$B$36:$B$135,0),MATCH('Capacity Backing (Hide)'!$A49,'Capacity Summary'!$I$35:$BH$35,0))&lt;&gt;0,INDEX('Capacity Summary'!$I$36:$BH$135,MATCH('Capacity Backing (Hide)'!H$2,'Capacity Summary'!$B$36:$B$135,0),MATCH('Capacity Backing (Hide)'!$A49,'Capacity Summary'!$I$35:$BH$35,0)),0)),INDEX('Capacity Summary'!$C$36:$F$135,MATCH('Capacity Backing (Hide)'!H$2,'Capacity Summary'!$B$36:$B$135,0),2)))/IF(Summary!$B$7="Minutes",1,60)/COUNTA(INDEX(Capacity!$C$10:$Q$109,MATCH('Capacity Backing (Hide)'!H$2,Capacity!$B$10:$B$109,0),1):INDEX(Capacity!$C$10:$Q$109,MATCH('Capacity Backing (Hide)'!H$2,Capacity!$B$10:$B$109,0),15))</f>
        <v>#N/A</v>
      </c>
      <c r="I4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(Hide)'!$A49,'Capacity Summary'!$I$35:$BH$35,0))="x",INDEX('Capacity Summary'!$C$36:$F$135,MATCH('Capacity Backing (Hide)'!I$2,'Capacity Summary'!$B$36:$B$135,0),4),IF(INDEX('Capacity Summary'!$I$36:$BH$135,MATCH('Capacity Backing (Hide)'!I$2,'Capacity Summary'!$B$36:$B$135,0),MATCH('Capacity Backing (Hide)'!$A49,'Capacity Summary'!$I$35:$BH$35,0))&lt;&gt;0,INDEX('Capacity Summary'!$I$36:$BH$135,MATCH('Capacity Backing (Hide)'!I$2,'Capacity Summary'!$B$36:$B$135,0),MATCH('Capacity Backing (Hide)'!$A49,'Capacity Summary'!$I$35:$BH$35,0)),0)),INDEX('Capacity Summary'!$C$36:$F$135,MATCH('Capacity Backing (Hide)'!I$2,'Capacity Summary'!$B$36:$B$135,0),2)))/IF(Summary!$B$7="Minutes",1,60)/COUNTA(INDEX(Capacity!$C$10:$Q$109,MATCH('Capacity Backing (Hide)'!I$2,Capacity!$B$10:$B$109,0),1):INDEX(Capacity!$C$10:$Q$109,MATCH('Capacity Backing (Hide)'!I$2,Capacity!$B$10:$B$109,0),15))</f>
        <v>#N/A</v>
      </c>
      <c r="J4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(Hide)'!$A49,'Capacity Summary'!$I$35:$BH$35,0))="x",INDEX('Capacity Summary'!$C$36:$F$135,MATCH('Capacity Backing (Hide)'!J$2,'Capacity Summary'!$B$36:$B$135,0),4),IF(INDEX('Capacity Summary'!$I$36:$BH$135,MATCH('Capacity Backing (Hide)'!J$2,'Capacity Summary'!$B$36:$B$135,0),MATCH('Capacity Backing (Hide)'!$A49,'Capacity Summary'!$I$35:$BH$35,0))&lt;&gt;0,INDEX('Capacity Summary'!$I$36:$BH$135,MATCH('Capacity Backing (Hide)'!J$2,'Capacity Summary'!$B$36:$B$135,0),MATCH('Capacity Backing (Hide)'!$A49,'Capacity Summary'!$I$35:$BH$35,0)),0)),INDEX('Capacity Summary'!$C$36:$F$135,MATCH('Capacity Backing (Hide)'!J$2,'Capacity Summary'!$B$36:$B$135,0),2)))/IF(Summary!$B$7="Minutes",1,60)/COUNTA(INDEX(Capacity!$C$10:$Q$109,MATCH('Capacity Backing (Hide)'!J$2,Capacity!$B$10:$B$109,0),1):INDEX(Capacity!$C$10:$Q$109,MATCH('Capacity Backing (Hide)'!J$2,Capacity!$B$10:$B$109,0),15))</f>
        <v>#N/A</v>
      </c>
      <c r="K4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(Hide)'!$A49,'Capacity Summary'!$I$35:$BH$35,0))="x",INDEX('Capacity Summary'!$C$36:$F$135,MATCH('Capacity Backing (Hide)'!K$2,'Capacity Summary'!$B$36:$B$135,0),4),IF(INDEX('Capacity Summary'!$I$36:$BH$135,MATCH('Capacity Backing (Hide)'!K$2,'Capacity Summary'!$B$36:$B$135,0),MATCH('Capacity Backing (Hide)'!$A49,'Capacity Summary'!$I$35:$BH$35,0))&lt;&gt;0,INDEX('Capacity Summary'!$I$36:$BH$135,MATCH('Capacity Backing (Hide)'!K$2,'Capacity Summary'!$B$36:$B$135,0),MATCH('Capacity Backing (Hide)'!$A49,'Capacity Summary'!$I$35:$BH$35,0)),0)),INDEX('Capacity Summary'!$C$36:$F$135,MATCH('Capacity Backing (Hide)'!K$2,'Capacity Summary'!$B$36:$B$135,0),2)))/IF(Summary!$B$7="Minutes",1,60)/COUNTA(INDEX(Capacity!$C$10:$Q$109,MATCH('Capacity Backing (Hide)'!K$2,Capacity!$B$10:$B$109,0),1):INDEX(Capacity!$C$10:$Q$109,MATCH('Capacity Backing (Hide)'!K$2,Capacity!$B$10:$B$109,0),15))</f>
        <v>#N/A</v>
      </c>
      <c r="L4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(Hide)'!$A49,'Capacity Summary'!$I$35:$BH$35,0))="x",INDEX('Capacity Summary'!$C$36:$F$135,MATCH('Capacity Backing (Hide)'!L$2,'Capacity Summary'!$B$36:$B$135,0),4),IF(INDEX('Capacity Summary'!$I$36:$BH$135,MATCH('Capacity Backing (Hide)'!L$2,'Capacity Summary'!$B$36:$B$135,0),MATCH('Capacity Backing (Hide)'!$A49,'Capacity Summary'!$I$35:$BH$35,0))&lt;&gt;0,INDEX('Capacity Summary'!$I$36:$BH$135,MATCH('Capacity Backing (Hide)'!L$2,'Capacity Summary'!$B$36:$B$135,0),MATCH('Capacity Backing (Hide)'!$A49,'Capacity Summary'!$I$35:$BH$35,0)),0)),INDEX('Capacity Summary'!$C$36:$F$135,MATCH('Capacity Backing (Hide)'!L$2,'Capacity Summary'!$B$36:$B$135,0),2)))/IF(Summary!$B$7="Minutes",1,60)/COUNTA(INDEX(Capacity!$C$10:$Q$109,MATCH('Capacity Backing (Hide)'!L$2,Capacity!$B$10:$B$109,0),1):INDEX(Capacity!$C$10:$Q$109,MATCH('Capacity Backing (Hide)'!L$2,Capacity!$B$10:$B$109,0),15))</f>
        <v>#N/A</v>
      </c>
      <c r="M4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(Hide)'!$A49,'Capacity Summary'!$I$35:$BH$35,0))="x",INDEX('Capacity Summary'!$C$36:$F$135,MATCH('Capacity Backing (Hide)'!M$2,'Capacity Summary'!$B$36:$B$135,0),4),IF(INDEX('Capacity Summary'!$I$36:$BH$135,MATCH('Capacity Backing (Hide)'!M$2,'Capacity Summary'!$B$36:$B$135,0),MATCH('Capacity Backing (Hide)'!$A49,'Capacity Summary'!$I$35:$BH$35,0))&lt;&gt;0,INDEX('Capacity Summary'!$I$36:$BH$135,MATCH('Capacity Backing (Hide)'!M$2,'Capacity Summary'!$B$36:$B$135,0),MATCH('Capacity Backing (Hide)'!$A49,'Capacity Summary'!$I$35:$BH$35,0)),0)),INDEX('Capacity Summary'!$C$36:$F$135,MATCH('Capacity Backing (Hide)'!M$2,'Capacity Summary'!$B$36:$B$135,0),2)))/IF(Summary!$B$7="Minutes",1,60)/COUNTA(INDEX(Capacity!$C$10:$Q$109,MATCH('Capacity Backing (Hide)'!M$2,Capacity!$B$10:$B$109,0),1):INDEX(Capacity!$C$10:$Q$109,MATCH('Capacity Backing (Hide)'!M$2,Capacity!$B$10:$B$109,0),15))</f>
        <v>#N/A</v>
      </c>
      <c r="N4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(Hide)'!$A49,'Capacity Summary'!$I$35:$BH$35,0))="x",INDEX('Capacity Summary'!$C$36:$F$135,MATCH('Capacity Backing (Hide)'!N$2,'Capacity Summary'!$B$36:$B$135,0),4),IF(INDEX('Capacity Summary'!$I$36:$BH$135,MATCH('Capacity Backing (Hide)'!N$2,'Capacity Summary'!$B$36:$B$135,0),MATCH('Capacity Backing (Hide)'!$A49,'Capacity Summary'!$I$35:$BH$35,0))&lt;&gt;0,INDEX('Capacity Summary'!$I$36:$BH$135,MATCH('Capacity Backing (Hide)'!N$2,'Capacity Summary'!$B$36:$B$135,0),MATCH('Capacity Backing (Hide)'!$A49,'Capacity Summary'!$I$35:$BH$35,0)),0)),INDEX('Capacity Summary'!$C$36:$F$135,MATCH('Capacity Backing (Hide)'!N$2,'Capacity Summary'!$B$36:$B$135,0),2)))/IF(Summary!$B$7="Minutes",1,60)/COUNTA(INDEX(Capacity!$C$10:$Q$109,MATCH('Capacity Backing (Hide)'!N$2,Capacity!$B$10:$B$109,0),1):INDEX(Capacity!$C$10:$Q$109,MATCH('Capacity Backing (Hide)'!N$2,Capacity!$B$10:$B$109,0),15))</f>
        <v>#N/A</v>
      </c>
      <c r="O4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(Hide)'!$A49,'Capacity Summary'!$I$35:$BH$35,0))="x",INDEX('Capacity Summary'!$C$36:$F$135,MATCH('Capacity Backing (Hide)'!O$2,'Capacity Summary'!$B$36:$B$135,0),4),IF(INDEX('Capacity Summary'!$I$36:$BH$135,MATCH('Capacity Backing (Hide)'!O$2,'Capacity Summary'!$B$36:$B$135,0),MATCH('Capacity Backing (Hide)'!$A49,'Capacity Summary'!$I$35:$BH$35,0))&lt;&gt;0,INDEX('Capacity Summary'!$I$36:$BH$135,MATCH('Capacity Backing (Hide)'!O$2,'Capacity Summary'!$B$36:$B$135,0),MATCH('Capacity Backing (Hide)'!$A49,'Capacity Summary'!$I$35:$BH$35,0)),0)),INDEX('Capacity Summary'!$C$36:$F$135,MATCH('Capacity Backing (Hide)'!O$2,'Capacity Summary'!$B$36:$B$135,0),2)))/IF(Summary!$B$7="Minutes",1,60)/COUNTA(INDEX(Capacity!$C$10:$Q$109,MATCH('Capacity Backing (Hide)'!O$2,Capacity!$B$10:$B$109,0),1):INDEX(Capacity!$C$10:$Q$109,MATCH('Capacity Backing (Hide)'!O$2,Capacity!$B$10:$B$109,0),15))</f>
        <v>#N/A</v>
      </c>
      <c r="P4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(Hide)'!$A49,'Capacity Summary'!$I$35:$BH$35,0))="x",INDEX('Capacity Summary'!$C$36:$F$135,MATCH('Capacity Backing (Hide)'!P$2,'Capacity Summary'!$B$36:$B$135,0),4),IF(INDEX('Capacity Summary'!$I$36:$BH$135,MATCH('Capacity Backing (Hide)'!P$2,'Capacity Summary'!$B$36:$B$135,0),MATCH('Capacity Backing (Hide)'!$A49,'Capacity Summary'!$I$35:$BH$35,0))&lt;&gt;0,INDEX('Capacity Summary'!$I$36:$BH$135,MATCH('Capacity Backing (Hide)'!P$2,'Capacity Summary'!$B$36:$B$135,0),MATCH('Capacity Backing (Hide)'!$A49,'Capacity Summary'!$I$35:$BH$35,0)),0)),INDEX('Capacity Summary'!$C$36:$F$135,MATCH('Capacity Backing (Hide)'!P$2,'Capacity Summary'!$B$36:$B$135,0),2)))/IF(Summary!$B$7="Minutes",1,60)/COUNTA(INDEX(Capacity!$C$10:$Q$109,MATCH('Capacity Backing (Hide)'!P$2,Capacity!$B$10:$B$109,0),1):INDEX(Capacity!$C$10:$Q$109,MATCH('Capacity Backing (Hide)'!P$2,Capacity!$B$10:$B$109,0),15))</f>
        <v>#N/A</v>
      </c>
      <c r="Q4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(Hide)'!$A49,'Capacity Summary'!$I$35:$BH$35,0))="x",INDEX('Capacity Summary'!$C$36:$F$135,MATCH('Capacity Backing (Hide)'!Q$2,'Capacity Summary'!$B$36:$B$135,0),4),IF(INDEX('Capacity Summary'!$I$36:$BH$135,MATCH('Capacity Backing (Hide)'!Q$2,'Capacity Summary'!$B$36:$B$135,0),MATCH('Capacity Backing (Hide)'!$A49,'Capacity Summary'!$I$35:$BH$35,0))&lt;&gt;0,INDEX('Capacity Summary'!$I$36:$BH$135,MATCH('Capacity Backing (Hide)'!Q$2,'Capacity Summary'!$B$36:$B$135,0),MATCH('Capacity Backing (Hide)'!$A49,'Capacity Summary'!$I$35:$BH$35,0)),0)),INDEX('Capacity Summary'!$C$36:$F$135,MATCH('Capacity Backing (Hide)'!Q$2,'Capacity Summary'!$B$36:$B$135,0),2)))/IF(Summary!$B$7="Minutes",1,60)/COUNTA(INDEX(Capacity!$C$10:$Q$109,MATCH('Capacity Backing (Hide)'!Q$2,Capacity!$B$10:$B$109,0),1):INDEX(Capacity!$C$10:$Q$109,MATCH('Capacity Backing (Hide)'!Q$2,Capacity!$B$10:$B$109,0),15))</f>
        <v>#N/A</v>
      </c>
      <c r="R4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(Hide)'!$A49,'Capacity Summary'!$I$35:$BH$35,0))="x",INDEX('Capacity Summary'!$C$36:$F$135,MATCH('Capacity Backing (Hide)'!R$2,'Capacity Summary'!$B$36:$B$135,0),4),IF(INDEX('Capacity Summary'!$I$36:$BH$135,MATCH('Capacity Backing (Hide)'!R$2,'Capacity Summary'!$B$36:$B$135,0),MATCH('Capacity Backing (Hide)'!$A49,'Capacity Summary'!$I$35:$BH$35,0))&lt;&gt;0,INDEX('Capacity Summary'!$I$36:$BH$135,MATCH('Capacity Backing (Hide)'!R$2,'Capacity Summary'!$B$36:$B$135,0),MATCH('Capacity Backing (Hide)'!$A49,'Capacity Summary'!$I$35:$BH$35,0)),0)),INDEX('Capacity Summary'!$C$36:$F$135,MATCH('Capacity Backing (Hide)'!R$2,'Capacity Summary'!$B$36:$B$135,0),2)))/IF(Summary!$B$7="Minutes",1,60)/COUNTA(INDEX(Capacity!$C$10:$Q$109,MATCH('Capacity Backing (Hide)'!R$2,Capacity!$B$10:$B$109,0),1):INDEX(Capacity!$C$10:$Q$109,MATCH('Capacity Backing (Hide)'!R$2,Capacity!$B$10:$B$109,0),15))</f>
        <v>#N/A</v>
      </c>
      <c r="S4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(Hide)'!$A49,'Capacity Summary'!$I$35:$BH$35,0))="x",INDEX('Capacity Summary'!$C$36:$F$135,MATCH('Capacity Backing (Hide)'!S$2,'Capacity Summary'!$B$36:$B$135,0),4),IF(INDEX('Capacity Summary'!$I$36:$BH$135,MATCH('Capacity Backing (Hide)'!S$2,'Capacity Summary'!$B$36:$B$135,0),MATCH('Capacity Backing (Hide)'!$A49,'Capacity Summary'!$I$35:$BH$35,0))&lt;&gt;0,INDEX('Capacity Summary'!$I$36:$BH$135,MATCH('Capacity Backing (Hide)'!S$2,'Capacity Summary'!$B$36:$B$135,0),MATCH('Capacity Backing (Hide)'!$A49,'Capacity Summary'!$I$35:$BH$35,0)),0)),INDEX('Capacity Summary'!$C$36:$F$135,MATCH('Capacity Backing (Hide)'!S$2,'Capacity Summary'!$B$36:$B$135,0),2)))/IF(Summary!$B$7="Minutes",1,60)/COUNTA(INDEX(Capacity!$C$10:$Q$109,MATCH('Capacity Backing (Hide)'!S$2,Capacity!$B$10:$B$109,0),1):INDEX(Capacity!$C$10:$Q$109,MATCH('Capacity Backing (Hide)'!S$2,Capacity!$B$10:$B$109,0),15))</f>
        <v>#N/A</v>
      </c>
      <c r="T4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(Hide)'!$A49,'Capacity Summary'!$I$35:$BH$35,0))="x",INDEX('Capacity Summary'!$C$36:$F$135,MATCH('Capacity Backing (Hide)'!T$2,'Capacity Summary'!$B$36:$B$135,0),4),IF(INDEX('Capacity Summary'!$I$36:$BH$135,MATCH('Capacity Backing (Hide)'!T$2,'Capacity Summary'!$B$36:$B$135,0),MATCH('Capacity Backing (Hide)'!$A49,'Capacity Summary'!$I$35:$BH$35,0))&lt;&gt;0,INDEX('Capacity Summary'!$I$36:$BH$135,MATCH('Capacity Backing (Hide)'!T$2,'Capacity Summary'!$B$36:$B$135,0),MATCH('Capacity Backing (Hide)'!$A49,'Capacity Summary'!$I$35:$BH$35,0)),0)),INDEX('Capacity Summary'!$C$36:$F$135,MATCH('Capacity Backing (Hide)'!T$2,'Capacity Summary'!$B$36:$B$135,0),2)))/IF(Summary!$B$7="Minutes",1,60)/COUNTA(INDEX(Capacity!$C$10:$Q$109,MATCH('Capacity Backing (Hide)'!T$2,Capacity!$B$10:$B$109,0),1):INDEX(Capacity!$C$10:$Q$109,MATCH('Capacity Backing (Hide)'!T$2,Capacity!$B$10:$B$109,0),15))</f>
        <v>#N/A</v>
      </c>
      <c r="U4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(Hide)'!$A49,'Capacity Summary'!$I$35:$BH$35,0))="x",INDEX('Capacity Summary'!$C$36:$F$135,MATCH('Capacity Backing (Hide)'!U$2,'Capacity Summary'!$B$36:$B$135,0),4),IF(INDEX('Capacity Summary'!$I$36:$BH$135,MATCH('Capacity Backing (Hide)'!U$2,'Capacity Summary'!$B$36:$B$135,0),MATCH('Capacity Backing (Hide)'!$A49,'Capacity Summary'!$I$35:$BH$35,0))&lt;&gt;0,INDEX('Capacity Summary'!$I$36:$BH$135,MATCH('Capacity Backing (Hide)'!U$2,'Capacity Summary'!$B$36:$B$135,0),MATCH('Capacity Backing (Hide)'!$A49,'Capacity Summary'!$I$35:$BH$35,0)),0)),INDEX('Capacity Summary'!$C$36:$F$135,MATCH('Capacity Backing (Hide)'!U$2,'Capacity Summary'!$B$36:$B$135,0),2)))/IF(Summary!$B$7="Minutes",1,60)/COUNTA(INDEX(Capacity!$C$10:$Q$109,MATCH('Capacity Backing (Hide)'!U$2,Capacity!$B$10:$B$109,0),1):INDEX(Capacity!$C$10:$Q$109,MATCH('Capacity Backing (Hide)'!U$2,Capacity!$B$10:$B$109,0),15))</f>
        <v>#N/A</v>
      </c>
      <c r="V4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(Hide)'!$A49,'Capacity Summary'!$I$35:$BH$35,0))="x",INDEX('Capacity Summary'!$C$36:$F$135,MATCH('Capacity Backing (Hide)'!V$2,'Capacity Summary'!$B$36:$B$135,0),4),IF(INDEX('Capacity Summary'!$I$36:$BH$135,MATCH('Capacity Backing (Hide)'!V$2,'Capacity Summary'!$B$36:$B$135,0),MATCH('Capacity Backing (Hide)'!$A49,'Capacity Summary'!$I$35:$BH$35,0))&lt;&gt;0,INDEX('Capacity Summary'!$I$36:$BH$135,MATCH('Capacity Backing (Hide)'!V$2,'Capacity Summary'!$B$36:$B$135,0),MATCH('Capacity Backing (Hide)'!$A49,'Capacity Summary'!$I$35:$BH$35,0)),0)),INDEX('Capacity Summary'!$C$36:$F$135,MATCH('Capacity Backing (Hide)'!V$2,'Capacity Summary'!$B$36:$B$135,0),2)))/IF(Summary!$B$7="Minutes",1,60)/COUNTA(INDEX(Capacity!$C$10:$Q$109,MATCH('Capacity Backing (Hide)'!V$2,Capacity!$B$10:$B$109,0),1):INDEX(Capacity!$C$10:$Q$109,MATCH('Capacity Backing (Hide)'!V$2,Capacity!$B$10:$B$109,0),15))</f>
        <v>#N/A</v>
      </c>
      <c r="W4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(Hide)'!$A49,'Capacity Summary'!$I$35:$BH$35,0))="x",INDEX('Capacity Summary'!$C$36:$F$135,MATCH('Capacity Backing (Hide)'!W$2,'Capacity Summary'!$B$36:$B$135,0),4),IF(INDEX('Capacity Summary'!$I$36:$BH$135,MATCH('Capacity Backing (Hide)'!W$2,'Capacity Summary'!$B$36:$B$135,0),MATCH('Capacity Backing (Hide)'!$A49,'Capacity Summary'!$I$35:$BH$35,0))&lt;&gt;0,INDEX('Capacity Summary'!$I$36:$BH$135,MATCH('Capacity Backing (Hide)'!W$2,'Capacity Summary'!$B$36:$B$135,0),MATCH('Capacity Backing (Hide)'!$A49,'Capacity Summary'!$I$35:$BH$35,0)),0)),INDEX('Capacity Summary'!$C$36:$F$135,MATCH('Capacity Backing (Hide)'!W$2,'Capacity Summary'!$B$36:$B$135,0),2)))/IF(Summary!$B$7="Minutes",1,60)/COUNTA(INDEX(Capacity!$C$10:$Q$109,MATCH('Capacity Backing (Hide)'!W$2,Capacity!$B$10:$B$109,0),1):INDEX(Capacity!$C$10:$Q$109,MATCH('Capacity Backing (Hide)'!W$2,Capacity!$B$10:$B$109,0),15))</f>
        <v>#N/A</v>
      </c>
      <c r="X4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(Hide)'!$A49,'Capacity Summary'!$I$35:$BH$35,0))="x",INDEX('Capacity Summary'!$C$36:$F$135,MATCH('Capacity Backing (Hide)'!X$2,'Capacity Summary'!$B$36:$B$135,0),4),IF(INDEX('Capacity Summary'!$I$36:$BH$135,MATCH('Capacity Backing (Hide)'!X$2,'Capacity Summary'!$B$36:$B$135,0),MATCH('Capacity Backing (Hide)'!$A49,'Capacity Summary'!$I$35:$BH$35,0))&lt;&gt;0,INDEX('Capacity Summary'!$I$36:$BH$135,MATCH('Capacity Backing (Hide)'!X$2,'Capacity Summary'!$B$36:$B$135,0),MATCH('Capacity Backing (Hide)'!$A49,'Capacity Summary'!$I$35:$BH$35,0)),0)),INDEX('Capacity Summary'!$C$36:$F$135,MATCH('Capacity Backing (Hide)'!X$2,'Capacity Summary'!$B$36:$B$135,0),2)))/IF(Summary!$B$7="Minutes",1,60)/COUNTA(INDEX(Capacity!$C$10:$Q$109,MATCH('Capacity Backing (Hide)'!X$2,Capacity!$B$10:$B$109,0),1):INDEX(Capacity!$C$10:$Q$109,MATCH('Capacity Backing (Hide)'!X$2,Capacity!$B$10:$B$109,0),15))</f>
        <v>#N/A</v>
      </c>
      <c r="Y4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(Hide)'!$A49,'Capacity Summary'!$I$35:$BH$35,0))="x",INDEX('Capacity Summary'!$C$36:$F$135,MATCH('Capacity Backing (Hide)'!Y$2,'Capacity Summary'!$B$36:$B$135,0),4),IF(INDEX('Capacity Summary'!$I$36:$BH$135,MATCH('Capacity Backing (Hide)'!Y$2,'Capacity Summary'!$B$36:$B$135,0),MATCH('Capacity Backing (Hide)'!$A49,'Capacity Summary'!$I$35:$BH$35,0))&lt;&gt;0,INDEX('Capacity Summary'!$I$36:$BH$135,MATCH('Capacity Backing (Hide)'!Y$2,'Capacity Summary'!$B$36:$B$135,0),MATCH('Capacity Backing (Hide)'!$A49,'Capacity Summary'!$I$35:$BH$35,0)),0)),INDEX('Capacity Summary'!$C$36:$F$135,MATCH('Capacity Backing (Hide)'!Y$2,'Capacity Summary'!$B$36:$B$135,0),2)))/IF(Summary!$B$7="Minutes",1,60)/COUNTA(INDEX(Capacity!$C$10:$Q$109,MATCH('Capacity Backing (Hide)'!Y$2,Capacity!$B$10:$B$109,0),1):INDEX(Capacity!$C$10:$Q$109,MATCH('Capacity Backing (Hide)'!Y$2,Capacity!$B$10:$B$109,0),15))</f>
        <v>#N/A</v>
      </c>
      <c r="Z4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(Hide)'!$A49,'Capacity Summary'!$I$35:$BH$35,0))="x",INDEX('Capacity Summary'!$C$36:$F$135,MATCH('Capacity Backing (Hide)'!Z$2,'Capacity Summary'!$B$36:$B$135,0),4),IF(INDEX('Capacity Summary'!$I$36:$BH$135,MATCH('Capacity Backing (Hide)'!Z$2,'Capacity Summary'!$B$36:$B$135,0),MATCH('Capacity Backing (Hide)'!$A49,'Capacity Summary'!$I$35:$BH$35,0))&lt;&gt;0,INDEX('Capacity Summary'!$I$36:$BH$135,MATCH('Capacity Backing (Hide)'!Z$2,'Capacity Summary'!$B$36:$B$135,0),MATCH('Capacity Backing (Hide)'!$A49,'Capacity Summary'!$I$35:$BH$35,0)),0)),INDEX('Capacity Summary'!$C$36:$F$135,MATCH('Capacity Backing (Hide)'!Z$2,'Capacity Summary'!$B$36:$B$135,0),2)))/IF(Summary!$B$7="Minutes",1,60)/COUNTA(INDEX(Capacity!$C$10:$Q$109,MATCH('Capacity Backing (Hide)'!Z$2,Capacity!$B$10:$B$109,0),1):INDEX(Capacity!$C$10:$Q$109,MATCH('Capacity Backing (Hide)'!Z$2,Capacity!$B$10:$B$109,0),15))</f>
        <v>#N/A</v>
      </c>
      <c r="AA4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(Hide)'!$A49,'Capacity Summary'!$I$35:$BH$35,0))="x",INDEX('Capacity Summary'!$C$36:$F$135,MATCH('Capacity Backing (Hide)'!AA$2,'Capacity Summary'!$B$36:$B$135,0),4),IF(INDEX('Capacity Summary'!$I$36:$BH$135,MATCH('Capacity Backing (Hide)'!AA$2,'Capacity Summary'!$B$36:$B$135,0),MATCH('Capacity Backing (Hide)'!$A49,'Capacity Summary'!$I$35:$BH$35,0))&lt;&gt;0,INDEX('Capacity Summary'!$I$36:$BH$135,MATCH('Capacity Backing (Hide)'!AA$2,'Capacity Summary'!$B$36:$B$135,0),MATCH('Capacity Backing (Hide)'!$A49,'Capacity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(Hide)'!$A49,'Capacity Summary'!$I$35:$BH$35,0))="x",INDEX('Capacity Summary'!$C$36:$F$135,MATCH('Capacity Backing (Hide)'!AB$2,'Capacity Summary'!$B$36:$B$135,0),4),IF(INDEX('Capacity Summary'!$I$36:$BH$135,MATCH('Capacity Backing (Hide)'!AB$2,'Capacity Summary'!$B$36:$B$135,0),MATCH('Capacity Backing (Hide)'!$A49,'Capacity Summary'!$I$35:$BH$35,0))&lt;&gt;0,INDEX('Capacity Summary'!$I$36:$BH$135,MATCH('Capacity Backing (Hide)'!AB$2,'Capacity Summary'!$B$36:$B$135,0),MATCH('Capacity Backing (Hide)'!$A49,'Capacity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(Hide)'!$A49,'Capacity Summary'!$I$35:$BH$35,0))="x",INDEX('Capacity Summary'!$C$36:$F$135,MATCH('Capacity Backing (Hide)'!AC$2,'Capacity Summary'!$B$36:$B$135,0),4),IF(INDEX('Capacity Summary'!$I$36:$BH$135,MATCH('Capacity Backing (Hide)'!AC$2,'Capacity Summary'!$B$36:$B$135,0),MATCH('Capacity Backing (Hide)'!$A49,'Capacity Summary'!$I$35:$BH$35,0))&lt;&gt;0,INDEX('Capacity Summary'!$I$36:$BH$135,MATCH('Capacity Backing (Hide)'!AC$2,'Capacity Summary'!$B$36:$B$135,0),MATCH('Capacity Backing (Hide)'!$A49,'Capacity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(Hide)'!$A49,'Capacity Summary'!$I$35:$BH$35,0))="x",INDEX('Capacity Summary'!$C$36:$F$135,MATCH('Capacity Backing (Hide)'!AD$2,'Capacity Summary'!$B$36:$B$135,0),4),IF(INDEX('Capacity Summary'!$I$36:$BH$135,MATCH('Capacity Backing (Hide)'!AD$2,'Capacity Summary'!$B$36:$B$135,0),MATCH('Capacity Backing (Hide)'!$A49,'Capacity Summary'!$I$35:$BH$35,0))&lt;&gt;0,INDEX('Capacity Summary'!$I$36:$BH$135,MATCH('Capacity Backing (Hide)'!AD$2,'Capacity Summary'!$B$36:$B$135,0),MATCH('Capacity Backing (Hide)'!$A49,'Capacity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(Hide)'!$A49,'Capacity Summary'!$I$35:$BH$35,0))="x",INDEX('Capacity Summary'!$C$36:$F$135,MATCH('Capacity Backing (Hide)'!AE$2,'Capacity Summary'!$B$36:$B$135,0),4),IF(INDEX('Capacity Summary'!$I$36:$BH$135,MATCH('Capacity Backing (Hide)'!AE$2,'Capacity Summary'!$B$36:$B$135,0),MATCH('Capacity Backing (Hide)'!$A49,'Capacity Summary'!$I$35:$BH$35,0))&lt;&gt;0,INDEX('Capacity Summary'!$I$36:$BH$135,MATCH('Capacity Backing (Hide)'!AE$2,'Capacity Summary'!$B$36:$B$135,0),MATCH('Capacity Backing (Hide)'!$A49,'Capacity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(Hide)'!$A49,'Capacity Summary'!$I$35:$BH$35,0))="x",INDEX('Capacity Summary'!$C$36:$F$135,MATCH('Capacity Backing (Hide)'!AF$2,'Capacity Summary'!$B$36:$B$135,0),4),IF(INDEX('Capacity Summary'!$I$36:$BH$135,MATCH('Capacity Backing (Hide)'!AF$2,'Capacity Summary'!$B$36:$B$135,0),MATCH('Capacity Backing (Hide)'!$A49,'Capacity Summary'!$I$35:$BH$35,0))&lt;&gt;0,INDEX('Capacity Summary'!$I$36:$BH$135,MATCH('Capacity Backing (Hide)'!AF$2,'Capacity Summary'!$B$36:$B$135,0),MATCH('Capacity Backing (Hide)'!$A49,'Capacity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(Hide)'!$A49,'Capacity Summary'!$I$35:$BH$35,0))="x",INDEX('Capacity Summary'!$C$36:$F$135,MATCH('Capacity Backing (Hide)'!AG$2,'Capacity Summary'!$B$36:$B$135,0),4),IF(INDEX('Capacity Summary'!$I$36:$BH$135,MATCH('Capacity Backing (Hide)'!AG$2,'Capacity Summary'!$B$36:$B$135,0),MATCH('Capacity Backing (Hide)'!$A49,'Capacity Summary'!$I$35:$BH$35,0))&lt;&gt;0,INDEX('Capacity Summary'!$I$36:$BH$135,MATCH('Capacity Backing (Hide)'!AG$2,'Capacity Summary'!$B$36:$B$135,0),MATCH('Capacity Backing (Hide)'!$A49,'Capacity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(Hide)'!$A49,'Capacity Summary'!$I$35:$BH$35,0))="x",INDEX('Capacity Summary'!$C$36:$F$135,MATCH('Capacity Backing (Hide)'!AH$2,'Capacity Summary'!$B$36:$B$135,0),4),IF(INDEX('Capacity Summary'!$I$36:$BH$135,MATCH('Capacity Backing (Hide)'!AH$2,'Capacity Summary'!$B$36:$B$135,0),MATCH('Capacity Backing (Hide)'!$A49,'Capacity Summary'!$I$35:$BH$35,0))&lt;&gt;0,INDEX('Capacity Summary'!$I$36:$BH$135,MATCH('Capacity Backing (Hide)'!AH$2,'Capacity Summary'!$B$36:$B$135,0),MATCH('Capacity Backing (Hide)'!$A49,'Capacity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(Hide)'!$A49,'Capacity Summary'!$I$35:$BH$35,0))="x",INDEX('Capacity Summary'!$C$36:$F$135,MATCH('Capacity Backing (Hide)'!AI$2,'Capacity Summary'!$B$36:$B$135,0),4),IF(INDEX('Capacity Summary'!$I$36:$BH$135,MATCH('Capacity Backing (Hide)'!AI$2,'Capacity Summary'!$B$36:$B$135,0),MATCH('Capacity Backing (Hide)'!$A49,'Capacity Summary'!$I$35:$BH$35,0))&lt;&gt;0,INDEX('Capacity Summary'!$I$36:$BH$135,MATCH('Capacity Backing (Hide)'!AI$2,'Capacity Summary'!$B$36:$B$135,0),MATCH('Capacity Backing (Hide)'!$A49,'Capacity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(Hide)'!$A49,'Capacity Summary'!$I$35:$BH$35,0))="x",INDEX('Capacity Summary'!$C$36:$F$135,MATCH('Capacity Backing (Hide)'!AJ$2,'Capacity Summary'!$B$36:$B$135,0),4),IF(INDEX('Capacity Summary'!$I$36:$BH$135,MATCH('Capacity Backing (Hide)'!AJ$2,'Capacity Summary'!$B$36:$B$135,0),MATCH('Capacity Backing (Hide)'!$A49,'Capacity Summary'!$I$35:$BH$35,0))&lt;&gt;0,INDEX('Capacity Summary'!$I$36:$BH$135,MATCH('Capacity Backing (Hide)'!AJ$2,'Capacity Summary'!$B$36:$B$135,0),MATCH('Capacity Backing (Hide)'!$A49,'Capacity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(Hide)'!$A49,'Capacity Summary'!$I$35:$BH$35,0))="x",INDEX('Capacity Summary'!$C$36:$F$135,MATCH('Capacity Backing (Hide)'!AK$2,'Capacity Summary'!$B$36:$B$135,0),4),IF(INDEX('Capacity Summary'!$I$36:$BH$135,MATCH('Capacity Backing (Hide)'!AK$2,'Capacity Summary'!$B$36:$B$135,0),MATCH('Capacity Backing (Hide)'!$A49,'Capacity Summary'!$I$35:$BH$35,0))&lt;&gt;0,INDEX('Capacity Summary'!$I$36:$BH$135,MATCH('Capacity Backing (Hide)'!AK$2,'Capacity Summary'!$B$36:$B$135,0),MATCH('Capacity Backing (Hide)'!$A49,'Capacity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(Hide)'!$A49,'Capacity Summary'!$I$35:$BH$35,0))="x",INDEX('Capacity Summary'!$C$36:$F$135,MATCH('Capacity Backing (Hide)'!AL$2,'Capacity Summary'!$B$36:$B$135,0),4),IF(INDEX('Capacity Summary'!$I$36:$BH$135,MATCH('Capacity Backing (Hide)'!AL$2,'Capacity Summary'!$B$36:$B$135,0),MATCH('Capacity Backing (Hide)'!$A49,'Capacity Summary'!$I$35:$BH$35,0))&lt;&gt;0,INDEX('Capacity Summary'!$I$36:$BH$135,MATCH('Capacity Backing (Hide)'!AL$2,'Capacity Summary'!$B$36:$B$135,0),MATCH('Capacity Backing (Hide)'!$A49,'Capacity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(Hide)'!$A49,'Capacity Summary'!$I$35:$BH$35,0))="x",INDEX('Capacity Summary'!$C$36:$F$135,MATCH('Capacity Backing (Hide)'!AM$2,'Capacity Summary'!$B$36:$B$135,0),4),IF(INDEX('Capacity Summary'!$I$36:$BH$135,MATCH('Capacity Backing (Hide)'!AM$2,'Capacity Summary'!$B$36:$B$135,0),MATCH('Capacity Backing (Hide)'!$A49,'Capacity Summary'!$I$35:$BH$35,0))&lt;&gt;0,INDEX('Capacity Summary'!$I$36:$BH$135,MATCH('Capacity Backing (Hide)'!AM$2,'Capacity Summary'!$B$36:$B$135,0),MATCH('Capacity Backing (Hide)'!$A49,'Capacity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(Hide)'!$A49,'Capacity Summary'!$I$35:$BH$35,0))="x",INDEX('Capacity Summary'!$C$36:$F$135,MATCH('Capacity Backing (Hide)'!AN$2,'Capacity Summary'!$B$36:$B$135,0),4),IF(INDEX('Capacity Summary'!$I$36:$BH$135,MATCH('Capacity Backing (Hide)'!AN$2,'Capacity Summary'!$B$36:$B$135,0),MATCH('Capacity Backing (Hide)'!$A49,'Capacity Summary'!$I$35:$BH$35,0))&lt;&gt;0,INDEX('Capacity Summary'!$I$36:$BH$135,MATCH('Capacity Backing (Hide)'!AN$2,'Capacity Summary'!$B$36:$B$135,0),MATCH('Capacity Backing (Hide)'!$A49,'Capacity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(Hide)'!$A49,'Capacity Summary'!$I$35:$BH$35,0))="x",INDEX('Capacity Summary'!$C$36:$F$135,MATCH('Capacity Backing (Hide)'!AO$2,'Capacity Summary'!$B$36:$B$135,0),4),IF(INDEX('Capacity Summary'!$I$36:$BH$135,MATCH('Capacity Backing (Hide)'!AO$2,'Capacity Summary'!$B$36:$B$135,0),MATCH('Capacity Backing (Hide)'!$A49,'Capacity Summary'!$I$35:$BH$35,0))&lt;&gt;0,INDEX('Capacity Summary'!$I$36:$BH$135,MATCH('Capacity Backing (Hide)'!AO$2,'Capacity Summary'!$B$36:$B$135,0),MATCH('Capacity Backing (Hide)'!$A49,'Capacity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(Hide)'!$A49,'Capacity Summary'!$I$35:$BH$35,0))="x",INDEX('Capacity Summary'!$C$36:$F$135,MATCH('Capacity Backing (Hide)'!AP$2,'Capacity Summary'!$B$36:$B$135,0),4),IF(INDEX('Capacity Summary'!$I$36:$BH$135,MATCH('Capacity Backing (Hide)'!AP$2,'Capacity Summary'!$B$36:$B$135,0),MATCH('Capacity Backing (Hide)'!$A49,'Capacity Summary'!$I$35:$BH$35,0))&lt;&gt;0,INDEX('Capacity Summary'!$I$36:$BH$135,MATCH('Capacity Backing (Hide)'!AP$2,'Capacity Summary'!$B$36:$B$135,0),MATCH('Capacity Backing (Hide)'!$A49,'Capacity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(Hide)'!$A49,'Capacity Summary'!$I$35:$BH$35,0))="x",INDEX('Capacity Summary'!$C$36:$F$135,MATCH('Capacity Backing (Hide)'!AQ$2,'Capacity Summary'!$B$36:$B$135,0),4),IF(INDEX('Capacity Summary'!$I$36:$BH$135,MATCH('Capacity Backing (Hide)'!AQ$2,'Capacity Summary'!$B$36:$B$135,0),MATCH('Capacity Backing (Hide)'!$A49,'Capacity Summary'!$I$35:$BH$35,0))&lt;&gt;0,INDEX('Capacity Summary'!$I$36:$BH$135,MATCH('Capacity Backing (Hide)'!AQ$2,'Capacity Summary'!$B$36:$B$135,0),MATCH('Capacity Backing (Hide)'!$A49,'Capacity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(Hide)'!$A49,'Capacity Summary'!$I$35:$BH$35,0))="x",INDEX('Capacity Summary'!$C$36:$F$135,MATCH('Capacity Backing (Hide)'!AR$2,'Capacity Summary'!$B$36:$B$135,0),4),IF(INDEX('Capacity Summary'!$I$36:$BH$135,MATCH('Capacity Backing (Hide)'!AR$2,'Capacity Summary'!$B$36:$B$135,0),MATCH('Capacity Backing (Hide)'!$A49,'Capacity Summary'!$I$35:$BH$35,0))&lt;&gt;0,INDEX('Capacity Summary'!$I$36:$BH$135,MATCH('Capacity Backing (Hide)'!AR$2,'Capacity Summary'!$B$36:$B$135,0),MATCH('Capacity Backing (Hide)'!$A49,'Capacity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(Hide)'!$A49,'Capacity Summary'!$I$35:$BH$35,0))="x",INDEX('Capacity Summary'!$C$36:$F$135,MATCH('Capacity Backing (Hide)'!AS$2,'Capacity Summary'!$B$36:$B$135,0),4),IF(INDEX('Capacity Summary'!$I$36:$BH$135,MATCH('Capacity Backing (Hide)'!AS$2,'Capacity Summary'!$B$36:$B$135,0),MATCH('Capacity Backing (Hide)'!$A49,'Capacity Summary'!$I$35:$BH$35,0))&lt;&gt;0,INDEX('Capacity Summary'!$I$36:$BH$135,MATCH('Capacity Backing (Hide)'!AS$2,'Capacity Summary'!$B$36:$B$135,0),MATCH('Capacity Backing (Hide)'!$A49,'Capacity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(Hide)'!$A49,'Capacity Summary'!$I$35:$BH$35,0))="x",INDEX('Capacity Summary'!$C$36:$F$135,MATCH('Capacity Backing (Hide)'!AT$2,'Capacity Summary'!$B$36:$B$135,0),4),IF(INDEX('Capacity Summary'!$I$36:$BH$135,MATCH('Capacity Backing (Hide)'!AT$2,'Capacity Summary'!$B$36:$B$135,0),MATCH('Capacity Backing (Hide)'!$A49,'Capacity Summary'!$I$35:$BH$35,0))&lt;&gt;0,INDEX('Capacity Summary'!$I$36:$BH$135,MATCH('Capacity Backing (Hide)'!AT$2,'Capacity Summary'!$B$36:$B$135,0),MATCH('Capacity Backing (Hide)'!$A49,'Capacity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(Hide)'!$A49,'Capacity Summary'!$I$35:$BH$35,0))="x",INDEX('Capacity Summary'!$C$36:$F$135,MATCH('Capacity Backing (Hide)'!AU$2,'Capacity Summary'!$B$36:$B$135,0),4),IF(INDEX('Capacity Summary'!$I$36:$BH$135,MATCH('Capacity Backing (Hide)'!AU$2,'Capacity Summary'!$B$36:$B$135,0),MATCH('Capacity Backing (Hide)'!$A49,'Capacity Summary'!$I$35:$BH$35,0))&lt;&gt;0,INDEX('Capacity Summary'!$I$36:$BH$135,MATCH('Capacity Backing (Hide)'!AU$2,'Capacity Summary'!$B$36:$B$135,0),MATCH('Capacity Backing (Hide)'!$A49,'Capacity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(Hide)'!$A49,'Capacity Summary'!$I$35:$BH$35,0))="x",INDEX('Capacity Summary'!$C$36:$F$135,MATCH('Capacity Backing (Hide)'!AV$2,'Capacity Summary'!$B$36:$B$135,0),4),IF(INDEX('Capacity Summary'!$I$36:$BH$135,MATCH('Capacity Backing (Hide)'!AV$2,'Capacity Summary'!$B$36:$B$135,0),MATCH('Capacity Backing (Hide)'!$A49,'Capacity Summary'!$I$35:$BH$35,0))&lt;&gt;0,INDEX('Capacity Summary'!$I$36:$BH$135,MATCH('Capacity Backing (Hide)'!AV$2,'Capacity Summary'!$B$36:$B$135,0),MATCH('Capacity Backing (Hide)'!$A49,'Capacity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(Hide)'!$A49,'Capacity Summary'!$I$35:$BH$35,0))="x",INDEX('Capacity Summary'!$C$36:$F$135,MATCH('Capacity Backing (Hide)'!AW$2,'Capacity Summary'!$B$36:$B$135,0),4),IF(INDEX('Capacity Summary'!$I$36:$BH$135,MATCH('Capacity Backing (Hide)'!AW$2,'Capacity Summary'!$B$36:$B$135,0),MATCH('Capacity Backing (Hide)'!$A49,'Capacity Summary'!$I$35:$BH$35,0))&lt;&gt;0,INDEX('Capacity Summary'!$I$36:$BH$135,MATCH('Capacity Backing (Hide)'!AW$2,'Capacity Summary'!$B$36:$B$135,0),MATCH('Capacity Backing (Hide)'!$A49,'Capacity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(Hide)'!$A49,'Capacity Summary'!$I$35:$BH$35,0))="x",INDEX('Capacity Summary'!$C$36:$F$135,MATCH('Capacity Backing (Hide)'!AX$2,'Capacity Summary'!$B$36:$B$135,0),4),IF(INDEX('Capacity Summary'!$I$36:$BH$135,MATCH('Capacity Backing (Hide)'!AX$2,'Capacity Summary'!$B$36:$B$135,0),MATCH('Capacity Backing (Hide)'!$A49,'Capacity Summary'!$I$35:$BH$35,0))&lt;&gt;0,INDEX('Capacity Summary'!$I$36:$BH$135,MATCH('Capacity Backing (Hide)'!AX$2,'Capacity Summary'!$B$36:$B$135,0),MATCH('Capacity Backing (Hide)'!$A49,'Capacity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(Hide)'!$A49,'Capacity Summary'!$I$35:$BH$35,0))="x",INDEX('Capacity Summary'!$C$36:$F$135,MATCH('Capacity Backing (Hide)'!AY$2,'Capacity Summary'!$B$36:$B$135,0),4),IF(INDEX('Capacity Summary'!$I$36:$BH$135,MATCH('Capacity Backing (Hide)'!AY$2,'Capacity Summary'!$B$36:$B$135,0),MATCH('Capacity Backing (Hide)'!$A49,'Capacity Summary'!$I$35:$BH$35,0))&lt;&gt;0,INDEX('Capacity Summary'!$I$36:$BH$135,MATCH('Capacity Backing (Hide)'!AY$2,'Capacity Summary'!$B$36:$B$135,0),MATCH('Capacity Backing (Hide)'!$A49,'Capacity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(Hide)'!$A49,'Capacity Summary'!$I$35:$BH$35,0))="x",INDEX('Capacity Summary'!$C$36:$F$135,MATCH('Capacity Backing (Hide)'!AZ$2,'Capacity Summary'!$B$36:$B$135,0),4),IF(INDEX('Capacity Summary'!$I$36:$BH$135,MATCH('Capacity Backing (Hide)'!AZ$2,'Capacity Summary'!$B$36:$B$135,0),MATCH('Capacity Backing (Hide)'!$A49,'Capacity Summary'!$I$35:$BH$35,0))&lt;&gt;0,INDEX('Capacity Summary'!$I$36:$BH$135,MATCH('Capacity Backing (Hide)'!AZ$2,'Capacity Summary'!$B$36:$B$135,0),MATCH('Capacity Backing (Hide)'!$A49,'Capacity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(Hide)'!$A49,'Capacity Summary'!$I$35:$BH$35,0))="x",INDEX('Capacity Summary'!$C$36:$F$135,MATCH('Capacity Backing (Hide)'!BA$2,'Capacity Summary'!$B$36:$B$135,0),4),IF(INDEX('Capacity Summary'!$I$36:$BH$135,MATCH('Capacity Backing (Hide)'!BA$2,'Capacity Summary'!$B$36:$B$135,0),MATCH('Capacity Backing (Hide)'!$A49,'Capacity Summary'!$I$35:$BH$35,0))&lt;&gt;0,INDEX('Capacity Summary'!$I$36:$BH$135,MATCH('Capacity Backing (Hide)'!BA$2,'Capacity Summary'!$B$36:$B$135,0),MATCH('Capacity Backing (Hide)'!$A49,'Capacity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(Hide)'!$A49,'Capacity Summary'!$I$35:$BH$35,0))="x",INDEX('Capacity Summary'!$C$36:$F$135,MATCH('Capacity Backing (Hide)'!BB$2,'Capacity Summary'!$B$36:$B$135,0),4),IF(INDEX('Capacity Summary'!$I$36:$BH$135,MATCH('Capacity Backing (Hide)'!BB$2,'Capacity Summary'!$B$36:$B$135,0),MATCH('Capacity Backing (Hide)'!$A49,'Capacity Summary'!$I$35:$BH$35,0))&lt;&gt;0,INDEX('Capacity Summary'!$I$36:$BH$135,MATCH('Capacity Backing (Hide)'!BB$2,'Capacity Summary'!$B$36:$B$135,0),MATCH('Capacity Backing (Hide)'!$A49,'Capacity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(Hide)'!$A49,'Capacity Summary'!$I$35:$BH$35,0))="x",INDEX('Capacity Summary'!$C$36:$F$135,MATCH('Capacity Backing (Hide)'!BC$2,'Capacity Summary'!$B$36:$B$135,0),4),IF(INDEX('Capacity Summary'!$I$36:$BH$135,MATCH('Capacity Backing (Hide)'!BC$2,'Capacity Summary'!$B$36:$B$135,0),MATCH('Capacity Backing (Hide)'!$A49,'Capacity Summary'!$I$35:$BH$35,0))&lt;&gt;0,INDEX('Capacity Summary'!$I$36:$BH$135,MATCH('Capacity Backing (Hide)'!BC$2,'Capacity Summary'!$B$36:$B$135,0),MATCH('Capacity Backing (Hide)'!$A49,'Capacity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(Hide)'!$A49,'Capacity Summary'!$I$35:$BH$35,0))="x",INDEX('Capacity Summary'!$C$36:$F$135,MATCH('Capacity Backing (Hide)'!BD$2,'Capacity Summary'!$B$36:$B$135,0),4),IF(INDEX('Capacity Summary'!$I$36:$BH$135,MATCH('Capacity Backing (Hide)'!BD$2,'Capacity Summary'!$B$36:$B$135,0),MATCH('Capacity Backing (Hide)'!$A49,'Capacity Summary'!$I$35:$BH$35,0))&lt;&gt;0,INDEX('Capacity Summary'!$I$36:$BH$135,MATCH('Capacity Backing (Hide)'!BD$2,'Capacity Summary'!$B$36:$B$135,0),MATCH('Capacity Backing (Hide)'!$A49,'Capacity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(Hide)'!$A49,'Capacity Summary'!$I$35:$BH$35,0))="x",INDEX('Capacity Summary'!$C$36:$F$135,MATCH('Capacity Backing (Hide)'!BE$2,'Capacity Summary'!$B$36:$B$135,0),4),IF(INDEX('Capacity Summary'!$I$36:$BH$135,MATCH('Capacity Backing (Hide)'!BE$2,'Capacity Summary'!$B$36:$B$135,0),MATCH('Capacity Backing (Hide)'!$A49,'Capacity Summary'!$I$35:$BH$35,0))&lt;&gt;0,INDEX('Capacity Summary'!$I$36:$BH$135,MATCH('Capacity Backing (Hide)'!BE$2,'Capacity Summary'!$B$36:$B$135,0),MATCH('Capacity Backing (Hide)'!$A49,'Capacity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(Hide)'!$A49,'Capacity Summary'!$I$35:$BH$35,0))="x",INDEX('Capacity Summary'!$C$36:$F$135,MATCH('Capacity Backing (Hide)'!BF$2,'Capacity Summary'!$B$36:$B$135,0),4),IF(INDEX('Capacity Summary'!$I$36:$BH$135,MATCH('Capacity Backing (Hide)'!BF$2,'Capacity Summary'!$B$36:$B$135,0),MATCH('Capacity Backing (Hide)'!$A49,'Capacity Summary'!$I$35:$BH$35,0))&lt;&gt;0,INDEX('Capacity Summary'!$I$36:$BH$135,MATCH('Capacity Backing (Hide)'!BF$2,'Capacity Summary'!$B$36:$B$135,0),MATCH('Capacity Backing (Hide)'!$A49,'Capacity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(Hide)'!$A49,'Capacity Summary'!$I$35:$BH$35,0))="x",INDEX('Capacity Summary'!$C$36:$F$135,MATCH('Capacity Backing (Hide)'!BG$2,'Capacity Summary'!$B$36:$B$135,0),4),IF(INDEX('Capacity Summary'!$I$36:$BH$135,MATCH('Capacity Backing (Hide)'!BG$2,'Capacity Summary'!$B$36:$B$135,0),MATCH('Capacity Backing (Hide)'!$A49,'Capacity Summary'!$I$35:$BH$35,0))&lt;&gt;0,INDEX('Capacity Summary'!$I$36:$BH$135,MATCH('Capacity Backing (Hide)'!BG$2,'Capacity Summary'!$B$36:$B$135,0),MATCH('Capacity Backing (Hide)'!$A49,'Capacity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(Hide)'!$A49,'Capacity Summary'!$I$35:$BH$35,0))="x",INDEX('Capacity Summary'!$C$36:$F$135,MATCH('Capacity Backing (Hide)'!BH$2,'Capacity Summary'!$B$36:$B$135,0),4),IF(INDEX('Capacity Summary'!$I$36:$BH$135,MATCH('Capacity Backing (Hide)'!BH$2,'Capacity Summary'!$B$36:$B$135,0),MATCH('Capacity Backing (Hide)'!$A49,'Capacity Summary'!$I$35:$BH$35,0))&lt;&gt;0,INDEX('Capacity Summary'!$I$36:$BH$135,MATCH('Capacity Backing (Hide)'!BH$2,'Capacity Summary'!$B$36:$B$135,0),MATCH('Capacity Backing (Hide)'!$A49,'Capacity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(Hide)'!$A49,'Capacity Summary'!$I$35:$BH$35,0))="x",INDEX('Capacity Summary'!$C$36:$F$135,MATCH('Capacity Backing (Hide)'!BI$2,'Capacity Summary'!$B$36:$B$135,0),4),IF(INDEX('Capacity Summary'!$I$36:$BH$135,MATCH('Capacity Backing (Hide)'!BI$2,'Capacity Summary'!$B$36:$B$135,0),MATCH('Capacity Backing (Hide)'!$A49,'Capacity Summary'!$I$35:$BH$35,0))&lt;&gt;0,INDEX('Capacity Summary'!$I$36:$BH$135,MATCH('Capacity Backing (Hide)'!BI$2,'Capacity Summary'!$B$36:$B$135,0),MATCH('Capacity Backing (Hide)'!$A49,'Capacity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(Hide)'!$A49,'Capacity Summary'!$I$35:$BH$35,0))="x",INDEX('Capacity Summary'!$C$36:$F$135,MATCH('Capacity Backing (Hide)'!BJ$2,'Capacity Summary'!$B$36:$B$135,0),4),IF(INDEX('Capacity Summary'!$I$36:$BH$135,MATCH('Capacity Backing (Hide)'!BJ$2,'Capacity Summary'!$B$36:$B$135,0),MATCH('Capacity Backing (Hide)'!$A49,'Capacity Summary'!$I$35:$BH$35,0))&lt;&gt;0,INDEX('Capacity Summary'!$I$36:$BH$135,MATCH('Capacity Backing (Hide)'!BJ$2,'Capacity Summary'!$B$36:$B$135,0),MATCH('Capacity Backing (Hide)'!$A49,'Capacity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(Hide)'!$A49,'Capacity Summary'!$I$35:$BH$35,0))="x",INDEX('Capacity Summary'!$C$36:$F$135,MATCH('Capacity Backing (Hide)'!BK$2,'Capacity Summary'!$B$36:$B$135,0),4),IF(INDEX('Capacity Summary'!$I$36:$BH$135,MATCH('Capacity Backing (Hide)'!BK$2,'Capacity Summary'!$B$36:$B$135,0),MATCH('Capacity Backing (Hide)'!$A49,'Capacity Summary'!$I$35:$BH$35,0))&lt;&gt;0,INDEX('Capacity Summary'!$I$36:$BH$135,MATCH('Capacity Backing (Hide)'!BK$2,'Capacity Summary'!$B$36:$B$135,0),MATCH('Capacity Backing (Hide)'!$A49,'Capacity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(Hide)'!$A49,'Capacity Summary'!$I$35:$BH$35,0))="x",INDEX('Capacity Summary'!$C$36:$F$135,MATCH('Capacity Backing (Hide)'!BL$2,'Capacity Summary'!$B$36:$B$135,0),4),IF(INDEX('Capacity Summary'!$I$36:$BH$135,MATCH('Capacity Backing (Hide)'!BL$2,'Capacity Summary'!$B$36:$B$135,0),MATCH('Capacity Backing (Hide)'!$A49,'Capacity Summary'!$I$35:$BH$35,0))&lt;&gt;0,INDEX('Capacity Summary'!$I$36:$BH$135,MATCH('Capacity Backing (Hide)'!BL$2,'Capacity Summary'!$B$36:$B$135,0),MATCH('Capacity Backing (Hide)'!$A49,'Capacity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(Hide)'!$A49,'Capacity Summary'!$I$35:$BH$35,0))="x",INDEX('Capacity Summary'!$C$36:$F$135,MATCH('Capacity Backing (Hide)'!BM$2,'Capacity Summary'!$B$36:$B$135,0),4),IF(INDEX('Capacity Summary'!$I$36:$BH$135,MATCH('Capacity Backing (Hide)'!BM$2,'Capacity Summary'!$B$36:$B$135,0),MATCH('Capacity Backing (Hide)'!$A49,'Capacity Summary'!$I$35:$BH$35,0))&lt;&gt;0,INDEX('Capacity Summary'!$I$36:$BH$135,MATCH('Capacity Backing (Hide)'!BM$2,'Capacity Summary'!$B$36:$B$135,0),MATCH('Capacity Backing (Hide)'!$A49,'Capacity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(Hide)'!$A49,'Capacity Summary'!$I$35:$BH$35,0))="x",INDEX('Capacity Summary'!$C$36:$F$135,MATCH('Capacity Backing (Hide)'!BN$2,'Capacity Summary'!$B$36:$B$135,0),4),IF(INDEX('Capacity Summary'!$I$36:$BH$135,MATCH('Capacity Backing (Hide)'!BN$2,'Capacity Summary'!$B$36:$B$135,0),MATCH('Capacity Backing (Hide)'!$A49,'Capacity Summary'!$I$35:$BH$35,0))&lt;&gt;0,INDEX('Capacity Summary'!$I$36:$BH$135,MATCH('Capacity Backing (Hide)'!BN$2,'Capacity Summary'!$B$36:$B$135,0),MATCH('Capacity Backing (Hide)'!$A49,'Capacity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(Hide)'!$A49,'Capacity Summary'!$I$35:$BH$35,0))="x",INDEX('Capacity Summary'!$C$36:$F$135,MATCH('Capacity Backing (Hide)'!BO$2,'Capacity Summary'!$B$36:$B$135,0),4),IF(INDEX('Capacity Summary'!$I$36:$BH$135,MATCH('Capacity Backing (Hide)'!BO$2,'Capacity Summary'!$B$36:$B$135,0),MATCH('Capacity Backing (Hide)'!$A49,'Capacity Summary'!$I$35:$BH$35,0))&lt;&gt;0,INDEX('Capacity Summary'!$I$36:$BH$135,MATCH('Capacity Backing (Hide)'!BO$2,'Capacity Summary'!$B$36:$B$135,0),MATCH('Capacity Backing (Hide)'!$A49,'Capacity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(Hide)'!$A49,'Capacity Summary'!$I$35:$BH$35,0))="x",INDEX('Capacity Summary'!$C$36:$F$135,MATCH('Capacity Backing (Hide)'!BP$2,'Capacity Summary'!$B$36:$B$135,0),4),IF(INDEX('Capacity Summary'!$I$36:$BH$135,MATCH('Capacity Backing (Hide)'!BP$2,'Capacity Summary'!$B$36:$B$135,0),MATCH('Capacity Backing (Hide)'!$A49,'Capacity Summary'!$I$35:$BH$35,0))&lt;&gt;0,INDEX('Capacity Summary'!$I$36:$BH$135,MATCH('Capacity Backing (Hide)'!BP$2,'Capacity Summary'!$B$36:$B$135,0),MATCH('Capacity Backing (Hide)'!$A49,'Capacity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(Hide)'!$A49,'Capacity Summary'!$I$35:$BH$35,0))="x",INDEX('Capacity Summary'!$C$36:$F$135,MATCH('Capacity Backing (Hide)'!BQ$2,'Capacity Summary'!$B$36:$B$135,0),4),IF(INDEX('Capacity Summary'!$I$36:$BH$135,MATCH('Capacity Backing (Hide)'!BQ$2,'Capacity Summary'!$B$36:$B$135,0),MATCH('Capacity Backing (Hide)'!$A49,'Capacity Summary'!$I$35:$BH$35,0))&lt;&gt;0,INDEX('Capacity Summary'!$I$36:$BH$135,MATCH('Capacity Backing (Hide)'!BQ$2,'Capacity Summary'!$B$36:$B$135,0),MATCH('Capacity Backing (Hide)'!$A49,'Capacity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(Hide)'!$A49,'Capacity Summary'!$I$35:$BH$35,0))="x",INDEX('Capacity Summary'!$C$36:$F$135,MATCH('Capacity Backing (Hide)'!BR$2,'Capacity Summary'!$B$36:$B$135,0),4),IF(INDEX('Capacity Summary'!$I$36:$BH$135,MATCH('Capacity Backing (Hide)'!BR$2,'Capacity Summary'!$B$36:$B$135,0),MATCH('Capacity Backing (Hide)'!$A49,'Capacity Summary'!$I$35:$BH$35,0))&lt;&gt;0,INDEX('Capacity Summary'!$I$36:$BH$135,MATCH('Capacity Backing (Hide)'!BR$2,'Capacity Summary'!$B$36:$B$135,0),MATCH('Capacity Backing (Hide)'!$A49,'Capacity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(Hide)'!$A49,'Capacity Summary'!$I$35:$BH$35,0))="x",INDEX('Capacity Summary'!$C$36:$F$135,MATCH('Capacity Backing (Hide)'!BS$2,'Capacity Summary'!$B$36:$B$135,0),4),IF(INDEX('Capacity Summary'!$I$36:$BH$135,MATCH('Capacity Backing (Hide)'!BS$2,'Capacity Summary'!$B$36:$B$135,0),MATCH('Capacity Backing (Hide)'!$A49,'Capacity Summary'!$I$35:$BH$35,0))&lt;&gt;0,INDEX('Capacity Summary'!$I$36:$BH$135,MATCH('Capacity Backing (Hide)'!BS$2,'Capacity Summary'!$B$36:$B$135,0),MATCH('Capacity Backing (Hide)'!$A49,'Capacity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(Hide)'!$A49,'Capacity Summary'!$I$35:$BH$35,0))="x",INDEX('Capacity Summary'!$C$36:$F$135,MATCH('Capacity Backing (Hide)'!BT$2,'Capacity Summary'!$B$36:$B$135,0),4),IF(INDEX('Capacity Summary'!$I$36:$BH$135,MATCH('Capacity Backing (Hide)'!BT$2,'Capacity Summary'!$B$36:$B$135,0),MATCH('Capacity Backing (Hide)'!$A49,'Capacity Summary'!$I$35:$BH$35,0))&lt;&gt;0,INDEX('Capacity Summary'!$I$36:$BH$135,MATCH('Capacity Backing (Hide)'!BT$2,'Capacity Summary'!$B$36:$B$135,0),MATCH('Capacity Backing (Hide)'!$A49,'Capacity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(Hide)'!$A49,'Capacity Summary'!$I$35:$BH$35,0))="x",INDEX('Capacity Summary'!$C$36:$F$135,MATCH('Capacity Backing (Hide)'!BU$2,'Capacity Summary'!$B$36:$B$135,0),4),IF(INDEX('Capacity Summary'!$I$36:$BH$135,MATCH('Capacity Backing (Hide)'!BU$2,'Capacity Summary'!$B$36:$B$135,0),MATCH('Capacity Backing (Hide)'!$A49,'Capacity Summary'!$I$35:$BH$35,0))&lt;&gt;0,INDEX('Capacity Summary'!$I$36:$BH$135,MATCH('Capacity Backing (Hide)'!BU$2,'Capacity Summary'!$B$36:$B$135,0),MATCH('Capacity Backing (Hide)'!$A49,'Capacity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(Hide)'!$A49,'Capacity Summary'!$I$35:$BH$35,0))="x",INDEX('Capacity Summary'!$C$36:$F$135,MATCH('Capacity Backing (Hide)'!BV$2,'Capacity Summary'!$B$36:$B$135,0),4),IF(INDEX('Capacity Summary'!$I$36:$BH$135,MATCH('Capacity Backing (Hide)'!BV$2,'Capacity Summary'!$B$36:$B$135,0),MATCH('Capacity Backing (Hide)'!$A49,'Capacity Summary'!$I$35:$BH$35,0))&lt;&gt;0,INDEX('Capacity Summary'!$I$36:$BH$135,MATCH('Capacity Backing (Hide)'!BV$2,'Capacity Summary'!$B$36:$B$135,0),MATCH('Capacity Backing (Hide)'!$A49,'Capacity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(Hide)'!$A49,'Capacity Summary'!$I$35:$BH$35,0))="x",INDEX('Capacity Summary'!$C$36:$F$135,MATCH('Capacity Backing (Hide)'!BW$2,'Capacity Summary'!$B$36:$B$135,0),4),IF(INDEX('Capacity Summary'!$I$36:$BH$135,MATCH('Capacity Backing (Hide)'!BW$2,'Capacity Summary'!$B$36:$B$135,0),MATCH('Capacity Backing (Hide)'!$A49,'Capacity Summary'!$I$35:$BH$35,0))&lt;&gt;0,INDEX('Capacity Summary'!$I$36:$BH$135,MATCH('Capacity Backing (Hide)'!BW$2,'Capacity Summary'!$B$36:$B$135,0),MATCH('Capacity Backing (Hide)'!$A49,'Capacity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(Hide)'!$A49,'Capacity Summary'!$I$35:$BH$35,0))="x",INDEX('Capacity Summary'!$C$36:$F$135,MATCH('Capacity Backing (Hide)'!BX$2,'Capacity Summary'!$B$36:$B$135,0),4),IF(INDEX('Capacity Summary'!$I$36:$BH$135,MATCH('Capacity Backing (Hide)'!BX$2,'Capacity Summary'!$B$36:$B$135,0),MATCH('Capacity Backing (Hide)'!$A49,'Capacity Summary'!$I$35:$BH$35,0))&lt;&gt;0,INDEX('Capacity Summary'!$I$36:$BH$135,MATCH('Capacity Backing (Hide)'!BX$2,'Capacity Summary'!$B$36:$B$135,0),MATCH('Capacity Backing (Hide)'!$A49,'Capacity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(Hide)'!$A49,'Capacity Summary'!$I$35:$BH$35,0))="x",INDEX('Capacity Summary'!$C$36:$F$135,MATCH('Capacity Backing (Hide)'!BY$2,'Capacity Summary'!$B$36:$B$135,0),4),IF(INDEX('Capacity Summary'!$I$36:$BH$135,MATCH('Capacity Backing (Hide)'!BY$2,'Capacity Summary'!$B$36:$B$135,0),MATCH('Capacity Backing (Hide)'!$A49,'Capacity Summary'!$I$35:$BH$35,0))&lt;&gt;0,INDEX('Capacity Summary'!$I$36:$BH$135,MATCH('Capacity Backing (Hide)'!BY$2,'Capacity Summary'!$B$36:$B$135,0),MATCH('Capacity Backing (Hide)'!$A49,'Capacity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(Hide)'!$A49,'Capacity Summary'!$I$35:$BH$35,0))="x",INDEX('Capacity Summary'!$C$36:$F$135,MATCH('Capacity Backing (Hide)'!BZ$2,'Capacity Summary'!$B$36:$B$135,0),4),IF(INDEX('Capacity Summary'!$I$36:$BH$135,MATCH('Capacity Backing (Hide)'!BZ$2,'Capacity Summary'!$B$36:$B$135,0),MATCH('Capacity Backing (Hide)'!$A49,'Capacity Summary'!$I$35:$BH$35,0))&lt;&gt;0,INDEX('Capacity Summary'!$I$36:$BH$135,MATCH('Capacity Backing (Hide)'!BZ$2,'Capacity Summary'!$B$36:$B$135,0),MATCH('Capacity Backing (Hide)'!$A49,'Capacity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(Hide)'!$A49,'Capacity Summary'!$I$35:$BH$35,0))="x",INDEX('Capacity Summary'!$C$36:$F$135,MATCH('Capacity Backing (Hide)'!CA$2,'Capacity Summary'!$B$36:$B$135,0),4),IF(INDEX('Capacity Summary'!$I$36:$BH$135,MATCH('Capacity Backing (Hide)'!CA$2,'Capacity Summary'!$B$36:$B$135,0),MATCH('Capacity Backing (Hide)'!$A49,'Capacity Summary'!$I$35:$BH$35,0))&lt;&gt;0,INDEX('Capacity Summary'!$I$36:$BH$135,MATCH('Capacity Backing (Hide)'!CA$2,'Capacity Summary'!$B$36:$B$135,0),MATCH('Capacity Backing (Hide)'!$A49,'Capacity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(Hide)'!$A49,'Capacity Summary'!$I$35:$BH$35,0))="x",INDEX('Capacity Summary'!$C$36:$F$135,MATCH('Capacity Backing (Hide)'!CB$2,'Capacity Summary'!$B$36:$B$135,0),4),IF(INDEX('Capacity Summary'!$I$36:$BH$135,MATCH('Capacity Backing (Hide)'!CB$2,'Capacity Summary'!$B$36:$B$135,0),MATCH('Capacity Backing (Hide)'!$A49,'Capacity Summary'!$I$35:$BH$35,0))&lt;&gt;0,INDEX('Capacity Summary'!$I$36:$BH$135,MATCH('Capacity Backing (Hide)'!CB$2,'Capacity Summary'!$B$36:$B$135,0),MATCH('Capacity Backing (Hide)'!$A49,'Capacity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(Hide)'!$A49,'Capacity Summary'!$I$35:$BH$35,0))="x",INDEX('Capacity Summary'!$C$36:$F$135,MATCH('Capacity Backing (Hide)'!CC$2,'Capacity Summary'!$B$36:$B$135,0),4),IF(INDEX('Capacity Summary'!$I$36:$BH$135,MATCH('Capacity Backing (Hide)'!CC$2,'Capacity Summary'!$B$36:$B$135,0),MATCH('Capacity Backing (Hide)'!$A49,'Capacity Summary'!$I$35:$BH$35,0))&lt;&gt;0,INDEX('Capacity Summary'!$I$36:$BH$135,MATCH('Capacity Backing (Hide)'!CC$2,'Capacity Summary'!$B$36:$B$135,0),MATCH('Capacity Backing (Hide)'!$A49,'Capacity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(Hide)'!$A49,'Capacity Summary'!$I$35:$BH$35,0))="x",INDEX('Capacity Summary'!$C$36:$F$135,MATCH('Capacity Backing (Hide)'!CD$2,'Capacity Summary'!$B$36:$B$135,0),4),IF(INDEX('Capacity Summary'!$I$36:$BH$135,MATCH('Capacity Backing (Hide)'!CD$2,'Capacity Summary'!$B$36:$B$135,0),MATCH('Capacity Backing (Hide)'!$A49,'Capacity Summary'!$I$35:$BH$35,0))&lt;&gt;0,INDEX('Capacity Summary'!$I$36:$BH$135,MATCH('Capacity Backing (Hide)'!CD$2,'Capacity Summary'!$B$36:$B$135,0),MATCH('Capacity Backing (Hide)'!$A49,'Capacity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(Hide)'!$A49,'Capacity Summary'!$I$35:$BH$35,0))="x",INDEX('Capacity Summary'!$C$36:$F$135,MATCH('Capacity Backing (Hide)'!CE$2,'Capacity Summary'!$B$36:$B$135,0),4),IF(INDEX('Capacity Summary'!$I$36:$BH$135,MATCH('Capacity Backing (Hide)'!CE$2,'Capacity Summary'!$B$36:$B$135,0),MATCH('Capacity Backing (Hide)'!$A49,'Capacity Summary'!$I$35:$BH$35,0))&lt;&gt;0,INDEX('Capacity Summary'!$I$36:$BH$135,MATCH('Capacity Backing (Hide)'!CE$2,'Capacity Summary'!$B$36:$B$135,0),MATCH('Capacity Backing (Hide)'!$A49,'Capacity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(Hide)'!$A49,'Capacity Summary'!$I$35:$BH$35,0))="x",INDEX('Capacity Summary'!$C$36:$F$135,MATCH('Capacity Backing (Hide)'!CF$2,'Capacity Summary'!$B$36:$B$135,0),4),IF(INDEX('Capacity Summary'!$I$36:$BH$135,MATCH('Capacity Backing (Hide)'!CF$2,'Capacity Summary'!$B$36:$B$135,0),MATCH('Capacity Backing (Hide)'!$A49,'Capacity Summary'!$I$35:$BH$35,0))&lt;&gt;0,INDEX('Capacity Summary'!$I$36:$BH$135,MATCH('Capacity Backing (Hide)'!CF$2,'Capacity Summary'!$B$36:$B$135,0),MATCH('Capacity Backing (Hide)'!$A49,'Capacity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(Hide)'!$A49,'Capacity Summary'!$I$35:$BH$35,0))="x",INDEX('Capacity Summary'!$C$36:$F$135,MATCH('Capacity Backing (Hide)'!CG$2,'Capacity Summary'!$B$36:$B$135,0),4),IF(INDEX('Capacity Summary'!$I$36:$BH$135,MATCH('Capacity Backing (Hide)'!CG$2,'Capacity Summary'!$B$36:$B$135,0),MATCH('Capacity Backing (Hide)'!$A49,'Capacity Summary'!$I$35:$BH$35,0))&lt;&gt;0,INDEX('Capacity Summary'!$I$36:$BH$135,MATCH('Capacity Backing (Hide)'!CG$2,'Capacity Summary'!$B$36:$B$135,0),MATCH('Capacity Backing (Hide)'!$A49,'Capacity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(Hide)'!$A49,'Capacity Summary'!$I$35:$BH$35,0))="x",INDEX('Capacity Summary'!$C$36:$F$135,MATCH('Capacity Backing (Hide)'!CH$2,'Capacity Summary'!$B$36:$B$135,0),4),IF(INDEX('Capacity Summary'!$I$36:$BH$135,MATCH('Capacity Backing (Hide)'!CH$2,'Capacity Summary'!$B$36:$B$135,0),MATCH('Capacity Backing (Hide)'!$A49,'Capacity Summary'!$I$35:$BH$35,0))&lt;&gt;0,INDEX('Capacity Summary'!$I$36:$BH$135,MATCH('Capacity Backing (Hide)'!CH$2,'Capacity Summary'!$B$36:$B$135,0),MATCH('Capacity Backing (Hide)'!$A49,'Capacity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(Hide)'!$A49,'Capacity Summary'!$I$35:$BH$35,0))="x",INDEX('Capacity Summary'!$C$36:$F$135,MATCH('Capacity Backing (Hide)'!CI$2,'Capacity Summary'!$B$36:$B$135,0),4),IF(INDEX('Capacity Summary'!$I$36:$BH$135,MATCH('Capacity Backing (Hide)'!CI$2,'Capacity Summary'!$B$36:$B$135,0),MATCH('Capacity Backing (Hide)'!$A49,'Capacity Summary'!$I$35:$BH$35,0))&lt;&gt;0,INDEX('Capacity Summary'!$I$36:$BH$135,MATCH('Capacity Backing (Hide)'!CI$2,'Capacity Summary'!$B$36:$B$135,0),MATCH('Capacity Backing (Hide)'!$A49,'Capacity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(Hide)'!$A49,'Capacity Summary'!$I$35:$BH$35,0))="x",INDEX('Capacity Summary'!$C$36:$F$135,MATCH('Capacity Backing (Hide)'!CJ$2,'Capacity Summary'!$B$36:$B$135,0),4),IF(INDEX('Capacity Summary'!$I$36:$BH$135,MATCH('Capacity Backing (Hide)'!CJ$2,'Capacity Summary'!$B$36:$B$135,0),MATCH('Capacity Backing (Hide)'!$A49,'Capacity Summary'!$I$35:$BH$35,0))&lt;&gt;0,INDEX('Capacity Summary'!$I$36:$BH$135,MATCH('Capacity Backing (Hide)'!CJ$2,'Capacity Summary'!$B$36:$B$135,0),MATCH('Capacity Backing (Hide)'!$A49,'Capacity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(Hide)'!$A49,'Capacity Summary'!$I$35:$BH$35,0))="x",INDEX('Capacity Summary'!$C$36:$F$135,MATCH('Capacity Backing (Hide)'!CK$2,'Capacity Summary'!$B$36:$B$135,0),4),IF(INDEX('Capacity Summary'!$I$36:$BH$135,MATCH('Capacity Backing (Hide)'!CK$2,'Capacity Summary'!$B$36:$B$135,0),MATCH('Capacity Backing (Hide)'!$A49,'Capacity Summary'!$I$35:$BH$35,0))&lt;&gt;0,INDEX('Capacity Summary'!$I$36:$BH$135,MATCH('Capacity Backing (Hide)'!CK$2,'Capacity Summary'!$B$36:$B$135,0),MATCH('Capacity Backing (Hide)'!$A49,'Capacity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(Hide)'!$A49,'Capacity Summary'!$I$35:$BH$35,0))="x",INDEX('Capacity Summary'!$C$36:$F$135,MATCH('Capacity Backing (Hide)'!CL$2,'Capacity Summary'!$B$36:$B$135,0),4),IF(INDEX('Capacity Summary'!$I$36:$BH$135,MATCH('Capacity Backing (Hide)'!CL$2,'Capacity Summary'!$B$36:$B$135,0),MATCH('Capacity Backing (Hide)'!$A49,'Capacity Summary'!$I$35:$BH$35,0))&lt;&gt;0,INDEX('Capacity Summary'!$I$36:$BH$135,MATCH('Capacity Backing (Hide)'!CL$2,'Capacity Summary'!$B$36:$B$135,0),MATCH('Capacity Backing (Hide)'!$A49,'Capacity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(Hide)'!$A49,'Capacity Summary'!$I$35:$BH$35,0))="x",INDEX('Capacity Summary'!$C$36:$F$135,MATCH('Capacity Backing (Hide)'!CM$2,'Capacity Summary'!$B$36:$B$135,0),4),IF(INDEX('Capacity Summary'!$I$36:$BH$135,MATCH('Capacity Backing (Hide)'!CM$2,'Capacity Summary'!$B$36:$B$135,0),MATCH('Capacity Backing (Hide)'!$A49,'Capacity Summary'!$I$35:$BH$35,0))&lt;&gt;0,INDEX('Capacity Summary'!$I$36:$BH$135,MATCH('Capacity Backing (Hide)'!CM$2,'Capacity Summary'!$B$36:$B$135,0),MATCH('Capacity Backing (Hide)'!$A49,'Capacity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(Hide)'!$A49,'Capacity Summary'!$I$35:$BH$35,0))="x",INDEX('Capacity Summary'!$C$36:$F$135,MATCH('Capacity Backing (Hide)'!CN$2,'Capacity Summary'!$B$36:$B$135,0),4),IF(INDEX('Capacity Summary'!$I$36:$BH$135,MATCH('Capacity Backing (Hide)'!CN$2,'Capacity Summary'!$B$36:$B$135,0),MATCH('Capacity Backing (Hide)'!$A49,'Capacity Summary'!$I$35:$BH$35,0))&lt;&gt;0,INDEX('Capacity Summary'!$I$36:$BH$135,MATCH('Capacity Backing (Hide)'!CN$2,'Capacity Summary'!$B$36:$B$135,0),MATCH('Capacity Backing (Hide)'!$A49,'Capacity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(Hide)'!$A49,'Capacity Summary'!$I$35:$BH$35,0))="x",INDEX('Capacity Summary'!$C$36:$F$135,MATCH('Capacity Backing (Hide)'!CO$2,'Capacity Summary'!$B$36:$B$135,0),4),IF(INDEX('Capacity Summary'!$I$36:$BH$135,MATCH('Capacity Backing (Hide)'!CO$2,'Capacity Summary'!$B$36:$B$135,0),MATCH('Capacity Backing (Hide)'!$A49,'Capacity Summary'!$I$35:$BH$35,0))&lt;&gt;0,INDEX('Capacity Summary'!$I$36:$BH$135,MATCH('Capacity Backing (Hide)'!CO$2,'Capacity Summary'!$B$36:$B$135,0),MATCH('Capacity Backing (Hide)'!$A49,'Capacity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(Hide)'!$A49,'Capacity Summary'!$I$35:$BH$35,0))="x",INDEX('Capacity Summary'!$C$36:$F$135,MATCH('Capacity Backing (Hide)'!CP$2,'Capacity Summary'!$B$36:$B$135,0),4),IF(INDEX('Capacity Summary'!$I$36:$BH$135,MATCH('Capacity Backing (Hide)'!CP$2,'Capacity Summary'!$B$36:$B$135,0),MATCH('Capacity Backing (Hide)'!$A49,'Capacity Summary'!$I$35:$BH$35,0))&lt;&gt;0,INDEX('Capacity Summary'!$I$36:$BH$135,MATCH('Capacity Backing (Hide)'!CP$2,'Capacity Summary'!$B$36:$B$135,0),MATCH('Capacity Backing (Hide)'!$A49,'Capacity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(Hide)'!$A49,'Capacity Summary'!$I$35:$BH$35,0))="x",INDEX('Capacity Summary'!$C$36:$F$135,MATCH('Capacity Backing (Hide)'!CQ$2,'Capacity Summary'!$B$36:$B$135,0),4),IF(INDEX('Capacity Summary'!$I$36:$BH$135,MATCH('Capacity Backing (Hide)'!CQ$2,'Capacity Summary'!$B$36:$B$135,0),MATCH('Capacity Backing (Hide)'!$A49,'Capacity Summary'!$I$35:$BH$35,0))&lt;&gt;0,INDEX('Capacity Summary'!$I$36:$BH$135,MATCH('Capacity Backing (Hide)'!CQ$2,'Capacity Summary'!$B$36:$B$135,0),MATCH('Capacity Backing (Hide)'!$A49,'Capacity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(Hide)'!$A49,'Capacity Summary'!$I$35:$BH$35,0))="x",INDEX('Capacity Summary'!$C$36:$F$135,MATCH('Capacity Backing (Hide)'!CR$2,'Capacity Summary'!$B$36:$B$135,0),4),IF(INDEX('Capacity Summary'!$I$36:$BH$135,MATCH('Capacity Backing (Hide)'!CR$2,'Capacity Summary'!$B$36:$B$135,0),MATCH('Capacity Backing (Hide)'!$A49,'Capacity Summary'!$I$35:$BH$35,0))&lt;&gt;0,INDEX('Capacity Summary'!$I$36:$BH$135,MATCH('Capacity Backing (Hide)'!CR$2,'Capacity Summary'!$B$36:$B$135,0),MATCH('Capacity Backing (Hide)'!$A49,'Capacity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(Hide)'!$A49,'Capacity Summary'!$I$35:$BH$35,0))="x",INDEX('Capacity Summary'!$C$36:$F$135,MATCH('Capacity Backing (Hide)'!CS$2,'Capacity Summary'!$B$36:$B$135,0),4),IF(INDEX('Capacity Summary'!$I$36:$BH$135,MATCH('Capacity Backing (Hide)'!CS$2,'Capacity Summary'!$B$36:$B$135,0),MATCH('Capacity Backing (Hide)'!$A49,'Capacity Summary'!$I$35:$BH$35,0))&lt;&gt;0,INDEX('Capacity Summary'!$I$36:$BH$135,MATCH('Capacity Backing (Hide)'!CS$2,'Capacity Summary'!$B$36:$B$135,0),MATCH('Capacity Backing (Hide)'!$A49,'Capacity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(Hide)'!$A49,'Capacity Summary'!$I$35:$BH$35,0))="x",INDEX('Capacity Summary'!$C$36:$F$135,MATCH('Capacity Backing (Hide)'!CT$2,'Capacity Summary'!$B$36:$B$135,0),4),IF(INDEX('Capacity Summary'!$I$36:$BH$135,MATCH('Capacity Backing (Hide)'!CT$2,'Capacity Summary'!$B$36:$B$135,0),MATCH('Capacity Backing (Hide)'!$A49,'Capacity Summary'!$I$35:$BH$35,0))&lt;&gt;0,INDEX('Capacity Summary'!$I$36:$BH$135,MATCH('Capacity Backing (Hide)'!CT$2,'Capacity Summary'!$B$36:$B$135,0),MATCH('Capacity Backing (Hide)'!$A49,'Capacity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(Hide)'!$A49,'Capacity Summary'!$I$35:$BH$35,0))="x",INDEX('Capacity Summary'!$C$36:$F$135,MATCH('Capacity Backing (Hide)'!CU$2,'Capacity Summary'!$B$36:$B$135,0),4),IF(INDEX('Capacity Summary'!$I$36:$BH$135,MATCH('Capacity Backing (Hide)'!CU$2,'Capacity Summary'!$B$36:$B$135,0),MATCH('Capacity Backing (Hide)'!$A49,'Capacity Summary'!$I$35:$BH$35,0))&lt;&gt;0,INDEX('Capacity Summary'!$I$36:$BH$135,MATCH('Capacity Backing (Hide)'!CU$2,'Capacity Summary'!$B$36:$B$135,0),MATCH('Capacity Backing (Hide)'!$A49,'Capacity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(Hide)'!$A49,'Capacity Summary'!$I$35:$BH$35,0))="x",INDEX('Capacity Summary'!$C$36:$F$135,MATCH('Capacity Backing (Hide)'!CV$2,'Capacity Summary'!$B$36:$B$135,0),4),IF(INDEX('Capacity Summary'!$I$36:$BH$135,MATCH('Capacity Backing (Hide)'!CV$2,'Capacity Summary'!$B$36:$B$135,0),MATCH('Capacity Backing (Hide)'!$A49,'Capacity Summary'!$I$35:$BH$35,0))&lt;&gt;0,INDEX('Capacity Summary'!$I$36:$BH$135,MATCH('Capacity Backing (Hide)'!CV$2,'Capacity Summary'!$B$36:$B$135,0),MATCH('Capacity Backing (Hide)'!$A49,'Capacity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(Hide)'!$A49,'Capacity Summary'!$I$35:$BH$35,0))="x",INDEX('Capacity Summary'!$C$36:$F$135,MATCH('Capacity Backing (Hide)'!CW$2,'Capacity Summary'!$B$36:$B$135,0),4),IF(INDEX('Capacity Summary'!$I$36:$BH$135,MATCH('Capacity Backing (Hide)'!CW$2,'Capacity Summary'!$B$36:$B$135,0),MATCH('Capacity Backing (Hide)'!$A49,'Capacity Summary'!$I$35:$BH$35,0))&lt;&gt;0,INDEX('Capacity Summary'!$I$36:$BH$135,MATCH('Capacity Backing (Hide)'!CW$2,'Capacity Summary'!$B$36:$B$135,0),MATCH('Capacity Backing (Hide)'!$A49,'Capacity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(Hide)'!$A50,'Capacity Summary'!$I$35:$BH$35,0))="x",INDEX('Capacity Summary'!$C$36:$F$135,MATCH('Capacity Backing (Hide)'!B$2,'Capacity Summary'!$B$36:$B$135,0),4),IF(INDEX('Capacity Summary'!$I$36:$BH$135,MATCH('Capacity Backing (Hide)'!B$2,'Capacity Summary'!$B$36:$B$135,0),MATCH('Capacity Backing (Hide)'!$A50,'Capacity Summary'!$I$35:$BH$35,0))&lt;&gt;0,INDEX('Capacity Summary'!$I$36:$BH$135,MATCH('Capacity Backing (Hide)'!B$2,'Capacity Summary'!$B$36:$B$135,0),MATCH('Capacity Backing (Hide)'!$A50,'Capacity Summary'!$I$35:$BH$35,0)),0)),INDEX('Capacity Summary'!$C$36:$F$135,MATCH('Capacity Backing (Hide)'!B$2,'Capacity Summary'!$B$36:$B$135,0),2)))/IF(Summary!$B$7="Minutes",1,60)/COUNTA(INDEX(Capacity!$C$10:$Q$109,MATCH('Capacity Backing (Hide)'!B$2,Capacity!$B$10:$B$109,0),1):INDEX(Capacity!$C$10:$Q$109,MATCH('Capacity Backing (Hide)'!B$2,Capacity!$B$10:$B$109,0),15))</f>
        <v>3600</v>
      </c>
      <c r="C5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(Hide)'!$A50,'Capacity Summary'!$I$35:$BH$35,0))="x",INDEX('Capacity Summary'!$C$36:$F$135,MATCH('Capacity Backing (Hide)'!C$2,'Capacity Summary'!$B$36:$B$135,0),4),IF(INDEX('Capacity Summary'!$I$36:$BH$135,MATCH('Capacity Backing (Hide)'!C$2,'Capacity Summary'!$B$36:$B$135,0),MATCH('Capacity Backing (Hide)'!$A50,'Capacity Summary'!$I$35:$BH$35,0))&lt;&gt;0,INDEX('Capacity Summary'!$I$36:$BH$135,MATCH('Capacity Backing (Hide)'!C$2,'Capacity Summary'!$B$36:$B$135,0),MATCH('Capacity Backing (Hide)'!$A50,'Capacity Summary'!$I$35:$BH$35,0)),0)),INDEX('Capacity Summary'!$C$36:$F$135,MATCH('Capacity Backing (Hide)'!C$2,'Capacity Summary'!$B$36:$B$135,0),2)))/IF(Summary!$B$7="Minutes",1,60)/COUNTA(INDEX(Capacity!$C$10:$Q$109,MATCH('Capacity Backing (Hide)'!C$2,Capacity!$B$10:$B$109,0),1):INDEX(Capacity!$C$10:$Q$109,MATCH('Capacity Backing (Hide)'!C$2,Capacity!$B$10:$B$109,0),15))</f>
        <v>3600</v>
      </c>
      <c r="D5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(Hide)'!$A50,'Capacity Summary'!$I$35:$BH$35,0))="x",INDEX('Capacity Summary'!$C$36:$F$135,MATCH('Capacity Backing (Hide)'!D$2,'Capacity Summary'!$B$36:$B$135,0),4),IF(INDEX('Capacity Summary'!$I$36:$BH$135,MATCH('Capacity Backing (Hide)'!D$2,'Capacity Summary'!$B$36:$B$135,0),MATCH('Capacity Backing (Hide)'!$A50,'Capacity Summary'!$I$35:$BH$35,0))&lt;&gt;0,INDEX('Capacity Summary'!$I$36:$BH$135,MATCH('Capacity Backing (Hide)'!D$2,'Capacity Summary'!$B$36:$B$135,0),MATCH('Capacity Backing (Hide)'!$A50,'Capacity Summary'!$I$35:$BH$35,0)),0)),INDEX('Capacity Summary'!$C$36:$F$135,MATCH('Capacity Backing (Hide)'!D$2,'Capacity Summary'!$B$36:$B$135,0),2)))/IF(Summary!$B$7="Minutes",1,60)/COUNTA(INDEX(Capacity!$C$10:$Q$109,MATCH('Capacity Backing (Hide)'!D$2,Capacity!$B$10:$B$109,0),1):INDEX(Capacity!$C$10:$Q$109,MATCH('Capacity Backing (Hide)'!D$2,Capacity!$B$10:$B$109,0),15))</f>
        <v>3600</v>
      </c>
      <c r="E5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(Hide)'!$A50,'Capacity Summary'!$I$35:$BH$35,0))="x",INDEX('Capacity Summary'!$C$36:$F$135,MATCH('Capacity Backing (Hide)'!E$2,'Capacity Summary'!$B$36:$B$135,0),4),IF(INDEX('Capacity Summary'!$I$36:$BH$135,MATCH('Capacity Backing (Hide)'!E$2,'Capacity Summary'!$B$36:$B$135,0),MATCH('Capacity Backing (Hide)'!$A50,'Capacity Summary'!$I$35:$BH$35,0))&lt;&gt;0,INDEX('Capacity Summary'!$I$36:$BH$135,MATCH('Capacity Backing (Hide)'!E$2,'Capacity Summary'!$B$36:$B$135,0),MATCH('Capacity Backing (Hide)'!$A50,'Capacity Summary'!$I$35:$BH$35,0)),0)),INDEX('Capacity Summary'!$C$36:$F$135,MATCH('Capacity Backing (Hide)'!E$2,'Capacity Summary'!$B$36:$B$135,0),2)))/IF(Summary!$B$7="Minutes",1,60)/COUNTA(INDEX(Capacity!$C$10:$Q$109,MATCH('Capacity Backing (Hide)'!E$2,Capacity!$B$10:$B$109,0),1):INDEX(Capacity!$C$10:$Q$109,MATCH('Capacity Backing (Hide)'!E$2,Capacity!$B$10:$B$109,0),15))</f>
        <v>#N/A</v>
      </c>
      <c r="F5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(Hide)'!$A50,'Capacity Summary'!$I$35:$BH$35,0))="x",INDEX('Capacity Summary'!$C$36:$F$135,MATCH('Capacity Backing (Hide)'!F$2,'Capacity Summary'!$B$36:$B$135,0),4),IF(INDEX('Capacity Summary'!$I$36:$BH$135,MATCH('Capacity Backing (Hide)'!F$2,'Capacity Summary'!$B$36:$B$135,0),MATCH('Capacity Backing (Hide)'!$A50,'Capacity Summary'!$I$35:$BH$35,0))&lt;&gt;0,INDEX('Capacity Summary'!$I$36:$BH$135,MATCH('Capacity Backing (Hide)'!F$2,'Capacity Summary'!$B$36:$B$135,0),MATCH('Capacity Backing (Hide)'!$A50,'Capacity Summary'!$I$35:$BH$35,0)),0)),INDEX('Capacity Summary'!$C$36:$F$135,MATCH('Capacity Backing (Hide)'!F$2,'Capacity Summary'!$B$36:$B$135,0),2)))/IF(Summary!$B$7="Minutes",1,60)/COUNTA(INDEX(Capacity!$C$10:$Q$109,MATCH('Capacity Backing (Hide)'!F$2,Capacity!$B$10:$B$109,0),1):INDEX(Capacity!$C$10:$Q$109,MATCH('Capacity Backing (Hide)'!F$2,Capacity!$B$10:$B$109,0),15))</f>
        <v>#N/A</v>
      </c>
      <c r="G5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(Hide)'!$A50,'Capacity Summary'!$I$35:$BH$35,0))="x",INDEX('Capacity Summary'!$C$36:$F$135,MATCH('Capacity Backing (Hide)'!G$2,'Capacity Summary'!$B$36:$B$135,0),4),IF(INDEX('Capacity Summary'!$I$36:$BH$135,MATCH('Capacity Backing (Hide)'!G$2,'Capacity Summary'!$B$36:$B$135,0),MATCH('Capacity Backing (Hide)'!$A50,'Capacity Summary'!$I$35:$BH$35,0))&lt;&gt;0,INDEX('Capacity Summary'!$I$36:$BH$135,MATCH('Capacity Backing (Hide)'!G$2,'Capacity Summary'!$B$36:$B$135,0),MATCH('Capacity Backing (Hide)'!$A50,'Capacity Summary'!$I$35:$BH$35,0)),0)),INDEX('Capacity Summary'!$C$36:$F$135,MATCH('Capacity Backing (Hide)'!G$2,'Capacity Summary'!$B$36:$B$135,0),2)))/IF(Summary!$B$7="Minutes",1,60)/COUNTA(INDEX(Capacity!$C$10:$Q$109,MATCH('Capacity Backing (Hide)'!G$2,Capacity!$B$10:$B$109,0),1):INDEX(Capacity!$C$10:$Q$109,MATCH('Capacity Backing (Hide)'!G$2,Capacity!$B$10:$B$109,0),15))</f>
        <v>#N/A</v>
      </c>
      <c r="H5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(Hide)'!$A50,'Capacity Summary'!$I$35:$BH$35,0))="x",INDEX('Capacity Summary'!$C$36:$F$135,MATCH('Capacity Backing (Hide)'!H$2,'Capacity Summary'!$B$36:$B$135,0),4),IF(INDEX('Capacity Summary'!$I$36:$BH$135,MATCH('Capacity Backing (Hide)'!H$2,'Capacity Summary'!$B$36:$B$135,0),MATCH('Capacity Backing (Hide)'!$A50,'Capacity Summary'!$I$35:$BH$35,0))&lt;&gt;0,INDEX('Capacity Summary'!$I$36:$BH$135,MATCH('Capacity Backing (Hide)'!H$2,'Capacity Summary'!$B$36:$B$135,0),MATCH('Capacity Backing (Hide)'!$A50,'Capacity Summary'!$I$35:$BH$35,0)),0)),INDEX('Capacity Summary'!$C$36:$F$135,MATCH('Capacity Backing (Hide)'!H$2,'Capacity Summary'!$B$36:$B$135,0),2)))/IF(Summary!$B$7="Minutes",1,60)/COUNTA(INDEX(Capacity!$C$10:$Q$109,MATCH('Capacity Backing (Hide)'!H$2,Capacity!$B$10:$B$109,0),1):INDEX(Capacity!$C$10:$Q$109,MATCH('Capacity Backing (Hide)'!H$2,Capacity!$B$10:$B$109,0),15))</f>
        <v>#N/A</v>
      </c>
      <c r="I5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(Hide)'!$A50,'Capacity Summary'!$I$35:$BH$35,0))="x",INDEX('Capacity Summary'!$C$36:$F$135,MATCH('Capacity Backing (Hide)'!I$2,'Capacity Summary'!$B$36:$B$135,0),4),IF(INDEX('Capacity Summary'!$I$36:$BH$135,MATCH('Capacity Backing (Hide)'!I$2,'Capacity Summary'!$B$36:$B$135,0),MATCH('Capacity Backing (Hide)'!$A50,'Capacity Summary'!$I$35:$BH$35,0))&lt;&gt;0,INDEX('Capacity Summary'!$I$36:$BH$135,MATCH('Capacity Backing (Hide)'!I$2,'Capacity Summary'!$B$36:$B$135,0),MATCH('Capacity Backing (Hide)'!$A50,'Capacity Summary'!$I$35:$BH$35,0)),0)),INDEX('Capacity Summary'!$C$36:$F$135,MATCH('Capacity Backing (Hide)'!I$2,'Capacity Summary'!$B$36:$B$135,0),2)))/IF(Summary!$B$7="Minutes",1,60)/COUNTA(INDEX(Capacity!$C$10:$Q$109,MATCH('Capacity Backing (Hide)'!I$2,Capacity!$B$10:$B$109,0),1):INDEX(Capacity!$C$10:$Q$109,MATCH('Capacity Backing (Hide)'!I$2,Capacity!$B$10:$B$109,0),15))</f>
        <v>#N/A</v>
      </c>
      <c r="J5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(Hide)'!$A50,'Capacity Summary'!$I$35:$BH$35,0))="x",INDEX('Capacity Summary'!$C$36:$F$135,MATCH('Capacity Backing (Hide)'!J$2,'Capacity Summary'!$B$36:$B$135,0),4),IF(INDEX('Capacity Summary'!$I$36:$BH$135,MATCH('Capacity Backing (Hide)'!J$2,'Capacity Summary'!$B$36:$B$135,0),MATCH('Capacity Backing (Hide)'!$A50,'Capacity Summary'!$I$35:$BH$35,0))&lt;&gt;0,INDEX('Capacity Summary'!$I$36:$BH$135,MATCH('Capacity Backing (Hide)'!J$2,'Capacity Summary'!$B$36:$B$135,0),MATCH('Capacity Backing (Hide)'!$A50,'Capacity Summary'!$I$35:$BH$35,0)),0)),INDEX('Capacity Summary'!$C$36:$F$135,MATCH('Capacity Backing (Hide)'!J$2,'Capacity Summary'!$B$36:$B$135,0),2)))/IF(Summary!$B$7="Minutes",1,60)/COUNTA(INDEX(Capacity!$C$10:$Q$109,MATCH('Capacity Backing (Hide)'!J$2,Capacity!$B$10:$B$109,0),1):INDEX(Capacity!$C$10:$Q$109,MATCH('Capacity Backing (Hide)'!J$2,Capacity!$B$10:$B$109,0),15))</f>
        <v>#N/A</v>
      </c>
      <c r="K5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(Hide)'!$A50,'Capacity Summary'!$I$35:$BH$35,0))="x",INDEX('Capacity Summary'!$C$36:$F$135,MATCH('Capacity Backing (Hide)'!K$2,'Capacity Summary'!$B$36:$B$135,0),4),IF(INDEX('Capacity Summary'!$I$36:$BH$135,MATCH('Capacity Backing (Hide)'!K$2,'Capacity Summary'!$B$36:$B$135,0),MATCH('Capacity Backing (Hide)'!$A50,'Capacity Summary'!$I$35:$BH$35,0))&lt;&gt;0,INDEX('Capacity Summary'!$I$36:$BH$135,MATCH('Capacity Backing (Hide)'!K$2,'Capacity Summary'!$B$36:$B$135,0),MATCH('Capacity Backing (Hide)'!$A50,'Capacity Summary'!$I$35:$BH$35,0)),0)),INDEX('Capacity Summary'!$C$36:$F$135,MATCH('Capacity Backing (Hide)'!K$2,'Capacity Summary'!$B$36:$B$135,0),2)))/IF(Summary!$B$7="Minutes",1,60)/COUNTA(INDEX(Capacity!$C$10:$Q$109,MATCH('Capacity Backing (Hide)'!K$2,Capacity!$B$10:$B$109,0),1):INDEX(Capacity!$C$10:$Q$109,MATCH('Capacity Backing (Hide)'!K$2,Capacity!$B$10:$B$109,0),15))</f>
        <v>#N/A</v>
      </c>
      <c r="L5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(Hide)'!$A50,'Capacity Summary'!$I$35:$BH$35,0))="x",INDEX('Capacity Summary'!$C$36:$F$135,MATCH('Capacity Backing (Hide)'!L$2,'Capacity Summary'!$B$36:$B$135,0),4),IF(INDEX('Capacity Summary'!$I$36:$BH$135,MATCH('Capacity Backing (Hide)'!L$2,'Capacity Summary'!$B$36:$B$135,0),MATCH('Capacity Backing (Hide)'!$A50,'Capacity Summary'!$I$35:$BH$35,0))&lt;&gt;0,INDEX('Capacity Summary'!$I$36:$BH$135,MATCH('Capacity Backing (Hide)'!L$2,'Capacity Summary'!$B$36:$B$135,0),MATCH('Capacity Backing (Hide)'!$A50,'Capacity Summary'!$I$35:$BH$35,0)),0)),INDEX('Capacity Summary'!$C$36:$F$135,MATCH('Capacity Backing (Hide)'!L$2,'Capacity Summary'!$B$36:$B$135,0),2)))/IF(Summary!$B$7="Minutes",1,60)/COUNTA(INDEX(Capacity!$C$10:$Q$109,MATCH('Capacity Backing (Hide)'!L$2,Capacity!$B$10:$B$109,0),1):INDEX(Capacity!$C$10:$Q$109,MATCH('Capacity Backing (Hide)'!L$2,Capacity!$B$10:$B$109,0),15))</f>
        <v>#N/A</v>
      </c>
      <c r="M5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(Hide)'!$A50,'Capacity Summary'!$I$35:$BH$35,0))="x",INDEX('Capacity Summary'!$C$36:$F$135,MATCH('Capacity Backing (Hide)'!M$2,'Capacity Summary'!$B$36:$B$135,0),4),IF(INDEX('Capacity Summary'!$I$36:$BH$135,MATCH('Capacity Backing (Hide)'!M$2,'Capacity Summary'!$B$36:$B$135,0),MATCH('Capacity Backing (Hide)'!$A50,'Capacity Summary'!$I$35:$BH$35,0))&lt;&gt;0,INDEX('Capacity Summary'!$I$36:$BH$135,MATCH('Capacity Backing (Hide)'!M$2,'Capacity Summary'!$B$36:$B$135,0),MATCH('Capacity Backing (Hide)'!$A50,'Capacity Summary'!$I$35:$BH$35,0)),0)),INDEX('Capacity Summary'!$C$36:$F$135,MATCH('Capacity Backing (Hide)'!M$2,'Capacity Summary'!$B$36:$B$135,0),2)))/IF(Summary!$B$7="Minutes",1,60)/COUNTA(INDEX(Capacity!$C$10:$Q$109,MATCH('Capacity Backing (Hide)'!M$2,Capacity!$B$10:$B$109,0),1):INDEX(Capacity!$C$10:$Q$109,MATCH('Capacity Backing (Hide)'!M$2,Capacity!$B$10:$B$109,0),15))</f>
        <v>#N/A</v>
      </c>
      <c r="N5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(Hide)'!$A50,'Capacity Summary'!$I$35:$BH$35,0))="x",INDEX('Capacity Summary'!$C$36:$F$135,MATCH('Capacity Backing (Hide)'!N$2,'Capacity Summary'!$B$36:$B$135,0),4),IF(INDEX('Capacity Summary'!$I$36:$BH$135,MATCH('Capacity Backing (Hide)'!N$2,'Capacity Summary'!$B$36:$B$135,0),MATCH('Capacity Backing (Hide)'!$A50,'Capacity Summary'!$I$35:$BH$35,0))&lt;&gt;0,INDEX('Capacity Summary'!$I$36:$BH$135,MATCH('Capacity Backing (Hide)'!N$2,'Capacity Summary'!$B$36:$B$135,0),MATCH('Capacity Backing (Hide)'!$A50,'Capacity Summary'!$I$35:$BH$35,0)),0)),INDEX('Capacity Summary'!$C$36:$F$135,MATCH('Capacity Backing (Hide)'!N$2,'Capacity Summary'!$B$36:$B$135,0),2)))/IF(Summary!$B$7="Minutes",1,60)/COUNTA(INDEX(Capacity!$C$10:$Q$109,MATCH('Capacity Backing (Hide)'!N$2,Capacity!$B$10:$B$109,0),1):INDEX(Capacity!$C$10:$Q$109,MATCH('Capacity Backing (Hide)'!N$2,Capacity!$B$10:$B$109,0),15))</f>
        <v>#N/A</v>
      </c>
      <c r="O5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(Hide)'!$A50,'Capacity Summary'!$I$35:$BH$35,0))="x",INDEX('Capacity Summary'!$C$36:$F$135,MATCH('Capacity Backing (Hide)'!O$2,'Capacity Summary'!$B$36:$B$135,0),4),IF(INDEX('Capacity Summary'!$I$36:$BH$135,MATCH('Capacity Backing (Hide)'!O$2,'Capacity Summary'!$B$36:$B$135,0),MATCH('Capacity Backing (Hide)'!$A50,'Capacity Summary'!$I$35:$BH$35,0))&lt;&gt;0,INDEX('Capacity Summary'!$I$36:$BH$135,MATCH('Capacity Backing (Hide)'!O$2,'Capacity Summary'!$B$36:$B$135,0),MATCH('Capacity Backing (Hide)'!$A50,'Capacity Summary'!$I$35:$BH$35,0)),0)),INDEX('Capacity Summary'!$C$36:$F$135,MATCH('Capacity Backing (Hide)'!O$2,'Capacity Summary'!$B$36:$B$135,0),2)))/IF(Summary!$B$7="Minutes",1,60)/COUNTA(INDEX(Capacity!$C$10:$Q$109,MATCH('Capacity Backing (Hide)'!O$2,Capacity!$B$10:$B$109,0),1):INDEX(Capacity!$C$10:$Q$109,MATCH('Capacity Backing (Hide)'!O$2,Capacity!$B$10:$B$109,0),15))</f>
        <v>#N/A</v>
      </c>
      <c r="P5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(Hide)'!$A50,'Capacity Summary'!$I$35:$BH$35,0))="x",INDEX('Capacity Summary'!$C$36:$F$135,MATCH('Capacity Backing (Hide)'!P$2,'Capacity Summary'!$B$36:$B$135,0),4),IF(INDEX('Capacity Summary'!$I$36:$BH$135,MATCH('Capacity Backing (Hide)'!P$2,'Capacity Summary'!$B$36:$B$135,0),MATCH('Capacity Backing (Hide)'!$A50,'Capacity Summary'!$I$35:$BH$35,0))&lt;&gt;0,INDEX('Capacity Summary'!$I$36:$BH$135,MATCH('Capacity Backing (Hide)'!P$2,'Capacity Summary'!$B$36:$B$135,0),MATCH('Capacity Backing (Hide)'!$A50,'Capacity Summary'!$I$35:$BH$35,0)),0)),INDEX('Capacity Summary'!$C$36:$F$135,MATCH('Capacity Backing (Hide)'!P$2,'Capacity Summary'!$B$36:$B$135,0),2)))/IF(Summary!$B$7="Minutes",1,60)/COUNTA(INDEX(Capacity!$C$10:$Q$109,MATCH('Capacity Backing (Hide)'!P$2,Capacity!$B$10:$B$109,0),1):INDEX(Capacity!$C$10:$Q$109,MATCH('Capacity Backing (Hide)'!P$2,Capacity!$B$10:$B$109,0),15))</f>
        <v>#N/A</v>
      </c>
      <c r="Q5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(Hide)'!$A50,'Capacity Summary'!$I$35:$BH$35,0))="x",INDEX('Capacity Summary'!$C$36:$F$135,MATCH('Capacity Backing (Hide)'!Q$2,'Capacity Summary'!$B$36:$B$135,0),4),IF(INDEX('Capacity Summary'!$I$36:$BH$135,MATCH('Capacity Backing (Hide)'!Q$2,'Capacity Summary'!$B$36:$B$135,0),MATCH('Capacity Backing (Hide)'!$A50,'Capacity Summary'!$I$35:$BH$35,0))&lt;&gt;0,INDEX('Capacity Summary'!$I$36:$BH$135,MATCH('Capacity Backing (Hide)'!Q$2,'Capacity Summary'!$B$36:$B$135,0),MATCH('Capacity Backing (Hide)'!$A50,'Capacity Summary'!$I$35:$BH$35,0)),0)),INDEX('Capacity Summary'!$C$36:$F$135,MATCH('Capacity Backing (Hide)'!Q$2,'Capacity Summary'!$B$36:$B$135,0),2)))/IF(Summary!$B$7="Minutes",1,60)/COUNTA(INDEX(Capacity!$C$10:$Q$109,MATCH('Capacity Backing (Hide)'!Q$2,Capacity!$B$10:$B$109,0),1):INDEX(Capacity!$C$10:$Q$109,MATCH('Capacity Backing (Hide)'!Q$2,Capacity!$B$10:$B$109,0),15))</f>
        <v>#N/A</v>
      </c>
      <c r="R5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(Hide)'!$A50,'Capacity Summary'!$I$35:$BH$35,0))="x",INDEX('Capacity Summary'!$C$36:$F$135,MATCH('Capacity Backing (Hide)'!R$2,'Capacity Summary'!$B$36:$B$135,0),4),IF(INDEX('Capacity Summary'!$I$36:$BH$135,MATCH('Capacity Backing (Hide)'!R$2,'Capacity Summary'!$B$36:$B$135,0),MATCH('Capacity Backing (Hide)'!$A50,'Capacity Summary'!$I$35:$BH$35,0))&lt;&gt;0,INDEX('Capacity Summary'!$I$36:$BH$135,MATCH('Capacity Backing (Hide)'!R$2,'Capacity Summary'!$B$36:$B$135,0),MATCH('Capacity Backing (Hide)'!$A50,'Capacity Summary'!$I$35:$BH$35,0)),0)),INDEX('Capacity Summary'!$C$36:$F$135,MATCH('Capacity Backing (Hide)'!R$2,'Capacity Summary'!$B$36:$B$135,0),2)))/IF(Summary!$B$7="Minutes",1,60)/COUNTA(INDEX(Capacity!$C$10:$Q$109,MATCH('Capacity Backing (Hide)'!R$2,Capacity!$B$10:$B$109,0),1):INDEX(Capacity!$C$10:$Q$109,MATCH('Capacity Backing (Hide)'!R$2,Capacity!$B$10:$B$109,0),15))</f>
        <v>#N/A</v>
      </c>
      <c r="S5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(Hide)'!$A50,'Capacity Summary'!$I$35:$BH$35,0))="x",INDEX('Capacity Summary'!$C$36:$F$135,MATCH('Capacity Backing (Hide)'!S$2,'Capacity Summary'!$B$36:$B$135,0),4),IF(INDEX('Capacity Summary'!$I$36:$BH$135,MATCH('Capacity Backing (Hide)'!S$2,'Capacity Summary'!$B$36:$B$135,0),MATCH('Capacity Backing (Hide)'!$A50,'Capacity Summary'!$I$35:$BH$35,0))&lt;&gt;0,INDEX('Capacity Summary'!$I$36:$BH$135,MATCH('Capacity Backing (Hide)'!S$2,'Capacity Summary'!$B$36:$B$135,0),MATCH('Capacity Backing (Hide)'!$A50,'Capacity Summary'!$I$35:$BH$35,0)),0)),INDEX('Capacity Summary'!$C$36:$F$135,MATCH('Capacity Backing (Hide)'!S$2,'Capacity Summary'!$B$36:$B$135,0),2)))/IF(Summary!$B$7="Minutes",1,60)/COUNTA(INDEX(Capacity!$C$10:$Q$109,MATCH('Capacity Backing (Hide)'!S$2,Capacity!$B$10:$B$109,0),1):INDEX(Capacity!$C$10:$Q$109,MATCH('Capacity Backing (Hide)'!S$2,Capacity!$B$10:$B$109,0),15))</f>
        <v>#N/A</v>
      </c>
      <c r="T5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(Hide)'!$A50,'Capacity Summary'!$I$35:$BH$35,0))="x",INDEX('Capacity Summary'!$C$36:$F$135,MATCH('Capacity Backing (Hide)'!T$2,'Capacity Summary'!$B$36:$B$135,0),4),IF(INDEX('Capacity Summary'!$I$36:$BH$135,MATCH('Capacity Backing (Hide)'!T$2,'Capacity Summary'!$B$36:$B$135,0),MATCH('Capacity Backing (Hide)'!$A50,'Capacity Summary'!$I$35:$BH$35,0))&lt;&gt;0,INDEX('Capacity Summary'!$I$36:$BH$135,MATCH('Capacity Backing (Hide)'!T$2,'Capacity Summary'!$B$36:$B$135,0),MATCH('Capacity Backing (Hide)'!$A50,'Capacity Summary'!$I$35:$BH$35,0)),0)),INDEX('Capacity Summary'!$C$36:$F$135,MATCH('Capacity Backing (Hide)'!T$2,'Capacity Summary'!$B$36:$B$135,0),2)))/IF(Summary!$B$7="Minutes",1,60)/COUNTA(INDEX(Capacity!$C$10:$Q$109,MATCH('Capacity Backing (Hide)'!T$2,Capacity!$B$10:$B$109,0),1):INDEX(Capacity!$C$10:$Q$109,MATCH('Capacity Backing (Hide)'!T$2,Capacity!$B$10:$B$109,0),15))</f>
        <v>#N/A</v>
      </c>
      <c r="U5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(Hide)'!$A50,'Capacity Summary'!$I$35:$BH$35,0))="x",INDEX('Capacity Summary'!$C$36:$F$135,MATCH('Capacity Backing (Hide)'!U$2,'Capacity Summary'!$B$36:$B$135,0),4),IF(INDEX('Capacity Summary'!$I$36:$BH$135,MATCH('Capacity Backing (Hide)'!U$2,'Capacity Summary'!$B$36:$B$135,0),MATCH('Capacity Backing (Hide)'!$A50,'Capacity Summary'!$I$35:$BH$35,0))&lt;&gt;0,INDEX('Capacity Summary'!$I$36:$BH$135,MATCH('Capacity Backing (Hide)'!U$2,'Capacity Summary'!$B$36:$B$135,0),MATCH('Capacity Backing (Hide)'!$A50,'Capacity Summary'!$I$35:$BH$35,0)),0)),INDEX('Capacity Summary'!$C$36:$F$135,MATCH('Capacity Backing (Hide)'!U$2,'Capacity Summary'!$B$36:$B$135,0),2)))/IF(Summary!$B$7="Minutes",1,60)/COUNTA(INDEX(Capacity!$C$10:$Q$109,MATCH('Capacity Backing (Hide)'!U$2,Capacity!$B$10:$B$109,0),1):INDEX(Capacity!$C$10:$Q$109,MATCH('Capacity Backing (Hide)'!U$2,Capacity!$B$10:$B$109,0),15))</f>
        <v>#N/A</v>
      </c>
      <c r="V5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(Hide)'!$A50,'Capacity Summary'!$I$35:$BH$35,0))="x",INDEX('Capacity Summary'!$C$36:$F$135,MATCH('Capacity Backing (Hide)'!V$2,'Capacity Summary'!$B$36:$B$135,0),4),IF(INDEX('Capacity Summary'!$I$36:$BH$135,MATCH('Capacity Backing (Hide)'!V$2,'Capacity Summary'!$B$36:$B$135,0),MATCH('Capacity Backing (Hide)'!$A50,'Capacity Summary'!$I$35:$BH$35,0))&lt;&gt;0,INDEX('Capacity Summary'!$I$36:$BH$135,MATCH('Capacity Backing (Hide)'!V$2,'Capacity Summary'!$B$36:$B$135,0),MATCH('Capacity Backing (Hide)'!$A50,'Capacity Summary'!$I$35:$BH$35,0)),0)),INDEX('Capacity Summary'!$C$36:$F$135,MATCH('Capacity Backing (Hide)'!V$2,'Capacity Summary'!$B$36:$B$135,0),2)))/IF(Summary!$B$7="Minutes",1,60)/COUNTA(INDEX(Capacity!$C$10:$Q$109,MATCH('Capacity Backing (Hide)'!V$2,Capacity!$B$10:$B$109,0),1):INDEX(Capacity!$C$10:$Q$109,MATCH('Capacity Backing (Hide)'!V$2,Capacity!$B$10:$B$109,0),15))</f>
        <v>#N/A</v>
      </c>
      <c r="W5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(Hide)'!$A50,'Capacity Summary'!$I$35:$BH$35,0))="x",INDEX('Capacity Summary'!$C$36:$F$135,MATCH('Capacity Backing (Hide)'!W$2,'Capacity Summary'!$B$36:$B$135,0),4),IF(INDEX('Capacity Summary'!$I$36:$BH$135,MATCH('Capacity Backing (Hide)'!W$2,'Capacity Summary'!$B$36:$B$135,0),MATCH('Capacity Backing (Hide)'!$A50,'Capacity Summary'!$I$35:$BH$35,0))&lt;&gt;0,INDEX('Capacity Summary'!$I$36:$BH$135,MATCH('Capacity Backing (Hide)'!W$2,'Capacity Summary'!$B$36:$B$135,0),MATCH('Capacity Backing (Hide)'!$A50,'Capacity Summary'!$I$35:$BH$35,0)),0)),INDEX('Capacity Summary'!$C$36:$F$135,MATCH('Capacity Backing (Hide)'!W$2,'Capacity Summary'!$B$36:$B$135,0),2)))/IF(Summary!$B$7="Minutes",1,60)/COUNTA(INDEX(Capacity!$C$10:$Q$109,MATCH('Capacity Backing (Hide)'!W$2,Capacity!$B$10:$B$109,0),1):INDEX(Capacity!$C$10:$Q$109,MATCH('Capacity Backing (Hide)'!W$2,Capacity!$B$10:$B$109,0),15))</f>
        <v>#N/A</v>
      </c>
      <c r="X5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(Hide)'!$A50,'Capacity Summary'!$I$35:$BH$35,0))="x",INDEX('Capacity Summary'!$C$36:$F$135,MATCH('Capacity Backing (Hide)'!X$2,'Capacity Summary'!$B$36:$B$135,0),4),IF(INDEX('Capacity Summary'!$I$36:$BH$135,MATCH('Capacity Backing (Hide)'!X$2,'Capacity Summary'!$B$36:$B$135,0),MATCH('Capacity Backing (Hide)'!$A50,'Capacity Summary'!$I$35:$BH$35,0))&lt;&gt;0,INDEX('Capacity Summary'!$I$36:$BH$135,MATCH('Capacity Backing (Hide)'!X$2,'Capacity Summary'!$B$36:$B$135,0),MATCH('Capacity Backing (Hide)'!$A50,'Capacity Summary'!$I$35:$BH$35,0)),0)),INDEX('Capacity Summary'!$C$36:$F$135,MATCH('Capacity Backing (Hide)'!X$2,'Capacity Summary'!$B$36:$B$135,0),2)))/IF(Summary!$B$7="Minutes",1,60)/COUNTA(INDEX(Capacity!$C$10:$Q$109,MATCH('Capacity Backing (Hide)'!X$2,Capacity!$B$10:$B$109,0),1):INDEX(Capacity!$C$10:$Q$109,MATCH('Capacity Backing (Hide)'!X$2,Capacity!$B$10:$B$109,0),15))</f>
        <v>#N/A</v>
      </c>
      <c r="Y5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(Hide)'!$A50,'Capacity Summary'!$I$35:$BH$35,0))="x",INDEX('Capacity Summary'!$C$36:$F$135,MATCH('Capacity Backing (Hide)'!Y$2,'Capacity Summary'!$B$36:$B$135,0),4),IF(INDEX('Capacity Summary'!$I$36:$BH$135,MATCH('Capacity Backing (Hide)'!Y$2,'Capacity Summary'!$B$36:$B$135,0),MATCH('Capacity Backing (Hide)'!$A50,'Capacity Summary'!$I$35:$BH$35,0))&lt;&gt;0,INDEX('Capacity Summary'!$I$36:$BH$135,MATCH('Capacity Backing (Hide)'!Y$2,'Capacity Summary'!$B$36:$B$135,0),MATCH('Capacity Backing (Hide)'!$A50,'Capacity Summary'!$I$35:$BH$35,0)),0)),INDEX('Capacity Summary'!$C$36:$F$135,MATCH('Capacity Backing (Hide)'!Y$2,'Capacity Summary'!$B$36:$B$135,0),2)))/IF(Summary!$B$7="Minutes",1,60)/COUNTA(INDEX(Capacity!$C$10:$Q$109,MATCH('Capacity Backing (Hide)'!Y$2,Capacity!$B$10:$B$109,0),1):INDEX(Capacity!$C$10:$Q$109,MATCH('Capacity Backing (Hide)'!Y$2,Capacity!$B$10:$B$109,0),15))</f>
        <v>#N/A</v>
      </c>
      <c r="Z5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(Hide)'!$A50,'Capacity Summary'!$I$35:$BH$35,0))="x",INDEX('Capacity Summary'!$C$36:$F$135,MATCH('Capacity Backing (Hide)'!Z$2,'Capacity Summary'!$B$36:$B$135,0),4),IF(INDEX('Capacity Summary'!$I$36:$BH$135,MATCH('Capacity Backing (Hide)'!Z$2,'Capacity Summary'!$B$36:$B$135,0),MATCH('Capacity Backing (Hide)'!$A50,'Capacity Summary'!$I$35:$BH$35,0))&lt;&gt;0,INDEX('Capacity Summary'!$I$36:$BH$135,MATCH('Capacity Backing (Hide)'!Z$2,'Capacity Summary'!$B$36:$B$135,0),MATCH('Capacity Backing (Hide)'!$A50,'Capacity Summary'!$I$35:$BH$35,0)),0)),INDEX('Capacity Summary'!$C$36:$F$135,MATCH('Capacity Backing (Hide)'!Z$2,'Capacity Summary'!$B$36:$B$135,0),2)))/IF(Summary!$B$7="Minutes",1,60)/COUNTA(INDEX(Capacity!$C$10:$Q$109,MATCH('Capacity Backing (Hide)'!Z$2,Capacity!$B$10:$B$109,0),1):INDEX(Capacity!$C$10:$Q$109,MATCH('Capacity Backing (Hide)'!Z$2,Capacity!$B$10:$B$109,0),15))</f>
        <v>#N/A</v>
      </c>
      <c r="AA5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(Hide)'!$A50,'Capacity Summary'!$I$35:$BH$35,0))="x",INDEX('Capacity Summary'!$C$36:$F$135,MATCH('Capacity Backing (Hide)'!AA$2,'Capacity Summary'!$B$36:$B$135,0),4),IF(INDEX('Capacity Summary'!$I$36:$BH$135,MATCH('Capacity Backing (Hide)'!AA$2,'Capacity Summary'!$B$36:$B$135,0),MATCH('Capacity Backing (Hide)'!$A50,'Capacity Summary'!$I$35:$BH$35,0))&lt;&gt;0,INDEX('Capacity Summary'!$I$36:$BH$135,MATCH('Capacity Backing (Hide)'!AA$2,'Capacity Summary'!$B$36:$B$135,0),MATCH('Capacity Backing (Hide)'!$A50,'Capacity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(Hide)'!$A50,'Capacity Summary'!$I$35:$BH$35,0))="x",INDEX('Capacity Summary'!$C$36:$F$135,MATCH('Capacity Backing (Hide)'!AB$2,'Capacity Summary'!$B$36:$B$135,0),4),IF(INDEX('Capacity Summary'!$I$36:$BH$135,MATCH('Capacity Backing (Hide)'!AB$2,'Capacity Summary'!$B$36:$B$135,0),MATCH('Capacity Backing (Hide)'!$A50,'Capacity Summary'!$I$35:$BH$35,0))&lt;&gt;0,INDEX('Capacity Summary'!$I$36:$BH$135,MATCH('Capacity Backing (Hide)'!AB$2,'Capacity Summary'!$B$36:$B$135,0),MATCH('Capacity Backing (Hide)'!$A50,'Capacity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(Hide)'!$A50,'Capacity Summary'!$I$35:$BH$35,0))="x",INDEX('Capacity Summary'!$C$36:$F$135,MATCH('Capacity Backing (Hide)'!AC$2,'Capacity Summary'!$B$36:$B$135,0),4),IF(INDEX('Capacity Summary'!$I$36:$BH$135,MATCH('Capacity Backing (Hide)'!AC$2,'Capacity Summary'!$B$36:$B$135,0),MATCH('Capacity Backing (Hide)'!$A50,'Capacity Summary'!$I$35:$BH$35,0))&lt;&gt;0,INDEX('Capacity Summary'!$I$36:$BH$135,MATCH('Capacity Backing (Hide)'!AC$2,'Capacity Summary'!$B$36:$B$135,0),MATCH('Capacity Backing (Hide)'!$A50,'Capacity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(Hide)'!$A50,'Capacity Summary'!$I$35:$BH$35,0))="x",INDEX('Capacity Summary'!$C$36:$F$135,MATCH('Capacity Backing (Hide)'!AD$2,'Capacity Summary'!$B$36:$B$135,0),4),IF(INDEX('Capacity Summary'!$I$36:$BH$135,MATCH('Capacity Backing (Hide)'!AD$2,'Capacity Summary'!$B$36:$B$135,0),MATCH('Capacity Backing (Hide)'!$A50,'Capacity Summary'!$I$35:$BH$35,0))&lt;&gt;0,INDEX('Capacity Summary'!$I$36:$BH$135,MATCH('Capacity Backing (Hide)'!AD$2,'Capacity Summary'!$B$36:$B$135,0),MATCH('Capacity Backing (Hide)'!$A50,'Capacity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(Hide)'!$A50,'Capacity Summary'!$I$35:$BH$35,0))="x",INDEX('Capacity Summary'!$C$36:$F$135,MATCH('Capacity Backing (Hide)'!AE$2,'Capacity Summary'!$B$36:$B$135,0),4),IF(INDEX('Capacity Summary'!$I$36:$BH$135,MATCH('Capacity Backing (Hide)'!AE$2,'Capacity Summary'!$B$36:$B$135,0),MATCH('Capacity Backing (Hide)'!$A50,'Capacity Summary'!$I$35:$BH$35,0))&lt;&gt;0,INDEX('Capacity Summary'!$I$36:$BH$135,MATCH('Capacity Backing (Hide)'!AE$2,'Capacity Summary'!$B$36:$B$135,0),MATCH('Capacity Backing (Hide)'!$A50,'Capacity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(Hide)'!$A50,'Capacity Summary'!$I$35:$BH$35,0))="x",INDEX('Capacity Summary'!$C$36:$F$135,MATCH('Capacity Backing (Hide)'!AF$2,'Capacity Summary'!$B$36:$B$135,0),4),IF(INDEX('Capacity Summary'!$I$36:$BH$135,MATCH('Capacity Backing (Hide)'!AF$2,'Capacity Summary'!$B$36:$B$135,0),MATCH('Capacity Backing (Hide)'!$A50,'Capacity Summary'!$I$35:$BH$35,0))&lt;&gt;0,INDEX('Capacity Summary'!$I$36:$BH$135,MATCH('Capacity Backing (Hide)'!AF$2,'Capacity Summary'!$B$36:$B$135,0),MATCH('Capacity Backing (Hide)'!$A50,'Capacity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(Hide)'!$A50,'Capacity Summary'!$I$35:$BH$35,0))="x",INDEX('Capacity Summary'!$C$36:$F$135,MATCH('Capacity Backing (Hide)'!AG$2,'Capacity Summary'!$B$36:$B$135,0),4),IF(INDEX('Capacity Summary'!$I$36:$BH$135,MATCH('Capacity Backing (Hide)'!AG$2,'Capacity Summary'!$B$36:$B$135,0),MATCH('Capacity Backing (Hide)'!$A50,'Capacity Summary'!$I$35:$BH$35,0))&lt;&gt;0,INDEX('Capacity Summary'!$I$36:$BH$135,MATCH('Capacity Backing (Hide)'!AG$2,'Capacity Summary'!$B$36:$B$135,0),MATCH('Capacity Backing (Hide)'!$A50,'Capacity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(Hide)'!$A50,'Capacity Summary'!$I$35:$BH$35,0))="x",INDEX('Capacity Summary'!$C$36:$F$135,MATCH('Capacity Backing (Hide)'!AH$2,'Capacity Summary'!$B$36:$B$135,0),4),IF(INDEX('Capacity Summary'!$I$36:$BH$135,MATCH('Capacity Backing (Hide)'!AH$2,'Capacity Summary'!$B$36:$B$135,0),MATCH('Capacity Backing (Hide)'!$A50,'Capacity Summary'!$I$35:$BH$35,0))&lt;&gt;0,INDEX('Capacity Summary'!$I$36:$BH$135,MATCH('Capacity Backing (Hide)'!AH$2,'Capacity Summary'!$B$36:$B$135,0),MATCH('Capacity Backing (Hide)'!$A50,'Capacity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(Hide)'!$A50,'Capacity Summary'!$I$35:$BH$35,0))="x",INDEX('Capacity Summary'!$C$36:$F$135,MATCH('Capacity Backing (Hide)'!AI$2,'Capacity Summary'!$B$36:$B$135,0),4),IF(INDEX('Capacity Summary'!$I$36:$BH$135,MATCH('Capacity Backing (Hide)'!AI$2,'Capacity Summary'!$B$36:$B$135,0),MATCH('Capacity Backing (Hide)'!$A50,'Capacity Summary'!$I$35:$BH$35,0))&lt;&gt;0,INDEX('Capacity Summary'!$I$36:$BH$135,MATCH('Capacity Backing (Hide)'!AI$2,'Capacity Summary'!$B$36:$B$135,0),MATCH('Capacity Backing (Hide)'!$A50,'Capacity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(Hide)'!$A50,'Capacity Summary'!$I$35:$BH$35,0))="x",INDEX('Capacity Summary'!$C$36:$F$135,MATCH('Capacity Backing (Hide)'!AJ$2,'Capacity Summary'!$B$36:$B$135,0),4),IF(INDEX('Capacity Summary'!$I$36:$BH$135,MATCH('Capacity Backing (Hide)'!AJ$2,'Capacity Summary'!$B$36:$B$135,0),MATCH('Capacity Backing (Hide)'!$A50,'Capacity Summary'!$I$35:$BH$35,0))&lt;&gt;0,INDEX('Capacity Summary'!$I$36:$BH$135,MATCH('Capacity Backing (Hide)'!AJ$2,'Capacity Summary'!$B$36:$B$135,0),MATCH('Capacity Backing (Hide)'!$A50,'Capacity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(Hide)'!$A50,'Capacity Summary'!$I$35:$BH$35,0))="x",INDEX('Capacity Summary'!$C$36:$F$135,MATCH('Capacity Backing (Hide)'!AK$2,'Capacity Summary'!$B$36:$B$135,0),4),IF(INDEX('Capacity Summary'!$I$36:$BH$135,MATCH('Capacity Backing (Hide)'!AK$2,'Capacity Summary'!$B$36:$B$135,0),MATCH('Capacity Backing (Hide)'!$A50,'Capacity Summary'!$I$35:$BH$35,0))&lt;&gt;0,INDEX('Capacity Summary'!$I$36:$BH$135,MATCH('Capacity Backing (Hide)'!AK$2,'Capacity Summary'!$B$36:$B$135,0),MATCH('Capacity Backing (Hide)'!$A50,'Capacity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(Hide)'!$A50,'Capacity Summary'!$I$35:$BH$35,0))="x",INDEX('Capacity Summary'!$C$36:$F$135,MATCH('Capacity Backing (Hide)'!AL$2,'Capacity Summary'!$B$36:$B$135,0),4),IF(INDEX('Capacity Summary'!$I$36:$BH$135,MATCH('Capacity Backing (Hide)'!AL$2,'Capacity Summary'!$B$36:$B$135,0),MATCH('Capacity Backing (Hide)'!$A50,'Capacity Summary'!$I$35:$BH$35,0))&lt;&gt;0,INDEX('Capacity Summary'!$I$36:$BH$135,MATCH('Capacity Backing (Hide)'!AL$2,'Capacity Summary'!$B$36:$B$135,0),MATCH('Capacity Backing (Hide)'!$A50,'Capacity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(Hide)'!$A50,'Capacity Summary'!$I$35:$BH$35,0))="x",INDEX('Capacity Summary'!$C$36:$F$135,MATCH('Capacity Backing (Hide)'!AM$2,'Capacity Summary'!$B$36:$B$135,0),4),IF(INDEX('Capacity Summary'!$I$36:$BH$135,MATCH('Capacity Backing (Hide)'!AM$2,'Capacity Summary'!$B$36:$B$135,0),MATCH('Capacity Backing (Hide)'!$A50,'Capacity Summary'!$I$35:$BH$35,0))&lt;&gt;0,INDEX('Capacity Summary'!$I$36:$BH$135,MATCH('Capacity Backing (Hide)'!AM$2,'Capacity Summary'!$B$36:$B$135,0),MATCH('Capacity Backing (Hide)'!$A50,'Capacity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(Hide)'!$A50,'Capacity Summary'!$I$35:$BH$35,0))="x",INDEX('Capacity Summary'!$C$36:$F$135,MATCH('Capacity Backing (Hide)'!AN$2,'Capacity Summary'!$B$36:$B$135,0),4),IF(INDEX('Capacity Summary'!$I$36:$BH$135,MATCH('Capacity Backing (Hide)'!AN$2,'Capacity Summary'!$B$36:$B$135,0),MATCH('Capacity Backing (Hide)'!$A50,'Capacity Summary'!$I$35:$BH$35,0))&lt;&gt;0,INDEX('Capacity Summary'!$I$36:$BH$135,MATCH('Capacity Backing (Hide)'!AN$2,'Capacity Summary'!$B$36:$B$135,0),MATCH('Capacity Backing (Hide)'!$A50,'Capacity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(Hide)'!$A50,'Capacity Summary'!$I$35:$BH$35,0))="x",INDEX('Capacity Summary'!$C$36:$F$135,MATCH('Capacity Backing (Hide)'!AO$2,'Capacity Summary'!$B$36:$B$135,0),4),IF(INDEX('Capacity Summary'!$I$36:$BH$135,MATCH('Capacity Backing (Hide)'!AO$2,'Capacity Summary'!$B$36:$B$135,0),MATCH('Capacity Backing (Hide)'!$A50,'Capacity Summary'!$I$35:$BH$35,0))&lt;&gt;0,INDEX('Capacity Summary'!$I$36:$BH$135,MATCH('Capacity Backing (Hide)'!AO$2,'Capacity Summary'!$B$36:$B$135,0),MATCH('Capacity Backing (Hide)'!$A50,'Capacity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(Hide)'!$A50,'Capacity Summary'!$I$35:$BH$35,0))="x",INDEX('Capacity Summary'!$C$36:$F$135,MATCH('Capacity Backing (Hide)'!AP$2,'Capacity Summary'!$B$36:$B$135,0),4),IF(INDEX('Capacity Summary'!$I$36:$BH$135,MATCH('Capacity Backing (Hide)'!AP$2,'Capacity Summary'!$B$36:$B$135,0),MATCH('Capacity Backing (Hide)'!$A50,'Capacity Summary'!$I$35:$BH$35,0))&lt;&gt;0,INDEX('Capacity Summary'!$I$36:$BH$135,MATCH('Capacity Backing (Hide)'!AP$2,'Capacity Summary'!$B$36:$B$135,0),MATCH('Capacity Backing (Hide)'!$A50,'Capacity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(Hide)'!$A50,'Capacity Summary'!$I$35:$BH$35,0))="x",INDEX('Capacity Summary'!$C$36:$F$135,MATCH('Capacity Backing (Hide)'!AQ$2,'Capacity Summary'!$B$36:$B$135,0),4),IF(INDEX('Capacity Summary'!$I$36:$BH$135,MATCH('Capacity Backing (Hide)'!AQ$2,'Capacity Summary'!$B$36:$B$135,0),MATCH('Capacity Backing (Hide)'!$A50,'Capacity Summary'!$I$35:$BH$35,0))&lt;&gt;0,INDEX('Capacity Summary'!$I$36:$BH$135,MATCH('Capacity Backing (Hide)'!AQ$2,'Capacity Summary'!$B$36:$B$135,0),MATCH('Capacity Backing (Hide)'!$A50,'Capacity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(Hide)'!$A50,'Capacity Summary'!$I$35:$BH$35,0))="x",INDEX('Capacity Summary'!$C$36:$F$135,MATCH('Capacity Backing (Hide)'!AR$2,'Capacity Summary'!$B$36:$B$135,0),4),IF(INDEX('Capacity Summary'!$I$36:$BH$135,MATCH('Capacity Backing (Hide)'!AR$2,'Capacity Summary'!$B$36:$B$135,0),MATCH('Capacity Backing (Hide)'!$A50,'Capacity Summary'!$I$35:$BH$35,0))&lt;&gt;0,INDEX('Capacity Summary'!$I$36:$BH$135,MATCH('Capacity Backing (Hide)'!AR$2,'Capacity Summary'!$B$36:$B$135,0),MATCH('Capacity Backing (Hide)'!$A50,'Capacity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(Hide)'!$A50,'Capacity Summary'!$I$35:$BH$35,0))="x",INDEX('Capacity Summary'!$C$36:$F$135,MATCH('Capacity Backing (Hide)'!AS$2,'Capacity Summary'!$B$36:$B$135,0),4),IF(INDEX('Capacity Summary'!$I$36:$BH$135,MATCH('Capacity Backing (Hide)'!AS$2,'Capacity Summary'!$B$36:$B$135,0),MATCH('Capacity Backing (Hide)'!$A50,'Capacity Summary'!$I$35:$BH$35,0))&lt;&gt;0,INDEX('Capacity Summary'!$I$36:$BH$135,MATCH('Capacity Backing (Hide)'!AS$2,'Capacity Summary'!$B$36:$B$135,0),MATCH('Capacity Backing (Hide)'!$A50,'Capacity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(Hide)'!$A50,'Capacity Summary'!$I$35:$BH$35,0))="x",INDEX('Capacity Summary'!$C$36:$F$135,MATCH('Capacity Backing (Hide)'!AT$2,'Capacity Summary'!$B$36:$B$135,0),4),IF(INDEX('Capacity Summary'!$I$36:$BH$135,MATCH('Capacity Backing (Hide)'!AT$2,'Capacity Summary'!$B$36:$B$135,0),MATCH('Capacity Backing (Hide)'!$A50,'Capacity Summary'!$I$35:$BH$35,0))&lt;&gt;0,INDEX('Capacity Summary'!$I$36:$BH$135,MATCH('Capacity Backing (Hide)'!AT$2,'Capacity Summary'!$B$36:$B$135,0),MATCH('Capacity Backing (Hide)'!$A50,'Capacity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(Hide)'!$A50,'Capacity Summary'!$I$35:$BH$35,0))="x",INDEX('Capacity Summary'!$C$36:$F$135,MATCH('Capacity Backing (Hide)'!AU$2,'Capacity Summary'!$B$36:$B$135,0),4),IF(INDEX('Capacity Summary'!$I$36:$BH$135,MATCH('Capacity Backing (Hide)'!AU$2,'Capacity Summary'!$B$36:$B$135,0),MATCH('Capacity Backing (Hide)'!$A50,'Capacity Summary'!$I$35:$BH$35,0))&lt;&gt;0,INDEX('Capacity Summary'!$I$36:$BH$135,MATCH('Capacity Backing (Hide)'!AU$2,'Capacity Summary'!$B$36:$B$135,0),MATCH('Capacity Backing (Hide)'!$A50,'Capacity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(Hide)'!$A50,'Capacity Summary'!$I$35:$BH$35,0))="x",INDEX('Capacity Summary'!$C$36:$F$135,MATCH('Capacity Backing (Hide)'!AV$2,'Capacity Summary'!$B$36:$B$135,0),4),IF(INDEX('Capacity Summary'!$I$36:$BH$135,MATCH('Capacity Backing (Hide)'!AV$2,'Capacity Summary'!$B$36:$B$135,0),MATCH('Capacity Backing (Hide)'!$A50,'Capacity Summary'!$I$35:$BH$35,0))&lt;&gt;0,INDEX('Capacity Summary'!$I$36:$BH$135,MATCH('Capacity Backing (Hide)'!AV$2,'Capacity Summary'!$B$36:$B$135,0),MATCH('Capacity Backing (Hide)'!$A50,'Capacity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(Hide)'!$A50,'Capacity Summary'!$I$35:$BH$35,0))="x",INDEX('Capacity Summary'!$C$36:$F$135,MATCH('Capacity Backing (Hide)'!AW$2,'Capacity Summary'!$B$36:$B$135,0),4),IF(INDEX('Capacity Summary'!$I$36:$BH$135,MATCH('Capacity Backing (Hide)'!AW$2,'Capacity Summary'!$B$36:$B$135,0),MATCH('Capacity Backing (Hide)'!$A50,'Capacity Summary'!$I$35:$BH$35,0))&lt;&gt;0,INDEX('Capacity Summary'!$I$36:$BH$135,MATCH('Capacity Backing (Hide)'!AW$2,'Capacity Summary'!$B$36:$B$135,0),MATCH('Capacity Backing (Hide)'!$A50,'Capacity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(Hide)'!$A50,'Capacity Summary'!$I$35:$BH$35,0))="x",INDEX('Capacity Summary'!$C$36:$F$135,MATCH('Capacity Backing (Hide)'!AX$2,'Capacity Summary'!$B$36:$B$135,0),4),IF(INDEX('Capacity Summary'!$I$36:$BH$135,MATCH('Capacity Backing (Hide)'!AX$2,'Capacity Summary'!$B$36:$B$135,0),MATCH('Capacity Backing (Hide)'!$A50,'Capacity Summary'!$I$35:$BH$35,0))&lt;&gt;0,INDEX('Capacity Summary'!$I$36:$BH$135,MATCH('Capacity Backing (Hide)'!AX$2,'Capacity Summary'!$B$36:$B$135,0),MATCH('Capacity Backing (Hide)'!$A50,'Capacity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(Hide)'!$A50,'Capacity Summary'!$I$35:$BH$35,0))="x",INDEX('Capacity Summary'!$C$36:$F$135,MATCH('Capacity Backing (Hide)'!AY$2,'Capacity Summary'!$B$36:$B$135,0),4),IF(INDEX('Capacity Summary'!$I$36:$BH$135,MATCH('Capacity Backing (Hide)'!AY$2,'Capacity Summary'!$B$36:$B$135,0),MATCH('Capacity Backing (Hide)'!$A50,'Capacity Summary'!$I$35:$BH$35,0))&lt;&gt;0,INDEX('Capacity Summary'!$I$36:$BH$135,MATCH('Capacity Backing (Hide)'!AY$2,'Capacity Summary'!$B$36:$B$135,0),MATCH('Capacity Backing (Hide)'!$A50,'Capacity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(Hide)'!$A50,'Capacity Summary'!$I$35:$BH$35,0))="x",INDEX('Capacity Summary'!$C$36:$F$135,MATCH('Capacity Backing (Hide)'!AZ$2,'Capacity Summary'!$B$36:$B$135,0),4),IF(INDEX('Capacity Summary'!$I$36:$BH$135,MATCH('Capacity Backing (Hide)'!AZ$2,'Capacity Summary'!$B$36:$B$135,0),MATCH('Capacity Backing (Hide)'!$A50,'Capacity Summary'!$I$35:$BH$35,0))&lt;&gt;0,INDEX('Capacity Summary'!$I$36:$BH$135,MATCH('Capacity Backing (Hide)'!AZ$2,'Capacity Summary'!$B$36:$B$135,0),MATCH('Capacity Backing (Hide)'!$A50,'Capacity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(Hide)'!$A50,'Capacity Summary'!$I$35:$BH$35,0))="x",INDEX('Capacity Summary'!$C$36:$F$135,MATCH('Capacity Backing (Hide)'!BA$2,'Capacity Summary'!$B$36:$B$135,0),4),IF(INDEX('Capacity Summary'!$I$36:$BH$135,MATCH('Capacity Backing (Hide)'!BA$2,'Capacity Summary'!$B$36:$B$135,0),MATCH('Capacity Backing (Hide)'!$A50,'Capacity Summary'!$I$35:$BH$35,0))&lt;&gt;0,INDEX('Capacity Summary'!$I$36:$BH$135,MATCH('Capacity Backing (Hide)'!BA$2,'Capacity Summary'!$B$36:$B$135,0),MATCH('Capacity Backing (Hide)'!$A50,'Capacity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(Hide)'!$A50,'Capacity Summary'!$I$35:$BH$35,0))="x",INDEX('Capacity Summary'!$C$36:$F$135,MATCH('Capacity Backing (Hide)'!BB$2,'Capacity Summary'!$B$36:$B$135,0),4),IF(INDEX('Capacity Summary'!$I$36:$BH$135,MATCH('Capacity Backing (Hide)'!BB$2,'Capacity Summary'!$B$36:$B$135,0),MATCH('Capacity Backing (Hide)'!$A50,'Capacity Summary'!$I$35:$BH$35,0))&lt;&gt;0,INDEX('Capacity Summary'!$I$36:$BH$135,MATCH('Capacity Backing (Hide)'!BB$2,'Capacity Summary'!$B$36:$B$135,0),MATCH('Capacity Backing (Hide)'!$A50,'Capacity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(Hide)'!$A50,'Capacity Summary'!$I$35:$BH$35,0))="x",INDEX('Capacity Summary'!$C$36:$F$135,MATCH('Capacity Backing (Hide)'!BC$2,'Capacity Summary'!$B$36:$B$135,0),4),IF(INDEX('Capacity Summary'!$I$36:$BH$135,MATCH('Capacity Backing (Hide)'!BC$2,'Capacity Summary'!$B$36:$B$135,0),MATCH('Capacity Backing (Hide)'!$A50,'Capacity Summary'!$I$35:$BH$35,0))&lt;&gt;0,INDEX('Capacity Summary'!$I$36:$BH$135,MATCH('Capacity Backing (Hide)'!BC$2,'Capacity Summary'!$B$36:$B$135,0),MATCH('Capacity Backing (Hide)'!$A50,'Capacity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(Hide)'!$A50,'Capacity Summary'!$I$35:$BH$35,0))="x",INDEX('Capacity Summary'!$C$36:$F$135,MATCH('Capacity Backing (Hide)'!BD$2,'Capacity Summary'!$B$36:$B$135,0),4),IF(INDEX('Capacity Summary'!$I$36:$BH$135,MATCH('Capacity Backing (Hide)'!BD$2,'Capacity Summary'!$B$36:$B$135,0),MATCH('Capacity Backing (Hide)'!$A50,'Capacity Summary'!$I$35:$BH$35,0))&lt;&gt;0,INDEX('Capacity Summary'!$I$36:$BH$135,MATCH('Capacity Backing (Hide)'!BD$2,'Capacity Summary'!$B$36:$B$135,0),MATCH('Capacity Backing (Hide)'!$A50,'Capacity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(Hide)'!$A50,'Capacity Summary'!$I$35:$BH$35,0))="x",INDEX('Capacity Summary'!$C$36:$F$135,MATCH('Capacity Backing (Hide)'!BE$2,'Capacity Summary'!$B$36:$B$135,0),4),IF(INDEX('Capacity Summary'!$I$36:$BH$135,MATCH('Capacity Backing (Hide)'!BE$2,'Capacity Summary'!$B$36:$B$135,0),MATCH('Capacity Backing (Hide)'!$A50,'Capacity Summary'!$I$35:$BH$35,0))&lt;&gt;0,INDEX('Capacity Summary'!$I$36:$BH$135,MATCH('Capacity Backing (Hide)'!BE$2,'Capacity Summary'!$B$36:$B$135,0),MATCH('Capacity Backing (Hide)'!$A50,'Capacity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(Hide)'!$A50,'Capacity Summary'!$I$35:$BH$35,0))="x",INDEX('Capacity Summary'!$C$36:$F$135,MATCH('Capacity Backing (Hide)'!BF$2,'Capacity Summary'!$B$36:$B$135,0),4),IF(INDEX('Capacity Summary'!$I$36:$BH$135,MATCH('Capacity Backing (Hide)'!BF$2,'Capacity Summary'!$B$36:$B$135,0),MATCH('Capacity Backing (Hide)'!$A50,'Capacity Summary'!$I$35:$BH$35,0))&lt;&gt;0,INDEX('Capacity Summary'!$I$36:$BH$135,MATCH('Capacity Backing (Hide)'!BF$2,'Capacity Summary'!$B$36:$B$135,0),MATCH('Capacity Backing (Hide)'!$A50,'Capacity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(Hide)'!$A50,'Capacity Summary'!$I$35:$BH$35,0))="x",INDEX('Capacity Summary'!$C$36:$F$135,MATCH('Capacity Backing (Hide)'!BG$2,'Capacity Summary'!$B$36:$B$135,0),4),IF(INDEX('Capacity Summary'!$I$36:$BH$135,MATCH('Capacity Backing (Hide)'!BG$2,'Capacity Summary'!$B$36:$B$135,0),MATCH('Capacity Backing (Hide)'!$A50,'Capacity Summary'!$I$35:$BH$35,0))&lt;&gt;0,INDEX('Capacity Summary'!$I$36:$BH$135,MATCH('Capacity Backing (Hide)'!BG$2,'Capacity Summary'!$B$36:$B$135,0),MATCH('Capacity Backing (Hide)'!$A50,'Capacity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(Hide)'!$A50,'Capacity Summary'!$I$35:$BH$35,0))="x",INDEX('Capacity Summary'!$C$36:$F$135,MATCH('Capacity Backing (Hide)'!BH$2,'Capacity Summary'!$B$36:$B$135,0),4),IF(INDEX('Capacity Summary'!$I$36:$BH$135,MATCH('Capacity Backing (Hide)'!BH$2,'Capacity Summary'!$B$36:$B$135,0),MATCH('Capacity Backing (Hide)'!$A50,'Capacity Summary'!$I$35:$BH$35,0))&lt;&gt;0,INDEX('Capacity Summary'!$I$36:$BH$135,MATCH('Capacity Backing (Hide)'!BH$2,'Capacity Summary'!$B$36:$B$135,0),MATCH('Capacity Backing (Hide)'!$A50,'Capacity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(Hide)'!$A50,'Capacity Summary'!$I$35:$BH$35,0))="x",INDEX('Capacity Summary'!$C$36:$F$135,MATCH('Capacity Backing (Hide)'!BI$2,'Capacity Summary'!$B$36:$B$135,0),4),IF(INDEX('Capacity Summary'!$I$36:$BH$135,MATCH('Capacity Backing (Hide)'!BI$2,'Capacity Summary'!$B$36:$B$135,0),MATCH('Capacity Backing (Hide)'!$A50,'Capacity Summary'!$I$35:$BH$35,0))&lt;&gt;0,INDEX('Capacity Summary'!$I$36:$BH$135,MATCH('Capacity Backing (Hide)'!BI$2,'Capacity Summary'!$B$36:$B$135,0),MATCH('Capacity Backing (Hide)'!$A50,'Capacity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(Hide)'!$A50,'Capacity Summary'!$I$35:$BH$35,0))="x",INDEX('Capacity Summary'!$C$36:$F$135,MATCH('Capacity Backing (Hide)'!BJ$2,'Capacity Summary'!$B$36:$B$135,0),4),IF(INDEX('Capacity Summary'!$I$36:$BH$135,MATCH('Capacity Backing (Hide)'!BJ$2,'Capacity Summary'!$B$36:$B$135,0),MATCH('Capacity Backing (Hide)'!$A50,'Capacity Summary'!$I$35:$BH$35,0))&lt;&gt;0,INDEX('Capacity Summary'!$I$36:$BH$135,MATCH('Capacity Backing (Hide)'!BJ$2,'Capacity Summary'!$B$36:$B$135,0),MATCH('Capacity Backing (Hide)'!$A50,'Capacity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(Hide)'!$A50,'Capacity Summary'!$I$35:$BH$35,0))="x",INDEX('Capacity Summary'!$C$36:$F$135,MATCH('Capacity Backing (Hide)'!BK$2,'Capacity Summary'!$B$36:$B$135,0),4),IF(INDEX('Capacity Summary'!$I$36:$BH$135,MATCH('Capacity Backing (Hide)'!BK$2,'Capacity Summary'!$B$36:$B$135,0),MATCH('Capacity Backing (Hide)'!$A50,'Capacity Summary'!$I$35:$BH$35,0))&lt;&gt;0,INDEX('Capacity Summary'!$I$36:$BH$135,MATCH('Capacity Backing (Hide)'!BK$2,'Capacity Summary'!$B$36:$B$135,0),MATCH('Capacity Backing (Hide)'!$A50,'Capacity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(Hide)'!$A50,'Capacity Summary'!$I$35:$BH$35,0))="x",INDEX('Capacity Summary'!$C$36:$F$135,MATCH('Capacity Backing (Hide)'!BL$2,'Capacity Summary'!$B$36:$B$135,0),4),IF(INDEX('Capacity Summary'!$I$36:$BH$135,MATCH('Capacity Backing (Hide)'!BL$2,'Capacity Summary'!$B$36:$B$135,0),MATCH('Capacity Backing (Hide)'!$A50,'Capacity Summary'!$I$35:$BH$35,0))&lt;&gt;0,INDEX('Capacity Summary'!$I$36:$BH$135,MATCH('Capacity Backing (Hide)'!BL$2,'Capacity Summary'!$B$36:$B$135,0),MATCH('Capacity Backing (Hide)'!$A50,'Capacity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(Hide)'!$A50,'Capacity Summary'!$I$35:$BH$35,0))="x",INDEX('Capacity Summary'!$C$36:$F$135,MATCH('Capacity Backing (Hide)'!BM$2,'Capacity Summary'!$B$36:$B$135,0),4),IF(INDEX('Capacity Summary'!$I$36:$BH$135,MATCH('Capacity Backing (Hide)'!BM$2,'Capacity Summary'!$B$36:$B$135,0),MATCH('Capacity Backing (Hide)'!$A50,'Capacity Summary'!$I$35:$BH$35,0))&lt;&gt;0,INDEX('Capacity Summary'!$I$36:$BH$135,MATCH('Capacity Backing (Hide)'!BM$2,'Capacity Summary'!$B$36:$B$135,0),MATCH('Capacity Backing (Hide)'!$A50,'Capacity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(Hide)'!$A50,'Capacity Summary'!$I$35:$BH$35,0))="x",INDEX('Capacity Summary'!$C$36:$F$135,MATCH('Capacity Backing (Hide)'!BN$2,'Capacity Summary'!$B$36:$B$135,0),4),IF(INDEX('Capacity Summary'!$I$36:$BH$135,MATCH('Capacity Backing (Hide)'!BN$2,'Capacity Summary'!$B$36:$B$135,0),MATCH('Capacity Backing (Hide)'!$A50,'Capacity Summary'!$I$35:$BH$35,0))&lt;&gt;0,INDEX('Capacity Summary'!$I$36:$BH$135,MATCH('Capacity Backing (Hide)'!BN$2,'Capacity Summary'!$B$36:$B$135,0),MATCH('Capacity Backing (Hide)'!$A50,'Capacity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(Hide)'!$A50,'Capacity Summary'!$I$35:$BH$35,0))="x",INDEX('Capacity Summary'!$C$36:$F$135,MATCH('Capacity Backing (Hide)'!BO$2,'Capacity Summary'!$B$36:$B$135,0),4),IF(INDEX('Capacity Summary'!$I$36:$BH$135,MATCH('Capacity Backing (Hide)'!BO$2,'Capacity Summary'!$B$36:$B$135,0),MATCH('Capacity Backing (Hide)'!$A50,'Capacity Summary'!$I$35:$BH$35,0))&lt;&gt;0,INDEX('Capacity Summary'!$I$36:$BH$135,MATCH('Capacity Backing (Hide)'!BO$2,'Capacity Summary'!$B$36:$B$135,0),MATCH('Capacity Backing (Hide)'!$A50,'Capacity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(Hide)'!$A50,'Capacity Summary'!$I$35:$BH$35,0))="x",INDEX('Capacity Summary'!$C$36:$F$135,MATCH('Capacity Backing (Hide)'!BP$2,'Capacity Summary'!$B$36:$B$135,0),4),IF(INDEX('Capacity Summary'!$I$36:$BH$135,MATCH('Capacity Backing (Hide)'!BP$2,'Capacity Summary'!$B$36:$B$135,0),MATCH('Capacity Backing (Hide)'!$A50,'Capacity Summary'!$I$35:$BH$35,0))&lt;&gt;0,INDEX('Capacity Summary'!$I$36:$BH$135,MATCH('Capacity Backing (Hide)'!BP$2,'Capacity Summary'!$B$36:$B$135,0),MATCH('Capacity Backing (Hide)'!$A50,'Capacity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(Hide)'!$A50,'Capacity Summary'!$I$35:$BH$35,0))="x",INDEX('Capacity Summary'!$C$36:$F$135,MATCH('Capacity Backing (Hide)'!BQ$2,'Capacity Summary'!$B$36:$B$135,0),4),IF(INDEX('Capacity Summary'!$I$36:$BH$135,MATCH('Capacity Backing (Hide)'!BQ$2,'Capacity Summary'!$B$36:$B$135,0),MATCH('Capacity Backing (Hide)'!$A50,'Capacity Summary'!$I$35:$BH$35,0))&lt;&gt;0,INDEX('Capacity Summary'!$I$36:$BH$135,MATCH('Capacity Backing (Hide)'!BQ$2,'Capacity Summary'!$B$36:$B$135,0),MATCH('Capacity Backing (Hide)'!$A50,'Capacity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(Hide)'!$A50,'Capacity Summary'!$I$35:$BH$35,0))="x",INDEX('Capacity Summary'!$C$36:$F$135,MATCH('Capacity Backing (Hide)'!BR$2,'Capacity Summary'!$B$36:$B$135,0),4),IF(INDEX('Capacity Summary'!$I$36:$BH$135,MATCH('Capacity Backing (Hide)'!BR$2,'Capacity Summary'!$B$36:$B$135,0),MATCH('Capacity Backing (Hide)'!$A50,'Capacity Summary'!$I$35:$BH$35,0))&lt;&gt;0,INDEX('Capacity Summary'!$I$36:$BH$135,MATCH('Capacity Backing (Hide)'!BR$2,'Capacity Summary'!$B$36:$B$135,0),MATCH('Capacity Backing (Hide)'!$A50,'Capacity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(Hide)'!$A50,'Capacity Summary'!$I$35:$BH$35,0))="x",INDEX('Capacity Summary'!$C$36:$F$135,MATCH('Capacity Backing (Hide)'!BS$2,'Capacity Summary'!$B$36:$B$135,0),4),IF(INDEX('Capacity Summary'!$I$36:$BH$135,MATCH('Capacity Backing (Hide)'!BS$2,'Capacity Summary'!$B$36:$B$135,0),MATCH('Capacity Backing (Hide)'!$A50,'Capacity Summary'!$I$35:$BH$35,0))&lt;&gt;0,INDEX('Capacity Summary'!$I$36:$BH$135,MATCH('Capacity Backing (Hide)'!BS$2,'Capacity Summary'!$B$36:$B$135,0),MATCH('Capacity Backing (Hide)'!$A50,'Capacity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(Hide)'!$A50,'Capacity Summary'!$I$35:$BH$35,0))="x",INDEX('Capacity Summary'!$C$36:$F$135,MATCH('Capacity Backing (Hide)'!BT$2,'Capacity Summary'!$B$36:$B$135,0),4),IF(INDEX('Capacity Summary'!$I$36:$BH$135,MATCH('Capacity Backing (Hide)'!BT$2,'Capacity Summary'!$B$36:$B$135,0),MATCH('Capacity Backing (Hide)'!$A50,'Capacity Summary'!$I$35:$BH$35,0))&lt;&gt;0,INDEX('Capacity Summary'!$I$36:$BH$135,MATCH('Capacity Backing (Hide)'!BT$2,'Capacity Summary'!$B$36:$B$135,0),MATCH('Capacity Backing (Hide)'!$A50,'Capacity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(Hide)'!$A50,'Capacity Summary'!$I$35:$BH$35,0))="x",INDEX('Capacity Summary'!$C$36:$F$135,MATCH('Capacity Backing (Hide)'!BU$2,'Capacity Summary'!$B$36:$B$135,0),4),IF(INDEX('Capacity Summary'!$I$36:$BH$135,MATCH('Capacity Backing (Hide)'!BU$2,'Capacity Summary'!$B$36:$B$135,0),MATCH('Capacity Backing (Hide)'!$A50,'Capacity Summary'!$I$35:$BH$35,0))&lt;&gt;0,INDEX('Capacity Summary'!$I$36:$BH$135,MATCH('Capacity Backing (Hide)'!BU$2,'Capacity Summary'!$B$36:$B$135,0),MATCH('Capacity Backing (Hide)'!$A50,'Capacity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(Hide)'!$A50,'Capacity Summary'!$I$35:$BH$35,0))="x",INDEX('Capacity Summary'!$C$36:$F$135,MATCH('Capacity Backing (Hide)'!BV$2,'Capacity Summary'!$B$36:$B$135,0),4),IF(INDEX('Capacity Summary'!$I$36:$BH$135,MATCH('Capacity Backing (Hide)'!BV$2,'Capacity Summary'!$B$36:$B$135,0),MATCH('Capacity Backing (Hide)'!$A50,'Capacity Summary'!$I$35:$BH$35,0))&lt;&gt;0,INDEX('Capacity Summary'!$I$36:$BH$135,MATCH('Capacity Backing (Hide)'!BV$2,'Capacity Summary'!$B$36:$B$135,0),MATCH('Capacity Backing (Hide)'!$A50,'Capacity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(Hide)'!$A50,'Capacity Summary'!$I$35:$BH$35,0))="x",INDEX('Capacity Summary'!$C$36:$F$135,MATCH('Capacity Backing (Hide)'!BW$2,'Capacity Summary'!$B$36:$B$135,0),4),IF(INDEX('Capacity Summary'!$I$36:$BH$135,MATCH('Capacity Backing (Hide)'!BW$2,'Capacity Summary'!$B$36:$B$135,0),MATCH('Capacity Backing (Hide)'!$A50,'Capacity Summary'!$I$35:$BH$35,0))&lt;&gt;0,INDEX('Capacity Summary'!$I$36:$BH$135,MATCH('Capacity Backing (Hide)'!BW$2,'Capacity Summary'!$B$36:$B$135,0),MATCH('Capacity Backing (Hide)'!$A50,'Capacity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(Hide)'!$A50,'Capacity Summary'!$I$35:$BH$35,0))="x",INDEX('Capacity Summary'!$C$36:$F$135,MATCH('Capacity Backing (Hide)'!BX$2,'Capacity Summary'!$B$36:$B$135,0),4),IF(INDEX('Capacity Summary'!$I$36:$BH$135,MATCH('Capacity Backing (Hide)'!BX$2,'Capacity Summary'!$B$36:$B$135,0),MATCH('Capacity Backing (Hide)'!$A50,'Capacity Summary'!$I$35:$BH$35,0))&lt;&gt;0,INDEX('Capacity Summary'!$I$36:$BH$135,MATCH('Capacity Backing (Hide)'!BX$2,'Capacity Summary'!$B$36:$B$135,0),MATCH('Capacity Backing (Hide)'!$A50,'Capacity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(Hide)'!$A50,'Capacity Summary'!$I$35:$BH$35,0))="x",INDEX('Capacity Summary'!$C$36:$F$135,MATCH('Capacity Backing (Hide)'!BY$2,'Capacity Summary'!$B$36:$B$135,0),4),IF(INDEX('Capacity Summary'!$I$36:$BH$135,MATCH('Capacity Backing (Hide)'!BY$2,'Capacity Summary'!$B$36:$B$135,0),MATCH('Capacity Backing (Hide)'!$A50,'Capacity Summary'!$I$35:$BH$35,0))&lt;&gt;0,INDEX('Capacity Summary'!$I$36:$BH$135,MATCH('Capacity Backing (Hide)'!BY$2,'Capacity Summary'!$B$36:$B$135,0),MATCH('Capacity Backing (Hide)'!$A50,'Capacity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(Hide)'!$A50,'Capacity Summary'!$I$35:$BH$35,0))="x",INDEX('Capacity Summary'!$C$36:$F$135,MATCH('Capacity Backing (Hide)'!BZ$2,'Capacity Summary'!$B$36:$B$135,0),4),IF(INDEX('Capacity Summary'!$I$36:$BH$135,MATCH('Capacity Backing (Hide)'!BZ$2,'Capacity Summary'!$B$36:$B$135,0),MATCH('Capacity Backing (Hide)'!$A50,'Capacity Summary'!$I$35:$BH$35,0))&lt;&gt;0,INDEX('Capacity Summary'!$I$36:$BH$135,MATCH('Capacity Backing (Hide)'!BZ$2,'Capacity Summary'!$B$36:$B$135,0),MATCH('Capacity Backing (Hide)'!$A50,'Capacity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(Hide)'!$A50,'Capacity Summary'!$I$35:$BH$35,0))="x",INDEX('Capacity Summary'!$C$36:$F$135,MATCH('Capacity Backing (Hide)'!CA$2,'Capacity Summary'!$B$36:$B$135,0),4),IF(INDEX('Capacity Summary'!$I$36:$BH$135,MATCH('Capacity Backing (Hide)'!CA$2,'Capacity Summary'!$B$36:$B$135,0),MATCH('Capacity Backing (Hide)'!$A50,'Capacity Summary'!$I$35:$BH$35,0))&lt;&gt;0,INDEX('Capacity Summary'!$I$36:$BH$135,MATCH('Capacity Backing (Hide)'!CA$2,'Capacity Summary'!$B$36:$B$135,0),MATCH('Capacity Backing (Hide)'!$A50,'Capacity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(Hide)'!$A50,'Capacity Summary'!$I$35:$BH$35,0))="x",INDEX('Capacity Summary'!$C$36:$F$135,MATCH('Capacity Backing (Hide)'!CB$2,'Capacity Summary'!$B$36:$B$135,0),4),IF(INDEX('Capacity Summary'!$I$36:$BH$135,MATCH('Capacity Backing (Hide)'!CB$2,'Capacity Summary'!$B$36:$B$135,0),MATCH('Capacity Backing (Hide)'!$A50,'Capacity Summary'!$I$35:$BH$35,0))&lt;&gt;0,INDEX('Capacity Summary'!$I$36:$BH$135,MATCH('Capacity Backing (Hide)'!CB$2,'Capacity Summary'!$B$36:$B$135,0),MATCH('Capacity Backing (Hide)'!$A50,'Capacity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(Hide)'!$A50,'Capacity Summary'!$I$35:$BH$35,0))="x",INDEX('Capacity Summary'!$C$36:$F$135,MATCH('Capacity Backing (Hide)'!CC$2,'Capacity Summary'!$B$36:$B$135,0),4),IF(INDEX('Capacity Summary'!$I$36:$BH$135,MATCH('Capacity Backing (Hide)'!CC$2,'Capacity Summary'!$B$36:$B$135,0),MATCH('Capacity Backing (Hide)'!$A50,'Capacity Summary'!$I$35:$BH$35,0))&lt;&gt;0,INDEX('Capacity Summary'!$I$36:$BH$135,MATCH('Capacity Backing (Hide)'!CC$2,'Capacity Summary'!$B$36:$B$135,0),MATCH('Capacity Backing (Hide)'!$A50,'Capacity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(Hide)'!$A50,'Capacity Summary'!$I$35:$BH$35,0))="x",INDEX('Capacity Summary'!$C$36:$F$135,MATCH('Capacity Backing (Hide)'!CD$2,'Capacity Summary'!$B$36:$B$135,0),4),IF(INDEX('Capacity Summary'!$I$36:$BH$135,MATCH('Capacity Backing (Hide)'!CD$2,'Capacity Summary'!$B$36:$B$135,0),MATCH('Capacity Backing (Hide)'!$A50,'Capacity Summary'!$I$35:$BH$35,0))&lt;&gt;0,INDEX('Capacity Summary'!$I$36:$BH$135,MATCH('Capacity Backing (Hide)'!CD$2,'Capacity Summary'!$B$36:$B$135,0),MATCH('Capacity Backing (Hide)'!$A50,'Capacity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(Hide)'!$A50,'Capacity Summary'!$I$35:$BH$35,0))="x",INDEX('Capacity Summary'!$C$36:$F$135,MATCH('Capacity Backing (Hide)'!CE$2,'Capacity Summary'!$B$36:$B$135,0),4),IF(INDEX('Capacity Summary'!$I$36:$BH$135,MATCH('Capacity Backing (Hide)'!CE$2,'Capacity Summary'!$B$36:$B$135,0),MATCH('Capacity Backing (Hide)'!$A50,'Capacity Summary'!$I$35:$BH$35,0))&lt;&gt;0,INDEX('Capacity Summary'!$I$36:$BH$135,MATCH('Capacity Backing (Hide)'!CE$2,'Capacity Summary'!$B$36:$B$135,0),MATCH('Capacity Backing (Hide)'!$A50,'Capacity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(Hide)'!$A50,'Capacity Summary'!$I$35:$BH$35,0))="x",INDEX('Capacity Summary'!$C$36:$F$135,MATCH('Capacity Backing (Hide)'!CF$2,'Capacity Summary'!$B$36:$B$135,0),4),IF(INDEX('Capacity Summary'!$I$36:$BH$135,MATCH('Capacity Backing (Hide)'!CF$2,'Capacity Summary'!$B$36:$B$135,0),MATCH('Capacity Backing (Hide)'!$A50,'Capacity Summary'!$I$35:$BH$35,0))&lt;&gt;0,INDEX('Capacity Summary'!$I$36:$BH$135,MATCH('Capacity Backing (Hide)'!CF$2,'Capacity Summary'!$B$36:$B$135,0),MATCH('Capacity Backing (Hide)'!$A50,'Capacity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(Hide)'!$A50,'Capacity Summary'!$I$35:$BH$35,0))="x",INDEX('Capacity Summary'!$C$36:$F$135,MATCH('Capacity Backing (Hide)'!CG$2,'Capacity Summary'!$B$36:$B$135,0),4),IF(INDEX('Capacity Summary'!$I$36:$BH$135,MATCH('Capacity Backing (Hide)'!CG$2,'Capacity Summary'!$B$36:$B$135,0),MATCH('Capacity Backing (Hide)'!$A50,'Capacity Summary'!$I$35:$BH$35,0))&lt;&gt;0,INDEX('Capacity Summary'!$I$36:$BH$135,MATCH('Capacity Backing (Hide)'!CG$2,'Capacity Summary'!$B$36:$B$135,0),MATCH('Capacity Backing (Hide)'!$A50,'Capacity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(Hide)'!$A50,'Capacity Summary'!$I$35:$BH$35,0))="x",INDEX('Capacity Summary'!$C$36:$F$135,MATCH('Capacity Backing (Hide)'!CH$2,'Capacity Summary'!$B$36:$B$135,0),4),IF(INDEX('Capacity Summary'!$I$36:$BH$135,MATCH('Capacity Backing (Hide)'!CH$2,'Capacity Summary'!$B$36:$B$135,0),MATCH('Capacity Backing (Hide)'!$A50,'Capacity Summary'!$I$35:$BH$35,0))&lt;&gt;0,INDEX('Capacity Summary'!$I$36:$BH$135,MATCH('Capacity Backing (Hide)'!CH$2,'Capacity Summary'!$B$36:$B$135,0),MATCH('Capacity Backing (Hide)'!$A50,'Capacity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(Hide)'!$A50,'Capacity Summary'!$I$35:$BH$35,0))="x",INDEX('Capacity Summary'!$C$36:$F$135,MATCH('Capacity Backing (Hide)'!CI$2,'Capacity Summary'!$B$36:$B$135,0),4),IF(INDEX('Capacity Summary'!$I$36:$BH$135,MATCH('Capacity Backing (Hide)'!CI$2,'Capacity Summary'!$B$36:$B$135,0),MATCH('Capacity Backing (Hide)'!$A50,'Capacity Summary'!$I$35:$BH$35,0))&lt;&gt;0,INDEX('Capacity Summary'!$I$36:$BH$135,MATCH('Capacity Backing (Hide)'!CI$2,'Capacity Summary'!$B$36:$B$135,0),MATCH('Capacity Backing (Hide)'!$A50,'Capacity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(Hide)'!$A50,'Capacity Summary'!$I$35:$BH$35,0))="x",INDEX('Capacity Summary'!$C$36:$F$135,MATCH('Capacity Backing (Hide)'!CJ$2,'Capacity Summary'!$B$36:$B$135,0),4),IF(INDEX('Capacity Summary'!$I$36:$BH$135,MATCH('Capacity Backing (Hide)'!CJ$2,'Capacity Summary'!$B$36:$B$135,0),MATCH('Capacity Backing (Hide)'!$A50,'Capacity Summary'!$I$35:$BH$35,0))&lt;&gt;0,INDEX('Capacity Summary'!$I$36:$BH$135,MATCH('Capacity Backing (Hide)'!CJ$2,'Capacity Summary'!$B$36:$B$135,0),MATCH('Capacity Backing (Hide)'!$A50,'Capacity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(Hide)'!$A50,'Capacity Summary'!$I$35:$BH$35,0))="x",INDEX('Capacity Summary'!$C$36:$F$135,MATCH('Capacity Backing (Hide)'!CK$2,'Capacity Summary'!$B$36:$B$135,0),4),IF(INDEX('Capacity Summary'!$I$36:$BH$135,MATCH('Capacity Backing (Hide)'!CK$2,'Capacity Summary'!$B$36:$B$135,0),MATCH('Capacity Backing (Hide)'!$A50,'Capacity Summary'!$I$35:$BH$35,0))&lt;&gt;0,INDEX('Capacity Summary'!$I$36:$BH$135,MATCH('Capacity Backing (Hide)'!CK$2,'Capacity Summary'!$B$36:$B$135,0),MATCH('Capacity Backing (Hide)'!$A50,'Capacity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(Hide)'!$A50,'Capacity Summary'!$I$35:$BH$35,0))="x",INDEX('Capacity Summary'!$C$36:$F$135,MATCH('Capacity Backing (Hide)'!CL$2,'Capacity Summary'!$B$36:$B$135,0),4),IF(INDEX('Capacity Summary'!$I$36:$BH$135,MATCH('Capacity Backing (Hide)'!CL$2,'Capacity Summary'!$B$36:$B$135,0),MATCH('Capacity Backing (Hide)'!$A50,'Capacity Summary'!$I$35:$BH$35,0))&lt;&gt;0,INDEX('Capacity Summary'!$I$36:$BH$135,MATCH('Capacity Backing (Hide)'!CL$2,'Capacity Summary'!$B$36:$B$135,0),MATCH('Capacity Backing (Hide)'!$A50,'Capacity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(Hide)'!$A50,'Capacity Summary'!$I$35:$BH$35,0))="x",INDEX('Capacity Summary'!$C$36:$F$135,MATCH('Capacity Backing (Hide)'!CM$2,'Capacity Summary'!$B$36:$B$135,0),4),IF(INDEX('Capacity Summary'!$I$36:$BH$135,MATCH('Capacity Backing (Hide)'!CM$2,'Capacity Summary'!$B$36:$B$135,0),MATCH('Capacity Backing (Hide)'!$A50,'Capacity Summary'!$I$35:$BH$35,0))&lt;&gt;0,INDEX('Capacity Summary'!$I$36:$BH$135,MATCH('Capacity Backing (Hide)'!CM$2,'Capacity Summary'!$B$36:$B$135,0),MATCH('Capacity Backing (Hide)'!$A50,'Capacity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(Hide)'!$A50,'Capacity Summary'!$I$35:$BH$35,0))="x",INDEX('Capacity Summary'!$C$36:$F$135,MATCH('Capacity Backing (Hide)'!CN$2,'Capacity Summary'!$B$36:$B$135,0),4),IF(INDEX('Capacity Summary'!$I$36:$BH$135,MATCH('Capacity Backing (Hide)'!CN$2,'Capacity Summary'!$B$36:$B$135,0),MATCH('Capacity Backing (Hide)'!$A50,'Capacity Summary'!$I$35:$BH$35,0))&lt;&gt;0,INDEX('Capacity Summary'!$I$36:$BH$135,MATCH('Capacity Backing (Hide)'!CN$2,'Capacity Summary'!$B$36:$B$135,0),MATCH('Capacity Backing (Hide)'!$A50,'Capacity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(Hide)'!$A50,'Capacity Summary'!$I$35:$BH$35,0))="x",INDEX('Capacity Summary'!$C$36:$F$135,MATCH('Capacity Backing (Hide)'!CO$2,'Capacity Summary'!$B$36:$B$135,0),4),IF(INDEX('Capacity Summary'!$I$36:$BH$135,MATCH('Capacity Backing (Hide)'!CO$2,'Capacity Summary'!$B$36:$B$135,0),MATCH('Capacity Backing (Hide)'!$A50,'Capacity Summary'!$I$35:$BH$35,0))&lt;&gt;0,INDEX('Capacity Summary'!$I$36:$BH$135,MATCH('Capacity Backing (Hide)'!CO$2,'Capacity Summary'!$B$36:$B$135,0),MATCH('Capacity Backing (Hide)'!$A50,'Capacity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(Hide)'!$A50,'Capacity Summary'!$I$35:$BH$35,0))="x",INDEX('Capacity Summary'!$C$36:$F$135,MATCH('Capacity Backing (Hide)'!CP$2,'Capacity Summary'!$B$36:$B$135,0),4),IF(INDEX('Capacity Summary'!$I$36:$BH$135,MATCH('Capacity Backing (Hide)'!CP$2,'Capacity Summary'!$B$36:$B$135,0),MATCH('Capacity Backing (Hide)'!$A50,'Capacity Summary'!$I$35:$BH$35,0))&lt;&gt;0,INDEX('Capacity Summary'!$I$36:$BH$135,MATCH('Capacity Backing (Hide)'!CP$2,'Capacity Summary'!$B$36:$B$135,0),MATCH('Capacity Backing (Hide)'!$A50,'Capacity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(Hide)'!$A50,'Capacity Summary'!$I$35:$BH$35,0))="x",INDEX('Capacity Summary'!$C$36:$F$135,MATCH('Capacity Backing (Hide)'!CQ$2,'Capacity Summary'!$B$36:$B$135,0),4),IF(INDEX('Capacity Summary'!$I$36:$BH$135,MATCH('Capacity Backing (Hide)'!CQ$2,'Capacity Summary'!$B$36:$B$135,0),MATCH('Capacity Backing (Hide)'!$A50,'Capacity Summary'!$I$35:$BH$35,0))&lt;&gt;0,INDEX('Capacity Summary'!$I$36:$BH$135,MATCH('Capacity Backing (Hide)'!CQ$2,'Capacity Summary'!$B$36:$B$135,0),MATCH('Capacity Backing (Hide)'!$A50,'Capacity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(Hide)'!$A50,'Capacity Summary'!$I$35:$BH$35,0))="x",INDEX('Capacity Summary'!$C$36:$F$135,MATCH('Capacity Backing (Hide)'!CR$2,'Capacity Summary'!$B$36:$B$135,0),4),IF(INDEX('Capacity Summary'!$I$36:$BH$135,MATCH('Capacity Backing (Hide)'!CR$2,'Capacity Summary'!$B$36:$B$135,0),MATCH('Capacity Backing (Hide)'!$A50,'Capacity Summary'!$I$35:$BH$35,0))&lt;&gt;0,INDEX('Capacity Summary'!$I$36:$BH$135,MATCH('Capacity Backing (Hide)'!CR$2,'Capacity Summary'!$B$36:$B$135,0),MATCH('Capacity Backing (Hide)'!$A50,'Capacity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(Hide)'!$A50,'Capacity Summary'!$I$35:$BH$35,0))="x",INDEX('Capacity Summary'!$C$36:$F$135,MATCH('Capacity Backing (Hide)'!CS$2,'Capacity Summary'!$B$36:$B$135,0),4),IF(INDEX('Capacity Summary'!$I$36:$BH$135,MATCH('Capacity Backing (Hide)'!CS$2,'Capacity Summary'!$B$36:$B$135,0),MATCH('Capacity Backing (Hide)'!$A50,'Capacity Summary'!$I$35:$BH$35,0))&lt;&gt;0,INDEX('Capacity Summary'!$I$36:$BH$135,MATCH('Capacity Backing (Hide)'!CS$2,'Capacity Summary'!$B$36:$B$135,0),MATCH('Capacity Backing (Hide)'!$A50,'Capacity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(Hide)'!$A50,'Capacity Summary'!$I$35:$BH$35,0))="x",INDEX('Capacity Summary'!$C$36:$F$135,MATCH('Capacity Backing (Hide)'!CT$2,'Capacity Summary'!$B$36:$B$135,0),4),IF(INDEX('Capacity Summary'!$I$36:$BH$135,MATCH('Capacity Backing (Hide)'!CT$2,'Capacity Summary'!$B$36:$B$135,0),MATCH('Capacity Backing (Hide)'!$A50,'Capacity Summary'!$I$35:$BH$35,0))&lt;&gt;0,INDEX('Capacity Summary'!$I$36:$BH$135,MATCH('Capacity Backing (Hide)'!CT$2,'Capacity Summary'!$B$36:$B$135,0),MATCH('Capacity Backing (Hide)'!$A50,'Capacity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(Hide)'!$A50,'Capacity Summary'!$I$35:$BH$35,0))="x",INDEX('Capacity Summary'!$C$36:$F$135,MATCH('Capacity Backing (Hide)'!CU$2,'Capacity Summary'!$B$36:$B$135,0),4),IF(INDEX('Capacity Summary'!$I$36:$BH$135,MATCH('Capacity Backing (Hide)'!CU$2,'Capacity Summary'!$B$36:$B$135,0),MATCH('Capacity Backing (Hide)'!$A50,'Capacity Summary'!$I$35:$BH$35,0))&lt;&gt;0,INDEX('Capacity Summary'!$I$36:$BH$135,MATCH('Capacity Backing (Hide)'!CU$2,'Capacity Summary'!$B$36:$B$135,0),MATCH('Capacity Backing (Hide)'!$A50,'Capacity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(Hide)'!$A50,'Capacity Summary'!$I$35:$BH$35,0))="x",INDEX('Capacity Summary'!$C$36:$F$135,MATCH('Capacity Backing (Hide)'!CV$2,'Capacity Summary'!$B$36:$B$135,0),4),IF(INDEX('Capacity Summary'!$I$36:$BH$135,MATCH('Capacity Backing (Hide)'!CV$2,'Capacity Summary'!$B$36:$B$135,0),MATCH('Capacity Backing (Hide)'!$A50,'Capacity Summary'!$I$35:$BH$35,0))&lt;&gt;0,INDEX('Capacity Summary'!$I$36:$BH$135,MATCH('Capacity Backing (Hide)'!CV$2,'Capacity Summary'!$B$36:$B$135,0),MATCH('Capacity Backing (Hide)'!$A50,'Capacity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(Hide)'!$A50,'Capacity Summary'!$I$35:$BH$35,0))="x",INDEX('Capacity Summary'!$C$36:$F$135,MATCH('Capacity Backing (Hide)'!CW$2,'Capacity Summary'!$B$36:$B$135,0),4),IF(INDEX('Capacity Summary'!$I$36:$BH$135,MATCH('Capacity Backing (Hide)'!CW$2,'Capacity Summary'!$B$36:$B$135,0),MATCH('Capacity Backing (Hide)'!$A50,'Capacity Summary'!$I$35:$BH$35,0))&lt;&gt;0,INDEX('Capacity Summary'!$I$36:$BH$135,MATCH('Capacity Backing (Hide)'!CW$2,'Capacity Summary'!$B$36:$B$135,0),MATCH('Capacity Backing (Hide)'!$A50,'Capacity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(Hide)'!$A51,'Capacity Summary'!$I$35:$BH$35,0))="x",INDEX('Capacity Summary'!$C$36:$F$135,MATCH('Capacity Backing (Hide)'!B$2,'Capacity Summary'!$B$36:$B$135,0),4),IF(INDEX('Capacity Summary'!$I$36:$BH$135,MATCH('Capacity Backing (Hide)'!B$2,'Capacity Summary'!$B$36:$B$135,0),MATCH('Capacity Backing (Hide)'!$A51,'Capacity Summary'!$I$35:$BH$35,0))&lt;&gt;0,INDEX('Capacity Summary'!$I$36:$BH$135,MATCH('Capacity Backing (Hide)'!B$2,'Capacity Summary'!$B$36:$B$135,0),MATCH('Capacity Backing (Hide)'!$A51,'Capacity Summary'!$I$35:$BH$35,0)),0)),INDEX('Capacity Summary'!$C$36:$F$135,MATCH('Capacity Backing (Hide)'!B$2,'Capacity Summary'!$B$36:$B$135,0),2)))/IF(Summary!$B$7="Minutes",1,60)/COUNTA(INDEX(Capacity!$C$10:$Q$109,MATCH('Capacity Backing (Hide)'!B$2,Capacity!$B$10:$B$109,0),1):INDEX(Capacity!$C$10:$Q$109,MATCH('Capacity Backing (Hide)'!B$2,Capacity!$B$10:$B$109,0),15))</f>
        <v>3600</v>
      </c>
      <c r="C5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(Hide)'!$A51,'Capacity Summary'!$I$35:$BH$35,0))="x",INDEX('Capacity Summary'!$C$36:$F$135,MATCH('Capacity Backing (Hide)'!C$2,'Capacity Summary'!$B$36:$B$135,0),4),IF(INDEX('Capacity Summary'!$I$36:$BH$135,MATCH('Capacity Backing (Hide)'!C$2,'Capacity Summary'!$B$36:$B$135,0),MATCH('Capacity Backing (Hide)'!$A51,'Capacity Summary'!$I$35:$BH$35,0))&lt;&gt;0,INDEX('Capacity Summary'!$I$36:$BH$135,MATCH('Capacity Backing (Hide)'!C$2,'Capacity Summary'!$B$36:$B$135,0),MATCH('Capacity Backing (Hide)'!$A51,'Capacity Summary'!$I$35:$BH$35,0)),0)),INDEX('Capacity Summary'!$C$36:$F$135,MATCH('Capacity Backing (Hide)'!C$2,'Capacity Summary'!$B$36:$B$135,0),2)))/IF(Summary!$B$7="Minutes",1,60)/COUNTA(INDEX(Capacity!$C$10:$Q$109,MATCH('Capacity Backing (Hide)'!C$2,Capacity!$B$10:$B$109,0),1):INDEX(Capacity!$C$10:$Q$109,MATCH('Capacity Backing (Hide)'!C$2,Capacity!$B$10:$B$109,0),15))</f>
        <v>3600</v>
      </c>
      <c r="D5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(Hide)'!$A51,'Capacity Summary'!$I$35:$BH$35,0))="x",INDEX('Capacity Summary'!$C$36:$F$135,MATCH('Capacity Backing (Hide)'!D$2,'Capacity Summary'!$B$36:$B$135,0),4),IF(INDEX('Capacity Summary'!$I$36:$BH$135,MATCH('Capacity Backing (Hide)'!D$2,'Capacity Summary'!$B$36:$B$135,0),MATCH('Capacity Backing (Hide)'!$A51,'Capacity Summary'!$I$35:$BH$35,0))&lt;&gt;0,INDEX('Capacity Summary'!$I$36:$BH$135,MATCH('Capacity Backing (Hide)'!D$2,'Capacity Summary'!$B$36:$B$135,0),MATCH('Capacity Backing (Hide)'!$A51,'Capacity Summary'!$I$35:$BH$35,0)),0)),INDEX('Capacity Summary'!$C$36:$F$135,MATCH('Capacity Backing (Hide)'!D$2,'Capacity Summary'!$B$36:$B$135,0),2)))/IF(Summary!$B$7="Minutes",1,60)/COUNTA(INDEX(Capacity!$C$10:$Q$109,MATCH('Capacity Backing (Hide)'!D$2,Capacity!$B$10:$B$109,0),1):INDEX(Capacity!$C$10:$Q$109,MATCH('Capacity Backing (Hide)'!D$2,Capacity!$B$10:$B$109,0),15))</f>
        <v>3600</v>
      </c>
      <c r="E5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(Hide)'!$A51,'Capacity Summary'!$I$35:$BH$35,0))="x",INDEX('Capacity Summary'!$C$36:$F$135,MATCH('Capacity Backing (Hide)'!E$2,'Capacity Summary'!$B$36:$B$135,0),4),IF(INDEX('Capacity Summary'!$I$36:$BH$135,MATCH('Capacity Backing (Hide)'!E$2,'Capacity Summary'!$B$36:$B$135,0),MATCH('Capacity Backing (Hide)'!$A51,'Capacity Summary'!$I$35:$BH$35,0))&lt;&gt;0,INDEX('Capacity Summary'!$I$36:$BH$135,MATCH('Capacity Backing (Hide)'!E$2,'Capacity Summary'!$B$36:$B$135,0),MATCH('Capacity Backing (Hide)'!$A51,'Capacity Summary'!$I$35:$BH$35,0)),0)),INDEX('Capacity Summary'!$C$36:$F$135,MATCH('Capacity Backing (Hide)'!E$2,'Capacity Summary'!$B$36:$B$135,0),2)))/IF(Summary!$B$7="Minutes",1,60)/COUNTA(INDEX(Capacity!$C$10:$Q$109,MATCH('Capacity Backing (Hide)'!E$2,Capacity!$B$10:$B$109,0),1):INDEX(Capacity!$C$10:$Q$109,MATCH('Capacity Backing (Hide)'!E$2,Capacity!$B$10:$B$109,0),15))</f>
        <v>#N/A</v>
      </c>
      <c r="F5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(Hide)'!$A51,'Capacity Summary'!$I$35:$BH$35,0))="x",INDEX('Capacity Summary'!$C$36:$F$135,MATCH('Capacity Backing (Hide)'!F$2,'Capacity Summary'!$B$36:$B$135,0),4),IF(INDEX('Capacity Summary'!$I$36:$BH$135,MATCH('Capacity Backing (Hide)'!F$2,'Capacity Summary'!$B$36:$B$135,0),MATCH('Capacity Backing (Hide)'!$A51,'Capacity Summary'!$I$35:$BH$35,0))&lt;&gt;0,INDEX('Capacity Summary'!$I$36:$BH$135,MATCH('Capacity Backing (Hide)'!F$2,'Capacity Summary'!$B$36:$B$135,0),MATCH('Capacity Backing (Hide)'!$A51,'Capacity Summary'!$I$35:$BH$35,0)),0)),INDEX('Capacity Summary'!$C$36:$F$135,MATCH('Capacity Backing (Hide)'!F$2,'Capacity Summary'!$B$36:$B$135,0),2)))/IF(Summary!$B$7="Minutes",1,60)/COUNTA(INDEX(Capacity!$C$10:$Q$109,MATCH('Capacity Backing (Hide)'!F$2,Capacity!$B$10:$B$109,0),1):INDEX(Capacity!$C$10:$Q$109,MATCH('Capacity Backing (Hide)'!F$2,Capacity!$B$10:$B$109,0),15))</f>
        <v>#N/A</v>
      </c>
      <c r="G5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(Hide)'!$A51,'Capacity Summary'!$I$35:$BH$35,0))="x",INDEX('Capacity Summary'!$C$36:$F$135,MATCH('Capacity Backing (Hide)'!G$2,'Capacity Summary'!$B$36:$B$135,0),4),IF(INDEX('Capacity Summary'!$I$36:$BH$135,MATCH('Capacity Backing (Hide)'!G$2,'Capacity Summary'!$B$36:$B$135,0),MATCH('Capacity Backing (Hide)'!$A51,'Capacity Summary'!$I$35:$BH$35,0))&lt;&gt;0,INDEX('Capacity Summary'!$I$36:$BH$135,MATCH('Capacity Backing (Hide)'!G$2,'Capacity Summary'!$B$36:$B$135,0),MATCH('Capacity Backing (Hide)'!$A51,'Capacity Summary'!$I$35:$BH$35,0)),0)),INDEX('Capacity Summary'!$C$36:$F$135,MATCH('Capacity Backing (Hide)'!G$2,'Capacity Summary'!$B$36:$B$135,0),2)))/IF(Summary!$B$7="Minutes",1,60)/COUNTA(INDEX(Capacity!$C$10:$Q$109,MATCH('Capacity Backing (Hide)'!G$2,Capacity!$B$10:$B$109,0),1):INDEX(Capacity!$C$10:$Q$109,MATCH('Capacity Backing (Hide)'!G$2,Capacity!$B$10:$B$109,0),15))</f>
        <v>#N/A</v>
      </c>
      <c r="H5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(Hide)'!$A51,'Capacity Summary'!$I$35:$BH$35,0))="x",INDEX('Capacity Summary'!$C$36:$F$135,MATCH('Capacity Backing (Hide)'!H$2,'Capacity Summary'!$B$36:$B$135,0),4),IF(INDEX('Capacity Summary'!$I$36:$BH$135,MATCH('Capacity Backing (Hide)'!H$2,'Capacity Summary'!$B$36:$B$135,0),MATCH('Capacity Backing (Hide)'!$A51,'Capacity Summary'!$I$35:$BH$35,0))&lt;&gt;0,INDEX('Capacity Summary'!$I$36:$BH$135,MATCH('Capacity Backing (Hide)'!H$2,'Capacity Summary'!$B$36:$B$135,0),MATCH('Capacity Backing (Hide)'!$A51,'Capacity Summary'!$I$35:$BH$35,0)),0)),INDEX('Capacity Summary'!$C$36:$F$135,MATCH('Capacity Backing (Hide)'!H$2,'Capacity Summary'!$B$36:$B$135,0),2)))/IF(Summary!$B$7="Minutes",1,60)/COUNTA(INDEX(Capacity!$C$10:$Q$109,MATCH('Capacity Backing (Hide)'!H$2,Capacity!$B$10:$B$109,0),1):INDEX(Capacity!$C$10:$Q$109,MATCH('Capacity Backing (Hide)'!H$2,Capacity!$B$10:$B$109,0),15))</f>
        <v>#N/A</v>
      </c>
      <c r="I5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(Hide)'!$A51,'Capacity Summary'!$I$35:$BH$35,0))="x",INDEX('Capacity Summary'!$C$36:$F$135,MATCH('Capacity Backing (Hide)'!I$2,'Capacity Summary'!$B$36:$B$135,0),4),IF(INDEX('Capacity Summary'!$I$36:$BH$135,MATCH('Capacity Backing (Hide)'!I$2,'Capacity Summary'!$B$36:$B$135,0),MATCH('Capacity Backing (Hide)'!$A51,'Capacity Summary'!$I$35:$BH$35,0))&lt;&gt;0,INDEX('Capacity Summary'!$I$36:$BH$135,MATCH('Capacity Backing (Hide)'!I$2,'Capacity Summary'!$B$36:$B$135,0),MATCH('Capacity Backing (Hide)'!$A51,'Capacity Summary'!$I$35:$BH$35,0)),0)),INDEX('Capacity Summary'!$C$36:$F$135,MATCH('Capacity Backing (Hide)'!I$2,'Capacity Summary'!$B$36:$B$135,0),2)))/IF(Summary!$B$7="Minutes",1,60)/COUNTA(INDEX(Capacity!$C$10:$Q$109,MATCH('Capacity Backing (Hide)'!I$2,Capacity!$B$10:$B$109,0),1):INDEX(Capacity!$C$10:$Q$109,MATCH('Capacity Backing (Hide)'!I$2,Capacity!$B$10:$B$109,0),15))</f>
        <v>#N/A</v>
      </c>
      <c r="J5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(Hide)'!$A51,'Capacity Summary'!$I$35:$BH$35,0))="x",INDEX('Capacity Summary'!$C$36:$F$135,MATCH('Capacity Backing (Hide)'!J$2,'Capacity Summary'!$B$36:$B$135,0),4),IF(INDEX('Capacity Summary'!$I$36:$BH$135,MATCH('Capacity Backing (Hide)'!J$2,'Capacity Summary'!$B$36:$B$135,0),MATCH('Capacity Backing (Hide)'!$A51,'Capacity Summary'!$I$35:$BH$35,0))&lt;&gt;0,INDEX('Capacity Summary'!$I$36:$BH$135,MATCH('Capacity Backing (Hide)'!J$2,'Capacity Summary'!$B$36:$B$135,0),MATCH('Capacity Backing (Hide)'!$A51,'Capacity Summary'!$I$35:$BH$35,0)),0)),INDEX('Capacity Summary'!$C$36:$F$135,MATCH('Capacity Backing (Hide)'!J$2,'Capacity Summary'!$B$36:$B$135,0),2)))/IF(Summary!$B$7="Minutes",1,60)/COUNTA(INDEX(Capacity!$C$10:$Q$109,MATCH('Capacity Backing (Hide)'!J$2,Capacity!$B$10:$B$109,0),1):INDEX(Capacity!$C$10:$Q$109,MATCH('Capacity Backing (Hide)'!J$2,Capacity!$B$10:$B$109,0),15))</f>
        <v>#N/A</v>
      </c>
      <c r="K5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(Hide)'!$A51,'Capacity Summary'!$I$35:$BH$35,0))="x",INDEX('Capacity Summary'!$C$36:$F$135,MATCH('Capacity Backing (Hide)'!K$2,'Capacity Summary'!$B$36:$B$135,0),4),IF(INDEX('Capacity Summary'!$I$36:$BH$135,MATCH('Capacity Backing (Hide)'!K$2,'Capacity Summary'!$B$36:$B$135,0),MATCH('Capacity Backing (Hide)'!$A51,'Capacity Summary'!$I$35:$BH$35,0))&lt;&gt;0,INDEX('Capacity Summary'!$I$36:$BH$135,MATCH('Capacity Backing (Hide)'!K$2,'Capacity Summary'!$B$36:$B$135,0),MATCH('Capacity Backing (Hide)'!$A51,'Capacity Summary'!$I$35:$BH$35,0)),0)),INDEX('Capacity Summary'!$C$36:$F$135,MATCH('Capacity Backing (Hide)'!K$2,'Capacity Summary'!$B$36:$B$135,0),2)))/IF(Summary!$B$7="Minutes",1,60)/COUNTA(INDEX(Capacity!$C$10:$Q$109,MATCH('Capacity Backing (Hide)'!K$2,Capacity!$B$10:$B$109,0),1):INDEX(Capacity!$C$10:$Q$109,MATCH('Capacity Backing (Hide)'!K$2,Capacity!$B$10:$B$109,0),15))</f>
        <v>#N/A</v>
      </c>
      <c r="L5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(Hide)'!$A51,'Capacity Summary'!$I$35:$BH$35,0))="x",INDEX('Capacity Summary'!$C$36:$F$135,MATCH('Capacity Backing (Hide)'!L$2,'Capacity Summary'!$B$36:$B$135,0),4),IF(INDEX('Capacity Summary'!$I$36:$BH$135,MATCH('Capacity Backing (Hide)'!L$2,'Capacity Summary'!$B$36:$B$135,0),MATCH('Capacity Backing (Hide)'!$A51,'Capacity Summary'!$I$35:$BH$35,0))&lt;&gt;0,INDEX('Capacity Summary'!$I$36:$BH$135,MATCH('Capacity Backing (Hide)'!L$2,'Capacity Summary'!$B$36:$B$135,0),MATCH('Capacity Backing (Hide)'!$A51,'Capacity Summary'!$I$35:$BH$35,0)),0)),INDEX('Capacity Summary'!$C$36:$F$135,MATCH('Capacity Backing (Hide)'!L$2,'Capacity Summary'!$B$36:$B$135,0),2)))/IF(Summary!$B$7="Minutes",1,60)/COUNTA(INDEX(Capacity!$C$10:$Q$109,MATCH('Capacity Backing (Hide)'!L$2,Capacity!$B$10:$B$109,0),1):INDEX(Capacity!$C$10:$Q$109,MATCH('Capacity Backing (Hide)'!L$2,Capacity!$B$10:$B$109,0),15))</f>
        <v>#N/A</v>
      </c>
      <c r="M5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(Hide)'!$A51,'Capacity Summary'!$I$35:$BH$35,0))="x",INDEX('Capacity Summary'!$C$36:$F$135,MATCH('Capacity Backing (Hide)'!M$2,'Capacity Summary'!$B$36:$B$135,0),4),IF(INDEX('Capacity Summary'!$I$36:$BH$135,MATCH('Capacity Backing (Hide)'!M$2,'Capacity Summary'!$B$36:$B$135,0),MATCH('Capacity Backing (Hide)'!$A51,'Capacity Summary'!$I$35:$BH$35,0))&lt;&gt;0,INDEX('Capacity Summary'!$I$36:$BH$135,MATCH('Capacity Backing (Hide)'!M$2,'Capacity Summary'!$B$36:$B$135,0),MATCH('Capacity Backing (Hide)'!$A51,'Capacity Summary'!$I$35:$BH$35,0)),0)),INDEX('Capacity Summary'!$C$36:$F$135,MATCH('Capacity Backing (Hide)'!M$2,'Capacity Summary'!$B$36:$B$135,0),2)))/IF(Summary!$B$7="Minutes",1,60)/COUNTA(INDEX(Capacity!$C$10:$Q$109,MATCH('Capacity Backing (Hide)'!M$2,Capacity!$B$10:$B$109,0),1):INDEX(Capacity!$C$10:$Q$109,MATCH('Capacity Backing (Hide)'!M$2,Capacity!$B$10:$B$109,0),15))</f>
        <v>#N/A</v>
      </c>
      <c r="N5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(Hide)'!$A51,'Capacity Summary'!$I$35:$BH$35,0))="x",INDEX('Capacity Summary'!$C$36:$F$135,MATCH('Capacity Backing (Hide)'!N$2,'Capacity Summary'!$B$36:$B$135,0),4),IF(INDEX('Capacity Summary'!$I$36:$BH$135,MATCH('Capacity Backing (Hide)'!N$2,'Capacity Summary'!$B$36:$B$135,0),MATCH('Capacity Backing (Hide)'!$A51,'Capacity Summary'!$I$35:$BH$35,0))&lt;&gt;0,INDEX('Capacity Summary'!$I$36:$BH$135,MATCH('Capacity Backing (Hide)'!N$2,'Capacity Summary'!$B$36:$B$135,0),MATCH('Capacity Backing (Hide)'!$A51,'Capacity Summary'!$I$35:$BH$35,0)),0)),INDEX('Capacity Summary'!$C$36:$F$135,MATCH('Capacity Backing (Hide)'!N$2,'Capacity Summary'!$B$36:$B$135,0),2)))/IF(Summary!$B$7="Minutes",1,60)/COUNTA(INDEX(Capacity!$C$10:$Q$109,MATCH('Capacity Backing (Hide)'!N$2,Capacity!$B$10:$B$109,0),1):INDEX(Capacity!$C$10:$Q$109,MATCH('Capacity Backing (Hide)'!N$2,Capacity!$B$10:$B$109,0),15))</f>
        <v>#N/A</v>
      </c>
      <c r="O5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(Hide)'!$A51,'Capacity Summary'!$I$35:$BH$35,0))="x",INDEX('Capacity Summary'!$C$36:$F$135,MATCH('Capacity Backing (Hide)'!O$2,'Capacity Summary'!$B$36:$B$135,0),4),IF(INDEX('Capacity Summary'!$I$36:$BH$135,MATCH('Capacity Backing (Hide)'!O$2,'Capacity Summary'!$B$36:$B$135,0),MATCH('Capacity Backing (Hide)'!$A51,'Capacity Summary'!$I$35:$BH$35,0))&lt;&gt;0,INDEX('Capacity Summary'!$I$36:$BH$135,MATCH('Capacity Backing (Hide)'!O$2,'Capacity Summary'!$B$36:$B$135,0),MATCH('Capacity Backing (Hide)'!$A51,'Capacity Summary'!$I$35:$BH$35,0)),0)),INDEX('Capacity Summary'!$C$36:$F$135,MATCH('Capacity Backing (Hide)'!O$2,'Capacity Summary'!$B$36:$B$135,0),2)))/IF(Summary!$B$7="Minutes",1,60)/COUNTA(INDEX(Capacity!$C$10:$Q$109,MATCH('Capacity Backing (Hide)'!O$2,Capacity!$B$10:$B$109,0),1):INDEX(Capacity!$C$10:$Q$109,MATCH('Capacity Backing (Hide)'!O$2,Capacity!$B$10:$B$109,0),15))</f>
        <v>#N/A</v>
      </c>
      <c r="P5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(Hide)'!$A51,'Capacity Summary'!$I$35:$BH$35,0))="x",INDEX('Capacity Summary'!$C$36:$F$135,MATCH('Capacity Backing (Hide)'!P$2,'Capacity Summary'!$B$36:$B$135,0),4),IF(INDEX('Capacity Summary'!$I$36:$BH$135,MATCH('Capacity Backing (Hide)'!P$2,'Capacity Summary'!$B$36:$B$135,0),MATCH('Capacity Backing (Hide)'!$A51,'Capacity Summary'!$I$35:$BH$35,0))&lt;&gt;0,INDEX('Capacity Summary'!$I$36:$BH$135,MATCH('Capacity Backing (Hide)'!P$2,'Capacity Summary'!$B$36:$B$135,0),MATCH('Capacity Backing (Hide)'!$A51,'Capacity Summary'!$I$35:$BH$35,0)),0)),INDEX('Capacity Summary'!$C$36:$F$135,MATCH('Capacity Backing (Hide)'!P$2,'Capacity Summary'!$B$36:$B$135,0),2)))/IF(Summary!$B$7="Minutes",1,60)/COUNTA(INDEX(Capacity!$C$10:$Q$109,MATCH('Capacity Backing (Hide)'!P$2,Capacity!$B$10:$B$109,0),1):INDEX(Capacity!$C$10:$Q$109,MATCH('Capacity Backing (Hide)'!P$2,Capacity!$B$10:$B$109,0),15))</f>
        <v>#N/A</v>
      </c>
      <c r="Q5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(Hide)'!$A51,'Capacity Summary'!$I$35:$BH$35,0))="x",INDEX('Capacity Summary'!$C$36:$F$135,MATCH('Capacity Backing (Hide)'!Q$2,'Capacity Summary'!$B$36:$B$135,0),4),IF(INDEX('Capacity Summary'!$I$36:$BH$135,MATCH('Capacity Backing (Hide)'!Q$2,'Capacity Summary'!$B$36:$B$135,0),MATCH('Capacity Backing (Hide)'!$A51,'Capacity Summary'!$I$35:$BH$35,0))&lt;&gt;0,INDEX('Capacity Summary'!$I$36:$BH$135,MATCH('Capacity Backing (Hide)'!Q$2,'Capacity Summary'!$B$36:$B$135,0),MATCH('Capacity Backing (Hide)'!$A51,'Capacity Summary'!$I$35:$BH$35,0)),0)),INDEX('Capacity Summary'!$C$36:$F$135,MATCH('Capacity Backing (Hide)'!Q$2,'Capacity Summary'!$B$36:$B$135,0),2)))/IF(Summary!$B$7="Minutes",1,60)/COUNTA(INDEX(Capacity!$C$10:$Q$109,MATCH('Capacity Backing (Hide)'!Q$2,Capacity!$B$10:$B$109,0),1):INDEX(Capacity!$C$10:$Q$109,MATCH('Capacity Backing (Hide)'!Q$2,Capacity!$B$10:$B$109,0),15))</f>
        <v>#N/A</v>
      </c>
      <c r="R5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(Hide)'!$A51,'Capacity Summary'!$I$35:$BH$35,0))="x",INDEX('Capacity Summary'!$C$36:$F$135,MATCH('Capacity Backing (Hide)'!R$2,'Capacity Summary'!$B$36:$B$135,0),4),IF(INDEX('Capacity Summary'!$I$36:$BH$135,MATCH('Capacity Backing (Hide)'!R$2,'Capacity Summary'!$B$36:$B$135,0),MATCH('Capacity Backing (Hide)'!$A51,'Capacity Summary'!$I$35:$BH$35,0))&lt;&gt;0,INDEX('Capacity Summary'!$I$36:$BH$135,MATCH('Capacity Backing (Hide)'!R$2,'Capacity Summary'!$B$36:$B$135,0),MATCH('Capacity Backing (Hide)'!$A51,'Capacity Summary'!$I$35:$BH$35,0)),0)),INDEX('Capacity Summary'!$C$36:$F$135,MATCH('Capacity Backing (Hide)'!R$2,'Capacity Summary'!$B$36:$B$135,0),2)))/IF(Summary!$B$7="Minutes",1,60)/COUNTA(INDEX(Capacity!$C$10:$Q$109,MATCH('Capacity Backing (Hide)'!R$2,Capacity!$B$10:$B$109,0),1):INDEX(Capacity!$C$10:$Q$109,MATCH('Capacity Backing (Hide)'!R$2,Capacity!$B$10:$B$109,0),15))</f>
        <v>#N/A</v>
      </c>
      <c r="S5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(Hide)'!$A51,'Capacity Summary'!$I$35:$BH$35,0))="x",INDEX('Capacity Summary'!$C$36:$F$135,MATCH('Capacity Backing (Hide)'!S$2,'Capacity Summary'!$B$36:$B$135,0),4),IF(INDEX('Capacity Summary'!$I$36:$BH$135,MATCH('Capacity Backing (Hide)'!S$2,'Capacity Summary'!$B$36:$B$135,0),MATCH('Capacity Backing (Hide)'!$A51,'Capacity Summary'!$I$35:$BH$35,0))&lt;&gt;0,INDEX('Capacity Summary'!$I$36:$BH$135,MATCH('Capacity Backing (Hide)'!S$2,'Capacity Summary'!$B$36:$B$135,0),MATCH('Capacity Backing (Hide)'!$A51,'Capacity Summary'!$I$35:$BH$35,0)),0)),INDEX('Capacity Summary'!$C$36:$F$135,MATCH('Capacity Backing (Hide)'!S$2,'Capacity Summary'!$B$36:$B$135,0),2)))/IF(Summary!$B$7="Minutes",1,60)/COUNTA(INDEX(Capacity!$C$10:$Q$109,MATCH('Capacity Backing (Hide)'!S$2,Capacity!$B$10:$B$109,0),1):INDEX(Capacity!$C$10:$Q$109,MATCH('Capacity Backing (Hide)'!S$2,Capacity!$B$10:$B$109,0),15))</f>
        <v>#N/A</v>
      </c>
      <c r="T5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(Hide)'!$A51,'Capacity Summary'!$I$35:$BH$35,0))="x",INDEX('Capacity Summary'!$C$36:$F$135,MATCH('Capacity Backing (Hide)'!T$2,'Capacity Summary'!$B$36:$B$135,0),4),IF(INDEX('Capacity Summary'!$I$36:$BH$135,MATCH('Capacity Backing (Hide)'!T$2,'Capacity Summary'!$B$36:$B$135,0),MATCH('Capacity Backing (Hide)'!$A51,'Capacity Summary'!$I$35:$BH$35,0))&lt;&gt;0,INDEX('Capacity Summary'!$I$36:$BH$135,MATCH('Capacity Backing (Hide)'!T$2,'Capacity Summary'!$B$36:$B$135,0),MATCH('Capacity Backing (Hide)'!$A51,'Capacity Summary'!$I$35:$BH$35,0)),0)),INDEX('Capacity Summary'!$C$36:$F$135,MATCH('Capacity Backing (Hide)'!T$2,'Capacity Summary'!$B$36:$B$135,0),2)))/IF(Summary!$B$7="Minutes",1,60)/COUNTA(INDEX(Capacity!$C$10:$Q$109,MATCH('Capacity Backing (Hide)'!T$2,Capacity!$B$10:$B$109,0),1):INDEX(Capacity!$C$10:$Q$109,MATCH('Capacity Backing (Hide)'!T$2,Capacity!$B$10:$B$109,0),15))</f>
        <v>#N/A</v>
      </c>
      <c r="U5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(Hide)'!$A51,'Capacity Summary'!$I$35:$BH$35,0))="x",INDEX('Capacity Summary'!$C$36:$F$135,MATCH('Capacity Backing (Hide)'!U$2,'Capacity Summary'!$B$36:$B$135,0),4),IF(INDEX('Capacity Summary'!$I$36:$BH$135,MATCH('Capacity Backing (Hide)'!U$2,'Capacity Summary'!$B$36:$B$135,0),MATCH('Capacity Backing (Hide)'!$A51,'Capacity Summary'!$I$35:$BH$35,0))&lt;&gt;0,INDEX('Capacity Summary'!$I$36:$BH$135,MATCH('Capacity Backing (Hide)'!U$2,'Capacity Summary'!$B$36:$B$135,0),MATCH('Capacity Backing (Hide)'!$A51,'Capacity Summary'!$I$35:$BH$35,0)),0)),INDEX('Capacity Summary'!$C$36:$F$135,MATCH('Capacity Backing (Hide)'!U$2,'Capacity Summary'!$B$36:$B$135,0),2)))/IF(Summary!$B$7="Minutes",1,60)/COUNTA(INDEX(Capacity!$C$10:$Q$109,MATCH('Capacity Backing (Hide)'!U$2,Capacity!$B$10:$B$109,0),1):INDEX(Capacity!$C$10:$Q$109,MATCH('Capacity Backing (Hide)'!U$2,Capacity!$B$10:$B$109,0),15))</f>
        <v>#N/A</v>
      </c>
      <c r="V5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(Hide)'!$A51,'Capacity Summary'!$I$35:$BH$35,0))="x",INDEX('Capacity Summary'!$C$36:$F$135,MATCH('Capacity Backing (Hide)'!V$2,'Capacity Summary'!$B$36:$B$135,0),4),IF(INDEX('Capacity Summary'!$I$36:$BH$135,MATCH('Capacity Backing (Hide)'!V$2,'Capacity Summary'!$B$36:$B$135,0),MATCH('Capacity Backing (Hide)'!$A51,'Capacity Summary'!$I$35:$BH$35,0))&lt;&gt;0,INDEX('Capacity Summary'!$I$36:$BH$135,MATCH('Capacity Backing (Hide)'!V$2,'Capacity Summary'!$B$36:$B$135,0),MATCH('Capacity Backing (Hide)'!$A51,'Capacity Summary'!$I$35:$BH$35,0)),0)),INDEX('Capacity Summary'!$C$36:$F$135,MATCH('Capacity Backing (Hide)'!V$2,'Capacity Summary'!$B$36:$B$135,0),2)))/IF(Summary!$B$7="Minutes",1,60)/COUNTA(INDEX(Capacity!$C$10:$Q$109,MATCH('Capacity Backing (Hide)'!V$2,Capacity!$B$10:$B$109,0),1):INDEX(Capacity!$C$10:$Q$109,MATCH('Capacity Backing (Hide)'!V$2,Capacity!$B$10:$B$109,0),15))</f>
        <v>#N/A</v>
      </c>
      <c r="W5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(Hide)'!$A51,'Capacity Summary'!$I$35:$BH$35,0))="x",INDEX('Capacity Summary'!$C$36:$F$135,MATCH('Capacity Backing (Hide)'!W$2,'Capacity Summary'!$B$36:$B$135,0),4),IF(INDEX('Capacity Summary'!$I$36:$BH$135,MATCH('Capacity Backing (Hide)'!W$2,'Capacity Summary'!$B$36:$B$135,0),MATCH('Capacity Backing (Hide)'!$A51,'Capacity Summary'!$I$35:$BH$35,0))&lt;&gt;0,INDEX('Capacity Summary'!$I$36:$BH$135,MATCH('Capacity Backing (Hide)'!W$2,'Capacity Summary'!$B$36:$B$135,0),MATCH('Capacity Backing (Hide)'!$A51,'Capacity Summary'!$I$35:$BH$35,0)),0)),INDEX('Capacity Summary'!$C$36:$F$135,MATCH('Capacity Backing (Hide)'!W$2,'Capacity Summary'!$B$36:$B$135,0),2)))/IF(Summary!$B$7="Minutes",1,60)/COUNTA(INDEX(Capacity!$C$10:$Q$109,MATCH('Capacity Backing (Hide)'!W$2,Capacity!$B$10:$B$109,0),1):INDEX(Capacity!$C$10:$Q$109,MATCH('Capacity Backing (Hide)'!W$2,Capacity!$B$10:$B$109,0),15))</f>
        <v>#N/A</v>
      </c>
      <c r="X5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(Hide)'!$A51,'Capacity Summary'!$I$35:$BH$35,0))="x",INDEX('Capacity Summary'!$C$36:$F$135,MATCH('Capacity Backing (Hide)'!X$2,'Capacity Summary'!$B$36:$B$135,0),4),IF(INDEX('Capacity Summary'!$I$36:$BH$135,MATCH('Capacity Backing (Hide)'!X$2,'Capacity Summary'!$B$36:$B$135,0),MATCH('Capacity Backing (Hide)'!$A51,'Capacity Summary'!$I$35:$BH$35,0))&lt;&gt;0,INDEX('Capacity Summary'!$I$36:$BH$135,MATCH('Capacity Backing (Hide)'!X$2,'Capacity Summary'!$B$36:$B$135,0),MATCH('Capacity Backing (Hide)'!$A51,'Capacity Summary'!$I$35:$BH$35,0)),0)),INDEX('Capacity Summary'!$C$36:$F$135,MATCH('Capacity Backing (Hide)'!X$2,'Capacity Summary'!$B$36:$B$135,0),2)))/IF(Summary!$B$7="Minutes",1,60)/COUNTA(INDEX(Capacity!$C$10:$Q$109,MATCH('Capacity Backing (Hide)'!X$2,Capacity!$B$10:$B$109,0),1):INDEX(Capacity!$C$10:$Q$109,MATCH('Capacity Backing (Hide)'!X$2,Capacity!$B$10:$B$109,0),15))</f>
        <v>#N/A</v>
      </c>
      <c r="Y5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(Hide)'!$A51,'Capacity Summary'!$I$35:$BH$35,0))="x",INDEX('Capacity Summary'!$C$36:$F$135,MATCH('Capacity Backing (Hide)'!Y$2,'Capacity Summary'!$B$36:$B$135,0),4),IF(INDEX('Capacity Summary'!$I$36:$BH$135,MATCH('Capacity Backing (Hide)'!Y$2,'Capacity Summary'!$B$36:$B$135,0),MATCH('Capacity Backing (Hide)'!$A51,'Capacity Summary'!$I$35:$BH$35,0))&lt;&gt;0,INDEX('Capacity Summary'!$I$36:$BH$135,MATCH('Capacity Backing (Hide)'!Y$2,'Capacity Summary'!$B$36:$B$135,0),MATCH('Capacity Backing (Hide)'!$A51,'Capacity Summary'!$I$35:$BH$35,0)),0)),INDEX('Capacity Summary'!$C$36:$F$135,MATCH('Capacity Backing (Hide)'!Y$2,'Capacity Summary'!$B$36:$B$135,0),2)))/IF(Summary!$B$7="Minutes",1,60)/COUNTA(INDEX(Capacity!$C$10:$Q$109,MATCH('Capacity Backing (Hide)'!Y$2,Capacity!$B$10:$B$109,0),1):INDEX(Capacity!$C$10:$Q$109,MATCH('Capacity Backing (Hide)'!Y$2,Capacity!$B$10:$B$109,0),15))</f>
        <v>#N/A</v>
      </c>
      <c r="Z5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(Hide)'!$A51,'Capacity Summary'!$I$35:$BH$35,0))="x",INDEX('Capacity Summary'!$C$36:$F$135,MATCH('Capacity Backing (Hide)'!Z$2,'Capacity Summary'!$B$36:$B$135,0),4),IF(INDEX('Capacity Summary'!$I$36:$BH$135,MATCH('Capacity Backing (Hide)'!Z$2,'Capacity Summary'!$B$36:$B$135,0),MATCH('Capacity Backing (Hide)'!$A51,'Capacity Summary'!$I$35:$BH$35,0))&lt;&gt;0,INDEX('Capacity Summary'!$I$36:$BH$135,MATCH('Capacity Backing (Hide)'!Z$2,'Capacity Summary'!$B$36:$B$135,0),MATCH('Capacity Backing (Hide)'!$A51,'Capacity Summary'!$I$35:$BH$35,0)),0)),INDEX('Capacity Summary'!$C$36:$F$135,MATCH('Capacity Backing (Hide)'!Z$2,'Capacity Summary'!$B$36:$B$135,0),2)))/IF(Summary!$B$7="Minutes",1,60)/COUNTA(INDEX(Capacity!$C$10:$Q$109,MATCH('Capacity Backing (Hide)'!Z$2,Capacity!$B$10:$B$109,0),1):INDEX(Capacity!$C$10:$Q$109,MATCH('Capacity Backing (Hide)'!Z$2,Capacity!$B$10:$B$109,0),15))</f>
        <v>#N/A</v>
      </c>
      <c r="AA5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(Hide)'!$A51,'Capacity Summary'!$I$35:$BH$35,0))="x",INDEX('Capacity Summary'!$C$36:$F$135,MATCH('Capacity Backing (Hide)'!AA$2,'Capacity Summary'!$B$36:$B$135,0),4),IF(INDEX('Capacity Summary'!$I$36:$BH$135,MATCH('Capacity Backing (Hide)'!AA$2,'Capacity Summary'!$B$36:$B$135,0),MATCH('Capacity Backing (Hide)'!$A51,'Capacity Summary'!$I$35:$BH$35,0))&lt;&gt;0,INDEX('Capacity Summary'!$I$36:$BH$135,MATCH('Capacity Backing (Hide)'!AA$2,'Capacity Summary'!$B$36:$B$135,0),MATCH('Capacity Backing (Hide)'!$A51,'Capacity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(Hide)'!$A51,'Capacity Summary'!$I$35:$BH$35,0))="x",INDEX('Capacity Summary'!$C$36:$F$135,MATCH('Capacity Backing (Hide)'!AB$2,'Capacity Summary'!$B$36:$B$135,0),4),IF(INDEX('Capacity Summary'!$I$36:$BH$135,MATCH('Capacity Backing (Hide)'!AB$2,'Capacity Summary'!$B$36:$B$135,0),MATCH('Capacity Backing (Hide)'!$A51,'Capacity Summary'!$I$35:$BH$35,0))&lt;&gt;0,INDEX('Capacity Summary'!$I$36:$BH$135,MATCH('Capacity Backing (Hide)'!AB$2,'Capacity Summary'!$B$36:$B$135,0),MATCH('Capacity Backing (Hide)'!$A51,'Capacity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(Hide)'!$A51,'Capacity Summary'!$I$35:$BH$35,0))="x",INDEX('Capacity Summary'!$C$36:$F$135,MATCH('Capacity Backing (Hide)'!AC$2,'Capacity Summary'!$B$36:$B$135,0),4),IF(INDEX('Capacity Summary'!$I$36:$BH$135,MATCH('Capacity Backing (Hide)'!AC$2,'Capacity Summary'!$B$36:$B$135,0),MATCH('Capacity Backing (Hide)'!$A51,'Capacity Summary'!$I$35:$BH$35,0))&lt;&gt;0,INDEX('Capacity Summary'!$I$36:$BH$135,MATCH('Capacity Backing (Hide)'!AC$2,'Capacity Summary'!$B$36:$B$135,0),MATCH('Capacity Backing (Hide)'!$A51,'Capacity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(Hide)'!$A51,'Capacity Summary'!$I$35:$BH$35,0))="x",INDEX('Capacity Summary'!$C$36:$F$135,MATCH('Capacity Backing (Hide)'!AD$2,'Capacity Summary'!$B$36:$B$135,0),4),IF(INDEX('Capacity Summary'!$I$36:$BH$135,MATCH('Capacity Backing (Hide)'!AD$2,'Capacity Summary'!$B$36:$B$135,0),MATCH('Capacity Backing (Hide)'!$A51,'Capacity Summary'!$I$35:$BH$35,0))&lt;&gt;0,INDEX('Capacity Summary'!$I$36:$BH$135,MATCH('Capacity Backing (Hide)'!AD$2,'Capacity Summary'!$B$36:$B$135,0),MATCH('Capacity Backing (Hide)'!$A51,'Capacity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(Hide)'!$A51,'Capacity Summary'!$I$35:$BH$35,0))="x",INDEX('Capacity Summary'!$C$36:$F$135,MATCH('Capacity Backing (Hide)'!AE$2,'Capacity Summary'!$B$36:$B$135,0),4),IF(INDEX('Capacity Summary'!$I$36:$BH$135,MATCH('Capacity Backing (Hide)'!AE$2,'Capacity Summary'!$B$36:$B$135,0),MATCH('Capacity Backing (Hide)'!$A51,'Capacity Summary'!$I$35:$BH$35,0))&lt;&gt;0,INDEX('Capacity Summary'!$I$36:$BH$135,MATCH('Capacity Backing (Hide)'!AE$2,'Capacity Summary'!$B$36:$B$135,0),MATCH('Capacity Backing (Hide)'!$A51,'Capacity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(Hide)'!$A51,'Capacity Summary'!$I$35:$BH$35,0))="x",INDEX('Capacity Summary'!$C$36:$F$135,MATCH('Capacity Backing (Hide)'!AF$2,'Capacity Summary'!$B$36:$B$135,0),4),IF(INDEX('Capacity Summary'!$I$36:$BH$135,MATCH('Capacity Backing (Hide)'!AF$2,'Capacity Summary'!$B$36:$B$135,0),MATCH('Capacity Backing (Hide)'!$A51,'Capacity Summary'!$I$35:$BH$35,0))&lt;&gt;0,INDEX('Capacity Summary'!$I$36:$BH$135,MATCH('Capacity Backing (Hide)'!AF$2,'Capacity Summary'!$B$36:$B$135,0),MATCH('Capacity Backing (Hide)'!$A51,'Capacity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(Hide)'!$A51,'Capacity Summary'!$I$35:$BH$35,0))="x",INDEX('Capacity Summary'!$C$36:$F$135,MATCH('Capacity Backing (Hide)'!AG$2,'Capacity Summary'!$B$36:$B$135,0),4),IF(INDEX('Capacity Summary'!$I$36:$BH$135,MATCH('Capacity Backing (Hide)'!AG$2,'Capacity Summary'!$B$36:$B$135,0),MATCH('Capacity Backing (Hide)'!$A51,'Capacity Summary'!$I$35:$BH$35,0))&lt;&gt;0,INDEX('Capacity Summary'!$I$36:$BH$135,MATCH('Capacity Backing (Hide)'!AG$2,'Capacity Summary'!$B$36:$B$135,0),MATCH('Capacity Backing (Hide)'!$A51,'Capacity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(Hide)'!$A51,'Capacity Summary'!$I$35:$BH$35,0))="x",INDEX('Capacity Summary'!$C$36:$F$135,MATCH('Capacity Backing (Hide)'!AH$2,'Capacity Summary'!$B$36:$B$135,0),4),IF(INDEX('Capacity Summary'!$I$36:$BH$135,MATCH('Capacity Backing (Hide)'!AH$2,'Capacity Summary'!$B$36:$B$135,0),MATCH('Capacity Backing (Hide)'!$A51,'Capacity Summary'!$I$35:$BH$35,0))&lt;&gt;0,INDEX('Capacity Summary'!$I$36:$BH$135,MATCH('Capacity Backing (Hide)'!AH$2,'Capacity Summary'!$B$36:$B$135,0),MATCH('Capacity Backing (Hide)'!$A51,'Capacity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(Hide)'!$A51,'Capacity Summary'!$I$35:$BH$35,0))="x",INDEX('Capacity Summary'!$C$36:$F$135,MATCH('Capacity Backing (Hide)'!AI$2,'Capacity Summary'!$B$36:$B$135,0),4),IF(INDEX('Capacity Summary'!$I$36:$BH$135,MATCH('Capacity Backing (Hide)'!AI$2,'Capacity Summary'!$B$36:$B$135,0),MATCH('Capacity Backing (Hide)'!$A51,'Capacity Summary'!$I$35:$BH$35,0))&lt;&gt;0,INDEX('Capacity Summary'!$I$36:$BH$135,MATCH('Capacity Backing (Hide)'!AI$2,'Capacity Summary'!$B$36:$B$135,0),MATCH('Capacity Backing (Hide)'!$A51,'Capacity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(Hide)'!$A51,'Capacity Summary'!$I$35:$BH$35,0))="x",INDEX('Capacity Summary'!$C$36:$F$135,MATCH('Capacity Backing (Hide)'!AJ$2,'Capacity Summary'!$B$36:$B$135,0),4),IF(INDEX('Capacity Summary'!$I$36:$BH$135,MATCH('Capacity Backing (Hide)'!AJ$2,'Capacity Summary'!$B$36:$B$135,0),MATCH('Capacity Backing (Hide)'!$A51,'Capacity Summary'!$I$35:$BH$35,0))&lt;&gt;0,INDEX('Capacity Summary'!$I$36:$BH$135,MATCH('Capacity Backing (Hide)'!AJ$2,'Capacity Summary'!$B$36:$B$135,0),MATCH('Capacity Backing (Hide)'!$A51,'Capacity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(Hide)'!$A51,'Capacity Summary'!$I$35:$BH$35,0))="x",INDEX('Capacity Summary'!$C$36:$F$135,MATCH('Capacity Backing (Hide)'!AK$2,'Capacity Summary'!$B$36:$B$135,0),4),IF(INDEX('Capacity Summary'!$I$36:$BH$135,MATCH('Capacity Backing (Hide)'!AK$2,'Capacity Summary'!$B$36:$B$135,0),MATCH('Capacity Backing (Hide)'!$A51,'Capacity Summary'!$I$35:$BH$35,0))&lt;&gt;0,INDEX('Capacity Summary'!$I$36:$BH$135,MATCH('Capacity Backing (Hide)'!AK$2,'Capacity Summary'!$B$36:$B$135,0),MATCH('Capacity Backing (Hide)'!$A51,'Capacity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(Hide)'!$A51,'Capacity Summary'!$I$35:$BH$35,0))="x",INDEX('Capacity Summary'!$C$36:$F$135,MATCH('Capacity Backing (Hide)'!AL$2,'Capacity Summary'!$B$36:$B$135,0),4),IF(INDEX('Capacity Summary'!$I$36:$BH$135,MATCH('Capacity Backing (Hide)'!AL$2,'Capacity Summary'!$B$36:$B$135,0),MATCH('Capacity Backing (Hide)'!$A51,'Capacity Summary'!$I$35:$BH$35,0))&lt;&gt;0,INDEX('Capacity Summary'!$I$36:$BH$135,MATCH('Capacity Backing (Hide)'!AL$2,'Capacity Summary'!$B$36:$B$135,0),MATCH('Capacity Backing (Hide)'!$A51,'Capacity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(Hide)'!$A51,'Capacity Summary'!$I$35:$BH$35,0))="x",INDEX('Capacity Summary'!$C$36:$F$135,MATCH('Capacity Backing (Hide)'!AM$2,'Capacity Summary'!$B$36:$B$135,0),4),IF(INDEX('Capacity Summary'!$I$36:$BH$135,MATCH('Capacity Backing (Hide)'!AM$2,'Capacity Summary'!$B$36:$B$135,0),MATCH('Capacity Backing (Hide)'!$A51,'Capacity Summary'!$I$35:$BH$35,0))&lt;&gt;0,INDEX('Capacity Summary'!$I$36:$BH$135,MATCH('Capacity Backing (Hide)'!AM$2,'Capacity Summary'!$B$36:$B$135,0),MATCH('Capacity Backing (Hide)'!$A51,'Capacity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(Hide)'!$A51,'Capacity Summary'!$I$35:$BH$35,0))="x",INDEX('Capacity Summary'!$C$36:$F$135,MATCH('Capacity Backing (Hide)'!AN$2,'Capacity Summary'!$B$36:$B$135,0),4),IF(INDEX('Capacity Summary'!$I$36:$BH$135,MATCH('Capacity Backing (Hide)'!AN$2,'Capacity Summary'!$B$36:$B$135,0),MATCH('Capacity Backing (Hide)'!$A51,'Capacity Summary'!$I$35:$BH$35,0))&lt;&gt;0,INDEX('Capacity Summary'!$I$36:$BH$135,MATCH('Capacity Backing (Hide)'!AN$2,'Capacity Summary'!$B$36:$B$135,0),MATCH('Capacity Backing (Hide)'!$A51,'Capacity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(Hide)'!$A51,'Capacity Summary'!$I$35:$BH$35,0))="x",INDEX('Capacity Summary'!$C$36:$F$135,MATCH('Capacity Backing (Hide)'!AO$2,'Capacity Summary'!$B$36:$B$135,0),4),IF(INDEX('Capacity Summary'!$I$36:$BH$135,MATCH('Capacity Backing (Hide)'!AO$2,'Capacity Summary'!$B$36:$B$135,0),MATCH('Capacity Backing (Hide)'!$A51,'Capacity Summary'!$I$35:$BH$35,0))&lt;&gt;0,INDEX('Capacity Summary'!$I$36:$BH$135,MATCH('Capacity Backing (Hide)'!AO$2,'Capacity Summary'!$B$36:$B$135,0),MATCH('Capacity Backing (Hide)'!$A51,'Capacity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(Hide)'!$A51,'Capacity Summary'!$I$35:$BH$35,0))="x",INDEX('Capacity Summary'!$C$36:$F$135,MATCH('Capacity Backing (Hide)'!AP$2,'Capacity Summary'!$B$36:$B$135,0),4),IF(INDEX('Capacity Summary'!$I$36:$BH$135,MATCH('Capacity Backing (Hide)'!AP$2,'Capacity Summary'!$B$36:$B$135,0),MATCH('Capacity Backing (Hide)'!$A51,'Capacity Summary'!$I$35:$BH$35,0))&lt;&gt;0,INDEX('Capacity Summary'!$I$36:$BH$135,MATCH('Capacity Backing (Hide)'!AP$2,'Capacity Summary'!$B$36:$B$135,0),MATCH('Capacity Backing (Hide)'!$A51,'Capacity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(Hide)'!$A51,'Capacity Summary'!$I$35:$BH$35,0))="x",INDEX('Capacity Summary'!$C$36:$F$135,MATCH('Capacity Backing (Hide)'!AQ$2,'Capacity Summary'!$B$36:$B$135,0),4),IF(INDEX('Capacity Summary'!$I$36:$BH$135,MATCH('Capacity Backing (Hide)'!AQ$2,'Capacity Summary'!$B$36:$B$135,0),MATCH('Capacity Backing (Hide)'!$A51,'Capacity Summary'!$I$35:$BH$35,0))&lt;&gt;0,INDEX('Capacity Summary'!$I$36:$BH$135,MATCH('Capacity Backing (Hide)'!AQ$2,'Capacity Summary'!$B$36:$B$135,0),MATCH('Capacity Backing (Hide)'!$A51,'Capacity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(Hide)'!$A51,'Capacity Summary'!$I$35:$BH$35,0))="x",INDEX('Capacity Summary'!$C$36:$F$135,MATCH('Capacity Backing (Hide)'!AR$2,'Capacity Summary'!$B$36:$B$135,0),4),IF(INDEX('Capacity Summary'!$I$36:$BH$135,MATCH('Capacity Backing (Hide)'!AR$2,'Capacity Summary'!$B$36:$B$135,0),MATCH('Capacity Backing (Hide)'!$A51,'Capacity Summary'!$I$35:$BH$35,0))&lt;&gt;0,INDEX('Capacity Summary'!$I$36:$BH$135,MATCH('Capacity Backing (Hide)'!AR$2,'Capacity Summary'!$B$36:$B$135,0),MATCH('Capacity Backing (Hide)'!$A51,'Capacity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(Hide)'!$A51,'Capacity Summary'!$I$35:$BH$35,0))="x",INDEX('Capacity Summary'!$C$36:$F$135,MATCH('Capacity Backing (Hide)'!AS$2,'Capacity Summary'!$B$36:$B$135,0),4),IF(INDEX('Capacity Summary'!$I$36:$BH$135,MATCH('Capacity Backing (Hide)'!AS$2,'Capacity Summary'!$B$36:$B$135,0),MATCH('Capacity Backing (Hide)'!$A51,'Capacity Summary'!$I$35:$BH$35,0))&lt;&gt;0,INDEX('Capacity Summary'!$I$36:$BH$135,MATCH('Capacity Backing (Hide)'!AS$2,'Capacity Summary'!$B$36:$B$135,0),MATCH('Capacity Backing (Hide)'!$A51,'Capacity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(Hide)'!$A51,'Capacity Summary'!$I$35:$BH$35,0))="x",INDEX('Capacity Summary'!$C$36:$F$135,MATCH('Capacity Backing (Hide)'!AT$2,'Capacity Summary'!$B$36:$B$135,0),4),IF(INDEX('Capacity Summary'!$I$36:$BH$135,MATCH('Capacity Backing (Hide)'!AT$2,'Capacity Summary'!$B$36:$B$135,0),MATCH('Capacity Backing (Hide)'!$A51,'Capacity Summary'!$I$35:$BH$35,0))&lt;&gt;0,INDEX('Capacity Summary'!$I$36:$BH$135,MATCH('Capacity Backing (Hide)'!AT$2,'Capacity Summary'!$B$36:$B$135,0),MATCH('Capacity Backing (Hide)'!$A51,'Capacity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(Hide)'!$A51,'Capacity Summary'!$I$35:$BH$35,0))="x",INDEX('Capacity Summary'!$C$36:$F$135,MATCH('Capacity Backing (Hide)'!AU$2,'Capacity Summary'!$B$36:$B$135,0),4),IF(INDEX('Capacity Summary'!$I$36:$BH$135,MATCH('Capacity Backing (Hide)'!AU$2,'Capacity Summary'!$B$36:$B$135,0),MATCH('Capacity Backing (Hide)'!$A51,'Capacity Summary'!$I$35:$BH$35,0))&lt;&gt;0,INDEX('Capacity Summary'!$I$36:$BH$135,MATCH('Capacity Backing (Hide)'!AU$2,'Capacity Summary'!$B$36:$B$135,0),MATCH('Capacity Backing (Hide)'!$A51,'Capacity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(Hide)'!$A51,'Capacity Summary'!$I$35:$BH$35,0))="x",INDEX('Capacity Summary'!$C$36:$F$135,MATCH('Capacity Backing (Hide)'!AV$2,'Capacity Summary'!$B$36:$B$135,0),4),IF(INDEX('Capacity Summary'!$I$36:$BH$135,MATCH('Capacity Backing (Hide)'!AV$2,'Capacity Summary'!$B$36:$B$135,0),MATCH('Capacity Backing (Hide)'!$A51,'Capacity Summary'!$I$35:$BH$35,0))&lt;&gt;0,INDEX('Capacity Summary'!$I$36:$BH$135,MATCH('Capacity Backing (Hide)'!AV$2,'Capacity Summary'!$B$36:$B$135,0),MATCH('Capacity Backing (Hide)'!$A51,'Capacity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(Hide)'!$A51,'Capacity Summary'!$I$35:$BH$35,0))="x",INDEX('Capacity Summary'!$C$36:$F$135,MATCH('Capacity Backing (Hide)'!AW$2,'Capacity Summary'!$B$36:$B$135,0),4),IF(INDEX('Capacity Summary'!$I$36:$BH$135,MATCH('Capacity Backing (Hide)'!AW$2,'Capacity Summary'!$B$36:$B$135,0),MATCH('Capacity Backing (Hide)'!$A51,'Capacity Summary'!$I$35:$BH$35,0))&lt;&gt;0,INDEX('Capacity Summary'!$I$36:$BH$135,MATCH('Capacity Backing (Hide)'!AW$2,'Capacity Summary'!$B$36:$B$135,0),MATCH('Capacity Backing (Hide)'!$A51,'Capacity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(Hide)'!$A51,'Capacity Summary'!$I$35:$BH$35,0))="x",INDEX('Capacity Summary'!$C$36:$F$135,MATCH('Capacity Backing (Hide)'!AX$2,'Capacity Summary'!$B$36:$B$135,0),4),IF(INDEX('Capacity Summary'!$I$36:$BH$135,MATCH('Capacity Backing (Hide)'!AX$2,'Capacity Summary'!$B$36:$B$135,0),MATCH('Capacity Backing (Hide)'!$A51,'Capacity Summary'!$I$35:$BH$35,0))&lt;&gt;0,INDEX('Capacity Summary'!$I$36:$BH$135,MATCH('Capacity Backing (Hide)'!AX$2,'Capacity Summary'!$B$36:$B$135,0),MATCH('Capacity Backing (Hide)'!$A51,'Capacity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(Hide)'!$A51,'Capacity Summary'!$I$35:$BH$35,0))="x",INDEX('Capacity Summary'!$C$36:$F$135,MATCH('Capacity Backing (Hide)'!AY$2,'Capacity Summary'!$B$36:$B$135,0),4),IF(INDEX('Capacity Summary'!$I$36:$BH$135,MATCH('Capacity Backing (Hide)'!AY$2,'Capacity Summary'!$B$36:$B$135,0),MATCH('Capacity Backing (Hide)'!$A51,'Capacity Summary'!$I$35:$BH$35,0))&lt;&gt;0,INDEX('Capacity Summary'!$I$36:$BH$135,MATCH('Capacity Backing (Hide)'!AY$2,'Capacity Summary'!$B$36:$B$135,0),MATCH('Capacity Backing (Hide)'!$A51,'Capacity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(Hide)'!$A51,'Capacity Summary'!$I$35:$BH$35,0))="x",INDEX('Capacity Summary'!$C$36:$F$135,MATCH('Capacity Backing (Hide)'!AZ$2,'Capacity Summary'!$B$36:$B$135,0),4),IF(INDEX('Capacity Summary'!$I$36:$BH$135,MATCH('Capacity Backing (Hide)'!AZ$2,'Capacity Summary'!$B$36:$B$135,0),MATCH('Capacity Backing (Hide)'!$A51,'Capacity Summary'!$I$35:$BH$35,0))&lt;&gt;0,INDEX('Capacity Summary'!$I$36:$BH$135,MATCH('Capacity Backing (Hide)'!AZ$2,'Capacity Summary'!$B$36:$B$135,0),MATCH('Capacity Backing (Hide)'!$A51,'Capacity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(Hide)'!$A51,'Capacity Summary'!$I$35:$BH$35,0))="x",INDEX('Capacity Summary'!$C$36:$F$135,MATCH('Capacity Backing (Hide)'!BA$2,'Capacity Summary'!$B$36:$B$135,0),4),IF(INDEX('Capacity Summary'!$I$36:$BH$135,MATCH('Capacity Backing (Hide)'!BA$2,'Capacity Summary'!$B$36:$B$135,0),MATCH('Capacity Backing (Hide)'!$A51,'Capacity Summary'!$I$35:$BH$35,0))&lt;&gt;0,INDEX('Capacity Summary'!$I$36:$BH$135,MATCH('Capacity Backing (Hide)'!BA$2,'Capacity Summary'!$B$36:$B$135,0),MATCH('Capacity Backing (Hide)'!$A51,'Capacity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(Hide)'!$A51,'Capacity Summary'!$I$35:$BH$35,0))="x",INDEX('Capacity Summary'!$C$36:$F$135,MATCH('Capacity Backing (Hide)'!BB$2,'Capacity Summary'!$B$36:$B$135,0),4),IF(INDEX('Capacity Summary'!$I$36:$BH$135,MATCH('Capacity Backing (Hide)'!BB$2,'Capacity Summary'!$B$36:$B$135,0),MATCH('Capacity Backing (Hide)'!$A51,'Capacity Summary'!$I$35:$BH$35,0))&lt;&gt;0,INDEX('Capacity Summary'!$I$36:$BH$135,MATCH('Capacity Backing (Hide)'!BB$2,'Capacity Summary'!$B$36:$B$135,0),MATCH('Capacity Backing (Hide)'!$A51,'Capacity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(Hide)'!$A51,'Capacity Summary'!$I$35:$BH$35,0))="x",INDEX('Capacity Summary'!$C$36:$F$135,MATCH('Capacity Backing (Hide)'!BC$2,'Capacity Summary'!$B$36:$B$135,0),4),IF(INDEX('Capacity Summary'!$I$36:$BH$135,MATCH('Capacity Backing (Hide)'!BC$2,'Capacity Summary'!$B$36:$B$135,0),MATCH('Capacity Backing (Hide)'!$A51,'Capacity Summary'!$I$35:$BH$35,0))&lt;&gt;0,INDEX('Capacity Summary'!$I$36:$BH$135,MATCH('Capacity Backing (Hide)'!BC$2,'Capacity Summary'!$B$36:$B$135,0),MATCH('Capacity Backing (Hide)'!$A51,'Capacity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(Hide)'!$A51,'Capacity Summary'!$I$35:$BH$35,0))="x",INDEX('Capacity Summary'!$C$36:$F$135,MATCH('Capacity Backing (Hide)'!BD$2,'Capacity Summary'!$B$36:$B$135,0),4),IF(INDEX('Capacity Summary'!$I$36:$BH$135,MATCH('Capacity Backing (Hide)'!BD$2,'Capacity Summary'!$B$36:$B$135,0),MATCH('Capacity Backing (Hide)'!$A51,'Capacity Summary'!$I$35:$BH$35,0))&lt;&gt;0,INDEX('Capacity Summary'!$I$36:$BH$135,MATCH('Capacity Backing (Hide)'!BD$2,'Capacity Summary'!$B$36:$B$135,0),MATCH('Capacity Backing (Hide)'!$A51,'Capacity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(Hide)'!$A51,'Capacity Summary'!$I$35:$BH$35,0))="x",INDEX('Capacity Summary'!$C$36:$F$135,MATCH('Capacity Backing (Hide)'!BE$2,'Capacity Summary'!$B$36:$B$135,0),4),IF(INDEX('Capacity Summary'!$I$36:$BH$135,MATCH('Capacity Backing (Hide)'!BE$2,'Capacity Summary'!$B$36:$B$135,0),MATCH('Capacity Backing (Hide)'!$A51,'Capacity Summary'!$I$35:$BH$35,0))&lt;&gt;0,INDEX('Capacity Summary'!$I$36:$BH$135,MATCH('Capacity Backing (Hide)'!BE$2,'Capacity Summary'!$B$36:$B$135,0),MATCH('Capacity Backing (Hide)'!$A51,'Capacity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(Hide)'!$A51,'Capacity Summary'!$I$35:$BH$35,0))="x",INDEX('Capacity Summary'!$C$36:$F$135,MATCH('Capacity Backing (Hide)'!BF$2,'Capacity Summary'!$B$36:$B$135,0),4),IF(INDEX('Capacity Summary'!$I$36:$BH$135,MATCH('Capacity Backing (Hide)'!BF$2,'Capacity Summary'!$B$36:$B$135,0),MATCH('Capacity Backing (Hide)'!$A51,'Capacity Summary'!$I$35:$BH$35,0))&lt;&gt;0,INDEX('Capacity Summary'!$I$36:$BH$135,MATCH('Capacity Backing (Hide)'!BF$2,'Capacity Summary'!$B$36:$B$135,0),MATCH('Capacity Backing (Hide)'!$A51,'Capacity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(Hide)'!$A51,'Capacity Summary'!$I$35:$BH$35,0))="x",INDEX('Capacity Summary'!$C$36:$F$135,MATCH('Capacity Backing (Hide)'!BG$2,'Capacity Summary'!$B$36:$B$135,0),4),IF(INDEX('Capacity Summary'!$I$36:$BH$135,MATCH('Capacity Backing (Hide)'!BG$2,'Capacity Summary'!$B$36:$B$135,0),MATCH('Capacity Backing (Hide)'!$A51,'Capacity Summary'!$I$35:$BH$35,0))&lt;&gt;0,INDEX('Capacity Summary'!$I$36:$BH$135,MATCH('Capacity Backing (Hide)'!BG$2,'Capacity Summary'!$B$36:$B$135,0),MATCH('Capacity Backing (Hide)'!$A51,'Capacity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(Hide)'!$A51,'Capacity Summary'!$I$35:$BH$35,0))="x",INDEX('Capacity Summary'!$C$36:$F$135,MATCH('Capacity Backing (Hide)'!BH$2,'Capacity Summary'!$B$36:$B$135,0),4),IF(INDEX('Capacity Summary'!$I$36:$BH$135,MATCH('Capacity Backing (Hide)'!BH$2,'Capacity Summary'!$B$36:$B$135,0),MATCH('Capacity Backing (Hide)'!$A51,'Capacity Summary'!$I$35:$BH$35,0))&lt;&gt;0,INDEX('Capacity Summary'!$I$36:$BH$135,MATCH('Capacity Backing (Hide)'!BH$2,'Capacity Summary'!$B$36:$B$135,0),MATCH('Capacity Backing (Hide)'!$A51,'Capacity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(Hide)'!$A51,'Capacity Summary'!$I$35:$BH$35,0))="x",INDEX('Capacity Summary'!$C$36:$F$135,MATCH('Capacity Backing (Hide)'!BI$2,'Capacity Summary'!$B$36:$B$135,0),4),IF(INDEX('Capacity Summary'!$I$36:$BH$135,MATCH('Capacity Backing (Hide)'!BI$2,'Capacity Summary'!$B$36:$B$135,0),MATCH('Capacity Backing (Hide)'!$A51,'Capacity Summary'!$I$35:$BH$35,0))&lt;&gt;0,INDEX('Capacity Summary'!$I$36:$BH$135,MATCH('Capacity Backing (Hide)'!BI$2,'Capacity Summary'!$B$36:$B$135,0),MATCH('Capacity Backing (Hide)'!$A51,'Capacity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(Hide)'!$A51,'Capacity Summary'!$I$35:$BH$35,0))="x",INDEX('Capacity Summary'!$C$36:$F$135,MATCH('Capacity Backing (Hide)'!BJ$2,'Capacity Summary'!$B$36:$B$135,0),4),IF(INDEX('Capacity Summary'!$I$36:$BH$135,MATCH('Capacity Backing (Hide)'!BJ$2,'Capacity Summary'!$B$36:$B$135,0),MATCH('Capacity Backing (Hide)'!$A51,'Capacity Summary'!$I$35:$BH$35,0))&lt;&gt;0,INDEX('Capacity Summary'!$I$36:$BH$135,MATCH('Capacity Backing (Hide)'!BJ$2,'Capacity Summary'!$B$36:$B$135,0),MATCH('Capacity Backing (Hide)'!$A51,'Capacity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(Hide)'!$A51,'Capacity Summary'!$I$35:$BH$35,0))="x",INDEX('Capacity Summary'!$C$36:$F$135,MATCH('Capacity Backing (Hide)'!BK$2,'Capacity Summary'!$B$36:$B$135,0),4),IF(INDEX('Capacity Summary'!$I$36:$BH$135,MATCH('Capacity Backing (Hide)'!BK$2,'Capacity Summary'!$B$36:$B$135,0),MATCH('Capacity Backing (Hide)'!$A51,'Capacity Summary'!$I$35:$BH$35,0))&lt;&gt;0,INDEX('Capacity Summary'!$I$36:$BH$135,MATCH('Capacity Backing (Hide)'!BK$2,'Capacity Summary'!$B$36:$B$135,0),MATCH('Capacity Backing (Hide)'!$A51,'Capacity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(Hide)'!$A51,'Capacity Summary'!$I$35:$BH$35,0))="x",INDEX('Capacity Summary'!$C$36:$F$135,MATCH('Capacity Backing (Hide)'!BL$2,'Capacity Summary'!$B$36:$B$135,0),4),IF(INDEX('Capacity Summary'!$I$36:$BH$135,MATCH('Capacity Backing (Hide)'!BL$2,'Capacity Summary'!$B$36:$B$135,0),MATCH('Capacity Backing (Hide)'!$A51,'Capacity Summary'!$I$35:$BH$35,0))&lt;&gt;0,INDEX('Capacity Summary'!$I$36:$BH$135,MATCH('Capacity Backing (Hide)'!BL$2,'Capacity Summary'!$B$36:$B$135,0),MATCH('Capacity Backing (Hide)'!$A51,'Capacity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(Hide)'!$A51,'Capacity Summary'!$I$35:$BH$35,0))="x",INDEX('Capacity Summary'!$C$36:$F$135,MATCH('Capacity Backing (Hide)'!BM$2,'Capacity Summary'!$B$36:$B$135,0),4),IF(INDEX('Capacity Summary'!$I$36:$BH$135,MATCH('Capacity Backing (Hide)'!BM$2,'Capacity Summary'!$B$36:$B$135,0),MATCH('Capacity Backing (Hide)'!$A51,'Capacity Summary'!$I$35:$BH$35,0))&lt;&gt;0,INDEX('Capacity Summary'!$I$36:$BH$135,MATCH('Capacity Backing (Hide)'!BM$2,'Capacity Summary'!$B$36:$B$135,0),MATCH('Capacity Backing (Hide)'!$A51,'Capacity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(Hide)'!$A51,'Capacity Summary'!$I$35:$BH$35,0))="x",INDEX('Capacity Summary'!$C$36:$F$135,MATCH('Capacity Backing (Hide)'!BN$2,'Capacity Summary'!$B$36:$B$135,0),4),IF(INDEX('Capacity Summary'!$I$36:$BH$135,MATCH('Capacity Backing (Hide)'!BN$2,'Capacity Summary'!$B$36:$B$135,0),MATCH('Capacity Backing (Hide)'!$A51,'Capacity Summary'!$I$35:$BH$35,0))&lt;&gt;0,INDEX('Capacity Summary'!$I$36:$BH$135,MATCH('Capacity Backing (Hide)'!BN$2,'Capacity Summary'!$B$36:$B$135,0),MATCH('Capacity Backing (Hide)'!$A51,'Capacity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(Hide)'!$A51,'Capacity Summary'!$I$35:$BH$35,0))="x",INDEX('Capacity Summary'!$C$36:$F$135,MATCH('Capacity Backing (Hide)'!BO$2,'Capacity Summary'!$B$36:$B$135,0),4),IF(INDEX('Capacity Summary'!$I$36:$BH$135,MATCH('Capacity Backing (Hide)'!BO$2,'Capacity Summary'!$B$36:$B$135,0),MATCH('Capacity Backing (Hide)'!$A51,'Capacity Summary'!$I$35:$BH$35,0))&lt;&gt;0,INDEX('Capacity Summary'!$I$36:$BH$135,MATCH('Capacity Backing (Hide)'!BO$2,'Capacity Summary'!$B$36:$B$135,0),MATCH('Capacity Backing (Hide)'!$A51,'Capacity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(Hide)'!$A51,'Capacity Summary'!$I$35:$BH$35,0))="x",INDEX('Capacity Summary'!$C$36:$F$135,MATCH('Capacity Backing (Hide)'!BP$2,'Capacity Summary'!$B$36:$B$135,0),4),IF(INDEX('Capacity Summary'!$I$36:$BH$135,MATCH('Capacity Backing (Hide)'!BP$2,'Capacity Summary'!$B$36:$B$135,0),MATCH('Capacity Backing (Hide)'!$A51,'Capacity Summary'!$I$35:$BH$35,0))&lt;&gt;0,INDEX('Capacity Summary'!$I$36:$BH$135,MATCH('Capacity Backing (Hide)'!BP$2,'Capacity Summary'!$B$36:$B$135,0),MATCH('Capacity Backing (Hide)'!$A51,'Capacity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(Hide)'!$A51,'Capacity Summary'!$I$35:$BH$35,0))="x",INDEX('Capacity Summary'!$C$36:$F$135,MATCH('Capacity Backing (Hide)'!BQ$2,'Capacity Summary'!$B$36:$B$135,0),4),IF(INDEX('Capacity Summary'!$I$36:$BH$135,MATCH('Capacity Backing (Hide)'!BQ$2,'Capacity Summary'!$B$36:$B$135,0),MATCH('Capacity Backing (Hide)'!$A51,'Capacity Summary'!$I$35:$BH$35,0))&lt;&gt;0,INDEX('Capacity Summary'!$I$36:$BH$135,MATCH('Capacity Backing (Hide)'!BQ$2,'Capacity Summary'!$B$36:$B$135,0),MATCH('Capacity Backing (Hide)'!$A51,'Capacity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(Hide)'!$A51,'Capacity Summary'!$I$35:$BH$35,0))="x",INDEX('Capacity Summary'!$C$36:$F$135,MATCH('Capacity Backing (Hide)'!BR$2,'Capacity Summary'!$B$36:$B$135,0),4),IF(INDEX('Capacity Summary'!$I$36:$BH$135,MATCH('Capacity Backing (Hide)'!BR$2,'Capacity Summary'!$B$36:$B$135,0),MATCH('Capacity Backing (Hide)'!$A51,'Capacity Summary'!$I$35:$BH$35,0))&lt;&gt;0,INDEX('Capacity Summary'!$I$36:$BH$135,MATCH('Capacity Backing (Hide)'!BR$2,'Capacity Summary'!$B$36:$B$135,0),MATCH('Capacity Backing (Hide)'!$A51,'Capacity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(Hide)'!$A51,'Capacity Summary'!$I$35:$BH$35,0))="x",INDEX('Capacity Summary'!$C$36:$F$135,MATCH('Capacity Backing (Hide)'!BS$2,'Capacity Summary'!$B$36:$B$135,0),4),IF(INDEX('Capacity Summary'!$I$36:$BH$135,MATCH('Capacity Backing (Hide)'!BS$2,'Capacity Summary'!$B$36:$B$135,0),MATCH('Capacity Backing (Hide)'!$A51,'Capacity Summary'!$I$35:$BH$35,0))&lt;&gt;0,INDEX('Capacity Summary'!$I$36:$BH$135,MATCH('Capacity Backing (Hide)'!BS$2,'Capacity Summary'!$B$36:$B$135,0),MATCH('Capacity Backing (Hide)'!$A51,'Capacity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(Hide)'!$A51,'Capacity Summary'!$I$35:$BH$35,0))="x",INDEX('Capacity Summary'!$C$36:$F$135,MATCH('Capacity Backing (Hide)'!BT$2,'Capacity Summary'!$B$36:$B$135,0),4),IF(INDEX('Capacity Summary'!$I$36:$BH$135,MATCH('Capacity Backing (Hide)'!BT$2,'Capacity Summary'!$B$36:$B$135,0),MATCH('Capacity Backing (Hide)'!$A51,'Capacity Summary'!$I$35:$BH$35,0))&lt;&gt;0,INDEX('Capacity Summary'!$I$36:$BH$135,MATCH('Capacity Backing (Hide)'!BT$2,'Capacity Summary'!$B$36:$B$135,0),MATCH('Capacity Backing (Hide)'!$A51,'Capacity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(Hide)'!$A51,'Capacity Summary'!$I$35:$BH$35,0))="x",INDEX('Capacity Summary'!$C$36:$F$135,MATCH('Capacity Backing (Hide)'!BU$2,'Capacity Summary'!$B$36:$B$135,0),4),IF(INDEX('Capacity Summary'!$I$36:$BH$135,MATCH('Capacity Backing (Hide)'!BU$2,'Capacity Summary'!$B$36:$B$135,0),MATCH('Capacity Backing (Hide)'!$A51,'Capacity Summary'!$I$35:$BH$35,0))&lt;&gt;0,INDEX('Capacity Summary'!$I$36:$BH$135,MATCH('Capacity Backing (Hide)'!BU$2,'Capacity Summary'!$B$36:$B$135,0),MATCH('Capacity Backing (Hide)'!$A51,'Capacity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(Hide)'!$A51,'Capacity Summary'!$I$35:$BH$35,0))="x",INDEX('Capacity Summary'!$C$36:$F$135,MATCH('Capacity Backing (Hide)'!BV$2,'Capacity Summary'!$B$36:$B$135,0),4),IF(INDEX('Capacity Summary'!$I$36:$BH$135,MATCH('Capacity Backing (Hide)'!BV$2,'Capacity Summary'!$B$36:$B$135,0),MATCH('Capacity Backing (Hide)'!$A51,'Capacity Summary'!$I$35:$BH$35,0))&lt;&gt;0,INDEX('Capacity Summary'!$I$36:$BH$135,MATCH('Capacity Backing (Hide)'!BV$2,'Capacity Summary'!$B$36:$B$135,0),MATCH('Capacity Backing (Hide)'!$A51,'Capacity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(Hide)'!$A51,'Capacity Summary'!$I$35:$BH$35,0))="x",INDEX('Capacity Summary'!$C$36:$F$135,MATCH('Capacity Backing (Hide)'!BW$2,'Capacity Summary'!$B$36:$B$135,0),4),IF(INDEX('Capacity Summary'!$I$36:$BH$135,MATCH('Capacity Backing (Hide)'!BW$2,'Capacity Summary'!$B$36:$B$135,0),MATCH('Capacity Backing (Hide)'!$A51,'Capacity Summary'!$I$35:$BH$35,0))&lt;&gt;0,INDEX('Capacity Summary'!$I$36:$BH$135,MATCH('Capacity Backing (Hide)'!BW$2,'Capacity Summary'!$B$36:$B$135,0),MATCH('Capacity Backing (Hide)'!$A51,'Capacity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(Hide)'!$A51,'Capacity Summary'!$I$35:$BH$35,0))="x",INDEX('Capacity Summary'!$C$36:$F$135,MATCH('Capacity Backing (Hide)'!BX$2,'Capacity Summary'!$B$36:$B$135,0),4),IF(INDEX('Capacity Summary'!$I$36:$BH$135,MATCH('Capacity Backing (Hide)'!BX$2,'Capacity Summary'!$B$36:$B$135,0),MATCH('Capacity Backing (Hide)'!$A51,'Capacity Summary'!$I$35:$BH$35,0))&lt;&gt;0,INDEX('Capacity Summary'!$I$36:$BH$135,MATCH('Capacity Backing (Hide)'!BX$2,'Capacity Summary'!$B$36:$B$135,0),MATCH('Capacity Backing (Hide)'!$A51,'Capacity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(Hide)'!$A51,'Capacity Summary'!$I$35:$BH$35,0))="x",INDEX('Capacity Summary'!$C$36:$F$135,MATCH('Capacity Backing (Hide)'!BY$2,'Capacity Summary'!$B$36:$B$135,0),4),IF(INDEX('Capacity Summary'!$I$36:$BH$135,MATCH('Capacity Backing (Hide)'!BY$2,'Capacity Summary'!$B$36:$B$135,0),MATCH('Capacity Backing (Hide)'!$A51,'Capacity Summary'!$I$35:$BH$35,0))&lt;&gt;0,INDEX('Capacity Summary'!$I$36:$BH$135,MATCH('Capacity Backing (Hide)'!BY$2,'Capacity Summary'!$B$36:$B$135,0),MATCH('Capacity Backing (Hide)'!$A51,'Capacity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(Hide)'!$A51,'Capacity Summary'!$I$35:$BH$35,0))="x",INDEX('Capacity Summary'!$C$36:$F$135,MATCH('Capacity Backing (Hide)'!BZ$2,'Capacity Summary'!$B$36:$B$135,0),4),IF(INDEX('Capacity Summary'!$I$36:$BH$135,MATCH('Capacity Backing (Hide)'!BZ$2,'Capacity Summary'!$B$36:$B$135,0),MATCH('Capacity Backing (Hide)'!$A51,'Capacity Summary'!$I$35:$BH$35,0))&lt;&gt;0,INDEX('Capacity Summary'!$I$36:$BH$135,MATCH('Capacity Backing (Hide)'!BZ$2,'Capacity Summary'!$B$36:$B$135,0),MATCH('Capacity Backing (Hide)'!$A51,'Capacity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(Hide)'!$A51,'Capacity Summary'!$I$35:$BH$35,0))="x",INDEX('Capacity Summary'!$C$36:$F$135,MATCH('Capacity Backing (Hide)'!CA$2,'Capacity Summary'!$B$36:$B$135,0),4),IF(INDEX('Capacity Summary'!$I$36:$BH$135,MATCH('Capacity Backing (Hide)'!CA$2,'Capacity Summary'!$B$36:$B$135,0),MATCH('Capacity Backing (Hide)'!$A51,'Capacity Summary'!$I$35:$BH$35,0))&lt;&gt;0,INDEX('Capacity Summary'!$I$36:$BH$135,MATCH('Capacity Backing (Hide)'!CA$2,'Capacity Summary'!$B$36:$B$135,0),MATCH('Capacity Backing (Hide)'!$A51,'Capacity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(Hide)'!$A51,'Capacity Summary'!$I$35:$BH$35,0))="x",INDEX('Capacity Summary'!$C$36:$F$135,MATCH('Capacity Backing (Hide)'!CB$2,'Capacity Summary'!$B$36:$B$135,0),4),IF(INDEX('Capacity Summary'!$I$36:$BH$135,MATCH('Capacity Backing (Hide)'!CB$2,'Capacity Summary'!$B$36:$B$135,0),MATCH('Capacity Backing (Hide)'!$A51,'Capacity Summary'!$I$35:$BH$35,0))&lt;&gt;0,INDEX('Capacity Summary'!$I$36:$BH$135,MATCH('Capacity Backing (Hide)'!CB$2,'Capacity Summary'!$B$36:$B$135,0),MATCH('Capacity Backing (Hide)'!$A51,'Capacity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(Hide)'!$A51,'Capacity Summary'!$I$35:$BH$35,0))="x",INDEX('Capacity Summary'!$C$36:$F$135,MATCH('Capacity Backing (Hide)'!CC$2,'Capacity Summary'!$B$36:$B$135,0),4),IF(INDEX('Capacity Summary'!$I$36:$BH$135,MATCH('Capacity Backing (Hide)'!CC$2,'Capacity Summary'!$B$36:$B$135,0),MATCH('Capacity Backing (Hide)'!$A51,'Capacity Summary'!$I$35:$BH$35,0))&lt;&gt;0,INDEX('Capacity Summary'!$I$36:$BH$135,MATCH('Capacity Backing (Hide)'!CC$2,'Capacity Summary'!$B$36:$B$135,0),MATCH('Capacity Backing (Hide)'!$A51,'Capacity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(Hide)'!$A51,'Capacity Summary'!$I$35:$BH$35,0))="x",INDEX('Capacity Summary'!$C$36:$F$135,MATCH('Capacity Backing (Hide)'!CD$2,'Capacity Summary'!$B$36:$B$135,0),4),IF(INDEX('Capacity Summary'!$I$36:$BH$135,MATCH('Capacity Backing (Hide)'!CD$2,'Capacity Summary'!$B$36:$B$135,0),MATCH('Capacity Backing (Hide)'!$A51,'Capacity Summary'!$I$35:$BH$35,0))&lt;&gt;0,INDEX('Capacity Summary'!$I$36:$BH$135,MATCH('Capacity Backing (Hide)'!CD$2,'Capacity Summary'!$B$36:$B$135,0),MATCH('Capacity Backing (Hide)'!$A51,'Capacity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(Hide)'!$A51,'Capacity Summary'!$I$35:$BH$35,0))="x",INDEX('Capacity Summary'!$C$36:$F$135,MATCH('Capacity Backing (Hide)'!CE$2,'Capacity Summary'!$B$36:$B$135,0),4),IF(INDEX('Capacity Summary'!$I$36:$BH$135,MATCH('Capacity Backing (Hide)'!CE$2,'Capacity Summary'!$B$36:$B$135,0),MATCH('Capacity Backing (Hide)'!$A51,'Capacity Summary'!$I$35:$BH$35,0))&lt;&gt;0,INDEX('Capacity Summary'!$I$36:$BH$135,MATCH('Capacity Backing (Hide)'!CE$2,'Capacity Summary'!$B$36:$B$135,0),MATCH('Capacity Backing (Hide)'!$A51,'Capacity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(Hide)'!$A51,'Capacity Summary'!$I$35:$BH$35,0))="x",INDEX('Capacity Summary'!$C$36:$F$135,MATCH('Capacity Backing (Hide)'!CF$2,'Capacity Summary'!$B$36:$B$135,0),4),IF(INDEX('Capacity Summary'!$I$36:$BH$135,MATCH('Capacity Backing (Hide)'!CF$2,'Capacity Summary'!$B$36:$B$135,0),MATCH('Capacity Backing (Hide)'!$A51,'Capacity Summary'!$I$35:$BH$35,0))&lt;&gt;0,INDEX('Capacity Summary'!$I$36:$BH$135,MATCH('Capacity Backing (Hide)'!CF$2,'Capacity Summary'!$B$36:$B$135,0),MATCH('Capacity Backing (Hide)'!$A51,'Capacity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(Hide)'!$A51,'Capacity Summary'!$I$35:$BH$35,0))="x",INDEX('Capacity Summary'!$C$36:$F$135,MATCH('Capacity Backing (Hide)'!CG$2,'Capacity Summary'!$B$36:$B$135,0),4),IF(INDEX('Capacity Summary'!$I$36:$BH$135,MATCH('Capacity Backing (Hide)'!CG$2,'Capacity Summary'!$B$36:$B$135,0),MATCH('Capacity Backing (Hide)'!$A51,'Capacity Summary'!$I$35:$BH$35,0))&lt;&gt;0,INDEX('Capacity Summary'!$I$36:$BH$135,MATCH('Capacity Backing (Hide)'!CG$2,'Capacity Summary'!$B$36:$B$135,0),MATCH('Capacity Backing (Hide)'!$A51,'Capacity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(Hide)'!$A51,'Capacity Summary'!$I$35:$BH$35,0))="x",INDEX('Capacity Summary'!$C$36:$F$135,MATCH('Capacity Backing (Hide)'!CH$2,'Capacity Summary'!$B$36:$B$135,0),4),IF(INDEX('Capacity Summary'!$I$36:$BH$135,MATCH('Capacity Backing (Hide)'!CH$2,'Capacity Summary'!$B$36:$B$135,0),MATCH('Capacity Backing (Hide)'!$A51,'Capacity Summary'!$I$35:$BH$35,0))&lt;&gt;0,INDEX('Capacity Summary'!$I$36:$BH$135,MATCH('Capacity Backing (Hide)'!CH$2,'Capacity Summary'!$B$36:$B$135,0),MATCH('Capacity Backing (Hide)'!$A51,'Capacity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(Hide)'!$A51,'Capacity Summary'!$I$35:$BH$35,0))="x",INDEX('Capacity Summary'!$C$36:$F$135,MATCH('Capacity Backing (Hide)'!CI$2,'Capacity Summary'!$B$36:$B$135,0),4),IF(INDEX('Capacity Summary'!$I$36:$BH$135,MATCH('Capacity Backing (Hide)'!CI$2,'Capacity Summary'!$B$36:$B$135,0),MATCH('Capacity Backing (Hide)'!$A51,'Capacity Summary'!$I$35:$BH$35,0))&lt;&gt;0,INDEX('Capacity Summary'!$I$36:$BH$135,MATCH('Capacity Backing (Hide)'!CI$2,'Capacity Summary'!$B$36:$B$135,0),MATCH('Capacity Backing (Hide)'!$A51,'Capacity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(Hide)'!$A51,'Capacity Summary'!$I$35:$BH$35,0))="x",INDEX('Capacity Summary'!$C$36:$F$135,MATCH('Capacity Backing (Hide)'!CJ$2,'Capacity Summary'!$B$36:$B$135,0),4),IF(INDEX('Capacity Summary'!$I$36:$BH$135,MATCH('Capacity Backing (Hide)'!CJ$2,'Capacity Summary'!$B$36:$B$135,0),MATCH('Capacity Backing (Hide)'!$A51,'Capacity Summary'!$I$35:$BH$35,0))&lt;&gt;0,INDEX('Capacity Summary'!$I$36:$BH$135,MATCH('Capacity Backing (Hide)'!CJ$2,'Capacity Summary'!$B$36:$B$135,0),MATCH('Capacity Backing (Hide)'!$A51,'Capacity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(Hide)'!$A51,'Capacity Summary'!$I$35:$BH$35,0))="x",INDEX('Capacity Summary'!$C$36:$F$135,MATCH('Capacity Backing (Hide)'!CK$2,'Capacity Summary'!$B$36:$B$135,0),4),IF(INDEX('Capacity Summary'!$I$36:$BH$135,MATCH('Capacity Backing (Hide)'!CK$2,'Capacity Summary'!$B$36:$B$135,0),MATCH('Capacity Backing (Hide)'!$A51,'Capacity Summary'!$I$35:$BH$35,0))&lt;&gt;0,INDEX('Capacity Summary'!$I$36:$BH$135,MATCH('Capacity Backing (Hide)'!CK$2,'Capacity Summary'!$B$36:$B$135,0),MATCH('Capacity Backing (Hide)'!$A51,'Capacity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(Hide)'!$A51,'Capacity Summary'!$I$35:$BH$35,0))="x",INDEX('Capacity Summary'!$C$36:$F$135,MATCH('Capacity Backing (Hide)'!CL$2,'Capacity Summary'!$B$36:$B$135,0),4),IF(INDEX('Capacity Summary'!$I$36:$BH$135,MATCH('Capacity Backing (Hide)'!CL$2,'Capacity Summary'!$B$36:$B$135,0),MATCH('Capacity Backing (Hide)'!$A51,'Capacity Summary'!$I$35:$BH$35,0))&lt;&gt;0,INDEX('Capacity Summary'!$I$36:$BH$135,MATCH('Capacity Backing (Hide)'!CL$2,'Capacity Summary'!$B$36:$B$135,0),MATCH('Capacity Backing (Hide)'!$A51,'Capacity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(Hide)'!$A51,'Capacity Summary'!$I$35:$BH$35,0))="x",INDEX('Capacity Summary'!$C$36:$F$135,MATCH('Capacity Backing (Hide)'!CM$2,'Capacity Summary'!$B$36:$B$135,0),4),IF(INDEX('Capacity Summary'!$I$36:$BH$135,MATCH('Capacity Backing (Hide)'!CM$2,'Capacity Summary'!$B$36:$B$135,0),MATCH('Capacity Backing (Hide)'!$A51,'Capacity Summary'!$I$35:$BH$35,0))&lt;&gt;0,INDEX('Capacity Summary'!$I$36:$BH$135,MATCH('Capacity Backing (Hide)'!CM$2,'Capacity Summary'!$B$36:$B$135,0),MATCH('Capacity Backing (Hide)'!$A51,'Capacity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(Hide)'!$A51,'Capacity Summary'!$I$35:$BH$35,0))="x",INDEX('Capacity Summary'!$C$36:$F$135,MATCH('Capacity Backing (Hide)'!CN$2,'Capacity Summary'!$B$36:$B$135,0),4),IF(INDEX('Capacity Summary'!$I$36:$BH$135,MATCH('Capacity Backing (Hide)'!CN$2,'Capacity Summary'!$B$36:$B$135,0),MATCH('Capacity Backing (Hide)'!$A51,'Capacity Summary'!$I$35:$BH$35,0))&lt;&gt;0,INDEX('Capacity Summary'!$I$36:$BH$135,MATCH('Capacity Backing (Hide)'!CN$2,'Capacity Summary'!$B$36:$B$135,0),MATCH('Capacity Backing (Hide)'!$A51,'Capacity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(Hide)'!$A51,'Capacity Summary'!$I$35:$BH$35,0))="x",INDEX('Capacity Summary'!$C$36:$F$135,MATCH('Capacity Backing (Hide)'!CO$2,'Capacity Summary'!$B$36:$B$135,0),4),IF(INDEX('Capacity Summary'!$I$36:$BH$135,MATCH('Capacity Backing (Hide)'!CO$2,'Capacity Summary'!$B$36:$B$135,0),MATCH('Capacity Backing (Hide)'!$A51,'Capacity Summary'!$I$35:$BH$35,0))&lt;&gt;0,INDEX('Capacity Summary'!$I$36:$BH$135,MATCH('Capacity Backing (Hide)'!CO$2,'Capacity Summary'!$B$36:$B$135,0),MATCH('Capacity Backing (Hide)'!$A51,'Capacity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(Hide)'!$A51,'Capacity Summary'!$I$35:$BH$35,0))="x",INDEX('Capacity Summary'!$C$36:$F$135,MATCH('Capacity Backing (Hide)'!CP$2,'Capacity Summary'!$B$36:$B$135,0),4),IF(INDEX('Capacity Summary'!$I$36:$BH$135,MATCH('Capacity Backing (Hide)'!CP$2,'Capacity Summary'!$B$36:$B$135,0),MATCH('Capacity Backing (Hide)'!$A51,'Capacity Summary'!$I$35:$BH$35,0))&lt;&gt;0,INDEX('Capacity Summary'!$I$36:$BH$135,MATCH('Capacity Backing (Hide)'!CP$2,'Capacity Summary'!$B$36:$B$135,0),MATCH('Capacity Backing (Hide)'!$A51,'Capacity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(Hide)'!$A51,'Capacity Summary'!$I$35:$BH$35,0))="x",INDEX('Capacity Summary'!$C$36:$F$135,MATCH('Capacity Backing (Hide)'!CQ$2,'Capacity Summary'!$B$36:$B$135,0),4),IF(INDEX('Capacity Summary'!$I$36:$BH$135,MATCH('Capacity Backing (Hide)'!CQ$2,'Capacity Summary'!$B$36:$B$135,0),MATCH('Capacity Backing (Hide)'!$A51,'Capacity Summary'!$I$35:$BH$35,0))&lt;&gt;0,INDEX('Capacity Summary'!$I$36:$BH$135,MATCH('Capacity Backing (Hide)'!CQ$2,'Capacity Summary'!$B$36:$B$135,0),MATCH('Capacity Backing (Hide)'!$A51,'Capacity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(Hide)'!$A51,'Capacity Summary'!$I$35:$BH$35,0))="x",INDEX('Capacity Summary'!$C$36:$F$135,MATCH('Capacity Backing (Hide)'!CR$2,'Capacity Summary'!$B$36:$B$135,0),4),IF(INDEX('Capacity Summary'!$I$36:$BH$135,MATCH('Capacity Backing (Hide)'!CR$2,'Capacity Summary'!$B$36:$B$135,0),MATCH('Capacity Backing (Hide)'!$A51,'Capacity Summary'!$I$35:$BH$35,0))&lt;&gt;0,INDEX('Capacity Summary'!$I$36:$BH$135,MATCH('Capacity Backing (Hide)'!CR$2,'Capacity Summary'!$B$36:$B$135,0),MATCH('Capacity Backing (Hide)'!$A51,'Capacity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(Hide)'!$A51,'Capacity Summary'!$I$35:$BH$35,0))="x",INDEX('Capacity Summary'!$C$36:$F$135,MATCH('Capacity Backing (Hide)'!CS$2,'Capacity Summary'!$B$36:$B$135,0),4),IF(INDEX('Capacity Summary'!$I$36:$BH$135,MATCH('Capacity Backing (Hide)'!CS$2,'Capacity Summary'!$B$36:$B$135,0),MATCH('Capacity Backing (Hide)'!$A51,'Capacity Summary'!$I$35:$BH$35,0))&lt;&gt;0,INDEX('Capacity Summary'!$I$36:$BH$135,MATCH('Capacity Backing (Hide)'!CS$2,'Capacity Summary'!$B$36:$B$135,0),MATCH('Capacity Backing (Hide)'!$A51,'Capacity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(Hide)'!$A51,'Capacity Summary'!$I$35:$BH$35,0))="x",INDEX('Capacity Summary'!$C$36:$F$135,MATCH('Capacity Backing (Hide)'!CT$2,'Capacity Summary'!$B$36:$B$135,0),4),IF(INDEX('Capacity Summary'!$I$36:$BH$135,MATCH('Capacity Backing (Hide)'!CT$2,'Capacity Summary'!$B$36:$B$135,0),MATCH('Capacity Backing (Hide)'!$A51,'Capacity Summary'!$I$35:$BH$35,0))&lt;&gt;0,INDEX('Capacity Summary'!$I$36:$BH$135,MATCH('Capacity Backing (Hide)'!CT$2,'Capacity Summary'!$B$36:$B$135,0),MATCH('Capacity Backing (Hide)'!$A51,'Capacity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(Hide)'!$A51,'Capacity Summary'!$I$35:$BH$35,0))="x",INDEX('Capacity Summary'!$C$36:$F$135,MATCH('Capacity Backing (Hide)'!CU$2,'Capacity Summary'!$B$36:$B$135,0),4),IF(INDEX('Capacity Summary'!$I$36:$BH$135,MATCH('Capacity Backing (Hide)'!CU$2,'Capacity Summary'!$B$36:$B$135,0),MATCH('Capacity Backing (Hide)'!$A51,'Capacity Summary'!$I$35:$BH$35,0))&lt;&gt;0,INDEX('Capacity Summary'!$I$36:$BH$135,MATCH('Capacity Backing (Hide)'!CU$2,'Capacity Summary'!$B$36:$B$135,0),MATCH('Capacity Backing (Hide)'!$A51,'Capacity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(Hide)'!$A51,'Capacity Summary'!$I$35:$BH$35,0))="x",INDEX('Capacity Summary'!$C$36:$F$135,MATCH('Capacity Backing (Hide)'!CV$2,'Capacity Summary'!$B$36:$B$135,0),4),IF(INDEX('Capacity Summary'!$I$36:$BH$135,MATCH('Capacity Backing (Hide)'!CV$2,'Capacity Summary'!$B$36:$B$135,0),MATCH('Capacity Backing (Hide)'!$A51,'Capacity Summary'!$I$35:$BH$35,0))&lt;&gt;0,INDEX('Capacity Summary'!$I$36:$BH$135,MATCH('Capacity Backing (Hide)'!CV$2,'Capacity Summary'!$B$36:$B$135,0),MATCH('Capacity Backing (Hide)'!$A51,'Capacity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(Hide)'!$A51,'Capacity Summary'!$I$35:$BH$35,0))="x",INDEX('Capacity Summary'!$C$36:$F$135,MATCH('Capacity Backing (Hide)'!CW$2,'Capacity Summary'!$B$36:$B$135,0),4),IF(INDEX('Capacity Summary'!$I$36:$BH$135,MATCH('Capacity Backing (Hide)'!CW$2,'Capacity Summary'!$B$36:$B$135,0),MATCH('Capacity Backing (Hide)'!$A51,'Capacity Summary'!$I$35:$BH$35,0))&lt;&gt;0,INDEX('Capacity Summary'!$I$36:$BH$135,MATCH('Capacity Backing (Hide)'!CW$2,'Capacity Summary'!$B$36:$B$135,0),MATCH('Capacity Backing (Hide)'!$A51,'Capacity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(Hide)'!$A52,'Capacity Summary'!$I$35:$BH$35,0))="x",INDEX('Capacity Summary'!$C$36:$F$135,MATCH('Capacity Backing (Hide)'!B$2,'Capacity Summary'!$B$36:$B$135,0),4),IF(INDEX('Capacity Summary'!$I$36:$BH$135,MATCH('Capacity Backing (Hide)'!B$2,'Capacity Summary'!$B$36:$B$135,0),MATCH('Capacity Backing (Hide)'!$A52,'Capacity Summary'!$I$35:$BH$35,0))&lt;&gt;0,INDEX('Capacity Summary'!$I$36:$BH$135,MATCH('Capacity Backing (Hide)'!B$2,'Capacity Summary'!$B$36:$B$135,0),MATCH('Capacity Backing (Hide)'!$A52,'Capacity Summary'!$I$35:$BH$35,0)),0)),INDEX('Capacity Summary'!$C$36:$F$135,MATCH('Capacity Backing (Hide)'!B$2,'Capacity Summary'!$B$36:$B$135,0),2)))/IF(Summary!$B$7="Minutes",1,60)/COUNTA(INDEX(Capacity!$C$10:$Q$109,MATCH('Capacity Backing (Hide)'!B$2,Capacity!$B$10:$B$109,0),1):INDEX(Capacity!$C$10:$Q$109,MATCH('Capacity Backing (Hide)'!B$2,Capacity!$B$10:$B$109,0),15))</f>
        <v>3600</v>
      </c>
      <c r="C5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(Hide)'!$A52,'Capacity Summary'!$I$35:$BH$35,0))="x",INDEX('Capacity Summary'!$C$36:$F$135,MATCH('Capacity Backing (Hide)'!C$2,'Capacity Summary'!$B$36:$B$135,0),4),IF(INDEX('Capacity Summary'!$I$36:$BH$135,MATCH('Capacity Backing (Hide)'!C$2,'Capacity Summary'!$B$36:$B$135,0),MATCH('Capacity Backing (Hide)'!$A52,'Capacity Summary'!$I$35:$BH$35,0))&lt;&gt;0,INDEX('Capacity Summary'!$I$36:$BH$135,MATCH('Capacity Backing (Hide)'!C$2,'Capacity Summary'!$B$36:$B$135,0),MATCH('Capacity Backing (Hide)'!$A52,'Capacity Summary'!$I$35:$BH$35,0)),0)),INDEX('Capacity Summary'!$C$36:$F$135,MATCH('Capacity Backing (Hide)'!C$2,'Capacity Summary'!$B$36:$B$135,0),2)))/IF(Summary!$B$7="Minutes",1,60)/COUNTA(INDEX(Capacity!$C$10:$Q$109,MATCH('Capacity Backing (Hide)'!C$2,Capacity!$B$10:$B$109,0),1):INDEX(Capacity!$C$10:$Q$109,MATCH('Capacity Backing (Hide)'!C$2,Capacity!$B$10:$B$109,0),15))</f>
        <v>3600</v>
      </c>
      <c r="D5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(Hide)'!$A52,'Capacity Summary'!$I$35:$BH$35,0))="x",INDEX('Capacity Summary'!$C$36:$F$135,MATCH('Capacity Backing (Hide)'!D$2,'Capacity Summary'!$B$36:$B$135,0),4),IF(INDEX('Capacity Summary'!$I$36:$BH$135,MATCH('Capacity Backing (Hide)'!D$2,'Capacity Summary'!$B$36:$B$135,0),MATCH('Capacity Backing (Hide)'!$A52,'Capacity Summary'!$I$35:$BH$35,0))&lt;&gt;0,INDEX('Capacity Summary'!$I$36:$BH$135,MATCH('Capacity Backing (Hide)'!D$2,'Capacity Summary'!$B$36:$B$135,0),MATCH('Capacity Backing (Hide)'!$A52,'Capacity Summary'!$I$35:$BH$35,0)),0)),INDEX('Capacity Summary'!$C$36:$F$135,MATCH('Capacity Backing (Hide)'!D$2,'Capacity Summary'!$B$36:$B$135,0),2)))/IF(Summary!$B$7="Minutes",1,60)/COUNTA(INDEX(Capacity!$C$10:$Q$109,MATCH('Capacity Backing (Hide)'!D$2,Capacity!$B$10:$B$109,0),1):INDEX(Capacity!$C$10:$Q$109,MATCH('Capacity Backing (Hide)'!D$2,Capacity!$B$10:$B$109,0),15))</f>
        <v>3600</v>
      </c>
      <c r="E5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(Hide)'!$A52,'Capacity Summary'!$I$35:$BH$35,0))="x",INDEX('Capacity Summary'!$C$36:$F$135,MATCH('Capacity Backing (Hide)'!E$2,'Capacity Summary'!$B$36:$B$135,0),4),IF(INDEX('Capacity Summary'!$I$36:$BH$135,MATCH('Capacity Backing (Hide)'!E$2,'Capacity Summary'!$B$36:$B$135,0),MATCH('Capacity Backing (Hide)'!$A52,'Capacity Summary'!$I$35:$BH$35,0))&lt;&gt;0,INDEX('Capacity Summary'!$I$36:$BH$135,MATCH('Capacity Backing (Hide)'!E$2,'Capacity Summary'!$B$36:$B$135,0),MATCH('Capacity Backing (Hide)'!$A52,'Capacity Summary'!$I$35:$BH$35,0)),0)),INDEX('Capacity Summary'!$C$36:$F$135,MATCH('Capacity Backing (Hide)'!E$2,'Capacity Summary'!$B$36:$B$135,0),2)))/IF(Summary!$B$7="Minutes",1,60)/COUNTA(INDEX(Capacity!$C$10:$Q$109,MATCH('Capacity Backing (Hide)'!E$2,Capacity!$B$10:$B$109,0),1):INDEX(Capacity!$C$10:$Q$109,MATCH('Capacity Backing (Hide)'!E$2,Capacity!$B$10:$B$109,0),15))</f>
        <v>#N/A</v>
      </c>
      <c r="F5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(Hide)'!$A52,'Capacity Summary'!$I$35:$BH$35,0))="x",INDEX('Capacity Summary'!$C$36:$F$135,MATCH('Capacity Backing (Hide)'!F$2,'Capacity Summary'!$B$36:$B$135,0),4),IF(INDEX('Capacity Summary'!$I$36:$BH$135,MATCH('Capacity Backing (Hide)'!F$2,'Capacity Summary'!$B$36:$B$135,0),MATCH('Capacity Backing (Hide)'!$A52,'Capacity Summary'!$I$35:$BH$35,0))&lt;&gt;0,INDEX('Capacity Summary'!$I$36:$BH$135,MATCH('Capacity Backing (Hide)'!F$2,'Capacity Summary'!$B$36:$B$135,0),MATCH('Capacity Backing (Hide)'!$A52,'Capacity Summary'!$I$35:$BH$35,0)),0)),INDEX('Capacity Summary'!$C$36:$F$135,MATCH('Capacity Backing (Hide)'!F$2,'Capacity Summary'!$B$36:$B$135,0),2)))/IF(Summary!$B$7="Minutes",1,60)/COUNTA(INDEX(Capacity!$C$10:$Q$109,MATCH('Capacity Backing (Hide)'!F$2,Capacity!$B$10:$B$109,0),1):INDEX(Capacity!$C$10:$Q$109,MATCH('Capacity Backing (Hide)'!F$2,Capacity!$B$10:$B$109,0),15))</f>
        <v>#N/A</v>
      </c>
      <c r="G5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(Hide)'!$A52,'Capacity Summary'!$I$35:$BH$35,0))="x",INDEX('Capacity Summary'!$C$36:$F$135,MATCH('Capacity Backing (Hide)'!G$2,'Capacity Summary'!$B$36:$B$135,0),4),IF(INDEX('Capacity Summary'!$I$36:$BH$135,MATCH('Capacity Backing (Hide)'!G$2,'Capacity Summary'!$B$36:$B$135,0),MATCH('Capacity Backing (Hide)'!$A52,'Capacity Summary'!$I$35:$BH$35,0))&lt;&gt;0,INDEX('Capacity Summary'!$I$36:$BH$135,MATCH('Capacity Backing (Hide)'!G$2,'Capacity Summary'!$B$36:$B$135,0),MATCH('Capacity Backing (Hide)'!$A52,'Capacity Summary'!$I$35:$BH$35,0)),0)),INDEX('Capacity Summary'!$C$36:$F$135,MATCH('Capacity Backing (Hide)'!G$2,'Capacity Summary'!$B$36:$B$135,0),2)))/IF(Summary!$B$7="Minutes",1,60)/COUNTA(INDEX(Capacity!$C$10:$Q$109,MATCH('Capacity Backing (Hide)'!G$2,Capacity!$B$10:$B$109,0),1):INDEX(Capacity!$C$10:$Q$109,MATCH('Capacity Backing (Hide)'!G$2,Capacity!$B$10:$B$109,0),15))</f>
        <v>#N/A</v>
      </c>
      <c r="H5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(Hide)'!$A52,'Capacity Summary'!$I$35:$BH$35,0))="x",INDEX('Capacity Summary'!$C$36:$F$135,MATCH('Capacity Backing (Hide)'!H$2,'Capacity Summary'!$B$36:$B$135,0),4),IF(INDEX('Capacity Summary'!$I$36:$BH$135,MATCH('Capacity Backing (Hide)'!H$2,'Capacity Summary'!$B$36:$B$135,0),MATCH('Capacity Backing (Hide)'!$A52,'Capacity Summary'!$I$35:$BH$35,0))&lt;&gt;0,INDEX('Capacity Summary'!$I$36:$BH$135,MATCH('Capacity Backing (Hide)'!H$2,'Capacity Summary'!$B$36:$B$135,0),MATCH('Capacity Backing (Hide)'!$A52,'Capacity Summary'!$I$35:$BH$35,0)),0)),INDEX('Capacity Summary'!$C$36:$F$135,MATCH('Capacity Backing (Hide)'!H$2,'Capacity Summary'!$B$36:$B$135,0),2)))/IF(Summary!$B$7="Minutes",1,60)/COUNTA(INDEX(Capacity!$C$10:$Q$109,MATCH('Capacity Backing (Hide)'!H$2,Capacity!$B$10:$B$109,0),1):INDEX(Capacity!$C$10:$Q$109,MATCH('Capacity Backing (Hide)'!H$2,Capacity!$B$10:$B$109,0),15))</f>
        <v>#N/A</v>
      </c>
      <c r="I5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(Hide)'!$A52,'Capacity Summary'!$I$35:$BH$35,0))="x",INDEX('Capacity Summary'!$C$36:$F$135,MATCH('Capacity Backing (Hide)'!I$2,'Capacity Summary'!$B$36:$B$135,0),4),IF(INDEX('Capacity Summary'!$I$36:$BH$135,MATCH('Capacity Backing (Hide)'!I$2,'Capacity Summary'!$B$36:$B$135,0),MATCH('Capacity Backing (Hide)'!$A52,'Capacity Summary'!$I$35:$BH$35,0))&lt;&gt;0,INDEX('Capacity Summary'!$I$36:$BH$135,MATCH('Capacity Backing (Hide)'!I$2,'Capacity Summary'!$B$36:$B$135,0),MATCH('Capacity Backing (Hide)'!$A52,'Capacity Summary'!$I$35:$BH$35,0)),0)),INDEX('Capacity Summary'!$C$36:$F$135,MATCH('Capacity Backing (Hide)'!I$2,'Capacity Summary'!$B$36:$B$135,0),2)))/IF(Summary!$B$7="Minutes",1,60)/COUNTA(INDEX(Capacity!$C$10:$Q$109,MATCH('Capacity Backing (Hide)'!I$2,Capacity!$B$10:$B$109,0),1):INDEX(Capacity!$C$10:$Q$109,MATCH('Capacity Backing (Hide)'!I$2,Capacity!$B$10:$B$109,0),15))</f>
        <v>#N/A</v>
      </c>
      <c r="J5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(Hide)'!$A52,'Capacity Summary'!$I$35:$BH$35,0))="x",INDEX('Capacity Summary'!$C$36:$F$135,MATCH('Capacity Backing (Hide)'!J$2,'Capacity Summary'!$B$36:$B$135,0),4),IF(INDEX('Capacity Summary'!$I$36:$BH$135,MATCH('Capacity Backing (Hide)'!J$2,'Capacity Summary'!$B$36:$B$135,0),MATCH('Capacity Backing (Hide)'!$A52,'Capacity Summary'!$I$35:$BH$35,0))&lt;&gt;0,INDEX('Capacity Summary'!$I$36:$BH$135,MATCH('Capacity Backing (Hide)'!J$2,'Capacity Summary'!$B$36:$B$135,0),MATCH('Capacity Backing (Hide)'!$A52,'Capacity Summary'!$I$35:$BH$35,0)),0)),INDEX('Capacity Summary'!$C$36:$F$135,MATCH('Capacity Backing (Hide)'!J$2,'Capacity Summary'!$B$36:$B$135,0),2)))/IF(Summary!$B$7="Minutes",1,60)/COUNTA(INDEX(Capacity!$C$10:$Q$109,MATCH('Capacity Backing (Hide)'!J$2,Capacity!$B$10:$B$109,0),1):INDEX(Capacity!$C$10:$Q$109,MATCH('Capacity Backing (Hide)'!J$2,Capacity!$B$10:$B$109,0),15))</f>
        <v>#N/A</v>
      </c>
      <c r="K5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(Hide)'!$A52,'Capacity Summary'!$I$35:$BH$35,0))="x",INDEX('Capacity Summary'!$C$36:$F$135,MATCH('Capacity Backing (Hide)'!K$2,'Capacity Summary'!$B$36:$B$135,0),4),IF(INDEX('Capacity Summary'!$I$36:$BH$135,MATCH('Capacity Backing (Hide)'!K$2,'Capacity Summary'!$B$36:$B$135,0),MATCH('Capacity Backing (Hide)'!$A52,'Capacity Summary'!$I$35:$BH$35,0))&lt;&gt;0,INDEX('Capacity Summary'!$I$36:$BH$135,MATCH('Capacity Backing (Hide)'!K$2,'Capacity Summary'!$B$36:$B$135,0),MATCH('Capacity Backing (Hide)'!$A52,'Capacity Summary'!$I$35:$BH$35,0)),0)),INDEX('Capacity Summary'!$C$36:$F$135,MATCH('Capacity Backing (Hide)'!K$2,'Capacity Summary'!$B$36:$B$135,0),2)))/IF(Summary!$B$7="Minutes",1,60)/COUNTA(INDEX(Capacity!$C$10:$Q$109,MATCH('Capacity Backing (Hide)'!K$2,Capacity!$B$10:$B$109,0),1):INDEX(Capacity!$C$10:$Q$109,MATCH('Capacity Backing (Hide)'!K$2,Capacity!$B$10:$B$109,0),15))</f>
        <v>#N/A</v>
      </c>
      <c r="L5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(Hide)'!$A52,'Capacity Summary'!$I$35:$BH$35,0))="x",INDEX('Capacity Summary'!$C$36:$F$135,MATCH('Capacity Backing (Hide)'!L$2,'Capacity Summary'!$B$36:$B$135,0),4),IF(INDEX('Capacity Summary'!$I$36:$BH$135,MATCH('Capacity Backing (Hide)'!L$2,'Capacity Summary'!$B$36:$B$135,0),MATCH('Capacity Backing (Hide)'!$A52,'Capacity Summary'!$I$35:$BH$35,0))&lt;&gt;0,INDEX('Capacity Summary'!$I$36:$BH$135,MATCH('Capacity Backing (Hide)'!L$2,'Capacity Summary'!$B$36:$B$135,0),MATCH('Capacity Backing (Hide)'!$A52,'Capacity Summary'!$I$35:$BH$35,0)),0)),INDEX('Capacity Summary'!$C$36:$F$135,MATCH('Capacity Backing (Hide)'!L$2,'Capacity Summary'!$B$36:$B$135,0),2)))/IF(Summary!$B$7="Minutes",1,60)/COUNTA(INDEX(Capacity!$C$10:$Q$109,MATCH('Capacity Backing (Hide)'!L$2,Capacity!$B$10:$B$109,0),1):INDEX(Capacity!$C$10:$Q$109,MATCH('Capacity Backing (Hide)'!L$2,Capacity!$B$10:$B$109,0),15))</f>
        <v>#N/A</v>
      </c>
      <c r="M5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(Hide)'!$A52,'Capacity Summary'!$I$35:$BH$35,0))="x",INDEX('Capacity Summary'!$C$36:$F$135,MATCH('Capacity Backing (Hide)'!M$2,'Capacity Summary'!$B$36:$B$135,0),4),IF(INDEX('Capacity Summary'!$I$36:$BH$135,MATCH('Capacity Backing (Hide)'!M$2,'Capacity Summary'!$B$36:$B$135,0),MATCH('Capacity Backing (Hide)'!$A52,'Capacity Summary'!$I$35:$BH$35,0))&lt;&gt;0,INDEX('Capacity Summary'!$I$36:$BH$135,MATCH('Capacity Backing (Hide)'!M$2,'Capacity Summary'!$B$36:$B$135,0),MATCH('Capacity Backing (Hide)'!$A52,'Capacity Summary'!$I$35:$BH$35,0)),0)),INDEX('Capacity Summary'!$C$36:$F$135,MATCH('Capacity Backing (Hide)'!M$2,'Capacity Summary'!$B$36:$B$135,0),2)))/IF(Summary!$B$7="Minutes",1,60)/COUNTA(INDEX(Capacity!$C$10:$Q$109,MATCH('Capacity Backing (Hide)'!M$2,Capacity!$B$10:$B$109,0),1):INDEX(Capacity!$C$10:$Q$109,MATCH('Capacity Backing (Hide)'!M$2,Capacity!$B$10:$B$109,0),15))</f>
        <v>#N/A</v>
      </c>
      <c r="N5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(Hide)'!$A52,'Capacity Summary'!$I$35:$BH$35,0))="x",INDEX('Capacity Summary'!$C$36:$F$135,MATCH('Capacity Backing (Hide)'!N$2,'Capacity Summary'!$B$36:$B$135,0),4),IF(INDEX('Capacity Summary'!$I$36:$BH$135,MATCH('Capacity Backing (Hide)'!N$2,'Capacity Summary'!$B$36:$B$135,0),MATCH('Capacity Backing (Hide)'!$A52,'Capacity Summary'!$I$35:$BH$35,0))&lt;&gt;0,INDEX('Capacity Summary'!$I$36:$BH$135,MATCH('Capacity Backing (Hide)'!N$2,'Capacity Summary'!$B$36:$B$135,0),MATCH('Capacity Backing (Hide)'!$A52,'Capacity Summary'!$I$35:$BH$35,0)),0)),INDEX('Capacity Summary'!$C$36:$F$135,MATCH('Capacity Backing (Hide)'!N$2,'Capacity Summary'!$B$36:$B$135,0),2)))/IF(Summary!$B$7="Minutes",1,60)/COUNTA(INDEX(Capacity!$C$10:$Q$109,MATCH('Capacity Backing (Hide)'!N$2,Capacity!$B$10:$B$109,0),1):INDEX(Capacity!$C$10:$Q$109,MATCH('Capacity Backing (Hide)'!N$2,Capacity!$B$10:$B$109,0),15))</f>
        <v>#N/A</v>
      </c>
      <c r="O5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(Hide)'!$A52,'Capacity Summary'!$I$35:$BH$35,0))="x",INDEX('Capacity Summary'!$C$36:$F$135,MATCH('Capacity Backing (Hide)'!O$2,'Capacity Summary'!$B$36:$B$135,0),4),IF(INDEX('Capacity Summary'!$I$36:$BH$135,MATCH('Capacity Backing (Hide)'!O$2,'Capacity Summary'!$B$36:$B$135,0),MATCH('Capacity Backing (Hide)'!$A52,'Capacity Summary'!$I$35:$BH$35,0))&lt;&gt;0,INDEX('Capacity Summary'!$I$36:$BH$135,MATCH('Capacity Backing (Hide)'!O$2,'Capacity Summary'!$B$36:$B$135,0),MATCH('Capacity Backing (Hide)'!$A52,'Capacity Summary'!$I$35:$BH$35,0)),0)),INDEX('Capacity Summary'!$C$36:$F$135,MATCH('Capacity Backing (Hide)'!O$2,'Capacity Summary'!$B$36:$B$135,0),2)))/IF(Summary!$B$7="Minutes",1,60)/COUNTA(INDEX(Capacity!$C$10:$Q$109,MATCH('Capacity Backing (Hide)'!O$2,Capacity!$B$10:$B$109,0),1):INDEX(Capacity!$C$10:$Q$109,MATCH('Capacity Backing (Hide)'!O$2,Capacity!$B$10:$B$109,0),15))</f>
        <v>#N/A</v>
      </c>
      <c r="P5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(Hide)'!$A52,'Capacity Summary'!$I$35:$BH$35,0))="x",INDEX('Capacity Summary'!$C$36:$F$135,MATCH('Capacity Backing (Hide)'!P$2,'Capacity Summary'!$B$36:$B$135,0),4),IF(INDEX('Capacity Summary'!$I$36:$BH$135,MATCH('Capacity Backing (Hide)'!P$2,'Capacity Summary'!$B$36:$B$135,0),MATCH('Capacity Backing (Hide)'!$A52,'Capacity Summary'!$I$35:$BH$35,0))&lt;&gt;0,INDEX('Capacity Summary'!$I$36:$BH$135,MATCH('Capacity Backing (Hide)'!P$2,'Capacity Summary'!$B$36:$B$135,0),MATCH('Capacity Backing (Hide)'!$A52,'Capacity Summary'!$I$35:$BH$35,0)),0)),INDEX('Capacity Summary'!$C$36:$F$135,MATCH('Capacity Backing (Hide)'!P$2,'Capacity Summary'!$B$36:$B$135,0),2)))/IF(Summary!$B$7="Minutes",1,60)/COUNTA(INDEX(Capacity!$C$10:$Q$109,MATCH('Capacity Backing (Hide)'!P$2,Capacity!$B$10:$B$109,0),1):INDEX(Capacity!$C$10:$Q$109,MATCH('Capacity Backing (Hide)'!P$2,Capacity!$B$10:$B$109,0),15))</f>
        <v>#N/A</v>
      </c>
      <c r="Q5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(Hide)'!$A52,'Capacity Summary'!$I$35:$BH$35,0))="x",INDEX('Capacity Summary'!$C$36:$F$135,MATCH('Capacity Backing (Hide)'!Q$2,'Capacity Summary'!$B$36:$B$135,0),4),IF(INDEX('Capacity Summary'!$I$36:$BH$135,MATCH('Capacity Backing (Hide)'!Q$2,'Capacity Summary'!$B$36:$B$135,0),MATCH('Capacity Backing (Hide)'!$A52,'Capacity Summary'!$I$35:$BH$35,0))&lt;&gt;0,INDEX('Capacity Summary'!$I$36:$BH$135,MATCH('Capacity Backing (Hide)'!Q$2,'Capacity Summary'!$B$36:$B$135,0),MATCH('Capacity Backing (Hide)'!$A52,'Capacity Summary'!$I$35:$BH$35,0)),0)),INDEX('Capacity Summary'!$C$36:$F$135,MATCH('Capacity Backing (Hide)'!Q$2,'Capacity Summary'!$B$36:$B$135,0),2)))/IF(Summary!$B$7="Minutes",1,60)/COUNTA(INDEX(Capacity!$C$10:$Q$109,MATCH('Capacity Backing (Hide)'!Q$2,Capacity!$B$10:$B$109,0),1):INDEX(Capacity!$C$10:$Q$109,MATCH('Capacity Backing (Hide)'!Q$2,Capacity!$B$10:$B$109,0),15))</f>
        <v>#N/A</v>
      </c>
      <c r="R5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(Hide)'!$A52,'Capacity Summary'!$I$35:$BH$35,0))="x",INDEX('Capacity Summary'!$C$36:$F$135,MATCH('Capacity Backing (Hide)'!R$2,'Capacity Summary'!$B$36:$B$135,0),4),IF(INDEX('Capacity Summary'!$I$36:$BH$135,MATCH('Capacity Backing (Hide)'!R$2,'Capacity Summary'!$B$36:$B$135,0),MATCH('Capacity Backing (Hide)'!$A52,'Capacity Summary'!$I$35:$BH$35,0))&lt;&gt;0,INDEX('Capacity Summary'!$I$36:$BH$135,MATCH('Capacity Backing (Hide)'!R$2,'Capacity Summary'!$B$36:$B$135,0),MATCH('Capacity Backing (Hide)'!$A52,'Capacity Summary'!$I$35:$BH$35,0)),0)),INDEX('Capacity Summary'!$C$36:$F$135,MATCH('Capacity Backing (Hide)'!R$2,'Capacity Summary'!$B$36:$B$135,0),2)))/IF(Summary!$B$7="Minutes",1,60)/COUNTA(INDEX(Capacity!$C$10:$Q$109,MATCH('Capacity Backing (Hide)'!R$2,Capacity!$B$10:$B$109,0),1):INDEX(Capacity!$C$10:$Q$109,MATCH('Capacity Backing (Hide)'!R$2,Capacity!$B$10:$B$109,0),15))</f>
        <v>#N/A</v>
      </c>
      <c r="S5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(Hide)'!$A52,'Capacity Summary'!$I$35:$BH$35,0))="x",INDEX('Capacity Summary'!$C$36:$F$135,MATCH('Capacity Backing (Hide)'!S$2,'Capacity Summary'!$B$36:$B$135,0),4),IF(INDEX('Capacity Summary'!$I$36:$BH$135,MATCH('Capacity Backing (Hide)'!S$2,'Capacity Summary'!$B$36:$B$135,0),MATCH('Capacity Backing (Hide)'!$A52,'Capacity Summary'!$I$35:$BH$35,0))&lt;&gt;0,INDEX('Capacity Summary'!$I$36:$BH$135,MATCH('Capacity Backing (Hide)'!S$2,'Capacity Summary'!$B$36:$B$135,0),MATCH('Capacity Backing (Hide)'!$A52,'Capacity Summary'!$I$35:$BH$35,0)),0)),INDEX('Capacity Summary'!$C$36:$F$135,MATCH('Capacity Backing (Hide)'!S$2,'Capacity Summary'!$B$36:$B$135,0),2)))/IF(Summary!$B$7="Minutes",1,60)/COUNTA(INDEX(Capacity!$C$10:$Q$109,MATCH('Capacity Backing (Hide)'!S$2,Capacity!$B$10:$B$109,0),1):INDEX(Capacity!$C$10:$Q$109,MATCH('Capacity Backing (Hide)'!S$2,Capacity!$B$10:$B$109,0),15))</f>
        <v>#N/A</v>
      </c>
      <c r="T5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(Hide)'!$A52,'Capacity Summary'!$I$35:$BH$35,0))="x",INDEX('Capacity Summary'!$C$36:$F$135,MATCH('Capacity Backing (Hide)'!T$2,'Capacity Summary'!$B$36:$B$135,0),4),IF(INDEX('Capacity Summary'!$I$36:$BH$135,MATCH('Capacity Backing (Hide)'!T$2,'Capacity Summary'!$B$36:$B$135,0),MATCH('Capacity Backing (Hide)'!$A52,'Capacity Summary'!$I$35:$BH$35,0))&lt;&gt;0,INDEX('Capacity Summary'!$I$36:$BH$135,MATCH('Capacity Backing (Hide)'!T$2,'Capacity Summary'!$B$36:$B$135,0),MATCH('Capacity Backing (Hide)'!$A52,'Capacity Summary'!$I$35:$BH$35,0)),0)),INDEX('Capacity Summary'!$C$36:$F$135,MATCH('Capacity Backing (Hide)'!T$2,'Capacity Summary'!$B$36:$B$135,0),2)))/IF(Summary!$B$7="Minutes",1,60)/COUNTA(INDEX(Capacity!$C$10:$Q$109,MATCH('Capacity Backing (Hide)'!T$2,Capacity!$B$10:$B$109,0),1):INDEX(Capacity!$C$10:$Q$109,MATCH('Capacity Backing (Hide)'!T$2,Capacity!$B$10:$B$109,0),15))</f>
        <v>#N/A</v>
      </c>
      <c r="U5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(Hide)'!$A52,'Capacity Summary'!$I$35:$BH$35,0))="x",INDEX('Capacity Summary'!$C$36:$F$135,MATCH('Capacity Backing (Hide)'!U$2,'Capacity Summary'!$B$36:$B$135,0),4),IF(INDEX('Capacity Summary'!$I$36:$BH$135,MATCH('Capacity Backing (Hide)'!U$2,'Capacity Summary'!$B$36:$B$135,0),MATCH('Capacity Backing (Hide)'!$A52,'Capacity Summary'!$I$35:$BH$35,0))&lt;&gt;0,INDEX('Capacity Summary'!$I$36:$BH$135,MATCH('Capacity Backing (Hide)'!U$2,'Capacity Summary'!$B$36:$B$135,0),MATCH('Capacity Backing (Hide)'!$A52,'Capacity Summary'!$I$35:$BH$35,0)),0)),INDEX('Capacity Summary'!$C$36:$F$135,MATCH('Capacity Backing (Hide)'!U$2,'Capacity Summary'!$B$36:$B$135,0),2)))/IF(Summary!$B$7="Minutes",1,60)/COUNTA(INDEX(Capacity!$C$10:$Q$109,MATCH('Capacity Backing (Hide)'!U$2,Capacity!$B$10:$B$109,0),1):INDEX(Capacity!$C$10:$Q$109,MATCH('Capacity Backing (Hide)'!U$2,Capacity!$B$10:$B$109,0),15))</f>
        <v>#N/A</v>
      </c>
      <c r="V5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(Hide)'!$A52,'Capacity Summary'!$I$35:$BH$35,0))="x",INDEX('Capacity Summary'!$C$36:$F$135,MATCH('Capacity Backing (Hide)'!V$2,'Capacity Summary'!$B$36:$B$135,0),4),IF(INDEX('Capacity Summary'!$I$36:$BH$135,MATCH('Capacity Backing (Hide)'!V$2,'Capacity Summary'!$B$36:$B$135,0),MATCH('Capacity Backing (Hide)'!$A52,'Capacity Summary'!$I$35:$BH$35,0))&lt;&gt;0,INDEX('Capacity Summary'!$I$36:$BH$135,MATCH('Capacity Backing (Hide)'!V$2,'Capacity Summary'!$B$36:$B$135,0),MATCH('Capacity Backing (Hide)'!$A52,'Capacity Summary'!$I$35:$BH$35,0)),0)),INDEX('Capacity Summary'!$C$36:$F$135,MATCH('Capacity Backing (Hide)'!V$2,'Capacity Summary'!$B$36:$B$135,0),2)))/IF(Summary!$B$7="Minutes",1,60)/COUNTA(INDEX(Capacity!$C$10:$Q$109,MATCH('Capacity Backing (Hide)'!V$2,Capacity!$B$10:$B$109,0),1):INDEX(Capacity!$C$10:$Q$109,MATCH('Capacity Backing (Hide)'!V$2,Capacity!$B$10:$B$109,0),15))</f>
        <v>#N/A</v>
      </c>
      <c r="W5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(Hide)'!$A52,'Capacity Summary'!$I$35:$BH$35,0))="x",INDEX('Capacity Summary'!$C$36:$F$135,MATCH('Capacity Backing (Hide)'!W$2,'Capacity Summary'!$B$36:$B$135,0),4),IF(INDEX('Capacity Summary'!$I$36:$BH$135,MATCH('Capacity Backing (Hide)'!W$2,'Capacity Summary'!$B$36:$B$135,0),MATCH('Capacity Backing (Hide)'!$A52,'Capacity Summary'!$I$35:$BH$35,0))&lt;&gt;0,INDEX('Capacity Summary'!$I$36:$BH$135,MATCH('Capacity Backing (Hide)'!W$2,'Capacity Summary'!$B$36:$B$135,0),MATCH('Capacity Backing (Hide)'!$A52,'Capacity Summary'!$I$35:$BH$35,0)),0)),INDEX('Capacity Summary'!$C$36:$F$135,MATCH('Capacity Backing (Hide)'!W$2,'Capacity Summary'!$B$36:$B$135,0),2)))/IF(Summary!$B$7="Minutes",1,60)/COUNTA(INDEX(Capacity!$C$10:$Q$109,MATCH('Capacity Backing (Hide)'!W$2,Capacity!$B$10:$B$109,0),1):INDEX(Capacity!$C$10:$Q$109,MATCH('Capacity Backing (Hide)'!W$2,Capacity!$B$10:$B$109,0),15))</f>
        <v>#N/A</v>
      </c>
      <c r="X5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(Hide)'!$A52,'Capacity Summary'!$I$35:$BH$35,0))="x",INDEX('Capacity Summary'!$C$36:$F$135,MATCH('Capacity Backing (Hide)'!X$2,'Capacity Summary'!$B$36:$B$135,0),4),IF(INDEX('Capacity Summary'!$I$36:$BH$135,MATCH('Capacity Backing (Hide)'!X$2,'Capacity Summary'!$B$36:$B$135,0),MATCH('Capacity Backing (Hide)'!$A52,'Capacity Summary'!$I$35:$BH$35,0))&lt;&gt;0,INDEX('Capacity Summary'!$I$36:$BH$135,MATCH('Capacity Backing (Hide)'!X$2,'Capacity Summary'!$B$36:$B$135,0),MATCH('Capacity Backing (Hide)'!$A52,'Capacity Summary'!$I$35:$BH$35,0)),0)),INDEX('Capacity Summary'!$C$36:$F$135,MATCH('Capacity Backing (Hide)'!X$2,'Capacity Summary'!$B$36:$B$135,0),2)))/IF(Summary!$B$7="Minutes",1,60)/COUNTA(INDEX(Capacity!$C$10:$Q$109,MATCH('Capacity Backing (Hide)'!X$2,Capacity!$B$10:$B$109,0),1):INDEX(Capacity!$C$10:$Q$109,MATCH('Capacity Backing (Hide)'!X$2,Capacity!$B$10:$B$109,0),15))</f>
        <v>#N/A</v>
      </c>
      <c r="Y5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(Hide)'!$A52,'Capacity Summary'!$I$35:$BH$35,0))="x",INDEX('Capacity Summary'!$C$36:$F$135,MATCH('Capacity Backing (Hide)'!Y$2,'Capacity Summary'!$B$36:$B$135,0),4),IF(INDEX('Capacity Summary'!$I$36:$BH$135,MATCH('Capacity Backing (Hide)'!Y$2,'Capacity Summary'!$B$36:$B$135,0),MATCH('Capacity Backing (Hide)'!$A52,'Capacity Summary'!$I$35:$BH$35,0))&lt;&gt;0,INDEX('Capacity Summary'!$I$36:$BH$135,MATCH('Capacity Backing (Hide)'!Y$2,'Capacity Summary'!$B$36:$B$135,0),MATCH('Capacity Backing (Hide)'!$A52,'Capacity Summary'!$I$35:$BH$35,0)),0)),INDEX('Capacity Summary'!$C$36:$F$135,MATCH('Capacity Backing (Hide)'!Y$2,'Capacity Summary'!$B$36:$B$135,0),2)))/IF(Summary!$B$7="Minutes",1,60)/COUNTA(INDEX(Capacity!$C$10:$Q$109,MATCH('Capacity Backing (Hide)'!Y$2,Capacity!$B$10:$B$109,0),1):INDEX(Capacity!$C$10:$Q$109,MATCH('Capacity Backing (Hide)'!Y$2,Capacity!$B$10:$B$109,0),15))</f>
        <v>#N/A</v>
      </c>
      <c r="Z5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(Hide)'!$A52,'Capacity Summary'!$I$35:$BH$35,0))="x",INDEX('Capacity Summary'!$C$36:$F$135,MATCH('Capacity Backing (Hide)'!Z$2,'Capacity Summary'!$B$36:$B$135,0),4),IF(INDEX('Capacity Summary'!$I$36:$BH$135,MATCH('Capacity Backing (Hide)'!Z$2,'Capacity Summary'!$B$36:$B$135,0),MATCH('Capacity Backing (Hide)'!$A52,'Capacity Summary'!$I$35:$BH$35,0))&lt;&gt;0,INDEX('Capacity Summary'!$I$36:$BH$135,MATCH('Capacity Backing (Hide)'!Z$2,'Capacity Summary'!$B$36:$B$135,0),MATCH('Capacity Backing (Hide)'!$A52,'Capacity Summary'!$I$35:$BH$35,0)),0)),INDEX('Capacity Summary'!$C$36:$F$135,MATCH('Capacity Backing (Hide)'!Z$2,'Capacity Summary'!$B$36:$B$135,0),2)))/IF(Summary!$B$7="Minutes",1,60)/COUNTA(INDEX(Capacity!$C$10:$Q$109,MATCH('Capacity Backing (Hide)'!Z$2,Capacity!$B$10:$B$109,0),1):INDEX(Capacity!$C$10:$Q$109,MATCH('Capacity Backing (Hide)'!Z$2,Capacity!$B$10:$B$109,0),15))</f>
        <v>#N/A</v>
      </c>
      <c r="AA5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(Hide)'!$A52,'Capacity Summary'!$I$35:$BH$35,0))="x",INDEX('Capacity Summary'!$C$36:$F$135,MATCH('Capacity Backing (Hide)'!AA$2,'Capacity Summary'!$B$36:$B$135,0),4),IF(INDEX('Capacity Summary'!$I$36:$BH$135,MATCH('Capacity Backing (Hide)'!AA$2,'Capacity Summary'!$B$36:$B$135,0),MATCH('Capacity Backing (Hide)'!$A52,'Capacity Summary'!$I$35:$BH$35,0))&lt;&gt;0,INDEX('Capacity Summary'!$I$36:$BH$135,MATCH('Capacity Backing (Hide)'!AA$2,'Capacity Summary'!$B$36:$B$135,0),MATCH('Capacity Backing (Hide)'!$A52,'Capacity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(Hide)'!$A52,'Capacity Summary'!$I$35:$BH$35,0))="x",INDEX('Capacity Summary'!$C$36:$F$135,MATCH('Capacity Backing (Hide)'!AB$2,'Capacity Summary'!$B$36:$B$135,0),4),IF(INDEX('Capacity Summary'!$I$36:$BH$135,MATCH('Capacity Backing (Hide)'!AB$2,'Capacity Summary'!$B$36:$B$135,0),MATCH('Capacity Backing (Hide)'!$A52,'Capacity Summary'!$I$35:$BH$35,0))&lt;&gt;0,INDEX('Capacity Summary'!$I$36:$BH$135,MATCH('Capacity Backing (Hide)'!AB$2,'Capacity Summary'!$B$36:$B$135,0),MATCH('Capacity Backing (Hide)'!$A52,'Capacity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(Hide)'!$A52,'Capacity Summary'!$I$35:$BH$35,0))="x",INDEX('Capacity Summary'!$C$36:$F$135,MATCH('Capacity Backing (Hide)'!AC$2,'Capacity Summary'!$B$36:$B$135,0),4),IF(INDEX('Capacity Summary'!$I$36:$BH$135,MATCH('Capacity Backing (Hide)'!AC$2,'Capacity Summary'!$B$36:$B$135,0),MATCH('Capacity Backing (Hide)'!$A52,'Capacity Summary'!$I$35:$BH$35,0))&lt;&gt;0,INDEX('Capacity Summary'!$I$36:$BH$135,MATCH('Capacity Backing (Hide)'!AC$2,'Capacity Summary'!$B$36:$B$135,0),MATCH('Capacity Backing (Hide)'!$A52,'Capacity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(Hide)'!$A52,'Capacity Summary'!$I$35:$BH$35,0))="x",INDEX('Capacity Summary'!$C$36:$F$135,MATCH('Capacity Backing (Hide)'!AD$2,'Capacity Summary'!$B$36:$B$135,0),4),IF(INDEX('Capacity Summary'!$I$36:$BH$135,MATCH('Capacity Backing (Hide)'!AD$2,'Capacity Summary'!$B$36:$B$135,0),MATCH('Capacity Backing (Hide)'!$A52,'Capacity Summary'!$I$35:$BH$35,0))&lt;&gt;0,INDEX('Capacity Summary'!$I$36:$BH$135,MATCH('Capacity Backing (Hide)'!AD$2,'Capacity Summary'!$B$36:$B$135,0),MATCH('Capacity Backing (Hide)'!$A52,'Capacity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(Hide)'!$A52,'Capacity Summary'!$I$35:$BH$35,0))="x",INDEX('Capacity Summary'!$C$36:$F$135,MATCH('Capacity Backing (Hide)'!AE$2,'Capacity Summary'!$B$36:$B$135,0),4),IF(INDEX('Capacity Summary'!$I$36:$BH$135,MATCH('Capacity Backing (Hide)'!AE$2,'Capacity Summary'!$B$36:$B$135,0),MATCH('Capacity Backing (Hide)'!$A52,'Capacity Summary'!$I$35:$BH$35,0))&lt;&gt;0,INDEX('Capacity Summary'!$I$36:$BH$135,MATCH('Capacity Backing (Hide)'!AE$2,'Capacity Summary'!$B$36:$B$135,0),MATCH('Capacity Backing (Hide)'!$A52,'Capacity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(Hide)'!$A52,'Capacity Summary'!$I$35:$BH$35,0))="x",INDEX('Capacity Summary'!$C$36:$F$135,MATCH('Capacity Backing (Hide)'!AF$2,'Capacity Summary'!$B$36:$B$135,0),4),IF(INDEX('Capacity Summary'!$I$36:$BH$135,MATCH('Capacity Backing (Hide)'!AF$2,'Capacity Summary'!$B$36:$B$135,0),MATCH('Capacity Backing (Hide)'!$A52,'Capacity Summary'!$I$35:$BH$35,0))&lt;&gt;0,INDEX('Capacity Summary'!$I$36:$BH$135,MATCH('Capacity Backing (Hide)'!AF$2,'Capacity Summary'!$B$36:$B$135,0),MATCH('Capacity Backing (Hide)'!$A52,'Capacity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(Hide)'!$A52,'Capacity Summary'!$I$35:$BH$35,0))="x",INDEX('Capacity Summary'!$C$36:$F$135,MATCH('Capacity Backing (Hide)'!AG$2,'Capacity Summary'!$B$36:$B$135,0),4),IF(INDEX('Capacity Summary'!$I$36:$BH$135,MATCH('Capacity Backing (Hide)'!AG$2,'Capacity Summary'!$B$36:$B$135,0),MATCH('Capacity Backing (Hide)'!$A52,'Capacity Summary'!$I$35:$BH$35,0))&lt;&gt;0,INDEX('Capacity Summary'!$I$36:$BH$135,MATCH('Capacity Backing (Hide)'!AG$2,'Capacity Summary'!$B$36:$B$135,0),MATCH('Capacity Backing (Hide)'!$A52,'Capacity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(Hide)'!$A52,'Capacity Summary'!$I$35:$BH$35,0))="x",INDEX('Capacity Summary'!$C$36:$F$135,MATCH('Capacity Backing (Hide)'!AH$2,'Capacity Summary'!$B$36:$B$135,0),4),IF(INDEX('Capacity Summary'!$I$36:$BH$135,MATCH('Capacity Backing (Hide)'!AH$2,'Capacity Summary'!$B$36:$B$135,0),MATCH('Capacity Backing (Hide)'!$A52,'Capacity Summary'!$I$35:$BH$35,0))&lt;&gt;0,INDEX('Capacity Summary'!$I$36:$BH$135,MATCH('Capacity Backing (Hide)'!AH$2,'Capacity Summary'!$B$36:$B$135,0),MATCH('Capacity Backing (Hide)'!$A52,'Capacity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(Hide)'!$A52,'Capacity Summary'!$I$35:$BH$35,0))="x",INDEX('Capacity Summary'!$C$36:$F$135,MATCH('Capacity Backing (Hide)'!AI$2,'Capacity Summary'!$B$36:$B$135,0),4),IF(INDEX('Capacity Summary'!$I$36:$BH$135,MATCH('Capacity Backing (Hide)'!AI$2,'Capacity Summary'!$B$36:$B$135,0),MATCH('Capacity Backing (Hide)'!$A52,'Capacity Summary'!$I$35:$BH$35,0))&lt;&gt;0,INDEX('Capacity Summary'!$I$36:$BH$135,MATCH('Capacity Backing (Hide)'!AI$2,'Capacity Summary'!$B$36:$B$135,0),MATCH('Capacity Backing (Hide)'!$A52,'Capacity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(Hide)'!$A52,'Capacity Summary'!$I$35:$BH$35,0))="x",INDEX('Capacity Summary'!$C$36:$F$135,MATCH('Capacity Backing (Hide)'!AJ$2,'Capacity Summary'!$B$36:$B$135,0),4),IF(INDEX('Capacity Summary'!$I$36:$BH$135,MATCH('Capacity Backing (Hide)'!AJ$2,'Capacity Summary'!$B$36:$B$135,0),MATCH('Capacity Backing (Hide)'!$A52,'Capacity Summary'!$I$35:$BH$35,0))&lt;&gt;0,INDEX('Capacity Summary'!$I$36:$BH$135,MATCH('Capacity Backing (Hide)'!AJ$2,'Capacity Summary'!$B$36:$B$135,0),MATCH('Capacity Backing (Hide)'!$A52,'Capacity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(Hide)'!$A52,'Capacity Summary'!$I$35:$BH$35,0))="x",INDEX('Capacity Summary'!$C$36:$F$135,MATCH('Capacity Backing (Hide)'!AK$2,'Capacity Summary'!$B$36:$B$135,0),4),IF(INDEX('Capacity Summary'!$I$36:$BH$135,MATCH('Capacity Backing (Hide)'!AK$2,'Capacity Summary'!$B$36:$B$135,0),MATCH('Capacity Backing (Hide)'!$A52,'Capacity Summary'!$I$35:$BH$35,0))&lt;&gt;0,INDEX('Capacity Summary'!$I$36:$BH$135,MATCH('Capacity Backing (Hide)'!AK$2,'Capacity Summary'!$B$36:$B$135,0),MATCH('Capacity Backing (Hide)'!$A52,'Capacity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(Hide)'!$A52,'Capacity Summary'!$I$35:$BH$35,0))="x",INDEX('Capacity Summary'!$C$36:$F$135,MATCH('Capacity Backing (Hide)'!AL$2,'Capacity Summary'!$B$36:$B$135,0),4),IF(INDEX('Capacity Summary'!$I$36:$BH$135,MATCH('Capacity Backing (Hide)'!AL$2,'Capacity Summary'!$B$36:$B$135,0),MATCH('Capacity Backing (Hide)'!$A52,'Capacity Summary'!$I$35:$BH$35,0))&lt;&gt;0,INDEX('Capacity Summary'!$I$36:$BH$135,MATCH('Capacity Backing (Hide)'!AL$2,'Capacity Summary'!$B$36:$B$135,0),MATCH('Capacity Backing (Hide)'!$A52,'Capacity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(Hide)'!$A52,'Capacity Summary'!$I$35:$BH$35,0))="x",INDEX('Capacity Summary'!$C$36:$F$135,MATCH('Capacity Backing (Hide)'!AM$2,'Capacity Summary'!$B$36:$B$135,0),4),IF(INDEX('Capacity Summary'!$I$36:$BH$135,MATCH('Capacity Backing (Hide)'!AM$2,'Capacity Summary'!$B$36:$B$135,0),MATCH('Capacity Backing (Hide)'!$A52,'Capacity Summary'!$I$35:$BH$35,0))&lt;&gt;0,INDEX('Capacity Summary'!$I$36:$BH$135,MATCH('Capacity Backing (Hide)'!AM$2,'Capacity Summary'!$B$36:$B$135,0),MATCH('Capacity Backing (Hide)'!$A52,'Capacity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(Hide)'!$A52,'Capacity Summary'!$I$35:$BH$35,0))="x",INDEX('Capacity Summary'!$C$36:$F$135,MATCH('Capacity Backing (Hide)'!AN$2,'Capacity Summary'!$B$36:$B$135,0),4),IF(INDEX('Capacity Summary'!$I$36:$BH$135,MATCH('Capacity Backing (Hide)'!AN$2,'Capacity Summary'!$B$36:$B$135,0),MATCH('Capacity Backing (Hide)'!$A52,'Capacity Summary'!$I$35:$BH$35,0))&lt;&gt;0,INDEX('Capacity Summary'!$I$36:$BH$135,MATCH('Capacity Backing (Hide)'!AN$2,'Capacity Summary'!$B$36:$B$135,0),MATCH('Capacity Backing (Hide)'!$A52,'Capacity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(Hide)'!$A52,'Capacity Summary'!$I$35:$BH$35,0))="x",INDEX('Capacity Summary'!$C$36:$F$135,MATCH('Capacity Backing (Hide)'!AO$2,'Capacity Summary'!$B$36:$B$135,0),4),IF(INDEX('Capacity Summary'!$I$36:$BH$135,MATCH('Capacity Backing (Hide)'!AO$2,'Capacity Summary'!$B$36:$B$135,0),MATCH('Capacity Backing (Hide)'!$A52,'Capacity Summary'!$I$35:$BH$35,0))&lt;&gt;0,INDEX('Capacity Summary'!$I$36:$BH$135,MATCH('Capacity Backing (Hide)'!AO$2,'Capacity Summary'!$B$36:$B$135,0),MATCH('Capacity Backing (Hide)'!$A52,'Capacity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(Hide)'!$A52,'Capacity Summary'!$I$35:$BH$35,0))="x",INDEX('Capacity Summary'!$C$36:$F$135,MATCH('Capacity Backing (Hide)'!AP$2,'Capacity Summary'!$B$36:$B$135,0),4),IF(INDEX('Capacity Summary'!$I$36:$BH$135,MATCH('Capacity Backing (Hide)'!AP$2,'Capacity Summary'!$B$36:$B$135,0),MATCH('Capacity Backing (Hide)'!$A52,'Capacity Summary'!$I$35:$BH$35,0))&lt;&gt;0,INDEX('Capacity Summary'!$I$36:$BH$135,MATCH('Capacity Backing (Hide)'!AP$2,'Capacity Summary'!$B$36:$B$135,0),MATCH('Capacity Backing (Hide)'!$A52,'Capacity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(Hide)'!$A52,'Capacity Summary'!$I$35:$BH$35,0))="x",INDEX('Capacity Summary'!$C$36:$F$135,MATCH('Capacity Backing (Hide)'!AQ$2,'Capacity Summary'!$B$36:$B$135,0),4),IF(INDEX('Capacity Summary'!$I$36:$BH$135,MATCH('Capacity Backing (Hide)'!AQ$2,'Capacity Summary'!$B$36:$B$135,0),MATCH('Capacity Backing (Hide)'!$A52,'Capacity Summary'!$I$35:$BH$35,0))&lt;&gt;0,INDEX('Capacity Summary'!$I$36:$BH$135,MATCH('Capacity Backing (Hide)'!AQ$2,'Capacity Summary'!$B$36:$B$135,0),MATCH('Capacity Backing (Hide)'!$A52,'Capacity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(Hide)'!$A52,'Capacity Summary'!$I$35:$BH$35,0))="x",INDEX('Capacity Summary'!$C$36:$F$135,MATCH('Capacity Backing (Hide)'!AR$2,'Capacity Summary'!$B$36:$B$135,0),4),IF(INDEX('Capacity Summary'!$I$36:$BH$135,MATCH('Capacity Backing (Hide)'!AR$2,'Capacity Summary'!$B$36:$B$135,0),MATCH('Capacity Backing (Hide)'!$A52,'Capacity Summary'!$I$35:$BH$35,0))&lt;&gt;0,INDEX('Capacity Summary'!$I$36:$BH$135,MATCH('Capacity Backing (Hide)'!AR$2,'Capacity Summary'!$B$36:$B$135,0),MATCH('Capacity Backing (Hide)'!$A52,'Capacity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(Hide)'!$A52,'Capacity Summary'!$I$35:$BH$35,0))="x",INDEX('Capacity Summary'!$C$36:$F$135,MATCH('Capacity Backing (Hide)'!AS$2,'Capacity Summary'!$B$36:$B$135,0),4),IF(INDEX('Capacity Summary'!$I$36:$BH$135,MATCH('Capacity Backing (Hide)'!AS$2,'Capacity Summary'!$B$36:$B$135,0),MATCH('Capacity Backing (Hide)'!$A52,'Capacity Summary'!$I$35:$BH$35,0))&lt;&gt;0,INDEX('Capacity Summary'!$I$36:$BH$135,MATCH('Capacity Backing (Hide)'!AS$2,'Capacity Summary'!$B$36:$B$135,0),MATCH('Capacity Backing (Hide)'!$A52,'Capacity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(Hide)'!$A52,'Capacity Summary'!$I$35:$BH$35,0))="x",INDEX('Capacity Summary'!$C$36:$F$135,MATCH('Capacity Backing (Hide)'!AT$2,'Capacity Summary'!$B$36:$B$135,0),4),IF(INDEX('Capacity Summary'!$I$36:$BH$135,MATCH('Capacity Backing (Hide)'!AT$2,'Capacity Summary'!$B$36:$B$135,0),MATCH('Capacity Backing (Hide)'!$A52,'Capacity Summary'!$I$35:$BH$35,0))&lt;&gt;0,INDEX('Capacity Summary'!$I$36:$BH$135,MATCH('Capacity Backing (Hide)'!AT$2,'Capacity Summary'!$B$36:$B$135,0),MATCH('Capacity Backing (Hide)'!$A52,'Capacity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(Hide)'!$A52,'Capacity Summary'!$I$35:$BH$35,0))="x",INDEX('Capacity Summary'!$C$36:$F$135,MATCH('Capacity Backing (Hide)'!AU$2,'Capacity Summary'!$B$36:$B$135,0),4),IF(INDEX('Capacity Summary'!$I$36:$BH$135,MATCH('Capacity Backing (Hide)'!AU$2,'Capacity Summary'!$B$36:$B$135,0),MATCH('Capacity Backing (Hide)'!$A52,'Capacity Summary'!$I$35:$BH$35,0))&lt;&gt;0,INDEX('Capacity Summary'!$I$36:$BH$135,MATCH('Capacity Backing (Hide)'!AU$2,'Capacity Summary'!$B$36:$B$135,0),MATCH('Capacity Backing (Hide)'!$A52,'Capacity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(Hide)'!$A52,'Capacity Summary'!$I$35:$BH$35,0))="x",INDEX('Capacity Summary'!$C$36:$F$135,MATCH('Capacity Backing (Hide)'!AV$2,'Capacity Summary'!$B$36:$B$135,0),4),IF(INDEX('Capacity Summary'!$I$36:$BH$135,MATCH('Capacity Backing (Hide)'!AV$2,'Capacity Summary'!$B$36:$B$135,0),MATCH('Capacity Backing (Hide)'!$A52,'Capacity Summary'!$I$35:$BH$35,0))&lt;&gt;0,INDEX('Capacity Summary'!$I$36:$BH$135,MATCH('Capacity Backing (Hide)'!AV$2,'Capacity Summary'!$B$36:$B$135,0),MATCH('Capacity Backing (Hide)'!$A52,'Capacity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(Hide)'!$A52,'Capacity Summary'!$I$35:$BH$35,0))="x",INDEX('Capacity Summary'!$C$36:$F$135,MATCH('Capacity Backing (Hide)'!AW$2,'Capacity Summary'!$B$36:$B$135,0),4),IF(INDEX('Capacity Summary'!$I$36:$BH$135,MATCH('Capacity Backing (Hide)'!AW$2,'Capacity Summary'!$B$36:$B$135,0),MATCH('Capacity Backing (Hide)'!$A52,'Capacity Summary'!$I$35:$BH$35,0))&lt;&gt;0,INDEX('Capacity Summary'!$I$36:$BH$135,MATCH('Capacity Backing (Hide)'!AW$2,'Capacity Summary'!$B$36:$B$135,0),MATCH('Capacity Backing (Hide)'!$A52,'Capacity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(Hide)'!$A52,'Capacity Summary'!$I$35:$BH$35,0))="x",INDEX('Capacity Summary'!$C$36:$F$135,MATCH('Capacity Backing (Hide)'!AX$2,'Capacity Summary'!$B$36:$B$135,0),4),IF(INDEX('Capacity Summary'!$I$36:$BH$135,MATCH('Capacity Backing (Hide)'!AX$2,'Capacity Summary'!$B$36:$B$135,0),MATCH('Capacity Backing (Hide)'!$A52,'Capacity Summary'!$I$35:$BH$35,0))&lt;&gt;0,INDEX('Capacity Summary'!$I$36:$BH$135,MATCH('Capacity Backing (Hide)'!AX$2,'Capacity Summary'!$B$36:$B$135,0),MATCH('Capacity Backing (Hide)'!$A52,'Capacity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(Hide)'!$A52,'Capacity Summary'!$I$35:$BH$35,0))="x",INDEX('Capacity Summary'!$C$36:$F$135,MATCH('Capacity Backing (Hide)'!AY$2,'Capacity Summary'!$B$36:$B$135,0),4),IF(INDEX('Capacity Summary'!$I$36:$BH$135,MATCH('Capacity Backing (Hide)'!AY$2,'Capacity Summary'!$B$36:$B$135,0),MATCH('Capacity Backing (Hide)'!$A52,'Capacity Summary'!$I$35:$BH$35,0))&lt;&gt;0,INDEX('Capacity Summary'!$I$36:$BH$135,MATCH('Capacity Backing (Hide)'!AY$2,'Capacity Summary'!$B$36:$B$135,0),MATCH('Capacity Backing (Hide)'!$A52,'Capacity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(Hide)'!$A52,'Capacity Summary'!$I$35:$BH$35,0))="x",INDEX('Capacity Summary'!$C$36:$F$135,MATCH('Capacity Backing (Hide)'!AZ$2,'Capacity Summary'!$B$36:$B$135,0),4),IF(INDEX('Capacity Summary'!$I$36:$BH$135,MATCH('Capacity Backing (Hide)'!AZ$2,'Capacity Summary'!$B$36:$B$135,0),MATCH('Capacity Backing (Hide)'!$A52,'Capacity Summary'!$I$35:$BH$35,0))&lt;&gt;0,INDEX('Capacity Summary'!$I$36:$BH$135,MATCH('Capacity Backing (Hide)'!AZ$2,'Capacity Summary'!$B$36:$B$135,0),MATCH('Capacity Backing (Hide)'!$A52,'Capacity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(Hide)'!$A52,'Capacity Summary'!$I$35:$BH$35,0))="x",INDEX('Capacity Summary'!$C$36:$F$135,MATCH('Capacity Backing (Hide)'!BA$2,'Capacity Summary'!$B$36:$B$135,0),4),IF(INDEX('Capacity Summary'!$I$36:$BH$135,MATCH('Capacity Backing (Hide)'!BA$2,'Capacity Summary'!$B$36:$B$135,0),MATCH('Capacity Backing (Hide)'!$A52,'Capacity Summary'!$I$35:$BH$35,0))&lt;&gt;0,INDEX('Capacity Summary'!$I$36:$BH$135,MATCH('Capacity Backing (Hide)'!BA$2,'Capacity Summary'!$B$36:$B$135,0),MATCH('Capacity Backing (Hide)'!$A52,'Capacity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(Hide)'!$A52,'Capacity Summary'!$I$35:$BH$35,0))="x",INDEX('Capacity Summary'!$C$36:$F$135,MATCH('Capacity Backing (Hide)'!BB$2,'Capacity Summary'!$B$36:$B$135,0),4),IF(INDEX('Capacity Summary'!$I$36:$BH$135,MATCH('Capacity Backing (Hide)'!BB$2,'Capacity Summary'!$B$36:$B$135,0),MATCH('Capacity Backing (Hide)'!$A52,'Capacity Summary'!$I$35:$BH$35,0))&lt;&gt;0,INDEX('Capacity Summary'!$I$36:$BH$135,MATCH('Capacity Backing (Hide)'!BB$2,'Capacity Summary'!$B$36:$B$135,0),MATCH('Capacity Backing (Hide)'!$A52,'Capacity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(Hide)'!$A52,'Capacity Summary'!$I$35:$BH$35,0))="x",INDEX('Capacity Summary'!$C$36:$F$135,MATCH('Capacity Backing (Hide)'!BC$2,'Capacity Summary'!$B$36:$B$135,0),4),IF(INDEX('Capacity Summary'!$I$36:$BH$135,MATCH('Capacity Backing (Hide)'!BC$2,'Capacity Summary'!$B$36:$B$135,0),MATCH('Capacity Backing (Hide)'!$A52,'Capacity Summary'!$I$35:$BH$35,0))&lt;&gt;0,INDEX('Capacity Summary'!$I$36:$BH$135,MATCH('Capacity Backing (Hide)'!BC$2,'Capacity Summary'!$B$36:$B$135,0),MATCH('Capacity Backing (Hide)'!$A52,'Capacity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(Hide)'!$A52,'Capacity Summary'!$I$35:$BH$35,0))="x",INDEX('Capacity Summary'!$C$36:$F$135,MATCH('Capacity Backing (Hide)'!BD$2,'Capacity Summary'!$B$36:$B$135,0),4),IF(INDEX('Capacity Summary'!$I$36:$BH$135,MATCH('Capacity Backing (Hide)'!BD$2,'Capacity Summary'!$B$36:$B$135,0),MATCH('Capacity Backing (Hide)'!$A52,'Capacity Summary'!$I$35:$BH$35,0))&lt;&gt;0,INDEX('Capacity Summary'!$I$36:$BH$135,MATCH('Capacity Backing (Hide)'!BD$2,'Capacity Summary'!$B$36:$B$135,0),MATCH('Capacity Backing (Hide)'!$A52,'Capacity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(Hide)'!$A52,'Capacity Summary'!$I$35:$BH$35,0))="x",INDEX('Capacity Summary'!$C$36:$F$135,MATCH('Capacity Backing (Hide)'!BE$2,'Capacity Summary'!$B$36:$B$135,0),4),IF(INDEX('Capacity Summary'!$I$36:$BH$135,MATCH('Capacity Backing (Hide)'!BE$2,'Capacity Summary'!$B$36:$B$135,0),MATCH('Capacity Backing (Hide)'!$A52,'Capacity Summary'!$I$35:$BH$35,0))&lt;&gt;0,INDEX('Capacity Summary'!$I$36:$BH$135,MATCH('Capacity Backing (Hide)'!BE$2,'Capacity Summary'!$B$36:$B$135,0),MATCH('Capacity Backing (Hide)'!$A52,'Capacity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(Hide)'!$A52,'Capacity Summary'!$I$35:$BH$35,0))="x",INDEX('Capacity Summary'!$C$36:$F$135,MATCH('Capacity Backing (Hide)'!BF$2,'Capacity Summary'!$B$36:$B$135,0),4),IF(INDEX('Capacity Summary'!$I$36:$BH$135,MATCH('Capacity Backing (Hide)'!BF$2,'Capacity Summary'!$B$36:$B$135,0),MATCH('Capacity Backing (Hide)'!$A52,'Capacity Summary'!$I$35:$BH$35,0))&lt;&gt;0,INDEX('Capacity Summary'!$I$36:$BH$135,MATCH('Capacity Backing (Hide)'!BF$2,'Capacity Summary'!$B$36:$B$135,0),MATCH('Capacity Backing (Hide)'!$A52,'Capacity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(Hide)'!$A52,'Capacity Summary'!$I$35:$BH$35,0))="x",INDEX('Capacity Summary'!$C$36:$F$135,MATCH('Capacity Backing (Hide)'!BG$2,'Capacity Summary'!$B$36:$B$135,0),4),IF(INDEX('Capacity Summary'!$I$36:$BH$135,MATCH('Capacity Backing (Hide)'!BG$2,'Capacity Summary'!$B$36:$B$135,0),MATCH('Capacity Backing (Hide)'!$A52,'Capacity Summary'!$I$35:$BH$35,0))&lt;&gt;0,INDEX('Capacity Summary'!$I$36:$BH$135,MATCH('Capacity Backing (Hide)'!BG$2,'Capacity Summary'!$B$36:$B$135,0),MATCH('Capacity Backing (Hide)'!$A52,'Capacity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(Hide)'!$A52,'Capacity Summary'!$I$35:$BH$35,0))="x",INDEX('Capacity Summary'!$C$36:$F$135,MATCH('Capacity Backing (Hide)'!BH$2,'Capacity Summary'!$B$36:$B$135,0),4),IF(INDEX('Capacity Summary'!$I$36:$BH$135,MATCH('Capacity Backing (Hide)'!BH$2,'Capacity Summary'!$B$36:$B$135,0),MATCH('Capacity Backing (Hide)'!$A52,'Capacity Summary'!$I$35:$BH$35,0))&lt;&gt;0,INDEX('Capacity Summary'!$I$36:$BH$135,MATCH('Capacity Backing (Hide)'!BH$2,'Capacity Summary'!$B$36:$B$135,0),MATCH('Capacity Backing (Hide)'!$A52,'Capacity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(Hide)'!$A52,'Capacity Summary'!$I$35:$BH$35,0))="x",INDEX('Capacity Summary'!$C$36:$F$135,MATCH('Capacity Backing (Hide)'!BI$2,'Capacity Summary'!$B$36:$B$135,0),4),IF(INDEX('Capacity Summary'!$I$36:$BH$135,MATCH('Capacity Backing (Hide)'!BI$2,'Capacity Summary'!$B$36:$B$135,0),MATCH('Capacity Backing (Hide)'!$A52,'Capacity Summary'!$I$35:$BH$35,0))&lt;&gt;0,INDEX('Capacity Summary'!$I$36:$BH$135,MATCH('Capacity Backing (Hide)'!BI$2,'Capacity Summary'!$B$36:$B$135,0),MATCH('Capacity Backing (Hide)'!$A52,'Capacity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(Hide)'!$A52,'Capacity Summary'!$I$35:$BH$35,0))="x",INDEX('Capacity Summary'!$C$36:$F$135,MATCH('Capacity Backing (Hide)'!BJ$2,'Capacity Summary'!$B$36:$B$135,0),4),IF(INDEX('Capacity Summary'!$I$36:$BH$135,MATCH('Capacity Backing (Hide)'!BJ$2,'Capacity Summary'!$B$36:$B$135,0),MATCH('Capacity Backing (Hide)'!$A52,'Capacity Summary'!$I$35:$BH$35,0))&lt;&gt;0,INDEX('Capacity Summary'!$I$36:$BH$135,MATCH('Capacity Backing (Hide)'!BJ$2,'Capacity Summary'!$B$36:$B$135,0),MATCH('Capacity Backing (Hide)'!$A52,'Capacity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(Hide)'!$A52,'Capacity Summary'!$I$35:$BH$35,0))="x",INDEX('Capacity Summary'!$C$36:$F$135,MATCH('Capacity Backing (Hide)'!BK$2,'Capacity Summary'!$B$36:$B$135,0),4),IF(INDEX('Capacity Summary'!$I$36:$BH$135,MATCH('Capacity Backing (Hide)'!BK$2,'Capacity Summary'!$B$36:$B$135,0),MATCH('Capacity Backing (Hide)'!$A52,'Capacity Summary'!$I$35:$BH$35,0))&lt;&gt;0,INDEX('Capacity Summary'!$I$36:$BH$135,MATCH('Capacity Backing (Hide)'!BK$2,'Capacity Summary'!$B$36:$B$135,0),MATCH('Capacity Backing (Hide)'!$A52,'Capacity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(Hide)'!$A52,'Capacity Summary'!$I$35:$BH$35,0))="x",INDEX('Capacity Summary'!$C$36:$F$135,MATCH('Capacity Backing (Hide)'!BL$2,'Capacity Summary'!$B$36:$B$135,0),4),IF(INDEX('Capacity Summary'!$I$36:$BH$135,MATCH('Capacity Backing (Hide)'!BL$2,'Capacity Summary'!$B$36:$B$135,0),MATCH('Capacity Backing (Hide)'!$A52,'Capacity Summary'!$I$35:$BH$35,0))&lt;&gt;0,INDEX('Capacity Summary'!$I$36:$BH$135,MATCH('Capacity Backing (Hide)'!BL$2,'Capacity Summary'!$B$36:$B$135,0),MATCH('Capacity Backing (Hide)'!$A52,'Capacity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(Hide)'!$A52,'Capacity Summary'!$I$35:$BH$35,0))="x",INDEX('Capacity Summary'!$C$36:$F$135,MATCH('Capacity Backing (Hide)'!BM$2,'Capacity Summary'!$B$36:$B$135,0),4),IF(INDEX('Capacity Summary'!$I$36:$BH$135,MATCH('Capacity Backing (Hide)'!BM$2,'Capacity Summary'!$B$36:$B$135,0),MATCH('Capacity Backing (Hide)'!$A52,'Capacity Summary'!$I$35:$BH$35,0))&lt;&gt;0,INDEX('Capacity Summary'!$I$36:$BH$135,MATCH('Capacity Backing (Hide)'!BM$2,'Capacity Summary'!$B$36:$B$135,0),MATCH('Capacity Backing (Hide)'!$A52,'Capacity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(Hide)'!$A52,'Capacity Summary'!$I$35:$BH$35,0))="x",INDEX('Capacity Summary'!$C$36:$F$135,MATCH('Capacity Backing (Hide)'!BN$2,'Capacity Summary'!$B$36:$B$135,0),4),IF(INDEX('Capacity Summary'!$I$36:$BH$135,MATCH('Capacity Backing (Hide)'!BN$2,'Capacity Summary'!$B$36:$B$135,0),MATCH('Capacity Backing (Hide)'!$A52,'Capacity Summary'!$I$35:$BH$35,0))&lt;&gt;0,INDEX('Capacity Summary'!$I$36:$BH$135,MATCH('Capacity Backing (Hide)'!BN$2,'Capacity Summary'!$B$36:$B$135,0),MATCH('Capacity Backing (Hide)'!$A52,'Capacity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(Hide)'!$A52,'Capacity Summary'!$I$35:$BH$35,0))="x",INDEX('Capacity Summary'!$C$36:$F$135,MATCH('Capacity Backing (Hide)'!BO$2,'Capacity Summary'!$B$36:$B$135,0),4),IF(INDEX('Capacity Summary'!$I$36:$BH$135,MATCH('Capacity Backing (Hide)'!BO$2,'Capacity Summary'!$B$36:$B$135,0),MATCH('Capacity Backing (Hide)'!$A52,'Capacity Summary'!$I$35:$BH$35,0))&lt;&gt;0,INDEX('Capacity Summary'!$I$36:$BH$135,MATCH('Capacity Backing (Hide)'!BO$2,'Capacity Summary'!$B$36:$B$135,0),MATCH('Capacity Backing (Hide)'!$A52,'Capacity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(Hide)'!$A52,'Capacity Summary'!$I$35:$BH$35,0))="x",INDEX('Capacity Summary'!$C$36:$F$135,MATCH('Capacity Backing (Hide)'!BP$2,'Capacity Summary'!$B$36:$B$135,0),4),IF(INDEX('Capacity Summary'!$I$36:$BH$135,MATCH('Capacity Backing (Hide)'!BP$2,'Capacity Summary'!$B$36:$B$135,0),MATCH('Capacity Backing (Hide)'!$A52,'Capacity Summary'!$I$35:$BH$35,0))&lt;&gt;0,INDEX('Capacity Summary'!$I$36:$BH$135,MATCH('Capacity Backing (Hide)'!BP$2,'Capacity Summary'!$B$36:$B$135,0),MATCH('Capacity Backing (Hide)'!$A52,'Capacity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(Hide)'!$A52,'Capacity Summary'!$I$35:$BH$35,0))="x",INDEX('Capacity Summary'!$C$36:$F$135,MATCH('Capacity Backing (Hide)'!BQ$2,'Capacity Summary'!$B$36:$B$135,0),4),IF(INDEX('Capacity Summary'!$I$36:$BH$135,MATCH('Capacity Backing (Hide)'!BQ$2,'Capacity Summary'!$B$36:$B$135,0),MATCH('Capacity Backing (Hide)'!$A52,'Capacity Summary'!$I$35:$BH$35,0))&lt;&gt;0,INDEX('Capacity Summary'!$I$36:$BH$135,MATCH('Capacity Backing (Hide)'!BQ$2,'Capacity Summary'!$B$36:$B$135,0),MATCH('Capacity Backing (Hide)'!$A52,'Capacity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(Hide)'!$A52,'Capacity Summary'!$I$35:$BH$35,0))="x",INDEX('Capacity Summary'!$C$36:$F$135,MATCH('Capacity Backing (Hide)'!BR$2,'Capacity Summary'!$B$36:$B$135,0),4),IF(INDEX('Capacity Summary'!$I$36:$BH$135,MATCH('Capacity Backing (Hide)'!BR$2,'Capacity Summary'!$B$36:$B$135,0),MATCH('Capacity Backing (Hide)'!$A52,'Capacity Summary'!$I$35:$BH$35,0))&lt;&gt;0,INDEX('Capacity Summary'!$I$36:$BH$135,MATCH('Capacity Backing (Hide)'!BR$2,'Capacity Summary'!$B$36:$B$135,0),MATCH('Capacity Backing (Hide)'!$A52,'Capacity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(Hide)'!$A52,'Capacity Summary'!$I$35:$BH$35,0))="x",INDEX('Capacity Summary'!$C$36:$F$135,MATCH('Capacity Backing (Hide)'!BS$2,'Capacity Summary'!$B$36:$B$135,0),4),IF(INDEX('Capacity Summary'!$I$36:$BH$135,MATCH('Capacity Backing (Hide)'!BS$2,'Capacity Summary'!$B$36:$B$135,0),MATCH('Capacity Backing (Hide)'!$A52,'Capacity Summary'!$I$35:$BH$35,0))&lt;&gt;0,INDEX('Capacity Summary'!$I$36:$BH$135,MATCH('Capacity Backing (Hide)'!BS$2,'Capacity Summary'!$B$36:$B$135,0),MATCH('Capacity Backing (Hide)'!$A52,'Capacity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(Hide)'!$A52,'Capacity Summary'!$I$35:$BH$35,0))="x",INDEX('Capacity Summary'!$C$36:$F$135,MATCH('Capacity Backing (Hide)'!BT$2,'Capacity Summary'!$B$36:$B$135,0),4),IF(INDEX('Capacity Summary'!$I$36:$BH$135,MATCH('Capacity Backing (Hide)'!BT$2,'Capacity Summary'!$B$36:$B$135,0),MATCH('Capacity Backing (Hide)'!$A52,'Capacity Summary'!$I$35:$BH$35,0))&lt;&gt;0,INDEX('Capacity Summary'!$I$36:$BH$135,MATCH('Capacity Backing (Hide)'!BT$2,'Capacity Summary'!$B$36:$B$135,0),MATCH('Capacity Backing (Hide)'!$A52,'Capacity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(Hide)'!$A52,'Capacity Summary'!$I$35:$BH$35,0))="x",INDEX('Capacity Summary'!$C$36:$F$135,MATCH('Capacity Backing (Hide)'!BU$2,'Capacity Summary'!$B$36:$B$135,0),4),IF(INDEX('Capacity Summary'!$I$36:$BH$135,MATCH('Capacity Backing (Hide)'!BU$2,'Capacity Summary'!$B$36:$B$135,0),MATCH('Capacity Backing (Hide)'!$A52,'Capacity Summary'!$I$35:$BH$35,0))&lt;&gt;0,INDEX('Capacity Summary'!$I$36:$BH$135,MATCH('Capacity Backing (Hide)'!BU$2,'Capacity Summary'!$B$36:$B$135,0),MATCH('Capacity Backing (Hide)'!$A52,'Capacity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(Hide)'!$A52,'Capacity Summary'!$I$35:$BH$35,0))="x",INDEX('Capacity Summary'!$C$36:$F$135,MATCH('Capacity Backing (Hide)'!BV$2,'Capacity Summary'!$B$36:$B$135,0),4),IF(INDEX('Capacity Summary'!$I$36:$BH$135,MATCH('Capacity Backing (Hide)'!BV$2,'Capacity Summary'!$B$36:$B$135,0),MATCH('Capacity Backing (Hide)'!$A52,'Capacity Summary'!$I$35:$BH$35,0))&lt;&gt;0,INDEX('Capacity Summary'!$I$36:$BH$135,MATCH('Capacity Backing (Hide)'!BV$2,'Capacity Summary'!$B$36:$B$135,0),MATCH('Capacity Backing (Hide)'!$A52,'Capacity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(Hide)'!$A52,'Capacity Summary'!$I$35:$BH$35,0))="x",INDEX('Capacity Summary'!$C$36:$F$135,MATCH('Capacity Backing (Hide)'!BW$2,'Capacity Summary'!$B$36:$B$135,0),4),IF(INDEX('Capacity Summary'!$I$36:$BH$135,MATCH('Capacity Backing (Hide)'!BW$2,'Capacity Summary'!$B$36:$B$135,0),MATCH('Capacity Backing (Hide)'!$A52,'Capacity Summary'!$I$35:$BH$35,0))&lt;&gt;0,INDEX('Capacity Summary'!$I$36:$BH$135,MATCH('Capacity Backing (Hide)'!BW$2,'Capacity Summary'!$B$36:$B$135,0),MATCH('Capacity Backing (Hide)'!$A52,'Capacity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(Hide)'!$A52,'Capacity Summary'!$I$35:$BH$35,0))="x",INDEX('Capacity Summary'!$C$36:$F$135,MATCH('Capacity Backing (Hide)'!BX$2,'Capacity Summary'!$B$36:$B$135,0),4),IF(INDEX('Capacity Summary'!$I$36:$BH$135,MATCH('Capacity Backing (Hide)'!BX$2,'Capacity Summary'!$B$36:$B$135,0),MATCH('Capacity Backing (Hide)'!$A52,'Capacity Summary'!$I$35:$BH$35,0))&lt;&gt;0,INDEX('Capacity Summary'!$I$36:$BH$135,MATCH('Capacity Backing (Hide)'!BX$2,'Capacity Summary'!$B$36:$B$135,0),MATCH('Capacity Backing (Hide)'!$A52,'Capacity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(Hide)'!$A52,'Capacity Summary'!$I$35:$BH$35,0))="x",INDEX('Capacity Summary'!$C$36:$F$135,MATCH('Capacity Backing (Hide)'!BY$2,'Capacity Summary'!$B$36:$B$135,0),4),IF(INDEX('Capacity Summary'!$I$36:$BH$135,MATCH('Capacity Backing (Hide)'!BY$2,'Capacity Summary'!$B$36:$B$135,0),MATCH('Capacity Backing (Hide)'!$A52,'Capacity Summary'!$I$35:$BH$35,0))&lt;&gt;0,INDEX('Capacity Summary'!$I$36:$BH$135,MATCH('Capacity Backing (Hide)'!BY$2,'Capacity Summary'!$B$36:$B$135,0),MATCH('Capacity Backing (Hide)'!$A52,'Capacity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(Hide)'!$A52,'Capacity Summary'!$I$35:$BH$35,0))="x",INDEX('Capacity Summary'!$C$36:$F$135,MATCH('Capacity Backing (Hide)'!BZ$2,'Capacity Summary'!$B$36:$B$135,0),4),IF(INDEX('Capacity Summary'!$I$36:$BH$135,MATCH('Capacity Backing (Hide)'!BZ$2,'Capacity Summary'!$B$36:$B$135,0),MATCH('Capacity Backing (Hide)'!$A52,'Capacity Summary'!$I$35:$BH$35,0))&lt;&gt;0,INDEX('Capacity Summary'!$I$36:$BH$135,MATCH('Capacity Backing (Hide)'!BZ$2,'Capacity Summary'!$B$36:$B$135,0),MATCH('Capacity Backing (Hide)'!$A52,'Capacity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(Hide)'!$A52,'Capacity Summary'!$I$35:$BH$35,0))="x",INDEX('Capacity Summary'!$C$36:$F$135,MATCH('Capacity Backing (Hide)'!CA$2,'Capacity Summary'!$B$36:$B$135,0),4),IF(INDEX('Capacity Summary'!$I$36:$BH$135,MATCH('Capacity Backing (Hide)'!CA$2,'Capacity Summary'!$B$36:$B$135,0),MATCH('Capacity Backing (Hide)'!$A52,'Capacity Summary'!$I$35:$BH$35,0))&lt;&gt;0,INDEX('Capacity Summary'!$I$36:$BH$135,MATCH('Capacity Backing (Hide)'!CA$2,'Capacity Summary'!$B$36:$B$135,0),MATCH('Capacity Backing (Hide)'!$A52,'Capacity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(Hide)'!$A52,'Capacity Summary'!$I$35:$BH$35,0))="x",INDEX('Capacity Summary'!$C$36:$F$135,MATCH('Capacity Backing (Hide)'!CB$2,'Capacity Summary'!$B$36:$B$135,0),4),IF(INDEX('Capacity Summary'!$I$36:$BH$135,MATCH('Capacity Backing (Hide)'!CB$2,'Capacity Summary'!$B$36:$B$135,0),MATCH('Capacity Backing (Hide)'!$A52,'Capacity Summary'!$I$35:$BH$35,0))&lt;&gt;0,INDEX('Capacity Summary'!$I$36:$BH$135,MATCH('Capacity Backing (Hide)'!CB$2,'Capacity Summary'!$B$36:$B$135,0),MATCH('Capacity Backing (Hide)'!$A52,'Capacity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(Hide)'!$A52,'Capacity Summary'!$I$35:$BH$35,0))="x",INDEX('Capacity Summary'!$C$36:$F$135,MATCH('Capacity Backing (Hide)'!CC$2,'Capacity Summary'!$B$36:$B$135,0),4),IF(INDEX('Capacity Summary'!$I$36:$BH$135,MATCH('Capacity Backing (Hide)'!CC$2,'Capacity Summary'!$B$36:$B$135,0),MATCH('Capacity Backing (Hide)'!$A52,'Capacity Summary'!$I$35:$BH$35,0))&lt;&gt;0,INDEX('Capacity Summary'!$I$36:$BH$135,MATCH('Capacity Backing (Hide)'!CC$2,'Capacity Summary'!$B$36:$B$135,0),MATCH('Capacity Backing (Hide)'!$A52,'Capacity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(Hide)'!$A52,'Capacity Summary'!$I$35:$BH$35,0))="x",INDEX('Capacity Summary'!$C$36:$F$135,MATCH('Capacity Backing (Hide)'!CD$2,'Capacity Summary'!$B$36:$B$135,0),4),IF(INDEX('Capacity Summary'!$I$36:$BH$135,MATCH('Capacity Backing (Hide)'!CD$2,'Capacity Summary'!$B$36:$B$135,0),MATCH('Capacity Backing (Hide)'!$A52,'Capacity Summary'!$I$35:$BH$35,0))&lt;&gt;0,INDEX('Capacity Summary'!$I$36:$BH$135,MATCH('Capacity Backing (Hide)'!CD$2,'Capacity Summary'!$B$36:$B$135,0),MATCH('Capacity Backing (Hide)'!$A52,'Capacity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(Hide)'!$A52,'Capacity Summary'!$I$35:$BH$35,0))="x",INDEX('Capacity Summary'!$C$36:$F$135,MATCH('Capacity Backing (Hide)'!CE$2,'Capacity Summary'!$B$36:$B$135,0),4),IF(INDEX('Capacity Summary'!$I$36:$BH$135,MATCH('Capacity Backing (Hide)'!CE$2,'Capacity Summary'!$B$36:$B$135,0),MATCH('Capacity Backing (Hide)'!$A52,'Capacity Summary'!$I$35:$BH$35,0))&lt;&gt;0,INDEX('Capacity Summary'!$I$36:$BH$135,MATCH('Capacity Backing (Hide)'!CE$2,'Capacity Summary'!$B$36:$B$135,0),MATCH('Capacity Backing (Hide)'!$A52,'Capacity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(Hide)'!$A52,'Capacity Summary'!$I$35:$BH$35,0))="x",INDEX('Capacity Summary'!$C$36:$F$135,MATCH('Capacity Backing (Hide)'!CF$2,'Capacity Summary'!$B$36:$B$135,0),4),IF(INDEX('Capacity Summary'!$I$36:$BH$135,MATCH('Capacity Backing (Hide)'!CF$2,'Capacity Summary'!$B$36:$B$135,0),MATCH('Capacity Backing (Hide)'!$A52,'Capacity Summary'!$I$35:$BH$35,0))&lt;&gt;0,INDEX('Capacity Summary'!$I$36:$BH$135,MATCH('Capacity Backing (Hide)'!CF$2,'Capacity Summary'!$B$36:$B$135,0),MATCH('Capacity Backing (Hide)'!$A52,'Capacity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(Hide)'!$A52,'Capacity Summary'!$I$35:$BH$35,0))="x",INDEX('Capacity Summary'!$C$36:$F$135,MATCH('Capacity Backing (Hide)'!CG$2,'Capacity Summary'!$B$36:$B$135,0),4),IF(INDEX('Capacity Summary'!$I$36:$BH$135,MATCH('Capacity Backing (Hide)'!CG$2,'Capacity Summary'!$B$36:$B$135,0),MATCH('Capacity Backing (Hide)'!$A52,'Capacity Summary'!$I$35:$BH$35,0))&lt;&gt;0,INDEX('Capacity Summary'!$I$36:$BH$135,MATCH('Capacity Backing (Hide)'!CG$2,'Capacity Summary'!$B$36:$B$135,0),MATCH('Capacity Backing (Hide)'!$A52,'Capacity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(Hide)'!$A52,'Capacity Summary'!$I$35:$BH$35,0))="x",INDEX('Capacity Summary'!$C$36:$F$135,MATCH('Capacity Backing (Hide)'!CH$2,'Capacity Summary'!$B$36:$B$135,0),4),IF(INDEX('Capacity Summary'!$I$36:$BH$135,MATCH('Capacity Backing (Hide)'!CH$2,'Capacity Summary'!$B$36:$B$135,0),MATCH('Capacity Backing (Hide)'!$A52,'Capacity Summary'!$I$35:$BH$35,0))&lt;&gt;0,INDEX('Capacity Summary'!$I$36:$BH$135,MATCH('Capacity Backing (Hide)'!CH$2,'Capacity Summary'!$B$36:$B$135,0),MATCH('Capacity Backing (Hide)'!$A52,'Capacity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(Hide)'!$A52,'Capacity Summary'!$I$35:$BH$35,0))="x",INDEX('Capacity Summary'!$C$36:$F$135,MATCH('Capacity Backing (Hide)'!CI$2,'Capacity Summary'!$B$36:$B$135,0),4),IF(INDEX('Capacity Summary'!$I$36:$BH$135,MATCH('Capacity Backing (Hide)'!CI$2,'Capacity Summary'!$B$36:$B$135,0),MATCH('Capacity Backing (Hide)'!$A52,'Capacity Summary'!$I$35:$BH$35,0))&lt;&gt;0,INDEX('Capacity Summary'!$I$36:$BH$135,MATCH('Capacity Backing (Hide)'!CI$2,'Capacity Summary'!$B$36:$B$135,0),MATCH('Capacity Backing (Hide)'!$A52,'Capacity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(Hide)'!$A52,'Capacity Summary'!$I$35:$BH$35,0))="x",INDEX('Capacity Summary'!$C$36:$F$135,MATCH('Capacity Backing (Hide)'!CJ$2,'Capacity Summary'!$B$36:$B$135,0),4),IF(INDEX('Capacity Summary'!$I$36:$BH$135,MATCH('Capacity Backing (Hide)'!CJ$2,'Capacity Summary'!$B$36:$B$135,0),MATCH('Capacity Backing (Hide)'!$A52,'Capacity Summary'!$I$35:$BH$35,0))&lt;&gt;0,INDEX('Capacity Summary'!$I$36:$BH$135,MATCH('Capacity Backing (Hide)'!CJ$2,'Capacity Summary'!$B$36:$B$135,0),MATCH('Capacity Backing (Hide)'!$A52,'Capacity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(Hide)'!$A52,'Capacity Summary'!$I$35:$BH$35,0))="x",INDEX('Capacity Summary'!$C$36:$F$135,MATCH('Capacity Backing (Hide)'!CK$2,'Capacity Summary'!$B$36:$B$135,0),4),IF(INDEX('Capacity Summary'!$I$36:$BH$135,MATCH('Capacity Backing (Hide)'!CK$2,'Capacity Summary'!$B$36:$B$135,0),MATCH('Capacity Backing (Hide)'!$A52,'Capacity Summary'!$I$35:$BH$35,0))&lt;&gt;0,INDEX('Capacity Summary'!$I$36:$BH$135,MATCH('Capacity Backing (Hide)'!CK$2,'Capacity Summary'!$B$36:$B$135,0),MATCH('Capacity Backing (Hide)'!$A52,'Capacity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(Hide)'!$A52,'Capacity Summary'!$I$35:$BH$35,0))="x",INDEX('Capacity Summary'!$C$36:$F$135,MATCH('Capacity Backing (Hide)'!CL$2,'Capacity Summary'!$B$36:$B$135,0),4),IF(INDEX('Capacity Summary'!$I$36:$BH$135,MATCH('Capacity Backing (Hide)'!CL$2,'Capacity Summary'!$B$36:$B$135,0),MATCH('Capacity Backing (Hide)'!$A52,'Capacity Summary'!$I$35:$BH$35,0))&lt;&gt;0,INDEX('Capacity Summary'!$I$36:$BH$135,MATCH('Capacity Backing (Hide)'!CL$2,'Capacity Summary'!$B$36:$B$135,0),MATCH('Capacity Backing (Hide)'!$A52,'Capacity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(Hide)'!$A52,'Capacity Summary'!$I$35:$BH$35,0))="x",INDEX('Capacity Summary'!$C$36:$F$135,MATCH('Capacity Backing (Hide)'!CM$2,'Capacity Summary'!$B$36:$B$135,0),4),IF(INDEX('Capacity Summary'!$I$36:$BH$135,MATCH('Capacity Backing (Hide)'!CM$2,'Capacity Summary'!$B$36:$B$135,0),MATCH('Capacity Backing (Hide)'!$A52,'Capacity Summary'!$I$35:$BH$35,0))&lt;&gt;0,INDEX('Capacity Summary'!$I$36:$BH$135,MATCH('Capacity Backing (Hide)'!CM$2,'Capacity Summary'!$B$36:$B$135,0),MATCH('Capacity Backing (Hide)'!$A52,'Capacity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(Hide)'!$A52,'Capacity Summary'!$I$35:$BH$35,0))="x",INDEX('Capacity Summary'!$C$36:$F$135,MATCH('Capacity Backing (Hide)'!CN$2,'Capacity Summary'!$B$36:$B$135,0),4),IF(INDEX('Capacity Summary'!$I$36:$BH$135,MATCH('Capacity Backing (Hide)'!CN$2,'Capacity Summary'!$B$36:$B$135,0),MATCH('Capacity Backing (Hide)'!$A52,'Capacity Summary'!$I$35:$BH$35,0))&lt;&gt;0,INDEX('Capacity Summary'!$I$36:$BH$135,MATCH('Capacity Backing (Hide)'!CN$2,'Capacity Summary'!$B$36:$B$135,0),MATCH('Capacity Backing (Hide)'!$A52,'Capacity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(Hide)'!$A52,'Capacity Summary'!$I$35:$BH$35,0))="x",INDEX('Capacity Summary'!$C$36:$F$135,MATCH('Capacity Backing (Hide)'!CO$2,'Capacity Summary'!$B$36:$B$135,0),4),IF(INDEX('Capacity Summary'!$I$36:$BH$135,MATCH('Capacity Backing (Hide)'!CO$2,'Capacity Summary'!$B$36:$B$135,0),MATCH('Capacity Backing (Hide)'!$A52,'Capacity Summary'!$I$35:$BH$35,0))&lt;&gt;0,INDEX('Capacity Summary'!$I$36:$BH$135,MATCH('Capacity Backing (Hide)'!CO$2,'Capacity Summary'!$B$36:$B$135,0),MATCH('Capacity Backing (Hide)'!$A52,'Capacity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(Hide)'!$A52,'Capacity Summary'!$I$35:$BH$35,0))="x",INDEX('Capacity Summary'!$C$36:$F$135,MATCH('Capacity Backing (Hide)'!CP$2,'Capacity Summary'!$B$36:$B$135,0),4),IF(INDEX('Capacity Summary'!$I$36:$BH$135,MATCH('Capacity Backing (Hide)'!CP$2,'Capacity Summary'!$B$36:$B$135,0),MATCH('Capacity Backing (Hide)'!$A52,'Capacity Summary'!$I$35:$BH$35,0))&lt;&gt;0,INDEX('Capacity Summary'!$I$36:$BH$135,MATCH('Capacity Backing (Hide)'!CP$2,'Capacity Summary'!$B$36:$B$135,0),MATCH('Capacity Backing (Hide)'!$A52,'Capacity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(Hide)'!$A52,'Capacity Summary'!$I$35:$BH$35,0))="x",INDEX('Capacity Summary'!$C$36:$F$135,MATCH('Capacity Backing (Hide)'!CQ$2,'Capacity Summary'!$B$36:$B$135,0),4),IF(INDEX('Capacity Summary'!$I$36:$BH$135,MATCH('Capacity Backing (Hide)'!CQ$2,'Capacity Summary'!$B$36:$B$135,0),MATCH('Capacity Backing (Hide)'!$A52,'Capacity Summary'!$I$35:$BH$35,0))&lt;&gt;0,INDEX('Capacity Summary'!$I$36:$BH$135,MATCH('Capacity Backing (Hide)'!CQ$2,'Capacity Summary'!$B$36:$B$135,0),MATCH('Capacity Backing (Hide)'!$A52,'Capacity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(Hide)'!$A52,'Capacity Summary'!$I$35:$BH$35,0))="x",INDEX('Capacity Summary'!$C$36:$F$135,MATCH('Capacity Backing (Hide)'!CR$2,'Capacity Summary'!$B$36:$B$135,0),4),IF(INDEX('Capacity Summary'!$I$36:$BH$135,MATCH('Capacity Backing (Hide)'!CR$2,'Capacity Summary'!$B$36:$B$135,0),MATCH('Capacity Backing (Hide)'!$A52,'Capacity Summary'!$I$35:$BH$35,0))&lt;&gt;0,INDEX('Capacity Summary'!$I$36:$BH$135,MATCH('Capacity Backing (Hide)'!CR$2,'Capacity Summary'!$B$36:$B$135,0),MATCH('Capacity Backing (Hide)'!$A52,'Capacity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(Hide)'!$A52,'Capacity Summary'!$I$35:$BH$35,0))="x",INDEX('Capacity Summary'!$C$36:$F$135,MATCH('Capacity Backing (Hide)'!CS$2,'Capacity Summary'!$B$36:$B$135,0),4),IF(INDEX('Capacity Summary'!$I$36:$BH$135,MATCH('Capacity Backing (Hide)'!CS$2,'Capacity Summary'!$B$36:$B$135,0),MATCH('Capacity Backing (Hide)'!$A52,'Capacity Summary'!$I$35:$BH$35,0))&lt;&gt;0,INDEX('Capacity Summary'!$I$36:$BH$135,MATCH('Capacity Backing (Hide)'!CS$2,'Capacity Summary'!$B$36:$B$135,0),MATCH('Capacity Backing (Hide)'!$A52,'Capacity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(Hide)'!$A52,'Capacity Summary'!$I$35:$BH$35,0))="x",INDEX('Capacity Summary'!$C$36:$F$135,MATCH('Capacity Backing (Hide)'!CT$2,'Capacity Summary'!$B$36:$B$135,0),4),IF(INDEX('Capacity Summary'!$I$36:$BH$135,MATCH('Capacity Backing (Hide)'!CT$2,'Capacity Summary'!$B$36:$B$135,0),MATCH('Capacity Backing (Hide)'!$A52,'Capacity Summary'!$I$35:$BH$35,0))&lt;&gt;0,INDEX('Capacity Summary'!$I$36:$BH$135,MATCH('Capacity Backing (Hide)'!CT$2,'Capacity Summary'!$B$36:$B$135,0),MATCH('Capacity Backing (Hide)'!$A52,'Capacity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(Hide)'!$A52,'Capacity Summary'!$I$35:$BH$35,0))="x",INDEX('Capacity Summary'!$C$36:$F$135,MATCH('Capacity Backing (Hide)'!CU$2,'Capacity Summary'!$B$36:$B$135,0),4),IF(INDEX('Capacity Summary'!$I$36:$BH$135,MATCH('Capacity Backing (Hide)'!CU$2,'Capacity Summary'!$B$36:$B$135,0),MATCH('Capacity Backing (Hide)'!$A52,'Capacity Summary'!$I$35:$BH$35,0))&lt;&gt;0,INDEX('Capacity Summary'!$I$36:$BH$135,MATCH('Capacity Backing (Hide)'!CU$2,'Capacity Summary'!$B$36:$B$135,0),MATCH('Capacity Backing (Hide)'!$A52,'Capacity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(Hide)'!$A52,'Capacity Summary'!$I$35:$BH$35,0))="x",INDEX('Capacity Summary'!$C$36:$F$135,MATCH('Capacity Backing (Hide)'!CV$2,'Capacity Summary'!$B$36:$B$135,0),4),IF(INDEX('Capacity Summary'!$I$36:$BH$135,MATCH('Capacity Backing (Hide)'!CV$2,'Capacity Summary'!$B$36:$B$135,0),MATCH('Capacity Backing (Hide)'!$A52,'Capacity Summary'!$I$35:$BH$35,0))&lt;&gt;0,INDEX('Capacity Summary'!$I$36:$BH$135,MATCH('Capacity Backing (Hide)'!CV$2,'Capacity Summary'!$B$36:$B$135,0),MATCH('Capacity Backing (Hide)'!$A52,'Capacity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(Hide)'!$A52,'Capacity Summary'!$I$35:$BH$35,0))="x",INDEX('Capacity Summary'!$C$36:$F$135,MATCH('Capacity Backing (Hide)'!CW$2,'Capacity Summary'!$B$36:$B$135,0),4),IF(INDEX('Capacity Summary'!$I$36:$BH$135,MATCH('Capacity Backing (Hide)'!CW$2,'Capacity Summary'!$B$36:$B$135,0),MATCH('Capacity Backing (Hide)'!$A52,'Capacity Summary'!$I$35:$BH$35,0))&lt;&gt;0,INDEX('Capacity Summary'!$I$36:$BH$135,MATCH('Capacity Backing (Hide)'!CW$2,'Capacity Summary'!$B$36:$B$135,0),MATCH('Capacity Backing (Hide)'!$A52,'Capacity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(Hide)'!$A53,'Capacity Summary'!$I$35:$BH$35,0))="x",INDEX('Capacity Summary'!$C$36:$F$135,MATCH('Capacity Backing (Hide)'!B$2,'Capacity Summary'!$B$36:$B$135,0),4),IF(INDEX('Capacity Summary'!$I$36:$BH$135,MATCH('Capacity Backing (Hide)'!B$2,'Capacity Summary'!$B$36:$B$135,0),MATCH('Capacity Backing (Hide)'!$A53,'Capacity Summary'!$I$35:$BH$35,0))&lt;&gt;0,INDEX('Capacity Summary'!$I$36:$BH$135,MATCH('Capacity Backing (Hide)'!B$2,'Capacity Summary'!$B$36:$B$135,0),MATCH('Capacity Backing (Hide)'!$A53,'Capacity Summary'!$I$35:$BH$35,0)),0)),INDEX('Capacity Summary'!$C$36:$F$135,MATCH('Capacity Backing (Hide)'!B$2,'Capacity Summary'!$B$36:$B$135,0),2)))/IF(Summary!$B$7="Minutes",1,60)/COUNTA(INDEX(Capacity!$C$10:$Q$109,MATCH('Capacity Backing (Hide)'!B$2,Capacity!$B$10:$B$109,0),1):INDEX(Capacity!$C$10:$Q$109,MATCH('Capacity Backing (Hide)'!B$2,Capacity!$B$10:$B$109,0),15))</f>
        <v>3600</v>
      </c>
      <c r="C5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(Hide)'!$A53,'Capacity Summary'!$I$35:$BH$35,0))="x",INDEX('Capacity Summary'!$C$36:$F$135,MATCH('Capacity Backing (Hide)'!C$2,'Capacity Summary'!$B$36:$B$135,0),4),IF(INDEX('Capacity Summary'!$I$36:$BH$135,MATCH('Capacity Backing (Hide)'!C$2,'Capacity Summary'!$B$36:$B$135,0),MATCH('Capacity Backing (Hide)'!$A53,'Capacity Summary'!$I$35:$BH$35,0))&lt;&gt;0,INDEX('Capacity Summary'!$I$36:$BH$135,MATCH('Capacity Backing (Hide)'!C$2,'Capacity Summary'!$B$36:$B$135,0),MATCH('Capacity Backing (Hide)'!$A53,'Capacity Summary'!$I$35:$BH$35,0)),0)),INDEX('Capacity Summary'!$C$36:$F$135,MATCH('Capacity Backing (Hide)'!C$2,'Capacity Summary'!$B$36:$B$135,0),2)))/IF(Summary!$B$7="Minutes",1,60)/COUNTA(INDEX(Capacity!$C$10:$Q$109,MATCH('Capacity Backing (Hide)'!C$2,Capacity!$B$10:$B$109,0),1):INDEX(Capacity!$C$10:$Q$109,MATCH('Capacity Backing (Hide)'!C$2,Capacity!$B$10:$B$109,0),15))</f>
        <v>3600</v>
      </c>
      <c r="D5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(Hide)'!$A53,'Capacity Summary'!$I$35:$BH$35,0))="x",INDEX('Capacity Summary'!$C$36:$F$135,MATCH('Capacity Backing (Hide)'!D$2,'Capacity Summary'!$B$36:$B$135,0),4),IF(INDEX('Capacity Summary'!$I$36:$BH$135,MATCH('Capacity Backing (Hide)'!D$2,'Capacity Summary'!$B$36:$B$135,0),MATCH('Capacity Backing (Hide)'!$A53,'Capacity Summary'!$I$35:$BH$35,0))&lt;&gt;0,INDEX('Capacity Summary'!$I$36:$BH$135,MATCH('Capacity Backing (Hide)'!D$2,'Capacity Summary'!$B$36:$B$135,0),MATCH('Capacity Backing (Hide)'!$A53,'Capacity Summary'!$I$35:$BH$35,0)),0)),INDEX('Capacity Summary'!$C$36:$F$135,MATCH('Capacity Backing (Hide)'!D$2,'Capacity Summary'!$B$36:$B$135,0),2)))/IF(Summary!$B$7="Minutes",1,60)/COUNTA(INDEX(Capacity!$C$10:$Q$109,MATCH('Capacity Backing (Hide)'!D$2,Capacity!$B$10:$B$109,0),1):INDEX(Capacity!$C$10:$Q$109,MATCH('Capacity Backing (Hide)'!D$2,Capacity!$B$10:$B$109,0),15))</f>
        <v>3600</v>
      </c>
      <c r="E5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(Hide)'!$A53,'Capacity Summary'!$I$35:$BH$35,0))="x",INDEX('Capacity Summary'!$C$36:$F$135,MATCH('Capacity Backing (Hide)'!E$2,'Capacity Summary'!$B$36:$B$135,0),4),IF(INDEX('Capacity Summary'!$I$36:$BH$135,MATCH('Capacity Backing (Hide)'!E$2,'Capacity Summary'!$B$36:$B$135,0),MATCH('Capacity Backing (Hide)'!$A53,'Capacity Summary'!$I$35:$BH$35,0))&lt;&gt;0,INDEX('Capacity Summary'!$I$36:$BH$135,MATCH('Capacity Backing (Hide)'!E$2,'Capacity Summary'!$B$36:$B$135,0),MATCH('Capacity Backing (Hide)'!$A53,'Capacity Summary'!$I$35:$BH$35,0)),0)),INDEX('Capacity Summary'!$C$36:$F$135,MATCH('Capacity Backing (Hide)'!E$2,'Capacity Summary'!$B$36:$B$135,0),2)))/IF(Summary!$B$7="Minutes",1,60)/COUNTA(INDEX(Capacity!$C$10:$Q$109,MATCH('Capacity Backing (Hide)'!E$2,Capacity!$B$10:$B$109,0),1):INDEX(Capacity!$C$10:$Q$109,MATCH('Capacity Backing (Hide)'!E$2,Capacity!$B$10:$B$109,0),15))</f>
        <v>#N/A</v>
      </c>
      <c r="F5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(Hide)'!$A53,'Capacity Summary'!$I$35:$BH$35,0))="x",INDEX('Capacity Summary'!$C$36:$F$135,MATCH('Capacity Backing (Hide)'!F$2,'Capacity Summary'!$B$36:$B$135,0),4),IF(INDEX('Capacity Summary'!$I$36:$BH$135,MATCH('Capacity Backing (Hide)'!F$2,'Capacity Summary'!$B$36:$B$135,0),MATCH('Capacity Backing (Hide)'!$A53,'Capacity Summary'!$I$35:$BH$35,0))&lt;&gt;0,INDEX('Capacity Summary'!$I$36:$BH$135,MATCH('Capacity Backing (Hide)'!F$2,'Capacity Summary'!$B$36:$B$135,0),MATCH('Capacity Backing (Hide)'!$A53,'Capacity Summary'!$I$35:$BH$35,0)),0)),INDEX('Capacity Summary'!$C$36:$F$135,MATCH('Capacity Backing (Hide)'!F$2,'Capacity Summary'!$B$36:$B$135,0),2)))/IF(Summary!$B$7="Minutes",1,60)/COUNTA(INDEX(Capacity!$C$10:$Q$109,MATCH('Capacity Backing (Hide)'!F$2,Capacity!$B$10:$B$109,0),1):INDEX(Capacity!$C$10:$Q$109,MATCH('Capacity Backing (Hide)'!F$2,Capacity!$B$10:$B$109,0),15))</f>
        <v>#N/A</v>
      </c>
      <c r="G5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(Hide)'!$A53,'Capacity Summary'!$I$35:$BH$35,0))="x",INDEX('Capacity Summary'!$C$36:$F$135,MATCH('Capacity Backing (Hide)'!G$2,'Capacity Summary'!$B$36:$B$135,0),4),IF(INDEX('Capacity Summary'!$I$36:$BH$135,MATCH('Capacity Backing (Hide)'!G$2,'Capacity Summary'!$B$36:$B$135,0),MATCH('Capacity Backing (Hide)'!$A53,'Capacity Summary'!$I$35:$BH$35,0))&lt;&gt;0,INDEX('Capacity Summary'!$I$36:$BH$135,MATCH('Capacity Backing (Hide)'!G$2,'Capacity Summary'!$B$36:$B$135,0),MATCH('Capacity Backing (Hide)'!$A53,'Capacity Summary'!$I$35:$BH$35,0)),0)),INDEX('Capacity Summary'!$C$36:$F$135,MATCH('Capacity Backing (Hide)'!G$2,'Capacity Summary'!$B$36:$B$135,0),2)))/IF(Summary!$B$7="Minutes",1,60)/COUNTA(INDEX(Capacity!$C$10:$Q$109,MATCH('Capacity Backing (Hide)'!G$2,Capacity!$B$10:$B$109,0),1):INDEX(Capacity!$C$10:$Q$109,MATCH('Capacity Backing (Hide)'!G$2,Capacity!$B$10:$B$109,0),15))</f>
        <v>#N/A</v>
      </c>
      <c r="H5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(Hide)'!$A53,'Capacity Summary'!$I$35:$BH$35,0))="x",INDEX('Capacity Summary'!$C$36:$F$135,MATCH('Capacity Backing (Hide)'!H$2,'Capacity Summary'!$B$36:$B$135,0),4),IF(INDEX('Capacity Summary'!$I$36:$BH$135,MATCH('Capacity Backing (Hide)'!H$2,'Capacity Summary'!$B$36:$B$135,0),MATCH('Capacity Backing (Hide)'!$A53,'Capacity Summary'!$I$35:$BH$35,0))&lt;&gt;0,INDEX('Capacity Summary'!$I$36:$BH$135,MATCH('Capacity Backing (Hide)'!H$2,'Capacity Summary'!$B$36:$B$135,0),MATCH('Capacity Backing (Hide)'!$A53,'Capacity Summary'!$I$35:$BH$35,0)),0)),INDEX('Capacity Summary'!$C$36:$F$135,MATCH('Capacity Backing (Hide)'!H$2,'Capacity Summary'!$B$36:$B$135,0),2)))/IF(Summary!$B$7="Minutes",1,60)/COUNTA(INDEX(Capacity!$C$10:$Q$109,MATCH('Capacity Backing (Hide)'!H$2,Capacity!$B$10:$B$109,0),1):INDEX(Capacity!$C$10:$Q$109,MATCH('Capacity Backing (Hide)'!H$2,Capacity!$B$10:$B$109,0),15))</f>
        <v>#N/A</v>
      </c>
      <c r="I5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(Hide)'!$A53,'Capacity Summary'!$I$35:$BH$35,0))="x",INDEX('Capacity Summary'!$C$36:$F$135,MATCH('Capacity Backing (Hide)'!I$2,'Capacity Summary'!$B$36:$B$135,0),4),IF(INDEX('Capacity Summary'!$I$36:$BH$135,MATCH('Capacity Backing (Hide)'!I$2,'Capacity Summary'!$B$36:$B$135,0),MATCH('Capacity Backing (Hide)'!$A53,'Capacity Summary'!$I$35:$BH$35,0))&lt;&gt;0,INDEX('Capacity Summary'!$I$36:$BH$135,MATCH('Capacity Backing (Hide)'!I$2,'Capacity Summary'!$B$36:$B$135,0),MATCH('Capacity Backing (Hide)'!$A53,'Capacity Summary'!$I$35:$BH$35,0)),0)),INDEX('Capacity Summary'!$C$36:$F$135,MATCH('Capacity Backing (Hide)'!I$2,'Capacity Summary'!$B$36:$B$135,0),2)))/IF(Summary!$B$7="Minutes",1,60)/COUNTA(INDEX(Capacity!$C$10:$Q$109,MATCH('Capacity Backing (Hide)'!I$2,Capacity!$B$10:$B$109,0),1):INDEX(Capacity!$C$10:$Q$109,MATCH('Capacity Backing (Hide)'!I$2,Capacity!$B$10:$B$109,0),15))</f>
        <v>#N/A</v>
      </c>
      <c r="J5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(Hide)'!$A53,'Capacity Summary'!$I$35:$BH$35,0))="x",INDEX('Capacity Summary'!$C$36:$F$135,MATCH('Capacity Backing (Hide)'!J$2,'Capacity Summary'!$B$36:$B$135,0),4),IF(INDEX('Capacity Summary'!$I$36:$BH$135,MATCH('Capacity Backing (Hide)'!J$2,'Capacity Summary'!$B$36:$B$135,0),MATCH('Capacity Backing (Hide)'!$A53,'Capacity Summary'!$I$35:$BH$35,0))&lt;&gt;0,INDEX('Capacity Summary'!$I$36:$BH$135,MATCH('Capacity Backing (Hide)'!J$2,'Capacity Summary'!$B$36:$B$135,0),MATCH('Capacity Backing (Hide)'!$A53,'Capacity Summary'!$I$35:$BH$35,0)),0)),INDEX('Capacity Summary'!$C$36:$F$135,MATCH('Capacity Backing (Hide)'!J$2,'Capacity Summary'!$B$36:$B$135,0),2)))/IF(Summary!$B$7="Minutes",1,60)/COUNTA(INDEX(Capacity!$C$10:$Q$109,MATCH('Capacity Backing (Hide)'!J$2,Capacity!$B$10:$B$109,0),1):INDEX(Capacity!$C$10:$Q$109,MATCH('Capacity Backing (Hide)'!J$2,Capacity!$B$10:$B$109,0),15))</f>
        <v>#N/A</v>
      </c>
      <c r="K5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(Hide)'!$A53,'Capacity Summary'!$I$35:$BH$35,0))="x",INDEX('Capacity Summary'!$C$36:$F$135,MATCH('Capacity Backing (Hide)'!K$2,'Capacity Summary'!$B$36:$B$135,0),4),IF(INDEX('Capacity Summary'!$I$36:$BH$135,MATCH('Capacity Backing (Hide)'!K$2,'Capacity Summary'!$B$36:$B$135,0),MATCH('Capacity Backing (Hide)'!$A53,'Capacity Summary'!$I$35:$BH$35,0))&lt;&gt;0,INDEX('Capacity Summary'!$I$36:$BH$135,MATCH('Capacity Backing (Hide)'!K$2,'Capacity Summary'!$B$36:$B$135,0),MATCH('Capacity Backing (Hide)'!$A53,'Capacity Summary'!$I$35:$BH$35,0)),0)),INDEX('Capacity Summary'!$C$36:$F$135,MATCH('Capacity Backing (Hide)'!K$2,'Capacity Summary'!$B$36:$B$135,0),2)))/IF(Summary!$B$7="Minutes",1,60)/COUNTA(INDEX(Capacity!$C$10:$Q$109,MATCH('Capacity Backing (Hide)'!K$2,Capacity!$B$10:$B$109,0),1):INDEX(Capacity!$C$10:$Q$109,MATCH('Capacity Backing (Hide)'!K$2,Capacity!$B$10:$B$109,0),15))</f>
        <v>#N/A</v>
      </c>
      <c r="L5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(Hide)'!$A53,'Capacity Summary'!$I$35:$BH$35,0))="x",INDEX('Capacity Summary'!$C$36:$F$135,MATCH('Capacity Backing (Hide)'!L$2,'Capacity Summary'!$B$36:$B$135,0),4),IF(INDEX('Capacity Summary'!$I$36:$BH$135,MATCH('Capacity Backing (Hide)'!L$2,'Capacity Summary'!$B$36:$B$135,0),MATCH('Capacity Backing (Hide)'!$A53,'Capacity Summary'!$I$35:$BH$35,0))&lt;&gt;0,INDEX('Capacity Summary'!$I$36:$BH$135,MATCH('Capacity Backing (Hide)'!L$2,'Capacity Summary'!$B$36:$B$135,0),MATCH('Capacity Backing (Hide)'!$A53,'Capacity Summary'!$I$35:$BH$35,0)),0)),INDEX('Capacity Summary'!$C$36:$F$135,MATCH('Capacity Backing (Hide)'!L$2,'Capacity Summary'!$B$36:$B$135,0),2)))/IF(Summary!$B$7="Minutes",1,60)/COUNTA(INDEX(Capacity!$C$10:$Q$109,MATCH('Capacity Backing (Hide)'!L$2,Capacity!$B$10:$B$109,0),1):INDEX(Capacity!$C$10:$Q$109,MATCH('Capacity Backing (Hide)'!L$2,Capacity!$B$10:$B$109,0),15))</f>
        <v>#N/A</v>
      </c>
      <c r="M5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(Hide)'!$A53,'Capacity Summary'!$I$35:$BH$35,0))="x",INDEX('Capacity Summary'!$C$36:$F$135,MATCH('Capacity Backing (Hide)'!M$2,'Capacity Summary'!$B$36:$B$135,0),4),IF(INDEX('Capacity Summary'!$I$36:$BH$135,MATCH('Capacity Backing (Hide)'!M$2,'Capacity Summary'!$B$36:$B$135,0),MATCH('Capacity Backing (Hide)'!$A53,'Capacity Summary'!$I$35:$BH$35,0))&lt;&gt;0,INDEX('Capacity Summary'!$I$36:$BH$135,MATCH('Capacity Backing (Hide)'!M$2,'Capacity Summary'!$B$36:$B$135,0),MATCH('Capacity Backing (Hide)'!$A53,'Capacity Summary'!$I$35:$BH$35,0)),0)),INDEX('Capacity Summary'!$C$36:$F$135,MATCH('Capacity Backing (Hide)'!M$2,'Capacity Summary'!$B$36:$B$135,0),2)))/IF(Summary!$B$7="Minutes",1,60)/COUNTA(INDEX(Capacity!$C$10:$Q$109,MATCH('Capacity Backing (Hide)'!M$2,Capacity!$B$10:$B$109,0),1):INDEX(Capacity!$C$10:$Q$109,MATCH('Capacity Backing (Hide)'!M$2,Capacity!$B$10:$B$109,0),15))</f>
        <v>#N/A</v>
      </c>
      <c r="N5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(Hide)'!$A53,'Capacity Summary'!$I$35:$BH$35,0))="x",INDEX('Capacity Summary'!$C$36:$F$135,MATCH('Capacity Backing (Hide)'!N$2,'Capacity Summary'!$B$36:$B$135,0),4),IF(INDEX('Capacity Summary'!$I$36:$BH$135,MATCH('Capacity Backing (Hide)'!N$2,'Capacity Summary'!$B$36:$B$135,0),MATCH('Capacity Backing (Hide)'!$A53,'Capacity Summary'!$I$35:$BH$35,0))&lt;&gt;0,INDEX('Capacity Summary'!$I$36:$BH$135,MATCH('Capacity Backing (Hide)'!N$2,'Capacity Summary'!$B$36:$B$135,0),MATCH('Capacity Backing (Hide)'!$A53,'Capacity Summary'!$I$35:$BH$35,0)),0)),INDEX('Capacity Summary'!$C$36:$F$135,MATCH('Capacity Backing (Hide)'!N$2,'Capacity Summary'!$B$36:$B$135,0),2)))/IF(Summary!$B$7="Minutes",1,60)/COUNTA(INDEX(Capacity!$C$10:$Q$109,MATCH('Capacity Backing (Hide)'!N$2,Capacity!$B$10:$B$109,0),1):INDEX(Capacity!$C$10:$Q$109,MATCH('Capacity Backing (Hide)'!N$2,Capacity!$B$10:$B$109,0),15))</f>
        <v>#N/A</v>
      </c>
      <c r="O5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(Hide)'!$A53,'Capacity Summary'!$I$35:$BH$35,0))="x",INDEX('Capacity Summary'!$C$36:$F$135,MATCH('Capacity Backing (Hide)'!O$2,'Capacity Summary'!$B$36:$B$135,0),4),IF(INDEX('Capacity Summary'!$I$36:$BH$135,MATCH('Capacity Backing (Hide)'!O$2,'Capacity Summary'!$B$36:$B$135,0),MATCH('Capacity Backing (Hide)'!$A53,'Capacity Summary'!$I$35:$BH$35,0))&lt;&gt;0,INDEX('Capacity Summary'!$I$36:$BH$135,MATCH('Capacity Backing (Hide)'!O$2,'Capacity Summary'!$B$36:$B$135,0),MATCH('Capacity Backing (Hide)'!$A53,'Capacity Summary'!$I$35:$BH$35,0)),0)),INDEX('Capacity Summary'!$C$36:$F$135,MATCH('Capacity Backing (Hide)'!O$2,'Capacity Summary'!$B$36:$B$135,0),2)))/IF(Summary!$B$7="Minutes",1,60)/COUNTA(INDEX(Capacity!$C$10:$Q$109,MATCH('Capacity Backing (Hide)'!O$2,Capacity!$B$10:$B$109,0),1):INDEX(Capacity!$C$10:$Q$109,MATCH('Capacity Backing (Hide)'!O$2,Capacity!$B$10:$B$109,0),15))</f>
        <v>#N/A</v>
      </c>
      <c r="P5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(Hide)'!$A53,'Capacity Summary'!$I$35:$BH$35,0))="x",INDEX('Capacity Summary'!$C$36:$F$135,MATCH('Capacity Backing (Hide)'!P$2,'Capacity Summary'!$B$36:$B$135,0),4),IF(INDEX('Capacity Summary'!$I$36:$BH$135,MATCH('Capacity Backing (Hide)'!P$2,'Capacity Summary'!$B$36:$B$135,0),MATCH('Capacity Backing (Hide)'!$A53,'Capacity Summary'!$I$35:$BH$35,0))&lt;&gt;0,INDEX('Capacity Summary'!$I$36:$BH$135,MATCH('Capacity Backing (Hide)'!P$2,'Capacity Summary'!$B$36:$B$135,0),MATCH('Capacity Backing (Hide)'!$A53,'Capacity Summary'!$I$35:$BH$35,0)),0)),INDEX('Capacity Summary'!$C$36:$F$135,MATCH('Capacity Backing (Hide)'!P$2,'Capacity Summary'!$B$36:$B$135,0),2)))/IF(Summary!$B$7="Minutes",1,60)/COUNTA(INDEX(Capacity!$C$10:$Q$109,MATCH('Capacity Backing (Hide)'!P$2,Capacity!$B$10:$B$109,0),1):INDEX(Capacity!$C$10:$Q$109,MATCH('Capacity Backing (Hide)'!P$2,Capacity!$B$10:$B$109,0),15))</f>
        <v>#N/A</v>
      </c>
      <c r="Q5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(Hide)'!$A53,'Capacity Summary'!$I$35:$BH$35,0))="x",INDEX('Capacity Summary'!$C$36:$F$135,MATCH('Capacity Backing (Hide)'!Q$2,'Capacity Summary'!$B$36:$B$135,0),4),IF(INDEX('Capacity Summary'!$I$36:$BH$135,MATCH('Capacity Backing (Hide)'!Q$2,'Capacity Summary'!$B$36:$B$135,0),MATCH('Capacity Backing (Hide)'!$A53,'Capacity Summary'!$I$35:$BH$35,0))&lt;&gt;0,INDEX('Capacity Summary'!$I$36:$BH$135,MATCH('Capacity Backing (Hide)'!Q$2,'Capacity Summary'!$B$36:$B$135,0),MATCH('Capacity Backing (Hide)'!$A53,'Capacity Summary'!$I$35:$BH$35,0)),0)),INDEX('Capacity Summary'!$C$36:$F$135,MATCH('Capacity Backing (Hide)'!Q$2,'Capacity Summary'!$B$36:$B$135,0),2)))/IF(Summary!$B$7="Minutes",1,60)/COUNTA(INDEX(Capacity!$C$10:$Q$109,MATCH('Capacity Backing (Hide)'!Q$2,Capacity!$B$10:$B$109,0),1):INDEX(Capacity!$C$10:$Q$109,MATCH('Capacity Backing (Hide)'!Q$2,Capacity!$B$10:$B$109,0),15))</f>
        <v>#N/A</v>
      </c>
      <c r="R5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(Hide)'!$A53,'Capacity Summary'!$I$35:$BH$35,0))="x",INDEX('Capacity Summary'!$C$36:$F$135,MATCH('Capacity Backing (Hide)'!R$2,'Capacity Summary'!$B$36:$B$135,0),4),IF(INDEX('Capacity Summary'!$I$36:$BH$135,MATCH('Capacity Backing (Hide)'!R$2,'Capacity Summary'!$B$36:$B$135,0),MATCH('Capacity Backing (Hide)'!$A53,'Capacity Summary'!$I$35:$BH$35,0))&lt;&gt;0,INDEX('Capacity Summary'!$I$36:$BH$135,MATCH('Capacity Backing (Hide)'!R$2,'Capacity Summary'!$B$36:$B$135,0),MATCH('Capacity Backing (Hide)'!$A53,'Capacity Summary'!$I$35:$BH$35,0)),0)),INDEX('Capacity Summary'!$C$36:$F$135,MATCH('Capacity Backing (Hide)'!R$2,'Capacity Summary'!$B$36:$B$135,0),2)))/IF(Summary!$B$7="Minutes",1,60)/COUNTA(INDEX(Capacity!$C$10:$Q$109,MATCH('Capacity Backing (Hide)'!R$2,Capacity!$B$10:$B$109,0),1):INDEX(Capacity!$C$10:$Q$109,MATCH('Capacity Backing (Hide)'!R$2,Capacity!$B$10:$B$109,0),15))</f>
        <v>#N/A</v>
      </c>
      <c r="S5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(Hide)'!$A53,'Capacity Summary'!$I$35:$BH$35,0))="x",INDEX('Capacity Summary'!$C$36:$F$135,MATCH('Capacity Backing (Hide)'!S$2,'Capacity Summary'!$B$36:$B$135,0),4),IF(INDEX('Capacity Summary'!$I$36:$BH$135,MATCH('Capacity Backing (Hide)'!S$2,'Capacity Summary'!$B$36:$B$135,0),MATCH('Capacity Backing (Hide)'!$A53,'Capacity Summary'!$I$35:$BH$35,0))&lt;&gt;0,INDEX('Capacity Summary'!$I$36:$BH$135,MATCH('Capacity Backing (Hide)'!S$2,'Capacity Summary'!$B$36:$B$135,0),MATCH('Capacity Backing (Hide)'!$A53,'Capacity Summary'!$I$35:$BH$35,0)),0)),INDEX('Capacity Summary'!$C$36:$F$135,MATCH('Capacity Backing (Hide)'!S$2,'Capacity Summary'!$B$36:$B$135,0),2)))/IF(Summary!$B$7="Minutes",1,60)/COUNTA(INDEX(Capacity!$C$10:$Q$109,MATCH('Capacity Backing (Hide)'!S$2,Capacity!$B$10:$B$109,0),1):INDEX(Capacity!$C$10:$Q$109,MATCH('Capacity Backing (Hide)'!S$2,Capacity!$B$10:$B$109,0),15))</f>
        <v>#N/A</v>
      </c>
      <c r="T5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(Hide)'!$A53,'Capacity Summary'!$I$35:$BH$35,0))="x",INDEX('Capacity Summary'!$C$36:$F$135,MATCH('Capacity Backing (Hide)'!T$2,'Capacity Summary'!$B$36:$B$135,0),4),IF(INDEX('Capacity Summary'!$I$36:$BH$135,MATCH('Capacity Backing (Hide)'!T$2,'Capacity Summary'!$B$36:$B$135,0),MATCH('Capacity Backing (Hide)'!$A53,'Capacity Summary'!$I$35:$BH$35,0))&lt;&gt;0,INDEX('Capacity Summary'!$I$36:$BH$135,MATCH('Capacity Backing (Hide)'!T$2,'Capacity Summary'!$B$36:$B$135,0),MATCH('Capacity Backing (Hide)'!$A53,'Capacity Summary'!$I$35:$BH$35,0)),0)),INDEX('Capacity Summary'!$C$36:$F$135,MATCH('Capacity Backing (Hide)'!T$2,'Capacity Summary'!$B$36:$B$135,0),2)))/IF(Summary!$B$7="Minutes",1,60)/COUNTA(INDEX(Capacity!$C$10:$Q$109,MATCH('Capacity Backing (Hide)'!T$2,Capacity!$B$10:$B$109,0),1):INDEX(Capacity!$C$10:$Q$109,MATCH('Capacity Backing (Hide)'!T$2,Capacity!$B$10:$B$109,0),15))</f>
        <v>#N/A</v>
      </c>
      <c r="U5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(Hide)'!$A53,'Capacity Summary'!$I$35:$BH$35,0))="x",INDEX('Capacity Summary'!$C$36:$F$135,MATCH('Capacity Backing (Hide)'!U$2,'Capacity Summary'!$B$36:$B$135,0),4),IF(INDEX('Capacity Summary'!$I$36:$BH$135,MATCH('Capacity Backing (Hide)'!U$2,'Capacity Summary'!$B$36:$B$135,0),MATCH('Capacity Backing (Hide)'!$A53,'Capacity Summary'!$I$35:$BH$35,0))&lt;&gt;0,INDEX('Capacity Summary'!$I$36:$BH$135,MATCH('Capacity Backing (Hide)'!U$2,'Capacity Summary'!$B$36:$B$135,0),MATCH('Capacity Backing (Hide)'!$A53,'Capacity Summary'!$I$35:$BH$35,0)),0)),INDEX('Capacity Summary'!$C$36:$F$135,MATCH('Capacity Backing (Hide)'!U$2,'Capacity Summary'!$B$36:$B$135,0),2)))/IF(Summary!$B$7="Minutes",1,60)/COUNTA(INDEX(Capacity!$C$10:$Q$109,MATCH('Capacity Backing (Hide)'!U$2,Capacity!$B$10:$B$109,0),1):INDEX(Capacity!$C$10:$Q$109,MATCH('Capacity Backing (Hide)'!U$2,Capacity!$B$10:$B$109,0),15))</f>
        <v>#N/A</v>
      </c>
      <c r="V5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(Hide)'!$A53,'Capacity Summary'!$I$35:$BH$35,0))="x",INDEX('Capacity Summary'!$C$36:$F$135,MATCH('Capacity Backing (Hide)'!V$2,'Capacity Summary'!$B$36:$B$135,0),4),IF(INDEX('Capacity Summary'!$I$36:$BH$135,MATCH('Capacity Backing (Hide)'!V$2,'Capacity Summary'!$B$36:$B$135,0),MATCH('Capacity Backing (Hide)'!$A53,'Capacity Summary'!$I$35:$BH$35,0))&lt;&gt;0,INDEX('Capacity Summary'!$I$36:$BH$135,MATCH('Capacity Backing (Hide)'!V$2,'Capacity Summary'!$B$36:$B$135,0),MATCH('Capacity Backing (Hide)'!$A53,'Capacity Summary'!$I$35:$BH$35,0)),0)),INDEX('Capacity Summary'!$C$36:$F$135,MATCH('Capacity Backing (Hide)'!V$2,'Capacity Summary'!$B$36:$B$135,0),2)))/IF(Summary!$B$7="Minutes",1,60)/COUNTA(INDEX(Capacity!$C$10:$Q$109,MATCH('Capacity Backing (Hide)'!V$2,Capacity!$B$10:$B$109,0),1):INDEX(Capacity!$C$10:$Q$109,MATCH('Capacity Backing (Hide)'!V$2,Capacity!$B$10:$B$109,0),15))</f>
        <v>#N/A</v>
      </c>
      <c r="W5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(Hide)'!$A53,'Capacity Summary'!$I$35:$BH$35,0))="x",INDEX('Capacity Summary'!$C$36:$F$135,MATCH('Capacity Backing (Hide)'!W$2,'Capacity Summary'!$B$36:$B$135,0),4),IF(INDEX('Capacity Summary'!$I$36:$BH$135,MATCH('Capacity Backing (Hide)'!W$2,'Capacity Summary'!$B$36:$B$135,0),MATCH('Capacity Backing (Hide)'!$A53,'Capacity Summary'!$I$35:$BH$35,0))&lt;&gt;0,INDEX('Capacity Summary'!$I$36:$BH$135,MATCH('Capacity Backing (Hide)'!W$2,'Capacity Summary'!$B$36:$B$135,0),MATCH('Capacity Backing (Hide)'!$A53,'Capacity Summary'!$I$35:$BH$35,0)),0)),INDEX('Capacity Summary'!$C$36:$F$135,MATCH('Capacity Backing (Hide)'!W$2,'Capacity Summary'!$B$36:$B$135,0),2)))/IF(Summary!$B$7="Minutes",1,60)/COUNTA(INDEX(Capacity!$C$10:$Q$109,MATCH('Capacity Backing (Hide)'!W$2,Capacity!$B$10:$B$109,0),1):INDEX(Capacity!$C$10:$Q$109,MATCH('Capacity Backing (Hide)'!W$2,Capacity!$B$10:$B$109,0),15))</f>
        <v>#N/A</v>
      </c>
      <c r="X5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(Hide)'!$A53,'Capacity Summary'!$I$35:$BH$35,0))="x",INDEX('Capacity Summary'!$C$36:$F$135,MATCH('Capacity Backing (Hide)'!X$2,'Capacity Summary'!$B$36:$B$135,0),4),IF(INDEX('Capacity Summary'!$I$36:$BH$135,MATCH('Capacity Backing (Hide)'!X$2,'Capacity Summary'!$B$36:$B$135,0),MATCH('Capacity Backing (Hide)'!$A53,'Capacity Summary'!$I$35:$BH$35,0))&lt;&gt;0,INDEX('Capacity Summary'!$I$36:$BH$135,MATCH('Capacity Backing (Hide)'!X$2,'Capacity Summary'!$B$36:$B$135,0),MATCH('Capacity Backing (Hide)'!$A53,'Capacity Summary'!$I$35:$BH$35,0)),0)),INDEX('Capacity Summary'!$C$36:$F$135,MATCH('Capacity Backing (Hide)'!X$2,'Capacity Summary'!$B$36:$B$135,0),2)))/IF(Summary!$B$7="Minutes",1,60)/COUNTA(INDEX(Capacity!$C$10:$Q$109,MATCH('Capacity Backing (Hide)'!X$2,Capacity!$B$10:$B$109,0),1):INDEX(Capacity!$C$10:$Q$109,MATCH('Capacity Backing (Hide)'!X$2,Capacity!$B$10:$B$109,0),15))</f>
        <v>#N/A</v>
      </c>
      <c r="Y5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(Hide)'!$A53,'Capacity Summary'!$I$35:$BH$35,0))="x",INDEX('Capacity Summary'!$C$36:$F$135,MATCH('Capacity Backing (Hide)'!Y$2,'Capacity Summary'!$B$36:$B$135,0),4),IF(INDEX('Capacity Summary'!$I$36:$BH$135,MATCH('Capacity Backing (Hide)'!Y$2,'Capacity Summary'!$B$36:$B$135,0),MATCH('Capacity Backing (Hide)'!$A53,'Capacity Summary'!$I$35:$BH$35,0))&lt;&gt;0,INDEX('Capacity Summary'!$I$36:$BH$135,MATCH('Capacity Backing (Hide)'!Y$2,'Capacity Summary'!$B$36:$B$135,0),MATCH('Capacity Backing (Hide)'!$A53,'Capacity Summary'!$I$35:$BH$35,0)),0)),INDEX('Capacity Summary'!$C$36:$F$135,MATCH('Capacity Backing (Hide)'!Y$2,'Capacity Summary'!$B$36:$B$135,0),2)))/IF(Summary!$B$7="Minutes",1,60)/COUNTA(INDEX(Capacity!$C$10:$Q$109,MATCH('Capacity Backing (Hide)'!Y$2,Capacity!$B$10:$B$109,0),1):INDEX(Capacity!$C$10:$Q$109,MATCH('Capacity Backing (Hide)'!Y$2,Capacity!$B$10:$B$109,0),15))</f>
        <v>#N/A</v>
      </c>
      <c r="Z5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(Hide)'!$A53,'Capacity Summary'!$I$35:$BH$35,0))="x",INDEX('Capacity Summary'!$C$36:$F$135,MATCH('Capacity Backing (Hide)'!Z$2,'Capacity Summary'!$B$36:$B$135,0),4),IF(INDEX('Capacity Summary'!$I$36:$BH$135,MATCH('Capacity Backing (Hide)'!Z$2,'Capacity Summary'!$B$36:$B$135,0),MATCH('Capacity Backing (Hide)'!$A53,'Capacity Summary'!$I$35:$BH$35,0))&lt;&gt;0,INDEX('Capacity Summary'!$I$36:$BH$135,MATCH('Capacity Backing (Hide)'!Z$2,'Capacity Summary'!$B$36:$B$135,0),MATCH('Capacity Backing (Hide)'!$A53,'Capacity Summary'!$I$35:$BH$35,0)),0)),INDEX('Capacity Summary'!$C$36:$F$135,MATCH('Capacity Backing (Hide)'!Z$2,'Capacity Summary'!$B$36:$B$135,0),2)))/IF(Summary!$B$7="Minutes",1,60)/COUNTA(INDEX(Capacity!$C$10:$Q$109,MATCH('Capacity Backing (Hide)'!Z$2,Capacity!$B$10:$B$109,0),1):INDEX(Capacity!$C$10:$Q$109,MATCH('Capacity Backing (Hide)'!Z$2,Capacity!$B$10:$B$109,0),15))</f>
        <v>#N/A</v>
      </c>
      <c r="AA5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(Hide)'!$A53,'Capacity Summary'!$I$35:$BH$35,0))="x",INDEX('Capacity Summary'!$C$36:$F$135,MATCH('Capacity Backing (Hide)'!AA$2,'Capacity Summary'!$B$36:$B$135,0),4),IF(INDEX('Capacity Summary'!$I$36:$BH$135,MATCH('Capacity Backing (Hide)'!AA$2,'Capacity Summary'!$B$36:$B$135,0),MATCH('Capacity Backing (Hide)'!$A53,'Capacity Summary'!$I$35:$BH$35,0))&lt;&gt;0,INDEX('Capacity Summary'!$I$36:$BH$135,MATCH('Capacity Backing (Hide)'!AA$2,'Capacity Summary'!$B$36:$B$135,0),MATCH('Capacity Backing (Hide)'!$A53,'Capacity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(Hide)'!$A53,'Capacity Summary'!$I$35:$BH$35,0))="x",INDEX('Capacity Summary'!$C$36:$F$135,MATCH('Capacity Backing (Hide)'!AB$2,'Capacity Summary'!$B$36:$B$135,0),4),IF(INDEX('Capacity Summary'!$I$36:$BH$135,MATCH('Capacity Backing (Hide)'!AB$2,'Capacity Summary'!$B$36:$B$135,0),MATCH('Capacity Backing (Hide)'!$A53,'Capacity Summary'!$I$35:$BH$35,0))&lt;&gt;0,INDEX('Capacity Summary'!$I$36:$BH$135,MATCH('Capacity Backing (Hide)'!AB$2,'Capacity Summary'!$B$36:$B$135,0),MATCH('Capacity Backing (Hide)'!$A53,'Capacity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(Hide)'!$A53,'Capacity Summary'!$I$35:$BH$35,0))="x",INDEX('Capacity Summary'!$C$36:$F$135,MATCH('Capacity Backing (Hide)'!AC$2,'Capacity Summary'!$B$36:$B$135,0),4),IF(INDEX('Capacity Summary'!$I$36:$BH$135,MATCH('Capacity Backing (Hide)'!AC$2,'Capacity Summary'!$B$36:$B$135,0),MATCH('Capacity Backing (Hide)'!$A53,'Capacity Summary'!$I$35:$BH$35,0))&lt;&gt;0,INDEX('Capacity Summary'!$I$36:$BH$135,MATCH('Capacity Backing (Hide)'!AC$2,'Capacity Summary'!$B$36:$B$135,0),MATCH('Capacity Backing (Hide)'!$A53,'Capacity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(Hide)'!$A53,'Capacity Summary'!$I$35:$BH$35,0))="x",INDEX('Capacity Summary'!$C$36:$F$135,MATCH('Capacity Backing (Hide)'!AD$2,'Capacity Summary'!$B$36:$B$135,0),4),IF(INDEX('Capacity Summary'!$I$36:$BH$135,MATCH('Capacity Backing (Hide)'!AD$2,'Capacity Summary'!$B$36:$B$135,0),MATCH('Capacity Backing (Hide)'!$A53,'Capacity Summary'!$I$35:$BH$35,0))&lt;&gt;0,INDEX('Capacity Summary'!$I$36:$BH$135,MATCH('Capacity Backing (Hide)'!AD$2,'Capacity Summary'!$B$36:$B$135,0),MATCH('Capacity Backing (Hide)'!$A53,'Capacity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(Hide)'!$A53,'Capacity Summary'!$I$35:$BH$35,0))="x",INDEX('Capacity Summary'!$C$36:$F$135,MATCH('Capacity Backing (Hide)'!AE$2,'Capacity Summary'!$B$36:$B$135,0),4),IF(INDEX('Capacity Summary'!$I$36:$BH$135,MATCH('Capacity Backing (Hide)'!AE$2,'Capacity Summary'!$B$36:$B$135,0),MATCH('Capacity Backing (Hide)'!$A53,'Capacity Summary'!$I$35:$BH$35,0))&lt;&gt;0,INDEX('Capacity Summary'!$I$36:$BH$135,MATCH('Capacity Backing (Hide)'!AE$2,'Capacity Summary'!$B$36:$B$135,0),MATCH('Capacity Backing (Hide)'!$A53,'Capacity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(Hide)'!$A53,'Capacity Summary'!$I$35:$BH$35,0))="x",INDEX('Capacity Summary'!$C$36:$F$135,MATCH('Capacity Backing (Hide)'!AF$2,'Capacity Summary'!$B$36:$B$135,0),4),IF(INDEX('Capacity Summary'!$I$36:$BH$135,MATCH('Capacity Backing (Hide)'!AF$2,'Capacity Summary'!$B$36:$B$135,0),MATCH('Capacity Backing (Hide)'!$A53,'Capacity Summary'!$I$35:$BH$35,0))&lt;&gt;0,INDEX('Capacity Summary'!$I$36:$BH$135,MATCH('Capacity Backing (Hide)'!AF$2,'Capacity Summary'!$B$36:$B$135,0),MATCH('Capacity Backing (Hide)'!$A53,'Capacity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(Hide)'!$A53,'Capacity Summary'!$I$35:$BH$35,0))="x",INDEX('Capacity Summary'!$C$36:$F$135,MATCH('Capacity Backing (Hide)'!AG$2,'Capacity Summary'!$B$36:$B$135,0),4),IF(INDEX('Capacity Summary'!$I$36:$BH$135,MATCH('Capacity Backing (Hide)'!AG$2,'Capacity Summary'!$B$36:$B$135,0),MATCH('Capacity Backing (Hide)'!$A53,'Capacity Summary'!$I$35:$BH$35,0))&lt;&gt;0,INDEX('Capacity Summary'!$I$36:$BH$135,MATCH('Capacity Backing (Hide)'!AG$2,'Capacity Summary'!$B$36:$B$135,0),MATCH('Capacity Backing (Hide)'!$A53,'Capacity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(Hide)'!$A53,'Capacity Summary'!$I$35:$BH$35,0))="x",INDEX('Capacity Summary'!$C$36:$F$135,MATCH('Capacity Backing (Hide)'!AH$2,'Capacity Summary'!$B$36:$B$135,0),4),IF(INDEX('Capacity Summary'!$I$36:$BH$135,MATCH('Capacity Backing (Hide)'!AH$2,'Capacity Summary'!$B$36:$B$135,0),MATCH('Capacity Backing (Hide)'!$A53,'Capacity Summary'!$I$35:$BH$35,0))&lt;&gt;0,INDEX('Capacity Summary'!$I$36:$BH$135,MATCH('Capacity Backing (Hide)'!AH$2,'Capacity Summary'!$B$36:$B$135,0),MATCH('Capacity Backing (Hide)'!$A53,'Capacity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(Hide)'!$A53,'Capacity Summary'!$I$35:$BH$35,0))="x",INDEX('Capacity Summary'!$C$36:$F$135,MATCH('Capacity Backing (Hide)'!AI$2,'Capacity Summary'!$B$36:$B$135,0),4),IF(INDEX('Capacity Summary'!$I$36:$BH$135,MATCH('Capacity Backing (Hide)'!AI$2,'Capacity Summary'!$B$36:$B$135,0),MATCH('Capacity Backing (Hide)'!$A53,'Capacity Summary'!$I$35:$BH$35,0))&lt;&gt;0,INDEX('Capacity Summary'!$I$36:$BH$135,MATCH('Capacity Backing (Hide)'!AI$2,'Capacity Summary'!$B$36:$B$135,0),MATCH('Capacity Backing (Hide)'!$A53,'Capacity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(Hide)'!$A53,'Capacity Summary'!$I$35:$BH$35,0))="x",INDEX('Capacity Summary'!$C$36:$F$135,MATCH('Capacity Backing (Hide)'!AJ$2,'Capacity Summary'!$B$36:$B$135,0),4),IF(INDEX('Capacity Summary'!$I$36:$BH$135,MATCH('Capacity Backing (Hide)'!AJ$2,'Capacity Summary'!$B$36:$B$135,0),MATCH('Capacity Backing (Hide)'!$A53,'Capacity Summary'!$I$35:$BH$35,0))&lt;&gt;0,INDEX('Capacity Summary'!$I$36:$BH$135,MATCH('Capacity Backing (Hide)'!AJ$2,'Capacity Summary'!$B$36:$B$135,0),MATCH('Capacity Backing (Hide)'!$A53,'Capacity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(Hide)'!$A53,'Capacity Summary'!$I$35:$BH$35,0))="x",INDEX('Capacity Summary'!$C$36:$F$135,MATCH('Capacity Backing (Hide)'!AK$2,'Capacity Summary'!$B$36:$B$135,0),4),IF(INDEX('Capacity Summary'!$I$36:$BH$135,MATCH('Capacity Backing (Hide)'!AK$2,'Capacity Summary'!$B$36:$B$135,0),MATCH('Capacity Backing (Hide)'!$A53,'Capacity Summary'!$I$35:$BH$35,0))&lt;&gt;0,INDEX('Capacity Summary'!$I$36:$BH$135,MATCH('Capacity Backing (Hide)'!AK$2,'Capacity Summary'!$B$36:$B$135,0),MATCH('Capacity Backing (Hide)'!$A53,'Capacity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(Hide)'!$A53,'Capacity Summary'!$I$35:$BH$35,0))="x",INDEX('Capacity Summary'!$C$36:$F$135,MATCH('Capacity Backing (Hide)'!AL$2,'Capacity Summary'!$B$36:$B$135,0),4),IF(INDEX('Capacity Summary'!$I$36:$BH$135,MATCH('Capacity Backing (Hide)'!AL$2,'Capacity Summary'!$B$36:$B$135,0),MATCH('Capacity Backing (Hide)'!$A53,'Capacity Summary'!$I$35:$BH$35,0))&lt;&gt;0,INDEX('Capacity Summary'!$I$36:$BH$135,MATCH('Capacity Backing (Hide)'!AL$2,'Capacity Summary'!$B$36:$B$135,0),MATCH('Capacity Backing (Hide)'!$A53,'Capacity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(Hide)'!$A53,'Capacity Summary'!$I$35:$BH$35,0))="x",INDEX('Capacity Summary'!$C$36:$F$135,MATCH('Capacity Backing (Hide)'!AM$2,'Capacity Summary'!$B$36:$B$135,0),4),IF(INDEX('Capacity Summary'!$I$36:$BH$135,MATCH('Capacity Backing (Hide)'!AM$2,'Capacity Summary'!$B$36:$B$135,0),MATCH('Capacity Backing (Hide)'!$A53,'Capacity Summary'!$I$35:$BH$35,0))&lt;&gt;0,INDEX('Capacity Summary'!$I$36:$BH$135,MATCH('Capacity Backing (Hide)'!AM$2,'Capacity Summary'!$B$36:$B$135,0),MATCH('Capacity Backing (Hide)'!$A53,'Capacity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(Hide)'!$A53,'Capacity Summary'!$I$35:$BH$35,0))="x",INDEX('Capacity Summary'!$C$36:$F$135,MATCH('Capacity Backing (Hide)'!AN$2,'Capacity Summary'!$B$36:$B$135,0),4),IF(INDEX('Capacity Summary'!$I$36:$BH$135,MATCH('Capacity Backing (Hide)'!AN$2,'Capacity Summary'!$B$36:$B$135,0),MATCH('Capacity Backing (Hide)'!$A53,'Capacity Summary'!$I$35:$BH$35,0))&lt;&gt;0,INDEX('Capacity Summary'!$I$36:$BH$135,MATCH('Capacity Backing (Hide)'!AN$2,'Capacity Summary'!$B$36:$B$135,0),MATCH('Capacity Backing (Hide)'!$A53,'Capacity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(Hide)'!$A53,'Capacity Summary'!$I$35:$BH$35,0))="x",INDEX('Capacity Summary'!$C$36:$F$135,MATCH('Capacity Backing (Hide)'!AO$2,'Capacity Summary'!$B$36:$B$135,0),4),IF(INDEX('Capacity Summary'!$I$36:$BH$135,MATCH('Capacity Backing (Hide)'!AO$2,'Capacity Summary'!$B$36:$B$135,0),MATCH('Capacity Backing (Hide)'!$A53,'Capacity Summary'!$I$35:$BH$35,0))&lt;&gt;0,INDEX('Capacity Summary'!$I$36:$BH$135,MATCH('Capacity Backing (Hide)'!AO$2,'Capacity Summary'!$B$36:$B$135,0),MATCH('Capacity Backing (Hide)'!$A53,'Capacity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(Hide)'!$A53,'Capacity Summary'!$I$35:$BH$35,0))="x",INDEX('Capacity Summary'!$C$36:$F$135,MATCH('Capacity Backing (Hide)'!AP$2,'Capacity Summary'!$B$36:$B$135,0),4),IF(INDEX('Capacity Summary'!$I$36:$BH$135,MATCH('Capacity Backing (Hide)'!AP$2,'Capacity Summary'!$B$36:$B$135,0),MATCH('Capacity Backing (Hide)'!$A53,'Capacity Summary'!$I$35:$BH$35,0))&lt;&gt;0,INDEX('Capacity Summary'!$I$36:$BH$135,MATCH('Capacity Backing (Hide)'!AP$2,'Capacity Summary'!$B$36:$B$135,0),MATCH('Capacity Backing (Hide)'!$A53,'Capacity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(Hide)'!$A53,'Capacity Summary'!$I$35:$BH$35,0))="x",INDEX('Capacity Summary'!$C$36:$F$135,MATCH('Capacity Backing (Hide)'!AQ$2,'Capacity Summary'!$B$36:$B$135,0),4),IF(INDEX('Capacity Summary'!$I$36:$BH$135,MATCH('Capacity Backing (Hide)'!AQ$2,'Capacity Summary'!$B$36:$B$135,0),MATCH('Capacity Backing (Hide)'!$A53,'Capacity Summary'!$I$35:$BH$35,0))&lt;&gt;0,INDEX('Capacity Summary'!$I$36:$BH$135,MATCH('Capacity Backing (Hide)'!AQ$2,'Capacity Summary'!$B$36:$B$135,0),MATCH('Capacity Backing (Hide)'!$A53,'Capacity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(Hide)'!$A53,'Capacity Summary'!$I$35:$BH$35,0))="x",INDEX('Capacity Summary'!$C$36:$F$135,MATCH('Capacity Backing (Hide)'!AR$2,'Capacity Summary'!$B$36:$B$135,0),4),IF(INDEX('Capacity Summary'!$I$36:$BH$135,MATCH('Capacity Backing (Hide)'!AR$2,'Capacity Summary'!$B$36:$B$135,0),MATCH('Capacity Backing (Hide)'!$A53,'Capacity Summary'!$I$35:$BH$35,0))&lt;&gt;0,INDEX('Capacity Summary'!$I$36:$BH$135,MATCH('Capacity Backing (Hide)'!AR$2,'Capacity Summary'!$B$36:$B$135,0),MATCH('Capacity Backing (Hide)'!$A53,'Capacity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(Hide)'!$A53,'Capacity Summary'!$I$35:$BH$35,0))="x",INDEX('Capacity Summary'!$C$36:$F$135,MATCH('Capacity Backing (Hide)'!AS$2,'Capacity Summary'!$B$36:$B$135,0),4),IF(INDEX('Capacity Summary'!$I$36:$BH$135,MATCH('Capacity Backing (Hide)'!AS$2,'Capacity Summary'!$B$36:$B$135,0),MATCH('Capacity Backing (Hide)'!$A53,'Capacity Summary'!$I$35:$BH$35,0))&lt;&gt;0,INDEX('Capacity Summary'!$I$36:$BH$135,MATCH('Capacity Backing (Hide)'!AS$2,'Capacity Summary'!$B$36:$B$135,0),MATCH('Capacity Backing (Hide)'!$A53,'Capacity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(Hide)'!$A53,'Capacity Summary'!$I$35:$BH$35,0))="x",INDEX('Capacity Summary'!$C$36:$F$135,MATCH('Capacity Backing (Hide)'!AT$2,'Capacity Summary'!$B$36:$B$135,0),4),IF(INDEX('Capacity Summary'!$I$36:$BH$135,MATCH('Capacity Backing (Hide)'!AT$2,'Capacity Summary'!$B$36:$B$135,0),MATCH('Capacity Backing (Hide)'!$A53,'Capacity Summary'!$I$35:$BH$35,0))&lt;&gt;0,INDEX('Capacity Summary'!$I$36:$BH$135,MATCH('Capacity Backing (Hide)'!AT$2,'Capacity Summary'!$B$36:$B$135,0),MATCH('Capacity Backing (Hide)'!$A53,'Capacity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(Hide)'!$A53,'Capacity Summary'!$I$35:$BH$35,0))="x",INDEX('Capacity Summary'!$C$36:$F$135,MATCH('Capacity Backing (Hide)'!AU$2,'Capacity Summary'!$B$36:$B$135,0),4),IF(INDEX('Capacity Summary'!$I$36:$BH$135,MATCH('Capacity Backing (Hide)'!AU$2,'Capacity Summary'!$B$36:$B$135,0),MATCH('Capacity Backing (Hide)'!$A53,'Capacity Summary'!$I$35:$BH$35,0))&lt;&gt;0,INDEX('Capacity Summary'!$I$36:$BH$135,MATCH('Capacity Backing (Hide)'!AU$2,'Capacity Summary'!$B$36:$B$135,0),MATCH('Capacity Backing (Hide)'!$A53,'Capacity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(Hide)'!$A53,'Capacity Summary'!$I$35:$BH$35,0))="x",INDEX('Capacity Summary'!$C$36:$F$135,MATCH('Capacity Backing (Hide)'!AV$2,'Capacity Summary'!$B$36:$B$135,0),4),IF(INDEX('Capacity Summary'!$I$36:$BH$135,MATCH('Capacity Backing (Hide)'!AV$2,'Capacity Summary'!$B$36:$B$135,0),MATCH('Capacity Backing (Hide)'!$A53,'Capacity Summary'!$I$35:$BH$35,0))&lt;&gt;0,INDEX('Capacity Summary'!$I$36:$BH$135,MATCH('Capacity Backing (Hide)'!AV$2,'Capacity Summary'!$B$36:$B$135,0),MATCH('Capacity Backing (Hide)'!$A53,'Capacity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(Hide)'!$A53,'Capacity Summary'!$I$35:$BH$35,0))="x",INDEX('Capacity Summary'!$C$36:$F$135,MATCH('Capacity Backing (Hide)'!AW$2,'Capacity Summary'!$B$36:$B$135,0),4),IF(INDEX('Capacity Summary'!$I$36:$BH$135,MATCH('Capacity Backing (Hide)'!AW$2,'Capacity Summary'!$B$36:$B$135,0),MATCH('Capacity Backing (Hide)'!$A53,'Capacity Summary'!$I$35:$BH$35,0))&lt;&gt;0,INDEX('Capacity Summary'!$I$36:$BH$135,MATCH('Capacity Backing (Hide)'!AW$2,'Capacity Summary'!$B$36:$B$135,0),MATCH('Capacity Backing (Hide)'!$A53,'Capacity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(Hide)'!$A53,'Capacity Summary'!$I$35:$BH$35,0))="x",INDEX('Capacity Summary'!$C$36:$F$135,MATCH('Capacity Backing (Hide)'!AX$2,'Capacity Summary'!$B$36:$B$135,0),4),IF(INDEX('Capacity Summary'!$I$36:$BH$135,MATCH('Capacity Backing (Hide)'!AX$2,'Capacity Summary'!$B$36:$B$135,0),MATCH('Capacity Backing (Hide)'!$A53,'Capacity Summary'!$I$35:$BH$35,0))&lt;&gt;0,INDEX('Capacity Summary'!$I$36:$BH$135,MATCH('Capacity Backing (Hide)'!AX$2,'Capacity Summary'!$B$36:$B$135,0),MATCH('Capacity Backing (Hide)'!$A53,'Capacity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(Hide)'!$A53,'Capacity Summary'!$I$35:$BH$35,0))="x",INDEX('Capacity Summary'!$C$36:$F$135,MATCH('Capacity Backing (Hide)'!AY$2,'Capacity Summary'!$B$36:$B$135,0),4),IF(INDEX('Capacity Summary'!$I$36:$BH$135,MATCH('Capacity Backing (Hide)'!AY$2,'Capacity Summary'!$B$36:$B$135,0),MATCH('Capacity Backing (Hide)'!$A53,'Capacity Summary'!$I$35:$BH$35,0))&lt;&gt;0,INDEX('Capacity Summary'!$I$36:$BH$135,MATCH('Capacity Backing (Hide)'!AY$2,'Capacity Summary'!$B$36:$B$135,0),MATCH('Capacity Backing (Hide)'!$A53,'Capacity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(Hide)'!$A53,'Capacity Summary'!$I$35:$BH$35,0))="x",INDEX('Capacity Summary'!$C$36:$F$135,MATCH('Capacity Backing (Hide)'!AZ$2,'Capacity Summary'!$B$36:$B$135,0),4),IF(INDEX('Capacity Summary'!$I$36:$BH$135,MATCH('Capacity Backing (Hide)'!AZ$2,'Capacity Summary'!$B$36:$B$135,0),MATCH('Capacity Backing (Hide)'!$A53,'Capacity Summary'!$I$35:$BH$35,0))&lt;&gt;0,INDEX('Capacity Summary'!$I$36:$BH$135,MATCH('Capacity Backing (Hide)'!AZ$2,'Capacity Summary'!$B$36:$B$135,0),MATCH('Capacity Backing (Hide)'!$A53,'Capacity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(Hide)'!$A53,'Capacity Summary'!$I$35:$BH$35,0))="x",INDEX('Capacity Summary'!$C$36:$F$135,MATCH('Capacity Backing (Hide)'!BA$2,'Capacity Summary'!$B$36:$B$135,0),4),IF(INDEX('Capacity Summary'!$I$36:$BH$135,MATCH('Capacity Backing (Hide)'!BA$2,'Capacity Summary'!$B$36:$B$135,0),MATCH('Capacity Backing (Hide)'!$A53,'Capacity Summary'!$I$35:$BH$35,0))&lt;&gt;0,INDEX('Capacity Summary'!$I$36:$BH$135,MATCH('Capacity Backing (Hide)'!BA$2,'Capacity Summary'!$B$36:$B$135,0),MATCH('Capacity Backing (Hide)'!$A53,'Capacity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(Hide)'!$A53,'Capacity Summary'!$I$35:$BH$35,0))="x",INDEX('Capacity Summary'!$C$36:$F$135,MATCH('Capacity Backing (Hide)'!BB$2,'Capacity Summary'!$B$36:$B$135,0),4),IF(INDEX('Capacity Summary'!$I$36:$BH$135,MATCH('Capacity Backing (Hide)'!BB$2,'Capacity Summary'!$B$36:$B$135,0),MATCH('Capacity Backing (Hide)'!$A53,'Capacity Summary'!$I$35:$BH$35,0))&lt;&gt;0,INDEX('Capacity Summary'!$I$36:$BH$135,MATCH('Capacity Backing (Hide)'!BB$2,'Capacity Summary'!$B$36:$B$135,0),MATCH('Capacity Backing (Hide)'!$A53,'Capacity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(Hide)'!$A53,'Capacity Summary'!$I$35:$BH$35,0))="x",INDEX('Capacity Summary'!$C$36:$F$135,MATCH('Capacity Backing (Hide)'!BC$2,'Capacity Summary'!$B$36:$B$135,0),4),IF(INDEX('Capacity Summary'!$I$36:$BH$135,MATCH('Capacity Backing (Hide)'!BC$2,'Capacity Summary'!$B$36:$B$135,0),MATCH('Capacity Backing (Hide)'!$A53,'Capacity Summary'!$I$35:$BH$35,0))&lt;&gt;0,INDEX('Capacity Summary'!$I$36:$BH$135,MATCH('Capacity Backing (Hide)'!BC$2,'Capacity Summary'!$B$36:$B$135,0),MATCH('Capacity Backing (Hide)'!$A53,'Capacity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(Hide)'!$A53,'Capacity Summary'!$I$35:$BH$35,0))="x",INDEX('Capacity Summary'!$C$36:$F$135,MATCH('Capacity Backing (Hide)'!BD$2,'Capacity Summary'!$B$36:$B$135,0),4),IF(INDEX('Capacity Summary'!$I$36:$BH$135,MATCH('Capacity Backing (Hide)'!BD$2,'Capacity Summary'!$B$36:$B$135,0),MATCH('Capacity Backing (Hide)'!$A53,'Capacity Summary'!$I$35:$BH$35,0))&lt;&gt;0,INDEX('Capacity Summary'!$I$36:$BH$135,MATCH('Capacity Backing (Hide)'!BD$2,'Capacity Summary'!$B$36:$B$135,0),MATCH('Capacity Backing (Hide)'!$A53,'Capacity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(Hide)'!$A53,'Capacity Summary'!$I$35:$BH$35,0))="x",INDEX('Capacity Summary'!$C$36:$F$135,MATCH('Capacity Backing (Hide)'!BE$2,'Capacity Summary'!$B$36:$B$135,0),4),IF(INDEX('Capacity Summary'!$I$36:$BH$135,MATCH('Capacity Backing (Hide)'!BE$2,'Capacity Summary'!$B$36:$B$135,0),MATCH('Capacity Backing (Hide)'!$A53,'Capacity Summary'!$I$35:$BH$35,0))&lt;&gt;0,INDEX('Capacity Summary'!$I$36:$BH$135,MATCH('Capacity Backing (Hide)'!BE$2,'Capacity Summary'!$B$36:$B$135,0),MATCH('Capacity Backing (Hide)'!$A53,'Capacity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(Hide)'!$A53,'Capacity Summary'!$I$35:$BH$35,0))="x",INDEX('Capacity Summary'!$C$36:$F$135,MATCH('Capacity Backing (Hide)'!BF$2,'Capacity Summary'!$B$36:$B$135,0),4),IF(INDEX('Capacity Summary'!$I$36:$BH$135,MATCH('Capacity Backing (Hide)'!BF$2,'Capacity Summary'!$B$36:$B$135,0),MATCH('Capacity Backing (Hide)'!$A53,'Capacity Summary'!$I$35:$BH$35,0))&lt;&gt;0,INDEX('Capacity Summary'!$I$36:$BH$135,MATCH('Capacity Backing (Hide)'!BF$2,'Capacity Summary'!$B$36:$B$135,0),MATCH('Capacity Backing (Hide)'!$A53,'Capacity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(Hide)'!$A53,'Capacity Summary'!$I$35:$BH$35,0))="x",INDEX('Capacity Summary'!$C$36:$F$135,MATCH('Capacity Backing (Hide)'!BG$2,'Capacity Summary'!$B$36:$B$135,0),4),IF(INDEX('Capacity Summary'!$I$36:$BH$135,MATCH('Capacity Backing (Hide)'!BG$2,'Capacity Summary'!$B$36:$B$135,0),MATCH('Capacity Backing (Hide)'!$A53,'Capacity Summary'!$I$35:$BH$35,0))&lt;&gt;0,INDEX('Capacity Summary'!$I$36:$BH$135,MATCH('Capacity Backing (Hide)'!BG$2,'Capacity Summary'!$B$36:$B$135,0),MATCH('Capacity Backing (Hide)'!$A53,'Capacity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(Hide)'!$A53,'Capacity Summary'!$I$35:$BH$35,0))="x",INDEX('Capacity Summary'!$C$36:$F$135,MATCH('Capacity Backing (Hide)'!BH$2,'Capacity Summary'!$B$36:$B$135,0),4),IF(INDEX('Capacity Summary'!$I$36:$BH$135,MATCH('Capacity Backing (Hide)'!BH$2,'Capacity Summary'!$B$36:$B$135,0),MATCH('Capacity Backing (Hide)'!$A53,'Capacity Summary'!$I$35:$BH$35,0))&lt;&gt;0,INDEX('Capacity Summary'!$I$36:$BH$135,MATCH('Capacity Backing (Hide)'!BH$2,'Capacity Summary'!$B$36:$B$135,0),MATCH('Capacity Backing (Hide)'!$A53,'Capacity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(Hide)'!$A53,'Capacity Summary'!$I$35:$BH$35,0))="x",INDEX('Capacity Summary'!$C$36:$F$135,MATCH('Capacity Backing (Hide)'!BI$2,'Capacity Summary'!$B$36:$B$135,0),4),IF(INDEX('Capacity Summary'!$I$36:$BH$135,MATCH('Capacity Backing (Hide)'!BI$2,'Capacity Summary'!$B$36:$B$135,0),MATCH('Capacity Backing (Hide)'!$A53,'Capacity Summary'!$I$35:$BH$35,0))&lt;&gt;0,INDEX('Capacity Summary'!$I$36:$BH$135,MATCH('Capacity Backing (Hide)'!BI$2,'Capacity Summary'!$B$36:$B$135,0),MATCH('Capacity Backing (Hide)'!$A53,'Capacity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(Hide)'!$A53,'Capacity Summary'!$I$35:$BH$35,0))="x",INDEX('Capacity Summary'!$C$36:$F$135,MATCH('Capacity Backing (Hide)'!BJ$2,'Capacity Summary'!$B$36:$B$135,0),4),IF(INDEX('Capacity Summary'!$I$36:$BH$135,MATCH('Capacity Backing (Hide)'!BJ$2,'Capacity Summary'!$B$36:$B$135,0),MATCH('Capacity Backing (Hide)'!$A53,'Capacity Summary'!$I$35:$BH$35,0))&lt;&gt;0,INDEX('Capacity Summary'!$I$36:$BH$135,MATCH('Capacity Backing (Hide)'!BJ$2,'Capacity Summary'!$B$36:$B$135,0),MATCH('Capacity Backing (Hide)'!$A53,'Capacity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(Hide)'!$A53,'Capacity Summary'!$I$35:$BH$35,0))="x",INDEX('Capacity Summary'!$C$36:$F$135,MATCH('Capacity Backing (Hide)'!BK$2,'Capacity Summary'!$B$36:$B$135,0),4),IF(INDEX('Capacity Summary'!$I$36:$BH$135,MATCH('Capacity Backing (Hide)'!BK$2,'Capacity Summary'!$B$36:$B$135,0),MATCH('Capacity Backing (Hide)'!$A53,'Capacity Summary'!$I$35:$BH$35,0))&lt;&gt;0,INDEX('Capacity Summary'!$I$36:$BH$135,MATCH('Capacity Backing (Hide)'!BK$2,'Capacity Summary'!$B$36:$B$135,0),MATCH('Capacity Backing (Hide)'!$A53,'Capacity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(Hide)'!$A53,'Capacity Summary'!$I$35:$BH$35,0))="x",INDEX('Capacity Summary'!$C$36:$F$135,MATCH('Capacity Backing (Hide)'!BL$2,'Capacity Summary'!$B$36:$B$135,0),4),IF(INDEX('Capacity Summary'!$I$36:$BH$135,MATCH('Capacity Backing (Hide)'!BL$2,'Capacity Summary'!$B$36:$B$135,0),MATCH('Capacity Backing (Hide)'!$A53,'Capacity Summary'!$I$35:$BH$35,0))&lt;&gt;0,INDEX('Capacity Summary'!$I$36:$BH$135,MATCH('Capacity Backing (Hide)'!BL$2,'Capacity Summary'!$B$36:$B$135,0),MATCH('Capacity Backing (Hide)'!$A53,'Capacity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(Hide)'!$A53,'Capacity Summary'!$I$35:$BH$35,0))="x",INDEX('Capacity Summary'!$C$36:$F$135,MATCH('Capacity Backing (Hide)'!BM$2,'Capacity Summary'!$B$36:$B$135,0),4),IF(INDEX('Capacity Summary'!$I$36:$BH$135,MATCH('Capacity Backing (Hide)'!BM$2,'Capacity Summary'!$B$36:$B$135,0),MATCH('Capacity Backing (Hide)'!$A53,'Capacity Summary'!$I$35:$BH$35,0))&lt;&gt;0,INDEX('Capacity Summary'!$I$36:$BH$135,MATCH('Capacity Backing (Hide)'!BM$2,'Capacity Summary'!$B$36:$B$135,0),MATCH('Capacity Backing (Hide)'!$A53,'Capacity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(Hide)'!$A53,'Capacity Summary'!$I$35:$BH$35,0))="x",INDEX('Capacity Summary'!$C$36:$F$135,MATCH('Capacity Backing (Hide)'!BN$2,'Capacity Summary'!$B$36:$B$135,0),4),IF(INDEX('Capacity Summary'!$I$36:$BH$135,MATCH('Capacity Backing (Hide)'!BN$2,'Capacity Summary'!$B$36:$B$135,0),MATCH('Capacity Backing (Hide)'!$A53,'Capacity Summary'!$I$35:$BH$35,0))&lt;&gt;0,INDEX('Capacity Summary'!$I$36:$BH$135,MATCH('Capacity Backing (Hide)'!BN$2,'Capacity Summary'!$B$36:$B$135,0),MATCH('Capacity Backing (Hide)'!$A53,'Capacity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(Hide)'!$A53,'Capacity Summary'!$I$35:$BH$35,0))="x",INDEX('Capacity Summary'!$C$36:$F$135,MATCH('Capacity Backing (Hide)'!BO$2,'Capacity Summary'!$B$36:$B$135,0),4),IF(INDEX('Capacity Summary'!$I$36:$BH$135,MATCH('Capacity Backing (Hide)'!BO$2,'Capacity Summary'!$B$36:$B$135,0),MATCH('Capacity Backing (Hide)'!$A53,'Capacity Summary'!$I$35:$BH$35,0))&lt;&gt;0,INDEX('Capacity Summary'!$I$36:$BH$135,MATCH('Capacity Backing (Hide)'!BO$2,'Capacity Summary'!$B$36:$B$135,0),MATCH('Capacity Backing (Hide)'!$A53,'Capacity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(Hide)'!$A53,'Capacity Summary'!$I$35:$BH$35,0))="x",INDEX('Capacity Summary'!$C$36:$F$135,MATCH('Capacity Backing (Hide)'!BP$2,'Capacity Summary'!$B$36:$B$135,0),4),IF(INDEX('Capacity Summary'!$I$36:$BH$135,MATCH('Capacity Backing (Hide)'!BP$2,'Capacity Summary'!$B$36:$B$135,0),MATCH('Capacity Backing (Hide)'!$A53,'Capacity Summary'!$I$35:$BH$35,0))&lt;&gt;0,INDEX('Capacity Summary'!$I$36:$BH$135,MATCH('Capacity Backing (Hide)'!BP$2,'Capacity Summary'!$B$36:$B$135,0),MATCH('Capacity Backing (Hide)'!$A53,'Capacity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(Hide)'!$A53,'Capacity Summary'!$I$35:$BH$35,0))="x",INDEX('Capacity Summary'!$C$36:$F$135,MATCH('Capacity Backing (Hide)'!BQ$2,'Capacity Summary'!$B$36:$B$135,0),4),IF(INDEX('Capacity Summary'!$I$36:$BH$135,MATCH('Capacity Backing (Hide)'!BQ$2,'Capacity Summary'!$B$36:$B$135,0),MATCH('Capacity Backing (Hide)'!$A53,'Capacity Summary'!$I$35:$BH$35,0))&lt;&gt;0,INDEX('Capacity Summary'!$I$36:$BH$135,MATCH('Capacity Backing (Hide)'!BQ$2,'Capacity Summary'!$B$36:$B$135,0),MATCH('Capacity Backing (Hide)'!$A53,'Capacity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(Hide)'!$A53,'Capacity Summary'!$I$35:$BH$35,0))="x",INDEX('Capacity Summary'!$C$36:$F$135,MATCH('Capacity Backing (Hide)'!BR$2,'Capacity Summary'!$B$36:$B$135,0),4),IF(INDEX('Capacity Summary'!$I$36:$BH$135,MATCH('Capacity Backing (Hide)'!BR$2,'Capacity Summary'!$B$36:$B$135,0),MATCH('Capacity Backing (Hide)'!$A53,'Capacity Summary'!$I$35:$BH$35,0))&lt;&gt;0,INDEX('Capacity Summary'!$I$36:$BH$135,MATCH('Capacity Backing (Hide)'!BR$2,'Capacity Summary'!$B$36:$B$135,0),MATCH('Capacity Backing (Hide)'!$A53,'Capacity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(Hide)'!$A53,'Capacity Summary'!$I$35:$BH$35,0))="x",INDEX('Capacity Summary'!$C$36:$F$135,MATCH('Capacity Backing (Hide)'!BS$2,'Capacity Summary'!$B$36:$B$135,0),4),IF(INDEX('Capacity Summary'!$I$36:$BH$135,MATCH('Capacity Backing (Hide)'!BS$2,'Capacity Summary'!$B$36:$B$135,0),MATCH('Capacity Backing (Hide)'!$A53,'Capacity Summary'!$I$35:$BH$35,0))&lt;&gt;0,INDEX('Capacity Summary'!$I$36:$BH$135,MATCH('Capacity Backing (Hide)'!BS$2,'Capacity Summary'!$B$36:$B$135,0),MATCH('Capacity Backing (Hide)'!$A53,'Capacity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(Hide)'!$A53,'Capacity Summary'!$I$35:$BH$35,0))="x",INDEX('Capacity Summary'!$C$36:$F$135,MATCH('Capacity Backing (Hide)'!BT$2,'Capacity Summary'!$B$36:$B$135,0),4),IF(INDEX('Capacity Summary'!$I$36:$BH$135,MATCH('Capacity Backing (Hide)'!BT$2,'Capacity Summary'!$B$36:$B$135,0),MATCH('Capacity Backing (Hide)'!$A53,'Capacity Summary'!$I$35:$BH$35,0))&lt;&gt;0,INDEX('Capacity Summary'!$I$36:$BH$135,MATCH('Capacity Backing (Hide)'!BT$2,'Capacity Summary'!$B$36:$B$135,0),MATCH('Capacity Backing (Hide)'!$A53,'Capacity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(Hide)'!$A53,'Capacity Summary'!$I$35:$BH$35,0))="x",INDEX('Capacity Summary'!$C$36:$F$135,MATCH('Capacity Backing (Hide)'!BU$2,'Capacity Summary'!$B$36:$B$135,0),4),IF(INDEX('Capacity Summary'!$I$36:$BH$135,MATCH('Capacity Backing (Hide)'!BU$2,'Capacity Summary'!$B$36:$B$135,0),MATCH('Capacity Backing (Hide)'!$A53,'Capacity Summary'!$I$35:$BH$35,0))&lt;&gt;0,INDEX('Capacity Summary'!$I$36:$BH$135,MATCH('Capacity Backing (Hide)'!BU$2,'Capacity Summary'!$B$36:$B$135,0),MATCH('Capacity Backing (Hide)'!$A53,'Capacity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(Hide)'!$A53,'Capacity Summary'!$I$35:$BH$35,0))="x",INDEX('Capacity Summary'!$C$36:$F$135,MATCH('Capacity Backing (Hide)'!BV$2,'Capacity Summary'!$B$36:$B$135,0),4),IF(INDEX('Capacity Summary'!$I$36:$BH$135,MATCH('Capacity Backing (Hide)'!BV$2,'Capacity Summary'!$B$36:$B$135,0),MATCH('Capacity Backing (Hide)'!$A53,'Capacity Summary'!$I$35:$BH$35,0))&lt;&gt;0,INDEX('Capacity Summary'!$I$36:$BH$135,MATCH('Capacity Backing (Hide)'!BV$2,'Capacity Summary'!$B$36:$B$135,0),MATCH('Capacity Backing (Hide)'!$A53,'Capacity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(Hide)'!$A53,'Capacity Summary'!$I$35:$BH$35,0))="x",INDEX('Capacity Summary'!$C$36:$F$135,MATCH('Capacity Backing (Hide)'!BW$2,'Capacity Summary'!$B$36:$B$135,0),4),IF(INDEX('Capacity Summary'!$I$36:$BH$135,MATCH('Capacity Backing (Hide)'!BW$2,'Capacity Summary'!$B$36:$B$135,0),MATCH('Capacity Backing (Hide)'!$A53,'Capacity Summary'!$I$35:$BH$35,0))&lt;&gt;0,INDEX('Capacity Summary'!$I$36:$BH$135,MATCH('Capacity Backing (Hide)'!BW$2,'Capacity Summary'!$B$36:$B$135,0),MATCH('Capacity Backing (Hide)'!$A53,'Capacity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(Hide)'!$A53,'Capacity Summary'!$I$35:$BH$35,0))="x",INDEX('Capacity Summary'!$C$36:$F$135,MATCH('Capacity Backing (Hide)'!BX$2,'Capacity Summary'!$B$36:$B$135,0),4),IF(INDEX('Capacity Summary'!$I$36:$BH$135,MATCH('Capacity Backing (Hide)'!BX$2,'Capacity Summary'!$B$36:$B$135,0),MATCH('Capacity Backing (Hide)'!$A53,'Capacity Summary'!$I$35:$BH$35,0))&lt;&gt;0,INDEX('Capacity Summary'!$I$36:$BH$135,MATCH('Capacity Backing (Hide)'!BX$2,'Capacity Summary'!$B$36:$B$135,0),MATCH('Capacity Backing (Hide)'!$A53,'Capacity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(Hide)'!$A53,'Capacity Summary'!$I$35:$BH$35,0))="x",INDEX('Capacity Summary'!$C$36:$F$135,MATCH('Capacity Backing (Hide)'!BY$2,'Capacity Summary'!$B$36:$B$135,0),4),IF(INDEX('Capacity Summary'!$I$36:$BH$135,MATCH('Capacity Backing (Hide)'!BY$2,'Capacity Summary'!$B$36:$B$135,0),MATCH('Capacity Backing (Hide)'!$A53,'Capacity Summary'!$I$35:$BH$35,0))&lt;&gt;0,INDEX('Capacity Summary'!$I$36:$BH$135,MATCH('Capacity Backing (Hide)'!BY$2,'Capacity Summary'!$B$36:$B$135,0),MATCH('Capacity Backing (Hide)'!$A53,'Capacity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(Hide)'!$A53,'Capacity Summary'!$I$35:$BH$35,0))="x",INDEX('Capacity Summary'!$C$36:$F$135,MATCH('Capacity Backing (Hide)'!BZ$2,'Capacity Summary'!$B$36:$B$135,0),4),IF(INDEX('Capacity Summary'!$I$36:$BH$135,MATCH('Capacity Backing (Hide)'!BZ$2,'Capacity Summary'!$B$36:$B$135,0),MATCH('Capacity Backing (Hide)'!$A53,'Capacity Summary'!$I$35:$BH$35,0))&lt;&gt;0,INDEX('Capacity Summary'!$I$36:$BH$135,MATCH('Capacity Backing (Hide)'!BZ$2,'Capacity Summary'!$B$36:$B$135,0),MATCH('Capacity Backing (Hide)'!$A53,'Capacity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(Hide)'!$A53,'Capacity Summary'!$I$35:$BH$35,0))="x",INDEX('Capacity Summary'!$C$36:$F$135,MATCH('Capacity Backing (Hide)'!CA$2,'Capacity Summary'!$B$36:$B$135,0),4),IF(INDEX('Capacity Summary'!$I$36:$BH$135,MATCH('Capacity Backing (Hide)'!CA$2,'Capacity Summary'!$B$36:$B$135,0),MATCH('Capacity Backing (Hide)'!$A53,'Capacity Summary'!$I$35:$BH$35,0))&lt;&gt;0,INDEX('Capacity Summary'!$I$36:$BH$135,MATCH('Capacity Backing (Hide)'!CA$2,'Capacity Summary'!$B$36:$B$135,0),MATCH('Capacity Backing (Hide)'!$A53,'Capacity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(Hide)'!$A53,'Capacity Summary'!$I$35:$BH$35,0))="x",INDEX('Capacity Summary'!$C$36:$F$135,MATCH('Capacity Backing (Hide)'!CB$2,'Capacity Summary'!$B$36:$B$135,0),4),IF(INDEX('Capacity Summary'!$I$36:$BH$135,MATCH('Capacity Backing (Hide)'!CB$2,'Capacity Summary'!$B$36:$B$135,0),MATCH('Capacity Backing (Hide)'!$A53,'Capacity Summary'!$I$35:$BH$35,0))&lt;&gt;0,INDEX('Capacity Summary'!$I$36:$BH$135,MATCH('Capacity Backing (Hide)'!CB$2,'Capacity Summary'!$B$36:$B$135,0),MATCH('Capacity Backing (Hide)'!$A53,'Capacity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(Hide)'!$A53,'Capacity Summary'!$I$35:$BH$35,0))="x",INDEX('Capacity Summary'!$C$36:$F$135,MATCH('Capacity Backing (Hide)'!CC$2,'Capacity Summary'!$B$36:$B$135,0),4),IF(INDEX('Capacity Summary'!$I$36:$BH$135,MATCH('Capacity Backing (Hide)'!CC$2,'Capacity Summary'!$B$36:$B$135,0),MATCH('Capacity Backing (Hide)'!$A53,'Capacity Summary'!$I$35:$BH$35,0))&lt;&gt;0,INDEX('Capacity Summary'!$I$36:$BH$135,MATCH('Capacity Backing (Hide)'!CC$2,'Capacity Summary'!$B$36:$B$135,0),MATCH('Capacity Backing (Hide)'!$A53,'Capacity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(Hide)'!$A53,'Capacity Summary'!$I$35:$BH$35,0))="x",INDEX('Capacity Summary'!$C$36:$F$135,MATCH('Capacity Backing (Hide)'!CD$2,'Capacity Summary'!$B$36:$B$135,0),4),IF(INDEX('Capacity Summary'!$I$36:$BH$135,MATCH('Capacity Backing (Hide)'!CD$2,'Capacity Summary'!$B$36:$B$135,0),MATCH('Capacity Backing (Hide)'!$A53,'Capacity Summary'!$I$35:$BH$35,0))&lt;&gt;0,INDEX('Capacity Summary'!$I$36:$BH$135,MATCH('Capacity Backing (Hide)'!CD$2,'Capacity Summary'!$B$36:$B$135,0),MATCH('Capacity Backing (Hide)'!$A53,'Capacity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(Hide)'!$A53,'Capacity Summary'!$I$35:$BH$35,0))="x",INDEX('Capacity Summary'!$C$36:$F$135,MATCH('Capacity Backing (Hide)'!CE$2,'Capacity Summary'!$B$36:$B$135,0),4),IF(INDEX('Capacity Summary'!$I$36:$BH$135,MATCH('Capacity Backing (Hide)'!CE$2,'Capacity Summary'!$B$36:$B$135,0),MATCH('Capacity Backing (Hide)'!$A53,'Capacity Summary'!$I$35:$BH$35,0))&lt;&gt;0,INDEX('Capacity Summary'!$I$36:$BH$135,MATCH('Capacity Backing (Hide)'!CE$2,'Capacity Summary'!$B$36:$B$135,0),MATCH('Capacity Backing (Hide)'!$A53,'Capacity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(Hide)'!$A53,'Capacity Summary'!$I$35:$BH$35,0))="x",INDEX('Capacity Summary'!$C$36:$F$135,MATCH('Capacity Backing (Hide)'!CF$2,'Capacity Summary'!$B$36:$B$135,0),4),IF(INDEX('Capacity Summary'!$I$36:$BH$135,MATCH('Capacity Backing (Hide)'!CF$2,'Capacity Summary'!$B$36:$B$135,0),MATCH('Capacity Backing (Hide)'!$A53,'Capacity Summary'!$I$35:$BH$35,0))&lt;&gt;0,INDEX('Capacity Summary'!$I$36:$BH$135,MATCH('Capacity Backing (Hide)'!CF$2,'Capacity Summary'!$B$36:$B$135,0),MATCH('Capacity Backing (Hide)'!$A53,'Capacity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(Hide)'!$A53,'Capacity Summary'!$I$35:$BH$35,0))="x",INDEX('Capacity Summary'!$C$36:$F$135,MATCH('Capacity Backing (Hide)'!CG$2,'Capacity Summary'!$B$36:$B$135,0),4),IF(INDEX('Capacity Summary'!$I$36:$BH$135,MATCH('Capacity Backing (Hide)'!CG$2,'Capacity Summary'!$B$36:$B$135,0),MATCH('Capacity Backing (Hide)'!$A53,'Capacity Summary'!$I$35:$BH$35,0))&lt;&gt;0,INDEX('Capacity Summary'!$I$36:$BH$135,MATCH('Capacity Backing (Hide)'!CG$2,'Capacity Summary'!$B$36:$B$135,0),MATCH('Capacity Backing (Hide)'!$A53,'Capacity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(Hide)'!$A53,'Capacity Summary'!$I$35:$BH$35,0))="x",INDEX('Capacity Summary'!$C$36:$F$135,MATCH('Capacity Backing (Hide)'!CH$2,'Capacity Summary'!$B$36:$B$135,0),4),IF(INDEX('Capacity Summary'!$I$36:$BH$135,MATCH('Capacity Backing (Hide)'!CH$2,'Capacity Summary'!$B$36:$B$135,0),MATCH('Capacity Backing (Hide)'!$A53,'Capacity Summary'!$I$35:$BH$35,0))&lt;&gt;0,INDEX('Capacity Summary'!$I$36:$BH$135,MATCH('Capacity Backing (Hide)'!CH$2,'Capacity Summary'!$B$36:$B$135,0),MATCH('Capacity Backing (Hide)'!$A53,'Capacity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(Hide)'!$A53,'Capacity Summary'!$I$35:$BH$35,0))="x",INDEX('Capacity Summary'!$C$36:$F$135,MATCH('Capacity Backing (Hide)'!CI$2,'Capacity Summary'!$B$36:$B$135,0),4),IF(INDEX('Capacity Summary'!$I$36:$BH$135,MATCH('Capacity Backing (Hide)'!CI$2,'Capacity Summary'!$B$36:$B$135,0),MATCH('Capacity Backing (Hide)'!$A53,'Capacity Summary'!$I$35:$BH$35,0))&lt;&gt;0,INDEX('Capacity Summary'!$I$36:$BH$135,MATCH('Capacity Backing (Hide)'!CI$2,'Capacity Summary'!$B$36:$B$135,0),MATCH('Capacity Backing (Hide)'!$A53,'Capacity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(Hide)'!$A53,'Capacity Summary'!$I$35:$BH$35,0))="x",INDEX('Capacity Summary'!$C$36:$F$135,MATCH('Capacity Backing (Hide)'!CJ$2,'Capacity Summary'!$B$36:$B$135,0),4),IF(INDEX('Capacity Summary'!$I$36:$BH$135,MATCH('Capacity Backing (Hide)'!CJ$2,'Capacity Summary'!$B$36:$B$135,0),MATCH('Capacity Backing (Hide)'!$A53,'Capacity Summary'!$I$35:$BH$35,0))&lt;&gt;0,INDEX('Capacity Summary'!$I$36:$BH$135,MATCH('Capacity Backing (Hide)'!CJ$2,'Capacity Summary'!$B$36:$B$135,0),MATCH('Capacity Backing (Hide)'!$A53,'Capacity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(Hide)'!$A53,'Capacity Summary'!$I$35:$BH$35,0))="x",INDEX('Capacity Summary'!$C$36:$F$135,MATCH('Capacity Backing (Hide)'!CK$2,'Capacity Summary'!$B$36:$B$135,0),4),IF(INDEX('Capacity Summary'!$I$36:$BH$135,MATCH('Capacity Backing (Hide)'!CK$2,'Capacity Summary'!$B$36:$B$135,0),MATCH('Capacity Backing (Hide)'!$A53,'Capacity Summary'!$I$35:$BH$35,0))&lt;&gt;0,INDEX('Capacity Summary'!$I$36:$BH$135,MATCH('Capacity Backing (Hide)'!CK$2,'Capacity Summary'!$B$36:$B$135,0),MATCH('Capacity Backing (Hide)'!$A53,'Capacity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(Hide)'!$A53,'Capacity Summary'!$I$35:$BH$35,0))="x",INDEX('Capacity Summary'!$C$36:$F$135,MATCH('Capacity Backing (Hide)'!CL$2,'Capacity Summary'!$B$36:$B$135,0),4),IF(INDEX('Capacity Summary'!$I$36:$BH$135,MATCH('Capacity Backing (Hide)'!CL$2,'Capacity Summary'!$B$36:$B$135,0),MATCH('Capacity Backing (Hide)'!$A53,'Capacity Summary'!$I$35:$BH$35,0))&lt;&gt;0,INDEX('Capacity Summary'!$I$36:$BH$135,MATCH('Capacity Backing (Hide)'!CL$2,'Capacity Summary'!$B$36:$B$135,0),MATCH('Capacity Backing (Hide)'!$A53,'Capacity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(Hide)'!$A53,'Capacity Summary'!$I$35:$BH$35,0))="x",INDEX('Capacity Summary'!$C$36:$F$135,MATCH('Capacity Backing (Hide)'!CM$2,'Capacity Summary'!$B$36:$B$135,0),4),IF(INDEX('Capacity Summary'!$I$36:$BH$135,MATCH('Capacity Backing (Hide)'!CM$2,'Capacity Summary'!$B$36:$B$135,0),MATCH('Capacity Backing (Hide)'!$A53,'Capacity Summary'!$I$35:$BH$35,0))&lt;&gt;0,INDEX('Capacity Summary'!$I$36:$BH$135,MATCH('Capacity Backing (Hide)'!CM$2,'Capacity Summary'!$B$36:$B$135,0),MATCH('Capacity Backing (Hide)'!$A53,'Capacity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(Hide)'!$A53,'Capacity Summary'!$I$35:$BH$35,0))="x",INDEX('Capacity Summary'!$C$36:$F$135,MATCH('Capacity Backing (Hide)'!CN$2,'Capacity Summary'!$B$36:$B$135,0),4),IF(INDEX('Capacity Summary'!$I$36:$BH$135,MATCH('Capacity Backing (Hide)'!CN$2,'Capacity Summary'!$B$36:$B$135,0),MATCH('Capacity Backing (Hide)'!$A53,'Capacity Summary'!$I$35:$BH$35,0))&lt;&gt;0,INDEX('Capacity Summary'!$I$36:$BH$135,MATCH('Capacity Backing (Hide)'!CN$2,'Capacity Summary'!$B$36:$B$135,0),MATCH('Capacity Backing (Hide)'!$A53,'Capacity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(Hide)'!$A53,'Capacity Summary'!$I$35:$BH$35,0))="x",INDEX('Capacity Summary'!$C$36:$F$135,MATCH('Capacity Backing (Hide)'!CO$2,'Capacity Summary'!$B$36:$B$135,0),4),IF(INDEX('Capacity Summary'!$I$36:$BH$135,MATCH('Capacity Backing (Hide)'!CO$2,'Capacity Summary'!$B$36:$B$135,0),MATCH('Capacity Backing (Hide)'!$A53,'Capacity Summary'!$I$35:$BH$35,0))&lt;&gt;0,INDEX('Capacity Summary'!$I$36:$BH$135,MATCH('Capacity Backing (Hide)'!CO$2,'Capacity Summary'!$B$36:$B$135,0),MATCH('Capacity Backing (Hide)'!$A53,'Capacity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(Hide)'!$A53,'Capacity Summary'!$I$35:$BH$35,0))="x",INDEX('Capacity Summary'!$C$36:$F$135,MATCH('Capacity Backing (Hide)'!CP$2,'Capacity Summary'!$B$36:$B$135,0),4),IF(INDEX('Capacity Summary'!$I$36:$BH$135,MATCH('Capacity Backing (Hide)'!CP$2,'Capacity Summary'!$B$36:$B$135,0),MATCH('Capacity Backing (Hide)'!$A53,'Capacity Summary'!$I$35:$BH$35,0))&lt;&gt;0,INDEX('Capacity Summary'!$I$36:$BH$135,MATCH('Capacity Backing (Hide)'!CP$2,'Capacity Summary'!$B$36:$B$135,0),MATCH('Capacity Backing (Hide)'!$A53,'Capacity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(Hide)'!$A53,'Capacity Summary'!$I$35:$BH$35,0))="x",INDEX('Capacity Summary'!$C$36:$F$135,MATCH('Capacity Backing (Hide)'!CQ$2,'Capacity Summary'!$B$36:$B$135,0),4),IF(INDEX('Capacity Summary'!$I$36:$BH$135,MATCH('Capacity Backing (Hide)'!CQ$2,'Capacity Summary'!$B$36:$B$135,0),MATCH('Capacity Backing (Hide)'!$A53,'Capacity Summary'!$I$35:$BH$35,0))&lt;&gt;0,INDEX('Capacity Summary'!$I$36:$BH$135,MATCH('Capacity Backing (Hide)'!CQ$2,'Capacity Summary'!$B$36:$B$135,0),MATCH('Capacity Backing (Hide)'!$A53,'Capacity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(Hide)'!$A53,'Capacity Summary'!$I$35:$BH$35,0))="x",INDEX('Capacity Summary'!$C$36:$F$135,MATCH('Capacity Backing (Hide)'!CR$2,'Capacity Summary'!$B$36:$B$135,0),4),IF(INDEX('Capacity Summary'!$I$36:$BH$135,MATCH('Capacity Backing (Hide)'!CR$2,'Capacity Summary'!$B$36:$B$135,0),MATCH('Capacity Backing (Hide)'!$A53,'Capacity Summary'!$I$35:$BH$35,0))&lt;&gt;0,INDEX('Capacity Summary'!$I$36:$BH$135,MATCH('Capacity Backing (Hide)'!CR$2,'Capacity Summary'!$B$36:$B$135,0),MATCH('Capacity Backing (Hide)'!$A53,'Capacity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(Hide)'!$A53,'Capacity Summary'!$I$35:$BH$35,0))="x",INDEX('Capacity Summary'!$C$36:$F$135,MATCH('Capacity Backing (Hide)'!CS$2,'Capacity Summary'!$B$36:$B$135,0),4),IF(INDEX('Capacity Summary'!$I$36:$BH$135,MATCH('Capacity Backing (Hide)'!CS$2,'Capacity Summary'!$B$36:$B$135,0),MATCH('Capacity Backing (Hide)'!$A53,'Capacity Summary'!$I$35:$BH$35,0))&lt;&gt;0,INDEX('Capacity Summary'!$I$36:$BH$135,MATCH('Capacity Backing (Hide)'!CS$2,'Capacity Summary'!$B$36:$B$135,0),MATCH('Capacity Backing (Hide)'!$A53,'Capacity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(Hide)'!$A53,'Capacity Summary'!$I$35:$BH$35,0))="x",INDEX('Capacity Summary'!$C$36:$F$135,MATCH('Capacity Backing (Hide)'!CT$2,'Capacity Summary'!$B$36:$B$135,0),4),IF(INDEX('Capacity Summary'!$I$36:$BH$135,MATCH('Capacity Backing (Hide)'!CT$2,'Capacity Summary'!$B$36:$B$135,0),MATCH('Capacity Backing (Hide)'!$A53,'Capacity Summary'!$I$35:$BH$35,0))&lt;&gt;0,INDEX('Capacity Summary'!$I$36:$BH$135,MATCH('Capacity Backing (Hide)'!CT$2,'Capacity Summary'!$B$36:$B$135,0),MATCH('Capacity Backing (Hide)'!$A53,'Capacity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(Hide)'!$A53,'Capacity Summary'!$I$35:$BH$35,0))="x",INDEX('Capacity Summary'!$C$36:$F$135,MATCH('Capacity Backing (Hide)'!CU$2,'Capacity Summary'!$B$36:$B$135,0),4),IF(INDEX('Capacity Summary'!$I$36:$BH$135,MATCH('Capacity Backing (Hide)'!CU$2,'Capacity Summary'!$B$36:$B$135,0),MATCH('Capacity Backing (Hide)'!$A53,'Capacity Summary'!$I$35:$BH$35,0))&lt;&gt;0,INDEX('Capacity Summary'!$I$36:$BH$135,MATCH('Capacity Backing (Hide)'!CU$2,'Capacity Summary'!$B$36:$B$135,0),MATCH('Capacity Backing (Hide)'!$A53,'Capacity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(Hide)'!$A53,'Capacity Summary'!$I$35:$BH$35,0))="x",INDEX('Capacity Summary'!$C$36:$F$135,MATCH('Capacity Backing (Hide)'!CV$2,'Capacity Summary'!$B$36:$B$135,0),4),IF(INDEX('Capacity Summary'!$I$36:$BH$135,MATCH('Capacity Backing (Hide)'!CV$2,'Capacity Summary'!$B$36:$B$135,0),MATCH('Capacity Backing (Hide)'!$A53,'Capacity Summary'!$I$35:$BH$35,0))&lt;&gt;0,INDEX('Capacity Summary'!$I$36:$BH$135,MATCH('Capacity Backing (Hide)'!CV$2,'Capacity Summary'!$B$36:$B$135,0),MATCH('Capacity Backing (Hide)'!$A53,'Capacity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(Hide)'!$A53,'Capacity Summary'!$I$35:$BH$35,0))="x",INDEX('Capacity Summary'!$C$36:$F$135,MATCH('Capacity Backing (Hide)'!CW$2,'Capacity Summary'!$B$36:$B$135,0),4),IF(INDEX('Capacity Summary'!$I$36:$BH$135,MATCH('Capacity Backing (Hide)'!CW$2,'Capacity Summary'!$B$36:$B$135,0),MATCH('Capacity Backing (Hide)'!$A53,'Capacity Summary'!$I$35:$BH$35,0))&lt;&gt;0,INDEX('Capacity Summary'!$I$36:$BH$135,MATCH('Capacity Backing (Hide)'!CW$2,'Capacity Summary'!$B$36:$B$135,0),MATCH('Capacity Backing (Hide)'!$A53,'Capacity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(Hide)'!$A54,'Capacity Summary'!$I$35:$BH$35,0))="x",INDEX('Capacity Summary'!$C$36:$F$135,MATCH('Capacity Backing (Hide)'!B$2,'Capacity Summary'!$B$36:$B$135,0),4),IF(INDEX('Capacity Summary'!$I$36:$BH$135,MATCH('Capacity Backing (Hide)'!B$2,'Capacity Summary'!$B$36:$B$135,0),MATCH('Capacity Backing (Hide)'!$A54,'Capacity Summary'!$I$35:$BH$35,0))&lt;&gt;0,INDEX('Capacity Summary'!$I$36:$BH$135,MATCH('Capacity Backing (Hide)'!B$2,'Capacity Summary'!$B$36:$B$135,0),MATCH('Capacity Backing (Hide)'!$A54,'Capacity Summary'!$I$35:$BH$35,0)),0)),INDEX('Capacity Summary'!$C$36:$F$135,MATCH('Capacity Backing (Hide)'!B$2,'Capacity Summary'!$B$36:$B$135,0),2)))/IF(Summary!$B$7="Minutes",1,60)/COUNTA(INDEX(Capacity!$C$10:$Q$109,MATCH('Capacity Backing (Hide)'!B$2,Capacity!$B$10:$B$109,0),1):INDEX(Capacity!$C$10:$Q$109,MATCH('Capacity Backing (Hide)'!B$2,Capacity!$B$10:$B$109,0),15))</f>
        <v>3600</v>
      </c>
      <c r="C5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(Hide)'!$A54,'Capacity Summary'!$I$35:$BH$35,0))="x",INDEX('Capacity Summary'!$C$36:$F$135,MATCH('Capacity Backing (Hide)'!C$2,'Capacity Summary'!$B$36:$B$135,0),4),IF(INDEX('Capacity Summary'!$I$36:$BH$135,MATCH('Capacity Backing (Hide)'!C$2,'Capacity Summary'!$B$36:$B$135,0),MATCH('Capacity Backing (Hide)'!$A54,'Capacity Summary'!$I$35:$BH$35,0))&lt;&gt;0,INDEX('Capacity Summary'!$I$36:$BH$135,MATCH('Capacity Backing (Hide)'!C$2,'Capacity Summary'!$B$36:$B$135,0),MATCH('Capacity Backing (Hide)'!$A54,'Capacity Summary'!$I$35:$BH$35,0)),0)),INDEX('Capacity Summary'!$C$36:$F$135,MATCH('Capacity Backing (Hide)'!C$2,'Capacity Summary'!$B$36:$B$135,0),2)))/IF(Summary!$B$7="Minutes",1,60)/COUNTA(INDEX(Capacity!$C$10:$Q$109,MATCH('Capacity Backing (Hide)'!C$2,Capacity!$B$10:$B$109,0),1):INDEX(Capacity!$C$10:$Q$109,MATCH('Capacity Backing (Hide)'!C$2,Capacity!$B$10:$B$109,0),15))</f>
        <v>3600</v>
      </c>
      <c r="D5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(Hide)'!$A54,'Capacity Summary'!$I$35:$BH$35,0))="x",INDEX('Capacity Summary'!$C$36:$F$135,MATCH('Capacity Backing (Hide)'!D$2,'Capacity Summary'!$B$36:$B$135,0),4),IF(INDEX('Capacity Summary'!$I$36:$BH$135,MATCH('Capacity Backing (Hide)'!D$2,'Capacity Summary'!$B$36:$B$135,0),MATCH('Capacity Backing (Hide)'!$A54,'Capacity Summary'!$I$35:$BH$35,0))&lt;&gt;0,INDEX('Capacity Summary'!$I$36:$BH$135,MATCH('Capacity Backing (Hide)'!D$2,'Capacity Summary'!$B$36:$B$135,0),MATCH('Capacity Backing (Hide)'!$A54,'Capacity Summary'!$I$35:$BH$35,0)),0)),INDEX('Capacity Summary'!$C$36:$F$135,MATCH('Capacity Backing (Hide)'!D$2,'Capacity Summary'!$B$36:$B$135,0),2)))/IF(Summary!$B$7="Minutes",1,60)/COUNTA(INDEX(Capacity!$C$10:$Q$109,MATCH('Capacity Backing (Hide)'!D$2,Capacity!$B$10:$B$109,0),1):INDEX(Capacity!$C$10:$Q$109,MATCH('Capacity Backing (Hide)'!D$2,Capacity!$B$10:$B$109,0),15))</f>
        <v>3600</v>
      </c>
      <c r="E5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(Hide)'!$A54,'Capacity Summary'!$I$35:$BH$35,0))="x",INDEX('Capacity Summary'!$C$36:$F$135,MATCH('Capacity Backing (Hide)'!E$2,'Capacity Summary'!$B$36:$B$135,0),4),IF(INDEX('Capacity Summary'!$I$36:$BH$135,MATCH('Capacity Backing (Hide)'!E$2,'Capacity Summary'!$B$36:$B$135,0),MATCH('Capacity Backing (Hide)'!$A54,'Capacity Summary'!$I$35:$BH$35,0))&lt;&gt;0,INDEX('Capacity Summary'!$I$36:$BH$135,MATCH('Capacity Backing (Hide)'!E$2,'Capacity Summary'!$B$36:$B$135,0),MATCH('Capacity Backing (Hide)'!$A54,'Capacity Summary'!$I$35:$BH$35,0)),0)),INDEX('Capacity Summary'!$C$36:$F$135,MATCH('Capacity Backing (Hide)'!E$2,'Capacity Summary'!$B$36:$B$135,0),2)))/IF(Summary!$B$7="Minutes",1,60)/COUNTA(INDEX(Capacity!$C$10:$Q$109,MATCH('Capacity Backing (Hide)'!E$2,Capacity!$B$10:$B$109,0),1):INDEX(Capacity!$C$10:$Q$109,MATCH('Capacity Backing (Hide)'!E$2,Capacity!$B$10:$B$109,0),15))</f>
        <v>#N/A</v>
      </c>
      <c r="F5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(Hide)'!$A54,'Capacity Summary'!$I$35:$BH$35,0))="x",INDEX('Capacity Summary'!$C$36:$F$135,MATCH('Capacity Backing (Hide)'!F$2,'Capacity Summary'!$B$36:$B$135,0),4),IF(INDEX('Capacity Summary'!$I$36:$BH$135,MATCH('Capacity Backing (Hide)'!F$2,'Capacity Summary'!$B$36:$B$135,0),MATCH('Capacity Backing (Hide)'!$A54,'Capacity Summary'!$I$35:$BH$35,0))&lt;&gt;0,INDEX('Capacity Summary'!$I$36:$BH$135,MATCH('Capacity Backing (Hide)'!F$2,'Capacity Summary'!$B$36:$B$135,0),MATCH('Capacity Backing (Hide)'!$A54,'Capacity Summary'!$I$35:$BH$35,0)),0)),INDEX('Capacity Summary'!$C$36:$F$135,MATCH('Capacity Backing (Hide)'!F$2,'Capacity Summary'!$B$36:$B$135,0),2)))/IF(Summary!$B$7="Minutes",1,60)/COUNTA(INDEX(Capacity!$C$10:$Q$109,MATCH('Capacity Backing (Hide)'!F$2,Capacity!$B$10:$B$109,0),1):INDEX(Capacity!$C$10:$Q$109,MATCH('Capacity Backing (Hide)'!F$2,Capacity!$B$10:$B$109,0),15))</f>
        <v>#N/A</v>
      </c>
      <c r="G5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(Hide)'!$A54,'Capacity Summary'!$I$35:$BH$35,0))="x",INDEX('Capacity Summary'!$C$36:$F$135,MATCH('Capacity Backing (Hide)'!G$2,'Capacity Summary'!$B$36:$B$135,0),4),IF(INDEX('Capacity Summary'!$I$36:$BH$135,MATCH('Capacity Backing (Hide)'!G$2,'Capacity Summary'!$B$36:$B$135,0),MATCH('Capacity Backing (Hide)'!$A54,'Capacity Summary'!$I$35:$BH$35,0))&lt;&gt;0,INDEX('Capacity Summary'!$I$36:$BH$135,MATCH('Capacity Backing (Hide)'!G$2,'Capacity Summary'!$B$36:$B$135,0),MATCH('Capacity Backing (Hide)'!$A54,'Capacity Summary'!$I$35:$BH$35,0)),0)),INDEX('Capacity Summary'!$C$36:$F$135,MATCH('Capacity Backing (Hide)'!G$2,'Capacity Summary'!$B$36:$B$135,0),2)))/IF(Summary!$B$7="Minutes",1,60)/COUNTA(INDEX(Capacity!$C$10:$Q$109,MATCH('Capacity Backing (Hide)'!G$2,Capacity!$B$10:$B$109,0),1):INDEX(Capacity!$C$10:$Q$109,MATCH('Capacity Backing (Hide)'!G$2,Capacity!$B$10:$B$109,0),15))</f>
        <v>#N/A</v>
      </c>
      <c r="H5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(Hide)'!$A54,'Capacity Summary'!$I$35:$BH$35,0))="x",INDEX('Capacity Summary'!$C$36:$F$135,MATCH('Capacity Backing (Hide)'!H$2,'Capacity Summary'!$B$36:$B$135,0),4),IF(INDEX('Capacity Summary'!$I$36:$BH$135,MATCH('Capacity Backing (Hide)'!H$2,'Capacity Summary'!$B$36:$B$135,0),MATCH('Capacity Backing (Hide)'!$A54,'Capacity Summary'!$I$35:$BH$35,0))&lt;&gt;0,INDEX('Capacity Summary'!$I$36:$BH$135,MATCH('Capacity Backing (Hide)'!H$2,'Capacity Summary'!$B$36:$B$135,0),MATCH('Capacity Backing (Hide)'!$A54,'Capacity Summary'!$I$35:$BH$35,0)),0)),INDEX('Capacity Summary'!$C$36:$F$135,MATCH('Capacity Backing (Hide)'!H$2,'Capacity Summary'!$B$36:$B$135,0),2)))/IF(Summary!$B$7="Minutes",1,60)/COUNTA(INDEX(Capacity!$C$10:$Q$109,MATCH('Capacity Backing (Hide)'!H$2,Capacity!$B$10:$B$109,0),1):INDEX(Capacity!$C$10:$Q$109,MATCH('Capacity Backing (Hide)'!H$2,Capacity!$B$10:$B$109,0),15))</f>
        <v>#N/A</v>
      </c>
      <c r="I5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(Hide)'!$A54,'Capacity Summary'!$I$35:$BH$35,0))="x",INDEX('Capacity Summary'!$C$36:$F$135,MATCH('Capacity Backing (Hide)'!I$2,'Capacity Summary'!$B$36:$B$135,0),4),IF(INDEX('Capacity Summary'!$I$36:$BH$135,MATCH('Capacity Backing (Hide)'!I$2,'Capacity Summary'!$B$36:$B$135,0),MATCH('Capacity Backing (Hide)'!$A54,'Capacity Summary'!$I$35:$BH$35,0))&lt;&gt;0,INDEX('Capacity Summary'!$I$36:$BH$135,MATCH('Capacity Backing (Hide)'!I$2,'Capacity Summary'!$B$36:$B$135,0),MATCH('Capacity Backing (Hide)'!$A54,'Capacity Summary'!$I$35:$BH$35,0)),0)),INDEX('Capacity Summary'!$C$36:$F$135,MATCH('Capacity Backing (Hide)'!I$2,'Capacity Summary'!$B$36:$B$135,0),2)))/IF(Summary!$B$7="Minutes",1,60)/COUNTA(INDEX(Capacity!$C$10:$Q$109,MATCH('Capacity Backing (Hide)'!I$2,Capacity!$B$10:$B$109,0),1):INDEX(Capacity!$C$10:$Q$109,MATCH('Capacity Backing (Hide)'!I$2,Capacity!$B$10:$B$109,0),15))</f>
        <v>#N/A</v>
      </c>
      <c r="J5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(Hide)'!$A54,'Capacity Summary'!$I$35:$BH$35,0))="x",INDEX('Capacity Summary'!$C$36:$F$135,MATCH('Capacity Backing (Hide)'!J$2,'Capacity Summary'!$B$36:$B$135,0),4),IF(INDEX('Capacity Summary'!$I$36:$BH$135,MATCH('Capacity Backing (Hide)'!J$2,'Capacity Summary'!$B$36:$B$135,0),MATCH('Capacity Backing (Hide)'!$A54,'Capacity Summary'!$I$35:$BH$35,0))&lt;&gt;0,INDEX('Capacity Summary'!$I$36:$BH$135,MATCH('Capacity Backing (Hide)'!J$2,'Capacity Summary'!$B$36:$B$135,0),MATCH('Capacity Backing (Hide)'!$A54,'Capacity Summary'!$I$35:$BH$35,0)),0)),INDEX('Capacity Summary'!$C$36:$F$135,MATCH('Capacity Backing (Hide)'!J$2,'Capacity Summary'!$B$36:$B$135,0),2)))/IF(Summary!$B$7="Minutes",1,60)/COUNTA(INDEX(Capacity!$C$10:$Q$109,MATCH('Capacity Backing (Hide)'!J$2,Capacity!$B$10:$B$109,0),1):INDEX(Capacity!$C$10:$Q$109,MATCH('Capacity Backing (Hide)'!J$2,Capacity!$B$10:$B$109,0),15))</f>
        <v>#N/A</v>
      </c>
      <c r="K5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(Hide)'!$A54,'Capacity Summary'!$I$35:$BH$35,0))="x",INDEX('Capacity Summary'!$C$36:$F$135,MATCH('Capacity Backing (Hide)'!K$2,'Capacity Summary'!$B$36:$B$135,0),4),IF(INDEX('Capacity Summary'!$I$36:$BH$135,MATCH('Capacity Backing (Hide)'!K$2,'Capacity Summary'!$B$36:$B$135,0),MATCH('Capacity Backing (Hide)'!$A54,'Capacity Summary'!$I$35:$BH$35,0))&lt;&gt;0,INDEX('Capacity Summary'!$I$36:$BH$135,MATCH('Capacity Backing (Hide)'!K$2,'Capacity Summary'!$B$36:$B$135,0),MATCH('Capacity Backing (Hide)'!$A54,'Capacity Summary'!$I$35:$BH$35,0)),0)),INDEX('Capacity Summary'!$C$36:$F$135,MATCH('Capacity Backing (Hide)'!K$2,'Capacity Summary'!$B$36:$B$135,0),2)))/IF(Summary!$B$7="Minutes",1,60)/COUNTA(INDEX(Capacity!$C$10:$Q$109,MATCH('Capacity Backing (Hide)'!K$2,Capacity!$B$10:$B$109,0),1):INDEX(Capacity!$C$10:$Q$109,MATCH('Capacity Backing (Hide)'!K$2,Capacity!$B$10:$B$109,0),15))</f>
        <v>#N/A</v>
      </c>
      <c r="L5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(Hide)'!$A54,'Capacity Summary'!$I$35:$BH$35,0))="x",INDEX('Capacity Summary'!$C$36:$F$135,MATCH('Capacity Backing (Hide)'!L$2,'Capacity Summary'!$B$36:$B$135,0),4),IF(INDEX('Capacity Summary'!$I$36:$BH$135,MATCH('Capacity Backing (Hide)'!L$2,'Capacity Summary'!$B$36:$B$135,0),MATCH('Capacity Backing (Hide)'!$A54,'Capacity Summary'!$I$35:$BH$35,0))&lt;&gt;0,INDEX('Capacity Summary'!$I$36:$BH$135,MATCH('Capacity Backing (Hide)'!L$2,'Capacity Summary'!$B$36:$B$135,0),MATCH('Capacity Backing (Hide)'!$A54,'Capacity Summary'!$I$35:$BH$35,0)),0)),INDEX('Capacity Summary'!$C$36:$F$135,MATCH('Capacity Backing (Hide)'!L$2,'Capacity Summary'!$B$36:$B$135,0),2)))/IF(Summary!$B$7="Minutes",1,60)/COUNTA(INDEX(Capacity!$C$10:$Q$109,MATCH('Capacity Backing (Hide)'!L$2,Capacity!$B$10:$B$109,0),1):INDEX(Capacity!$C$10:$Q$109,MATCH('Capacity Backing (Hide)'!L$2,Capacity!$B$10:$B$109,0),15))</f>
        <v>#N/A</v>
      </c>
      <c r="M5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(Hide)'!$A54,'Capacity Summary'!$I$35:$BH$35,0))="x",INDEX('Capacity Summary'!$C$36:$F$135,MATCH('Capacity Backing (Hide)'!M$2,'Capacity Summary'!$B$36:$B$135,0),4),IF(INDEX('Capacity Summary'!$I$36:$BH$135,MATCH('Capacity Backing (Hide)'!M$2,'Capacity Summary'!$B$36:$B$135,0),MATCH('Capacity Backing (Hide)'!$A54,'Capacity Summary'!$I$35:$BH$35,0))&lt;&gt;0,INDEX('Capacity Summary'!$I$36:$BH$135,MATCH('Capacity Backing (Hide)'!M$2,'Capacity Summary'!$B$36:$B$135,0),MATCH('Capacity Backing (Hide)'!$A54,'Capacity Summary'!$I$35:$BH$35,0)),0)),INDEX('Capacity Summary'!$C$36:$F$135,MATCH('Capacity Backing (Hide)'!M$2,'Capacity Summary'!$B$36:$B$135,0),2)))/IF(Summary!$B$7="Minutes",1,60)/COUNTA(INDEX(Capacity!$C$10:$Q$109,MATCH('Capacity Backing (Hide)'!M$2,Capacity!$B$10:$B$109,0),1):INDEX(Capacity!$C$10:$Q$109,MATCH('Capacity Backing (Hide)'!M$2,Capacity!$B$10:$B$109,0),15))</f>
        <v>#N/A</v>
      </c>
      <c r="N5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(Hide)'!$A54,'Capacity Summary'!$I$35:$BH$35,0))="x",INDEX('Capacity Summary'!$C$36:$F$135,MATCH('Capacity Backing (Hide)'!N$2,'Capacity Summary'!$B$36:$B$135,0),4),IF(INDEX('Capacity Summary'!$I$36:$BH$135,MATCH('Capacity Backing (Hide)'!N$2,'Capacity Summary'!$B$36:$B$135,0),MATCH('Capacity Backing (Hide)'!$A54,'Capacity Summary'!$I$35:$BH$35,0))&lt;&gt;0,INDEX('Capacity Summary'!$I$36:$BH$135,MATCH('Capacity Backing (Hide)'!N$2,'Capacity Summary'!$B$36:$B$135,0),MATCH('Capacity Backing (Hide)'!$A54,'Capacity Summary'!$I$35:$BH$35,0)),0)),INDEX('Capacity Summary'!$C$36:$F$135,MATCH('Capacity Backing (Hide)'!N$2,'Capacity Summary'!$B$36:$B$135,0),2)))/IF(Summary!$B$7="Minutes",1,60)/COUNTA(INDEX(Capacity!$C$10:$Q$109,MATCH('Capacity Backing (Hide)'!N$2,Capacity!$B$10:$B$109,0),1):INDEX(Capacity!$C$10:$Q$109,MATCH('Capacity Backing (Hide)'!N$2,Capacity!$B$10:$B$109,0),15))</f>
        <v>#N/A</v>
      </c>
      <c r="O5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(Hide)'!$A54,'Capacity Summary'!$I$35:$BH$35,0))="x",INDEX('Capacity Summary'!$C$36:$F$135,MATCH('Capacity Backing (Hide)'!O$2,'Capacity Summary'!$B$36:$B$135,0),4),IF(INDEX('Capacity Summary'!$I$36:$BH$135,MATCH('Capacity Backing (Hide)'!O$2,'Capacity Summary'!$B$36:$B$135,0),MATCH('Capacity Backing (Hide)'!$A54,'Capacity Summary'!$I$35:$BH$35,0))&lt;&gt;0,INDEX('Capacity Summary'!$I$36:$BH$135,MATCH('Capacity Backing (Hide)'!O$2,'Capacity Summary'!$B$36:$B$135,0),MATCH('Capacity Backing (Hide)'!$A54,'Capacity Summary'!$I$35:$BH$35,0)),0)),INDEX('Capacity Summary'!$C$36:$F$135,MATCH('Capacity Backing (Hide)'!O$2,'Capacity Summary'!$B$36:$B$135,0),2)))/IF(Summary!$B$7="Minutes",1,60)/COUNTA(INDEX(Capacity!$C$10:$Q$109,MATCH('Capacity Backing (Hide)'!O$2,Capacity!$B$10:$B$109,0),1):INDEX(Capacity!$C$10:$Q$109,MATCH('Capacity Backing (Hide)'!O$2,Capacity!$B$10:$B$109,0),15))</f>
        <v>#N/A</v>
      </c>
      <c r="P5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(Hide)'!$A54,'Capacity Summary'!$I$35:$BH$35,0))="x",INDEX('Capacity Summary'!$C$36:$F$135,MATCH('Capacity Backing (Hide)'!P$2,'Capacity Summary'!$B$36:$B$135,0),4),IF(INDEX('Capacity Summary'!$I$36:$BH$135,MATCH('Capacity Backing (Hide)'!P$2,'Capacity Summary'!$B$36:$B$135,0),MATCH('Capacity Backing (Hide)'!$A54,'Capacity Summary'!$I$35:$BH$35,0))&lt;&gt;0,INDEX('Capacity Summary'!$I$36:$BH$135,MATCH('Capacity Backing (Hide)'!P$2,'Capacity Summary'!$B$36:$B$135,0),MATCH('Capacity Backing (Hide)'!$A54,'Capacity Summary'!$I$35:$BH$35,0)),0)),INDEX('Capacity Summary'!$C$36:$F$135,MATCH('Capacity Backing (Hide)'!P$2,'Capacity Summary'!$B$36:$B$135,0),2)))/IF(Summary!$B$7="Minutes",1,60)/COUNTA(INDEX(Capacity!$C$10:$Q$109,MATCH('Capacity Backing (Hide)'!P$2,Capacity!$B$10:$B$109,0),1):INDEX(Capacity!$C$10:$Q$109,MATCH('Capacity Backing (Hide)'!P$2,Capacity!$B$10:$B$109,0),15))</f>
        <v>#N/A</v>
      </c>
      <c r="Q5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(Hide)'!$A54,'Capacity Summary'!$I$35:$BH$35,0))="x",INDEX('Capacity Summary'!$C$36:$F$135,MATCH('Capacity Backing (Hide)'!Q$2,'Capacity Summary'!$B$36:$B$135,0),4),IF(INDEX('Capacity Summary'!$I$36:$BH$135,MATCH('Capacity Backing (Hide)'!Q$2,'Capacity Summary'!$B$36:$B$135,0),MATCH('Capacity Backing (Hide)'!$A54,'Capacity Summary'!$I$35:$BH$35,0))&lt;&gt;0,INDEX('Capacity Summary'!$I$36:$BH$135,MATCH('Capacity Backing (Hide)'!Q$2,'Capacity Summary'!$B$36:$B$135,0),MATCH('Capacity Backing (Hide)'!$A54,'Capacity Summary'!$I$35:$BH$35,0)),0)),INDEX('Capacity Summary'!$C$36:$F$135,MATCH('Capacity Backing (Hide)'!Q$2,'Capacity Summary'!$B$36:$B$135,0),2)))/IF(Summary!$B$7="Minutes",1,60)/COUNTA(INDEX(Capacity!$C$10:$Q$109,MATCH('Capacity Backing (Hide)'!Q$2,Capacity!$B$10:$B$109,0),1):INDEX(Capacity!$C$10:$Q$109,MATCH('Capacity Backing (Hide)'!Q$2,Capacity!$B$10:$B$109,0),15))</f>
        <v>#N/A</v>
      </c>
      <c r="R5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(Hide)'!$A54,'Capacity Summary'!$I$35:$BH$35,0))="x",INDEX('Capacity Summary'!$C$36:$F$135,MATCH('Capacity Backing (Hide)'!R$2,'Capacity Summary'!$B$36:$B$135,0),4),IF(INDEX('Capacity Summary'!$I$36:$BH$135,MATCH('Capacity Backing (Hide)'!R$2,'Capacity Summary'!$B$36:$B$135,0),MATCH('Capacity Backing (Hide)'!$A54,'Capacity Summary'!$I$35:$BH$35,0))&lt;&gt;0,INDEX('Capacity Summary'!$I$36:$BH$135,MATCH('Capacity Backing (Hide)'!R$2,'Capacity Summary'!$B$36:$B$135,0),MATCH('Capacity Backing (Hide)'!$A54,'Capacity Summary'!$I$35:$BH$35,0)),0)),INDEX('Capacity Summary'!$C$36:$F$135,MATCH('Capacity Backing (Hide)'!R$2,'Capacity Summary'!$B$36:$B$135,0),2)))/IF(Summary!$B$7="Minutes",1,60)/COUNTA(INDEX(Capacity!$C$10:$Q$109,MATCH('Capacity Backing (Hide)'!R$2,Capacity!$B$10:$B$109,0),1):INDEX(Capacity!$C$10:$Q$109,MATCH('Capacity Backing (Hide)'!R$2,Capacity!$B$10:$B$109,0),15))</f>
        <v>#N/A</v>
      </c>
      <c r="S5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(Hide)'!$A54,'Capacity Summary'!$I$35:$BH$35,0))="x",INDEX('Capacity Summary'!$C$36:$F$135,MATCH('Capacity Backing (Hide)'!S$2,'Capacity Summary'!$B$36:$B$135,0),4),IF(INDEX('Capacity Summary'!$I$36:$BH$135,MATCH('Capacity Backing (Hide)'!S$2,'Capacity Summary'!$B$36:$B$135,0),MATCH('Capacity Backing (Hide)'!$A54,'Capacity Summary'!$I$35:$BH$35,0))&lt;&gt;0,INDEX('Capacity Summary'!$I$36:$BH$135,MATCH('Capacity Backing (Hide)'!S$2,'Capacity Summary'!$B$36:$B$135,0),MATCH('Capacity Backing (Hide)'!$A54,'Capacity Summary'!$I$35:$BH$35,0)),0)),INDEX('Capacity Summary'!$C$36:$F$135,MATCH('Capacity Backing (Hide)'!S$2,'Capacity Summary'!$B$36:$B$135,0),2)))/IF(Summary!$B$7="Minutes",1,60)/COUNTA(INDEX(Capacity!$C$10:$Q$109,MATCH('Capacity Backing (Hide)'!S$2,Capacity!$B$10:$B$109,0),1):INDEX(Capacity!$C$10:$Q$109,MATCH('Capacity Backing (Hide)'!S$2,Capacity!$B$10:$B$109,0),15))</f>
        <v>#N/A</v>
      </c>
      <c r="T5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(Hide)'!$A54,'Capacity Summary'!$I$35:$BH$35,0))="x",INDEX('Capacity Summary'!$C$36:$F$135,MATCH('Capacity Backing (Hide)'!T$2,'Capacity Summary'!$B$36:$B$135,0),4),IF(INDEX('Capacity Summary'!$I$36:$BH$135,MATCH('Capacity Backing (Hide)'!T$2,'Capacity Summary'!$B$36:$B$135,0),MATCH('Capacity Backing (Hide)'!$A54,'Capacity Summary'!$I$35:$BH$35,0))&lt;&gt;0,INDEX('Capacity Summary'!$I$36:$BH$135,MATCH('Capacity Backing (Hide)'!T$2,'Capacity Summary'!$B$36:$B$135,0),MATCH('Capacity Backing (Hide)'!$A54,'Capacity Summary'!$I$35:$BH$35,0)),0)),INDEX('Capacity Summary'!$C$36:$F$135,MATCH('Capacity Backing (Hide)'!T$2,'Capacity Summary'!$B$36:$B$135,0),2)))/IF(Summary!$B$7="Minutes",1,60)/COUNTA(INDEX(Capacity!$C$10:$Q$109,MATCH('Capacity Backing (Hide)'!T$2,Capacity!$B$10:$B$109,0),1):INDEX(Capacity!$C$10:$Q$109,MATCH('Capacity Backing (Hide)'!T$2,Capacity!$B$10:$B$109,0),15))</f>
        <v>#N/A</v>
      </c>
      <c r="U5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(Hide)'!$A54,'Capacity Summary'!$I$35:$BH$35,0))="x",INDEX('Capacity Summary'!$C$36:$F$135,MATCH('Capacity Backing (Hide)'!U$2,'Capacity Summary'!$B$36:$B$135,0),4),IF(INDEX('Capacity Summary'!$I$36:$BH$135,MATCH('Capacity Backing (Hide)'!U$2,'Capacity Summary'!$B$36:$B$135,0),MATCH('Capacity Backing (Hide)'!$A54,'Capacity Summary'!$I$35:$BH$35,0))&lt;&gt;0,INDEX('Capacity Summary'!$I$36:$BH$135,MATCH('Capacity Backing (Hide)'!U$2,'Capacity Summary'!$B$36:$B$135,0),MATCH('Capacity Backing (Hide)'!$A54,'Capacity Summary'!$I$35:$BH$35,0)),0)),INDEX('Capacity Summary'!$C$36:$F$135,MATCH('Capacity Backing (Hide)'!U$2,'Capacity Summary'!$B$36:$B$135,0),2)))/IF(Summary!$B$7="Minutes",1,60)/COUNTA(INDEX(Capacity!$C$10:$Q$109,MATCH('Capacity Backing (Hide)'!U$2,Capacity!$B$10:$B$109,0),1):INDEX(Capacity!$C$10:$Q$109,MATCH('Capacity Backing (Hide)'!U$2,Capacity!$B$10:$B$109,0),15))</f>
        <v>#N/A</v>
      </c>
      <c r="V5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(Hide)'!$A54,'Capacity Summary'!$I$35:$BH$35,0))="x",INDEX('Capacity Summary'!$C$36:$F$135,MATCH('Capacity Backing (Hide)'!V$2,'Capacity Summary'!$B$36:$B$135,0),4),IF(INDEX('Capacity Summary'!$I$36:$BH$135,MATCH('Capacity Backing (Hide)'!V$2,'Capacity Summary'!$B$36:$B$135,0),MATCH('Capacity Backing (Hide)'!$A54,'Capacity Summary'!$I$35:$BH$35,0))&lt;&gt;0,INDEX('Capacity Summary'!$I$36:$BH$135,MATCH('Capacity Backing (Hide)'!V$2,'Capacity Summary'!$B$36:$B$135,0),MATCH('Capacity Backing (Hide)'!$A54,'Capacity Summary'!$I$35:$BH$35,0)),0)),INDEX('Capacity Summary'!$C$36:$F$135,MATCH('Capacity Backing (Hide)'!V$2,'Capacity Summary'!$B$36:$B$135,0),2)))/IF(Summary!$B$7="Minutes",1,60)/COUNTA(INDEX(Capacity!$C$10:$Q$109,MATCH('Capacity Backing (Hide)'!V$2,Capacity!$B$10:$B$109,0),1):INDEX(Capacity!$C$10:$Q$109,MATCH('Capacity Backing (Hide)'!V$2,Capacity!$B$10:$B$109,0),15))</f>
        <v>#N/A</v>
      </c>
      <c r="W5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(Hide)'!$A54,'Capacity Summary'!$I$35:$BH$35,0))="x",INDEX('Capacity Summary'!$C$36:$F$135,MATCH('Capacity Backing (Hide)'!W$2,'Capacity Summary'!$B$36:$B$135,0),4),IF(INDEX('Capacity Summary'!$I$36:$BH$135,MATCH('Capacity Backing (Hide)'!W$2,'Capacity Summary'!$B$36:$B$135,0),MATCH('Capacity Backing (Hide)'!$A54,'Capacity Summary'!$I$35:$BH$35,0))&lt;&gt;0,INDEX('Capacity Summary'!$I$36:$BH$135,MATCH('Capacity Backing (Hide)'!W$2,'Capacity Summary'!$B$36:$B$135,0),MATCH('Capacity Backing (Hide)'!$A54,'Capacity Summary'!$I$35:$BH$35,0)),0)),INDEX('Capacity Summary'!$C$36:$F$135,MATCH('Capacity Backing (Hide)'!W$2,'Capacity Summary'!$B$36:$B$135,0),2)))/IF(Summary!$B$7="Minutes",1,60)/COUNTA(INDEX(Capacity!$C$10:$Q$109,MATCH('Capacity Backing (Hide)'!W$2,Capacity!$B$10:$B$109,0),1):INDEX(Capacity!$C$10:$Q$109,MATCH('Capacity Backing (Hide)'!W$2,Capacity!$B$10:$B$109,0),15))</f>
        <v>#N/A</v>
      </c>
      <c r="X5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(Hide)'!$A54,'Capacity Summary'!$I$35:$BH$35,0))="x",INDEX('Capacity Summary'!$C$36:$F$135,MATCH('Capacity Backing (Hide)'!X$2,'Capacity Summary'!$B$36:$B$135,0),4),IF(INDEX('Capacity Summary'!$I$36:$BH$135,MATCH('Capacity Backing (Hide)'!X$2,'Capacity Summary'!$B$36:$B$135,0),MATCH('Capacity Backing (Hide)'!$A54,'Capacity Summary'!$I$35:$BH$35,0))&lt;&gt;0,INDEX('Capacity Summary'!$I$36:$BH$135,MATCH('Capacity Backing (Hide)'!X$2,'Capacity Summary'!$B$36:$B$135,0),MATCH('Capacity Backing (Hide)'!$A54,'Capacity Summary'!$I$35:$BH$35,0)),0)),INDEX('Capacity Summary'!$C$36:$F$135,MATCH('Capacity Backing (Hide)'!X$2,'Capacity Summary'!$B$36:$B$135,0),2)))/IF(Summary!$B$7="Minutes",1,60)/COUNTA(INDEX(Capacity!$C$10:$Q$109,MATCH('Capacity Backing (Hide)'!X$2,Capacity!$B$10:$B$109,0),1):INDEX(Capacity!$C$10:$Q$109,MATCH('Capacity Backing (Hide)'!X$2,Capacity!$B$10:$B$109,0),15))</f>
        <v>#N/A</v>
      </c>
      <c r="Y5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(Hide)'!$A54,'Capacity Summary'!$I$35:$BH$35,0))="x",INDEX('Capacity Summary'!$C$36:$F$135,MATCH('Capacity Backing (Hide)'!Y$2,'Capacity Summary'!$B$36:$B$135,0),4),IF(INDEX('Capacity Summary'!$I$36:$BH$135,MATCH('Capacity Backing (Hide)'!Y$2,'Capacity Summary'!$B$36:$B$135,0),MATCH('Capacity Backing (Hide)'!$A54,'Capacity Summary'!$I$35:$BH$35,0))&lt;&gt;0,INDEX('Capacity Summary'!$I$36:$BH$135,MATCH('Capacity Backing (Hide)'!Y$2,'Capacity Summary'!$B$36:$B$135,0),MATCH('Capacity Backing (Hide)'!$A54,'Capacity Summary'!$I$35:$BH$35,0)),0)),INDEX('Capacity Summary'!$C$36:$F$135,MATCH('Capacity Backing (Hide)'!Y$2,'Capacity Summary'!$B$36:$B$135,0),2)))/IF(Summary!$B$7="Minutes",1,60)/COUNTA(INDEX(Capacity!$C$10:$Q$109,MATCH('Capacity Backing (Hide)'!Y$2,Capacity!$B$10:$B$109,0),1):INDEX(Capacity!$C$10:$Q$109,MATCH('Capacity Backing (Hide)'!Y$2,Capacity!$B$10:$B$109,0),15))</f>
        <v>#N/A</v>
      </c>
      <c r="Z5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(Hide)'!$A54,'Capacity Summary'!$I$35:$BH$35,0))="x",INDEX('Capacity Summary'!$C$36:$F$135,MATCH('Capacity Backing (Hide)'!Z$2,'Capacity Summary'!$B$36:$B$135,0),4),IF(INDEX('Capacity Summary'!$I$36:$BH$135,MATCH('Capacity Backing (Hide)'!Z$2,'Capacity Summary'!$B$36:$B$135,0),MATCH('Capacity Backing (Hide)'!$A54,'Capacity Summary'!$I$35:$BH$35,0))&lt;&gt;0,INDEX('Capacity Summary'!$I$36:$BH$135,MATCH('Capacity Backing (Hide)'!Z$2,'Capacity Summary'!$B$36:$B$135,0),MATCH('Capacity Backing (Hide)'!$A54,'Capacity Summary'!$I$35:$BH$35,0)),0)),INDEX('Capacity Summary'!$C$36:$F$135,MATCH('Capacity Backing (Hide)'!Z$2,'Capacity Summary'!$B$36:$B$135,0),2)))/IF(Summary!$B$7="Minutes",1,60)/COUNTA(INDEX(Capacity!$C$10:$Q$109,MATCH('Capacity Backing (Hide)'!Z$2,Capacity!$B$10:$B$109,0),1):INDEX(Capacity!$C$10:$Q$109,MATCH('Capacity Backing (Hide)'!Z$2,Capacity!$B$10:$B$109,0),15))</f>
        <v>#N/A</v>
      </c>
      <c r="AA5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(Hide)'!$A54,'Capacity Summary'!$I$35:$BH$35,0))="x",INDEX('Capacity Summary'!$C$36:$F$135,MATCH('Capacity Backing (Hide)'!AA$2,'Capacity Summary'!$B$36:$B$135,0),4),IF(INDEX('Capacity Summary'!$I$36:$BH$135,MATCH('Capacity Backing (Hide)'!AA$2,'Capacity Summary'!$B$36:$B$135,0),MATCH('Capacity Backing (Hide)'!$A54,'Capacity Summary'!$I$35:$BH$35,0))&lt;&gt;0,INDEX('Capacity Summary'!$I$36:$BH$135,MATCH('Capacity Backing (Hide)'!AA$2,'Capacity Summary'!$B$36:$B$135,0),MATCH('Capacity Backing (Hide)'!$A54,'Capacity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(Hide)'!$A54,'Capacity Summary'!$I$35:$BH$35,0))="x",INDEX('Capacity Summary'!$C$36:$F$135,MATCH('Capacity Backing (Hide)'!AB$2,'Capacity Summary'!$B$36:$B$135,0),4),IF(INDEX('Capacity Summary'!$I$36:$BH$135,MATCH('Capacity Backing (Hide)'!AB$2,'Capacity Summary'!$B$36:$B$135,0),MATCH('Capacity Backing (Hide)'!$A54,'Capacity Summary'!$I$35:$BH$35,0))&lt;&gt;0,INDEX('Capacity Summary'!$I$36:$BH$135,MATCH('Capacity Backing (Hide)'!AB$2,'Capacity Summary'!$B$36:$B$135,0),MATCH('Capacity Backing (Hide)'!$A54,'Capacity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(Hide)'!$A54,'Capacity Summary'!$I$35:$BH$35,0))="x",INDEX('Capacity Summary'!$C$36:$F$135,MATCH('Capacity Backing (Hide)'!AC$2,'Capacity Summary'!$B$36:$B$135,0),4),IF(INDEX('Capacity Summary'!$I$36:$BH$135,MATCH('Capacity Backing (Hide)'!AC$2,'Capacity Summary'!$B$36:$B$135,0),MATCH('Capacity Backing (Hide)'!$A54,'Capacity Summary'!$I$35:$BH$35,0))&lt;&gt;0,INDEX('Capacity Summary'!$I$36:$BH$135,MATCH('Capacity Backing (Hide)'!AC$2,'Capacity Summary'!$B$36:$B$135,0),MATCH('Capacity Backing (Hide)'!$A54,'Capacity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(Hide)'!$A54,'Capacity Summary'!$I$35:$BH$35,0))="x",INDEX('Capacity Summary'!$C$36:$F$135,MATCH('Capacity Backing (Hide)'!AD$2,'Capacity Summary'!$B$36:$B$135,0),4),IF(INDEX('Capacity Summary'!$I$36:$BH$135,MATCH('Capacity Backing (Hide)'!AD$2,'Capacity Summary'!$B$36:$B$135,0),MATCH('Capacity Backing (Hide)'!$A54,'Capacity Summary'!$I$35:$BH$35,0))&lt;&gt;0,INDEX('Capacity Summary'!$I$36:$BH$135,MATCH('Capacity Backing (Hide)'!AD$2,'Capacity Summary'!$B$36:$B$135,0),MATCH('Capacity Backing (Hide)'!$A54,'Capacity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(Hide)'!$A54,'Capacity Summary'!$I$35:$BH$35,0))="x",INDEX('Capacity Summary'!$C$36:$F$135,MATCH('Capacity Backing (Hide)'!AE$2,'Capacity Summary'!$B$36:$B$135,0),4),IF(INDEX('Capacity Summary'!$I$36:$BH$135,MATCH('Capacity Backing (Hide)'!AE$2,'Capacity Summary'!$B$36:$B$135,0),MATCH('Capacity Backing (Hide)'!$A54,'Capacity Summary'!$I$35:$BH$35,0))&lt;&gt;0,INDEX('Capacity Summary'!$I$36:$BH$135,MATCH('Capacity Backing (Hide)'!AE$2,'Capacity Summary'!$B$36:$B$135,0),MATCH('Capacity Backing (Hide)'!$A54,'Capacity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(Hide)'!$A54,'Capacity Summary'!$I$35:$BH$35,0))="x",INDEX('Capacity Summary'!$C$36:$F$135,MATCH('Capacity Backing (Hide)'!AF$2,'Capacity Summary'!$B$36:$B$135,0),4),IF(INDEX('Capacity Summary'!$I$36:$BH$135,MATCH('Capacity Backing (Hide)'!AF$2,'Capacity Summary'!$B$36:$B$135,0),MATCH('Capacity Backing (Hide)'!$A54,'Capacity Summary'!$I$35:$BH$35,0))&lt;&gt;0,INDEX('Capacity Summary'!$I$36:$BH$135,MATCH('Capacity Backing (Hide)'!AF$2,'Capacity Summary'!$B$36:$B$135,0),MATCH('Capacity Backing (Hide)'!$A54,'Capacity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(Hide)'!$A54,'Capacity Summary'!$I$35:$BH$35,0))="x",INDEX('Capacity Summary'!$C$36:$F$135,MATCH('Capacity Backing (Hide)'!AG$2,'Capacity Summary'!$B$36:$B$135,0),4),IF(INDEX('Capacity Summary'!$I$36:$BH$135,MATCH('Capacity Backing (Hide)'!AG$2,'Capacity Summary'!$B$36:$B$135,0),MATCH('Capacity Backing (Hide)'!$A54,'Capacity Summary'!$I$35:$BH$35,0))&lt;&gt;0,INDEX('Capacity Summary'!$I$36:$BH$135,MATCH('Capacity Backing (Hide)'!AG$2,'Capacity Summary'!$B$36:$B$135,0),MATCH('Capacity Backing (Hide)'!$A54,'Capacity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(Hide)'!$A54,'Capacity Summary'!$I$35:$BH$35,0))="x",INDEX('Capacity Summary'!$C$36:$F$135,MATCH('Capacity Backing (Hide)'!AH$2,'Capacity Summary'!$B$36:$B$135,0),4),IF(INDEX('Capacity Summary'!$I$36:$BH$135,MATCH('Capacity Backing (Hide)'!AH$2,'Capacity Summary'!$B$36:$B$135,0),MATCH('Capacity Backing (Hide)'!$A54,'Capacity Summary'!$I$35:$BH$35,0))&lt;&gt;0,INDEX('Capacity Summary'!$I$36:$BH$135,MATCH('Capacity Backing (Hide)'!AH$2,'Capacity Summary'!$B$36:$B$135,0),MATCH('Capacity Backing (Hide)'!$A54,'Capacity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(Hide)'!$A54,'Capacity Summary'!$I$35:$BH$35,0))="x",INDEX('Capacity Summary'!$C$36:$F$135,MATCH('Capacity Backing (Hide)'!AI$2,'Capacity Summary'!$B$36:$B$135,0),4),IF(INDEX('Capacity Summary'!$I$36:$BH$135,MATCH('Capacity Backing (Hide)'!AI$2,'Capacity Summary'!$B$36:$B$135,0),MATCH('Capacity Backing (Hide)'!$A54,'Capacity Summary'!$I$35:$BH$35,0))&lt;&gt;0,INDEX('Capacity Summary'!$I$36:$BH$135,MATCH('Capacity Backing (Hide)'!AI$2,'Capacity Summary'!$B$36:$B$135,0),MATCH('Capacity Backing (Hide)'!$A54,'Capacity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(Hide)'!$A54,'Capacity Summary'!$I$35:$BH$35,0))="x",INDEX('Capacity Summary'!$C$36:$F$135,MATCH('Capacity Backing (Hide)'!AJ$2,'Capacity Summary'!$B$36:$B$135,0),4),IF(INDEX('Capacity Summary'!$I$36:$BH$135,MATCH('Capacity Backing (Hide)'!AJ$2,'Capacity Summary'!$B$36:$B$135,0),MATCH('Capacity Backing (Hide)'!$A54,'Capacity Summary'!$I$35:$BH$35,0))&lt;&gt;0,INDEX('Capacity Summary'!$I$36:$BH$135,MATCH('Capacity Backing (Hide)'!AJ$2,'Capacity Summary'!$B$36:$B$135,0),MATCH('Capacity Backing (Hide)'!$A54,'Capacity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(Hide)'!$A54,'Capacity Summary'!$I$35:$BH$35,0))="x",INDEX('Capacity Summary'!$C$36:$F$135,MATCH('Capacity Backing (Hide)'!AK$2,'Capacity Summary'!$B$36:$B$135,0),4),IF(INDEX('Capacity Summary'!$I$36:$BH$135,MATCH('Capacity Backing (Hide)'!AK$2,'Capacity Summary'!$B$36:$B$135,0),MATCH('Capacity Backing (Hide)'!$A54,'Capacity Summary'!$I$35:$BH$35,0))&lt;&gt;0,INDEX('Capacity Summary'!$I$36:$BH$135,MATCH('Capacity Backing (Hide)'!AK$2,'Capacity Summary'!$B$36:$B$135,0),MATCH('Capacity Backing (Hide)'!$A54,'Capacity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(Hide)'!$A54,'Capacity Summary'!$I$35:$BH$35,0))="x",INDEX('Capacity Summary'!$C$36:$F$135,MATCH('Capacity Backing (Hide)'!AL$2,'Capacity Summary'!$B$36:$B$135,0),4),IF(INDEX('Capacity Summary'!$I$36:$BH$135,MATCH('Capacity Backing (Hide)'!AL$2,'Capacity Summary'!$B$36:$B$135,0),MATCH('Capacity Backing (Hide)'!$A54,'Capacity Summary'!$I$35:$BH$35,0))&lt;&gt;0,INDEX('Capacity Summary'!$I$36:$BH$135,MATCH('Capacity Backing (Hide)'!AL$2,'Capacity Summary'!$B$36:$B$135,0),MATCH('Capacity Backing (Hide)'!$A54,'Capacity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(Hide)'!$A54,'Capacity Summary'!$I$35:$BH$35,0))="x",INDEX('Capacity Summary'!$C$36:$F$135,MATCH('Capacity Backing (Hide)'!AM$2,'Capacity Summary'!$B$36:$B$135,0),4),IF(INDEX('Capacity Summary'!$I$36:$BH$135,MATCH('Capacity Backing (Hide)'!AM$2,'Capacity Summary'!$B$36:$B$135,0),MATCH('Capacity Backing (Hide)'!$A54,'Capacity Summary'!$I$35:$BH$35,0))&lt;&gt;0,INDEX('Capacity Summary'!$I$36:$BH$135,MATCH('Capacity Backing (Hide)'!AM$2,'Capacity Summary'!$B$36:$B$135,0),MATCH('Capacity Backing (Hide)'!$A54,'Capacity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(Hide)'!$A54,'Capacity Summary'!$I$35:$BH$35,0))="x",INDEX('Capacity Summary'!$C$36:$F$135,MATCH('Capacity Backing (Hide)'!AN$2,'Capacity Summary'!$B$36:$B$135,0),4),IF(INDEX('Capacity Summary'!$I$36:$BH$135,MATCH('Capacity Backing (Hide)'!AN$2,'Capacity Summary'!$B$36:$B$135,0),MATCH('Capacity Backing (Hide)'!$A54,'Capacity Summary'!$I$35:$BH$35,0))&lt;&gt;0,INDEX('Capacity Summary'!$I$36:$BH$135,MATCH('Capacity Backing (Hide)'!AN$2,'Capacity Summary'!$B$36:$B$135,0),MATCH('Capacity Backing (Hide)'!$A54,'Capacity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(Hide)'!$A54,'Capacity Summary'!$I$35:$BH$35,0))="x",INDEX('Capacity Summary'!$C$36:$F$135,MATCH('Capacity Backing (Hide)'!AO$2,'Capacity Summary'!$B$36:$B$135,0),4),IF(INDEX('Capacity Summary'!$I$36:$BH$135,MATCH('Capacity Backing (Hide)'!AO$2,'Capacity Summary'!$B$36:$B$135,0),MATCH('Capacity Backing (Hide)'!$A54,'Capacity Summary'!$I$35:$BH$35,0))&lt;&gt;0,INDEX('Capacity Summary'!$I$36:$BH$135,MATCH('Capacity Backing (Hide)'!AO$2,'Capacity Summary'!$B$36:$B$135,0),MATCH('Capacity Backing (Hide)'!$A54,'Capacity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(Hide)'!$A54,'Capacity Summary'!$I$35:$BH$35,0))="x",INDEX('Capacity Summary'!$C$36:$F$135,MATCH('Capacity Backing (Hide)'!AP$2,'Capacity Summary'!$B$36:$B$135,0),4),IF(INDEX('Capacity Summary'!$I$36:$BH$135,MATCH('Capacity Backing (Hide)'!AP$2,'Capacity Summary'!$B$36:$B$135,0),MATCH('Capacity Backing (Hide)'!$A54,'Capacity Summary'!$I$35:$BH$35,0))&lt;&gt;0,INDEX('Capacity Summary'!$I$36:$BH$135,MATCH('Capacity Backing (Hide)'!AP$2,'Capacity Summary'!$B$36:$B$135,0),MATCH('Capacity Backing (Hide)'!$A54,'Capacity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(Hide)'!$A54,'Capacity Summary'!$I$35:$BH$35,0))="x",INDEX('Capacity Summary'!$C$36:$F$135,MATCH('Capacity Backing (Hide)'!AQ$2,'Capacity Summary'!$B$36:$B$135,0),4),IF(INDEX('Capacity Summary'!$I$36:$BH$135,MATCH('Capacity Backing (Hide)'!AQ$2,'Capacity Summary'!$B$36:$B$135,0),MATCH('Capacity Backing (Hide)'!$A54,'Capacity Summary'!$I$35:$BH$35,0))&lt;&gt;0,INDEX('Capacity Summary'!$I$36:$BH$135,MATCH('Capacity Backing (Hide)'!AQ$2,'Capacity Summary'!$B$36:$B$135,0),MATCH('Capacity Backing (Hide)'!$A54,'Capacity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(Hide)'!$A54,'Capacity Summary'!$I$35:$BH$35,0))="x",INDEX('Capacity Summary'!$C$36:$F$135,MATCH('Capacity Backing (Hide)'!AR$2,'Capacity Summary'!$B$36:$B$135,0),4),IF(INDEX('Capacity Summary'!$I$36:$BH$135,MATCH('Capacity Backing (Hide)'!AR$2,'Capacity Summary'!$B$36:$B$135,0),MATCH('Capacity Backing (Hide)'!$A54,'Capacity Summary'!$I$35:$BH$35,0))&lt;&gt;0,INDEX('Capacity Summary'!$I$36:$BH$135,MATCH('Capacity Backing (Hide)'!AR$2,'Capacity Summary'!$B$36:$B$135,0),MATCH('Capacity Backing (Hide)'!$A54,'Capacity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(Hide)'!$A54,'Capacity Summary'!$I$35:$BH$35,0))="x",INDEX('Capacity Summary'!$C$36:$F$135,MATCH('Capacity Backing (Hide)'!AS$2,'Capacity Summary'!$B$36:$B$135,0),4),IF(INDEX('Capacity Summary'!$I$36:$BH$135,MATCH('Capacity Backing (Hide)'!AS$2,'Capacity Summary'!$B$36:$B$135,0),MATCH('Capacity Backing (Hide)'!$A54,'Capacity Summary'!$I$35:$BH$35,0))&lt;&gt;0,INDEX('Capacity Summary'!$I$36:$BH$135,MATCH('Capacity Backing (Hide)'!AS$2,'Capacity Summary'!$B$36:$B$135,0),MATCH('Capacity Backing (Hide)'!$A54,'Capacity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(Hide)'!$A54,'Capacity Summary'!$I$35:$BH$35,0))="x",INDEX('Capacity Summary'!$C$36:$F$135,MATCH('Capacity Backing (Hide)'!AT$2,'Capacity Summary'!$B$36:$B$135,0),4),IF(INDEX('Capacity Summary'!$I$36:$BH$135,MATCH('Capacity Backing (Hide)'!AT$2,'Capacity Summary'!$B$36:$B$135,0),MATCH('Capacity Backing (Hide)'!$A54,'Capacity Summary'!$I$35:$BH$35,0))&lt;&gt;0,INDEX('Capacity Summary'!$I$36:$BH$135,MATCH('Capacity Backing (Hide)'!AT$2,'Capacity Summary'!$B$36:$B$135,0),MATCH('Capacity Backing (Hide)'!$A54,'Capacity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(Hide)'!$A54,'Capacity Summary'!$I$35:$BH$35,0))="x",INDEX('Capacity Summary'!$C$36:$F$135,MATCH('Capacity Backing (Hide)'!AU$2,'Capacity Summary'!$B$36:$B$135,0),4),IF(INDEX('Capacity Summary'!$I$36:$BH$135,MATCH('Capacity Backing (Hide)'!AU$2,'Capacity Summary'!$B$36:$B$135,0),MATCH('Capacity Backing (Hide)'!$A54,'Capacity Summary'!$I$35:$BH$35,0))&lt;&gt;0,INDEX('Capacity Summary'!$I$36:$BH$135,MATCH('Capacity Backing (Hide)'!AU$2,'Capacity Summary'!$B$36:$B$135,0),MATCH('Capacity Backing (Hide)'!$A54,'Capacity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(Hide)'!$A54,'Capacity Summary'!$I$35:$BH$35,0))="x",INDEX('Capacity Summary'!$C$36:$F$135,MATCH('Capacity Backing (Hide)'!AV$2,'Capacity Summary'!$B$36:$B$135,0),4),IF(INDEX('Capacity Summary'!$I$36:$BH$135,MATCH('Capacity Backing (Hide)'!AV$2,'Capacity Summary'!$B$36:$B$135,0),MATCH('Capacity Backing (Hide)'!$A54,'Capacity Summary'!$I$35:$BH$35,0))&lt;&gt;0,INDEX('Capacity Summary'!$I$36:$BH$135,MATCH('Capacity Backing (Hide)'!AV$2,'Capacity Summary'!$B$36:$B$135,0),MATCH('Capacity Backing (Hide)'!$A54,'Capacity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(Hide)'!$A54,'Capacity Summary'!$I$35:$BH$35,0))="x",INDEX('Capacity Summary'!$C$36:$F$135,MATCH('Capacity Backing (Hide)'!AW$2,'Capacity Summary'!$B$36:$B$135,0),4),IF(INDEX('Capacity Summary'!$I$36:$BH$135,MATCH('Capacity Backing (Hide)'!AW$2,'Capacity Summary'!$B$36:$B$135,0),MATCH('Capacity Backing (Hide)'!$A54,'Capacity Summary'!$I$35:$BH$35,0))&lt;&gt;0,INDEX('Capacity Summary'!$I$36:$BH$135,MATCH('Capacity Backing (Hide)'!AW$2,'Capacity Summary'!$B$36:$B$135,0),MATCH('Capacity Backing (Hide)'!$A54,'Capacity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(Hide)'!$A54,'Capacity Summary'!$I$35:$BH$35,0))="x",INDEX('Capacity Summary'!$C$36:$F$135,MATCH('Capacity Backing (Hide)'!AX$2,'Capacity Summary'!$B$36:$B$135,0),4),IF(INDEX('Capacity Summary'!$I$36:$BH$135,MATCH('Capacity Backing (Hide)'!AX$2,'Capacity Summary'!$B$36:$B$135,0),MATCH('Capacity Backing (Hide)'!$A54,'Capacity Summary'!$I$35:$BH$35,0))&lt;&gt;0,INDEX('Capacity Summary'!$I$36:$BH$135,MATCH('Capacity Backing (Hide)'!AX$2,'Capacity Summary'!$B$36:$B$135,0),MATCH('Capacity Backing (Hide)'!$A54,'Capacity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(Hide)'!$A54,'Capacity Summary'!$I$35:$BH$35,0))="x",INDEX('Capacity Summary'!$C$36:$F$135,MATCH('Capacity Backing (Hide)'!AY$2,'Capacity Summary'!$B$36:$B$135,0),4),IF(INDEX('Capacity Summary'!$I$36:$BH$135,MATCH('Capacity Backing (Hide)'!AY$2,'Capacity Summary'!$B$36:$B$135,0),MATCH('Capacity Backing (Hide)'!$A54,'Capacity Summary'!$I$35:$BH$35,0))&lt;&gt;0,INDEX('Capacity Summary'!$I$36:$BH$135,MATCH('Capacity Backing (Hide)'!AY$2,'Capacity Summary'!$B$36:$B$135,0),MATCH('Capacity Backing (Hide)'!$A54,'Capacity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(Hide)'!$A54,'Capacity Summary'!$I$35:$BH$35,0))="x",INDEX('Capacity Summary'!$C$36:$F$135,MATCH('Capacity Backing (Hide)'!AZ$2,'Capacity Summary'!$B$36:$B$135,0),4),IF(INDEX('Capacity Summary'!$I$36:$BH$135,MATCH('Capacity Backing (Hide)'!AZ$2,'Capacity Summary'!$B$36:$B$135,0),MATCH('Capacity Backing (Hide)'!$A54,'Capacity Summary'!$I$35:$BH$35,0))&lt;&gt;0,INDEX('Capacity Summary'!$I$36:$BH$135,MATCH('Capacity Backing (Hide)'!AZ$2,'Capacity Summary'!$B$36:$B$135,0),MATCH('Capacity Backing (Hide)'!$A54,'Capacity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(Hide)'!$A54,'Capacity Summary'!$I$35:$BH$35,0))="x",INDEX('Capacity Summary'!$C$36:$F$135,MATCH('Capacity Backing (Hide)'!BA$2,'Capacity Summary'!$B$36:$B$135,0),4),IF(INDEX('Capacity Summary'!$I$36:$BH$135,MATCH('Capacity Backing (Hide)'!BA$2,'Capacity Summary'!$B$36:$B$135,0),MATCH('Capacity Backing (Hide)'!$A54,'Capacity Summary'!$I$35:$BH$35,0))&lt;&gt;0,INDEX('Capacity Summary'!$I$36:$BH$135,MATCH('Capacity Backing (Hide)'!BA$2,'Capacity Summary'!$B$36:$B$135,0),MATCH('Capacity Backing (Hide)'!$A54,'Capacity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(Hide)'!$A54,'Capacity Summary'!$I$35:$BH$35,0))="x",INDEX('Capacity Summary'!$C$36:$F$135,MATCH('Capacity Backing (Hide)'!BB$2,'Capacity Summary'!$B$36:$B$135,0),4),IF(INDEX('Capacity Summary'!$I$36:$BH$135,MATCH('Capacity Backing (Hide)'!BB$2,'Capacity Summary'!$B$36:$B$135,0),MATCH('Capacity Backing (Hide)'!$A54,'Capacity Summary'!$I$35:$BH$35,0))&lt;&gt;0,INDEX('Capacity Summary'!$I$36:$BH$135,MATCH('Capacity Backing (Hide)'!BB$2,'Capacity Summary'!$B$36:$B$135,0),MATCH('Capacity Backing (Hide)'!$A54,'Capacity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(Hide)'!$A54,'Capacity Summary'!$I$35:$BH$35,0))="x",INDEX('Capacity Summary'!$C$36:$F$135,MATCH('Capacity Backing (Hide)'!BC$2,'Capacity Summary'!$B$36:$B$135,0),4),IF(INDEX('Capacity Summary'!$I$36:$BH$135,MATCH('Capacity Backing (Hide)'!BC$2,'Capacity Summary'!$B$36:$B$135,0),MATCH('Capacity Backing (Hide)'!$A54,'Capacity Summary'!$I$35:$BH$35,0))&lt;&gt;0,INDEX('Capacity Summary'!$I$36:$BH$135,MATCH('Capacity Backing (Hide)'!BC$2,'Capacity Summary'!$B$36:$B$135,0),MATCH('Capacity Backing (Hide)'!$A54,'Capacity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(Hide)'!$A54,'Capacity Summary'!$I$35:$BH$35,0))="x",INDEX('Capacity Summary'!$C$36:$F$135,MATCH('Capacity Backing (Hide)'!BD$2,'Capacity Summary'!$B$36:$B$135,0),4),IF(INDEX('Capacity Summary'!$I$36:$BH$135,MATCH('Capacity Backing (Hide)'!BD$2,'Capacity Summary'!$B$36:$B$135,0),MATCH('Capacity Backing (Hide)'!$A54,'Capacity Summary'!$I$35:$BH$35,0))&lt;&gt;0,INDEX('Capacity Summary'!$I$36:$BH$135,MATCH('Capacity Backing (Hide)'!BD$2,'Capacity Summary'!$B$36:$B$135,0),MATCH('Capacity Backing (Hide)'!$A54,'Capacity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(Hide)'!$A54,'Capacity Summary'!$I$35:$BH$35,0))="x",INDEX('Capacity Summary'!$C$36:$F$135,MATCH('Capacity Backing (Hide)'!BE$2,'Capacity Summary'!$B$36:$B$135,0),4),IF(INDEX('Capacity Summary'!$I$36:$BH$135,MATCH('Capacity Backing (Hide)'!BE$2,'Capacity Summary'!$B$36:$B$135,0),MATCH('Capacity Backing (Hide)'!$A54,'Capacity Summary'!$I$35:$BH$35,0))&lt;&gt;0,INDEX('Capacity Summary'!$I$36:$BH$135,MATCH('Capacity Backing (Hide)'!BE$2,'Capacity Summary'!$B$36:$B$135,0),MATCH('Capacity Backing (Hide)'!$A54,'Capacity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(Hide)'!$A54,'Capacity Summary'!$I$35:$BH$35,0))="x",INDEX('Capacity Summary'!$C$36:$F$135,MATCH('Capacity Backing (Hide)'!BF$2,'Capacity Summary'!$B$36:$B$135,0),4),IF(INDEX('Capacity Summary'!$I$36:$BH$135,MATCH('Capacity Backing (Hide)'!BF$2,'Capacity Summary'!$B$36:$B$135,0),MATCH('Capacity Backing (Hide)'!$A54,'Capacity Summary'!$I$35:$BH$35,0))&lt;&gt;0,INDEX('Capacity Summary'!$I$36:$BH$135,MATCH('Capacity Backing (Hide)'!BF$2,'Capacity Summary'!$B$36:$B$135,0),MATCH('Capacity Backing (Hide)'!$A54,'Capacity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(Hide)'!$A54,'Capacity Summary'!$I$35:$BH$35,0))="x",INDEX('Capacity Summary'!$C$36:$F$135,MATCH('Capacity Backing (Hide)'!BG$2,'Capacity Summary'!$B$36:$B$135,0),4),IF(INDEX('Capacity Summary'!$I$36:$BH$135,MATCH('Capacity Backing (Hide)'!BG$2,'Capacity Summary'!$B$36:$B$135,0),MATCH('Capacity Backing (Hide)'!$A54,'Capacity Summary'!$I$35:$BH$35,0))&lt;&gt;0,INDEX('Capacity Summary'!$I$36:$BH$135,MATCH('Capacity Backing (Hide)'!BG$2,'Capacity Summary'!$B$36:$B$135,0),MATCH('Capacity Backing (Hide)'!$A54,'Capacity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(Hide)'!$A54,'Capacity Summary'!$I$35:$BH$35,0))="x",INDEX('Capacity Summary'!$C$36:$F$135,MATCH('Capacity Backing (Hide)'!BH$2,'Capacity Summary'!$B$36:$B$135,0),4),IF(INDEX('Capacity Summary'!$I$36:$BH$135,MATCH('Capacity Backing (Hide)'!BH$2,'Capacity Summary'!$B$36:$B$135,0),MATCH('Capacity Backing (Hide)'!$A54,'Capacity Summary'!$I$35:$BH$35,0))&lt;&gt;0,INDEX('Capacity Summary'!$I$36:$BH$135,MATCH('Capacity Backing (Hide)'!BH$2,'Capacity Summary'!$B$36:$B$135,0),MATCH('Capacity Backing (Hide)'!$A54,'Capacity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(Hide)'!$A54,'Capacity Summary'!$I$35:$BH$35,0))="x",INDEX('Capacity Summary'!$C$36:$F$135,MATCH('Capacity Backing (Hide)'!BI$2,'Capacity Summary'!$B$36:$B$135,0),4),IF(INDEX('Capacity Summary'!$I$36:$BH$135,MATCH('Capacity Backing (Hide)'!BI$2,'Capacity Summary'!$B$36:$B$135,0),MATCH('Capacity Backing (Hide)'!$A54,'Capacity Summary'!$I$35:$BH$35,0))&lt;&gt;0,INDEX('Capacity Summary'!$I$36:$BH$135,MATCH('Capacity Backing (Hide)'!BI$2,'Capacity Summary'!$B$36:$B$135,0),MATCH('Capacity Backing (Hide)'!$A54,'Capacity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(Hide)'!$A54,'Capacity Summary'!$I$35:$BH$35,0))="x",INDEX('Capacity Summary'!$C$36:$F$135,MATCH('Capacity Backing (Hide)'!BJ$2,'Capacity Summary'!$B$36:$B$135,0),4),IF(INDEX('Capacity Summary'!$I$36:$BH$135,MATCH('Capacity Backing (Hide)'!BJ$2,'Capacity Summary'!$B$36:$B$135,0),MATCH('Capacity Backing (Hide)'!$A54,'Capacity Summary'!$I$35:$BH$35,0))&lt;&gt;0,INDEX('Capacity Summary'!$I$36:$BH$135,MATCH('Capacity Backing (Hide)'!BJ$2,'Capacity Summary'!$B$36:$B$135,0),MATCH('Capacity Backing (Hide)'!$A54,'Capacity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(Hide)'!$A54,'Capacity Summary'!$I$35:$BH$35,0))="x",INDEX('Capacity Summary'!$C$36:$F$135,MATCH('Capacity Backing (Hide)'!BK$2,'Capacity Summary'!$B$36:$B$135,0),4),IF(INDEX('Capacity Summary'!$I$36:$BH$135,MATCH('Capacity Backing (Hide)'!BK$2,'Capacity Summary'!$B$36:$B$135,0),MATCH('Capacity Backing (Hide)'!$A54,'Capacity Summary'!$I$35:$BH$35,0))&lt;&gt;0,INDEX('Capacity Summary'!$I$36:$BH$135,MATCH('Capacity Backing (Hide)'!BK$2,'Capacity Summary'!$B$36:$B$135,0),MATCH('Capacity Backing (Hide)'!$A54,'Capacity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(Hide)'!$A54,'Capacity Summary'!$I$35:$BH$35,0))="x",INDEX('Capacity Summary'!$C$36:$F$135,MATCH('Capacity Backing (Hide)'!BL$2,'Capacity Summary'!$B$36:$B$135,0),4),IF(INDEX('Capacity Summary'!$I$36:$BH$135,MATCH('Capacity Backing (Hide)'!BL$2,'Capacity Summary'!$B$36:$B$135,0),MATCH('Capacity Backing (Hide)'!$A54,'Capacity Summary'!$I$35:$BH$35,0))&lt;&gt;0,INDEX('Capacity Summary'!$I$36:$BH$135,MATCH('Capacity Backing (Hide)'!BL$2,'Capacity Summary'!$B$36:$B$135,0),MATCH('Capacity Backing (Hide)'!$A54,'Capacity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(Hide)'!$A54,'Capacity Summary'!$I$35:$BH$35,0))="x",INDEX('Capacity Summary'!$C$36:$F$135,MATCH('Capacity Backing (Hide)'!BM$2,'Capacity Summary'!$B$36:$B$135,0),4),IF(INDEX('Capacity Summary'!$I$36:$BH$135,MATCH('Capacity Backing (Hide)'!BM$2,'Capacity Summary'!$B$36:$B$135,0),MATCH('Capacity Backing (Hide)'!$A54,'Capacity Summary'!$I$35:$BH$35,0))&lt;&gt;0,INDEX('Capacity Summary'!$I$36:$BH$135,MATCH('Capacity Backing (Hide)'!BM$2,'Capacity Summary'!$B$36:$B$135,0),MATCH('Capacity Backing (Hide)'!$A54,'Capacity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(Hide)'!$A54,'Capacity Summary'!$I$35:$BH$35,0))="x",INDEX('Capacity Summary'!$C$36:$F$135,MATCH('Capacity Backing (Hide)'!BN$2,'Capacity Summary'!$B$36:$B$135,0),4),IF(INDEX('Capacity Summary'!$I$36:$BH$135,MATCH('Capacity Backing (Hide)'!BN$2,'Capacity Summary'!$B$36:$B$135,0),MATCH('Capacity Backing (Hide)'!$A54,'Capacity Summary'!$I$35:$BH$35,0))&lt;&gt;0,INDEX('Capacity Summary'!$I$36:$BH$135,MATCH('Capacity Backing (Hide)'!BN$2,'Capacity Summary'!$B$36:$B$135,0),MATCH('Capacity Backing (Hide)'!$A54,'Capacity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(Hide)'!$A54,'Capacity Summary'!$I$35:$BH$35,0))="x",INDEX('Capacity Summary'!$C$36:$F$135,MATCH('Capacity Backing (Hide)'!BO$2,'Capacity Summary'!$B$36:$B$135,0),4),IF(INDEX('Capacity Summary'!$I$36:$BH$135,MATCH('Capacity Backing (Hide)'!BO$2,'Capacity Summary'!$B$36:$B$135,0),MATCH('Capacity Backing (Hide)'!$A54,'Capacity Summary'!$I$35:$BH$35,0))&lt;&gt;0,INDEX('Capacity Summary'!$I$36:$BH$135,MATCH('Capacity Backing (Hide)'!BO$2,'Capacity Summary'!$B$36:$B$135,0),MATCH('Capacity Backing (Hide)'!$A54,'Capacity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(Hide)'!$A54,'Capacity Summary'!$I$35:$BH$35,0))="x",INDEX('Capacity Summary'!$C$36:$F$135,MATCH('Capacity Backing (Hide)'!BP$2,'Capacity Summary'!$B$36:$B$135,0),4),IF(INDEX('Capacity Summary'!$I$36:$BH$135,MATCH('Capacity Backing (Hide)'!BP$2,'Capacity Summary'!$B$36:$B$135,0),MATCH('Capacity Backing (Hide)'!$A54,'Capacity Summary'!$I$35:$BH$35,0))&lt;&gt;0,INDEX('Capacity Summary'!$I$36:$BH$135,MATCH('Capacity Backing (Hide)'!BP$2,'Capacity Summary'!$B$36:$B$135,0),MATCH('Capacity Backing (Hide)'!$A54,'Capacity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(Hide)'!$A54,'Capacity Summary'!$I$35:$BH$35,0))="x",INDEX('Capacity Summary'!$C$36:$F$135,MATCH('Capacity Backing (Hide)'!BQ$2,'Capacity Summary'!$B$36:$B$135,0),4),IF(INDEX('Capacity Summary'!$I$36:$BH$135,MATCH('Capacity Backing (Hide)'!BQ$2,'Capacity Summary'!$B$36:$B$135,0),MATCH('Capacity Backing (Hide)'!$A54,'Capacity Summary'!$I$35:$BH$35,0))&lt;&gt;0,INDEX('Capacity Summary'!$I$36:$BH$135,MATCH('Capacity Backing (Hide)'!BQ$2,'Capacity Summary'!$B$36:$B$135,0),MATCH('Capacity Backing (Hide)'!$A54,'Capacity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(Hide)'!$A54,'Capacity Summary'!$I$35:$BH$35,0))="x",INDEX('Capacity Summary'!$C$36:$F$135,MATCH('Capacity Backing (Hide)'!BR$2,'Capacity Summary'!$B$36:$B$135,0),4),IF(INDEX('Capacity Summary'!$I$36:$BH$135,MATCH('Capacity Backing (Hide)'!BR$2,'Capacity Summary'!$B$36:$B$135,0),MATCH('Capacity Backing (Hide)'!$A54,'Capacity Summary'!$I$35:$BH$35,0))&lt;&gt;0,INDEX('Capacity Summary'!$I$36:$BH$135,MATCH('Capacity Backing (Hide)'!BR$2,'Capacity Summary'!$B$36:$B$135,0),MATCH('Capacity Backing (Hide)'!$A54,'Capacity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(Hide)'!$A54,'Capacity Summary'!$I$35:$BH$35,0))="x",INDEX('Capacity Summary'!$C$36:$F$135,MATCH('Capacity Backing (Hide)'!BS$2,'Capacity Summary'!$B$36:$B$135,0),4),IF(INDEX('Capacity Summary'!$I$36:$BH$135,MATCH('Capacity Backing (Hide)'!BS$2,'Capacity Summary'!$B$36:$B$135,0),MATCH('Capacity Backing (Hide)'!$A54,'Capacity Summary'!$I$35:$BH$35,0))&lt;&gt;0,INDEX('Capacity Summary'!$I$36:$BH$135,MATCH('Capacity Backing (Hide)'!BS$2,'Capacity Summary'!$B$36:$B$135,0),MATCH('Capacity Backing (Hide)'!$A54,'Capacity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(Hide)'!$A54,'Capacity Summary'!$I$35:$BH$35,0))="x",INDEX('Capacity Summary'!$C$36:$F$135,MATCH('Capacity Backing (Hide)'!BT$2,'Capacity Summary'!$B$36:$B$135,0),4),IF(INDEX('Capacity Summary'!$I$36:$BH$135,MATCH('Capacity Backing (Hide)'!BT$2,'Capacity Summary'!$B$36:$B$135,0),MATCH('Capacity Backing (Hide)'!$A54,'Capacity Summary'!$I$35:$BH$35,0))&lt;&gt;0,INDEX('Capacity Summary'!$I$36:$BH$135,MATCH('Capacity Backing (Hide)'!BT$2,'Capacity Summary'!$B$36:$B$135,0),MATCH('Capacity Backing (Hide)'!$A54,'Capacity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(Hide)'!$A54,'Capacity Summary'!$I$35:$BH$35,0))="x",INDEX('Capacity Summary'!$C$36:$F$135,MATCH('Capacity Backing (Hide)'!BU$2,'Capacity Summary'!$B$36:$B$135,0),4),IF(INDEX('Capacity Summary'!$I$36:$BH$135,MATCH('Capacity Backing (Hide)'!BU$2,'Capacity Summary'!$B$36:$B$135,0),MATCH('Capacity Backing (Hide)'!$A54,'Capacity Summary'!$I$35:$BH$35,0))&lt;&gt;0,INDEX('Capacity Summary'!$I$36:$BH$135,MATCH('Capacity Backing (Hide)'!BU$2,'Capacity Summary'!$B$36:$B$135,0),MATCH('Capacity Backing (Hide)'!$A54,'Capacity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(Hide)'!$A54,'Capacity Summary'!$I$35:$BH$35,0))="x",INDEX('Capacity Summary'!$C$36:$F$135,MATCH('Capacity Backing (Hide)'!BV$2,'Capacity Summary'!$B$36:$B$135,0),4),IF(INDEX('Capacity Summary'!$I$36:$BH$135,MATCH('Capacity Backing (Hide)'!BV$2,'Capacity Summary'!$B$36:$B$135,0),MATCH('Capacity Backing (Hide)'!$A54,'Capacity Summary'!$I$35:$BH$35,0))&lt;&gt;0,INDEX('Capacity Summary'!$I$36:$BH$135,MATCH('Capacity Backing (Hide)'!BV$2,'Capacity Summary'!$B$36:$B$135,0),MATCH('Capacity Backing (Hide)'!$A54,'Capacity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(Hide)'!$A54,'Capacity Summary'!$I$35:$BH$35,0))="x",INDEX('Capacity Summary'!$C$36:$F$135,MATCH('Capacity Backing (Hide)'!BW$2,'Capacity Summary'!$B$36:$B$135,0),4),IF(INDEX('Capacity Summary'!$I$36:$BH$135,MATCH('Capacity Backing (Hide)'!BW$2,'Capacity Summary'!$B$36:$B$135,0),MATCH('Capacity Backing (Hide)'!$A54,'Capacity Summary'!$I$35:$BH$35,0))&lt;&gt;0,INDEX('Capacity Summary'!$I$36:$BH$135,MATCH('Capacity Backing (Hide)'!BW$2,'Capacity Summary'!$B$36:$B$135,0),MATCH('Capacity Backing (Hide)'!$A54,'Capacity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(Hide)'!$A54,'Capacity Summary'!$I$35:$BH$35,0))="x",INDEX('Capacity Summary'!$C$36:$F$135,MATCH('Capacity Backing (Hide)'!BX$2,'Capacity Summary'!$B$36:$B$135,0),4),IF(INDEX('Capacity Summary'!$I$36:$BH$135,MATCH('Capacity Backing (Hide)'!BX$2,'Capacity Summary'!$B$36:$B$135,0),MATCH('Capacity Backing (Hide)'!$A54,'Capacity Summary'!$I$35:$BH$35,0))&lt;&gt;0,INDEX('Capacity Summary'!$I$36:$BH$135,MATCH('Capacity Backing (Hide)'!BX$2,'Capacity Summary'!$B$36:$B$135,0),MATCH('Capacity Backing (Hide)'!$A54,'Capacity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(Hide)'!$A54,'Capacity Summary'!$I$35:$BH$35,0))="x",INDEX('Capacity Summary'!$C$36:$F$135,MATCH('Capacity Backing (Hide)'!BY$2,'Capacity Summary'!$B$36:$B$135,0),4),IF(INDEX('Capacity Summary'!$I$36:$BH$135,MATCH('Capacity Backing (Hide)'!BY$2,'Capacity Summary'!$B$36:$B$135,0),MATCH('Capacity Backing (Hide)'!$A54,'Capacity Summary'!$I$35:$BH$35,0))&lt;&gt;0,INDEX('Capacity Summary'!$I$36:$BH$135,MATCH('Capacity Backing (Hide)'!BY$2,'Capacity Summary'!$B$36:$B$135,0),MATCH('Capacity Backing (Hide)'!$A54,'Capacity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(Hide)'!$A54,'Capacity Summary'!$I$35:$BH$35,0))="x",INDEX('Capacity Summary'!$C$36:$F$135,MATCH('Capacity Backing (Hide)'!BZ$2,'Capacity Summary'!$B$36:$B$135,0),4),IF(INDEX('Capacity Summary'!$I$36:$BH$135,MATCH('Capacity Backing (Hide)'!BZ$2,'Capacity Summary'!$B$36:$B$135,0),MATCH('Capacity Backing (Hide)'!$A54,'Capacity Summary'!$I$35:$BH$35,0))&lt;&gt;0,INDEX('Capacity Summary'!$I$36:$BH$135,MATCH('Capacity Backing (Hide)'!BZ$2,'Capacity Summary'!$B$36:$B$135,0),MATCH('Capacity Backing (Hide)'!$A54,'Capacity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(Hide)'!$A54,'Capacity Summary'!$I$35:$BH$35,0))="x",INDEX('Capacity Summary'!$C$36:$F$135,MATCH('Capacity Backing (Hide)'!CA$2,'Capacity Summary'!$B$36:$B$135,0),4),IF(INDEX('Capacity Summary'!$I$36:$BH$135,MATCH('Capacity Backing (Hide)'!CA$2,'Capacity Summary'!$B$36:$B$135,0),MATCH('Capacity Backing (Hide)'!$A54,'Capacity Summary'!$I$35:$BH$35,0))&lt;&gt;0,INDEX('Capacity Summary'!$I$36:$BH$135,MATCH('Capacity Backing (Hide)'!CA$2,'Capacity Summary'!$B$36:$B$135,0),MATCH('Capacity Backing (Hide)'!$A54,'Capacity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(Hide)'!$A54,'Capacity Summary'!$I$35:$BH$35,0))="x",INDEX('Capacity Summary'!$C$36:$F$135,MATCH('Capacity Backing (Hide)'!CB$2,'Capacity Summary'!$B$36:$B$135,0),4),IF(INDEX('Capacity Summary'!$I$36:$BH$135,MATCH('Capacity Backing (Hide)'!CB$2,'Capacity Summary'!$B$36:$B$135,0),MATCH('Capacity Backing (Hide)'!$A54,'Capacity Summary'!$I$35:$BH$35,0))&lt;&gt;0,INDEX('Capacity Summary'!$I$36:$BH$135,MATCH('Capacity Backing (Hide)'!CB$2,'Capacity Summary'!$B$36:$B$135,0),MATCH('Capacity Backing (Hide)'!$A54,'Capacity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(Hide)'!$A54,'Capacity Summary'!$I$35:$BH$35,0))="x",INDEX('Capacity Summary'!$C$36:$F$135,MATCH('Capacity Backing (Hide)'!CC$2,'Capacity Summary'!$B$36:$B$135,0),4),IF(INDEX('Capacity Summary'!$I$36:$BH$135,MATCH('Capacity Backing (Hide)'!CC$2,'Capacity Summary'!$B$36:$B$135,0),MATCH('Capacity Backing (Hide)'!$A54,'Capacity Summary'!$I$35:$BH$35,0))&lt;&gt;0,INDEX('Capacity Summary'!$I$36:$BH$135,MATCH('Capacity Backing (Hide)'!CC$2,'Capacity Summary'!$B$36:$B$135,0),MATCH('Capacity Backing (Hide)'!$A54,'Capacity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(Hide)'!$A54,'Capacity Summary'!$I$35:$BH$35,0))="x",INDEX('Capacity Summary'!$C$36:$F$135,MATCH('Capacity Backing (Hide)'!CD$2,'Capacity Summary'!$B$36:$B$135,0),4),IF(INDEX('Capacity Summary'!$I$36:$BH$135,MATCH('Capacity Backing (Hide)'!CD$2,'Capacity Summary'!$B$36:$B$135,0),MATCH('Capacity Backing (Hide)'!$A54,'Capacity Summary'!$I$35:$BH$35,0))&lt;&gt;0,INDEX('Capacity Summary'!$I$36:$BH$135,MATCH('Capacity Backing (Hide)'!CD$2,'Capacity Summary'!$B$36:$B$135,0),MATCH('Capacity Backing (Hide)'!$A54,'Capacity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(Hide)'!$A54,'Capacity Summary'!$I$35:$BH$35,0))="x",INDEX('Capacity Summary'!$C$36:$F$135,MATCH('Capacity Backing (Hide)'!CE$2,'Capacity Summary'!$B$36:$B$135,0),4),IF(INDEX('Capacity Summary'!$I$36:$BH$135,MATCH('Capacity Backing (Hide)'!CE$2,'Capacity Summary'!$B$36:$B$135,0),MATCH('Capacity Backing (Hide)'!$A54,'Capacity Summary'!$I$35:$BH$35,0))&lt;&gt;0,INDEX('Capacity Summary'!$I$36:$BH$135,MATCH('Capacity Backing (Hide)'!CE$2,'Capacity Summary'!$B$36:$B$135,0),MATCH('Capacity Backing (Hide)'!$A54,'Capacity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(Hide)'!$A54,'Capacity Summary'!$I$35:$BH$35,0))="x",INDEX('Capacity Summary'!$C$36:$F$135,MATCH('Capacity Backing (Hide)'!CF$2,'Capacity Summary'!$B$36:$B$135,0),4),IF(INDEX('Capacity Summary'!$I$36:$BH$135,MATCH('Capacity Backing (Hide)'!CF$2,'Capacity Summary'!$B$36:$B$135,0),MATCH('Capacity Backing (Hide)'!$A54,'Capacity Summary'!$I$35:$BH$35,0))&lt;&gt;0,INDEX('Capacity Summary'!$I$36:$BH$135,MATCH('Capacity Backing (Hide)'!CF$2,'Capacity Summary'!$B$36:$B$135,0),MATCH('Capacity Backing (Hide)'!$A54,'Capacity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(Hide)'!$A54,'Capacity Summary'!$I$35:$BH$35,0))="x",INDEX('Capacity Summary'!$C$36:$F$135,MATCH('Capacity Backing (Hide)'!CG$2,'Capacity Summary'!$B$36:$B$135,0),4),IF(INDEX('Capacity Summary'!$I$36:$BH$135,MATCH('Capacity Backing (Hide)'!CG$2,'Capacity Summary'!$B$36:$B$135,0),MATCH('Capacity Backing (Hide)'!$A54,'Capacity Summary'!$I$35:$BH$35,0))&lt;&gt;0,INDEX('Capacity Summary'!$I$36:$BH$135,MATCH('Capacity Backing (Hide)'!CG$2,'Capacity Summary'!$B$36:$B$135,0),MATCH('Capacity Backing (Hide)'!$A54,'Capacity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(Hide)'!$A54,'Capacity Summary'!$I$35:$BH$35,0))="x",INDEX('Capacity Summary'!$C$36:$F$135,MATCH('Capacity Backing (Hide)'!CH$2,'Capacity Summary'!$B$36:$B$135,0),4),IF(INDEX('Capacity Summary'!$I$36:$BH$135,MATCH('Capacity Backing (Hide)'!CH$2,'Capacity Summary'!$B$36:$B$135,0),MATCH('Capacity Backing (Hide)'!$A54,'Capacity Summary'!$I$35:$BH$35,0))&lt;&gt;0,INDEX('Capacity Summary'!$I$36:$BH$135,MATCH('Capacity Backing (Hide)'!CH$2,'Capacity Summary'!$B$36:$B$135,0),MATCH('Capacity Backing (Hide)'!$A54,'Capacity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(Hide)'!$A54,'Capacity Summary'!$I$35:$BH$35,0))="x",INDEX('Capacity Summary'!$C$36:$F$135,MATCH('Capacity Backing (Hide)'!CI$2,'Capacity Summary'!$B$36:$B$135,0),4),IF(INDEX('Capacity Summary'!$I$36:$BH$135,MATCH('Capacity Backing (Hide)'!CI$2,'Capacity Summary'!$B$36:$B$135,0),MATCH('Capacity Backing (Hide)'!$A54,'Capacity Summary'!$I$35:$BH$35,0))&lt;&gt;0,INDEX('Capacity Summary'!$I$36:$BH$135,MATCH('Capacity Backing (Hide)'!CI$2,'Capacity Summary'!$B$36:$B$135,0),MATCH('Capacity Backing (Hide)'!$A54,'Capacity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(Hide)'!$A54,'Capacity Summary'!$I$35:$BH$35,0))="x",INDEX('Capacity Summary'!$C$36:$F$135,MATCH('Capacity Backing (Hide)'!CJ$2,'Capacity Summary'!$B$36:$B$135,0),4),IF(INDEX('Capacity Summary'!$I$36:$BH$135,MATCH('Capacity Backing (Hide)'!CJ$2,'Capacity Summary'!$B$36:$B$135,0),MATCH('Capacity Backing (Hide)'!$A54,'Capacity Summary'!$I$35:$BH$35,0))&lt;&gt;0,INDEX('Capacity Summary'!$I$36:$BH$135,MATCH('Capacity Backing (Hide)'!CJ$2,'Capacity Summary'!$B$36:$B$135,0),MATCH('Capacity Backing (Hide)'!$A54,'Capacity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(Hide)'!$A54,'Capacity Summary'!$I$35:$BH$35,0))="x",INDEX('Capacity Summary'!$C$36:$F$135,MATCH('Capacity Backing (Hide)'!CK$2,'Capacity Summary'!$B$36:$B$135,0),4),IF(INDEX('Capacity Summary'!$I$36:$BH$135,MATCH('Capacity Backing (Hide)'!CK$2,'Capacity Summary'!$B$36:$B$135,0),MATCH('Capacity Backing (Hide)'!$A54,'Capacity Summary'!$I$35:$BH$35,0))&lt;&gt;0,INDEX('Capacity Summary'!$I$36:$BH$135,MATCH('Capacity Backing (Hide)'!CK$2,'Capacity Summary'!$B$36:$B$135,0),MATCH('Capacity Backing (Hide)'!$A54,'Capacity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(Hide)'!$A54,'Capacity Summary'!$I$35:$BH$35,0))="x",INDEX('Capacity Summary'!$C$36:$F$135,MATCH('Capacity Backing (Hide)'!CL$2,'Capacity Summary'!$B$36:$B$135,0),4),IF(INDEX('Capacity Summary'!$I$36:$BH$135,MATCH('Capacity Backing (Hide)'!CL$2,'Capacity Summary'!$B$36:$B$135,0),MATCH('Capacity Backing (Hide)'!$A54,'Capacity Summary'!$I$35:$BH$35,0))&lt;&gt;0,INDEX('Capacity Summary'!$I$36:$BH$135,MATCH('Capacity Backing (Hide)'!CL$2,'Capacity Summary'!$B$36:$B$135,0),MATCH('Capacity Backing (Hide)'!$A54,'Capacity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(Hide)'!$A54,'Capacity Summary'!$I$35:$BH$35,0))="x",INDEX('Capacity Summary'!$C$36:$F$135,MATCH('Capacity Backing (Hide)'!CM$2,'Capacity Summary'!$B$36:$B$135,0),4),IF(INDEX('Capacity Summary'!$I$36:$BH$135,MATCH('Capacity Backing (Hide)'!CM$2,'Capacity Summary'!$B$36:$B$135,0),MATCH('Capacity Backing (Hide)'!$A54,'Capacity Summary'!$I$35:$BH$35,0))&lt;&gt;0,INDEX('Capacity Summary'!$I$36:$BH$135,MATCH('Capacity Backing (Hide)'!CM$2,'Capacity Summary'!$B$36:$B$135,0),MATCH('Capacity Backing (Hide)'!$A54,'Capacity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(Hide)'!$A54,'Capacity Summary'!$I$35:$BH$35,0))="x",INDEX('Capacity Summary'!$C$36:$F$135,MATCH('Capacity Backing (Hide)'!CN$2,'Capacity Summary'!$B$36:$B$135,0),4),IF(INDEX('Capacity Summary'!$I$36:$BH$135,MATCH('Capacity Backing (Hide)'!CN$2,'Capacity Summary'!$B$36:$B$135,0),MATCH('Capacity Backing (Hide)'!$A54,'Capacity Summary'!$I$35:$BH$35,0))&lt;&gt;0,INDEX('Capacity Summary'!$I$36:$BH$135,MATCH('Capacity Backing (Hide)'!CN$2,'Capacity Summary'!$B$36:$B$135,0),MATCH('Capacity Backing (Hide)'!$A54,'Capacity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(Hide)'!$A54,'Capacity Summary'!$I$35:$BH$35,0))="x",INDEX('Capacity Summary'!$C$36:$F$135,MATCH('Capacity Backing (Hide)'!CO$2,'Capacity Summary'!$B$36:$B$135,0),4),IF(INDEX('Capacity Summary'!$I$36:$BH$135,MATCH('Capacity Backing (Hide)'!CO$2,'Capacity Summary'!$B$36:$B$135,0),MATCH('Capacity Backing (Hide)'!$A54,'Capacity Summary'!$I$35:$BH$35,0))&lt;&gt;0,INDEX('Capacity Summary'!$I$36:$BH$135,MATCH('Capacity Backing (Hide)'!CO$2,'Capacity Summary'!$B$36:$B$135,0),MATCH('Capacity Backing (Hide)'!$A54,'Capacity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(Hide)'!$A54,'Capacity Summary'!$I$35:$BH$35,0))="x",INDEX('Capacity Summary'!$C$36:$F$135,MATCH('Capacity Backing (Hide)'!CP$2,'Capacity Summary'!$B$36:$B$135,0),4),IF(INDEX('Capacity Summary'!$I$36:$BH$135,MATCH('Capacity Backing (Hide)'!CP$2,'Capacity Summary'!$B$36:$B$135,0),MATCH('Capacity Backing (Hide)'!$A54,'Capacity Summary'!$I$35:$BH$35,0))&lt;&gt;0,INDEX('Capacity Summary'!$I$36:$BH$135,MATCH('Capacity Backing (Hide)'!CP$2,'Capacity Summary'!$B$36:$B$135,0),MATCH('Capacity Backing (Hide)'!$A54,'Capacity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(Hide)'!$A54,'Capacity Summary'!$I$35:$BH$35,0))="x",INDEX('Capacity Summary'!$C$36:$F$135,MATCH('Capacity Backing (Hide)'!CQ$2,'Capacity Summary'!$B$36:$B$135,0),4),IF(INDEX('Capacity Summary'!$I$36:$BH$135,MATCH('Capacity Backing (Hide)'!CQ$2,'Capacity Summary'!$B$36:$B$135,0),MATCH('Capacity Backing (Hide)'!$A54,'Capacity Summary'!$I$35:$BH$35,0))&lt;&gt;0,INDEX('Capacity Summary'!$I$36:$BH$135,MATCH('Capacity Backing (Hide)'!CQ$2,'Capacity Summary'!$B$36:$B$135,0),MATCH('Capacity Backing (Hide)'!$A54,'Capacity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(Hide)'!$A54,'Capacity Summary'!$I$35:$BH$35,0))="x",INDEX('Capacity Summary'!$C$36:$F$135,MATCH('Capacity Backing (Hide)'!CR$2,'Capacity Summary'!$B$36:$B$135,0),4),IF(INDEX('Capacity Summary'!$I$36:$BH$135,MATCH('Capacity Backing (Hide)'!CR$2,'Capacity Summary'!$B$36:$B$135,0),MATCH('Capacity Backing (Hide)'!$A54,'Capacity Summary'!$I$35:$BH$35,0))&lt;&gt;0,INDEX('Capacity Summary'!$I$36:$BH$135,MATCH('Capacity Backing (Hide)'!CR$2,'Capacity Summary'!$B$36:$B$135,0),MATCH('Capacity Backing (Hide)'!$A54,'Capacity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(Hide)'!$A54,'Capacity Summary'!$I$35:$BH$35,0))="x",INDEX('Capacity Summary'!$C$36:$F$135,MATCH('Capacity Backing (Hide)'!CS$2,'Capacity Summary'!$B$36:$B$135,0),4),IF(INDEX('Capacity Summary'!$I$36:$BH$135,MATCH('Capacity Backing (Hide)'!CS$2,'Capacity Summary'!$B$36:$B$135,0),MATCH('Capacity Backing (Hide)'!$A54,'Capacity Summary'!$I$35:$BH$35,0))&lt;&gt;0,INDEX('Capacity Summary'!$I$36:$BH$135,MATCH('Capacity Backing (Hide)'!CS$2,'Capacity Summary'!$B$36:$B$135,0),MATCH('Capacity Backing (Hide)'!$A54,'Capacity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(Hide)'!$A54,'Capacity Summary'!$I$35:$BH$35,0))="x",INDEX('Capacity Summary'!$C$36:$F$135,MATCH('Capacity Backing (Hide)'!CT$2,'Capacity Summary'!$B$36:$B$135,0),4),IF(INDEX('Capacity Summary'!$I$36:$BH$135,MATCH('Capacity Backing (Hide)'!CT$2,'Capacity Summary'!$B$36:$B$135,0),MATCH('Capacity Backing (Hide)'!$A54,'Capacity Summary'!$I$35:$BH$35,0))&lt;&gt;0,INDEX('Capacity Summary'!$I$36:$BH$135,MATCH('Capacity Backing (Hide)'!CT$2,'Capacity Summary'!$B$36:$B$135,0),MATCH('Capacity Backing (Hide)'!$A54,'Capacity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(Hide)'!$A54,'Capacity Summary'!$I$35:$BH$35,0))="x",INDEX('Capacity Summary'!$C$36:$F$135,MATCH('Capacity Backing (Hide)'!CU$2,'Capacity Summary'!$B$36:$B$135,0),4),IF(INDEX('Capacity Summary'!$I$36:$BH$135,MATCH('Capacity Backing (Hide)'!CU$2,'Capacity Summary'!$B$36:$B$135,0),MATCH('Capacity Backing (Hide)'!$A54,'Capacity Summary'!$I$35:$BH$35,0))&lt;&gt;0,INDEX('Capacity Summary'!$I$36:$BH$135,MATCH('Capacity Backing (Hide)'!CU$2,'Capacity Summary'!$B$36:$B$135,0),MATCH('Capacity Backing (Hide)'!$A54,'Capacity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(Hide)'!$A54,'Capacity Summary'!$I$35:$BH$35,0))="x",INDEX('Capacity Summary'!$C$36:$F$135,MATCH('Capacity Backing (Hide)'!CV$2,'Capacity Summary'!$B$36:$B$135,0),4),IF(INDEX('Capacity Summary'!$I$36:$BH$135,MATCH('Capacity Backing (Hide)'!CV$2,'Capacity Summary'!$B$36:$B$135,0),MATCH('Capacity Backing (Hide)'!$A54,'Capacity Summary'!$I$35:$BH$35,0))&lt;&gt;0,INDEX('Capacity Summary'!$I$36:$BH$135,MATCH('Capacity Backing (Hide)'!CV$2,'Capacity Summary'!$B$36:$B$135,0),MATCH('Capacity Backing (Hide)'!$A54,'Capacity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(Hide)'!$A54,'Capacity Summary'!$I$35:$BH$35,0))="x",INDEX('Capacity Summary'!$C$36:$F$135,MATCH('Capacity Backing (Hide)'!CW$2,'Capacity Summary'!$B$36:$B$135,0),4),IF(INDEX('Capacity Summary'!$I$36:$BH$135,MATCH('Capacity Backing (Hide)'!CW$2,'Capacity Summary'!$B$36:$B$135,0),MATCH('Capacity Backing (Hide)'!$A54,'Capacity Summary'!$I$35:$BH$35,0))&lt;&gt;0,INDEX('Capacity Summary'!$I$36:$BH$135,MATCH('Capacity Backing (Hide)'!CW$2,'Capacity Summary'!$B$36:$B$135,0),MATCH('Capacity Backing (Hide)'!$A54,'Capacity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(Hide)'!$A55,'Capacity Summary'!$I$35:$BH$35,0))="x",INDEX('Capacity Summary'!$C$36:$F$135,MATCH('Capacity Backing (Hide)'!B$2,'Capacity Summary'!$B$36:$B$135,0),4),IF(INDEX('Capacity Summary'!$I$36:$BH$135,MATCH('Capacity Backing (Hide)'!B$2,'Capacity Summary'!$B$36:$B$135,0),MATCH('Capacity Backing (Hide)'!$A55,'Capacity Summary'!$I$35:$BH$35,0))&lt;&gt;0,INDEX('Capacity Summary'!$I$36:$BH$135,MATCH('Capacity Backing (Hide)'!B$2,'Capacity Summary'!$B$36:$B$135,0),MATCH('Capacity Backing (Hide)'!$A55,'Capacity Summary'!$I$35:$BH$35,0)),0)),INDEX('Capacity Summary'!$C$36:$F$135,MATCH('Capacity Backing (Hide)'!B$2,'Capacity Summary'!$B$36:$B$135,0),2)))/IF(Summary!$B$7="Minutes",1,60)/COUNTA(INDEX(Capacity!$C$10:$Q$109,MATCH('Capacity Backing (Hide)'!B$2,Capacity!$B$10:$B$109,0),1):INDEX(Capacity!$C$10:$Q$109,MATCH('Capacity Backing (Hide)'!B$2,Capacity!$B$10:$B$109,0),15))</f>
        <v>3600</v>
      </c>
      <c r="C5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(Hide)'!$A55,'Capacity Summary'!$I$35:$BH$35,0))="x",INDEX('Capacity Summary'!$C$36:$F$135,MATCH('Capacity Backing (Hide)'!C$2,'Capacity Summary'!$B$36:$B$135,0),4),IF(INDEX('Capacity Summary'!$I$36:$BH$135,MATCH('Capacity Backing (Hide)'!C$2,'Capacity Summary'!$B$36:$B$135,0),MATCH('Capacity Backing (Hide)'!$A55,'Capacity Summary'!$I$35:$BH$35,0))&lt;&gt;0,INDEX('Capacity Summary'!$I$36:$BH$135,MATCH('Capacity Backing (Hide)'!C$2,'Capacity Summary'!$B$36:$B$135,0),MATCH('Capacity Backing (Hide)'!$A55,'Capacity Summary'!$I$35:$BH$35,0)),0)),INDEX('Capacity Summary'!$C$36:$F$135,MATCH('Capacity Backing (Hide)'!C$2,'Capacity Summary'!$B$36:$B$135,0),2)))/IF(Summary!$B$7="Minutes",1,60)/COUNTA(INDEX(Capacity!$C$10:$Q$109,MATCH('Capacity Backing (Hide)'!C$2,Capacity!$B$10:$B$109,0),1):INDEX(Capacity!$C$10:$Q$109,MATCH('Capacity Backing (Hide)'!C$2,Capacity!$B$10:$B$109,0),15))</f>
        <v>3600</v>
      </c>
      <c r="D5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(Hide)'!$A55,'Capacity Summary'!$I$35:$BH$35,0))="x",INDEX('Capacity Summary'!$C$36:$F$135,MATCH('Capacity Backing (Hide)'!D$2,'Capacity Summary'!$B$36:$B$135,0),4),IF(INDEX('Capacity Summary'!$I$36:$BH$135,MATCH('Capacity Backing (Hide)'!D$2,'Capacity Summary'!$B$36:$B$135,0),MATCH('Capacity Backing (Hide)'!$A55,'Capacity Summary'!$I$35:$BH$35,0))&lt;&gt;0,INDEX('Capacity Summary'!$I$36:$BH$135,MATCH('Capacity Backing (Hide)'!D$2,'Capacity Summary'!$B$36:$B$135,0),MATCH('Capacity Backing (Hide)'!$A55,'Capacity Summary'!$I$35:$BH$35,0)),0)),INDEX('Capacity Summary'!$C$36:$F$135,MATCH('Capacity Backing (Hide)'!D$2,'Capacity Summary'!$B$36:$B$135,0),2)))/IF(Summary!$B$7="Minutes",1,60)/COUNTA(INDEX(Capacity!$C$10:$Q$109,MATCH('Capacity Backing (Hide)'!D$2,Capacity!$B$10:$B$109,0),1):INDEX(Capacity!$C$10:$Q$109,MATCH('Capacity Backing (Hide)'!D$2,Capacity!$B$10:$B$109,0),15))</f>
        <v>3600</v>
      </c>
      <c r="E5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(Hide)'!$A55,'Capacity Summary'!$I$35:$BH$35,0))="x",INDEX('Capacity Summary'!$C$36:$F$135,MATCH('Capacity Backing (Hide)'!E$2,'Capacity Summary'!$B$36:$B$135,0),4),IF(INDEX('Capacity Summary'!$I$36:$BH$135,MATCH('Capacity Backing (Hide)'!E$2,'Capacity Summary'!$B$36:$B$135,0),MATCH('Capacity Backing (Hide)'!$A55,'Capacity Summary'!$I$35:$BH$35,0))&lt;&gt;0,INDEX('Capacity Summary'!$I$36:$BH$135,MATCH('Capacity Backing (Hide)'!E$2,'Capacity Summary'!$B$36:$B$135,0),MATCH('Capacity Backing (Hide)'!$A55,'Capacity Summary'!$I$35:$BH$35,0)),0)),INDEX('Capacity Summary'!$C$36:$F$135,MATCH('Capacity Backing (Hide)'!E$2,'Capacity Summary'!$B$36:$B$135,0),2)))/IF(Summary!$B$7="Minutes",1,60)/COUNTA(INDEX(Capacity!$C$10:$Q$109,MATCH('Capacity Backing (Hide)'!E$2,Capacity!$B$10:$B$109,0),1):INDEX(Capacity!$C$10:$Q$109,MATCH('Capacity Backing (Hide)'!E$2,Capacity!$B$10:$B$109,0),15))</f>
        <v>#N/A</v>
      </c>
      <c r="F5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(Hide)'!$A55,'Capacity Summary'!$I$35:$BH$35,0))="x",INDEX('Capacity Summary'!$C$36:$F$135,MATCH('Capacity Backing (Hide)'!F$2,'Capacity Summary'!$B$36:$B$135,0),4),IF(INDEX('Capacity Summary'!$I$36:$BH$135,MATCH('Capacity Backing (Hide)'!F$2,'Capacity Summary'!$B$36:$B$135,0),MATCH('Capacity Backing (Hide)'!$A55,'Capacity Summary'!$I$35:$BH$35,0))&lt;&gt;0,INDEX('Capacity Summary'!$I$36:$BH$135,MATCH('Capacity Backing (Hide)'!F$2,'Capacity Summary'!$B$36:$B$135,0),MATCH('Capacity Backing (Hide)'!$A55,'Capacity Summary'!$I$35:$BH$35,0)),0)),INDEX('Capacity Summary'!$C$36:$F$135,MATCH('Capacity Backing (Hide)'!F$2,'Capacity Summary'!$B$36:$B$135,0),2)))/IF(Summary!$B$7="Minutes",1,60)/COUNTA(INDEX(Capacity!$C$10:$Q$109,MATCH('Capacity Backing (Hide)'!F$2,Capacity!$B$10:$B$109,0),1):INDEX(Capacity!$C$10:$Q$109,MATCH('Capacity Backing (Hide)'!F$2,Capacity!$B$10:$B$109,0),15))</f>
        <v>#N/A</v>
      </c>
      <c r="G5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(Hide)'!$A55,'Capacity Summary'!$I$35:$BH$35,0))="x",INDEX('Capacity Summary'!$C$36:$F$135,MATCH('Capacity Backing (Hide)'!G$2,'Capacity Summary'!$B$36:$B$135,0),4),IF(INDEX('Capacity Summary'!$I$36:$BH$135,MATCH('Capacity Backing (Hide)'!G$2,'Capacity Summary'!$B$36:$B$135,0),MATCH('Capacity Backing (Hide)'!$A55,'Capacity Summary'!$I$35:$BH$35,0))&lt;&gt;0,INDEX('Capacity Summary'!$I$36:$BH$135,MATCH('Capacity Backing (Hide)'!G$2,'Capacity Summary'!$B$36:$B$135,0),MATCH('Capacity Backing (Hide)'!$A55,'Capacity Summary'!$I$35:$BH$35,0)),0)),INDEX('Capacity Summary'!$C$36:$F$135,MATCH('Capacity Backing (Hide)'!G$2,'Capacity Summary'!$B$36:$B$135,0),2)))/IF(Summary!$B$7="Minutes",1,60)/COUNTA(INDEX(Capacity!$C$10:$Q$109,MATCH('Capacity Backing (Hide)'!G$2,Capacity!$B$10:$B$109,0),1):INDEX(Capacity!$C$10:$Q$109,MATCH('Capacity Backing (Hide)'!G$2,Capacity!$B$10:$B$109,0),15))</f>
        <v>#N/A</v>
      </c>
      <c r="H5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(Hide)'!$A55,'Capacity Summary'!$I$35:$BH$35,0))="x",INDEX('Capacity Summary'!$C$36:$F$135,MATCH('Capacity Backing (Hide)'!H$2,'Capacity Summary'!$B$36:$B$135,0),4),IF(INDEX('Capacity Summary'!$I$36:$BH$135,MATCH('Capacity Backing (Hide)'!H$2,'Capacity Summary'!$B$36:$B$135,0),MATCH('Capacity Backing (Hide)'!$A55,'Capacity Summary'!$I$35:$BH$35,0))&lt;&gt;0,INDEX('Capacity Summary'!$I$36:$BH$135,MATCH('Capacity Backing (Hide)'!H$2,'Capacity Summary'!$B$36:$B$135,0),MATCH('Capacity Backing (Hide)'!$A55,'Capacity Summary'!$I$35:$BH$35,0)),0)),INDEX('Capacity Summary'!$C$36:$F$135,MATCH('Capacity Backing (Hide)'!H$2,'Capacity Summary'!$B$36:$B$135,0),2)))/IF(Summary!$B$7="Minutes",1,60)/COUNTA(INDEX(Capacity!$C$10:$Q$109,MATCH('Capacity Backing (Hide)'!H$2,Capacity!$B$10:$B$109,0),1):INDEX(Capacity!$C$10:$Q$109,MATCH('Capacity Backing (Hide)'!H$2,Capacity!$B$10:$B$109,0),15))</f>
        <v>#N/A</v>
      </c>
      <c r="I5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(Hide)'!$A55,'Capacity Summary'!$I$35:$BH$35,0))="x",INDEX('Capacity Summary'!$C$36:$F$135,MATCH('Capacity Backing (Hide)'!I$2,'Capacity Summary'!$B$36:$B$135,0),4),IF(INDEX('Capacity Summary'!$I$36:$BH$135,MATCH('Capacity Backing (Hide)'!I$2,'Capacity Summary'!$B$36:$B$135,0),MATCH('Capacity Backing (Hide)'!$A55,'Capacity Summary'!$I$35:$BH$35,0))&lt;&gt;0,INDEX('Capacity Summary'!$I$36:$BH$135,MATCH('Capacity Backing (Hide)'!I$2,'Capacity Summary'!$B$36:$B$135,0),MATCH('Capacity Backing (Hide)'!$A55,'Capacity Summary'!$I$35:$BH$35,0)),0)),INDEX('Capacity Summary'!$C$36:$F$135,MATCH('Capacity Backing (Hide)'!I$2,'Capacity Summary'!$B$36:$B$135,0),2)))/IF(Summary!$B$7="Minutes",1,60)/COUNTA(INDEX(Capacity!$C$10:$Q$109,MATCH('Capacity Backing (Hide)'!I$2,Capacity!$B$10:$B$109,0),1):INDEX(Capacity!$C$10:$Q$109,MATCH('Capacity Backing (Hide)'!I$2,Capacity!$B$10:$B$109,0),15))</f>
        <v>#N/A</v>
      </c>
      <c r="J5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(Hide)'!$A55,'Capacity Summary'!$I$35:$BH$35,0))="x",INDEX('Capacity Summary'!$C$36:$F$135,MATCH('Capacity Backing (Hide)'!J$2,'Capacity Summary'!$B$36:$B$135,0),4),IF(INDEX('Capacity Summary'!$I$36:$BH$135,MATCH('Capacity Backing (Hide)'!J$2,'Capacity Summary'!$B$36:$B$135,0),MATCH('Capacity Backing (Hide)'!$A55,'Capacity Summary'!$I$35:$BH$35,0))&lt;&gt;0,INDEX('Capacity Summary'!$I$36:$BH$135,MATCH('Capacity Backing (Hide)'!J$2,'Capacity Summary'!$B$36:$B$135,0),MATCH('Capacity Backing (Hide)'!$A55,'Capacity Summary'!$I$35:$BH$35,0)),0)),INDEX('Capacity Summary'!$C$36:$F$135,MATCH('Capacity Backing (Hide)'!J$2,'Capacity Summary'!$B$36:$B$135,0),2)))/IF(Summary!$B$7="Minutes",1,60)/COUNTA(INDEX(Capacity!$C$10:$Q$109,MATCH('Capacity Backing (Hide)'!J$2,Capacity!$B$10:$B$109,0),1):INDEX(Capacity!$C$10:$Q$109,MATCH('Capacity Backing (Hide)'!J$2,Capacity!$B$10:$B$109,0),15))</f>
        <v>#N/A</v>
      </c>
      <c r="K5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(Hide)'!$A55,'Capacity Summary'!$I$35:$BH$35,0))="x",INDEX('Capacity Summary'!$C$36:$F$135,MATCH('Capacity Backing (Hide)'!K$2,'Capacity Summary'!$B$36:$B$135,0),4),IF(INDEX('Capacity Summary'!$I$36:$BH$135,MATCH('Capacity Backing (Hide)'!K$2,'Capacity Summary'!$B$36:$B$135,0),MATCH('Capacity Backing (Hide)'!$A55,'Capacity Summary'!$I$35:$BH$35,0))&lt;&gt;0,INDEX('Capacity Summary'!$I$36:$BH$135,MATCH('Capacity Backing (Hide)'!K$2,'Capacity Summary'!$B$36:$B$135,0),MATCH('Capacity Backing (Hide)'!$A55,'Capacity Summary'!$I$35:$BH$35,0)),0)),INDEX('Capacity Summary'!$C$36:$F$135,MATCH('Capacity Backing (Hide)'!K$2,'Capacity Summary'!$B$36:$B$135,0),2)))/IF(Summary!$B$7="Minutes",1,60)/COUNTA(INDEX(Capacity!$C$10:$Q$109,MATCH('Capacity Backing (Hide)'!K$2,Capacity!$B$10:$B$109,0),1):INDEX(Capacity!$C$10:$Q$109,MATCH('Capacity Backing (Hide)'!K$2,Capacity!$B$10:$B$109,0),15))</f>
        <v>#N/A</v>
      </c>
      <c r="L5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(Hide)'!$A55,'Capacity Summary'!$I$35:$BH$35,0))="x",INDEX('Capacity Summary'!$C$36:$F$135,MATCH('Capacity Backing (Hide)'!L$2,'Capacity Summary'!$B$36:$B$135,0),4),IF(INDEX('Capacity Summary'!$I$36:$BH$135,MATCH('Capacity Backing (Hide)'!L$2,'Capacity Summary'!$B$36:$B$135,0),MATCH('Capacity Backing (Hide)'!$A55,'Capacity Summary'!$I$35:$BH$35,0))&lt;&gt;0,INDEX('Capacity Summary'!$I$36:$BH$135,MATCH('Capacity Backing (Hide)'!L$2,'Capacity Summary'!$B$36:$B$135,0),MATCH('Capacity Backing (Hide)'!$A55,'Capacity Summary'!$I$35:$BH$35,0)),0)),INDEX('Capacity Summary'!$C$36:$F$135,MATCH('Capacity Backing (Hide)'!L$2,'Capacity Summary'!$B$36:$B$135,0),2)))/IF(Summary!$B$7="Minutes",1,60)/COUNTA(INDEX(Capacity!$C$10:$Q$109,MATCH('Capacity Backing (Hide)'!L$2,Capacity!$B$10:$B$109,0),1):INDEX(Capacity!$C$10:$Q$109,MATCH('Capacity Backing (Hide)'!L$2,Capacity!$B$10:$B$109,0),15))</f>
        <v>#N/A</v>
      </c>
      <c r="M5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(Hide)'!$A55,'Capacity Summary'!$I$35:$BH$35,0))="x",INDEX('Capacity Summary'!$C$36:$F$135,MATCH('Capacity Backing (Hide)'!M$2,'Capacity Summary'!$B$36:$B$135,0),4),IF(INDEX('Capacity Summary'!$I$36:$BH$135,MATCH('Capacity Backing (Hide)'!M$2,'Capacity Summary'!$B$36:$B$135,0),MATCH('Capacity Backing (Hide)'!$A55,'Capacity Summary'!$I$35:$BH$35,0))&lt;&gt;0,INDEX('Capacity Summary'!$I$36:$BH$135,MATCH('Capacity Backing (Hide)'!M$2,'Capacity Summary'!$B$36:$B$135,0),MATCH('Capacity Backing (Hide)'!$A55,'Capacity Summary'!$I$35:$BH$35,0)),0)),INDEX('Capacity Summary'!$C$36:$F$135,MATCH('Capacity Backing (Hide)'!M$2,'Capacity Summary'!$B$36:$B$135,0),2)))/IF(Summary!$B$7="Minutes",1,60)/COUNTA(INDEX(Capacity!$C$10:$Q$109,MATCH('Capacity Backing (Hide)'!M$2,Capacity!$B$10:$B$109,0),1):INDEX(Capacity!$C$10:$Q$109,MATCH('Capacity Backing (Hide)'!M$2,Capacity!$B$10:$B$109,0),15))</f>
        <v>#N/A</v>
      </c>
      <c r="N5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(Hide)'!$A55,'Capacity Summary'!$I$35:$BH$35,0))="x",INDEX('Capacity Summary'!$C$36:$F$135,MATCH('Capacity Backing (Hide)'!N$2,'Capacity Summary'!$B$36:$B$135,0),4),IF(INDEX('Capacity Summary'!$I$36:$BH$135,MATCH('Capacity Backing (Hide)'!N$2,'Capacity Summary'!$B$36:$B$135,0),MATCH('Capacity Backing (Hide)'!$A55,'Capacity Summary'!$I$35:$BH$35,0))&lt;&gt;0,INDEX('Capacity Summary'!$I$36:$BH$135,MATCH('Capacity Backing (Hide)'!N$2,'Capacity Summary'!$B$36:$B$135,0),MATCH('Capacity Backing (Hide)'!$A55,'Capacity Summary'!$I$35:$BH$35,0)),0)),INDEX('Capacity Summary'!$C$36:$F$135,MATCH('Capacity Backing (Hide)'!N$2,'Capacity Summary'!$B$36:$B$135,0),2)))/IF(Summary!$B$7="Minutes",1,60)/COUNTA(INDEX(Capacity!$C$10:$Q$109,MATCH('Capacity Backing (Hide)'!N$2,Capacity!$B$10:$B$109,0),1):INDEX(Capacity!$C$10:$Q$109,MATCH('Capacity Backing (Hide)'!N$2,Capacity!$B$10:$B$109,0),15))</f>
        <v>#N/A</v>
      </c>
      <c r="O5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(Hide)'!$A55,'Capacity Summary'!$I$35:$BH$35,0))="x",INDEX('Capacity Summary'!$C$36:$F$135,MATCH('Capacity Backing (Hide)'!O$2,'Capacity Summary'!$B$36:$B$135,0),4),IF(INDEX('Capacity Summary'!$I$36:$BH$135,MATCH('Capacity Backing (Hide)'!O$2,'Capacity Summary'!$B$36:$B$135,0),MATCH('Capacity Backing (Hide)'!$A55,'Capacity Summary'!$I$35:$BH$35,0))&lt;&gt;0,INDEX('Capacity Summary'!$I$36:$BH$135,MATCH('Capacity Backing (Hide)'!O$2,'Capacity Summary'!$B$36:$B$135,0),MATCH('Capacity Backing (Hide)'!$A55,'Capacity Summary'!$I$35:$BH$35,0)),0)),INDEX('Capacity Summary'!$C$36:$F$135,MATCH('Capacity Backing (Hide)'!O$2,'Capacity Summary'!$B$36:$B$135,0),2)))/IF(Summary!$B$7="Minutes",1,60)/COUNTA(INDEX(Capacity!$C$10:$Q$109,MATCH('Capacity Backing (Hide)'!O$2,Capacity!$B$10:$B$109,0),1):INDEX(Capacity!$C$10:$Q$109,MATCH('Capacity Backing (Hide)'!O$2,Capacity!$B$10:$B$109,0),15))</f>
        <v>#N/A</v>
      </c>
      <c r="P5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(Hide)'!$A55,'Capacity Summary'!$I$35:$BH$35,0))="x",INDEX('Capacity Summary'!$C$36:$F$135,MATCH('Capacity Backing (Hide)'!P$2,'Capacity Summary'!$B$36:$B$135,0),4),IF(INDEX('Capacity Summary'!$I$36:$BH$135,MATCH('Capacity Backing (Hide)'!P$2,'Capacity Summary'!$B$36:$B$135,0),MATCH('Capacity Backing (Hide)'!$A55,'Capacity Summary'!$I$35:$BH$35,0))&lt;&gt;0,INDEX('Capacity Summary'!$I$36:$BH$135,MATCH('Capacity Backing (Hide)'!P$2,'Capacity Summary'!$B$36:$B$135,0),MATCH('Capacity Backing (Hide)'!$A55,'Capacity Summary'!$I$35:$BH$35,0)),0)),INDEX('Capacity Summary'!$C$36:$F$135,MATCH('Capacity Backing (Hide)'!P$2,'Capacity Summary'!$B$36:$B$135,0),2)))/IF(Summary!$B$7="Minutes",1,60)/COUNTA(INDEX(Capacity!$C$10:$Q$109,MATCH('Capacity Backing (Hide)'!P$2,Capacity!$B$10:$B$109,0),1):INDEX(Capacity!$C$10:$Q$109,MATCH('Capacity Backing (Hide)'!P$2,Capacity!$B$10:$B$109,0),15))</f>
        <v>#N/A</v>
      </c>
      <c r="Q5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(Hide)'!$A55,'Capacity Summary'!$I$35:$BH$35,0))="x",INDEX('Capacity Summary'!$C$36:$F$135,MATCH('Capacity Backing (Hide)'!Q$2,'Capacity Summary'!$B$36:$B$135,0),4),IF(INDEX('Capacity Summary'!$I$36:$BH$135,MATCH('Capacity Backing (Hide)'!Q$2,'Capacity Summary'!$B$36:$B$135,0),MATCH('Capacity Backing (Hide)'!$A55,'Capacity Summary'!$I$35:$BH$35,0))&lt;&gt;0,INDEX('Capacity Summary'!$I$36:$BH$135,MATCH('Capacity Backing (Hide)'!Q$2,'Capacity Summary'!$B$36:$B$135,0),MATCH('Capacity Backing (Hide)'!$A55,'Capacity Summary'!$I$35:$BH$35,0)),0)),INDEX('Capacity Summary'!$C$36:$F$135,MATCH('Capacity Backing (Hide)'!Q$2,'Capacity Summary'!$B$36:$B$135,0),2)))/IF(Summary!$B$7="Minutes",1,60)/COUNTA(INDEX(Capacity!$C$10:$Q$109,MATCH('Capacity Backing (Hide)'!Q$2,Capacity!$B$10:$B$109,0),1):INDEX(Capacity!$C$10:$Q$109,MATCH('Capacity Backing (Hide)'!Q$2,Capacity!$B$10:$B$109,0),15))</f>
        <v>#N/A</v>
      </c>
      <c r="R5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(Hide)'!$A55,'Capacity Summary'!$I$35:$BH$35,0))="x",INDEX('Capacity Summary'!$C$36:$F$135,MATCH('Capacity Backing (Hide)'!R$2,'Capacity Summary'!$B$36:$B$135,0),4),IF(INDEX('Capacity Summary'!$I$36:$BH$135,MATCH('Capacity Backing (Hide)'!R$2,'Capacity Summary'!$B$36:$B$135,0),MATCH('Capacity Backing (Hide)'!$A55,'Capacity Summary'!$I$35:$BH$35,0))&lt;&gt;0,INDEX('Capacity Summary'!$I$36:$BH$135,MATCH('Capacity Backing (Hide)'!R$2,'Capacity Summary'!$B$36:$B$135,0),MATCH('Capacity Backing (Hide)'!$A55,'Capacity Summary'!$I$35:$BH$35,0)),0)),INDEX('Capacity Summary'!$C$36:$F$135,MATCH('Capacity Backing (Hide)'!R$2,'Capacity Summary'!$B$36:$B$135,0),2)))/IF(Summary!$B$7="Minutes",1,60)/COUNTA(INDEX(Capacity!$C$10:$Q$109,MATCH('Capacity Backing (Hide)'!R$2,Capacity!$B$10:$B$109,0),1):INDEX(Capacity!$C$10:$Q$109,MATCH('Capacity Backing (Hide)'!R$2,Capacity!$B$10:$B$109,0),15))</f>
        <v>#N/A</v>
      </c>
      <c r="S5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(Hide)'!$A55,'Capacity Summary'!$I$35:$BH$35,0))="x",INDEX('Capacity Summary'!$C$36:$F$135,MATCH('Capacity Backing (Hide)'!S$2,'Capacity Summary'!$B$36:$B$135,0),4),IF(INDEX('Capacity Summary'!$I$36:$BH$135,MATCH('Capacity Backing (Hide)'!S$2,'Capacity Summary'!$B$36:$B$135,0),MATCH('Capacity Backing (Hide)'!$A55,'Capacity Summary'!$I$35:$BH$35,0))&lt;&gt;0,INDEX('Capacity Summary'!$I$36:$BH$135,MATCH('Capacity Backing (Hide)'!S$2,'Capacity Summary'!$B$36:$B$135,0),MATCH('Capacity Backing (Hide)'!$A55,'Capacity Summary'!$I$35:$BH$35,0)),0)),INDEX('Capacity Summary'!$C$36:$F$135,MATCH('Capacity Backing (Hide)'!S$2,'Capacity Summary'!$B$36:$B$135,0),2)))/IF(Summary!$B$7="Minutes",1,60)/COUNTA(INDEX(Capacity!$C$10:$Q$109,MATCH('Capacity Backing (Hide)'!S$2,Capacity!$B$10:$B$109,0),1):INDEX(Capacity!$C$10:$Q$109,MATCH('Capacity Backing (Hide)'!S$2,Capacity!$B$10:$B$109,0),15))</f>
        <v>#N/A</v>
      </c>
      <c r="T5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(Hide)'!$A55,'Capacity Summary'!$I$35:$BH$35,0))="x",INDEX('Capacity Summary'!$C$36:$F$135,MATCH('Capacity Backing (Hide)'!T$2,'Capacity Summary'!$B$36:$B$135,0),4),IF(INDEX('Capacity Summary'!$I$36:$BH$135,MATCH('Capacity Backing (Hide)'!T$2,'Capacity Summary'!$B$36:$B$135,0),MATCH('Capacity Backing (Hide)'!$A55,'Capacity Summary'!$I$35:$BH$35,0))&lt;&gt;0,INDEX('Capacity Summary'!$I$36:$BH$135,MATCH('Capacity Backing (Hide)'!T$2,'Capacity Summary'!$B$36:$B$135,0),MATCH('Capacity Backing (Hide)'!$A55,'Capacity Summary'!$I$35:$BH$35,0)),0)),INDEX('Capacity Summary'!$C$36:$F$135,MATCH('Capacity Backing (Hide)'!T$2,'Capacity Summary'!$B$36:$B$135,0),2)))/IF(Summary!$B$7="Minutes",1,60)/COUNTA(INDEX(Capacity!$C$10:$Q$109,MATCH('Capacity Backing (Hide)'!T$2,Capacity!$B$10:$B$109,0),1):INDEX(Capacity!$C$10:$Q$109,MATCH('Capacity Backing (Hide)'!T$2,Capacity!$B$10:$B$109,0),15))</f>
        <v>#N/A</v>
      </c>
      <c r="U5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(Hide)'!$A55,'Capacity Summary'!$I$35:$BH$35,0))="x",INDEX('Capacity Summary'!$C$36:$F$135,MATCH('Capacity Backing (Hide)'!U$2,'Capacity Summary'!$B$36:$B$135,0),4),IF(INDEX('Capacity Summary'!$I$36:$BH$135,MATCH('Capacity Backing (Hide)'!U$2,'Capacity Summary'!$B$36:$B$135,0),MATCH('Capacity Backing (Hide)'!$A55,'Capacity Summary'!$I$35:$BH$35,0))&lt;&gt;0,INDEX('Capacity Summary'!$I$36:$BH$135,MATCH('Capacity Backing (Hide)'!U$2,'Capacity Summary'!$B$36:$B$135,0),MATCH('Capacity Backing (Hide)'!$A55,'Capacity Summary'!$I$35:$BH$35,0)),0)),INDEX('Capacity Summary'!$C$36:$F$135,MATCH('Capacity Backing (Hide)'!U$2,'Capacity Summary'!$B$36:$B$135,0),2)))/IF(Summary!$B$7="Minutes",1,60)/COUNTA(INDEX(Capacity!$C$10:$Q$109,MATCH('Capacity Backing (Hide)'!U$2,Capacity!$B$10:$B$109,0),1):INDEX(Capacity!$C$10:$Q$109,MATCH('Capacity Backing (Hide)'!U$2,Capacity!$B$10:$B$109,0),15))</f>
        <v>#N/A</v>
      </c>
      <c r="V5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(Hide)'!$A55,'Capacity Summary'!$I$35:$BH$35,0))="x",INDEX('Capacity Summary'!$C$36:$F$135,MATCH('Capacity Backing (Hide)'!V$2,'Capacity Summary'!$B$36:$B$135,0),4),IF(INDEX('Capacity Summary'!$I$36:$BH$135,MATCH('Capacity Backing (Hide)'!V$2,'Capacity Summary'!$B$36:$B$135,0),MATCH('Capacity Backing (Hide)'!$A55,'Capacity Summary'!$I$35:$BH$35,0))&lt;&gt;0,INDEX('Capacity Summary'!$I$36:$BH$135,MATCH('Capacity Backing (Hide)'!V$2,'Capacity Summary'!$B$36:$B$135,0),MATCH('Capacity Backing (Hide)'!$A55,'Capacity Summary'!$I$35:$BH$35,0)),0)),INDEX('Capacity Summary'!$C$36:$F$135,MATCH('Capacity Backing (Hide)'!V$2,'Capacity Summary'!$B$36:$B$135,0),2)))/IF(Summary!$B$7="Minutes",1,60)/COUNTA(INDEX(Capacity!$C$10:$Q$109,MATCH('Capacity Backing (Hide)'!V$2,Capacity!$B$10:$B$109,0),1):INDEX(Capacity!$C$10:$Q$109,MATCH('Capacity Backing (Hide)'!V$2,Capacity!$B$10:$B$109,0),15))</f>
        <v>#N/A</v>
      </c>
      <c r="W5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(Hide)'!$A55,'Capacity Summary'!$I$35:$BH$35,0))="x",INDEX('Capacity Summary'!$C$36:$F$135,MATCH('Capacity Backing (Hide)'!W$2,'Capacity Summary'!$B$36:$B$135,0),4),IF(INDEX('Capacity Summary'!$I$36:$BH$135,MATCH('Capacity Backing (Hide)'!W$2,'Capacity Summary'!$B$36:$B$135,0),MATCH('Capacity Backing (Hide)'!$A55,'Capacity Summary'!$I$35:$BH$35,0))&lt;&gt;0,INDEX('Capacity Summary'!$I$36:$BH$135,MATCH('Capacity Backing (Hide)'!W$2,'Capacity Summary'!$B$36:$B$135,0),MATCH('Capacity Backing (Hide)'!$A55,'Capacity Summary'!$I$35:$BH$35,0)),0)),INDEX('Capacity Summary'!$C$36:$F$135,MATCH('Capacity Backing (Hide)'!W$2,'Capacity Summary'!$B$36:$B$135,0),2)))/IF(Summary!$B$7="Minutes",1,60)/COUNTA(INDEX(Capacity!$C$10:$Q$109,MATCH('Capacity Backing (Hide)'!W$2,Capacity!$B$10:$B$109,0),1):INDEX(Capacity!$C$10:$Q$109,MATCH('Capacity Backing (Hide)'!W$2,Capacity!$B$10:$B$109,0),15))</f>
        <v>#N/A</v>
      </c>
      <c r="X5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(Hide)'!$A55,'Capacity Summary'!$I$35:$BH$35,0))="x",INDEX('Capacity Summary'!$C$36:$F$135,MATCH('Capacity Backing (Hide)'!X$2,'Capacity Summary'!$B$36:$B$135,0),4),IF(INDEX('Capacity Summary'!$I$36:$BH$135,MATCH('Capacity Backing (Hide)'!X$2,'Capacity Summary'!$B$36:$B$135,0),MATCH('Capacity Backing (Hide)'!$A55,'Capacity Summary'!$I$35:$BH$35,0))&lt;&gt;0,INDEX('Capacity Summary'!$I$36:$BH$135,MATCH('Capacity Backing (Hide)'!X$2,'Capacity Summary'!$B$36:$B$135,0),MATCH('Capacity Backing (Hide)'!$A55,'Capacity Summary'!$I$35:$BH$35,0)),0)),INDEX('Capacity Summary'!$C$36:$F$135,MATCH('Capacity Backing (Hide)'!X$2,'Capacity Summary'!$B$36:$B$135,0),2)))/IF(Summary!$B$7="Minutes",1,60)/COUNTA(INDEX(Capacity!$C$10:$Q$109,MATCH('Capacity Backing (Hide)'!X$2,Capacity!$B$10:$B$109,0),1):INDEX(Capacity!$C$10:$Q$109,MATCH('Capacity Backing (Hide)'!X$2,Capacity!$B$10:$B$109,0),15))</f>
        <v>#N/A</v>
      </c>
      <c r="Y5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(Hide)'!$A55,'Capacity Summary'!$I$35:$BH$35,0))="x",INDEX('Capacity Summary'!$C$36:$F$135,MATCH('Capacity Backing (Hide)'!Y$2,'Capacity Summary'!$B$36:$B$135,0),4),IF(INDEX('Capacity Summary'!$I$36:$BH$135,MATCH('Capacity Backing (Hide)'!Y$2,'Capacity Summary'!$B$36:$B$135,0),MATCH('Capacity Backing (Hide)'!$A55,'Capacity Summary'!$I$35:$BH$35,0))&lt;&gt;0,INDEX('Capacity Summary'!$I$36:$BH$135,MATCH('Capacity Backing (Hide)'!Y$2,'Capacity Summary'!$B$36:$B$135,0),MATCH('Capacity Backing (Hide)'!$A55,'Capacity Summary'!$I$35:$BH$35,0)),0)),INDEX('Capacity Summary'!$C$36:$F$135,MATCH('Capacity Backing (Hide)'!Y$2,'Capacity Summary'!$B$36:$B$135,0),2)))/IF(Summary!$B$7="Minutes",1,60)/COUNTA(INDEX(Capacity!$C$10:$Q$109,MATCH('Capacity Backing (Hide)'!Y$2,Capacity!$B$10:$B$109,0),1):INDEX(Capacity!$C$10:$Q$109,MATCH('Capacity Backing (Hide)'!Y$2,Capacity!$B$10:$B$109,0),15))</f>
        <v>#N/A</v>
      </c>
      <c r="Z5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(Hide)'!$A55,'Capacity Summary'!$I$35:$BH$35,0))="x",INDEX('Capacity Summary'!$C$36:$F$135,MATCH('Capacity Backing (Hide)'!Z$2,'Capacity Summary'!$B$36:$B$135,0),4),IF(INDEX('Capacity Summary'!$I$36:$BH$135,MATCH('Capacity Backing (Hide)'!Z$2,'Capacity Summary'!$B$36:$B$135,0),MATCH('Capacity Backing (Hide)'!$A55,'Capacity Summary'!$I$35:$BH$35,0))&lt;&gt;0,INDEX('Capacity Summary'!$I$36:$BH$135,MATCH('Capacity Backing (Hide)'!Z$2,'Capacity Summary'!$B$36:$B$135,0),MATCH('Capacity Backing (Hide)'!$A55,'Capacity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(Hide)'!$A55,'Capacity Summary'!$I$35:$BH$35,0))="x",INDEX('Capacity Summary'!$C$36:$F$135,MATCH('Capacity Backing (Hide)'!AA$2,'Capacity Summary'!$B$36:$B$135,0),4),IF(INDEX('Capacity Summary'!$I$36:$BH$135,MATCH('Capacity Backing (Hide)'!AA$2,'Capacity Summary'!$B$36:$B$135,0),MATCH('Capacity Backing (Hide)'!$A55,'Capacity Summary'!$I$35:$BH$35,0))&lt;&gt;0,INDEX('Capacity Summary'!$I$36:$BH$135,MATCH('Capacity Backing (Hide)'!AA$2,'Capacity Summary'!$B$36:$B$135,0),MATCH('Capacity Backing (Hide)'!$A55,'Capacity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(Hide)'!$A55,'Capacity Summary'!$I$35:$BH$35,0))="x",INDEX('Capacity Summary'!$C$36:$F$135,MATCH('Capacity Backing (Hide)'!AB$2,'Capacity Summary'!$B$36:$B$135,0),4),IF(INDEX('Capacity Summary'!$I$36:$BH$135,MATCH('Capacity Backing (Hide)'!AB$2,'Capacity Summary'!$B$36:$B$135,0),MATCH('Capacity Backing (Hide)'!$A55,'Capacity Summary'!$I$35:$BH$35,0))&lt;&gt;0,INDEX('Capacity Summary'!$I$36:$BH$135,MATCH('Capacity Backing (Hide)'!AB$2,'Capacity Summary'!$B$36:$B$135,0),MATCH('Capacity Backing (Hide)'!$A55,'Capacity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(Hide)'!$A55,'Capacity Summary'!$I$35:$BH$35,0))="x",INDEX('Capacity Summary'!$C$36:$F$135,MATCH('Capacity Backing (Hide)'!AC$2,'Capacity Summary'!$B$36:$B$135,0),4),IF(INDEX('Capacity Summary'!$I$36:$BH$135,MATCH('Capacity Backing (Hide)'!AC$2,'Capacity Summary'!$B$36:$B$135,0),MATCH('Capacity Backing (Hide)'!$A55,'Capacity Summary'!$I$35:$BH$35,0))&lt;&gt;0,INDEX('Capacity Summary'!$I$36:$BH$135,MATCH('Capacity Backing (Hide)'!AC$2,'Capacity Summary'!$B$36:$B$135,0),MATCH('Capacity Backing (Hide)'!$A55,'Capacity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(Hide)'!$A55,'Capacity Summary'!$I$35:$BH$35,0))="x",INDEX('Capacity Summary'!$C$36:$F$135,MATCH('Capacity Backing (Hide)'!AD$2,'Capacity Summary'!$B$36:$B$135,0),4),IF(INDEX('Capacity Summary'!$I$36:$BH$135,MATCH('Capacity Backing (Hide)'!AD$2,'Capacity Summary'!$B$36:$B$135,0),MATCH('Capacity Backing (Hide)'!$A55,'Capacity Summary'!$I$35:$BH$35,0))&lt;&gt;0,INDEX('Capacity Summary'!$I$36:$BH$135,MATCH('Capacity Backing (Hide)'!AD$2,'Capacity Summary'!$B$36:$B$135,0),MATCH('Capacity Backing (Hide)'!$A55,'Capacity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(Hide)'!$A55,'Capacity Summary'!$I$35:$BH$35,0))="x",INDEX('Capacity Summary'!$C$36:$F$135,MATCH('Capacity Backing (Hide)'!AE$2,'Capacity Summary'!$B$36:$B$135,0),4),IF(INDEX('Capacity Summary'!$I$36:$BH$135,MATCH('Capacity Backing (Hide)'!AE$2,'Capacity Summary'!$B$36:$B$135,0),MATCH('Capacity Backing (Hide)'!$A55,'Capacity Summary'!$I$35:$BH$35,0))&lt;&gt;0,INDEX('Capacity Summary'!$I$36:$BH$135,MATCH('Capacity Backing (Hide)'!AE$2,'Capacity Summary'!$B$36:$B$135,0),MATCH('Capacity Backing (Hide)'!$A55,'Capacity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(Hide)'!$A55,'Capacity Summary'!$I$35:$BH$35,0))="x",INDEX('Capacity Summary'!$C$36:$F$135,MATCH('Capacity Backing (Hide)'!AF$2,'Capacity Summary'!$B$36:$B$135,0),4),IF(INDEX('Capacity Summary'!$I$36:$BH$135,MATCH('Capacity Backing (Hide)'!AF$2,'Capacity Summary'!$B$36:$B$135,0),MATCH('Capacity Backing (Hide)'!$A55,'Capacity Summary'!$I$35:$BH$35,0))&lt;&gt;0,INDEX('Capacity Summary'!$I$36:$BH$135,MATCH('Capacity Backing (Hide)'!AF$2,'Capacity Summary'!$B$36:$B$135,0),MATCH('Capacity Backing (Hide)'!$A55,'Capacity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(Hide)'!$A55,'Capacity Summary'!$I$35:$BH$35,0))="x",INDEX('Capacity Summary'!$C$36:$F$135,MATCH('Capacity Backing (Hide)'!AG$2,'Capacity Summary'!$B$36:$B$135,0),4),IF(INDEX('Capacity Summary'!$I$36:$BH$135,MATCH('Capacity Backing (Hide)'!AG$2,'Capacity Summary'!$B$36:$B$135,0),MATCH('Capacity Backing (Hide)'!$A55,'Capacity Summary'!$I$35:$BH$35,0))&lt;&gt;0,INDEX('Capacity Summary'!$I$36:$BH$135,MATCH('Capacity Backing (Hide)'!AG$2,'Capacity Summary'!$B$36:$B$135,0),MATCH('Capacity Backing (Hide)'!$A55,'Capacity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(Hide)'!$A55,'Capacity Summary'!$I$35:$BH$35,0))="x",INDEX('Capacity Summary'!$C$36:$F$135,MATCH('Capacity Backing (Hide)'!AH$2,'Capacity Summary'!$B$36:$B$135,0),4),IF(INDEX('Capacity Summary'!$I$36:$BH$135,MATCH('Capacity Backing (Hide)'!AH$2,'Capacity Summary'!$B$36:$B$135,0),MATCH('Capacity Backing (Hide)'!$A55,'Capacity Summary'!$I$35:$BH$35,0))&lt;&gt;0,INDEX('Capacity Summary'!$I$36:$BH$135,MATCH('Capacity Backing (Hide)'!AH$2,'Capacity Summary'!$B$36:$B$135,0),MATCH('Capacity Backing (Hide)'!$A55,'Capacity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(Hide)'!$A55,'Capacity Summary'!$I$35:$BH$35,0))="x",INDEX('Capacity Summary'!$C$36:$F$135,MATCH('Capacity Backing (Hide)'!AI$2,'Capacity Summary'!$B$36:$B$135,0),4),IF(INDEX('Capacity Summary'!$I$36:$BH$135,MATCH('Capacity Backing (Hide)'!AI$2,'Capacity Summary'!$B$36:$B$135,0),MATCH('Capacity Backing (Hide)'!$A55,'Capacity Summary'!$I$35:$BH$35,0))&lt;&gt;0,INDEX('Capacity Summary'!$I$36:$BH$135,MATCH('Capacity Backing (Hide)'!AI$2,'Capacity Summary'!$B$36:$B$135,0),MATCH('Capacity Backing (Hide)'!$A55,'Capacity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(Hide)'!$A55,'Capacity Summary'!$I$35:$BH$35,0))="x",INDEX('Capacity Summary'!$C$36:$F$135,MATCH('Capacity Backing (Hide)'!AJ$2,'Capacity Summary'!$B$36:$B$135,0),4),IF(INDEX('Capacity Summary'!$I$36:$BH$135,MATCH('Capacity Backing (Hide)'!AJ$2,'Capacity Summary'!$B$36:$B$135,0),MATCH('Capacity Backing (Hide)'!$A55,'Capacity Summary'!$I$35:$BH$35,0))&lt;&gt;0,INDEX('Capacity Summary'!$I$36:$BH$135,MATCH('Capacity Backing (Hide)'!AJ$2,'Capacity Summary'!$B$36:$B$135,0),MATCH('Capacity Backing (Hide)'!$A55,'Capacity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(Hide)'!$A55,'Capacity Summary'!$I$35:$BH$35,0))="x",INDEX('Capacity Summary'!$C$36:$F$135,MATCH('Capacity Backing (Hide)'!AK$2,'Capacity Summary'!$B$36:$B$135,0),4),IF(INDEX('Capacity Summary'!$I$36:$BH$135,MATCH('Capacity Backing (Hide)'!AK$2,'Capacity Summary'!$B$36:$B$135,0),MATCH('Capacity Backing (Hide)'!$A55,'Capacity Summary'!$I$35:$BH$35,0))&lt;&gt;0,INDEX('Capacity Summary'!$I$36:$BH$135,MATCH('Capacity Backing (Hide)'!AK$2,'Capacity Summary'!$B$36:$B$135,0),MATCH('Capacity Backing (Hide)'!$A55,'Capacity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(Hide)'!$A55,'Capacity Summary'!$I$35:$BH$35,0))="x",INDEX('Capacity Summary'!$C$36:$F$135,MATCH('Capacity Backing (Hide)'!AL$2,'Capacity Summary'!$B$36:$B$135,0),4),IF(INDEX('Capacity Summary'!$I$36:$BH$135,MATCH('Capacity Backing (Hide)'!AL$2,'Capacity Summary'!$B$36:$B$135,0),MATCH('Capacity Backing (Hide)'!$A55,'Capacity Summary'!$I$35:$BH$35,0))&lt;&gt;0,INDEX('Capacity Summary'!$I$36:$BH$135,MATCH('Capacity Backing (Hide)'!AL$2,'Capacity Summary'!$B$36:$B$135,0),MATCH('Capacity Backing (Hide)'!$A55,'Capacity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(Hide)'!$A55,'Capacity Summary'!$I$35:$BH$35,0))="x",INDEX('Capacity Summary'!$C$36:$F$135,MATCH('Capacity Backing (Hide)'!AM$2,'Capacity Summary'!$B$36:$B$135,0),4),IF(INDEX('Capacity Summary'!$I$36:$BH$135,MATCH('Capacity Backing (Hide)'!AM$2,'Capacity Summary'!$B$36:$B$135,0),MATCH('Capacity Backing (Hide)'!$A55,'Capacity Summary'!$I$35:$BH$35,0))&lt;&gt;0,INDEX('Capacity Summary'!$I$36:$BH$135,MATCH('Capacity Backing (Hide)'!AM$2,'Capacity Summary'!$B$36:$B$135,0),MATCH('Capacity Backing (Hide)'!$A55,'Capacity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(Hide)'!$A55,'Capacity Summary'!$I$35:$BH$35,0))="x",INDEX('Capacity Summary'!$C$36:$F$135,MATCH('Capacity Backing (Hide)'!AN$2,'Capacity Summary'!$B$36:$B$135,0),4),IF(INDEX('Capacity Summary'!$I$36:$BH$135,MATCH('Capacity Backing (Hide)'!AN$2,'Capacity Summary'!$B$36:$B$135,0),MATCH('Capacity Backing (Hide)'!$A55,'Capacity Summary'!$I$35:$BH$35,0))&lt;&gt;0,INDEX('Capacity Summary'!$I$36:$BH$135,MATCH('Capacity Backing (Hide)'!AN$2,'Capacity Summary'!$B$36:$B$135,0),MATCH('Capacity Backing (Hide)'!$A55,'Capacity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(Hide)'!$A55,'Capacity Summary'!$I$35:$BH$35,0))="x",INDEX('Capacity Summary'!$C$36:$F$135,MATCH('Capacity Backing (Hide)'!AO$2,'Capacity Summary'!$B$36:$B$135,0),4),IF(INDEX('Capacity Summary'!$I$36:$BH$135,MATCH('Capacity Backing (Hide)'!AO$2,'Capacity Summary'!$B$36:$B$135,0),MATCH('Capacity Backing (Hide)'!$A55,'Capacity Summary'!$I$35:$BH$35,0))&lt;&gt;0,INDEX('Capacity Summary'!$I$36:$BH$135,MATCH('Capacity Backing (Hide)'!AO$2,'Capacity Summary'!$B$36:$B$135,0),MATCH('Capacity Backing (Hide)'!$A55,'Capacity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(Hide)'!$A55,'Capacity Summary'!$I$35:$BH$35,0))="x",INDEX('Capacity Summary'!$C$36:$F$135,MATCH('Capacity Backing (Hide)'!AP$2,'Capacity Summary'!$B$36:$B$135,0),4),IF(INDEX('Capacity Summary'!$I$36:$BH$135,MATCH('Capacity Backing (Hide)'!AP$2,'Capacity Summary'!$B$36:$B$135,0),MATCH('Capacity Backing (Hide)'!$A55,'Capacity Summary'!$I$35:$BH$35,0))&lt;&gt;0,INDEX('Capacity Summary'!$I$36:$BH$135,MATCH('Capacity Backing (Hide)'!AP$2,'Capacity Summary'!$B$36:$B$135,0),MATCH('Capacity Backing (Hide)'!$A55,'Capacity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(Hide)'!$A55,'Capacity Summary'!$I$35:$BH$35,0))="x",INDEX('Capacity Summary'!$C$36:$F$135,MATCH('Capacity Backing (Hide)'!AQ$2,'Capacity Summary'!$B$36:$B$135,0),4),IF(INDEX('Capacity Summary'!$I$36:$BH$135,MATCH('Capacity Backing (Hide)'!AQ$2,'Capacity Summary'!$B$36:$B$135,0),MATCH('Capacity Backing (Hide)'!$A55,'Capacity Summary'!$I$35:$BH$35,0))&lt;&gt;0,INDEX('Capacity Summary'!$I$36:$BH$135,MATCH('Capacity Backing (Hide)'!AQ$2,'Capacity Summary'!$B$36:$B$135,0),MATCH('Capacity Backing (Hide)'!$A55,'Capacity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(Hide)'!$A55,'Capacity Summary'!$I$35:$BH$35,0))="x",INDEX('Capacity Summary'!$C$36:$F$135,MATCH('Capacity Backing (Hide)'!AR$2,'Capacity Summary'!$B$36:$B$135,0),4),IF(INDEX('Capacity Summary'!$I$36:$BH$135,MATCH('Capacity Backing (Hide)'!AR$2,'Capacity Summary'!$B$36:$B$135,0),MATCH('Capacity Backing (Hide)'!$A55,'Capacity Summary'!$I$35:$BH$35,0))&lt;&gt;0,INDEX('Capacity Summary'!$I$36:$BH$135,MATCH('Capacity Backing (Hide)'!AR$2,'Capacity Summary'!$B$36:$B$135,0),MATCH('Capacity Backing (Hide)'!$A55,'Capacity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(Hide)'!$A55,'Capacity Summary'!$I$35:$BH$35,0))="x",INDEX('Capacity Summary'!$C$36:$F$135,MATCH('Capacity Backing (Hide)'!AS$2,'Capacity Summary'!$B$36:$B$135,0),4),IF(INDEX('Capacity Summary'!$I$36:$BH$135,MATCH('Capacity Backing (Hide)'!AS$2,'Capacity Summary'!$B$36:$B$135,0),MATCH('Capacity Backing (Hide)'!$A55,'Capacity Summary'!$I$35:$BH$35,0))&lt;&gt;0,INDEX('Capacity Summary'!$I$36:$BH$135,MATCH('Capacity Backing (Hide)'!AS$2,'Capacity Summary'!$B$36:$B$135,0),MATCH('Capacity Backing (Hide)'!$A55,'Capacity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(Hide)'!$A55,'Capacity Summary'!$I$35:$BH$35,0))="x",INDEX('Capacity Summary'!$C$36:$F$135,MATCH('Capacity Backing (Hide)'!AT$2,'Capacity Summary'!$B$36:$B$135,0),4),IF(INDEX('Capacity Summary'!$I$36:$BH$135,MATCH('Capacity Backing (Hide)'!AT$2,'Capacity Summary'!$B$36:$B$135,0),MATCH('Capacity Backing (Hide)'!$A55,'Capacity Summary'!$I$35:$BH$35,0))&lt;&gt;0,INDEX('Capacity Summary'!$I$36:$BH$135,MATCH('Capacity Backing (Hide)'!AT$2,'Capacity Summary'!$B$36:$B$135,0),MATCH('Capacity Backing (Hide)'!$A55,'Capacity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(Hide)'!$A55,'Capacity Summary'!$I$35:$BH$35,0))="x",INDEX('Capacity Summary'!$C$36:$F$135,MATCH('Capacity Backing (Hide)'!AU$2,'Capacity Summary'!$B$36:$B$135,0),4),IF(INDEX('Capacity Summary'!$I$36:$BH$135,MATCH('Capacity Backing (Hide)'!AU$2,'Capacity Summary'!$B$36:$B$135,0),MATCH('Capacity Backing (Hide)'!$A55,'Capacity Summary'!$I$35:$BH$35,0))&lt;&gt;0,INDEX('Capacity Summary'!$I$36:$BH$135,MATCH('Capacity Backing (Hide)'!AU$2,'Capacity Summary'!$B$36:$B$135,0),MATCH('Capacity Backing (Hide)'!$A55,'Capacity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(Hide)'!$A55,'Capacity Summary'!$I$35:$BH$35,0))="x",INDEX('Capacity Summary'!$C$36:$F$135,MATCH('Capacity Backing (Hide)'!AV$2,'Capacity Summary'!$B$36:$B$135,0),4),IF(INDEX('Capacity Summary'!$I$36:$BH$135,MATCH('Capacity Backing (Hide)'!AV$2,'Capacity Summary'!$B$36:$B$135,0),MATCH('Capacity Backing (Hide)'!$A55,'Capacity Summary'!$I$35:$BH$35,0))&lt;&gt;0,INDEX('Capacity Summary'!$I$36:$BH$135,MATCH('Capacity Backing (Hide)'!AV$2,'Capacity Summary'!$B$36:$B$135,0),MATCH('Capacity Backing (Hide)'!$A55,'Capacity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(Hide)'!$A55,'Capacity Summary'!$I$35:$BH$35,0))="x",INDEX('Capacity Summary'!$C$36:$F$135,MATCH('Capacity Backing (Hide)'!AW$2,'Capacity Summary'!$B$36:$B$135,0),4),IF(INDEX('Capacity Summary'!$I$36:$BH$135,MATCH('Capacity Backing (Hide)'!AW$2,'Capacity Summary'!$B$36:$B$135,0),MATCH('Capacity Backing (Hide)'!$A55,'Capacity Summary'!$I$35:$BH$35,0))&lt;&gt;0,INDEX('Capacity Summary'!$I$36:$BH$135,MATCH('Capacity Backing (Hide)'!AW$2,'Capacity Summary'!$B$36:$B$135,0),MATCH('Capacity Backing (Hide)'!$A55,'Capacity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(Hide)'!$A55,'Capacity Summary'!$I$35:$BH$35,0))="x",INDEX('Capacity Summary'!$C$36:$F$135,MATCH('Capacity Backing (Hide)'!AX$2,'Capacity Summary'!$B$36:$B$135,0),4),IF(INDEX('Capacity Summary'!$I$36:$BH$135,MATCH('Capacity Backing (Hide)'!AX$2,'Capacity Summary'!$B$36:$B$135,0),MATCH('Capacity Backing (Hide)'!$A55,'Capacity Summary'!$I$35:$BH$35,0))&lt;&gt;0,INDEX('Capacity Summary'!$I$36:$BH$135,MATCH('Capacity Backing (Hide)'!AX$2,'Capacity Summary'!$B$36:$B$135,0),MATCH('Capacity Backing (Hide)'!$A55,'Capacity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(Hide)'!$A55,'Capacity Summary'!$I$35:$BH$35,0))="x",INDEX('Capacity Summary'!$C$36:$F$135,MATCH('Capacity Backing (Hide)'!AY$2,'Capacity Summary'!$B$36:$B$135,0),4),IF(INDEX('Capacity Summary'!$I$36:$BH$135,MATCH('Capacity Backing (Hide)'!AY$2,'Capacity Summary'!$B$36:$B$135,0),MATCH('Capacity Backing (Hide)'!$A55,'Capacity Summary'!$I$35:$BH$35,0))&lt;&gt;0,INDEX('Capacity Summary'!$I$36:$BH$135,MATCH('Capacity Backing (Hide)'!AY$2,'Capacity Summary'!$B$36:$B$135,0),MATCH('Capacity Backing (Hide)'!$A55,'Capacity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(Hide)'!$A55,'Capacity Summary'!$I$35:$BH$35,0))="x",INDEX('Capacity Summary'!$C$36:$F$135,MATCH('Capacity Backing (Hide)'!AZ$2,'Capacity Summary'!$B$36:$B$135,0),4),IF(INDEX('Capacity Summary'!$I$36:$BH$135,MATCH('Capacity Backing (Hide)'!AZ$2,'Capacity Summary'!$B$36:$B$135,0),MATCH('Capacity Backing (Hide)'!$A55,'Capacity Summary'!$I$35:$BH$35,0))&lt;&gt;0,INDEX('Capacity Summary'!$I$36:$BH$135,MATCH('Capacity Backing (Hide)'!AZ$2,'Capacity Summary'!$B$36:$B$135,0),MATCH('Capacity Backing (Hide)'!$A55,'Capacity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(Hide)'!$A55,'Capacity Summary'!$I$35:$BH$35,0))="x",INDEX('Capacity Summary'!$C$36:$F$135,MATCH('Capacity Backing (Hide)'!BA$2,'Capacity Summary'!$B$36:$B$135,0),4),IF(INDEX('Capacity Summary'!$I$36:$BH$135,MATCH('Capacity Backing (Hide)'!BA$2,'Capacity Summary'!$B$36:$B$135,0),MATCH('Capacity Backing (Hide)'!$A55,'Capacity Summary'!$I$35:$BH$35,0))&lt;&gt;0,INDEX('Capacity Summary'!$I$36:$BH$135,MATCH('Capacity Backing (Hide)'!BA$2,'Capacity Summary'!$B$36:$B$135,0),MATCH('Capacity Backing (Hide)'!$A55,'Capacity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(Hide)'!$A55,'Capacity Summary'!$I$35:$BH$35,0))="x",INDEX('Capacity Summary'!$C$36:$F$135,MATCH('Capacity Backing (Hide)'!BB$2,'Capacity Summary'!$B$36:$B$135,0),4),IF(INDEX('Capacity Summary'!$I$36:$BH$135,MATCH('Capacity Backing (Hide)'!BB$2,'Capacity Summary'!$B$36:$B$135,0),MATCH('Capacity Backing (Hide)'!$A55,'Capacity Summary'!$I$35:$BH$35,0))&lt;&gt;0,INDEX('Capacity Summary'!$I$36:$BH$135,MATCH('Capacity Backing (Hide)'!BB$2,'Capacity Summary'!$B$36:$B$135,0),MATCH('Capacity Backing (Hide)'!$A55,'Capacity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(Hide)'!$A55,'Capacity Summary'!$I$35:$BH$35,0))="x",INDEX('Capacity Summary'!$C$36:$F$135,MATCH('Capacity Backing (Hide)'!BC$2,'Capacity Summary'!$B$36:$B$135,0),4),IF(INDEX('Capacity Summary'!$I$36:$BH$135,MATCH('Capacity Backing (Hide)'!BC$2,'Capacity Summary'!$B$36:$B$135,0),MATCH('Capacity Backing (Hide)'!$A55,'Capacity Summary'!$I$35:$BH$35,0))&lt;&gt;0,INDEX('Capacity Summary'!$I$36:$BH$135,MATCH('Capacity Backing (Hide)'!BC$2,'Capacity Summary'!$B$36:$B$135,0),MATCH('Capacity Backing (Hide)'!$A55,'Capacity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(Hide)'!$A55,'Capacity Summary'!$I$35:$BH$35,0))="x",INDEX('Capacity Summary'!$C$36:$F$135,MATCH('Capacity Backing (Hide)'!BD$2,'Capacity Summary'!$B$36:$B$135,0),4),IF(INDEX('Capacity Summary'!$I$36:$BH$135,MATCH('Capacity Backing (Hide)'!BD$2,'Capacity Summary'!$B$36:$B$135,0),MATCH('Capacity Backing (Hide)'!$A55,'Capacity Summary'!$I$35:$BH$35,0))&lt;&gt;0,INDEX('Capacity Summary'!$I$36:$BH$135,MATCH('Capacity Backing (Hide)'!BD$2,'Capacity Summary'!$B$36:$B$135,0),MATCH('Capacity Backing (Hide)'!$A55,'Capacity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(Hide)'!$A55,'Capacity Summary'!$I$35:$BH$35,0))="x",INDEX('Capacity Summary'!$C$36:$F$135,MATCH('Capacity Backing (Hide)'!BE$2,'Capacity Summary'!$B$36:$B$135,0),4),IF(INDEX('Capacity Summary'!$I$36:$BH$135,MATCH('Capacity Backing (Hide)'!BE$2,'Capacity Summary'!$B$36:$B$135,0),MATCH('Capacity Backing (Hide)'!$A55,'Capacity Summary'!$I$35:$BH$35,0))&lt;&gt;0,INDEX('Capacity Summary'!$I$36:$BH$135,MATCH('Capacity Backing (Hide)'!BE$2,'Capacity Summary'!$B$36:$B$135,0),MATCH('Capacity Backing (Hide)'!$A55,'Capacity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(Hide)'!$A55,'Capacity Summary'!$I$35:$BH$35,0))="x",INDEX('Capacity Summary'!$C$36:$F$135,MATCH('Capacity Backing (Hide)'!BF$2,'Capacity Summary'!$B$36:$B$135,0),4),IF(INDEX('Capacity Summary'!$I$36:$BH$135,MATCH('Capacity Backing (Hide)'!BF$2,'Capacity Summary'!$B$36:$B$135,0),MATCH('Capacity Backing (Hide)'!$A55,'Capacity Summary'!$I$35:$BH$35,0))&lt;&gt;0,INDEX('Capacity Summary'!$I$36:$BH$135,MATCH('Capacity Backing (Hide)'!BF$2,'Capacity Summary'!$B$36:$B$135,0),MATCH('Capacity Backing (Hide)'!$A55,'Capacity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(Hide)'!$A55,'Capacity Summary'!$I$35:$BH$35,0))="x",INDEX('Capacity Summary'!$C$36:$F$135,MATCH('Capacity Backing (Hide)'!BG$2,'Capacity Summary'!$B$36:$B$135,0),4),IF(INDEX('Capacity Summary'!$I$36:$BH$135,MATCH('Capacity Backing (Hide)'!BG$2,'Capacity Summary'!$B$36:$B$135,0),MATCH('Capacity Backing (Hide)'!$A55,'Capacity Summary'!$I$35:$BH$35,0))&lt;&gt;0,INDEX('Capacity Summary'!$I$36:$BH$135,MATCH('Capacity Backing (Hide)'!BG$2,'Capacity Summary'!$B$36:$B$135,0),MATCH('Capacity Backing (Hide)'!$A55,'Capacity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(Hide)'!$A55,'Capacity Summary'!$I$35:$BH$35,0))="x",INDEX('Capacity Summary'!$C$36:$F$135,MATCH('Capacity Backing (Hide)'!BH$2,'Capacity Summary'!$B$36:$B$135,0),4),IF(INDEX('Capacity Summary'!$I$36:$BH$135,MATCH('Capacity Backing (Hide)'!BH$2,'Capacity Summary'!$B$36:$B$135,0),MATCH('Capacity Backing (Hide)'!$A55,'Capacity Summary'!$I$35:$BH$35,0))&lt;&gt;0,INDEX('Capacity Summary'!$I$36:$BH$135,MATCH('Capacity Backing (Hide)'!BH$2,'Capacity Summary'!$B$36:$B$135,0),MATCH('Capacity Backing (Hide)'!$A55,'Capacity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(Hide)'!$A55,'Capacity Summary'!$I$35:$BH$35,0))="x",INDEX('Capacity Summary'!$C$36:$F$135,MATCH('Capacity Backing (Hide)'!BI$2,'Capacity Summary'!$B$36:$B$135,0),4),IF(INDEX('Capacity Summary'!$I$36:$BH$135,MATCH('Capacity Backing (Hide)'!BI$2,'Capacity Summary'!$B$36:$B$135,0),MATCH('Capacity Backing (Hide)'!$A55,'Capacity Summary'!$I$35:$BH$35,0))&lt;&gt;0,INDEX('Capacity Summary'!$I$36:$BH$135,MATCH('Capacity Backing (Hide)'!BI$2,'Capacity Summary'!$B$36:$B$135,0),MATCH('Capacity Backing (Hide)'!$A55,'Capacity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(Hide)'!$A55,'Capacity Summary'!$I$35:$BH$35,0))="x",INDEX('Capacity Summary'!$C$36:$F$135,MATCH('Capacity Backing (Hide)'!BJ$2,'Capacity Summary'!$B$36:$B$135,0),4),IF(INDEX('Capacity Summary'!$I$36:$BH$135,MATCH('Capacity Backing (Hide)'!BJ$2,'Capacity Summary'!$B$36:$B$135,0),MATCH('Capacity Backing (Hide)'!$A55,'Capacity Summary'!$I$35:$BH$35,0))&lt;&gt;0,INDEX('Capacity Summary'!$I$36:$BH$135,MATCH('Capacity Backing (Hide)'!BJ$2,'Capacity Summary'!$B$36:$B$135,0),MATCH('Capacity Backing (Hide)'!$A55,'Capacity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(Hide)'!$A55,'Capacity Summary'!$I$35:$BH$35,0))="x",INDEX('Capacity Summary'!$C$36:$F$135,MATCH('Capacity Backing (Hide)'!BK$2,'Capacity Summary'!$B$36:$B$135,0),4),IF(INDEX('Capacity Summary'!$I$36:$BH$135,MATCH('Capacity Backing (Hide)'!BK$2,'Capacity Summary'!$B$36:$B$135,0),MATCH('Capacity Backing (Hide)'!$A55,'Capacity Summary'!$I$35:$BH$35,0))&lt;&gt;0,INDEX('Capacity Summary'!$I$36:$BH$135,MATCH('Capacity Backing (Hide)'!BK$2,'Capacity Summary'!$B$36:$B$135,0),MATCH('Capacity Backing (Hide)'!$A55,'Capacity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(Hide)'!$A55,'Capacity Summary'!$I$35:$BH$35,0))="x",INDEX('Capacity Summary'!$C$36:$F$135,MATCH('Capacity Backing (Hide)'!BL$2,'Capacity Summary'!$B$36:$B$135,0),4),IF(INDEX('Capacity Summary'!$I$36:$BH$135,MATCH('Capacity Backing (Hide)'!BL$2,'Capacity Summary'!$B$36:$B$135,0),MATCH('Capacity Backing (Hide)'!$A55,'Capacity Summary'!$I$35:$BH$35,0))&lt;&gt;0,INDEX('Capacity Summary'!$I$36:$BH$135,MATCH('Capacity Backing (Hide)'!BL$2,'Capacity Summary'!$B$36:$B$135,0),MATCH('Capacity Backing (Hide)'!$A55,'Capacity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(Hide)'!$A55,'Capacity Summary'!$I$35:$BH$35,0))="x",INDEX('Capacity Summary'!$C$36:$F$135,MATCH('Capacity Backing (Hide)'!BM$2,'Capacity Summary'!$B$36:$B$135,0),4),IF(INDEX('Capacity Summary'!$I$36:$BH$135,MATCH('Capacity Backing (Hide)'!BM$2,'Capacity Summary'!$B$36:$B$135,0),MATCH('Capacity Backing (Hide)'!$A55,'Capacity Summary'!$I$35:$BH$35,0))&lt;&gt;0,INDEX('Capacity Summary'!$I$36:$BH$135,MATCH('Capacity Backing (Hide)'!BM$2,'Capacity Summary'!$B$36:$B$135,0),MATCH('Capacity Backing (Hide)'!$A55,'Capacity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(Hide)'!$A55,'Capacity Summary'!$I$35:$BH$35,0))="x",INDEX('Capacity Summary'!$C$36:$F$135,MATCH('Capacity Backing (Hide)'!BN$2,'Capacity Summary'!$B$36:$B$135,0),4),IF(INDEX('Capacity Summary'!$I$36:$BH$135,MATCH('Capacity Backing (Hide)'!BN$2,'Capacity Summary'!$B$36:$B$135,0),MATCH('Capacity Backing (Hide)'!$A55,'Capacity Summary'!$I$35:$BH$35,0))&lt;&gt;0,INDEX('Capacity Summary'!$I$36:$BH$135,MATCH('Capacity Backing (Hide)'!BN$2,'Capacity Summary'!$B$36:$B$135,0),MATCH('Capacity Backing (Hide)'!$A55,'Capacity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(Hide)'!$A55,'Capacity Summary'!$I$35:$BH$35,0))="x",INDEX('Capacity Summary'!$C$36:$F$135,MATCH('Capacity Backing (Hide)'!BO$2,'Capacity Summary'!$B$36:$B$135,0),4),IF(INDEX('Capacity Summary'!$I$36:$BH$135,MATCH('Capacity Backing (Hide)'!BO$2,'Capacity Summary'!$B$36:$B$135,0),MATCH('Capacity Backing (Hide)'!$A55,'Capacity Summary'!$I$35:$BH$35,0))&lt;&gt;0,INDEX('Capacity Summary'!$I$36:$BH$135,MATCH('Capacity Backing (Hide)'!BO$2,'Capacity Summary'!$B$36:$B$135,0),MATCH('Capacity Backing (Hide)'!$A55,'Capacity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(Hide)'!$A55,'Capacity Summary'!$I$35:$BH$35,0))="x",INDEX('Capacity Summary'!$C$36:$F$135,MATCH('Capacity Backing (Hide)'!BP$2,'Capacity Summary'!$B$36:$B$135,0),4),IF(INDEX('Capacity Summary'!$I$36:$BH$135,MATCH('Capacity Backing (Hide)'!BP$2,'Capacity Summary'!$B$36:$B$135,0),MATCH('Capacity Backing (Hide)'!$A55,'Capacity Summary'!$I$35:$BH$35,0))&lt;&gt;0,INDEX('Capacity Summary'!$I$36:$BH$135,MATCH('Capacity Backing (Hide)'!BP$2,'Capacity Summary'!$B$36:$B$135,0),MATCH('Capacity Backing (Hide)'!$A55,'Capacity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(Hide)'!$A55,'Capacity Summary'!$I$35:$BH$35,0))="x",INDEX('Capacity Summary'!$C$36:$F$135,MATCH('Capacity Backing (Hide)'!BQ$2,'Capacity Summary'!$B$36:$B$135,0),4),IF(INDEX('Capacity Summary'!$I$36:$BH$135,MATCH('Capacity Backing (Hide)'!BQ$2,'Capacity Summary'!$B$36:$B$135,0),MATCH('Capacity Backing (Hide)'!$A55,'Capacity Summary'!$I$35:$BH$35,0))&lt;&gt;0,INDEX('Capacity Summary'!$I$36:$BH$135,MATCH('Capacity Backing (Hide)'!BQ$2,'Capacity Summary'!$B$36:$B$135,0),MATCH('Capacity Backing (Hide)'!$A55,'Capacity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(Hide)'!$A55,'Capacity Summary'!$I$35:$BH$35,0))="x",INDEX('Capacity Summary'!$C$36:$F$135,MATCH('Capacity Backing (Hide)'!BR$2,'Capacity Summary'!$B$36:$B$135,0),4),IF(INDEX('Capacity Summary'!$I$36:$BH$135,MATCH('Capacity Backing (Hide)'!BR$2,'Capacity Summary'!$B$36:$B$135,0),MATCH('Capacity Backing (Hide)'!$A55,'Capacity Summary'!$I$35:$BH$35,0))&lt;&gt;0,INDEX('Capacity Summary'!$I$36:$BH$135,MATCH('Capacity Backing (Hide)'!BR$2,'Capacity Summary'!$B$36:$B$135,0),MATCH('Capacity Backing (Hide)'!$A55,'Capacity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(Hide)'!$A55,'Capacity Summary'!$I$35:$BH$35,0))="x",INDEX('Capacity Summary'!$C$36:$F$135,MATCH('Capacity Backing (Hide)'!BS$2,'Capacity Summary'!$B$36:$B$135,0),4),IF(INDEX('Capacity Summary'!$I$36:$BH$135,MATCH('Capacity Backing (Hide)'!BS$2,'Capacity Summary'!$B$36:$B$135,0),MATCH('Capacity Backing (Hide)'!$A55,'Capacity Summary'!$I$35:$BH$35,0))&lt;&gt;0,INDEX('Capacity Summary'!$I$36:$BH$135,MATCH('Capacity Backing (Hide)'!BS$2,'Capacity Summary'!$B$36:$B$135,0),MATCH('Capacity Backing (Hide)'!$A55,'Capacity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(Hide)'!$A55,'Capacity Summary'!$I$35:$BH$35,0))="x",INDEX('Capacity Summary'!$C$36:$F$135,MATCH('Capacity Backing (Hide)'!BT$2,'Capacity Summary'!$B$36:$B$135,0),4),IF(INDEX('Capacity Summary'!$I$36:$BH$135,MATCH('Capacity Backing (Hide)'!BT$2,'Capacity Summary'!$B$36:$B$135,0),MATCH('Capacity Backing (Hide)'!$A55,'Capacity Summary'!$I$35:$BH$35,0))&lt;&gt;0,INDEX('Capacity Summary'!$I$36:$BH$135,MATCH('Capacity Backing (Hide)'!BT$2,'Capacity Summary'!$B$36:$B$135,0),MATCH('Capacity Backing (Hide)'!$A55,'Capacity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(Hide)'!$A55,'Capacity Summary'!$I$35:$BH$35,0))="x",INDEX('Capacity Summary'!$C$36:$F$135,MATCH('Capacity Backing (Hide)'!BU$2,'Capacity Summary'!$B$36:$B$135,0),4),IF(INDEX('Capacity Summary'!$I$36:$BH$135,MATCH('Capacity Backing (Hide)'!BU$2,'Capacity Summary'!$B$36:$B$135,0),MATCH('Capacity Backing (Hide)'!$A55,'Capacity Summary'!$I$35:$BH$35,0))&lt;&gt;0,INDEX('Capacity Summary'!$I$36:$BH$135,MATCH('Capacity Backing (Hide)'!BU$2,'Capacity Summary'!$B$36:$B$135,0),MATCH('Capacity Backing (Hide)'!$A55,'Capacity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(Hide)'!$A55,'Capacity Summary'!$I$35:$BH$35,0))="x",INDEX('Capacity Summary'!$C$36:$F$135,MATCH('Capacity Backing (Hide)'!BV$2,'Capacity Summary'!$B$36:$B$135,0),4),IF(INDEX('Capacity Summary'!$I$36:$BH$135,MATCH('Capacity Backing (Hide)'!BV$2,'Capacity Summary'!$B$36:$B$135,0),MATCH('Capacity Backing (Hide)'!$A55,'Capacity Summary'!$I$35:$BH$35,0))&lt;&gt;0,INDEX('Capacity Summary'!$I$36:$BH$135,MATCH('Capacity Backing (Hide)'!BV$2,'Capacity Summary'!$B$36:$B$135,0),MATCH('Capacity Backing (Hide)'!$A55,'Capacity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(Hide)'!$A55,'Capacity Summary'!$I$35:$BH$35,0))="x",INDEX('Capacity Summary'!$C$36:$F$135,MATCH('Capacity Backing (Hide)'!BW$2,'Capacity Summary'!$B$36:$B$135,0),4),IF(INDEX('Capacity Summary'!$I$36:$BH$135,MATCH('Capacity Backing (Hide)'!BW$2,'Capacity Summary'!$B$36:$B$135,0),MATCH('Capacity Backing (Hide)'!$A55,'Capacity Summary'!$I$35:$BH$35,0))&lt;&gt;0,INDEX('Capacity Summary'!$I$36:$BH$135,MATCH('Capacity Backing (Hide)'!BW$2,'Capacity Summary'!$B$36:$B$135,0),MATCH('Capacity Backing (Hide)'!$A55,'Capacity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(Hide)'!$A55,'Capacity Summary'!$I$35:$BH$35,0))="x",INDEX('Capacity Summary'!$C$36:$F$135,MATCH('Capacity Backing (Hide)'!BX$2,'Capacity Summary'!$B$36:$B$135,0),4),IF(INDEX('Capacity Summary'!$I$36:$BH$135,MATCH('Capacity Backing (Hide)'!BX$2,'Capacity Summary'!$B$36:$B$135,0),MATCH('Capacity Backing (Hide)'!$A55,'Capacity Summary'!$I$35:$BH$35,0))&lt;&gt;0,INDEX('Capacity Summary'!$I$36:$BH$135,MATCH('Capacity Backing (Hide)'!BX$2,'Capacity Summary'!$B$36:$B$135,0),MATCH('Capacity Backing (Hide)'!$A55,'Capacity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(Hide)'!$A55,'Capacity Summary'!$I$35:$BH$35,0))="x",INDEX('Capacity Summary'!$C$36:$F$135,MATCH('Capacity Backing (Hide)'!BY$2,'Capacity Summary'!$B$36:$B$135,0),4),IF(INDEX('Capacity Summary'!$I$36:$BH$135,MATCH('Capacity Backing (Hide)'!BY$2,'Capacity Summary'!$B$36:$B$135,0),MATCH('Capacity Backing (Hide)'!$A55,'Capacity Summary'!$I$35:$BH$35,0))&lt;&gt;0,INDEX('Capacity Summary'!$I$36:$BH$135,MATCH('Capacity Backing (Hide)'!BY$2,'Capacity Summary'!$B$36:$B$135,0),MATCH('Capacity Backing (Hide)'!$A55,'Capacity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(Hide)'!$A55,'Capacity Summary'!$I$35:$BH$35,0))="x",INDEX('Capacity Summary'!$C$36:$F$135,MATCH('Capacity Backing (Hide)'!BZ$2,'Capacity Summary'!$B$36:$B$135,0),4),IF(INDEX('Capacity Summary'!$I$36:$BH$135,MATCH('Capacity Backing (Hide)'!BZ$2,'Capacity Summary'!$B$36:$B$135,0),MATCH('Capacity Backing (Hide)'!$A55,'Capacity Summary'!$I$35:$BH$35,0))&lt;&gt;0,INDEX('Capacity Summary'!$I$36:$BH$135,MATCH('Capacity Backing (Hide)'!BZ$2,'Capacity Summary'!$B$36:$B$135,0),MATCH('Capacity Backing (Hide)'!$A55,'Capacity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(Hide)'!$A55,'Capacity Summary'!$I$35:$BH$35,0))="x",INDEX('Capacity Summary'!$C$36:$F$135,MATCH('Capacity Backing (Hide)'!CA$2,'Capacity Summary'!$B$36:$B$135,0),4),IF(INDEX('Capacity Summary'!$I$36:$BH$135,MATCH('Capacity Backing (Hide)'!CA$2,'Capacity Summary'!$B$36:$B$135,0),MATCH('Capacity Backing (Hide)'!$A55,'Capacity Summary'!$I$35:$BH$35,0))&lt;&gt;0,INDEX('Capacity Summary'!$I$36:$BH$135,MATCH('Capacity Backing (Hide)'!CA$2,'Capacity Summary'!$B$36:$B$135,0),MATCH('Capacity Backing (Hide)'!$A55,'Capacity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(Hide)'!$A55,'Capacity Summary'!$I$35:$BH$35,0))="x",INDEX('Capacity Summary'!$C$36:$F$135,MATCH('Capacity Backing (Hide)'!CB$2,'Capacity Summary'!$B$36:$B$135,0),4),IF(INDEX('Capacity Summary'!$I$36:$BH$135,MATCH('Capacity Backing (Hide)'!CB$2,'Capacity Summary'!$B$36:$B$135,0),MATCH('Capacity Backing (Hide)'!$A55,'Capacity Summary'!$I$35:$BH$35,0))&lt;&gt;0,INDEX('Capacity Summary'!$I$36:$BH$135,MATCH('Capacity Backing (Hide)'!CB$2,'Capacity Summary'!$B$36:$B$135,0),MATCH('Capacity Backing (Hide)'!$A55,'Capacity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(Hide)'!$A55,'Capacity Summary'!$I$35:$BH$35,0))="x",INDEX('Capacity Summary'!$C$36:$F$135,MATCH('Capacity Backing (Hide)'!CC$2,'Capacity Summary'!$B$36:$B$135,0),4),IF(INDEX('Capacity Summary'!$I$36:$BH$135,MATCH('Capacity Backing (Hide)'!CC$2,'Capacity Summary'!$B$36:$B$135,0),MATCH('Capacity Backing (Hide)'!$A55,'Capacity Summary'!$I$35:$BH$35,0))&lt;&gt;0,INDEX('Capacity Summary'!$I$36:$BH$135,MATCH('Capacity Backing (Hide)'!CC$2,'Capacity Summary'!$B$36:$B$135,0),MATCH('Capacity Backing (Hide)'!$A55,'Capacity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(Hide)'!$A55,'Capacity Summary'!$I$35:$BH$35,0))="x",INDEX('Capacity Summary'!$C$36:$F$135,MATCH('Capacity Backing (Hide)'!CD$2,'Capacity Summary'!$B$36:$B$135,0),4),IF(INDEX('Capacity Summary'!$I$36:$BH$135,MATCH('Capacity Backing (Hide)'!CD$2,'Capacity Summary'!$B$36:$B$135,0),MATCH('Capacity Backing (Hide)'!$A55,'Capacity Summary'!$I$35:$BH$35,0))&lt;&gt;0,INDEX('Capacity Summary'!$I$36:$BH$135,MATCH('Capacity Backing (Hide)'!CD$2,'Capacity Summary'!$B$36:$B$135,0),MATCH('Capacity Backing (Hide)'!$A55,'Capacity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(Hide)'!$A55,'Capacity Summary'!$I$35:$BH$35,0))="x",INDEX('Capacity Summary'!$C$36:$F$135,MATCH('Capacity Backing (Hide)'!CE$2,'Capacity Summary'!$B$36:$B$135,0),4),IF(INDEX('Capacity Summary'!$I$36:$BH$135,MATCH('Capacity Backing (Hide)'!CE$2,'Capacity Summary'!$B$36:$B$135,0),MATCH('Capacity Backing (Hide)'!$A55,'Capacity Summary'!$I$35:$BH$35,0))&lt;&gt;0,INDEX('Capacity Summary'!$I$36:$BH$135,MATCH('Capacity Backing (Hide)'!CE$2,'Capacity Summary'!$B$36:$B$135,0),MATCH('Capacity Backing (Hide)'!$A55,'Capacity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(Hide)'!$A55,'Capacity Summary'!$I$35:$BH$35,0))="x",INDEX('Capacity Summary'!$C$36:$F$135,MATCH('Capacity Backing (Hide)'!CF$2,'Capacity Summary'!$B$36:$B$135,0),4),IF(INDEX('Capacity Summary'!$I$36:$BH$135,MATCH('Capacity Backing (Hide)'!CF$2,'Capacity Summary'!$B$36:$B$135,0),MATCH('Capacity Backing (Hide)'!$A55,'Capacity Summary'!$I$35:$BH$35,0))&lt;&gt;0,INDEX('Capacity Summary'!$I$36:$BH$135,MATCH('Capacity Backing (Hide)'!CF$2,'Capacity Summary'!$B$36:$B$135,0),MATCH('Capacity Backing (Hide)'!$A55,'Capacity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(Hide)'!$A55,'Capacity Summary'!$I$35:$BH$35,0))="x",INDEX('Capacity Summary'!$C$36:$F$135,MATCH('Capacity Backing (Hide)'!CG$2,'Capacity Summary'!$B$36:$B$135,0),4),IF(INDEX('Capacity Summary'!$I$36:$BH$135,MATCH('Capacity Backing (Hide)'!CG$2,'Capacity Summary'!$B$36:$B$135,0),MATCH('Capacity Backing (Hide)'!$A55,'Capacity Summary'!$I$35:$BH$35,0))&lt;&gt;0,INDEX('Capacity Summary'!$I$36:$BH$135,MATCH('Capacity Backing (Hide)'!CG$2,'Capacity Summary'!$B$36:$B$135,0),MATCH('Capacity Backing (Hide)'!$A55,'Capacity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(Hide)'!$A55,'Capacity Summary'!$I$35:$BH$35,0))="x",INDEX('Capacity Summary'!$C$36:$F$135,MATCH('Capacity Backing (Hide)'!CH$2,'Capacity Summary'!$B$36:$B$135,0),4),IF(INDEX('Capacity Summary'!$I$36:$BH$135,MATCH('Capacity Backing (Hide)'!CH$2,'Capacity Summary'!$B$36:$B$135,0),MATCH('Capacity Backing (Hide)'!$A55,'Capacity Summary'!$I$35:$BH$35,0))&lt;&gt;0,INDEX('Capacity Summary'!$I$36:$BH$135,MATCH('Capacity Backing (Hide)'!CH$2,'Capacity Summary'!$B$36:$B$135,0),MATCH('Capacity Backing (Hide)'!$A55,'Capacity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(Hide)'!$A55,'Capacity Summary'!$I$35:$BH$35,0))="x",INDEX('Capacity Summary'!$C$36:$F$135,MATCH('Capacity Backing (Hide)'!CI$2,'Capacity Summary'!$B$36:$B$135,0),4),IF(INDEX('Capacity Summary'!$I$36:$BH$135,MATCH('Capacity Backing (Hide)'!CI$2,'Capacity Summary'!$B$36:$B$135,0),MATCH('Capacity Backing (Hide)'!$A55,'Capacity Summary'!$I$35:$BH$35,0))&lt;&gt;0,INDEX('Capacity Summary'!$I$36:$BH$135,MATCH('Capacity Backing (Hide)'!CI$2,'Capacity Summary'!$B$36:$B$135,0),MATCH('Capacity Backing (Hide)'!$A55,'Capacity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(Hide)'!$A55,'Capacity Summary'!$I$35:$BH$35,0))="x",INDEX('Capacity Summary'!$C$36:$F$135,MATCH('Capacity Backing (Hide)'!CJ$2,'Capacity Summary'!$B$36:$B$135,0),4),IF(INDEX('Capacity Summary'!$I$36:$BH$135,MATCH('Capacity Backing (Hide)'!CJ$2,'Capacity Summary'!$B$36:$B$135,0),MATCH('Capacity Backing (Hide)'!$A55,'Capacity Summary'!$I$35:$BH$35,0))&lt;&gt;0,INDEX('Capacity Summary'!$I$36:$BH$135,MATCH('Capacity Backing (Hide)'!CJ$2,'Capacity Summary'!$B$36:$B$135,0),MATCH('Capacity Backing (Hide)'!$A55,'Capacity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(Hide)'!$A55,'Capacity Summary'!$I$35:$BH$35,0))="x",INDEX('Capacity Summary'!$C$36:$F$135,MATCH('Capacity Backing (Hide)'!CK$2,'Capacity Summary'!$B$36:$B$135,0),4),IF(INDEX('Capacity Summary'!$I$36:$BH$135,MATCH('Capacity Backing (Hide)'!CK$2,'Capacity Summary'!$B$36:$B$135,0),MATCH('Capacity Backing (Hide)'!$A55,'Capacity Summary'!$I$35:$BH$35,0))&lt;&gt;0,INDEX('Capacity Summary'!$I$36:$BH$135,MATCH('Capacity Backing (Hide)'!CK$2,'Capacity Summary'!$B$36:$B$135,0),MATCH('Capacity Backing (Hide)'!$A55,'Capacity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(Hide)'!$A55,'Capacity Summary'!$I$35:$BH$35,0))="x",INDEX('Capacity Summary'!$C$36:$F$135,MATCH('Capacity Backing (Hide)'!CL$2,'Capacity Summary'!$B$36:$B$135,0),4),IF(INDEX('Capacity Summary'!$I$36:$BH$135,MATCH('Capacity Backing (Hide)'!CL$2,'Capacity Summary'!$B$36:$B$135,0),MATCH('Capacity Backing (Hide)'!$A55,'Capacity Summary'!$I$35:$BH$35,0))&lt;&gt;0,INDEX('Capacity Summary'!$I$36:$BH$135,MATCH('Capacity Backing (Hide)'!CL$2,'Capacity Summary'!$B$36:$B$135,0),MATCH('Capacity Backing (Hide)'!$A55,'Capacity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(Hide)'!$A55,'Capacity Summary'!$I$35:$BH$35,0))="x",INDEX('Capacity Summary'!$C$36:$F$135,MATCH('Capacity Backing (Hide)'!CM$2,'Capacity Summary'!$B$36:$B$135,0),4),IF(INDEX('Capacity Summary'!$I$36:$BH$135,MATCH('Capacity Backing (Hide)'!CM$2,'Capacity Summary'!$B$36:$B$135,0),MATCH('Capacity Backing (Hide)'!$A55,'Capacity Summary'!$I$35:$BH$35,0))&lt;&gt;0,INDEX('Capacity Summary'!$I$36:$BH$135,MATCH('Capacity Backing (Hide)'!CM$2,'Capacity Summary'!$B$36:$B$135,0),MATCH('Capacity Backing (Hide)'!$A55,'Capacity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(Hide)'!$A55,'Capacity Summary'!$I$35:$BH$35,0))="x",INDEX('Capacity Summary'!$C$36:$F$135,MATCH('Capacity Backing (Hide)'!CN$2,'Capacity Summary'!$B$36:$B$135,0),4),IF(INDEX('Capacity Summary'!$I$36:$BH$135,MATCH('Capacity Backing (Hide)'!CN$2,'Capacity Summary'!$B$36:$B$135,0),MATCH('Capacity Backing (Hide)'!$A55,'Capacity Summary'!$I$35:$BH$35,0))&lt;&gt;0,INDEX('Capacity Summary'!$I$36:$BH$135,MATCH('Capacity Backing (Hide)'!CN$2,'Capacity Summary'!$B$36:$B$135,0),MATCH('Capacity Backing (Hide)'!$A55,'Capacity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(Hide)'!$A55,'Capacity Summary'!$I$35:$BH$35,0))="x",INDEX('Capacity Summary'!$C$36:$F$135,MATCH('Capacity Backing (Hide)'!CO$2,'Capacity Summary'!$B$36:$B$135,0),4),IF(INDEX('Capacity Summary'!$I$36:$BH$135,MATCH('Capacity Backing (Hide)'!CO$2,'Capacity Summary'!$B$36:$B$135,0),MATCH('Capacity Backing (Hide)'!$A55,'Capacity Summary'!$I$35:$BH$35,0))&lt;&gt;0,INDEX('Capacity Summary'!$I$36:$BH$135,MATCH('Capacity Backing (Hide)'!CO$2,'Capacity Summary'!$B$36:$B$135,0),MATCH('Capacity Backing (Hide)'!$A55,'Capacity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(Hide)'!$A55,'Capacity Summary'!$I$35:$BH$35,0))="x",INDEX('Capacity Summary'!$C$36:$F$135,MATCH('Capacity Backing (Hide)'!CP$2,'Capacity Summary'!$B$36:$B$135,0),4),IF(INDEX('Capacity Summary'!$I$36:$BH$135,MATCH('Capacity Backing (Hide)'!CP$2,'Capacity Summary'!$B$36:$B$135,0),MATCH('Capacity Backing (Hide)'!$A55,'Capacity Summary'!$I$35:$BH$35,0))&lt;&gt;0,INDEX('Capacity Summary'!$I$36:$BH$135,MATCH('Capacity Backing (Hide)'!CP$2,'Capacity Summary'!$B$36:$B$135,0),MATCH('Capacity Backing (Hide)'!$A55,'Capacity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(Hide)'!$A55,'Capacity Summary'!$I$35:$BH$35,0))="x",INDEX('Capacity Summary'!$C$36:$F$135,MATCH('Capacity Backing (Hide)'!CQ$2,'Capacity Summary'!$B$36:$B$135,0),4),IF(INDEX('Capacity Summary'!$I$36:$BH$135,MATCH('Capacity Backing (Hide)'!CQ$2,'Capacity Summary'!$B$36:$B$135,0),MATCH('Capacity Backing (Hide)'!$A55,'Capacity Summary'!$I$35:$BH$35,0))&lt;&gt;0,INDEX('Capacity Summary'!$I$36:$BH$135,MATCH('Capacity Backing (Hide)'!CQ$2,'Capacity Summary'!$B$36:$B$135,0),MATCH('Capacity Backing (Hide)'!$A55,'Capacity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(Hide)'!$A55,'Capacity Summary'!$I$35:$BH$35,0))="x",INDEX('Capacity Summary'!$C$36:$F$135,MATCH('Capacity Backing (Hide)'!CR$2,'Capacity Summary'!$B$36:$B$135,0),4),IF(INDEX('Capacity Summary'!$I$36:$BH$135,MATCH('Capacity Backing (Hide)'!CR$2,'Capacity Summary'!$B$36:$B$135,0),MATCH('Capacity Backing (Hide)'!$A55,'Capacity Summary'!$I$35:$BH$35,0))&lt;&gt;0,INDEX('Capacity Summary'!$I$36:$BH$135,MATCH('Capacity Backing (Hide)'!CR$2,'Capacity Summary'!$B$36:$B$135,0),MATCH('Capacity Backing (Hide)'!$A55,'Capacity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(Hide)'!$A55,'Capacity Summary'!$I$35:$BH$35,0))="x",INDEX('Capacity Summary'!$C$36:$F$135,MATCH('Capacity Backing (Hide)'!CS$2,'Capacity Summary'!$B$36:$B$135,0),4),IF(INDEX('Capacity Summary'!$I$36:$BH$135,MATCH('Capacity Backing (Hide)'!CS$2,'Capacity Summary'!$B$36:$B$135,0),MATCH('Capacity Backing (Hide)'!$A55,'Capacity Summary'!$I$35:$BH$35,0))&lt;&gt;0,INDEX('Capacity Summary'!$I$36:$BH$135,MATCH('Capacity Backing (Hide)'!CS$2,'Capacity Summary'!$B$36:$B$135,0),MATCH('Capacity Backing (Hide)'!$A55,'Capacity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(Hide)'!$A55,'Capacity Summary'!$I$35:$BH$35,0))="x",INDEX('Capacity Summary'!$C$36:$F$135,MATCH('Capacity Backing (Hide)'!CT$2,'Capacity Summary'!$B$36:$B$135,0),4),IF(INDEX('Capacity Summary'!$I$36:$BH$135,MATCH('Capacity Backing (Hide)'!CT$2,'Capacity Summary'!$B$36:$B$135,0),MATCH('Capacity Backing (Hide)'!$A55,'Capacity Summary'!$I$35:$BH$35,0))&lt;&gt;0,INDEX('Capacity Summary'!$I$36:$BH$135,MATCH('Capacity Backing (Hide)'!CT$2,'Capacity Summary'!$B$36:$B$135,0),MATCH('Capacity Backing (Hide)'!$A55,'Capacity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(Hide)'!$A55,'Capacity Summary'!$I$35:$BH$35,0))="x",INDEX('Capacity Summary'!$C$36:$F$135,MATCH('Capacity Backing (Hide)'!CU$2,'Capacity Summary'!$B$36:$B$135,0),4),IF(INDEX('Capacity Summary'!$I$36:$BH$135,MATCH('Capacity Backing (Hide)'!CU$2,'Capacity Summary'!$B$36:$B$135,0),MATCH('Capacity Backing (Hide)'!$A55,'Capacity Summary'!$I$35:$BH$35,0))&lt;&gt;0,INDEX('Capacity Summary'!$I$36:$BH$135,MATCH('Capacity Backing (Hide)'!CU$2,'Capacity Summary'!$B$36:$B$135,0),MATCH('Capacity Backing (Hide)'!$A55,'Capacity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(Hide)'!$A55,'Capacity Summary'!$I$35:$BH$35,0))="x",INDEX('Capacity Summary'!$C$36:$F$135,MATCH('Capacity Backing (Hide)'!CV$2,'Capacity Summary'!$B$36:$B$135,0),4),IF(INDEX('Capacity Summary'!$I$36:$BH$135,MATCH('Capacity Backing (Hide)'!CV$2,'Capacity Summary'!$B$36:$B$135,0),MATCH('Capacity Backing (Hide)'!$A55,'Capacity Summary'!$I$35:$BH$35,0))&lt;&gt;0,INDEX('Capacity Summary'!$I$36:$BH$135,MATCH('Capacity Backing (Hide)'!CV$2,'Capacity Summary'!$B$36:$B$135,0),MATCH('Capacity Backing (Hide)'!$A55,'Capacity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(Hide)'!$A55,'Capacity Summary'!$I$35:$BH$35,0))="x",INDEX('Capacity Summary'!$C$36:$F$135,MATCH('Capacity Backing (Hide)'!CW$2,'Capacity Summary'!$B$36:$B$135,0),4),IF(INDEX('Capacity Summary'!$I$36:$BH$135,MATCH('Capacity Backing (Hide)'!CW$2,'Capacity Summary'!$B$36:$B$135,0),MATCH('Capacity Backing (Hide)'!$A55,'Capacity Summary'!$I$35:$BH$35,0))&lt;&gt;0,INDEX('Capacity Summary'!$I$36:$BH$135,MATCH('Capacity Backing (Hide)'!CW$2,'Capacity Summary'!$B$36:$B$135,0),MATCH('Capacity Backing (Hide)'!$A55,'Capacity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(Hide)'!$A56,'Capacity Summary'!$I$35:$BH$35,0))="x",INDEX('Capacity Summary'!$C$36:$F$135,MATCH('Capacity Backing (Hide)'!B$2,'Capacity Summary'!$B$36:$B$135,0),4),IF(INDEX('Capacity Summary'!$I$36:$BH$135,MATCH('Capacity Backing (Hide)'!B$2,'Capacity Summary'!$B$36:$B$135,0),MATCH('Capacity Backing (Hide)'!$A56,'Capacity Summary'!$I$35:$BH$35,0))&lt;&gt;0,INDEX('Capacity Summary'!$I$36:$BH$135,MATCH('Capacity Backing (Hide)'!B$2,'Capacity Summary'!$B$36:$B$135,0),MATCH('Capacity Backing (Hide)'!$A56,'Capacity Summary'!$I$35:$BH$35,0)),0)),INDEX('Capacity Summary'!$C$36:$F$135,MATCH('Capacity Backing (Hide)'!B$2,'Capacity Summary'!$B$36:$B$135,0),2)))/IF(Summary!$B$7="Minutes",1,60)/COUNTA(INDEX(Capacity!$C$10:$Q$109,MATCH('Capacity Backing (Hide)'!B$2,Capacity!$B$10:$B$109,0),1):INDEX(Capacity!$C$10:$Q$109,MATCH('Capacity Backing (Hide)'!B$2,Capacity!$B$10:$B$109,0),15))</f>
        <v>3600</v>
      </c>
      <c r="C5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(Hide)'!$A56,'Capacity Summary'!$I$35:$BH$35,0))="x",INDEX('Capacity Summary'!$C$36:$F$135,MATCH('Capacity Backing (Hide)'!C$2,'Capacity Summary'!$B$36:$B$135,0),4),IF(INDEX('Capacity Summary'!$I$36:$BH$135,MATCH('Capacity Backing (Hide)'!C$2,'Capacity Summary'!$B$36:$B$135,0),MATCH('Capacity Backing (Hide)'!$A56,'Capacity Summary'!$I$35:$BH$35,0))&lt;&gt;0,INDEX('Capacity Summary'!$I$36:$BH$135,MATCH('Capacity Backing (Hide)'!C$2,'Capacity Summary'!$B$36:$B$135,0),MATCH('Capacity Backing (Hide)'!$A56,'Capacity Summary'!$I$35:$BH$35,0)),0)),INDEX('Capacity Summary'!$C$36:$F$135,MATCH('Capacity Backing (Hide)'!C$2,'Capacity Summary'!$B$36:$B$135,0),2)))/IF(Summary!$B$7="Minutes",1,60)/COUNTA(INDEX(Capacity!$C$10:$Q$109,MATCH('Capacity Backing (Hide)'!C$2,Capacity!$B$10:$B$109,0),1):INDEX(Capacity!$C$10:$Q$109,MATCH('Capacity Backing (Hide)'!C$2,Capacity!$B$10:$B$109,0),15))</f>
        <v>3600</v>
      </c>
      <c r="D5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(Hide)'!$A56,'Capacity Summary'!$I$35:$BH$35,0))="x",INDEX('Capacity Summary'!$C$36:$F$135,MATCH('Capacity Backing (Hide)'!D$2,'Capacity Summary'!$B$36:$B$135,0),4),IF(INDEX('Capacity Summary'!$I$36:$BH$135,MATCH('Capacity Backing (Hide)'!D$2,'Capacity Summary'!$B$36:$B$135,0),MATCH('Capacity Backing (Hide)'!$A56,'Capacity Summary'!$I$35:$BH$35,0))&lt;&gt;0,INDEX('Capacity Summary'!$I$36:$BH$135,MATCH('Capacity Backing (Hide)'!D$2,'Capacity Summary'!$B$36:$B$135,0),MATCH('Capacity Backing (Hide)'!$A56,'Capacity Summary'!$I$35:$BH$35,0)),0)),INDEX('Capacity Summary'!$C$36:$F$135,MATCH('Capacity Backing (Hide)'!D$2,'Capacity Summary'!$B$36:$B$135,0),2)))/IF(Summary!$B$7="Minutes",1,60)/COUNTA(INDEX(Capacity!$C$10:$Q$109,MATCH('Capacity Backing (Hide)'!D$2,Capacity!$B$10:$B$109,0),1):INDEX(Capacity!$C$10:$Q$109,MATCH('Capacity Backing (Hide)'!D$2,Capacity!$B$10:$B$109,0),15))</f>
        <v>3600</v>
      </c>
      <c r="E5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(Hide)'!$A56,'Capacity Summary'!$I$35:$BH$35,0))="x",INDEX('Capacity Summary'!$C$36:$F$135,MATCH('Capacity Backing (Hide)'!E$2,'Capacity Summary'!$B$36:$B$135,0),4),IF(INDEX('Capacity Summary'!$I$36:$BH$135,MATCH('Capacity Backing (Hide)'!E$2,'Capacity Summary'!$B$36:$B$135,0),MATCH('Capacity Backing (Hide)'!$A56,'Capacity Summary'!$I$35:$BH$35,0))&lt;&gt;0,INDEX('Capacity Summary'!$I$36:$BH$135,MATCH('Capacity Backing (Hide)'!E$2,'Capacity Summary'!$B$36:$B$135,0),MATCH('Capacity Backing (Hide)'!$A56,'Capacity Summary'!$I$35:$BH$35,0)),0)),INDEX('Capacity Summary'!$C$36:$F$135,MATCH('Capacity Backing (Hide)'!E$2,'Capacity Summary'!$B$36:$B$135,0),2)))/IF(Summary!$B$7="Minutes",1,60)/COUNTA(INDEX(Capacity!$C$10:$Q$109,MATCH('Capacity Backing (Hide)'!E$2,Capacity!$B$10:$B$109,0),1):INDEX(Capacity!$C$10:$Q$109,MATCH('Capacity Backing (Hide)'!E$2,Capacity!$B$10:$B$109,0),15))</f>
        <v>#N/A</v>
      </c>
      <c r="F5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(Hide)'!$A56,'Capacity Summary'!$I$35:$BH$35,0))="x",INDEX('Capacity Summary'!$C$36:$F$135,MATCH('Capacity Backing (Hide)'!F$2,'Capacity Summary'!$B$36:$B$135,0),4),IF(INDEX('Capacity Summary'!$I$36:$BH$135,MATCH('Capacity Backing (Hide)'!F$2,'Capacity Summary'!$B$36:$B$135,0),MATCH('Capacity Backing (Hide)'!$A56,'Capacity Summary'!$I$35:$BH$35,0))&lt;&gt;0,INDEX('Capacity Summary'!$I$36:$BH$135,MATCH('Capacity Backing (Hide)'!F$2,'Capacity Summary'!$B$36:$B$135,0),MATCH('Capacity Backing (Hide)'!$A56,'Capacity Summary'!$I$35:$BH$35,0)),0)),INDEX('Capacity Summary'!$C$36:$F$135,MATCH('Capacity Backing (Hide)'!F$2,'Capacity Summary'!$B$36:$B$135,0),2)))/IF(Summary!$B$7="Minutes",1,60)/COUNTA(INDEX(Capacity!$C$10:$Q$109,MATCH('Capacity Backing (Hide)'!F$2,Capacity!$B$10:$B$109,0),1):INDEX(Capacity!$C$10:$Q$109,MATCH('Capacity Backing (Hide)'!F$2,Capacity!$B$10:$B$109,0),15))</f>
        <v>#N/A</v>
      </c>
      <c r="G5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(Hide)'!$A56,'Capacity Summary'!$I$35:$BH$35,0))="x",INDEX('Capacity Summary'!$C$36:$F$135,MATCH('Capacity Backing (Hide)'!G$2,'Capacity Summary'!$B$36:$B$135,0),4),IF(INDEX('Capacity Summary'!$I$36:$BH$135,MATCH('Capacity Backing (Hide)'!G$2,'Capacity Summary'!$B$36:$B$135,0),MATCH('Capacity Backing (Hide)'!$A56,'Capacity Summary'!$I$35:$BH$35,0))&lt;&gt;0,INDEX('Capacity Summary'!$I$36:$BH$135,MATCH('Capacity Backing (Hide)'!G$2,'Capacity Summary'!$B$36:$B$135,0),MATCH('Capacity Backing (Hide)'!$A56,'Capacity Summary'!$I$35:$BH$35,0)),0)),INDEX('Capacity Summary'!$C$36:$F$135,MATCH('Capacity Backing (Hide)'!G$2,'Capacity Summary'!$B$36:$B$135,0),2)))/IF(Summary!$B$7="Minutes",1,60)/COUNTA(INDEX(Capacity!$C$10:$Q$109,MATCH('Capacity Backing (Hide)'!G$2,Capacity!$B$10:$B$109,0),1):INDEX(Capacity!$C$10:$Q$109,MATCH('Capacity Backing (Hide)'!G$2,Capacity!$B$10:$B$109,0),15))</f>
        <v>#N/A</v>
      </c>
      <c r="H5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(Hide)'!$A56,'Capacity Summary'!$I$35:$BH$35,0))="x",INDEX('Capacity Summary'!$C$36:$F$135,MATCH('Capacity Backing (Hide)'!H$2,'Capacity Summary'!$B$36:$B$135,0),4),IF(INDEX('Capacity Summary'!$I$36:$BH$135,MATCH('Capacity Backing (Hide)'!H$2,'Capacity Summary'!$B$36:$B$135,0),MATCH('Capacity Backing (Hide)'!$A56,'Capacity Summary'!$I$35:$BH$35,0))&lt;&gt;0,INDEX('Capacity Summary'!$I$36:$BH$135,MATCH('Capacity Backing (Hide)'!H$2,'Capacity Summary'!$B$36:$B$135,0),MATCH('Capacity Backing (Hide)'!$A56,'Capacity Summary'!$I$35:$BH$35,0)),0)),INDEX('Capacity Summary'!$C$36:$F$135,MATCH('Capacity Backing (Hide)'!H$2,'Capacity Summary'!$B$36:$B$135,0),2)))/IF(Summary!$B$7="Minutes",1,60)/COUNTA(INDEX(Capacity!$C$10:$Q$109,MATCH('Capacity Backing (Hide)'!H$2,Capacity!$B$10:$B$109,0),1):INDEX(Capacity!$C$10:$Q$109,MATCH('Capacity Backing (Hide)'!H$2,Capacity!$B$10:$B$109,0),15))</f>
        <v>#N/A</v>
      </c>
      <c r="I5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(Hide)'!$A56,'Capacity Summary'!$I$35:$BH$35,0))="x",INDEX('Capacity Summary'!$C$36:$F$135,MATCH('Capacity Backing (Hide)'!I$2,'Capacity Summary'!$B$36:$B$135,0),4),IF(INDEX('Capacity Summary'!$I$36:$BH$135,MATCH('Capacity Backing (Hide)'!I$2,'Capacity Summary'!$B$36:$B$135,0),MATCH('Capacity Backing (Hide)'!$A56,'Capacity Summary'!$I$35:$BH$35,0))&lt;&gt;0,INDEX('Capacity Summary'!$I$36:$BH$135,MATCH('Capacity Backing (Hide)'!I$2,'Capacity Summary'!$B$36:$B$135,0),MATCH('Capacity Backing (Hide)'!$A56,'Capacity Summary'!$I$35:$BH$35,0)),0)),INDEX('Capacity Summary'!$C$36:$F$135,MATCH('Capacity Backing (Hide)'!I$2,'Capacity Summary'!$B$36:$B$135,0),2)))/IF(Summary!$B$7="Minutes",1,60)/COUNTA(INDEX(Capacity!$C$10:$Q$109,MATCH('Capacity Backing (Hide)'!I$2,Capacity!$B$10:$B$109,0),1):INDEX(Capacity!$C$10:$Q$109,MATCH('Capacity Backing (Hide)'!I$2,Capacity!$B$10:$B$109,0),15))</f>
        <v>#N/A</v>
      </c>
      <c r="J5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(Hide)'!$A56,'Capacity Summary'!$I$35:$BH$35,0))="x",INDEX('Capacity Summary'!$C$36:$F$135,MATCH('Capacity Backing (Hide)'!J$2,'Capacity Summary'!$B$36:$B$135,0),4),IF(INDEX('Capacity Summary'!$I$36:$BH$135,MATCH('Capacity Backing (Hide)'!J$2,'Capacity Summary'!$B$36:$B$135,0),MATCH('Capacity Backing (Hide)'!$A56,'Capacity Summary'!$I$35:$BH$35,0))&lt;&gt;0,INDEX('Capacity Summary'!$I$36:$BH$135,MATCH('Capacity Backing (Hide)'!J$2,'Capacity Summary'!$B$36:$B$135,0),MATCH('Capacity Backing (Hide)'!$A56,'Capacity Summary'!$I$35:$BH$35,0)),0)),INDEX('Capacity Summary'!$C$36:$F$135,MATCH('Capacity Backing (Hide)'!J$2,'Capacity Summary'!$B$36:$B$135,0),2)))/IF(Summary!$B$7="Minutes",1,60)/COUNTA(INDEX(Capacity!$C$10:$Q$109,MATCH('Capacity Backing (Hide)'!J$2,Capacity!$B$10:$B$109,0),1):INDEX(Capacity!$C$10:$Q$109,MATCH('Capacity Backing (Hide)'!J$2,Capacity!$B$10:$B$109,0),15))</f>
        <v>#N/A</v>
      </c>
      <c r="K5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(Hide)'!$A56,'Capacity Summary'!$I$35:$BH$35,0))="x",INDEX('Capacity Summary'!$C$36:$F$135,MATCH('Capacity Backing (Hide)'!K$2,'Capacity Summary'!$B$36:$B$135,0),4),IF(INDEX('Capacity Summary'!$I$36:$BH$135,MATCH('Capacity Backing (Hide)'!K$2,'Capacity Summary'!$B$36:$B$135,0),MATCH('Capacity Backing (Hide)'!$A56,'Capacity Summary'!$I$35:$BH$35,0))&lt;&gt;0,INDEX('Capacity Summary'!$I$36:$BH$135,MATCH('Capacity Backing (Hide)'!K$2,'Capacity Summary'!$B$36:$B$135,0),MATCH('Capacity Backing (Hide)'!$A56,'Capacity Summary'!$I$35:$BH$35,0)),0)),INDEX('Capacity Summary'!$C$36:$F$135,MATCH('Capacity Backing (Hide)'!K$2,'Capacity Summary'!$B$36:$B$135,0),2)))/IF(Summary!$B$7="Minutes",1,60)/COUNTA(INDEX(Capacity!$C$10:$Q$109,MATCH('Capacity Backing (Hide)'!K$2,Capacity!$B$10:$B$109,0),1):INDEX(Capacity!$C$10:$Q$109,MATCH('Capacity Backing (Hide)'!K$2,Capacity!$B$10:$B$109,0),15))</f>
        <v>#N/A</v>
      </c>
      <c r="L5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(Hide)'!$A56,'Capacity Summary'!$I$35:$BH$35,0))="x",INDEX('Capacity Summary'!$C$36:$F$135,MATCH('Capacity Backing (Hide)'!L$2,'Capacity Summary'!$B$36:$B$135,0),4),IF(INDEX('Capacity Summary'!$I$36:$BH$135,MATCH('Capacity Backing (Hide)'!L$2,'Capacity Summary'!$B$36:$B$135,0),MATCH('Capacity Backing (Hide)'!$A56,'Capacity Summary'!$I$35:$BH$35,0))&lt;&gt;0,INDEX('Capacity Summary'!$I$36:$BH$135,MATCH('Capacity Backing (Hide)'!L$2,'Capacity Summary'!$B$36:$B$135,0),MATCH('Capacity Backing (Hide)'!$A56,'Capacity Summary'!$I$35:$BH$35,0)),0)),INDEX('Capacity Summary'!$C$36:$F$135,MATCH('Capacity Backing (Hide)'!L$2,'Capacity Summary'!$B$36:$B$135,0),2)))/IF(Summary!$B$7="Minutes",1,60)/COUNTA(INDEX(Capacity!$C$10:$Q$109,MATCH('Capacity Backing (Hide)'!L$2,Capacity!$B$10:$B$109,0),1):INDEX(Capacity!$C$10:$Q$109,MATCH('Capacity Backing (Hide)'!L$2,Capacity!$B$10:$B$109,0),15))</f>
        <v>#N/A</v>
      </c>
      <c r="M5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(Hide)'!$A56,'Capacity Summary'!$I$35:$BH$35,0))="x",INDEX('Capacity Summary'!$C$36:$F$135,MATCH('Capacity Backing (Hide)'!M$2,'Capacity Summary'!$B$36:$B$135,0),4),IF(INDEX('Capacity Summary'!$I$36:$BH$135,MATCH('Capacity Backing (Hide)'!M$2,'Capacity Summary'!$B$36:$B$135,0),MATCH('Capacity Backing (Hide)'!$A56,'Capacity Summary'!$I$35:$BH$35,0))&lt;&gt;0,INDEX('Capacity Summary'!$I$36:$BH$135,MATCH('Capacity Backing (Hide)'!M$2,'Capacity Summary'!$B$36:$B$135,0),MATCH('Capacity Backing (Hide)'!$A56,'Capacity Summary'!$I$35:$BH$35,0)),0)),INDEX('Capacity Summary'!$C$36:$F$135,MATCH('Capacity Backing (Hide)'!M$2,'Capacity Summary'!$B$36:$B$135,0),2)))/IF(Summary!$B$7="Minutes",1,60)/COUNTA(INDEX(Capacity!$C$10:$Q$109,MATCH('Capacity Backing (Hide)'!M$2,Capacity!$B$10:$B$109,0),1):INDEX(Capacity!$C$10:$Q$109,MATCH('Capacity Backing (Hide)'!M$2,Capacity!$B$10:$B$109,0),15))</f>
        <v>#N/A</v>
      </c>
      <c r="N5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(Hide)'!$A56,'Capacity Summary'!$I$35:$BH$35,0))="x",INDEX('Capacity Summary'!$C$36:$F$135,MATCH('Capacity Backing (Hide)'!N$2,'Capacity Summary'!$B$36:$B$135,0),4),IF(INDEX('Capacity Summary'!$I$36:$BH$135,MATCH('Capacity Backing (Hide)'!N$2,'Capacity Summary'!$B$36:$B$135,0),MATCH('Capacity Backing (Hide)'!$A56,'Capacity Summary'!$I$35:$BH$35,0))&lt;&gt;0,INDEX('Capacity Summary'!$I$36:$BH$135,MATCH('Capacity Backing (Hide)'!N$2,'Capacity Summary'!$B$36:$B$135,0),MATCH('Capacity Backing (Hide)'!$A56,'Capacity Summary'!$I$35:$BH$35,0)),0)),INDEX('Capacity Summary'!$C$36:$F$135,MATCH('Capacity Backing (Hide)'!N$2,'Capacity Summary'!$B$36:$B$135,0),2)))/IF(Summary!$B$7="Minutes",1,60)/COUNTA(INDEX(Capacity!$C$10:$Q$109,MATCH('Capacity Backing (Hide)'!N$2,Capacity!$B$10:$B$109,0),1):INDEX(Capacity!$C$10:$Q$109,MATCH('Capacity Backing (Hide)'!N$2,Capacity!$B$10:$B$109,0),15))</f>
        <v>#N/A</v>
      </c>
      <c r="O5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(Hide)'!$A56,'Capacity Summary'!$I$35:$BH$35,0))="x",INDEX('Capacity Summary'!$C$36:$F$135,MATCH('Capacity Backing (Hide)'!O$2,'Capacity Summary'!$B$36:$B$135,0),4),IF(INDEX('Capacity Summary'!$I$36:$BH$135,MATCH('Capacity Backing (Hide)'!O$2,'Capacity Summary'!$B$36:$B$135,0),MATCH('Capacity Backing (Hide)'!$A56,'Capacity Summary'!$I$35:$BH$35,0))&lt;&gt;0,INDEX('Capacity Summary'!$I$36:$BH$135,MATCH('Capacity Backing (Hide)'!O$2,'Capacity Summary'!$B$36:$B$135,0),MATCH('Capacity Backing (Hide)'!$A56,'Capacity Summary'!$I$35:$BH$35,0)),0)),INDEX('Capacity Summary'!$C$36:$F$135,MATCH('Capacity Backing (Hide)'!O$2,'Capacity Summary'!$B$36:$B$135,0),2)))/IF(Summary!$B$7="Minutes",1,60)/COUNTA(INDEX(Capacity!$C$10:$Q$109,MATCH('Capacity Backing (Hide)'!O$2,Capacity!$B$10:$B$109,0),1):INDEX(Capacity!$C$10:$Q$109,MATCH('Capacity Backing (Hide)'!O$2,Capacity!$B$10:$B$109,0),15))</f>
        <v>#N/A</v>
      </c>
      <c r="P5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(Hide)'!$A56,'Capacity Summary'!$I$35:$BH$35,0))="x",INDEX('Capacity Summary'!$C$36:$F$135,MATCH('Capacity Backing (Hide)'!P$2,'Capacity Summary'!$B$36:$B$135,0),4),IF(INDEX('Capacity Summary'!$I$36:$BH$135,MATCH('Capacity Backing (Hide)'!P$2,'Capacity Summary'!$B$36:$B$135,0),MATCH('Capacity Backing (Hide)'!$A56,'Capacity Summary'!$I$35:$BH$35,0))&lt;&gt;0,INDEX('Capacity Summary'!$I$36:$BH$135,MATCH('Capacity Backing (Hide)'!P$2,'Capacity Summary'!$B$36:$B$135,0),MATCH('Capacity Backing (Hide)'!$A56,'Capacity Summary'!$I$35:$BH$35,0)),0)),INDEX('Capacity Summary'!$C$36:$F$135,MATCH('Capacity Backing (Hide)'!P$2,'Capacity Summary'!$B$36:$B$135,0),2)))/IF(Summary!$B$7="Minutes",1,60)/COUNTA(INDEX(Capacity!$C$10:$Q$109,MATCH('Capacity Backing (Hide)'!P$2,Capacity!$B$10:$B$109,0),1):INDEX(Capacity!$C$10:$Q$109,MATCH('Capacity Backing (Hide)'!P$2,Capacity!$B$10:$B$109,0),15))</f>
        <v>#N/A</v>
      </c>
      <c r="Q5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(Hide)'!$A56,'Capacity Summary'!$I$35:$BH$35,0))="x",INDEX('Capacity Summary'!$C$36:$F$135,MATCH('Capacity Backing (Hide)'!Q$2,'Capacity Summary'!$B$36:$B$135,0),4),IF(INDEX('Capacity Summary'!$I$36:$BH$135,MATCH('Capacity Backing (Hide)'!Q$2,'Capacity Summary'!$B$36:$B$135,0),MATCH('Capacity Backing (Hide)'!$A56,'Capacity Summary'!$I$35:$BH$35,0))&lt;&gt;0,INDEX('Capacity Summary'!$I$36:$BH$135,MATCH('Capacity Backing (Hide)'!Q$2,'Capacity Summary'!$B$36:$B$135,0),MATCH('Capacity Backing (Hide)'!$A56,'Capacity Summary'!$I$35:$BH$35,0)),0)),INDEX('Capacity Summary'!$C$36:$F$135,MATCH('Capacity Backing (Hide)'!Q$2,'Capacity Summary'!$B$36:$B$135,0),2)))/IF(Summary!$B$7="Minutes",1,60)/COUNTA(INDEX(Capacity!$C$10:$Q$109,MATCH('Capacity Backing (Hide)'!Q$2,Capacity!$B$10:$B$109,0),1):INDEX(Capacity!$C$10:$Q$109,MATCH('Capacity Backing (Hide)'!Q$2,Capacity!$B$10:$B$109,0),15))</f>
        <v>#N/A</v>
      </c>
      <c r="R5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(Hide)'!$A56,'Capacity Summary'!$I$35:$BH$35,0))="x",INDEX('Capacity Summary'!$C$36:$F$135,MATCH('Capacity Backing (Hide)'!R$2,'Capacity Summary'!$B$36:$B$135,0),4),IF(INDEX('Capacity Summary'!$I$36:$BH$135,MATCH('Capacity Backing (Hide)'!R$2,'Capacity Summary'!$B$36:$B$135,0),MATCH('Capacity Backing (Hide)'!$A56,'Capacity Summary'!$I$35:$BH$35,0))&lt;&gt;0,INDEX('Capacity Summary'!$I$36:$BH$135,MATCH('Capacity Backing (Hide)'!R$2,'Capacity Summary'!$B$36:$B$135,0),MATCH('Capacity Backing (Hide)'!$A56,'Capacity Summary'!$I$35:$BH$35,0)),0)),INDEX('Capacity Summary'!$C$36:$F$135,MATCH('Capacity Backing (Hide)'!R$2,'Capacity Summary'!$B$36:$B$135,0),2)))/IF(Summary!$B$7="Minutes",1,60)/COUNTA(INDEX(Capacity!$C$10:$Q$109,MATCH('Capacity Backing (Hide)'!R$2,Capacity!$B$10:$B$109,0),1):INDEX(Capacity!$C$10:$Q$109,MATCH('Capacity Backing (Hide)'!R$2,Capacity!$B$10:$B$109,0),15))</f>
        <v>#N/A</v>
      </c>
      <c r="S5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(Hide)'!$A56,'Capacity Summary'!$I$35:$BH$35,0))="x",INDEX('Capacity Summary'!$C$36:$F$135,MATCH('Capacity Backing (Hide)'!S$2,'Capacity Summary'!$B$36:$B$135,0),4),IF(INDEX('Capacity Summary'!$I$36:$BH$135,MATCH('Capacity Backing (Hide)'!S$2,'Capacity Summary'!$B$36:$B$135,0),MATCH('Capacity Backing (Hide)'!$A56,'Capacity Summary'!$I$35:$BH$35,0))&lt;&gt;0,INDEX('Capacity Summary'!$I$36:$BH$135,MATCH('Capacity Backing (Hide)'!S$2,'Capacity Summary'!$B$36:$B$135,0),MATCH('Capacity Backing (Hide)'!$A56,'Capacity Summary'!$I$35:$BH$35,0)),0)),INDEX('Capacity Summary'!$C$36:$F$135,MATCH('Capacity Backing (Hide)'!S$2,'Capacity Summary'!$B$36:$B$135,0),2)))/IF(Summary!$B$7="Minutes",1,60)/COUNTA(INDEX(Capacity!$C$10:$Q$109,MATCH('Capacity Backing (Hide)'!S$2,Capacity!$B$10:$B$109,0),1):INDEX(Capacity!$C$10:$Q$109,MATCH('Capacity Backing (Hide)'!S$2,Capacity!$B$10:$B$109,0),15))</f>
        <v>#N/A</v>
      </c>
      <c r="T5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(Hide)'!$A56,'Capacity Summary'!$I$35:$BH$35,0))="x",INDEX('Capacity Summary'!$C$36:$F$135,MATCH('Capacity Backing (Hide)'!T$2,'Capacity Summary'!$B$36:$B$135,0),4),IF(INDEX('Capacity Summary'!$I$36:$BH$135,MATCH('Capacity Backing (Hide)'!T$2,'Capacity Summary'!$B$36:$B$135,0),MATCH('Capacity Backing (Hide)'!$A56,'Capacity Summary'!$I$35:$BH$35,0))&lt;&gt;0,INDEX('Capacity Summary'!$I$36:$BH$135,MATCH('Capacity Backing (Hide)'!T$2,'Capacity Summary'!$B$36:$B$135,0),MATCH('Capacity Backing (Hide)'!$A56,'Capacity Summary'!$I$35:$BH$35,0)),0)),INDEX('Capacity Summary'!$C$36:$F$135,MATCH('Capacity Backing (Hide)'!T$2,'Capacity Summary'!$B$36:$B$135,0),2)))/IF(Summary!$B$7="Minutes",1,60)/COUNTA(INDEX(Capacity!$C$10:$Q$109,MATCH('Capacity Backing (Hide)'!T$2,Capacity!$B$10:$B$109,0),1):INDEX(Capacity!$C$10:$Q$109,MATCH('Capacity Backing (Hide)'!T$2,Capacity!$B$10:$B$109,0),15))</f>
        <v>#N/A</v>
      </c>
      <c r="U5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(Hide)'!$A56,'Capacity Summary'!$I$35:$BH$35,0))="x",INDEX('Capacity Summary'!$C$36:$F$135,MATCH('Capacity Backing (Hide)'!U$2,'Capacity Summary'!$B$36:$B$135,0),4),IF(INDEX('Capacity Summary'!$I$36:$BH$135,MATCH('Capacity Backing (Hide)'!U$2,'Capacity Summary'!$B$36:$B$135,0),MATCH('Capacity Backing (Hide)'!$A56,'Capacity Summary'!$I$35:$BH$35,0))&lt;&gt;0,INDEX('Capacity Summary'!$I$36:$BH$135,MATCH('Capacity Backing (Hide)'!U$2,'Capacity Summary'!$B$36:$B$135,0),MATCH('Capacity Backing (Hide)'!$A56,'Capacity Summary'!$I$35:$BH$35,0)),0)),INDEX('Capacity Summary'!$C$36:$F$135,MATCH('Capacity Backing (Hide)'!U$2,'Capacity Summary'!$B$36:$B$135,0),2)))/IF(Summary!$B$7="Minutes",1,60)/COUNTA(INDEX(Capacity!$C$10:$Q$109,MATCH('Capacity Backing (Hide)'!U$2,Capacity!$B$10:$B$109,0),1):INDEX(Capacity!$C$10:$Q$109,MATCH('Capacity Backing (Hide)'!U$2,Capacity!$B$10:$B$109,0),15))</f>
        <v>#N/A</v>
      </c>
      <c r="V5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(Hide)'!$A56,'Capacity Summary'!$I$35:$BH$35,0))="x",INDEX('Capacity Summary'!$C$36:$F$135,MATCH('Capacity Backing (Hide)'!V$2,'Capacity Summary'!$B$36:$B$135,0),4),IF(INDEX('Capacity Summary'!$I$36:$BH$135,MATCH('Capacity Backing (Hide)'!V$2,'Capacity Summary'!$B$36:$B$135,0),MATCH('Capacity Backing (Hide)'!$A56,'Capacity Summary'!$I$35:$BH$35,0))&lt;&gt;0,INDEX('Capacity Summary'!$I$36:$BH$135,MATCH('Capacity Backing (Hide)'!V$2,'Capacity Summary'!$B$36:$B$135,0),MATCH('Capacity Backing (Hide)'!$A56,'Capacity Summary'!$I$35:$BH$35,0)),0)),INDEX('Capacity Summary'!$C$36:$F$135,MATCH('Capacity Backing (Hide)'!V$2,'Capacity Summary'!$B$36:$B$135,0),2)))/IF(Summary!$B$7="Minutes",1,60)/COUNTA(INDEX(Capacity!$C$10:$Q$109,MATCH('Capacity Backing (Hide)'!V$2,Capacity!$B$10:$B$109,0),1):INDEX(Capacity!$C$10:$Q$109,MATCH('Capacity Backing (Hide)'!V$2,Capacity!$B$10:$B$109,0),15))</f>
        <v>#N/A</v>
      </c>
      <c r="W5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(Hide)'!$A56,'Capacity Summary'!$I$35:$BH$35,0))="x",INDEX('Capacity Summary'!$C$36:$F$135,MATCH('Capacity Backing (Hide)'!W$2,'Capacity Summary'!$B$36:$B$135,0),4),IF(INDEX('Capacity Summary'!$I$36:$BH$135,MATCH('Capacity Backing (Hide)'!W$2,'Capacity Summary'!$B$36:$B$135,0),MATCH('Capacity Backing (Hide)'!$A56,'Capacity Summary'!$I$35:$BH$35,0))&lt;&gt;0,INDEX('Capacity Summary'!$I$36:$BH$135,MATCH('Capacity Backing (Hide)'!W$2,'Capacity Summary'!$B$36:$B$135,0),MATCH('Capacity Backing (Hide)'!$A56,'Capacity Summary'!$I$35:$BH$35,0)),0)),INDEX('Capacity Summary'!$C$36:$F$135,MATCH('Capacity Backing (Hide)'!W$2,'Capacity Summary'!$B$36:$B$135,0),2)))/IF(Summary!$B$7="Minutes",1,60)/COUNTA(INDEX(Capacity!$C$10:$Q$109,MATCH('Capacity Backing (Hide)'!W$2,Capacity!$B$10:$B$109,0),1):INDEX(Capacity!$C$10:$Q$109,MATCH('Capacity Backing (Hide)'!W$2,Capacity!$B$10:$B$109,0),15))</f>
        <v>#N/A</v>
      </c>
      <c r="X5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(Hide)'!$A56,'Capacity Summary'!$I$35:$BH$35,0))="x",INDEX('Capacity Summary'!$C$36:$F$135,MATCH('Capacity Backing (Hide)'!X$2,'Capacity Summary'!$B$36:$B$135,0),4),IF(INDEX('Capacity Summary'!$I$36:$BH$135,MATCH('Capacity Backing (Hide)'!X$2,'Capacity Summary'!$B$36:$B$135,0),MATCH('Capacity Backing (Hide)'!$A56,'Capacity Summary'!$I$35:$BH$35,0))&lt;&gt;0,INDEX('Capacity Summary'!$I$36:$BH$135,MATCH('Capacity Backing (Hide)'!X$2,'Capacity Summary'!$B$36:$B$135,0),MATCH('Capacity Backing (Hide)'!$A56,'Capacity Summary'!$I$35:$BH$35,0)),0)),INDEX('Capacity Summary'!$C$36:$F$135,MATCH('Capacity Backing (Hide)'!X$2,'Capacity Summary'!$B$36:$B$135,0),2)))/IF(Summary!$B$7="Minutes",1,60)/COUNTA(INDEX(Capacity!$C$10:$Q$109,MATCH('Capacity Backing (Hide)'!X$2,Capacity!$B$10:$B$109,0),1):INDEX(Capacity!$C$10:$Q$109,MATCH('Capacity Backing (Hide)'!X$2,Capacity!$B$10:$B$109,0),15))</f>
        <v>#N/A</v>
      </c>
      <c r="Y5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(Hide)'!$A56,'Capacity Summary'!$I$35:$BH$35,0))="x",INDEX('Capacity Summary'!$C$36:$F$135,MATCH('Capacity Backing (Hide)'!Y$2,'Capacity Summary'!$B$36:$B$135,0),4),IF(INDEX('Capacity Summary'!$I$36:$BH$135,MATCH('Capacity Backing (Hide)'!Y$2,'Capacity Summary'!$B$36:$B$135,0),MATCH('Capacity Backing (Hide)'!$A56,'Capacity Summary'!$I$35:$BH$35,0))&lt;&gt;0,INDEX('Capacity Summary'!$I$36:$BH$135,MATCH('Capacity Backing (Hide)'!Y$2,'Capacity Summary'!$B$36:$B$135,0),MATCH('Capacity Backing (Hide)'!$A56,'Capacity Summary'!$I$35:$BH$35,0)),0)),INDEX('Capacity Summary'!$C$36:$F$135,MATCH('Capacity Backing (Hide)'!Y$2,'Capacity Summary'!$B$36:$B$135,0),2)))/IF(Summary!$B$7="Minutes",1,60)/COUNTA(INDEX(Capacity!$C$10:$Q$109,MATCH('Capacity Backing (Hide)'!Y$2,Capacity!$B$10:$B$109,0),1):INDEX(Capacity!$C$10:$Q$109,MATCH('Capacity Backing (Hide)'!Y$2,Capacity!$B$10:$B$109,0),15))</f>
        <v>#N/A</v>
      </c>
      <c r="Z5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(Hide)'!$A56,'Capacity Summary'!$I$35:$BH$35,0))="x",INDEX('Capacity Summary'!$C$36:$F$135,MATCH('Capacity Backing (Hide)'!Z$2,'Capacity Summary'!$B$36:$B$135,0),4),IF(INDEX('Capacity Summary'!$I$36:$BH$135,MATCH('Capacity Backing (Hide)'!Z$2,'Capacity Summary'!$B$36:$B$135,0),MATCH('Capacity Backing (Hide)'!$A56,'Capacity Summary'!$I$35:$BH$35,0))&lt;&gt;0,INDEX('Capacity Summary'!$I$36:$BH$135,MATCH('Capacity Backing (Hide)'!Z$2,'Capacity Summary'!$B$36:$B$135,0),MATCH('Capacity Backing (Hide)'!$A56,'Capacity Summary'!$I$35:$BH$35,0)),0)),INDEX('Capacity Summary'!$C$36:$F$135,MATCH('Capacity Backing (Hide)'!Z$2,'Capacity Summary'!$B$36:$B$135,0),2)))/IF(Summary!$B$7="Minutes",1,60)/COUNTA(INDEX(Capacity!$C$10:$Q$109,MATCH('Capacity Backing (Hide)'!Z$2,Capacity!$B$10:$B$109,0),1):INDEX(Capacity!$C$10:$Q$109,MATCH('Capacity Backing (Hide)'!Z$2,Capacity!$B$10:$B$109,0),15))</f>
        <v>#N/A</v>
      </c>
      <c r="AA5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(Hide)'!$A56,'Capacity Summary'!$I$35:$BH$35,0))="x",INDEX('Capacity Summary'!$C$36:$F$135,MATCH('Capacity Backing (Hide)'!AA$2,'Capacity Summary'!$B$36:$B$135,0),4),IF(INDEX('Capacity Summary'!$I$36:$BH$135,MATCH('Capacity Backing (Hide)'!AA$2,'Capacity Summary'!$B$36:$B$135,0),MATCH('Capacity Backing (Hide)'!$A56,'Capacity Summary'!$I$35:$BH$35,0))&lt;&gt;0,INDEX('Capacity Summary'!$I$36:$BH$135,MATCH('Capacity Backing (Hide)'!AA$2,'Capacity Summary'!$B$36:$B$135,0),MATCH('Capacity Backing (Hide)'!$A56,'Capacity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(Hide)'!$A56,'Capacity Summary'!$I$35:$BH$35,0))="x",INDEX('Capacity Summary'!$C$36:$F$135,MATCH('Capacity Backing (Hide)'!AB$2,'Capacity Summary'!$B$36:$B$135,0),4),IF(INDEX('Capacity Summary'!$I$36:$BH$135,MATCH('Capacity Backing (Hide)'!AB$2,'Capacity Summary'!$B$36:$B$135,0),MATCH('Capacity Backing (Hide)'!$A56,'Capacity Summary'!$I$35:$BH$35,0))&lt;&gt;0,INDEX('Capacity Summary'!$I$36:$BH$135,MATCH('Capacity Backing (Hide)'!AB$2,'Capacity Summary'!$B$36:$B$135,0),MATCH('Capacity Backing (Hide)'!$A56,'Capacity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(Hide)'!$A56,'Capacity Summary'!$I$35:$BH$35,0))="x",INDEX('Capacity Summary'!$C$36:$F$135,MATCH('Capacity Backing (Hide)'!AC$2,'Capacity Summary'!$B$36:$B$135,0),4),IF(INDEX('Capacity Summary'!$I$36:$BH$135,MATCH('Capacity Backing (Hide)'!AC$2,'Capacity Summary'!$B$36:$B$135,0),MATCH('Capacity Backing (Hide)'!$A56,'Capacity Summary'!$I$35:$BH$35,0))&lt;&gt;0,INDEX('Capacity Summary'!$I$36:$BH$135,MATCH('Capacity Backing (Hide)'!AC$2,'Capacity Summary'!$B$36:$B$135,0),MATCH('Capacity Backing (Hide)'!$A56,'Capacity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(Hide)'!$A56,'Capacity Summary'!$I$35:$BH$35,0))="x",INDEX('Capacity Summary'!$C$36:$F$135,MATCH('Capacity Backing (Hide)'!AD$2,'Capacity Summary'!$B$36:$B$135,0),4),IF(INDEX('Capacity Summary'!$I$36:$BH$135,MATCH('Capacity Backing (Hide)'!AD$2,'Capacity Summary'!$B$36:$B$135,0),MATCH('Capacity Backing (Hide)'!$A56,'Capacity Summary'!$I$35:$BH$35,0))&lt;&gt;0,INDEX('Capacity Summary'!$I$36:$BH$135,MATCH('Capacity Backing (Hide)'!AD$2,'Capacity Summary'!$B$36:$B$135,0),MATCH('Capacity Backing (Hide)'!$A56,'Capacity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(Hide)'!$A56,'Capacity Summary'!$I$35:$BH$35,0))="x",INDEX('Capacity Summary'!$C$36:$F$135,MATCH('Capacity Backing (Hide)'!AE$2,'Capacity Summary'!$B$36:$B$135,0),4),IF(INDEX('Capacity Summary'!$I$36:$BH$135,MATCH('Capacity Backing (Hide)'!AE$2,'Capacity Summary'!$B$36:$B$135,0),MATCH('Capacity Backing (Hide)'!$A56,'Capacity Summary'!$I$35:$BH$35,0))&lt;&gt;0,INDEX('Capacity Summary'!$I$36:$BH$135,MATCH('Capacity Backing (Hide)'!AE$2,'Capacity Summary'!$B$36:$B$135,0),MATCH('Capacity Backing (Hide)'!$A56,'Capacity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(Hide)'!$A56,'Capacity Summary'!$I$35:$BH$35,0))="x",INDEX('Capacity Summary'!$C$36:$F$135,MATCH('Capacity Backing (Hide)'!AF$2,'Capacity Summary'!$B$36:$B$135,0),4),IF(INDEX('Capacity Summary'!$I$36:$BH$135,MATCH('Capacity Backing (Hide)'!AF$2,'Capacity Summary'!$B$36:$B$135,0),MATCH('Capacity Backing (Hide)'!$A56,'Capacity Summary'!$I$35:$BH$35,0))&lt;&gt;0,INDEX('Capacity Summary'!$I$36:$BH$135,MATCH('Capacity Backing (Hide)'!AF$2,'Capacity Summary'!$B$36:$B$135,0),MATCH('Capacity Backing (Hide)'!$A56,'Capacity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(Hide)'!$A56,'Capacity Summary'!$I$35:$BH$35,0))="x",INDEX('Capacity Summary'!$C$36:$F$135,MATCH('Capacity Backing (Hide)'!AG$2,'Capacity Summary'!$B$36:$B$135,0),4),IF(INDEX('Capacity Summary'!$I$36:$BH$135,MATCH('Capacity Backing (Hide)'!AG$2,'Capacity Summary'!$B$36:$B$135,0),MATCH('Capacity Backing (Hide)'!$A56,'Capacity Summary'!$I$35:$BH$35,0))&lt;&gt;0,INDEX('Capacity Summary'!$I$36:$BH$135,MATCH('Capacity Backing (Hide)'!AG$2,'Capacity Summary'!$B$36:$B$135,0),MATCH('Capacity Backing (Hide)'!$A56,'Capacity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(Hide)'!$A56,'Capacity Summary'!$I$35:$BH$35,0))="x",INDEX('Capacity Summary'!$C$36:$F$135,MATCH('Capacity Backing (Hide)'!AH$2,'Capacity Summary'!$B$36:$B$135,0),4),IF(INDEX('Capacity Summary'!$I$36:$BH$135,MATCH('Capacity Backing (Hide)'!AH$2,'Capacity Summary'!$B$36:$B$135,0),MATCH('Capacity Backing (Hide)'!$A56,'Capacity Summary'!$I$35:$BH$35,0))&lt;&gt;0,INDEX('Capacity Summary'!$I$36:$BH$135,MATCH('Capacity Backing (Hide)'!AH$2,'Capacity Summary'!$B$36:$B$135,0),MATCH('Capacity Backing (Hide)'!$A56,'Capacity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(Hide)'!$A56,'Capacity Summary'!$I$35:$BH$35,0))="x",INDEX('Capacity Summary'!$C$36:$F$135,MATCH('Capacity Backing (Hide)'!AI$2,'Capacity Summary'!$B$36:$B$135,0),4),IF(INDEX('Capacity Summary'!$I$36:$BH$135,MATCH('Capacity Backing (Hide)'!AI$2,'Capacity Summary'!$B$36:$B$135,0),MATCH('Capacity Backing (Hide)'!$A56,'Capacity Summary'!$I$35:$BH$35,0))&lt;&gt;0,INDEX('Capacity Summary'!$I$36:$BH$135,MATCH('Capacity Backing (Hide)'!AI$2,'Capacity Summary'!$B$36:$B$135,0),MATCH('Capacity Backing (Hide)'!$A56,'Capacity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(Hide)'!$A56,'Capacity Summary'!$I$35:$BH$35,0))="x",INDEX('Capacity Summary'!$C$36:$F$135,MATCH('Capacity Backing (Hide)'!AJ$2,'Capacity Summary'!$B$36:$B$135,0),4),IF(INDEX('Capacity Summary'!$I$36:$BH$135,MATCH('Capacity Backing (Hide)'!AJ$2,'Capacity Summary'!$B$36:$B$135,0),MATCH('Capacity Backing (Hide)'!$A56,'Capacity Summary'!$I$35:$BH$35,0))&lt;&gt;0,INDEX('Capacity Summary'!$I$36:$BH$135,MATCH('Capacity Backing (Hide)'!AJ$2,'Capacity Summary'!$B$36:$B$135,0),MATCH('Capacity Backing (Hide)'!$A56,'Capacity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(Hide)'!$A56,'Capacity Summary'!$I$35:$BH$35,0))="x",INDEX('Capacity Summary'!$C$36:$F$135,MATCH('Capacity Backing (Hide)'!AK$2,'Capacity Summary'!$B$36:$B$135,0),4),IF(INDEX('Capacity Summary'!$I$36:$BH$135,MATCH('Capacity Backing (Hide)'!AK$2,'Capacity Summary'!$B$36:$B$135,0),MATCH('Capacity Backing (Hide)'!$A56,'Capacity Summary'!$I$35:$BH$35,0))&lt;&gt;0,INDEX('Capacity Summary'!$I$36:$BH$135,MATCH('Capacity Backing (Hide)'!AK$2,'Capacity Summary'!$B$36:$B$135,0),MATCH('Capacity Backing (Hide)'!$A56,'Capacity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(Hide)'!$A56,'Capacity Summary'!$I$35:$BH$35,0))="x",INDEX('Capacity Summary'!$C$36:$F$135,MATCH('Capacity Backing (Hide)'!AL$2,'Capacity Summary'!$B$36:$B$135,0),4),IF(INDEX('Capacity Summary'!$I$36:$BH$135,MATCH('Capacity Backing (Hide)'!AL$2,'Capacity Summary'!$B$36:$B$135,0),MATCH('Capacity Backing (Hide)'!$A56,'Capacity Summary'!$I$35:$BH$35,0))&lt;&gt;0,INDEX('Capacity Summary'!$I$36:$BH$135,MATCH('Capacity Backing (Hide)'!AL$2,'Capacity Summary'!$B$36:$B$135,0),MATCH('Capacity Backing (Hide)'!$A56,'Capacity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(Hide)'!$A56,'Capacity Summary'!$I$35:$BH$35,0))="x",INDEX('Capacity Summary'!$C$36:$F$135,MATCH('Capacity Backing (Hide)'!AM$2,'Capacity Summary'!$B$36:$B$135,0),4),IF(INDEX('Capacity Summary'!$I$36:$BH$135,MATCH('Capacity Backing (Hide)'!AM$2,'Capacity Summary'!$B$36:$B$135,0),MATCH('Capacity Backing (Hide)'!$A56,'Capacity Summary'!$I$35:$BH$35,0))&lt;&gt;0,INDEX('Capacity Summary'!$I$36:$BH$135,MATCH('Capacity Backing (Hide)'!AM$2,'Capacity Summary'!$B$36:$B$135,0),MATCH('Capacity Backing (Hide)'!$A56,'Capacity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(Hide)'!$A56,'Capacity Summary'!$I$35:$BH$35,0))="x",INDEX('Capacity Summary'!$C$36:$F$135,MATCH('Capacity Backing (Hide)'!AN$2,'Capacity Summary'!$B$36:$B$135,0),4),IF(INDEX('Capacity Summary'!$I$36:$BH$135,MATCH('Capacity Backing (Hide)'!AN$2,'Capacity Summary'!$B$36:$B$135,0),MATCH('Capacity Backing (Hide)'!$A56,'Capacity Summary'!$I$35:$BH$35,0))&lt;&gt;0,INDEX('Capacity Summary'!$I$36:$BH$135,MATCH('Capacity Backing (Hide)'!AN$2,'Capacity Summary'!$B$36:$B$135,0),MATCH('Capacity Backing (Hide)'!$A56,'Capacity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(Hide)'!$A56,'Capacity Summary'!$I$35:$BH$35,0))="x",INDEX('Capacity Summary'!$C$36:$F$135,MATCH('Capacity Backing (Hide)'!AO$2,'Capacity Summary'!$B$36:$B$135,0),4),IF(INDEX('Capacity Summary'!$I$36:$BH$135,MATCH('Capacity Backing (Hide)'!AO$2,'Capacity Summary'!$B$36:$B$135,0),MATCH('Capacity Backing (Hide)'!$A56,'Capacity Summary'!$I$35:$BH$35,0))&lt;&gt;0,INDEX('Capacity Summary'!$I$36:$BH$135,MATCH('Capacity Backing (Hide)'!AO$2,'Capacity Summary'!$B$36:$B$135,0),MATCH('Capacity Backing (Hide)'!$A56,'Capacity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(Hide)'!$A56,'Capacity Summary'!$I$35:$BH$35,0))="x",INDEX('Capacity Summary'!$C$36:$F$135,MATCH('Capacity Backing (Hide)'!AP$2,'Capacity Summary'!$B$36:$B$135,0),4),IF(INDEX('Capacity Summary'!$I$36:$BH$135,MATCH('Capacity Backing (Hide)'!AP$2,'Capacity Summary'!$B$36:$B$135,0),MATCH('Capacity Backing (Hide)'!$A56,'Capacity Summary'!$I$35:$BH$35,0))&lt;&gt;0,INDEX('Capacity Summary'!$I$36:$BH$135,MATCH('Capacity Backing (Hide)'!AP$2,'Capacity Summary'!$B$36:$B$135,0),MATCH('Capacity Backing (Hide)'!$A56,'Capacity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(Hide)'!$A56,'Capacity Summary'!$I$35:$BH$35,0))="x",INDEX('Capacity Summary'!$C$36:$F$135,MATCH('Capacity Backing (Hide)'!AQ$2,'Capacity Summary'!$B$36:$B$135,0),4),IF(INDEX('Capacity Summary'!$I$36:$BH$135,MATCH('Capacity Backing (Hide)'!AQ$2,'Capacity Summary'!$B$36:$B$135,0),MATCH('Capacity Backing (Hide)'!$A56,'Capacity Summary'!$I$35:$BH$35,0))&lt;&gt;0,INDEX('Capacity Summary'!$I$36:$BH$135,MATCH('Capacity Backing (Hide)'!AQ$2,'Capacity Summary'!$B$36:$B$135,0),MATCH('Capacity Backing (Hide)'!$A56,'Capacity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(Hide)'!$A56,'Capacity Summary'!$I$35:$BH$35,0))="x",INDEX('Capacity Summary'!$C$36:$F$135,MATCH('Capacity Backing (Hide)'!AR$2,'Capacity Summary'!$B$36:$B$135,0),4),IF(INDEX('Capacity Summary'!$I$36:$BH$135,MATCH('Capacity Backing (Hide)'!AR$2,'Capacity Summary'!$B$36:$B$135,0),MATCH('Capacity Backing (Hide)'!$A56,'Capacity Summary'!$I$35:$BH$35,0))&lt;&gt;0,INDEX('Capacity Summary'!$I$36:$BH$135,MATCH('Capacity Backing (Hide)'!AR$2,'Capacity Summary'!$B$36:$B$135,0),MATCH('Capacity Backing (Hide)'!$A56,'Capacity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(Hide)'!$A56,'Capacity Summary'!$I$35:$BH$35,0))="x",INDEX('Capacity Summary'!$C$36:$F$135,MATCH('Capacity Backing (Hide)'!AS$2,'Capacity Summary'!$B$36:$B$135,0),4),IF(INDEX('Capacity Summary'!$I$36:$BH$135,MATCH('Capacity Backing (Hide)'!AS$2,'Capacity Summary'!$B$36:$B$135,0),MATCH('Capacity Backing (Hide)'!$A56,'Capacity Summary'!$I$35:$BH$35,0))&lt;&gt;0,INDEX('Capacity Summary'!$I$36:$BH$135,MATCH('Capacity Backing (Hide)'!AS$2,'Capacity Summary'!$B$36:$B$135,0),MATCH('Capacity Backing (Hide)'!$A56,'Capacity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(Hide)'!$A56,'Capacity Summary'!$I$35:$BH$35,0))="x",INDEX('Capacity Summary'!$C$36:$F$135,MATCH('Capacity Backing (Hide)'!AT$2,'Capacity Summary'!$B$36:$B$135,0),4),IF(INDEX('Capacity Summary'!$I$36:$BH$135,MATCH('Capacity Backing (Hide)'!AT$2,'Capacity Summary'!$B$36:$B$135,0),MATCH('Capacity Backing (Hide)'!$A56,'Capacity Summary'!$I$35:$BH$35,0))&lt;&gt;0,INDEX('Capacity Summary'!$I$36:$BH$135,MATCH('Capacity Backing (Hide)'!AT$2,'Capacity Summary'!$B$36:$B$135,0),MATCH('Capacity Backing (Hide)'!$A56,'Capacity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(Hide)'!$A56,'Capacity Summary'!$I$35:$BH$35,0))="x",INDEX('Capacity Summary'!$C$36:$F$135,MATCH('Capacity Backing (Hide)'!AU$2,'Capacity Summary'!$B$36:$B$135,0),4),IF(INDEX('Capacity Summary'!$I$36:$BH$135,MATCH('Capacity Backing (Hide)'!AU$2,'Capacity Summary'!$B$36:$B$135,0),MATCH('Capacity Backing (Hide)'!$A56,'Capacity Summary'!$I$35:$BH$35,0))&lt;&gt;0,INDEX('Capacity Summary'!$I$36:$BH$135,MATCH('Capacity Backing (Hide)'!AU$2,'Capacity Summary'!$B$36:$B$135,0),MATCH('Capacity Backing (Hide)'!$A56,'Capacity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(Hide)'!$A56,'Capacity Summary'!$I$35:$BH$35,0))="x",INDEX('Capacity Summary'!$C$36:$F$135,MATCH('Capacity Backing (Hide)'!AV$2,'Capacity Summary'!$B$36:$B$135,0),4),IF(INDEX('Capacity Summary'!$I$36:$BH$135,MATCH('Capacity Backing (Hide)'!AV$2,'Capacity Summary'!$B$36:$B$135,0),MATCH('Capacity Backing (Hide)'!$A56,'Capacity Summary'!$I$35:$BH$35,0))&lt;&gt;0,INDEX('Capacity Summary'!$I$36:$BH$135,MATCH('Capacity Backing (Hide)'!AV$2,'Capacity Summary'!$B$36:$B$135,0),MATCH('Capacity Backing (Hide)'!$A56,'Capacity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(Hide)'!$A56,'Capacity Summary'!$I$35:$BH$35,0))="x",INDEX('Capacity Summary'!$C$36:$F$135,MATCH('Capacity Backing (Hide)'!AW$2,'Capacity Summary'!$B$36:$B$135,0),4),IF(INDEX('Capacity Summary'!$I$36:$BH$135,MATCH('Capacity Backing (Hide)'!AW$2,'Capacity Summary'!$B$36:$B$135,0),MATCH('Capacity Backing (Hide)'!$A56,'Capacity Summary'!$I$35:$BH$35,0))&lt;&gt;0,INDEX('Capacity Summary'!$I$36:$BH$135,MATCH('Capacity Backing (Hide)'!AW$2,'Capacity Summary'!$B$36:$B$135,0),MATCH('Capacity Backing (Hide)'!$A56,'Capacity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(Hide)'!$A56,'Capacity Summary'!$I$35:$BH$35,0))="x",INDEX('Capacity Summary'!$C$36:$F$135,MATCH('Capacity Backing (Hide)'!AX$2,'Capacity Summary'!$B$36:$B$135,0),4),IF(INDEX('Capacity Summary'!$I$36:$BH$135,MATCH('Capacity Backing (Hide)'!AX$2,'Capacity Summary'!$B$36:$B$135,0),MATCH('Capacity Backing (Hide)'!$A56,'Capacity Summary'!$I$35:$BH$35,0))&lt;&gt;0,INDEX('Capacity Summary'!$I$36:$BH$135,MATCH('Capacity Backing (Hide)'!AX$2,'Capacity Summary'!$B$36:$B$135,0),MATCH('Capacity Backing (Hide)'!$A56,'Capacity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(Hide)'!$A56,'Capacity Summary'!$I$35:$BH$35,0))="x",INDEX('Capacity Summary'!$C$36:$F$135,MATCH('Capacity Backing (Hide)'!AY$2,'Capacity Summary'!$B$36:$B$135,0),4),IF(INDEX('Capacity Summary'!$I$36:$BH$135,MATCH('Capacity Backing (Hide)'!AY$2,'Capacity Summary'!$B$36:$B$135,0),MATCH('Capacity Backing (Hide)'!$A56,'Capacity Summary'!$I$35:$BH$35,0))&lt;&gt;0,INDEX('Capacity Summary'!$I$36:$BH$135,MATCH('Capacity Backing (Hide)'!AY$2,'Capacity Summary'!$B$36:$B$135,0),MATCH('Capacity Backing (Hide)'!$A56,'Capacity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(Hide)'!$A56,'Capacity Summary'!$I$35:$BH$35,0))="x",INDEX('Capacity Summary'!$C$36:$F$135,MATCH('Capacity Backing (Hide)'!AZ$2,'Capacity Summary'!$B$36:$B$135,0),4),IF(INDEX('Capacity Summary'!$I$36:$BH$135,MATCH('Capacity Backing (Hide)'!AZ$2,'Capacity Summary'!$B$36:$B$135,0),MATCH('Capacity Backing (Hide)'!$A56,'Capacity Summary'!$I$35:$BH$35,0))&lt;&gt;0,INDEX('Capacity Summary'!$I$36:$BH$135,MATCH('Capacity Backing (Hide)'!AZ$2,'Capacity Summary'!$B$36:$B$135,0),MATCH('Capacity Backing (Hide)'!$A56,'Capacity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(Hide)'!$A56,'Capacity Summary'!$I$35:$BH$35,0))="x",INDEX('Capacity Summary'!$C$36:$F$135,MATCH('Capacity Backing (Hide)'!BA$2,'Capacity Summary'!$B$36:$B$135,0),4),IF(INDEX('Capacity Summary'!$I$36:$BH$135,MATCH('Capacity Backing (Hide)'!BA$2,'Capacity Summary'!$B$36:$B$135,0),MATCH('Capacity Backing (Hide)'!$A56,'Capacity Summary'!$I$35:$BH$35,0))&lt;&gt;0,INDEX('Capacity Summary'!$I$36:$BH$135,MATCH('Capacity Backing (Hide)'!BA$2,'Capacity Summary'!$B$36:$B$135,0),MATCH('Capacity Backing (Hide)'!$A56,'Capacity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(Hide)'!$A56,'Capacity Summary'!$I$35:$BH$35,0))="x",INDEX('Capacity Summary'!$C$36:$F$135,MATCH('Capacity Backing (Hide)'!BB$2,'Capacity Summary'!$B$36:$B$135,0),4),IF(INDEX('Capacity Summary'!$I$36:$BH$135,MATCH('Capacity Backing (Hide)'!BB$2,'Capacity Summary'!$B$36:$B$135,0),MATCH('Capacity Backing (Hide)'!$A56,'Capacity Summary'!$I$35:$BH$35,0))&lt;&gt;0,INDEX('Capacity Summary'!$I$36:$BH$135,MATCH('Capacity Backing (Hide)'!BB$2,'Capacity Summary'!$B$36:$B$135,0),MATCH('Capacity Backing (Hide)'!$A56,'Capacity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(Hide)'!$A56,'Capacity Summary'!$I$35:$BH$35,0))="x",INDEX('Capacity Summary'!$C$36:$F$135,MATCH('Capacity Backing (Hide)'!BC$2,'Capacity Summary'!$B$36:$B$135,0),4),IF(INDEX('Capacity Summary'!$I$36:$BH$135,MATCH('Capacity Backing (Hide)'!BC$2,'Capacity Summary'!$B$36:$B$135,0),MATCH('Capacity Backing (Hide)'!$A56,'Capacity Summary'!$I$35:$BH$35,0))&lt;&gt;0,INDEX('Capacity Summary'!$I$36:$BH$135,MATCH('Capacity Backing (Hide)'!BC$2,'Capacity Summary'!$B$36:$B$135,0),MATCH('Capacity Backing (Hide)'!$A56,'Capacity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(Hide)'!$A56,'Capacity Summary'!$I$35:$BH$35,0))="x",INDEX('Capacity Summary'!$C$36:$F$135,MATCH('Capacity Backing (Hide)'!BD$2,'Capacity Summary'!$B$36:$B$135,0),4),IF(INDEX('Capacity Summary'!$I$36:$BH$135,MATCH('Capacity Backing (Hide)'!BD$2,'Capacity Summary'!$B$36:$B$135,0),MATCH('Capacity Backing (Hide)'!$A56,'Capacity Summary'!$I$35:$BH$35,0))&lt;&gt;0,INDEX('Capacity Summary'!$I$36:$BH$135,MATCH('Capacity Backing (Hide)'!BD$2,'Capacity Summary'!$B$36:$B$135,0),MATCH('Capacity Backing (Hide)'!$A56,'Capacity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(Hide)'!$A56,'Capacity Summary'!$I$35:$BH$35,0))="x",INDEX('Capacity Summary'!$C$36:$F$135,MATCH('Capacity Backing (Hide)'!BE$2,'Capacity Summary'!$B$36:$B$135,0),4),IF(INDEX('Capacity Summary'!$I$36:$BH$135,MATCH('Capacity Backing (Hide)'!BE$2,'Capacity Summary'!$B$36:$B$135,0),MATCH('Capacity Backing (Hide)'!$A56,'Capacity Summary'!$I$35:$BH$35,0))&lt;&gt;0,INDEX('Capacity Summary'!$I$36:$BH$135,MATCH('Capacity Backing (Hide)'!BE$2,'Capacity Summary'!$B$36:$B$135,0),MATCH('Capacity Backing (Hide)'!$A56,'Capacity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(Hide)'!$A56,'Capacity Summary'!$I$35:$BH$35,0))="x",INDEX('Capacity Summary'!$C$36:$F$135,MATCH('Capacity Backing (Hide)'!BF$2,'Capacity Summary'!$B$36:$B$135,0),4),IF(INDEX('Capacity Summary'!$I$36:$BH$135,MATCH('Capacity Backing (Hide)'!BF$2,'Capacity Summary'!$B$36:$B$135,0),MATCH('Capacity Backing (Hide)'!$A56,'Capacity Summary'!$I$35:$BH$35,0))&lt;&gt;0,INDEX('Capacity Summary'!$I$36:$BH$135,MATCH('Capacity Backing (Hide)'!BF$2,'Capacity Summary'!$B$36:$B$135,0),MATCH('Capacity Backing (Hide)'!$A56,'Capacity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(Hide)'!$A56,'Capacity Summary'!$I$35:$BH$35,0))="x",INDEX('Capacity Summary'!$C$36:$F$135,MATCH('Capacity Backing (Hide)'!BG$2,'Capacity Summary'!$B$36:$B$135,0),4),IF(INDEX('Capacity Summary'!$I$36:$BH$135,MATCH('Capacity Backing (Hide)'!BG$2,'Capacity Summary'!$B$36:$B$135,0),MATCH('Capacity Backing (Hide)'!$A56,'Capacity Summary'!$I$35:$BH$35,0))&lt;&gt;0,INDEX('Capacity Summary'!$I$36:$BH$135,MATCH('Capacity Backing (Hide)'!BG$2,'Capacity Summary'!$B$36:$B$135,0),MATCH('Capacity Backing (Hide)'!$A56,'Capacity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(Hide)'!$A56,'Capacity Summary'!$I$35:$BH$35,0))="x",INDEX('Capacity Summary'!$C$36:$F$135,MATCH('Capacity Backing (Hide)'!BH$2,'Capacity Summary'!$B$36:$B$135,0),4),IF(INDEX('Capacity Summary'!$I$36:$BH$135,MATCH('Capacity Backing (Hide)'!BH$2,'Capacity Summary'!$B$36:$B$135,0),MATCH('Capacity Backing (Hide)'!$A56,'Capacity Summary'!$I$35:$BH$35,0))&lt;&gt;0,INDEX('Capacity Summary'!$I$36:$BH$135,MATCH('Capacity Backing (Hide)'!BH$2,'Capacity Summary'!$B$36:$B$135,0),MATCH('Capacity Backing (Hide)'!$A56,'Capacity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(Hide)'!$A56,'Capacity Summary'!$I$35:$BH$35,0))="x",INDEX('Capacity Summary'!$C$36:$F$135,MATCH('Capacity Backing (Hide)'!BI$2,'Capacity Summary'!$B$36:$B$135,0),4),IF(INDEX('Capacity Summary'!$I$36:$BH$135,MATCH('Capacity Backing (Hide)'!BI$2,'Capacity Summary'!$B$36:$B$135,0),MATCH('Capacity Backing (Hide)'!$A56,'Capacity Summary'!$I$35:$BH$35,0))&lt;&gt;0,INDEX('Capacity Summary'!$I$36:$BH$135,MATCH('Capacity Backing (Hide)'!BI$2,'Capacity Summary'!$B$36:$B$135,0),MATCH('Capacity Backing (Hide)'!$A56,'Capacity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(Hide)'!$A56,'Capacity Summary'!$I$35:$BH$35,0))="x",INDEX('Capacity Summary'!$C$36:$F$135,MATCH('Capacity Backing (Hide)'!BJ$2,'Capacity Summary'!$B$36:$B$135,0),4),IF(INDEX('Capacity Summary'!$I$36:$BH$135,MATCH('Capacity Backing (Hide)'!BJ$2,'Capacity Summary'!$B$36:$B$135,0),MATCH('Capacity Backing (Hide)'!$A56,'Capacity Summary'!$I$35:$BH$35,0))&lt;&gt;0,INDEX('Capacity Summary'!$I$36:$BH$135,MATCH('Capacity Backing (Hide)'!BJ$2,'Capacity Summary'!$B$36:$B$135,0),MATCH('Capacity Backing (Hide)'!$A56,'Capacity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(Hide)'!$A56,'Capacity Summary'!$I$35:$BH$35,0))="x",INDEX('Capacity Summary'!$C$36:$F$135,MATCH('Capacity Backing (Hide)'!BK$2,'Capacity Summary'!$B$36:$B$135,0),4),IF(INDEX('Capacity Summary'!$I$36:$BH$135,MATCH('Capacity Backing (Hide)'!BK$2,'Capacity Summary'!$B$36:$B$135,0),MATCH('Capacity Backing (Hide)'!$A56,'Capacity Summary'!$I$35:$BH$35,0))&lt;&gt;0,INDEX('Capacity Summary'!$I$36:$BH$135,MATCH('Capacity Backing (Hide)'!BK$2,'Capacity Summary'!$B$36:$B$135,0),MATCH('Capacity Backing (Hide)'!$A56,'Capacity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(Hide)'!$A56,'Capacity Summary'!$I$35:$BH$35,0))="x",INDEX('Capacity Summary'!$C$36:$F$135,MATCH('Capacity Backing (Hide)'!BL$2,'Capacity Summary'!$B$36:$B$135,0),4),IF(INDEX('Capacity Summary'!$I$36:$BH$135,MATCH('Capacity Backing (Hide)'!BL$2,'Capacity Summary'!$B$36:$B$135,0),MATCH('Capacity Backing (Hide)'!$A56,'Capacity Summary'!$I$35:$BH$35,0))&lt;&gt;0,INDEX('Capacity Summary'!$I$36:$BH$135,MATCH('Capacity Backing (Hide)'!BL$2,'Capacity Summary'!$B$36:$B$135,0),MATCH('Capacity Backing (Hide)'!$A56,'Capacity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(Hide)'!$A56,'Capacity Summary'!$I$35:$BH$35,0))="x",INDEX('Capacity Summary'!$C$36:$F$135,MATCH('Capacity Backing (Hide)'!BM$2,'Capacity Summary'!$B$36:$B$135,0),4),IF(INDEX('Capacity Summary'!$I$36:$BH$135,MATCH('Capacity Backing (Hide)'!BM$2,'Capacity Summary'!$B$36:$B$135,0),MATCH('Capacity Backing (Hide)'!$A56,'Capacity Summary'!$I$35:$BH$35,0))&lt;&gt;0,INDEX('Capacity Summary'!$I$36:$BH$135,MATCH('Capacity Backing (Hide)'!BM$2,'Capacity Summary'!$B$36:$B$135,0),MATCH('Capacity Backing (Hide)'!$A56,'Capacity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(Hide)'!$A56,'Capacity Summary'!$I$35:$BH$35,0))="x",INDEX('Capacity Summary'!$C$36:$F$135,MATCH('Capacity Backing (Hide)'!BN$2,'Capacity Summary'!$B$36:$B$135,0),4),IF(INDEX('Capacity Summary'!$I$36:$BH$135,MATCH('Capacity Backing (Hide)'!BN$2,'Capacity Summary'!$B$36:$B$135,0),MATCH('Capacity Backing (Hide)'!$A56,'Capacity Summary'!$I$35:$BH$35,0))&lt;&gt;0,INDEX('Capacity Summary'!$I$36:$BH$135,MATCH('Capacity Backing (Hide)'!BN$2,'Capacity Summary'!$B$36:$B$135,0),MATCH('Capacity Backing (Hide)'!$A56,'Capacity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(Hide)'!$A56,'Capacity Summary'!$I$35:$BH$35,0))="x",INDEX('Capacity Summary'!$C$36:$F$135,MATCH('Capacity Backing (Hide)'!BO$2,'Capacity Summary'!$B$36:$B$135,0),4),IF(INDEX('Capacity Summary'!$I$36:$BH$135,MATCH('Capacity Backing (Hide)'!BO$2,'Capacity Summary'!$B$36:$B$135,0),MATCH('Capacity Backing (Hide)'!$A56,'Capacity Summary'!$I$35:$BH$35,0))&lt;&gt;0,INDEX('Capacity Summary'!$I$36:$BH$135,MATCH('Capacity Backing (Hide)'!BO$2,'Capacity Summary'!$B$36:$B$135,0),MATCH('Capacity Backing (Hide)'!$A56,'Capacity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(Hide)'!$A56,'Capacity Summary'!$I$35:$BH$35,0))="x",INDEX('Capacity Summary'!$C$36:$F$135,MATCH('Capacity Backing (Hide)'!BP$2,'Capacity Summary'!$B$36:$B$135,0),4),IF(INDEX('Capacity Summary'!$I$36:$BH$135,MATCH('Capacity Backing (Hide)'!BP$2,'Capacity Summary'!$B$36:$B$135,0),MATCH('Capacity Backing (Hide)'!$A56,'Capacity Summary'!$I$35:$BH$35,0))&lt;&gt;0,INDEX('Capacity Summary'!$I$36:$BH$135,MATCH('Capacity Backing (Hide)'!BP$2,'Capacity Summary'!$B$36:$B$135,0),MATCH('Capacity Backing (Hide)'!$A56,'Capacity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(Hide)'!$A56,'Capacity Summary'!$I$35:$BH$35,0))="x",INDEX('Capacity Summary'!$C$36:$F$135,MATCH('Capacity Backing (Hide)'!BQ$2,'Capacity Summary'!$B$36:$B$135,0),4),IF(INDEX('Capacity Summary'!$I$36:$BH$135,MATCH('Capacity Backing (Hide)'!BQ$2,'Capacity Summary'!$B$36:$B$135,0),MATCH('Capacity Backing (Hide)'!$A56,'Capacity Summary'!$I$35:$BH$35,0))&lt;&gt;0,INDEX('Capacity Summary'!$I$36:$BH$135,MATCH('Capacity Backing (Hide)'!BQ$2,'Capacity Summary'!$B$36:$B$135,0),MATCH('Capacity Backing (Hide)'!$A56,'Capacity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(Hide)'!$A56,'Capacity Summary'!$I$35:$BH$35,0))="x",INDEX('Capacity Summary'!$C$36:$F$135,MATCH('Capacity Backing (Hide)'!BR$2,'Capacity Summary'!$B$36:$B$135,0),4),IF(INDEX('Capacity Summary'!$I$36:$BH$135,MATCH('Capacity Backing (Hide)'!BR$2,'Capacity Summary'!$B$36:$B$135,0),MATCH('Capacity Backing (Hide)'!$A56,'Capacity Summary'!$I$35:$BH$35,0))&lt;&gt;0,INDEX('Capacity Summary'!$I$36:$BH$135,MATCH('Capacity Backing (Hide)'!BR$2,'Capacity Summary'!$B$36:$B$135,0),MATCH('Capacity Backing (Hide)'!$A56,'Capacity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(Hide)'!$A56,'Capacity Summary'!$I$35:$BH$35,0))="x",INDEX('Capacity Summary'!$C$36:$F$135,MATCH('Capacity Backing (Hide)'!BS$2,'Capacity Summary'!$B$36:$B$135,0),4),IF(INDEX('Capacity Summary'!$I$36:$BH$135,MATCH('Capacity Backing (Hide)'!BS$2,'Capacity Summary'!$B$36:$B$135,0),MATCH('Capacity Backing (Hide)'!$A56,'Capacity Summary'!$I$35:$BH$35,0))&lt;&gt;0,INDEX('Capacity Summary'!$I$36:$BH$135,MATCH('Capacity Backing (Hide)'!BS$2,'Capacity Summary'!$B$36:$B$135,0),MATCH('Capacity Backing (Hide)'!$A56,'Capacity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(Hide)'!$A56,'Capacity Summary'!$I$35:$BH$35,0))="x",INDEX('Capacity Summary'!$C$36:$F$135,MATCH('Capacity Backing (Hide)'!BT$2,'Capacity Summary'!$B$36:$B$135,0),4),IF(INDEX('Capacity Summary'!$I$36:$BH$135,MATCH('Capacity Backing (Hide)'!BT$2,'Capacity Summary'!$B$36:$B$135,0),MATCH('Capacity Backing (Hide)'!$A56,'Capacity Summary'!$I$35:$BH$35,0))&lt;&gt;0,INDEX('Capacity Summary'!$I$36:$BH$135,MATCH('Capacity Backing (Hide)'!BT$2,'Capacity Summary'!$B$36:$B$135,0),MATCH('Capacity Backing (Hide)'!$A56,'Capacity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(Hide)'!$A56,'Capacity Summary'!$I$35:$BH$35,0))="x",INDEX('Capacity Summary'!$C$36:$F$135,MATCH('Capacity Backing (Hide)'!BU$2,'Capacity Summary'!$B$36:$B$135,0),4),IF(INDEX('Capacity Summary'!$I$36:$BH$135,MATCH('Capacity Backing (Hide)'!BU$2,'Capacity Summary'!$B$36:$B$135,0),MATCH('Capacity Backing (Hide)'!$A56,'Capacity Summary'!$I$35:$BH$35,0))&lt;&gt;0,INDEX('Capacity Summary'!$I$36:$BH$135,MATCH('Capacity Backing (Hide)'!BU$2,'Capacity Summary'!$B$36:$B$135,0),MATCH('Capacity Backing (Hide)'!$A56,'Capacity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(Hide)'!$A56,'Capacity Summary'!$I$35:$BH$35,0))="x",INDEX('Capacity Summary'!$C$36:$F$135,MATCH('Capacity Backing (Hide)'!BV$2,'Capacity Summary'!$B$36:$B$135,0),4),IF(INDEX('Capacity Summary'!$I$36:$BH$135,MATCH('Capacity Backing (Hide)'!BV$2,'Capacity Summary'!$B$36:$B$135,0),MATCH('Capacity Backing (Hide)'!$A56,'Capacity Summary'!$I$35:$BH$35,0))&lt;&gt;0,INDEX('Capacity Summary'!$I$36:$BH$135,MATCH('Capacity Backing (Hide)'!BV$2,'Capacity Summary'!$B$36:$B$135,0),MATCH('Capacity Backing (Hide)'!$A56,'Capacity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(Hide)'!$A56,'Capacity Summary'!$I$35:$BH$35,0))="x",INDEX('Capacity Summary'!$C$36:$F$135,MATCH('Capacity Backing (Hide)'!BW$2,'Capacity Summary'!$B$36:$B$135,0),4),IF(INDEX('Capacity Summary'!$I$36:$BH$135,MATCH('Capacity Backing (Hide)'!BW$2,'Capacity Summary'!$B$36:$B$135,0),MATCH('Capacity Backing (Hide)'!$A56,'Capacity Summary'!$I$35:$BH$35,0))&lt;&gt;0,INDEX('Capacity Summary'!$I$36:$BH$135,MATCH('Capacity Backing (Hide)'!BW$2,'Capacity Summary'!$B$36:$B$135,0),MATCH('Capacity Backing (Hide)'!$A56,'Capacity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(Hide)'!$A56,'Capacity Summary'!$I$35:$BH$35,0))="x",INDEX('Capacity Summary'!$C$36:$F$135,MATCH('Capacity Backing (Hide)'!BX$2,'Capacity Summary'!$B$36:$B$135,0),4),IF(INDEX('Capacity Summary'!$I$36:$BH$135,MATCH('Capacity Backing (Hide)'!BX$2,'Capacity Summary'!$B$36:$B$135,0),MATCH('Capacity Backing (Hide)'!$A56,'Capacity Summary'!$I$35:$BH$35,0))&lt;&gt;0,INDEX('Capacity Summary'!$I$36:$BH$135,MATCH('Capacity Backing (Hide)'!BX$2,'Capacity Summary'!$B$36:$B$135,0),MATCH('Capacity Backing (Hide)'!$A56,'Capacity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(Hide)'!$A56,'Capacity Summary'!$I$35:$BH$35,0))="x",INDEX('Capacity Summary'!$C$36:$F$135,MATCH('Capacity Backing (Hide)'!BY$2,'Capacity Summary'!$B$36:$B$135,0),4),IF(INDEX('Capacity Summary'!$I$36:$BH$135,MATCH('Capacity Backing (Hide)'!BY$2,'Capacity Summary'!$B$36:$B$135,0),MATCH('Capacity Backing (Hide)'!$A56,'Capacity Summary'!$I$35:$BH$35,0))&lt;&gt;0,INDEX('Capacity Summary'!$I$36:$BH$135,MATCH('Capacity Backing (Hide)'!BY$2,'Capacity Summary'!$B$36:$B$135,0),MATCH('Capacity Backing (Hide)'!$A56,'Capacity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(Hide)'!$A56,'Capacity Summary'!$I$35:$BH$35,0))="x",INDEX('Capacity Summary'!$C$36:$F$135,MATCH('Capacity Backing (Hide)'!BZ$2,'Capacity Summary'!$B$36:$B$135,0),4),IF(INDEX('Capacity Summary'!$I$36:$BH$135,MATCH('Capacity Backing (Hide)'!BZ$2,'Capacity Summary'!$B$36:$B$135,0),MATCH('Capacity Backing (Hide)'!$A56,'Capacity Summary'!$I$35:$BH$35,0))&lt;&gt;0,INDEX('Capacity Summary'!$I$36:$BH$135,MATCH('Capacity Backing (Hide)'!BZ$2,'Capacity Summary'!$B$36:$B$135,0),MATCH('Capacity Backing (Hide)'!$A56,'Capacity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(Hide)'!$A56,'Capacity Summary'!$I$35:$BH$35,0))="x",INDEX('Capacity Summary'!$C$36:$F$135,MATCH('Capacity Backing (Hide)'!CA$2,'Capacity Summary'!$B$36:$B$135,0),4),IF(INDEX('Capacity Summary'!$I$36:$BH$135,MATCH('Capacity Backing (Hide)'!CA$2,'Capacity Summary'!$B$36:$B$135,0),MATCH('Capacity Backing (Hide)'!$A56,'Capacity Summary'!$I$35:$BH$35,0))&lt;&gt;0,INDEX('Capacity Summary'!$I$36:$BH$135,MATCH('Capacity Backing (Hide)'!CA$2,'Capacity Summary'!$B$36:$B$135,0),MATCH('Capacity Backing (Hide)'!$A56,'Capacity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(Hide)'!$A56,'Capacity Summary'!$I$35:$BH$35,0))="x",INDEX('Capacity Summary'!$C$36:$F$135,MATCH('Capacity Backing (Hide)'!CB$2,'Capacity Summary'!$B$36:$B$135,0),4),IF(INDEX('Capacity Summary'!$I$36:$BH$135,MATCH('Capacity Backing (Hide)'!CB$2,'Capacity Summary'!$B$36:$B$135,0),MATCH('Capacity Backing (Hide)'!$A56,'Capacity Summary'!$I$35:$BH$35,0))&lt;&gt;0,INDEX('Capacity Summary'!$I$36:$BH$135,MATCH('Capacity Backing (Hide)'!CB$2,'Capacity Summary'!$B$36:$B$135,0),MATCH('Capacity Backing (Hide)'!$A56,'Capacity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(Hide)'!$A56,'Capacity Summary'!$I$35:$BH$35,0))="x",INDEX('Capacity Summary'!$C$36:$F$135,MATCH('Capacity Backing (Hide)'!CC$2,'Capacity Summary'!$B$36:$B$135,0),4),IF(INDEX('Capacity Summary'!$I$36:$BH$135,MATCH('Capacity Backing (Hide)'!CC$2,'Capacity Summary'!$B$36:$B$135,0),MATCH('Capacity Backing (Hide)'!$A56,'Capacity Summary'!$I$35:$BH$35,0))&lt;&gt;0,INDEX('Capacity Summary'!$I$36:$BH$135,MATCH('Capacity Backing (Hide)'!CC$2,'Capacity Summary'!$B$36:$B$135,0),MATCH('Capacity Backing (Hide)'!$A56,'Capacity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(Hide)'!$A56,'Capacity Summary'!$I$35:$BH$35,0))="x",INDEX('Capacity Summary'!$C$36:$F$135,MATCH('Capacity Backing (Hide)'!CD$2,'Capacity Summary'!$B$36:$B$135,0),4),IF(INDEX('Capacity Summary'!$I$36:$BH$135,MATCH('Capacity Backing (Hide)'!CD$2,'Capacity Summary'!$B$36:$B$135,0),MATCH('Capacity Backing (Hide)'!$A56,'Capacity Summary'!$I$35:$BH$35,0))&lt;&gt;0,INDEX('Capacity Summary'!$I$36:$BH$135,MATCH('Capacity Backing (Hide)'!CD$2,'Capacity Summary'!$B$36:$B$135,0),MATCH('Capacity Backing (Hide)'!$A56,'Capacity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(Hide)'!$A56,'Capacity Summary'!$I$35:$BH$35,0))="x",INDEX('Capacity Summary'!$C$36:$F$135,MATCH('Capacity Backing (Hide)'!CE$2,'Capacity Summary'!$B$36:$B$135,0),4),IF(INDEX('Capacity Summary'!$I$36:$BH$135,MATCH('Capacity Backing (Hide)'!CE$2,'Capacity Summary'!$B$36:$B$135,0),MATCH('Capacity Backing (Hide)'!$A56,'Capacity Summary'!$I$35:$BH$35,0))&lt;&gt;0,INDEX('Capacity Summary'!$I$36:$BH$135,MATCH('Capacity Backing (Hide)'!CE$2,'Capacity Summary'!$B$36:$B$135,0),MATCH('Capacity Backing (Hide)'!$A56,'Capacity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(Hide)'!$A56,'Capacity Summary'!$I$35:$BH$35,0))="x",INDEX('Capacity Summary'!$C$36:$F$135,MATCH('Capacity Backing (Hide)'!CF$2,'Capacity Summary'!$B$36:$B$135,0),4),IF(INDEX('Capacity Summary'!$I$36:$BH$135,MATCH('Capacity Backing (Hide)'!CF$2,'Capacity Summary'!$B$36:$B$135,0),MATCH('Capacity Backing (Hide)'!$A56,'Capacity Summary'!$I$35:$BH$35,0))&lt;&gt;0,INDEX('Capacity Summary'!$I$36:$BH$135,MATCH('Capacity Backing (Hide)'!CF$2,'Capacity Summary'!$B$36:$B$135,0),MATCH('Capacity Backing (Hide)'!$A56,'Capacity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(Hide)'!$A56,'Capacity Summary'!$I$35:$BH$35,0))="x",INDEX('Capacity Summary'!$C$36:$F$135,MATCH('Capacity Backing (Hide)'!CG$2,'Capacity Summary'!$B$36:$B$135,0),4),IF(INDEX('Capacity Summary'!$I$36:$BH$135,MATCH('Capacity Backing (Hide)'!CG$2,'Capacity Summary'!$B$36:$B$135,0),MATCH('Capacity Backing (Hide)'!$A56,'Capacity Summary'!$I$35:$BH$35,0))&lt;&gt;0,INDEX('Capacity Summary'!$I$36:$BH$135,MATCH('Capacity Backing (Hide)'!CG$2,'Capacity Summary'!$B$36:$B$135,0),MATCH('Capacity Backing (Hide)'!$A56,'Capacity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(Hide)'!$A56,'Capacity Summary'!$I$35:$BH$35,0))="x",INDEX('Capacity Summary'!$C$36:$F$135,MATCH('Capacity Backing (Hide)'!CH$2,'Capacity Summary'!$B$36:$B$135,0),4),IF(INDEX('Capacity Summary'!$I$36:$BH$135,MATCH('Capacity Backing (Hide)'!CH$2,'Capacity Summary'!$B$36:$B$135,0),MATCH('Capacity Backing (Hide)'!$A56,'Capacity Summary'!$I$35:$BH$35,0))&lt;&gt;0,INDEX('Capacity Summary'!$I$36:$BH$135,MATCH('Capacity Backing (Hide)'!CH$2,'Capacity Summary'!$B$36:$B$135,0),MATCH('Capacity Backing (Hide)'!$A56,'Capacity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(Hide)'!$A56,'Capacity Summary'!$I$35:$BH$35,0))="x",INDEX('Capacity Summary'!$C$36:$F$135,MATCH('Capacity Backing (Hide)'!CI$2,'Capacity Summary'!$B$36:$B$135,0),4),IF(INDEX('Capacity Summary'!$I$36:$BH$135,MATCH('Capacity Backing (Hide)'!CI$2,'Capacity Summary'!$B$36:$B$135,0),MATCH('Capacity Backing (Hide)'!$A56,'Capacity Summary'!$I$35:$BH$35,0))&lt;&gt;0,INDEX('Capacity Summary'!$I$36:$BH$135,MATCH('Capacity Backing (Hide)'!CI$2,'Capacity Summary'!$B$36:$B$135,0),MATCH('Capacity Backing (Hide)'!$A56,'Capacity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(Hide)'!$A56,'Capacity Summary'!$I$35:$BH$35,0))="x",INDEX('Capacity Summary'!$C$36:$F$135,MATCH('Capacity Backing (Hide)'!CJ$2,'Capacity Summary'!$B$36:$B$135,0),4),IF(INDEX('Capacity Summary'!$I$36:$BH$135,MATCH('Capacity Backing (Hide)'!CJ$2,'Capacity Summary'!$B$36:$B$135,0),MATCH('Capacity Backing (Hide)'!$A56,'Capacity Summary'!$I$35:$BH$35,0))&lt;&gt;0,INDEX('Capacity Summary'!$I$36:$BH$135,MATCH('Capacity Backing (Hide)'!CJ$2,'Capacity Summary'!$B$36:$B$135,0),MATCH('Capacity Backing (Hide)'!$A56,'Capacity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(Hide)'!$A56,'Capacity Summary'!$I$35:$BH$35,0))="x",INDEX('Capacity Summary'!$C$36:$F$135,MATCH('Capacity Backing (Hide)'!CK$2,'Capacity Summary'!$B$36:$B$135,0),4),IF(INDEX('Capacity Summary'!$I$36:$BH$135,MATCH('Capacity Backing (Hide)'!CK$2,'Capacity Summary'!$B$36:$B$135,0),MATCH('Capacity Backing (Hide)'!$A56,'Capacity Summary'!$I$35:$BH$35,0))&lt;&gt;0,INDEX('Capacity Summary'!$I$36:$BH$135,MATCH('Capacity Backing (Hide)'!CK$2,'Capacity Summary'!$B$36:$B$135,0),MATCH('Capacity Backing (Hide)'!$A56,'Capacity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(Hide)'!$A56,'Capacity Summary'!$I$35:$BH$35,0))="x",INDEX('Capacity Summary'!$C$36:$F$135,MATCH('Capacity Backing (Hide)'!CL$2,'Capacity Summary'!$B$36:$B$135,0),4),IF(INDEX('Capacity Summary'!$I$36:$BH$135,MATCH('Capacity Backing (Hide)'!CL$2,'Capacity Summary'!$B$36:$B$135,0),MATCH('Capacity Backing (Hide)'!$A56,'Capacity Summary'!$I$35:$BH$35,0))&lt;&gt;0,INDEX('Capacity Summary'!$I$36:$BH$135,MATCH('Capacity Backing (Hide)'!CL$2,'Capacity Summary'!$B$36:$B$135,0),MATCH('Capacity Backing (Hide)'!$A56,'Capacity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(Hide)'!$A56,'Capacity Summary'!$I$35:$BH$35,0))="x",INDEX('Capacity Summary'!$C$36:$F$135,MATCH('Capacity Backing (Hide)'!CM$2,'Capacity Summary'!$B$36:$B$135,0),4),IF(INDEX('Capacity Summary'!$I$36:$BH$135,MATCH('Capacity Backing (Hide)'!CM$2,'Capacity Summary'!$B$36:$B$135,0),MATCH('Capacity Backing (Hide)'!$A56,'Capacity Summary'!$I$35:$BH$35,0))&lt;&gt;0,INDEX('Capacity Summary'!$I$36:$BH$135,MATCH('Capacity Backing (Hide)'!CM$2,'Capacity Summary'!$B$36:$B$135,0),MATCH('Capacity Backing (Hide)'!$A56,'Capacity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(Hide)'!$A56,'Capacity Summary'!$I$35:$BH$35,0))="x",INDEX('Capacity Summary'!$C$36:$F$135,MATCH('Capacity Backing (Hide)'!CN$2,'Capacity Summary'!$B$36:$B$135,0),4),IF(INDEX('Capacity Summary'!$I$36:$BH$135,MATCH('Capacity Backing (Hide)'!CN$2,'Capacity Summary'!$B$36:$B$135,0),MATCH('Capacity Backing (Hide)'!$A56,'Capacity Summary'!$I$35:$BH$35,0))&lt;&gt;0,INDEX('Capacity Summary'!$I$36:$BH$135,MATCH('Capacity Backing (Hide)'!CN$2,'Capacity Summary'!$B$36:$B$135,0),MATCH('Capacity Backing (Hide)'!$A56,'Capacity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(Hide)'!$A56,'Capacity Summary'!$I$35:$BH$35,0))="x",INDEX('Capacity Summary'!$C$36:$F$135,MATCH('Capacity Backing (Hide)'!CO$2,'Capacity Summary'!$B$36:$B$135,0),4),IF(INDEX('Capacity Summary'!$I$36:$BH$135,MATCH('Capacity Backing (Hide)'!CO$2,'Capacity Summary'!$B$36:$B$135,0),MATCH('Capacity Backing (Hide)'!$A56,'Capacity Summary'!$I$35:$BH$35,0))&lt;&gt;0,INDEX('Capacity Summary'!$I$36:$BH$135,MATCH('Capacity Backing (Hide)'!CO$2,'Capacity Summary'!$B$36:$B$135,0),MATCH('Capacity Backing (Hide)'!$A56,'Capacity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(Hide)'!$A56,'Capacity Summary'!$I$35:$BH$35,0))="x",INDEX('Capacity Summary'!$C$36:$F$135,MATCH('Capacity Backing (Hide)'!CP$2,'Capacity Summary'!$B$36:$B$135,0),4),IF(INDEX('Capacity Summary'!$I$36:$BH$135,MATCH('Capacity Backing (Hide)'!CP$2,'Capacity Summary'!$B$36:$B$135,0),MATCH('Capacity Backing (Hide)'!$A56,'Capacity Summary'!$I$35:$BH$35,0))&lt;&gt;0,INDEX('Capacity Summary'!$I$36:$BH$135,MATCH('Capacity Backing (Hide)'!CP$2,'Capacity Summary'!$B$36:$B$135,0),MATCH('Capacity Backing (Hide)'!$A56,'Capacity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(Hide)'!$A56,'Capacity Summary'!$I$35:$BH$35,0))="x",INDEX('Capacity Summary'!$C$36:$F$135,MATCH('Capacity Backing (Hide)'!CQ$2,'Capacity Summary'!$B$36:$B$135,0),4),IF(INDEX('Capacity Summary'!$I$36:$BH$135,MATCH('Capacity Backing (Hide)'!CQ$2,'Capacity Summary'!$B$36:$B$135,0),MATCH('Capacity Backing (Hide)'!$A56,'Capacity Summary'!$I$35:$BH$35,0))&lt;&gt;0,INDEX('Capacity Summary'!$I$36:$BH$135,MATCH('Capacity Backing (Hide)'!CQ$2,'Capacity Summary'!$B$36:$B$135,0),MATCH('Capacity Backing (Hide)'!$A56,'Capacity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(Hide)'!$A56,'Capacity Summary'!$I$35:$BH$35,0))="x",INDEX('Capacity Summary'!$C$36:$F$135,MATCH('Capacity Backing (Hide)'!CR$2,'Capacity Summary'!$B$36:$B$135,0),4),IF(INDEX('Capacity Summary'!$I$36:$BH$135,MATCH('Capacity Backing (Hide)'!CR$2,'Capacity Summary'!$B$36:$B$135,0),MATCH('Capacity Backing (Hide)'!$A56,'Capacity Summary'!$I$35:$BH$35,0))&lt;&gt;0,INDEX('Capacity Summary'!$I$36:$BH$135,MATCH('Capacity Backing (Hide)'!CR$2,'Capacity Summary'!$B$36:$B$135,0),MATCH('Capacity Backing (Hide)'!$A56,'Capacity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(Hide)'!$A56,'Capacity Summary'!$I$35:$BH$35,0))="x",INDEX('Capacity Summary'!$C$36:$F$135,MATCH('Capacity Backing (Hide)'!CS$2,'Capacity Summary'!$B$36:$B$135,0),4),IF(INDEX('Capacity Summary'!$I$36:$BH$135,MATCH('Capacity Backing (Hide)'!CS$2,'Capacity Summary'!$B$36:$B$135,0),MATCH('Capacity Backing (Hide)'!$A56,'Capacity Summary'!$I$35:$BH$35,0))&lt;&gt;0,INDEX('Capacity Summary'!$I$36:$BH$135,MATCH('Capacity Backing (Hide)'!CS$2,'Capacity Summary'!$B$36:$B$135,0),MATCH('Capacity Backing (Hide)'!$A56,'Capacity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(Hide)'!$A56,'Capacity Summary'!$I$35:$BH$35,0))="x",INDEX('Capacity Summary'!$C$36:$F$135,MATCH('Capacity Backing (Hide)'!CT$2,'Capacity Summary'!$B$36:$B$135,0),4),IF(INDEX('Capacity Summary'!$I$36:$BH$135,MATCH('Capacity Backing (Hide)'!CT$2,'Capacity Summary'!$B$36:$B$135,0),MATCH('Capacity Backing (Hide)'!$A56,'Capacity Summary'!$I$35:$BH$35,0))&lt;&gt;0,INDEX('Capacity Summary'!$I$36:$BH$135,MATCH('Capacity Backing (Hide)'!CT$2,'Capacity Summary'!$B$36:$B$135,0),MATCH('Capacity Backing (Hide)'!$A56,'Capacity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(Hide)'!$A56,'Capacity Summary'!$I$35:$BH$35,0))="x",INDEX('Capacity Summary'!$C$36:$F$135,MATCH('Capacity Backing (Hide)'!CU$2,'Capacity Summary'!$B$36:$B$135,0),4),IF(INDEX('Capacity Summary'!$I$36:$BH$135,MATCH('Capacity Backing (Hide)'!CU$2,'Capacity Summary'!$B$36:$B$135,0),MATCH('Capacity Backing (Hide)'!$A56,'Capacity Summary'!$I$35:$BH$35,0))&lt;&gt;0,INDEX('Capacity Summary'!$I$36:$BH$135,MATCH('Capacity Backing (Hide)'!CU$2,'Capacity Summary'!$B$36:$B$135,0),MATCH('Capacity Backing (Hide)'!$A56,'Capacity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(Hide)'!$A56,'Capacity Summary'!$I$35:$BH$35,0))="x",INDEX('Capacity Summary'!$C$36:$F$135,MATCH('Capacity Backing (Hide)'!CV$2,'Capacity Summary'!$B$36:$B$135,0),4),IF(INDEX('Capacity Summary'!$I$36:$BH$135,MATCH('Capacity Backing (Hide)'!CV$2,'Capacity Summary'!$B$36:$B$135,0),MATCH('Capacity Backing (Hide)'!$A56,'Capacity Summary'!$I$35:$BH$35,0))&lt;&gt;0,INDEX('Capacity Summary'!$I$36:$BH$135,MATCH('Capacity Backing (Hide)'!CV$2,'Capacity Summary'!$B$36:$B$135,0),MATCH('Capacity Backing (Hide)'!$A56,'Capacity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(Hide)'!$A56,'Capacity Summary'!$I$35:$BH$35,0))="x",INDEX('Capacity Summary'!$C$36:$F$135,MATCH('Capacity Backing (Hide)'!CW$2,'Capacity Summary'!$B$36:$B$135,0),4),IF(INDEX('Capacity Summary'!$I$36:$BH$135,MATCH('Capacity Backing (Hide)'!CW$2,'Capacity Summary'!$B$36:$B$135,0),MATCH('Capacity Backing (Hide)'!$A56,'Capacity Summary'!$I$35:$BH$35,0))&lt;&gt;0,INDEX('Capacity Summary'!$I$36:$BH$135,MATCH('Capacity Backing (Hide)'!CW$2,'Capacity Summary'!$B$36:$B$135,0),MATCH('Capacity Backing (Hide)'!$A56,'Capacity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213</v>
      </c>
      <c r="B57">
        <f>AVERAGEIF(B5:B56,"&gt;"&amp;0,B5:B56)</f>
        <v>3600</v>
      </c>
      <c r="C57">
        <f t="shared" ref="C57:BN57" si="0">AVERAGEIF(C5:C56,"&gt;"&amp;0,C5:C56)</f>
        <v>3600</v>
      </c>
      <c r="D57">
        <f t="shared" si="0"/>
        <v>3600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20 Group Sessions</v>
      </c>
      <c r="B59" t="str" cm="1">
        <f t="array" ref="B59">INDEX(Capacity!$C$10:$Q$109,COLUMN(A2),MATCH('Capacity Backing (Hide)'!$A59,Capacity!$C$9:$Q$9,0))</f>
        <v>X</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40 Group Session</v>
      </c>
      <c r="B60" cm="1">
        <f t="array" ref="B60">INDEX(Capacity!$C$10:$Q$109,COLUMN(A3),MATCH('Capacity Backing (Hide)'!$A60,Capacity!$C$9:$Q$9,0))</f>
        <v>0</v>
      </c>
      <c r="C60" t="str" cm="1">
        <f t="array" ref="C60">INDEX(Capacity!$C$10:$Q$109,COLUMN(B3),MATCH('Capacity Backing (Hide)'!$A60,Capacity!$C$9:$Q$9,0))</f>
        <v>x</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8 Group Session</v>
      </c>
      <c r="B61" cm="1">
        <f t="array" ref="B61">INDEX(Capacity!$C$10:$Q$109,COLUMN(A4),MATCH('Capacity Backing (Hide)'!$A61,Capacity!$C$9:$Q$9,0))</f>
        <v>0</v>
      </c>
      <c r="C61" cm="1">
        <f t="array" ref="C61">INDEX(Capacity!$C$10:$Q$109,COLUMN(B4),MATCH('Capacity Backing (Hide)'!$A61,Capacity!$C$9:$Q$9,0))</f>
        <v>0</v>
      </c>
      <c r="D61" t="str" cm="1">
        <f t="array" ref="D61">INDEX(Capacity!$C$10:$Q$109,COLUMN(C4),MATCH('Capacity Backing (Hide)'!$A61,Capacity!$C$9:$Q$9,0))</f>
        <v>x</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20 Individual</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40 Individual</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20 Group Sessions</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40 Group Session</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8 Group Session</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20 Individual</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40 Individual</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20 Group Sessions</v>
      </c>
      <c r="B94">
        <f ca="1">IFERROR(SUMIFS(INDEX($B$5:$CW$56,MATCH(B$93,$A$5:$A$56,0),1):INDEX($B$5:$CW$56,MATCH(B$93,$A$5:$A$56,0),100),$B59:$CW59,"="&amp;"x",$B$3:$CW$3,"="&amp;"Y"),0)</f>
        <v>3600</v>
      </c>
      <c r="C94">
        <f ca="1">IFERROR(SUMIFS(INDEX($B$5:$CW$56,MATCH(C$93,$A$5:$A$56,0),1):INDEX($B$5:$CW$56,MATCH(C$93,$A$5:$A$56,0),100),$B59:$CW59,"="&amp;"x",$B$3:$CW$3,"="&amp;"Y"),0)</f>
        <v>3600</v>
      </c>
      <c r="D94">
        <f ca="1">IFERROR(SUMIFS(INDEX($B$5:$CW$56,MATCH(D$93,$A$5:$A$56,0),1):INDEX($B$5:$CW$56,MATCH(D$93,$A$5:$A$56,0),100),$B59:$CW59,"="&amp;"x",$B$3:$CW$3,"="&amp;"Y"),0)</f>
        <v>3600</v>
      </c>
      <c r="E94">
        <f ca="1">IFERROR(SUMIFS(INDEX($B$5:$CW$56,MATCH(E$93,$A$5:$A$56,0),1):INDEX($B$5:$CW$56,MATCH(E$93,$A$5:$A$56,0),100),$B59:$CW59,"="&amp;"x",$B$3:$CW$3,"="&amp;"Y"),0)</f>
        <v>3600</v>
      </c>
      <c r="F94">
        <f ca="1">IFERROR(SUMIFS(INDEX($B$5:$CW$56,MATCH(F$93,$A$5:$A$56,0),1):INDEX($B$5:$CW$56,MATCH(F$93,$A$5:$A$56,0),100),$B59:$CW59,"="&amp;"x",$B$3:$CW$3,"="&amp;"Y"),0)</f>
        <v>3600</v>
      </c>
      <c r="G94">
        <f ca="1">IFERROR(SUMIFS(INDEX($B$5:$CW$56,MATCH(G$93,$A$5:$A$56,0),1):INDEX($B$5:$CW$56,MATCH(G$93,$A$5:$A$56,0),100),$B59:$CW59,"="&amp;"x",$B$3:$CW$3,"="&amp;"Y"),0)</f>
        <v>3600</v>
      </c>
      <c r="H94">
        <f ca="1">IFERROR(SUMIFS(INDEX($B$5:$CW$56,MATCH(H$93,$A$5:$A$56,0),1):INDEX($B$5:$CW$56,MATCH(H$93,$A$5:$A$56,0),100),$B59:$CW59,"="&amp;"x",$B$3:$CW$3,"="&amp;"Y"),0)</f>
        <v>3600</v>
      </c>
      <c r="I94">
        <f ca="1">IFERROR(SUMIFS(INDEX($B$5:$CW$56,MATCH(I$93,$A$5:$A$56,0),1):INDEX($B$5:$CW$56,MATCH(I$93,$A$5:$A$56,0),100),$B59:$CW59,"="&amp;"x",$B$3:$CW$3,"="&amp;"Y"),0)</f>
        <v>3600</v>
      </c>
      <c r="J94">
        <f ca="1">IFERROR(SUMIFS(INDEX($B$5:$CW$56,MATCH(J$93,$A$5:$A$56,0),1):INDEX($B$5:$CW$56,MATCH(J$93,$A$5:$A$56,0),100),$B59:$CW59,"="&amp;"x",$B$3:$CW$3,"="&amp;"Y"),0)</f>
        <v>3600</v>
      </c>
      <c r="K94">
        <f ca="1">IFERROR(SUMIFS(INDEX($B$5:$CW$56,MATCH(K$93,$A$5:$A$56,0),1):INDEX($B$5:$CW$56,MATCH(K$93,$A$5:$A$56,0),100),$B59:$CW59,"="&amp;"x",$B$3:$CW$3,"="&amp;"Y"),0)</f>
        <v>3600</v>
      </c>
      <c r="L94">
        <f ca="1">IFERROR(SUMIFS(INDEX($B$5:$CW$56,MATCH(L$93,$A$5:$A$56,0),1):INDEX($B$5:$CW$56,MATCH(L$93,$A$5:$A$56,0),100),$B59:$CW59,"="&amp;"x",$B$3:$CW$3,"="&amp;"Y"),0)</f>
        <v>3600</v>
      </c>
      <c r="M94">
        <f ca="1">IFERROR(SUMIFS(INDEX($B$5:$CW$56,MATCH(M$93,$A$5:$A$56,0),1):INDEX($B$5:$CW$56,MATCH(M$93,$A$5:$A$56,0),100),$B59:$CW59,"="&amp;"x",$B$3:$CW$3,"="&amp;"Y"),0)</f>
        <v>3600</v>
      </c>
      <c r="N94">
        <f ca="1">IFERROR(SUMIFS(INDEX($B$5:$CW$56,MATCH(N$93,$A$5:$A$56,0),1):INDEX($B$5:$CW$56,MATCH(N$93,$A$5:$A$56,0),100),$B59:$CW59,"="&amp;"x",$B$3:$CW$3,"="&amp;"Y"),0)</f>
        <v>3600</v>
      </c>
      <c r="O94">
        <f ca="1">IFERROR(SUMIFS(INDEX($B$5:$CW$56,MATCH(O$93,$A$5:$A$56,0),1):INDEX($B$5:$CW$56,MATCH(O$93,$A$5:$A$56,0),100),$B59:$CW59,"="&amp;"x",$B$3:$CW$3,"="&amp;"Y"),0)</f>
        <v>3600</v>
      </c>
      <c r="P94">
        <f ca="1">IFERROR(SUMIFS(INDEX($B$5:$CW$56,MATCH(P$93,$A$5:$A$56,0),1):INDEX($B$5:$CW$56,MATCH(P$93,$A$5:$A$56,0),100),$B59:$CW59,"="&amp;"x",$B$3:$CW$3,"="&amp;"Y"),0)</f>
        <v>3600</v>
      </c>
      <c r="Q94">
        <f ca="1">IFERROR(SUMIFS(INDEX($B$5:$CW$56,MATCH(Q$93,$A$5:$A$56,0),1):INDEX($B$5:$CW$56,MATCH(Q$93,$A$5:$A$56,0),100),$B59:$CW59,"="&amp;"x",$B$3:$CW$3,"="&amp;"Y"),0)</f>
        <v>3600</v>
      </c>
      <c r="R94">
        <f ca="1">IFERROR(SUMIFS(INDEX($B$5:$CW$56,MATCH(R$93,$A$5:$A$56,0),1):INDEX($B$5:$CW$56,MATCH(R$93,$A$5:$A$56,0),100),$B59:$CW59,"="&amp;"x",$B$3:$CW$3,"="&amp;"Y"),0)</f>
        <v>3600</v>
      </c>
      <c r="S94">
        <f ca="1">IFERROR(SUMIFS(INDEX($B$5:$CW$56,MATCH(S$93,$A$5:$A$56,0),1):INDEX($B$5:$CW$56,MATCH(S$93,$A$5:$A$56,0),100),$B59:$CW59,"="&amp;"x",$B$3:$CW$3,"="&amp;"Y"),0)</f>
        <v>3600</v>
      </c>
      <c r="T94">
        <f ca="1">IFERROR(SUMIFS(INDEX($B$5:$CW$56,MATCH(T$93,$A$5:$A$56,0),1):INDEX($B$5:$CW$56,MATCH(T$93,$A$5:$A$56,0),100),$B59:$CW59,"="&amp;"x",$B$3:$CW$3,"="&amp;"Y"),0)</f>
        <v>3600</v>
      </c>
      <c r="U94">
        <f ca="1">IFERROR(SUMIFS(INDEX($B$5:$CW$56,MATCH(U$93,$A$5:$A$56,0),1):INDEX($B$5:$CW$56,MATCH(U$93,$A$5:$A$56,0),100),$B59:$CW59,"="&amp;"x",$B$3:$CW$3,"="&amp;"Y"),0)</f>
        <v>3600</v>
      </c>
      <c r="V94">
        <f ca="1">IFERROR(SUMIFS(INDEX($B$5:$CW$56,MATCH(V$93,$A$5:$A$56,0),1):INDEX($B$5:$CW$56,MATCH(V$93,$A$5:$A$56,0),100),$B59:$CW59,"="&amp;"x",$B$3:$CW$3,"="&amp;"Y"),0)</f>
        <v>3600</v>
      </c>
      <c r="W94">
        <f ca="1">IFERROR(SUMIFS(INDEX($B$5:$CW$56,MATCH(W$93,$A$5:$A$56,0),1):INDEX($B$5:$CW$56,MATCH(W$93,$A$5:$A$56,0),100),$B59:$CW59,"="&amp;"x",$B$3:$CW$3,"="&amp;"Y"),0)</f>
        <v>3600</v>
      </c>
      <c r="X94">
        <f ca="1">IFERROR(SUMIFS(INDEX($B$5:$CW$56,MATCH(X$93,$A$5:$A$56,0),1):INDEX($B$5:$CW$56,MATCH(X$93,$A$5:$A$56,0),100),$B59:$CW59,"="&amp;"x",$B$3:$CW$3,"="&amp;"Y"),0)</f>
        <v>3600</v>
      </c>
      <c r="Y94">
        <f ca="1">IFERROR(SUMIFS(INDEX($B$5:$CW$56,MATCH(Y$93,$A$5:$A$56,0),1):INDEX($B$5:$CW$56,MATCH(Y$93,$A$5:$A$56,0),100),$B59:$CW59,"="&amp;"x",$B$3:$CW$3,"="&amp;"Y"),0)</f>
        <v>3600</v>
      </c>
      <c r="Z94">
        <f ca="1">IFERROR(SUMIFS(INDEX($B$5:$CW$56,MATCH(Z$93,$A$5:$A$56,0),1):INDEX($B$5:$CW$56,MATCH(Z$93,$A$5:$A$56,0),100),$B59:$CW59,"="&amp;"x",$B$3:$CW$3,"="&amp;"Y"),0)</f>
        <v>3600</v>
      </c>
      <c r="AA94">
        <f ca="1">IFERROR(SUMIFS(INDEX($B$5:$CW$56,MATCH(AA$93,$A$5:$A$56,0),1):INDEX($B$5:$CW$56,MATCH(AA$93,$A$5:$A$56,0),100),$B59:$CW59,"="&amp;"x",$B$3:$CW$3,"="&amp;"Y"),0)</f>
        <v>3600</v>
      </c>
      <c r="AB94">
        <f ca="1">IFERROR(SUMIFS(INDEX($B$5:$CW$56,MATCH(AB$93,$A$5:$A$56,0),1):INDEX($B$5:$CW$56,MATCH(AB$93,$A$5:$A$56,0),100),$B59:$CW59,"="&amp;"x",$B$3:$CW$3,"="&amp;"Y"),0)</f>
        <v>3600</v>
      </c>
      <c r="AC94">
        <f ca="1">IFERROR(SUMIFS(INDEX($B$5:$CW$56,MATCH(AC$93,$A$5:$A$56,0),1):INDEX($B$5:$CW$56,MATCH(AC$93,$A$5:$A$56,0),100),$B59:$CW59,"="&amp;"x",$B$3:$CW$3,"="&amp;"Y"),0)</f>
        <v>3600</v>
      </c>
      <c r="AD94">
        <f ca="1">IFERROR(SUMIFS(INDEX($B$5:$CW$56,MATCH(AD$93,$A$5:$A$56,0),1):INDEX($B$5:$CW$56,MATCH(AD$93,$A$5:$A$56,0),100),$B59:$CW59,"="&amp;"x",$B$3:$CW$3,"="&amp;"Y"),0)</f>
        <v>3600</v>
      </c>
      <c r="AE94">
        <f ca="1">IFERROR(SUMIFS(INDEX($B$5:$CW$56,MATCH(AE$93,$A$5:$A$56,0),1):INDEX($B$5:$CW$56,MATCH(AE$93,$A$5:$A$56,0),100),$B59:$CW59,"="&amp;"x",$B$3:$CW$3,"="&amp;"Y"),0)</f>
        <v>3600</v>
      </c>
      <c r="AF94">
        <f ca="1">IFERROR(SUMIFS(INDEX($B$5:$CW$56,MATCH(AF$93,$A$5:$A$56,0),1):INDEX($B$5:$CW$56,MATCH(AF$93,$A$5:$A$56,0),100),$B59:$CW59,"="&amp;"x",$B$3:$CW$3,"="&amp;"Y"),0)</f>
        <v>3600</v>
      </c>
      <c r="AG94">
        <f ca="1">IFERROR(SUMIFS(INDEX($B$5:$CW$56,MATCH(AG$93,$A$5:$A$56,0),1):INDEX($B$5:$CW$56,MATCH(AG$93,$A$5:$A$56,0),100),$B59:$CW59,"="&amp;"x",$B$3:$CW$3,"="&amp;"Y"),0)</f>
        <v>3600</v>
      </c>
      <c r="AH94">
        <f ca="1">IFERROR(SUMIFS(INDEX($B$5:$CW$56,MATCH(AH$93,$A$5:$A$56,0),1):INDEX($B$5:$CW$56,MATCH(AH$93,$A$5:$A$56,0),100),$B59:$CW59,"="&amp;"x",$B$3:$CW$3,"="&amp;"Y"),0)</f>
        <v>3600</v>
      </c>
      <c r="AI94">
        <f ca="1">IFERROR(SUMIFS(INDEX($B$5:$CW$56,MATCH(AI$93,$A$5:$A$56,0),1):INDEX($B$5:$CW$56,MATCH(AI$93,$A$5:$A$56,0),100),$B59:$CW59,"="&amp;"x",$B$3:$CW$3,"="&amp;"Y"),0)</f>
        <v>3600</v>
      </c>
      <c r="AJ94">
        <f ca="1">IFERROR(SUMIFS(INDEX($B$5:$CW$56,MATCH(AJ$93,$A$5:$A$56,0),1):INDEX($B$5:$CW$56,MATCH(AJ$93,$A$5:$A$56,0),100),$B59:$CW59,"="&amp;"x",$B$3:$CW$3,"="&amp;"Y"),0)</f>
        <v>3600</v>
      </c>
      <c r="AK94">
        <f ca="1">IFERROR(SUMIFS(INDEX($B$5:$CW$56,MATCH(AK$93,$A$5:$A$56,0),1):INDEX($B$5:$CW$56,MATCH(AK$93,$A$5:$A$56,0),100),$B59:$CW59,"="&amp;"x",$B$3:$CW$3,"="&amp;"Y"),0)</f>
        <v>3600</v>
      </c>
      <c r="AL94">
        <f ca="1">IFERROR(SUMIFS(INDEX($B$5:$CW$56,MATCH(AL$93,$A$5:$A$56,0),1):INDEX($B$5:$CW$56,MATCH(AL$93,$A$5:$A$56,0),100),$B59:$CW59,"="&amp;"x",$B$3:$CW$3,"="&amp;"Y"),0)</f>
        <v>3600</v>
      </c>
      <c r="AM94">
        <f ca="1">IFERROR(SUMIFS(INDEX($B$5:$CW$56,MATCH(AM$93,$A$5:$A$56,0),1):INDEX($B$5:$CW$56,MATCH(AM$93,$A$5:$A$56,0),100),$B59:$CW59,"="&amp;"x",$B$3:$CW$3,"="&amp;"Y"),0)</f>
        <v>3600</v>
      </c>
      <c r="AN94">
        <f ca="1">IFERROR(SUMIFS(INDEX($B$5:$CW$56,MATCH(AN$93,$A$5:$A$56,0),1):INDEX($B$5:$CW$56,MATCH(AN$93,$A$5:$A$56,0),100),$B59:$CW59,"="&amp;"x",$B$3:$CW$3,"="&amp;"Y"),0)</f>
        <v>3600</v>
      </c>
      <c r="AO94">
        <f ca="1">IFERROR(SUMIFS(INDEX($B$5:$CW$56,MATCH(AO$93,$A$5:$A$56,0),1):INDEX($B$5:$CW$56,MATCH(AO$93,$A$5:$A$56,0),100),$B59:$CW59,"="&amp;"x",$B$3:$CW$3,"="&amp;"Y"),0)</f>
        <v>3600</v>
      </c>
      <c r="AP94">
        <f ca="1">IFERROR(SUMIFS(INDEX($B$5:$CW$56,MATCH(AP$93,$A$5:$A$56,0),1):INDEX($B$5:$CW$56,MATCH(AP$93,$A$5:$A$56,0),100),$B59:$CW59,"="&amp;"x",$B$3:$CW$3,"="&amp;"Y"),0)</f>
        <v>3600</v>
      </c>
      <c r="AQ94">
        <f ca="1">IFERROR(SUMIFS(INDEX($B$5:$CW$56,MATCH(AQ$93,$A$5:$A$56,0),1):INDEX($B$5:$CW$56,MATCH(AQ$93,$A$5:$A$56,0),100),$B59:$CW59,"="&amp;"x",$B$3:$CW$3,"="&amp;"Y"),0)</f>
        <v>3600</v>
      </c>
      <c r="AR94">
        <f ca="1">IFERROR(SUMIFS(INDEX($B$5:$CW$56,MATCH(AR$93,$A$5:$A$56,0),1):INDEX($B$5:$CW$56,MATCH(AR$93,$A$5:$A$56,0),100),$B59:$CW59,"="&amp;"x",$B$3:$CW$3,"="&amp;"Y"),0)</f>
        <v>3600</v>
      </c>
      <c r="AS94">
        <f ca="1">IFERROR(SUMIFS(INDEX($B$5:$CW$56,MATCH(AS$93,$A$5:$A$56,0),1):INDEX($B$5:$CW$56,MATCH(AS$93,$A$5:$A$56,0),100),$B59:$CW59,"="&amp;"x",$B$3:$CW$3,"="&amp;"Y"),0)</f>
        <v>3600</v>
      </c>
      <c r="AT94">
        <f ca="1">IFERROR(SUMIFS(INDEX($B$5:$CW$56,MATCH(AT$93,$A$5:$A$56,0),1):INDEX($B$5:$CW$56,MATCH(AT$93,$A$5:$A$56,0),100),$B59:$CW59,"="&amp;"x",$B$3:$CW$3,"="&amp;"Y"),0)</f>
        <v>3600</v>
      </c>
      <c r="AU94">
        <f ca="1">IFERROR(SUMIFS(INDEX($B$5:$CW$56,MATCH(AU$93,$A$5:$A$56,0),1):INDEX($B$5:$CW$56,MATCH(AU$93,$A$5:$A$56,0),100),$B59:$CW59,"="&amp;"x",$B$3:$CW$3,"="&amp;"Y"),0)</f>
        <v>3600</v>
      </c>
      <c r="AV94">
        <f ca="1">IFERROR(SUMIFS(INDEX($B$5:$CW$56,MATCH(AV$93,$A$5:$A$56,0),1):INDEX($B$5:$CW$56,MATCH(AV$93,$A$5:$A$56,0),100),$B59:$CW59,"="&amp;"x",$B$3:$CW$3,"="&amp;"Y"),0)</f>
        <v>3600</v>
      </c>
      <c r="AW94">
        <f ca="1">IFERROR(SUMIFS(INDEX($B$5:$CW$56,MATCH(AW$93,$A$5:$A$56,0),1):INDEX($B$5:$CW$56,MATCH(AW$93,$A$5:$A$56,0),100),$B59:$CW59,"="&amp;"x",$B$3:$CW$3,"="&amp;"Y"),0)</f>
        <v>3600</v>
      </c>
      <c r="AX94">
        <f ca="1">IFERROR(SUMIFS(INDEX($B$5:$CW$56,MATCH(AX$93,$A$5:$A$56,0),1):INDEX($B$5:$CW$56,MATCH(AX$93,$A$5:$A$56,0),100),$B59:$CW59,"="&amp;"x",$B$3:$CW$3,"="&amp;"Y"),0)</f>
        <v>3600</v>
      </c>
      <c r="AY94">
        <f ca="1">IFERROR(SUMIFS(INDEX($B$5:$CW$56,MATCH(AY$93,$A$5:$A$56,0),1):INDEX($B$5:$CW$56,MATCH(AY$93,$A$5:$A$56,0),100),$B59:$CW59,"="&amp;"x",$B$3:$CW$3,"="&amp;"Y"),0)</f>
        <v>3600</v>
      </c>
      <c r="AZ94">
        <f ca="1">IFERROR(SUMIFS(INDEX($B$5:$CW$56,MATCH(AZ$93,$A$5:$A$56,0),1):INDEX($B$5:$CW$56,MATCH(AZ$93,$A$5:$A$56,0),100),$B59:$CW59,"="&amp;"x",$B$3:$CW$3,"="&amp;"Y"),0)</f>
        <v>3600</v>
      </c>
      <c r="BA94">
        <f ca="1">IFERROR(SUMIFS(INDEX($B$5:$CW$56,MATCH(BA$93,$A$5:$A$56,0),1):INDEX($B$5:$CW$56,MATCH(BA$93,$A$5:$A$56,0),100),$B59:$CW59,"="&amp;"x",$B$3:$CW$3,"="&amp;"Y"),0)</f>
        <v>3600</v>
      </c>
      <c r="BC94">
        <f ca="1">AVERAGE(B94:BA94)</f>
        <v>3600</v>
      </c>
    </row>
    <row r="95" spans="1:55" x14ac:dyDescent="0.35">
      <c r="A95" s="2" t="str" cm="1">
        <f t="array" ref="A95">INDEX('Data Validation (Hide)'!$B$2:$B$16,ROW(A2),1)</f>
        <v>40 Group Session</v>
      </c>
      <c r="B95">
        <f ca="1">IFERROR(SUMIFS(INDEX($B$5:$CW$56,MATCH(B$93,$A$5:$A$56,0),1):INDEX($B$5:$CW$56,MATCH(B$93,$A$5:$A$56,0),100),$B60:$CW60,"="&amp;"x",$B$3:$CW$3,"="&amp;"Y"),0)</f>
        <v>3600</v>
      </c>
      <c r="C95">
        <f ca="1">IFERROR(SUMIFS(INDEX($B$5:$CW$56,MATCH(C$93,$A$5:$A$56,0),1):INDEX($B$5:$CW$56,MATCH(C$93,$A$5:$A$56,0),100),$B60:$CW60,"="&amp;"x",$B$3:$CW$3,"="&amp;"Y"),0)</f>
        <v>3600</v>
      </c>
      <c r="D95">
        <f ca="1">IFERROR(SUMIFS(INDEX($B$5:$CW$56,MATCH(D$93,$A$5:$A$56,0),1):INDEX($B$5:$CW$56,MATCH(D$93,$A$5:$A$56,0),100),$B60:$CW60,"="&amp;"x",$B$3:$CW$3,"="&amp;"Y"),0)</f>
        <v>3600</v>
      </c>
      <c r="E95">
        <f ca="1">IFERROR(SUMIFS(INDEX($B$5:$CW$56,MATCH(E$93,$A$5:$A$56,0),1):INDEX($B$5:$CW$56,MATCH(E$93,$A$5:$A$56,0),100),$B60:$CW60,"="&amp;"x",$B$3:$CW$3,"="&amp;"Y"),0)</f>
        <v>3600</v>
      </c>
      <c r="F95">
        <f ca="1">IFERROR(SUMIFS(INDEX($B$5:$CW$56,MATCH(F$93,$A$5:$A$56,0),1):INDEX($B$5:$CW$56,MATCH(F$93,$A$5:$A$56,0),100),$B60:$CW60,"="&amp;"x",$B$3:$CW$3,"="&amp;"Y"),0)</f>
        <v>3600</v>
      </c>
      <c r="G95">
        <f ca="1">IFERROR(SUMIFS(INDEX($B$5:$CW$56,MATCH(G$93,$A$5:$A$56,0),1):INDEX($B$5:$CW$56,MATCH(G$93,$A$5:$A$56,0),100),$B60:$CW60,"="&amp;"x",$B$3:$CW$3,"="&amp;"Y"),0)</f>
        <v>3600</v>
      </c>
      <c r="H95">
        <f ca="1">IFERROR(SUMIFS(INDEX($B$5:$CW$56,MATCH(H$93,$A$5:$A$56,0),1):INDEX($B$5:$CW$56,MATCH(H$93,$A$5:$A$56,0),100),$B60:$CW60,"="&amp;"x",$B$3:$CW$3,"="&amp;"Y"),0)</f>
        <v>3600</v>
      </c>
      <c r="I95">
        <f ca="1">IFERROR(SUMIFS(INDEX($B$5:$CW$56,MATCH(I$93,$A$5:$A$56,0),1):INDEX($B$5:$CW$56,MATCH(I$93,$A$5:$A$56,0),100),$B60:$CW60,"="&amp;"x",$B$3:$CW$3,"="&amp;"Y"),0)</f>
        <v>3600</v>
      </c>
      <c r="J95">
        <f ca="1">IFERROR(SUMIFS(INDEX($B$5:$CW$56,MATCH(J$93,$A$5:$A$56,0),1):INDEX($B$5:$CW$56,MATCH(J$93,$A$5:$A$56,0),100),$B60:$CW60,"="&amp;"x",$B$3:$CW$3,"="&amp;"Y"),0)</f>
        <v>3600</v>
      </c>
      <c r="K95">
        <f ca="1">IFERROR(SUMIFS(INDEX($B$5:$CW$56,MATCH(K$93,$A$5:$A$56,0),1):INDEX($B$5:$CW$56,MATCH(K$93,$A$5:$A$56,0),100),$B60:$CW60,"="&amp;"x",$B$3:$CW$3,"="&amp;"Y"),0)</f>
        <v>3600</v>
      </c>
      <c r="L95">
        <f ca="1">IFERROR(SUMIFS(INDEX($B$5:$CW$56,MATCH(L$93,$A$5:$A$56,0),1):INDEX($B$5:$CW$56,MATCH(L$93,$A$5:$A$56,0),100),$B60:$CW60,"="&amp;"x",$B$3:$CW$3,"="&amp;"Y"),0)</f>
        <v>3600</v>
      </c>
      <c r="M95">
        <f ca="1">IFERROR(SUMIFS(INDEX($B$5:$CW$56,MATCH(M$93,$A$5:$A$56,0),1):INDEX($B$5:$CW$56,MATCH(M$93,$A$5:$A$56,0),100),$B60:$CW60,"="&amp;"x",$B$3:$CW$3,"="&amp;"Y"),0)</f>
        <v>3600</v>
      </c>
      <c r="N95">
        <f ca="1">IFERROR(SUMIFS(INDEX($B$5:$CW$56,MATCH(N$93,$A$5:$A$56,0),1):INDEX($B$5:$CW$56,MATCH(N$93,$A$5:$A$56,0),100),$B60:$CW60,"="&amp;"x",$B$3:$CW$3,"="&amp;"Y"),0)</f>
        <v>3600</v>
      </c>
      <c r="O95">
        <f ca="1">IFERROR(SUMIFS(INDEX($B$5:$CW$56,MATCH(O$93,$A$5:$A$56,0),1):INDEX($B$5:$CW$56,MATCH(O$93,$A$5:$A$56,0),100),$B60:$CW60,"="&amp;"x",$B$3:$CW$3,"="&amp;"Y"),0)</f>
        <v>3600</v>
      </c>
      <c r="P95">
        <f ca="1">IFERROR(SUMIFS(INDEX($B$5:$CW$56,MATCH(P$93,$A$5:$A$56,0),1):INDEX($B$5:$CW$56,MATCH(P$93,$A$5:$A$56,0),100),$B60:$CW60,"="&amp;"x",$B$3:$CW$3,"="&amp;"Y"),0)</f>
        <v>3600</v>
      </c>
      <c r="Q95">
        <f ca="1">IFERROR(SUMIFS(INDEX($B$5:$CW$56,MATCH(Q$93,$A$5:$A$56,0),1):INDEX($B$5:$CW$56,MATCH(Q$93,$A$5:$A$56,0),100),$B60:$CW60,"="&amp;"x",$B$3:$CW$3,"="&amp;"Y"),0)</f>
        <v>3600</v>
      </c>
      <c r="R95">
        <f ca="1">IFERROR(SUMIFS(INDEX($B$5:$CW$56,MATCH(R$93,$A$5:$A$56,0),1):INDEX($B$5:$CW$56,MATCH(R$93,$A$5:$A$56,0),100),$B60:$CW60,"="&amp;"x",$B$3:$CW$3,"="&amp;"Y"),0)</f>
        <v>3600</v>
      </c>
      <c r="S95">
        <f ca="1">IFERROR(SUMIFS(INDEX($B$5:$CW$56,MATCH(S$93,$A$5:$A$56,0),1):INDEX($B$5:$CW$56,MATCH(S$93,$A$5:$A$56,0),100),$B60:$CW60,"="&amp;"x",$B$3:$CW$3,"="&amp;"Y"),0)</f>
        <v>3600</v>
      </c>
      <c r="T95">
        <f ca="1">IFERROR(SUMIFS(INDEX($B$5:$CW$56,MATCH(T$93,$A$5:$A$56,0),1):INDEX($B$5:$CW$56,MATCH(T$93,$A$5:$A$56,0),100),$B60:$CW60,"="&amp;"x",$B$3:$CW$3,"="&amp;"Y"),0)</f>
        <v>3600</v>
      </c>
      <c r="U95">
        <f ca="1">IFERROR(SUMIFS(INDEX($B$5:$CW$56,MATCH(U$93,$A$5:$A$56,0),1):INDEX($B$5:$CW$56,MATCH(U$93,$A$5:$A$56,0),100),$B60:$CW60,"="&amp;"x",$B$3:$CW$3,"="&amp;"Y"),0)</f>
        <v>3600</v>
      </c>
      <c r="V95">
        <f ca="1">IFERROR(SUMIFS(INDEX($B$5:$CW$56,MATCH(V$93,$A$5:$A$56,0),1):INDEX($B$5:$CW$56,MATCH(V$93,$A$5:$A$56,0),100),$B60:$CW60,"="&amp;"x",$B$3:$CW$3,"="&amp;"Y"),0)</f>
        <v>3600</v>
      </c>
      <c r="W95">
        <f ca="1">IFERROR(SUMIFS(INDEX($B$5:$CW$56,MATCH(W$93,$A$5:$A$56,0),1):INDEX($B$5:$CW$56,MATCH(W$93,$A$5:$A$56,0),100),$B60:$CW60,"="&amp;"x",$B$3:$CW$3,"="&amp;"Y"),0)</f>
        <v>3600</v>
      </c>
      <c r="X95">
        <f ca="1">IFERROR(SUMIFS(INDEX($B$5:$CW$56,MATCH(X$93,$A$5:$A$56,0),1):INDEX($B$5:$CW$56,MATCH(X$93,$A$5:$A$56,0),100),$B60:$CW60,"="&amp;"x",$B$3:$CW$3,"="&amp;"Y"),0)</f>
        <v>3600</v>
      </c>
      <c r="Y95">
        <f ca="1">IFERROR(SUMIFS(INDEX($B$5:$CW$56,MATCH(Y$93,$A$5:$A$56,0),1):INDEX($B$5:$CW$56,MATCH(Y$93,$A$5:$A$56,0),100),$B60:$CW60,"="&amp;"x",$B$3:$CW$3,"="&amp;"Y"),0)</f>
        <v>3600</v>
      </c>
      <c r="Z95">
        <f ca="1">IFERROR(SUMIFS(INDEX($B$5:$CW$56,MATCH(Z$93,$A$5:$A$56,0),1):INDEX($B$5:$CW$56,MATCH(Z$93,$A$5:$A$56,0),100),$B60:$CW60,"="&amp;"x",$B$3:$CW$3,"="&amp;"Y"),0)</f>
        <v>3600</v>
      </c>
      <c r="AA95">
        <f ca="1">IFERROR(SUMIFS(INDEX($B$5:$CW$56,MATCH(AA$93,$A$5:$A$56,0),1):INDEX($B$5:$CW$56,MATCH(AA$93,$A$5:$A$56,0),100),$B60:$CW60,"="&amp;"x",$B$3:$CW$3,"="&amp;"Y"),0)</f>
        <v>3600</v>
      </c>
      <c r="AB95">
        <f ca="1">IFERROR(SUMIFS(INDEX($B$5:$CW$56,MATCH(AB$93,$A$5:$A$56,0),1):INDEX($B$5:$CW$56,MATCH(AB$93,$A$5:$A$56,0),100),$B60:$CW60,"="&amp;"x",$B$3:$CW$3,"="&amp;"Y"),0)</f>
        <v>3600</v>
      </c>
      <c r="AC95">
        <f ca="1">IFERROR(SUMIFS(INDEX($B$5:$CW$56,MATCH(AC$93,$A$5:$A$56,0),1):INDEX($B$5:$CW$56,MATCH(AC$93,$A$5:$A$56,0),100),$B60:$CW60,"="&amp;"x",$B$3:$CW$3,"="&amp;"Y"),0)</f>
        <v>3600</v>
      </c>
      <c r="AD95">
        <f ca="1">IFERROR(SUMIFS(INDEX($B$5:$CW$56,MATCH(AD$93,$A$5:$A$56,0),1):INDEX($B$5:$CW$56,MATCH(AD$93,$A$5:$A$56,0),100),$B60:$CW60,"="&amp;"x",$B$3:$CW$3,"="&amp;"Y"),0)</f>
        <v>3600</v>
      </c>
      <c r="AE95">
        <f ca="1">IFERROR(SUMIFS(INDEX($B$5:$CW$56,MATCH(AE$93,$A$5:$A$56,0),1):INDEX($B$5:$CW$56,MATCH(AE$93,$A$5:$A$56,0),100),$B60:$CW60,"="&amp;"x",$B$3:$CW$3,"="&amp;"Y"),0)</f>
        <v>3600</v>
      </c>
      <c r="AF95">
        <f ca="1">IFERROR(SUMIFS(INDEX($B$5:$CW$56,MATCH(AF$93,$A$5:$A$56,0),1):INDEX($B$5:$CW$56,MATCH(AF$93,$A$5:$A$56,0),100),$B60:$CW60,"="&amp;"x",$B$3:$CW$3,"="&amp;"Y"),0)</f>
        <v>3600</v>
      </c>
      <c r="AG95">
        <f ca="1">IFERROR(SUMIFS(INDEX($B$5:$CW$56,MATCH(AG$93,$A$5:$A$56,0),1):INDEX($B$5:$CW$56,MATCH(AG$93,$A$5:$A$56,0),100),$B60:$CW60,"="&amp;"x",$B$3:$CW$3,"="&amp;"Y"),0)</f>
        <v>3600</v>
      </c>
      <c r="AH95">
        <f ca="1">IFERROR(SUMIFS(INDEX($B$5:$CW$56,MATCH(AH$93,$A$5:$A$56,0),1):INDEX($B$5:$CW$56,MATCH(AH$93,$A$5:$A$56,0),100),$B60:$CW60,"="&amp;"x",$B$3:$CW$3,"="&amp;"Y"),0)</f>
        <v>3600</v>
      </c>
      <c r="AI95">
        <f ca="1">IFERROR(SUMIFS(INDEX($B$5:$CW$56,MATCH(AI$93,$A$5:$A$56,0),1):INDEX($B$5:$CW$56,MATCH(AI$93,$A$5:$A$56,0),100),$B60:$CW60,"="&amp;"x",$B$3:$CW$3,"="&amp;"Y"),0)</f>
        <v>3600</v>
      </c>
      <c r="AJ95">
        <f ca="1">IFERROR(SUMIFS(INDEX($B$5:$CW$56,MATCH(AJ$93,$A$5:$A$56,0),1):INDEX($B$5:$CW$56,MATCH(AJ$93,$A$5:$A$56,0),100),$B60:$CW60,"="&amp;"x",$B$3:$CW$3,"="&amp;"Y"),0)</f>
        <v>3600</v>
      </c>
      <c r="AK95">
        <f ca="1">IFERROR(SUMIFS(INDEX($B$5:$CW$56,MATCH(AK$93,$A$5:$A$56,0),1):INDEX($B$5:$CW$56,MATCH(AK$93,$A$5:$A$56,0),100),$B60:$CW60,"="&amp;"x",$B$3:$CW$3,"="&amp;"Y"),0)</f>
        <v>3600</v>
      </c>
      <c r="AL95">
        <f ca="1">IFERROR(SUMIFS(INDEX($B$5:$CW$56,MATCH(AL$93,$A$5:$A$56,0),1):INDEX($B$5:$CW$56,MATCH(AL$93,$A$5:$A$56,0),100),$B60:$CW60,"="&amp;"x",$B$3:$CW$3,"="&amp;"Y"),0)</f>
        <v>3600</v>
      </c>
      <c r="AM95">
        <f ca="1">IFERROR(SUMIFS(INDEX($B$5:$CW$56,MATCH(AM$93,$A$5:$A$56,0),1):INDEX($B$5:$CW$56,MATCH(AM$93,$A$5:$A$56,0),100),$B60:$CW60,"="&amp;"x",$B$3:$CW$3,"="&amp;"Y"),0)</f>
        <v>3600</v>
      </c>
      <c r="AN95">
        <f ca="1">IFERROR(SUMIFS(INDEX($B$5:$CW$56,MATCH(AN$93,$A$5:$A$56,0),1):INDEX($B$5:$CW$56,MATCH(AN$93,$A$5:$A$56,0),100),$B60:$CW60,"="&amp;"x",$B$3:$CW$3,"="&amp;"Y"),0)</f>
        <v>3600</v>
      </c>
      <c r="AO95">
        <f ca="1">IFERROR(SUMIFS(INDEX($B$5:$CW$56,MATCH(AO$93,$A$5:$A$56,0),1):INDEX($B$5:$CW$56,MATCH(AO$93,$A$5:$A$56,0),100),$B60:$CW60,"="&amp;"x",$B$3:$CW$3,"="&amp;"Y"),0)</f>
        <v>3600</v>
      </c>
      <c r="AP95">
        <f ca="1">IFERROR(SUMIFS(INDEX($B$5:$CW$56,MATCH(AP$93,$A$5:$A$56,0),1):INDEX($B$5:$CW$56,MATCH(AP$93,$A$5:$A$56,0),100),$B60:$CW60,"="&amp;"x",$B$3:$CW$3,"="&amp;"Y"),0)</f>
        <v>3600</v>
      </c>
      <c r="AQ95">
        <f ca="1">IFERROR(SUMIFS(INDEX($B$5:$CW$56,MATCH(AQ$93,$A$5:$A$56,0),1):INDEX($B$5:$CW$56,MATCH(AQ$93,$A$5:$A$56,0),100),$B60:$CW60,"="&amp;"x",$B$3:$CW$3,"="&amp;"Y"),0)</f>
        <v>3600</v>
      </c>
      <c r="AR95">
        <f ca="1">IFERROR(SUMIFS(INDEX($B$5:$CW$56,MATCH(AR$93,$A$5:$A$56,0),1):INDEX($B$5:$CW$56,MATCH(AR$93,$A$5:$A$56,0),100),$B60:$CW60,"="&amp;"x",$B$3:$CW$3,"="&amp;"Y"),0)</f>
        <v>3600</v>
      </c>
      <c r="AS95">
        <f ca="1">IFERROR(SUMIFS(INDEX($B$5:$CW$56,MATCH(AS$93,$A$5:$A$56,0),1):INDEX($B$5:$CW$56,MATCH(AS$93,$A$5:$A$56,0),100),$B60:$CW60,"="&amp;"x",$B$3:$CW$3,"="&amp;"Y"),0)</f>
        <v>3600</v>
      </c>
      <c r="AT95">
        <f ca="1">IFERROR(SUMIFS(INDEX($B$5:$CW$56,MATCH(AT$93,$A$5:$A$56,0),1):INDEX($B$5:$CW$56,MATCH(AT$93,$A$5:$A$56,0),100),$B60:$CW60,"="&amp;"x",$B$3:$CW$3,"="&amp;"Y"),0)</f>
        <v>3600</v>
      </c>
      <c r="AU95">
        <f ca="1">IFERROR(SUMIFS(INDEX($B$5:$CW$56,MATCH(AU$93,$A$5:$A$56,0),1):INDEX($B$5:$CW$56,MATCH(AU$93,$A$5:$A$56,0),100),$B60:$CW60,"="&amp;"x",$B$3:$CW$3,"="&amp;"Y"),0)</f>
        <v>3600</v>
      </c>
      <c r="AV95">
        <f ca="1">IFERROR(SUMIFS(INDEX($B$5:$CW$56,MATCH(AV$93,$A$5:$A$56,0),1):INDEX($B$5:$CW$56,MATCH(AV$93,$A$5:$A$56,0),100),$B60:$CW60,"="&amp;"x",$B$3:$CW$3,"="&amp;"Y"),0)</f>
        <v>3600</v>
      </c>
      <c r="AW95">
        <f ca="1">IFERROR(SUMIFS(INDEX($B$5:$CW$56,MATCH(AW$93,$A$5:$A$56,0),1):INDEX($B$5:$CW$56,MATCH(AW$93,$A$5:$A$56,0),100),$B60:$CW60,"="&amp;"x",$B$3:$CW$3,"="&amp;"Y"),0)</f>
        <v>3600</v>
      </c>
      <c r="AX95">
        <f ca="1">IFERROR(SUMIFS(INDEX($B$5:$CW$56,MATCH(AX$93,$A$5:$A$56,0),1):INDEX($B$5:$CW$56,MATCH(AX$93,$A$5:$A$56,0),100),$B60:$CW60,"="&amp;"x",$B$3:$CW$3,"="&amp;"Y"),0)</f>
        <v>3600</v>
      </c>
      <c r="AY95">
        <f ca="1">IFERROR(SUMIFS(INDEX($B$5:$CW$56,MATCH(AY$93,$A$5:$A$56,0),1):INDEX($B$5:$CW$56,MATCH(AY$93,$A$5:$A$56,0),100),$B60:$CW60,"="&amp;"x",$B$3:$CW$3,"="&amp;"Y"),0)</f>
        <v>3600</v>
      </c>
      <c r="AZ95">
        <f ca="1">IFERROR(SUMIFS(INDEX($B$5:$CW$56,MATCH(AZ$93,$A$5:$A$56,0),1):INDEX($B$5:$CW$56,MATCH(AZ$93,$A$5:$A$56,0),100),$B60:$CW60,"="&amp;"x",$B$3:$CW$3,"="&amp;"Y"),0)</f>
        <v>3600</v>
      </c>
      <c r="BA95">
        <f ca="1">IFERROR(SUMIFS(INDEX($B$5:$CW$56,MATCH(BA$93,$A$5:$A$56,0),1):INDEX($B$5:$CW$56,MATCH(BA$93,$A$5:$A$56,0),100),$B60:$CW60,"="&amp;"x",$B$3:$CW$3,"="&amp;"Y"),0)</f>
        <v>3600</v>
      </c>
      <c r="BC95">
        <f t="shared" ref="BC95:BC109" ca="1" si="4">AVERAGE(B95:BA95)</f>
        <v>3600</v>
      </c>
    </row>
    <row r="96" spans="1:55" x14ac:dyDescent="0.35">
      <c r="A96" s="2" t="str" cm="1">
        <f t="array" ref="A96">INDEX('Data Validation (Hide)'!$B$2:$B$16,ROW(A3),1)</f>
        <v>8 Group Session</v>
      </c>
      <c r="B96">
        <f ca="1">IFERROR(SUMIFS(INDEX($B$5:$CW$56,MATCH(B$93,$A$5:$A$56,0),1):INDEX($B$5:$CW$56,MATCH(B$93,$A$5:$A$56,0),100),$B61:$CW61,"="&amp;"x",$B$3:$CW$3,"="&amp;"Y"),0)</f>
        <v>3600</v>
      </c>
      <c r="C96">
        <f ca="1">IFERROR(SUMIFS(INDEX($B$5:$CW$56,MATCH(C$93,$A$5:$A$56,0),1):INDEX($B$5:$CW$56,MATCH(C$93,$A$5:$A$56,0),100),$B61:$CW61,"="&amp;"x",$B$3:$CW$3,"="&amp;"Y"),0)</f>
        <v>3600</v>
      </c>
      <c r="D96">
        <f ca="1">IFERROR(SUMIFS(INDEX($B$5:$CW$56,MATCH(D$93,$A$5:$A$56,0),1):INDEX($B$5:$CW$56,MATCH(D$93,$A$5:$A$56,0),100),$B61:$CW61,"="&amp;"x",$B$3:$CW$3,"="&amp;"Y"),0)</f>
        <v>3600</v>
      </c>
      <c r="E96">
        <f ca="1">IFERROR(SUMIFS(INDEX($B$5:$CW$56,MATCH(E$93,$A$5:$A$56,0),1):INDEX($B$5:$CW$56,MATCH(E$93,$A$5:$A$56,0),100),$B61:$CW61,"="&amp;"x",$B$3:$CW$3,"="&amp;"Y"),0)</f>
        <v>3600</v>
      </c>
      <c r="F96">
        <f ca="1">IFERROR(SUMIFS(INDEX($B$5:$CW$56,MATCH(F$93,$A$5:$A$56,0),1):INDEX($B$5:$CW$56,MATCH(F$93,$A$5:$A$56,0),100),$B61:$CW61,"="&amp;"x",$B$3:$CW$3,"="&amp;"Y"),0)</f>
        <v>3600</v>
      </c>
      <c r="G96">
        <f ca="1">IFERROR(SUMIFS(INDEX($B$5:$CW$56,MATCH(G$93,$A$5:$A$56,0),1):INDEX($B$5:$CW$56,MATCH(G$93,$A$5:$A$56,0),100),$B61:$CW61,"="&amp;"x",$B$3:$CW$3,"="&amp;"Y"),0)</f>
        <v>3600</v>
      </c>
      <c r="H96">
        <f ca="1">IFERROR(SUMIFS(INDEX($B$5:$CW$56,MATCH(H$93,$A$5:$A$56,0),1):INDEX($B$5:$CW$56,MATCH(H$93,$A$5:$A$56,0),100),$B61:$CW61,"="&amp;"x",$B$3:$CW$3,"="&amp;"Y"),0)</f>
        <v>3600</v>
      </c>
      <c r="I96">
        <f ca="1">IFERROR(SUMIFS(INDEX($B$5:$CW$56,MATCH(I$93,$A$5:$A$56,0),1):INDEX($B$5:$CW$56,MATCH(I$93,$A$5:$A$56,0),100),$B61:$CW61,"="&amp;"x",$B$3:$CW$3,"="&amp;"Y"),0)</f>
        <v>3600</v>
      </c>
      <c r="J96">
        <f ca="1">IFERROR(SUMIFS(INDEX($B$5:$CW$56,MATCH(J$93,$A$5:$A$56,0),1):INDEX($B$5:$CW$56,MATCH(J$93,$A$5:$A$56,0),100),$B61:$CW61,"="&amp;"x",$B$3:$CW$3,"="&amp;"Y"),0)</f>
        <v>3600</v>
      </c>
      <c r="K96">
        <f ca="1">IFERROR(SUMIFS(INDEX($B$5:$CW$56,MATCH(K$93,$A$5:$A$56,0),1):INDEX($B$5:$CW$56,MATCH(K$93,$A$5:$A$56,0),100),$B61:$CW61,"="&amp;"x",$B$3:$CW$3,"="&amp;"Y"),0)</f>
        <v>3600</v>
      </c>
      <c r="L96">
        <f ca="1">IFERROR(SUMIFS(INDEX($B$5:$CW$56,MATCH(L$93,$A$5:$A$56,0),1):INDEX($B$5:$CW$56,MATCH(L$93,$A$5:$A$56,0),100),$B61:$CW61,"="&amp;"x",$B$3:$CW$3,"="&amp;"Y"),0)</f>
        <v>3600</v>
      </c>
      <c r="M96">
        <f ca="1">IFERROR(SUMIFS(INDEX($B$5:$CW$56,MATCH(M$93,$A$5:$A$56,0),1):INDEX($B$5:$CW$56,MATCH(M$93,$A$5:$A$56,0),100),$B61:$CW61,"="&amp;"x",$B$3:$CW$3,"="&amp;"Y"),0)</f>
        <v>3600</v>
      </c>
      <c r="N96">
        <f ca="1">IFERROR(SUMIFS(INDEX($B$5:$CW$56,MATCH(N$93,$A$5:$A$56,0),1):INDEX($B$5:$CW$56,MATCH(N$93,$A$5:$A$56,0),100),$B61:$CW61,"="&amp;"x",$B$3:$CW$3,"="&amp;"Y"),0)</f>
        <v>3600</v>
      </c>
      <c r="O96">
        <f ca="1">IFERROR(SUMIFS(INDEX($B$5:$CW$56,MATCH(O$93,$A$5:$A$56,0),1):INDEX($B$5:$CW$56,MATCH(O$93,$A$5:$A$56,0),100),$B61:$CW61,"="&amp;"x",$B$3:$CW$3,"="&amp;"Y"),0)</f>
        <v>3600</v>
      </c>
      <c r="P96">
        <f ca="1">IFERROR(SUMIFS(INDEX($B$5:$CW$56,MATCH(P$93,$A$5:$A$56,0),1):INDEX($B$5:$CW$56,MATCH(P$93,$A$5:$A$56,0),100),$B61:$CW61,"="&amp;"x",$B$3:$CW$3,"="&amp;"Y"),0)</f>
        <v>3600</v>
      </c>
      <c r="Q96">
        <f ca="1">IFERROR(SUMIFS(INDEX($B$5:$CW$56,MATCH(Q$93,$A$5:$A$56,0),1):INDEX($B$5:$CW$56,MATCH(Q$93,$A$5:$A$56,0),100),$B61:$CW61,"="&amp;"x",$B$3:$CW$3,"="&amp;"Y"),0)</f>
        <v>3600</v>
      </c>
      <c r="R96">
        <f ca="1">IFERROR(SUMIFS(INDEX($B$5:$CW$56,MATCH(R$93,$A$5:$A$56,0),1):INDEX($B$5:$CW$56,MATCH(R$93,$A$5:$A$56,0),100),$B61:$CW61,"="&amp;"x",$B$3:$CW$3,"="&amp;"Y"),0)</f>
        <v>3600</v>
      </c>
      <c r="S96">
        <f ca="1">IFERROR(SUMIFS(INDEX($B$5:$CW$56,MATCH(S$93,$A$5:$A$56,0),1):INDEX($B$5:$CW$56,MATCH(S$93,$A$5:$A$56,0),100),$B61:$CW61,"="&amp;"x",$B$3:$CW$3,"="&amp;"Y"),0)</f>
        <v>3600</v>
      </c>
      <c r="T96">
        <f ca="1">IFERROR(SUMIFS(INDEX($B$5:$CW$56,MATCH(T$93,$A$5:$A$56,0),1):INDEX($B$5:$CW$56,MATCH(T$93,$A$5:$A$56,0),100),$B61:$CW61,"="&amp;"x",$B$3:$CW$3,"="&amp;"Y"),0)</f>
        <v>3600</v>
      </c>
      <c r="U96">
        <f ca="1">IFERROR(SUMIFS(INDEX($B$5:$CW$56,MATCH(U$93,$A$5:$A$56,0),1):INDEX($B$5:$CW$56,MATCH(U$93,$A$5:$A$56,0),100),$B61:$CW61,"="&amp;"x",$B$3:$CW$3,"="&amp;"Y"),0)</f>
        <v>3600</v>
      </c>
      <c r="V96">
        <f ca="1">IFERROR(SUMIFS(INDEX($B$5:$CW$56,MATCH(V$93,$A$5:$A$56,0),1):INDEX($B$5:$CW$56,MATCH(V$93,$A$5:$A$56,0),100),$B61:$CW61,"="&amp;"x",$B$3:$CW$3,"="&amp;"Y"),0)</f>
        <v>3600</v>
      </c>
      <c r="W96">
        <f ca="1">IFERROR(SUMIFS(INDEX($B$5:$CW$56,MATCH(W$93,$A$5:$A$56,0),1):INDEX($B$5:$CW$56,MATCH(W$93,$A$5:$A$56,0),100),$B61:$CW61,"="&amp;"x",$B$3:$CW$3,"="&amp;"Y"),0)</f>
        <v>3600</v>
      </c>
      <c r="X96">
        <f ca="1">IFERROR(SUMIFS(INDEX($B$5:$CW$56,MATCH(X$93,$A$5:$A$56,0),1):INDEX($B$5:$CW$56,MATCH(X$93,$A$5:$A$56,0),100),$B61:$CW61,"="&amp;"x",$B$3:$CW$3,"="&amp;"Y"),0)</f>
        <v>3600</v>
      </c>
      <c r="Y96">
        <f ca="1">IFERROR(SUMIFS(INDEX($B$5:$CW$56,MATCH(Y$93,$A$5:$A$56,0),1):INDEX($B$5:$CW$56,MATCH(Y$93,$A$5:$A$56,0),100),$B61:$CW61,"="&amp;"x",$B$3:$CW$3,"="&amp;"Y"),0)</f>
        <v>3600</v>
      </c>
      <c r="Z96">
        <f ca="1">IFERROR(SUMIFS(INDEX($B$5:$CW$56,MATCH(Z$93,$A$5:$A$56,0),1):INDEX($B$5:$CW$56,MATCH(Z$93,$A$5:$A$56,0),100),$B61:$CW61,"="&amp;"x",$B$3:$CW$3,"="&amp;"Y"),0)</f>
        <v>3600</v>
      </c>
      <c r="AA96">
        <f ca="1">IFERROR(SUMIFS(INDEX($B$5:$CW$56,MATCH(AA$93,$A$5:$A$56,0),1):INDEX($B$5:$CW$56,MATCH(AA$93,$A$5:$A$56,0),100),$B61:$CW61,"="&amp;"x",$B$3:$CW$3,"="&amp;"Y"),0)</f>
        <v>3600</v>
      </c>
      <c r="AB96">
        <f ca="1">IFERROR(SUMIFS(INDEX($B$5:$CW$56,MATCH(AB$93,$A$5:$A$56,0),1):INDEX($B$5:$CW$56,MATCH(AB$93,$A$5:$A$56,0),100),$B61:$CW61,"="&amp;"x",$B$3:$CW$3,"="&amp;"Y"),0)</f>
        <v>3600</v>
      </c>
      <c r="AC96">
        <f ca="1">IFERROR(SUMIFS(INDEX($B$5:$CW$56,MATCH(AC$93,$A$5:$A$56,0),1):INDEX($B$5:$CW$56,MATCH(AC$93,$A$5:$A$56,0),100),$B61:$CW61,"="&amp;"x",$B$3:$CW$3,"="&amp;"Y"),0)</f>
        <v>3600</v>
      </c>
      <c r="AD96">
        <f ca="1">IFERROR(SUMIFS(INDEX($B$5:$CW$56,MATCH(AD$93,$A$5:$A$56,0),1):INDEX($B$5:$CW$56,MATCH(AD$93,$A$5:$A$56,0),100),$B61:$CW61,"="&amp;"x",$B$3:$CW$3,"="&amp;"Y"),0)</f>
        <v>3600</v>
      </c>
      <c r="AE96">
        <f ca="1">IFERROR(SUMIFS(INDEX($B$5:$CW$56,MATCH(AE$93,$A$5:$A$56,0),1):INDEX($B$5:$CW$56,MATCH(AE$93,$A$5:$A$56,0),100),$B61:$CW61,"="&amp;"x",$B$3:$CW$3,"="&amp;"Y"),0)</f>
        <v>3600</v>
      </c>
      <c r="AF96">
        <f ca="1">IFERROR(SUMIFS(INDEX($B$5:$CW$56,MATCH(AF$93,$A$5:$A$56,0),1):INDEX($B$5:$CW$56,MATCH(AF$93,$A$5:$A$56,0),100),$B61:$CW61,"="&amp;"x",$B$3:$CW$3,"="&amp;"Y"),0)</f>
        <v>3600</v>
      </c>
      <c r="AG96">
        <f ca="1">IFERROR(SUMIFS(INDEX($B$5:$CW$56,MATCH(AG$93,$A$5:$A$56,0),1):INDEX($B$5:$CW$56,MATCH(AG$93,$A$5:$A$56,0),100),$B61:$CW61,"="&amp;"x",$B$3:$CW$3,"="&amp;"Y"),0)</f>
        <v>3600</v>
      </c>
      <c r="AH96">
        <f ca="1">IFERROR(SUMIFS(INDEX($B$5:$CW$56,MATCH(AH$93,$A$5:$A$56,0),1):INDEX($B$5:$CW$56,MATCH(AH$93,$A$5:$A$56,0),100),$B61:$CW61,"="&amp;"x",$B$3:$CW$3,"="&amp;"Y"),0)</f>
        <v>3600</v>
      </c>
      <c r="AI96">
        <f ca="1">IFERROR(SUMIFS(INDEX($B$5:$CW$56,MATCH(AI$93,$A$5:$A$56,0),1):INDEX($B$5:$CW$56,MATCH(AI$93,$A$5:$A$56,0),100),$B61:$CW61,"="&amp;"x",$B$3:$CW$3,"="&amp;"Y"),0)</f>
        <v>3600</v>
      </c>
      <c r="AJ96">
        <f ca="1">IFERROR(SUMIFS(INDEX($B$5:$CW$56,MATCH(AJ$93,$A$5:$A$56,0),1):INDEX($B$5:$CW$56,MATCH(AJ$93,$A$5:$A$56,0),100),$B61:$CW61,"="&amp;"x",$B$3:$CW$3,"="&amp;"Y"),0)</f>
        <v>3600</v>
      </c>
      <c r="AK96">
        <f ca="1">IFERROR(SUMIFS(INDEX($B$5:$CW$56,MATCH(AK$93,$A$5:$A$56,0),1):INDEX($B$5:$CW$56,MATCH(AK$93,$A$5:$A$56,0),100),$B61:$CW61,"="&amp;"x",$B$3:$CW$3,"="&amp;"Y"),0)</f>
        <v>3600</v>
      </c>
      <c r="AL96">
        <f ca="1">IFERROR(SUMIFS(INDEX($B$5:$CW$56,MATCH(AL$93,$A$5:$A$56,0),1):INDEX($B$5:$CW$56,MATCH(AL$93,$A$5:$A$56,0),100),$B61:$CW61,"="&amp;"x",$B$3:$CW$3,"="&amp;"Y"),0)</f>
        <v>3600</v>
      </c>
      <c r="AM96">
        <f ca="1">IFERROR(SUMIFS(INDEX($B$5:$CW$56,MATCH(AM$93,$A$5:$A$56,0),1):INDEX($B$5:$CW$56,MATCH(AM$93,$A$5:$A$56,0),100),$B61:$CW61,"="&amp;"x",$B$3:$CW$3,"="&amp;"Y"),0)</f>
        <v>3600</v>
      </c>
      <c r="AN96">
        <f ca="1">IFERROR(SUMIFS(INDEX($B$5:$CW$56,MATCH(AN$93,$A$5:$A$56,0),1):INDEX($B$5:$CW$56,MATCH(AN$93,$A$5:$A$56,0),100),$B61:$CW61,"="&amp;"x",$B$3:$CW$3,"="&amp;"Y"),0)</f>
        <v>3600</v>
      </c>
      <c r="AO96">
        <f ca="1">IFERROR(SUMIFS(INDEX($B$5:$CW$56,MATCH(AO$93,$A$5:$A$56,0),1):INDEX($B$5:$CW$56,MATCH(AO$93,$A$5:$A$56,0),100),$B61:$CW61,"="&amp;"x",$B$3:$CW$3,"="&amp;"Y"),0)</f>
        <v>3600</v>
      </c>
      <c r="AP96">
        <f ca="1">IFERROR(SUMIFS(INDEX($B$5:$CW$56,MATCH(AP$93,$A$5:$A$56,0),1):INDEX($B$5:$CW$56,MATCH(AP$93,$A$5:$A$56,0),100),$B61:$CW61,"="&amp;"x",$B$3:$CW$3,"="&amp;"Y"),0)</f>
        <v>3600</v>
      </c>
      <c r="AQ96">
        <f ca="1">IFERROR(SUMIFS(INDEX($B$5:$CW$56,MATCH(AQ$93,$A$5:$A$56,0),1):INDEX($B$5:$CW$56,MATCH(AQ$93,$A$5:$A$56,0),100),$B61:$CW61,"="&amp;"x",$B$3:$CW$3,"="&amp;"Y"),0)</f>
        <v>3600</v>
      </c>
      <c r="AR96">
        <f ca="1">IFERROR(SUMIFS(INDEX($B$5:$CW$56,MATCH(AR$93,$A$5:$A$56,0),1):INDEX($B$5:$CW$56,MATCH(AR$93,$A$5:$A$56,0),100),$B61:$CW61,"="&amp;"x",$B$3:$CW$3,"="&amp;"Y"),0)</f>
        <v>3600</v>
      </c>
      <c r="AS96">
        <f ca="1">IFERROR(SUMIFS(INDEX($B$5:$CW$56,MATCH(AS$93,$A$5:$A$56,0),1):INDEX($B$5:$CW$56,MATCH(AS$93,$A$5:$A$56,0),100),$B61:$CW61,"="&amp;"x",$B$3:$CW$3,"="&amp;"Y"),0)</f>
        <v>3600</v>
      </c>
      <c r="AT96">
        <f ca="1">IFERROR(SUMIFS(INDEX($B$5:$CW$56,MATCH(AT$93,$A$5:$A$56,0),1):INDEX($B$5:$CW$56,MATCH(AT$93,$A$5:$A$56,0),100),$B61:$CW61,"="&amp;"x",$B$3:$CW$3,"="&amp;"Y"),0)</f>
        <v>3600</v>
      </c>
      <c r="AU96">
        <f ca="1">IFERROR(SUMIFS(INDEX($B$5:$CW$56,MATCH(AU$93,$A$5:$A$56,0),1):INDEX($B$5:$CW$56,MATCH(AU$93,$A$5:$A$56,0),100),$B61:$CW61,"="&amp;"x",$B$3:$CW$3,"="&amp;"Y"),0)</f>
        <v>3600</v>
      </c>
      <c r="AV96">
        <f ca="1">IFERROR(SUMIFS(INDEX($B$5:$CW$56,MATCH(AV$93,$A$5:$A$56,0),1):INDEX($B$5:$CW$56,MATCH(AV$93,$A$5:$A$56,0),100),$B61:$CW61,"="&amp;"x",$B$3:$CW$3,"="&amp;"Y"),0)</f>
        <v>3600</v>
      </c>
      <c r="AW96">
        <f ca="1">IFERROR(SUMIFS(INDEX($B$5:$CW$56,MATCH(AW$93,$A$5:$A$56,0),1):INDEX($B$5:$CW$56,MATCH(AW$93,$A$5:$A$56,0),100),$B61:$CW61,"="&amp;"x",$B$3:$CW$3,"="&amp;"Y"),0)</f>
        <v>3600</v>
      </c>
      <c r="AX96">
        <f ca="1">IFERROR(SUMIFS(INDEX($B$5:$CW$56,MATCH(AX$93,$A$5:$A$56,0),1):INDEX($B$5:$CW$56,MATCH(AX$93,$A$5:$A$56,0),100),$B61:$CW61,"="&amp;"x",$B$3:$CW$3,"="&amp;"Y"),0)</f>
        <v>3600</v>
      </c>
      <c r="AY96">
        <f ca="1">IFERROR(SUMIFS(INDEX($B$5:$CW$56,MATCH(AY$93,$A$5:$A$56,0),1):INDEX($B$5:$CW$56,MATCH(AY$93,$A$5:$A$56,0),100),$B61:$CW61,"="&amp;"x",$B$3:$CW$3,"="&amp;"Y"),0)</f>
        <v>3600</v>
      </c>
      <c r="AZ96">
        <f ca="1">IFERROR(SUMIFS(INDEX($B$5:$CW$56,MATCH(AZ$93,$A$5:$A$56,0),1):INDEX($B$5:$CW$56,MATCH(AZ$93,$A$5:$A$56,0),100),$B61:$CW61,"="&amp;"x",$B$3:$CW$3,"="&amp;"Y"),0)</f>
        <v>3600</v>
      </c>
      <c r="BA96">
        <f ca="1">IFERROR(SUMIFS(INDEX($B$5:$CW$56,MATCH(BA$93,$A$5:$A$56,0),1):INDEX($B$5:$CW$56,MATCH(BA$93,$A$5:$A$56,0),100),$B61:$CW61,"="&amp;"x",$B$3:$CW$3,"="&amp;"Y"),0)</f>
        <v>3600</v>
      </c>
      <c r="BC96">
        <f t="shared" ca="1" si="4"/>
        <v>3600</v>
      </c>
    </row>
    <row r="97" spans="1:55" x14ac:dyDescent="0.35">
      <c r="A97" s="2" t="str" cm="1">
        <f t="array" ref="A97">INDEX('Data Validation (Hide)'!$B$2:$B$16,ROW(A4),1)</f>
        <v>20 Individual</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40 Individual</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10800</v>
      </c>
      <c r="C109">
        <f t="shared" ref="C109:BA109" ca="1" si="5">SUM(C94:C108)</f>
        <v>10800</v>
      </c>
      <c r="D109">
        <f t="shared" ca="1" si="5"/>
        <v>10800</v>
      </c>
      <c r="E109">
        <f t="shared" ca="1" si="5"/>
        <v>10800</v>
      </c>
      <c r="F109">
        <f t="shared" ca="1" si="5"/>
        <v>10800</v>
      </c>
      <c r="G109">
        <f t="shared" ca="1" si="5"/>
        <v>10800</v>
      </c>
      <c r="H109">
        <f t="shared" ca="1" si="5"/>
        <v>10800</v>
      </c>
      <c r="I109">
        <f t="shared" ca="1" si="5"/>
        <v>10800</v>
      </c>
      <c r="J109">
        <f t="shared" ca="1" si="5"/>
        <v>10800</v>
      </c>
      <c r="K109">
        <f t="shared" ca="1" si="5"/>
        <v>10800</v>
      </c>
      <c r="L109">
        <f t="shared" ca="1" si="5"/>
        <v>10800</v>
      </c>
      <c r="M109">
        <f t="shared" ca="1" si="5"/>
        <v>10800</v>
      </c>
      <c r="N109">
        <f t="shared" ca="1" si="5"/>
        <v>10800</v>
      </c>
      <c r="O109">
        <f t="shared" ca="1" si="5"/>
        <v>10800</v>
      </c>
      <c r="P109">
        <f t="shared" ca="1" si="5"/>
        <v>10800</v>
      </c>
      <c r="Q109">
        <f t="shared" ca="1" si="5"/>
        <v>10800</v>
      </c>
      <c r="R109">
        <f t="shared" ca="1" si="5"/>
        <v>10800</v>
      </c>
      <c r="S109">
        <f t="shared" ca="1" si="5"/>
        <v>10800</v>
      </c>
      <c r="T109">
        <f t="shared" ca="1" si="5"/>
        <v>10800</v>
      </c>
      <c r="U109">
        <f t="shared" ca="1" si="5"/>
        <v>10800</v>
      </c>
      <c r="V109">
        <f t="shared" ca="1" si="5"/>
        <v>10800</v>
      </c>
      <c r="W109">
        <f t="shared" ca="1" si="5"/>
        <v>10800</v>
      </c>
      <c r="X109">
        <f t="shared" ca="1" si="5"/>
        <v>10800</v>
      </c>
      <c r="Y109">
        <f t="shared" ca="1" si="5"/>
        <v>10800</v>
      </c>
      <c r="Z109">
        <f t="shared" ca="1" si="5"/>
        <v>10800</v>
      </c>
      <c r="AA109">
        <f t="shared" ca="1" si="5"/>
        <v>10800</v>
      </c>
      <c r="AB109">
        <f t="shared" ca="1" si="5"/>
        <v>10800</v>
      </c>
      <c r="AC109">
        <f t="shared" ca="1" si="5"/>
        <v>10800</v>
      </c>
      <c r="AD109">
        <f t="shared" ca="1" si="5"/>
        <v>10800</v>
      </c>
      <c r="AE109">
        <f t="shared" ca="1" si="5"/>
        <v>10800</v>
      </c>
      <c r="AF109">
        <f t="shared" ca="1" si="5"/>
        <v>10800</v>
      </c>
      <c r="AG109">
        <f t="shared" ca="1" si="5"/>
        <v>10800</v>
      </c>
      <c r="AH109">
        <f t="shared" ca="1" si="5"/>
        <v>10800</v>
      </c>
      <c r="AI109">
        <f t="shared" ca="1" si="5"/>
        <v>10800</v>
      </c>
      <c r="AJ109">
        <f t="shared" ca="1" si="5"/>
        <v>10800</v>
      </c>
      <c r="AK109">
        <f t="shared" ca="1" si="5"/>
        <v>10800</v>
      </c>
      <c r="AL109">
        <f t="shared" ca="1" si="5"/>
        <v>10800</v>
      </c>
      <c r="AM109">
        <f t="shared" ca="1" si="5"/>
        <v>10800</v>
      </c>
      <c r="AN109">
        <f t="shared" ca="1" si="5"/>
        <v>10800</v>
      </c>
      <c r="AO109">
        <f t="shared" ca="1" si="5"/>
        <v>10800</v>
      </c>
      <c r="AP109">
        <f t="shared" ca="1" si="5"/>
        <v>10800</v>
      </c>
      <c r="AQ109">
        <f t="shared" ca="1" si="5"/>
        <v>10800</v>
      </c>
      <c r="AR109">
        <f t="shared" ca="1" si="5"/>
        <v>10800</v>
      </c>
      <c r="AS109">
        <f t="shared" ca="1" si="5"/>
        <v>10800</v>
      </c>
      <c r="AT109">
        <f t="shared" ca="1" si="5"/>
        <v>10800</v>
      </c>
      <c r="AU109">
        <f t="shared" ca="1" si="5"/>
        <v>10800</v>
      </c>
      <c r="AV109">
        <f t="shared" ca="1" si="5"/>
        <v>10800</v>
      </c>
      <c r="AW109">
        <f t="shared" ca="1" si="5"/>
        <v>10800</v>
      </c>
      <c r="AX109">
        <f t="shared" ca="1" si="5"/>
        <v>10800</v>
      </c>
      <c r="AY109">
        <f t="shared" ca="1" si="5"/>
        <v>10800</v>
      </c>
      <c r="AZ109">
        <f t="shared" ca="1" si="5"/>
        <v>10800</v>
      </c>
      <c r="BA109">
        <f t="shared" ca="1" si="5"/>
        <v>10800</v>
      </c>
      <c r="BC109">
        <f t="shared" ca="1" si="4"/>
        <v>10800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20 Group Sessions</v>
      </c>
      <c r="B112">
        <f t="shared" ref="B112:AG112" ca="1" si="6">SUM(B76,B94)</f>
        <v>3600</v>
      </c>
      <c r="C112">
        <f t="shared" ca="1" si="6"/>
        <v>3600</v>
      </c>
      <c r="D112">
        <f t="shared" ca="1" si="6"/>
        <v>3600</v>
      </c>
      <c r="E112">
        <f t="shared" ca="1" si="6"/>
        <v>3600</v>
      </c>
      <c r="F112">
        <f t="shared" ca="1" si="6"/>
        <v>3600</v>
      </c>
      <c r="G112">
        <f t="shared" ca="1" si="6"/>
        <v>3600</v>
      </c>
      <c r="H112">
        <f t="shared" ca="1" si="6"/>
        <v>3600</v>
      </c>
      <c r="I112">
        <f t="shared" ca="1" si="6"/>
        <v>3600</v>
      </c>
      <c r="J112">
        <f t="shared" ca="1" si="6"/>
        <v>3600</v>
      </c>
      <c r="K112">
        <f t="shared" ca="1" si="6"/>
        <v>3600</v>
      </c>
      <c r="L112">
        <f t="shared" ca="1" si="6"/>
        <v>3600</v>
      </c>
      <c r="M112">
        <f t="shared" ca="1" si="6"/>
        <v>3600</v>
      </c>
      <c r="N112">
        <f t="shared" ca="1" si="6"/>
        <v>3600</v>
      </c>
      <c r="O112">
        <f t="shared" ca="1" si="6"/>
        <v>3600</v>
      </c>
      <c r="P112">
        <f t="shared" ca="1" si="6"/>
        <v>3600</v>
      </c>
      <c r="Q112">
        <f t="shared" ca="1" si="6"/>
        <v>3600</v>
      </c>
      <c r="R112">
        <f t="shared" ca="1" si="6"/>
        <v>3600</v>
      </c>
      <c r="S112">
        <f t="shared" ca="1" si="6"/>
        <v>3600</v>
      </c>
      <c r="T112">
        <f t="shared" ca="1" si="6"/>
        <v>3600</v>
      </c>
      <c r="U112">
        <f t="shared" ca="1" si="6"/>
        <v>3600</v>
      </c>
      <c r="V112">
        <f t="shared" ca="1" si="6"/>
        <v>3600</v>
      </c>
      <c r="W112">
        <f t="shared" ca="1" si="6"/>
        <v>3600</v>
      </c>
      <c r="X112">
        <f t="shared" ca="1" si="6"/>
        <v>3600</v>
      </c>
      <c r="Y112">
        <f t="shared" ca="1" si="6"/>
        <v>3600</v>
      </c>
      <c r="Z112">
        <f t="shared" ca="1" si="6"/>
        <v>3600</v>
      </c>
      <c r="AA112">
        <f t="shared" ca="1" si="6"/>
        <v>3600</v>
      </c>
      <c r="AB112">
        <f t="shared" ca="1" si="6"/>
        <v>3600</v>
      </c>
      <c r="AC112">
        <f t="shared" ca="1" si="6"/>
        <v>3600</v>
      </c>
      <c r="AD112">
        <f t="shared" ca="1" si="6"/>
        <v>3600</v>
      </c>
      <c r="AE112">
        <f t="shared" ca="1" si="6"/>
        <v>3600</v>
      </c>
      <c r="AF112">
        <f t="shared" ca="1" si="6"/>
        <v>3600</v>
      </c>
      <c r="AG112">
        <f t="shared" ca="1" si="6"/>
        <v>3600</v>
      </c>
      <c r="AH112">
        <f t="shared" ref="AH112:BA112" ca="1" si="7">SUM(AH76,AH94)</f>
        <v>3600</v>
      </c>
      <c r="AI112">
        <f t="shared" ca="1" si="7"/>
        <v>3600</v>
      </c>
      <c r="AJ112">
        <f t="shared" ca="1" si="7"/>
        <v>3600</v>
      </c>
      <c r="AK112">
        <f t="shared" ca="1" si="7"/>
        <v>3600</v>
      </c>
      <c r="AL112">
        <f t="shared" ca="1" si="7"/>
        <v>3600</v>
      </c>
      <c r="AM112">
        <f t="shared" ca="1" si="7"/>
        <v>3600</v>
      </c>
      <c r="AN112">
        <f t="shared" ca="1" si="7"/>
        <v>3600</v>
      </c>
      <c r="AO112">
        <f t="shared" ca="1" si="7"/>
        <v>3600</v>
      </c>
      <c r="AP112">
        <f t="shared" ca="1" si="7"/>
        <v>3600</v>
      </c>
      <c r="AQ112">
        <f t="shared" ca="1" si="7"/>
        <v>3600</v>
      </c>
      <c r="AR112">
        <f t="shared" ca="1" si="7"/>
        <v>3600</v>
      </c>
      <c r="AS112">
        <f t="shared" ca="1" si="7"/>
        <v>3600</v>
      </c>
      <c r="AT112">
        <f t="shared" ca="1" si="7"/>
        <v>3600</v>
      </c>
      <c r="AU112">
        <f t="shared" ca="1" si="7"/>
        <v>3600</v>
      </c>
      <c r="AV112">
        <f t="shared" ca="1" si="7"/>
        <v>3600</v>
      </c>
      <c r="AW112">
        <f t="shared" ca="1" si="7"/>
        <v>3600</v>
      </c>
      <c r="AX112">
        <f t="shared" ca="1" si="7"/>
        <v>3600</v>
      </c>
      <c r="AY112">
        <f t="shared" ca="1" si="7"/>
        <v>3600</v>
      </c>
      <c r="AZ112">
        <f t="shared" ca="1" si="7"/>
        <v>3600</v>
      </c>
      <c r="BA112">
        <f t="shared" ca="1" si="7"/>
        <v>3600</v>
      </c>
      <c r="BC112">
        <f ca="1">AVERAGE(B112:BA112)</f>
        <v>3600</v>
      </c>
    </row>
    <row r="113" spans="1:55" x14ac:dyDescent="0.35">
      <c r="A113" s="2" t="str" cm="1">
        <f t="array" ref="A113">INDEX('Data Validation (Hide)'!$B$2:$B$16,ROW(A2),1)</f>
        <v>40 Group Session</v>
      </c>
      <c r="B113">
        <f t="shared" ref="B113:AG113" ca="1" si="8">SUM(B77,B95)</f>
        <v>3600</v>
      </c>
      <c r="C113">
        <f t="shared" ca="1" si="8"/>
        <v>3600</v>
      </c>
      <c r="D113">
        <f t="shared" ca="1" si="8"/>
        <v>3600</v>
      </c>
      <c r="E113">
        <f t="shared" ca="1" si="8"/>
        <v>3600</v>
      </c>
      <c r="F113">
        <f t="shared" ca="1" si="8"/>
        <v>3600</v>
      </c>
      <c r="G113">
        <f t="shared" ca="1" si="8"/>
        <v>3600</v>
      </c>
      <c r="H113">
        <f t="shared" ca="1" si="8"/>
        <v>3600</v>
      </c>
      <c r="I113">
        <f t="shared" ca="1" si="8"/>
        <v>3600</v>
      </c>
      <c r="J113">
        <f t="shared" ca="1" si="8"/>
        <v>3600</v>
      </c>
      <c r="K113">
        <f t="shared" ca="1" si="8"/>
        <v>3600</v>
      </c>
      <c r="L113">
        <f t="shared" ca="1" si="8"/>
        <v>3600</v>
      </c>
      <c r="M113">
        <f t="shared" ca="1" si="8"/>
        <v>3600</v>
      </c>
      <c r="N113">
        <f t="shared" ca="1" si="8"/>
        <v>3600</v>
      </c>
      <c r="O113">
        <f t="shared" ca="1" si="8"/>
        <v>3600</v>
      </c>
      <c r="P113">
        <f t="shared" ca="1" si="8"/>
        <v>3600</v>
      </c>
      <c r="Q113">
        <f t="shared" ca="1" si="8"/>
        <v>3600</v>
      </c>
      <c r="R113">
        <f t="shared" ca="1" si="8"/>
        <v>3600</v>
      </c>
      <c r="S113">
        <f t="shared" ca="1" si="8"/>
        <v>3600</v>
      </c>
      <c r="T113">
        <f t="shared" ca="1" si="8"/>
        <v>3600</v>
      </c>
      <c r="U113">
        <f t="shared" ca="1" si="8"/>
        <v>3600</v>
      </c>
      <c r="V113">
        <f t="shared" ca="1" si="8"/>
        <v>3600</v>
      </c>
      <c r="W113">
        <f t="shared" ca="1" si="8"/>
        <v>3600</v>
      </c>
      <c r="X113">
        <f t="shared" ca="1" si="8"/>
        <v>3600</v>
      </c>
      <c r="Y113">
        <f t="shared" ca="1" si="8"/>
        <v>3600</v>
      </c>
      <c r="Z113">
        <f t="shared" ca="1" si="8"/>
        <v>3600</v>
      </c>
      <c r="AA113">
        <f t="shared" ca="1" si="8"/>
        <v>3600</v>
      </c>
      <c r="AB113">
        <f t="shared" ca="1" si="8"/>
        <v>3600</v>
      </c>
      <c r="AC113">
        <f t="shared" ca="1" si="8"/>
        <v>3600</v>
      </c>
      <c r="AD113">
        <f t="shared" ca="1" si="8"/>
        <v>3600</v>
      </c>
      <c r="AE113">
        <f t="shared" ca="1" si="8"/>
        <v>3600</v>
      </c>
      <c r="AF113">
        <f t="shared" ca="1" si="8"/>
        <v>3600</v>
      </c>
      <c r="AG113">
        <f t="shared" ca="1" si="8"/>
        <v>3600</v>
      </c>
      <c r="AH113">
        <f t="shared" ref="AH113:BA113" ca="1" si="9">SUM(AH77,AH95)</f>
        <v>3600</v>
      </c>
      <c r="AI113">
        <f t="shared" ca="1" si="9"/>
        <v>3600</v>
      </c>
      <c r="AJ113">
        <f t="shared" ca="1" si="9"/>
        <v>3600</v>
      </c>
      <c r="AK113">
        <f t="shared" ca="1" si="9"/>
        <v>3600</v>
      </c>
      <c r="AL113">
        <f t="shared" ca="1" si="9"/>
        <v>3600</v>
      </c>
      <c r="AM113">
        <f t="shared" ca="1" si="9"/>
        <v>3600</v>
      </c>
      <c r="AN113">
        <f t="shared" ca="1" si="9"/>
        <v>3600</v>
      </c>
      <c r="AO113">
        <f t="shared" ca="1" si="9"/>
        <v>3600</v>
      </c>
      <c r="AP113">
        <f t="shared" ca="1" si="9"/>
        <v>3600</v>
      </c>
      <c r="AQ113">
        <f t="shared" ca="1" si="9"/>
        <v>3600</v>
      </c>
      <c r="AR113">
        <f t="shared" ca="1" si="9"/>
        <v>3600</v>
      </c>
      <c r="AS113">
        <f t="shared" ca="1" si="9"/>
        <v>3600</v>
      </c>
      <c r="AT113">
        <f t="shared" ca="1" si="9"/>
        <v>3600</v>
      </c>
      <c r="AU113">
        <f t="shared" ca="1" si="9"/>
        <v>3600</v>
      </c>
      <c r="AV113">
        <f t="shared" ca="1" si="9"/>
        <v>3600</v>
      </c>
      <c r="AW113">
        <f t="shared" ca="1" si="9"/>
        <v>3600</v>
      </c>
      <c r="AX113">
        <f t="shared" ca="1" si="9"/>
        <v>3600</v>
      </c>
      <c r="AY113">
        <f t="shared" ca="1" si="9"/>
        <v>3600</v>
      </c>
      <c r="AZ113">
        <f t="shared" ca="1" si="9"/>
        <v>3600</v>
      </c>
      <c r="BA113">
        <f t="shared" ca="1" si="9"/>
        <v>3600</v>
      </c>
      <c r="BC113">
        <f t="shared" ref="BC113:BC127" ca="1" si="10">AVERAGE(B113:BA113)</f>
        <v>3600</v>
      </c>
    </row>
    <row r="114" spans="1:55" x14ac:dyDescent="0.35">
      <c r="A114" s="2" t="str" cm="1">
        <f t="array" ref="A114">INDEX('Data Validation (Hide)'!$B$2:$B$16,ROW(A3),1)</f>
        <v>8 Group Session</v>
      </c>
      <c r="B114">
        <f t="shared" ref="B114:AG114" ca="1" si="11">SUM(B78,B96)</f>
        <v>3600</v>
      </c>
      <c r="C114">
        <f t="shared" ca="1" si="11"/>
        <v>3600</v>
      </c>
      <c r="D114">
        <f t="shared" ca="1" si="11"/>
        <v>3600</v>
      </c>
      <c r="E114">
        <f t="shared" ca="1" si="11"/>
        <v>3600</v>
      </c>
      <c r="F114">
        <f t="shared" ca="1" si="11"/>
        <v>3600</v>
      </c>
      <c r="G114">
        <f t="shared" ca="1" si="11"/>
        <v>3600</v>
      </c>
      <c r="H114">
        <f t="shared" ca="1" si="11"/>
        <v>3600</v>
      </c>
      <c r="I114">
        <f t="shared" ca="1" si="11"/>
        <v>3600</v>
      </c>
      <c r="J114">
        <f t="shared" ca="1" si="11"/>
        <v>3600</v>
      </c>
      <c r="K114">
        <f t="shared" ca="1" si="11"/>
        <v>3600</v>
      </c>
      <c r="L114">
        <f t="shared" ca="1" si="11"/>
        <v>3600</v>
      </c>
      <c r="M114">
        <f t="shared" ca="1" si="11"/>
        <v>3600</v>
      </c>
      <c r="N114">
        <f t="shared" ca="1" si="11"/>
        <v>3600</v>
      </c>
      <c r="O114">
        <f t="shared" ca="1" si="11"/>
        <v>3600</v>
      </c>
      <c r="P114">
        <f t="shared" ca="1" si="11"/>
        <v>3600</v>
      </c>
      <c r="Q114">
        <f t="shared" ca="1" si="11"/>
        <v>3600</v>
      </c>
      <c r="R114">
        <f t="shared" ca="1" si="11"/>
        <v>3600</v>
      </c>
      <c r="S114">
        <f t="shared" ca="1" si="11"/>
        <v>3600</v>
      </c>
      <c r="T114">
        <f t="shared" ca="1" si="11"/>
        <v>3600</v>
      </c>
      <c r="U114">
        <f t="shared" ca="1" si="11"/>
        <v>3600</v>
      </c>
      <c r="V114">
        <f t="shared" ca="1" si="11"/>
        <v>3600</v>
      </c>
      <c r="W114">
        <f t="shared" ca="1" si="11"/>
        <v>3600</v>
      </c>
      <c r="X114">
        <f t="shared" ca="1" si="11"/>
        <v>3600</v>
      </c>
      <c r="Y114">
        <f t="shared" ca="1" si="11"/>
        <v>3600</v>
      </c>
      <c r="Z114">
        <f t="shared" ca="1" si="11"/>
        <v>3600</v>
      </c>
      <c r="AA114">
        <f t="shared" ca="1" si="11"/>
        <v>3600</v>
      </c>
      <c r="AB114">
        <f t="shared" ca="1" si="11"/>
        <v>3600</v>
      </c>
      <c r="AC114">
        <f t="shared" ca="1" si="11"/>
        <v>3600</v>
      </c>
      <c r="AD114">
        <f t="shared" ca="1" si="11"/>
        <v>3600</v>
      </c>
      <c r="AE114">
        <f t="shared" ca="1" si="11"/>
        <v>3600</v>
      </c>
      <c r="AF114">
        <f t="shared" ca="1" si="11"/>
        <v>3600</v>
      </c>
      <c r="AG114">
        <f t="shared" ca="1" si="11"/>
        <v>3600</v>
      </c>
      <c r="AH114">
        <f t="shared" ref="AH114:BA114" ca="1" si="12">SUM(AH78,AH96)</f>
        <v>3600</v>
      </c>
      <c r="AI114">
        <f t="shared" ca="1" si="12"/>
        <v>3600</v>
      </c>
      <c r="AJ114">
        <f t="shared" ca="1" si="12"/>
        <v>3600</v>
      </c>
      <c r="AK114">
        <f t="shared" ca="1" si="12"/>
        <v>3600</v>
      </c>
      <c r="AL114">
        <f t="shared" ca="1" si="12"/>
        <v>3600</v>
      </c>
      <c r="AM114">
        <f t="shared" ca="1" si="12"/>
        <v>3600</v>
      </c>
      <c r="AN114">
        <f t="shared" ca="1" si="12"/>
        <v>3600</v>
      </c>
      <c r="AO114">
        <f t="shared" ca="1" si="12"/>
        <v>3600</v>
      </c>
      <c r="AP114">
        <f t="shared" ca="1" si="12"/>
        <v>3600</v>
      </c>
      <c r="AQ114">
        <f t="shared" ca="1" si="12"/>
        <v>3600</v>
      </c>
      <c r="AR114">
        <f t="shared" ca="1" si="12"/>
        <v>3600</v>
      </c>
      <c r="AS114">
        <f t="shared" ca="1" si="12"/>
        <v>3600</v>
      </c>
      <c r="AT114">
        <f t="shared" ca="1" si="12"/>
        <v>3600</v>
      </c>
      <c r="AU114">
        <f t="shared" ca="1" si="12"/>
        <v>3600</v>
      </c>
      <c r="AV114">
        <f t="shared" ca="1" si="12"/>
        <v>3600</v>
      </c>
      <c r="AW114">
        <f t="shared" ca="1" si="12"/>
        <v>3600</v>
      </c>
      <c r="AX114">
        <f t="shared" ca="1" si="12"/>
        <v>3600</v>
      </c>
      <c r="AY114">
        <f t="shared" ca="1" si="12"/>
        <v>3600</v>
      </c>
      <c r="AZ114">
        <f t="shared" ca="1" si="12"/>
        <v>3600</v>
      </c>
      <c r="BA114">
        <f t="shared" ca="1" si="12"/>
        <v>3600</v>
      </c>
      <c r="BC114">
        <f t="shared" ca="1" si="10"/>
        <v>3600</v>
      </c>
    </row>
    <row r="115" spans="1:55" x14ac:dyDescent="0.35">
      <c r="A115" s="2" t="str" cm="1">
        <f t="array" ref="A115">INDEX('Data Validation (Hide)'!$B$2:$B$16,ROW(A4),1)</f>
        <v>20 Individual</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40 Individual</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10800</v>
      </c>
      <c r="C127">
        <f t="shared" ref="C127:BA127" ca="1" si="37">SUM(C112:C126)</f>
        <v>10800</v>
      </c>
      <c r="D127">
        <f t="shared" ca="1" si="37"/>
        <v>10800</v>
      </c>
      <c r="E127">
        <f t="shared" ca="1" si="37"/>
        <v>10800</v>
      </c>
      <c r="F127">
        <f t="shared" ca="1" si="37"/>
        <v>10800</v>
      </c>
      <c r="G127">
        <f t="shared" ca="1" si="37"/>
        <v>10800</v>
      </c>
      <c r="H127">
        <f t="shared" ca="1" si="37"/>
        <v>10800</v>
      </c>
      <c r="I127">
        <f t="shared" ca="1" si="37"/>
        <v>10800</v>
      </c>
      <c r="J127">
        <f t="shared" ca="1" si="37"/>
        <v>10800</v>
      </c>
      <c r="K127">
        <f t="shared" ca="1" si="37"/>
        <v>10800</v>
      </c>
      <c r="L127">
        <f t="shared" ca="1" si="37"/>
        <v>10800</v>
      </c>
      <c r="M127">
        <f t="shared" ca="1" si="37"/>
        <v>10800</v>
      </c>
      <c r="N127">
        <f t="shared" ca="1" si="37"/>
        <v>10800</v>
      </c>
      <c r="O127">
        <f t="shared" ca="1" si="37"/>
        <v>10800</v>
      </c>
      <c r="P127">
        <f t="shared" ca="1" si="37"/>
        <v>10800</v>
      </c>
      <c r="Q127">
        <f t="shared" ca="1" si="37"/>
        <v>10800</v>
      </c>
      <c r="R127">
        <f t="shared" ca="1" si="37"/>
        <v>10800</v>
      </c>
      <c r="S127">
        <f t="shared" ca="1" si="37"/>
        <v>10800</v>
      </c>
      <c r="T127">
        <f t="shared" ca="1" si="37"/>
        <v>10800</v>
      </c>
      <c r="U127">
        <f t="shared" ca="1" si="37"/>
        <v>10800</v>
      </c>
      <c r="V127">
        <f t="shared" ca="1" si="37"/>
        <v>10800</v>
      </c>
      <c r="W127">
        <f t="shared" ca="1" si="37"/>
        <v>10800</v>
      </c>
      <c r="X127">
        <f t="shared" ca="1" si="37"/>
        <v>10800</v>
      </c>
      <c r="Y127">
        <f t="shared" ca="1" si="37"/>
        <v>10800</v>
      </c>
      <c r="Z127">
        <f t="shared" ca="1" si="37"/>
        <v>10800</v>
      </c>
      <c r="AA127">
        <f t="shared" ca="1" si="37"/>
        <v>10800</v>
      </c>
      <c r="AB127">
        <f t="shared" ca="1" si="37"/>
        <v>10800</v>
      </c>
      <c r="AC127">
        <f t="shared" ca="1" si="37"/>
        <v>10800</v>
      </c>
      <c r="AD127">
        <f t="shared" ca="1" si="37"/>
        <v>10800</v>
      </c>
      <c r="AE127">
        <f t="shared" ca="1" si="37"/>
        <v>10800</v>
      </c>
      <c r="AF127">
        <f t="shared" ca="1" si="37"/>
        <v>10800</v>
      </c>
      <c r="AG127">
        <f t="shared" ca="1" si="37"/>
        <v>10800</v>
      </c>
      <c r="AH127">
        <f t="shared" ca="1" si="37"/>
        <v>10800</v>
      </c>
      <c r="AI127">
        <f t="shared" ca="1" si="37"/>
        <v>10800</v>
      </c>
      <c r="AJ127">
        <f t="shared" ca="1" si="37"/>
        <v>10800</v>
      </c>
      <c r="AK127">
        <f t="shared" ca="1" si="37"/>
        <v>10800</v>
      </c>
      <c r="AL127">
        <f t="shared" ca="1" si="37"/>
        <v>10800</v>
      </c>
      <c r="AM127">
        <f t="shared" ca="1" si="37"/>
        <v>10800</v>
      </c>
      <c r="AN127">
        <f t="shared" ca="1" si="37"/>
        <v>10800</v>
      </c>
      <c r="AO127">
        <f t="shared" ca="1" si="37"/>
        <v>10800</v>
      </c>
      <c r="AP127">
        <f t="shared" ca="1" si="37"/>
        <v>10800</v>
      </c>
      <c r="AQ127">
        <f t="shared" ca="1" si="37"/>
        <v>10800</v>
      </c>
      <c r="AR127">
        <f t="shared" ca="1" si="37"/>
        <v>10800</v>
      </c>
      <c r="AS127">
        <f t="shared" ca="1" si="37"/>
        <v>10800</v>
      </c>
      <c r="AT127">
        <f t="shared" ca="1" si="37"/>
        <v>10800</v>
      </c>
      <c r="AU127">
        <f t="shared" ca="1" si="37"/>
        <v>10800</v>
      </c>
      <c r="AV127">
        <f t="shared" ca="1" si="37"/>
        <v>10800</v>
      </c>
      <c r="AW127">
        <f t="shared" ca="1" si="37"/>
        <v>10800</v>
      </c>
      <c r="AX127">
        <f t="shared" ca="1" si="37"/>
        <v>10800</v>
      </c>
      <c r="AY127">
        <f t="shared" ca="1" si="37"/>
        <v>10800</v>
      </c>
      <c r="AZ127">
        <f t="shared" ca="1" si="37"/>
        <v>10800</v>
      </c>
      <c r="BA127">
        <f t="shared" ca="1" si="37"/>
        <v>10800</v>
      </c>
      <c r="BC127">
        <f t="shared" ca="1" si="10"/>
        <v>10800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(Hide)'!$A135,'Capacity Summary'!$I$138:$BH$138,0))="x",INDEX('Capacity Summary'!$C$139:$F$238,MATCH('Capacity Backing (Hide)'!B$132,'Capacity Summary'!$B$139:$B$238,0),4),IF(INDEX('Capacity Summary'!$I$139:$BH$238,MATCH('Capacity Backing (Hide)'!B$132,'Capacity Summary'!$B$139:$B$238,0),MATCH('Capacity Backing (Hide)'!$A135,'Capacity Summary'!$I$138:$BH$138,0))&lt;&gt;0,INDEX('Capacity Summary'!$I$139:$BH$238,MATCH('Capacity Backing (Hide)'!B$132,'Capacity Summary'!$B$139:$B$238,0),MATCH('Capacity Backing (Hide)'!$A135,'Capacity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(Hide)'!$A135,'Capacity Summary'!$I$138:$BH$138,0))="x",INDEX('Capacity Summary'!$C$139:$F$238,MATCH('Capacity Backing (Hide)'!C$132,'Capacity Summary'!$B$139:$B$238,0),4),IF(INDEX('Capacity Summary'!$I$139:$BH$238,MATCH('Capacity Backing (Hide)'!C$132,'Capacity Summary'!$B$139:$B$238,0),MATCH('Capacity Backing (Hide)'!$A135,'Capacity Summary'!$I$138:$BH$138,0))&lt;&gt;0,INDEX('Capacity Summary'!$I$139:$BH$238,MATCH('Capacity Backing (Hide)'!C$132,'Capacity Summary'!$B$139:$B$238,0),MATCH('Capacity Backing (Hide)'!$A135,'Capacity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(Hide)'!$A135,'Capacity Summary'!$I$138:$BH$138,0))="x",INDEX('Capacity Summary'!$C$139:$F$238,MATCH('Capacity Backing (Hide)'!D$132,'Capacity Summary'!$B$139:$B$238,0),4),IF(INDEX('Capacity Summary'!$I$139:$BH$238,MATCH('Capacity Backing (Hide)'!D$132,'Capacity Summary'!$B$139:$B$238,0),MATCH('Capacity Backing (Hide)'!$A135,'Capacity Summary'!$I$138:$BH$138,0))&lt;&gt;0,INDEX('Capacity Summary'!$I$139:$BH$238,MATCH('Capacity Backing (Hide)'!D$132,'Capacity Summary'!$B$139:$B$238,0),MATCH('Capacity Backing (Hide)'!$A135,'Capacity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(Hide)'!$A135,'Capacity Summary'!$I$138:$BH$138,0))="x",INDEX('Capacity Summary'!$C$139:$F$238,MATCH('Capacity Backing (Hide)'!E$132,'Capacity Summary'!$B$139:$B$238,0),4),IF(INDEX('Capacity Summary'!$I$139:$BH$238,MATCH('Capacity Backing (Hide)'!E$132,'Capacity Summary'!$B$139:$B$238,0),MATCH('Capacity Backing (Hide)'!$A135,'Capacity Summary'!$I$138:$BH$138,0))&lt;&gt;0,INDEX('Capacity Summary'!$I$139:$BH$238,MATCH('Capacity Backing (Hide)'!E$132,'Capacity Summary'!$B$139:$B$238,0),MATCH('Capacity Backing (Hide)'!$A135,'Capacity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(Hide)'!$A135,'Capacity Summary'!$I$138:$BH$138,0))="x",INDEX('Capacity Summary'!$C$139:$F$238,MATCH('Capacity Backing (Hide)'!F$132,'Capacity Summary'!$B$139:$B$238,0),4),IF(INDEX('Capacity Summary'!$I$139:$BH$238,MATCH('Capacity Backing (Hide)'!F$132,'Capacity Summary'!$B$139:$B$238,0),MATCH('Capacity Backing (Hide)'!$A135,'Capacity Summary'!$I$138:$BH$138,0))&lt;&gt;0,INDEX('Capacity Summary'!$I$139:$BH$238,MATCH('Capacity Backing (Hide)'!F$132,'Capacity Summary'!$B$139:$B$238,0),MATCH('Capacity Backing (Hide)'!$A135,'Capacity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(Hide)'!$A135,'Capacity Summary'!$I$138:$BH$138,0))="x",INDEX('Capacity Summary'!$C$139:$F$238,MATCH('Capacity Backing (Hide)'!G$132,'Capacity Summary'!$B$139:$B$238,0),4),IF(INDEX('Capacity Summary'!$I$139:$BH$238,MATCH('Capacity Backing (Hide)'!G$132,'Capacity Summary'!$B$139:$B$238,0),MATCH('Capacity Backing (Hide)'!$A135,'Capacity Summary'!$I$138:$BH$138,0))&lt;&gt;0,INDEX('Capacity Summary'!$I$139:$BH$238,MATCH('Capacity Backing (Hide)'!G$132,'Capacity Summary'!$B$139:$B$238,0),MATCH('Capacity Backing (Hide)'!$A135,'Capacity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(Hide)'!$A135,'Capacity Summary'!$I$138:$BH$138,0))="x",INDEX('Capacity Summary'!$C$139:$F$238,MATCH('Capacity Backing (Hide)'!H$132,'Capacity Summary'!$B$139:$B$238,0),4),IF(INDEX('Capacity Summary'!$I$139:$BH$238,MATCH('Capacity Backing (Hide)'!H$132,'Capacity Summary'!$B$139:$B$238,0),MATCH('Capacity Backing (Hide)'!$A135,'Capacity Summary'!$I$138:$BH$138,0))&lt;&gt;0,INDEX('Capacity Summary'!$I$139:$BH$238,MATCH('Capacity Backing (Hide)'!H$132,'Capacity Summary'!$B$139:$B$238,0),MATCH('Capacity Backing (Hide)'!$A135,'Capacity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(Hide)'!$A135,'Capacity Summary'!$I$138:$BH$138,0))="x",INDEX('Capacity Summary'!$C$139:$F$238,MATCH('Capacity Backing (Hide)'!I$132,'Capacity Summary'!$B$139:$B$238,0),4),IF(INDEX('Capacity Summary'!$I$139:$BH$238,MATCH('Capacity Backing (Hide)'!I$132,'Capacity Summary'!$B$139:$B$238,0),MATCH('Capacity Backing (Hide)'!$A135,'Capacity Summary'!$I$138:$BH$138,0))&lt;&gt;0,INDEX('Capacity Summary'!$I$139:$BH$238,MATCH('Capacity Backing (Hide)'!I$132,'Capacity Summary'!$B$139:$B$238,0),MATCH('Capacity Backing (Hide)'!$A135,'Capacity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(Hide)'!$A135,'Capacity Summary'!$I$138:$BH$138,0))="x",INDEX('Capacity Summary'!$C$139:$F$238,MATCH('Capacity Backing (Hide)'!J$132,'Capacity Summary'!$B$139:$B$238,0),4),IF(INDEX('Capacity Summary'!$I$139:$BH$238,MATCH('Capacity Backing (Hide)'!J$132,'Capacity Summary'!$B$139:$B$238,0),MATCH('Capacity Backing (Hide)'!$A135,'Capacity Summary'!$I$138:$BH$138,0))&lt;&gt;0,INDEX('Capacity Summary'!$I$139:$BH$238,MATCH('Capacity Backing (Hide)'!J$132,'Capacity Summary'!$B$139:$B$238,0),MATCH('Capacity Backing (Hide)'!$A135,'Capacity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(Hide)'!$A135,'Capacity Summary'!$I$138:$BH$138,0))="x",INDEX('Capacity Summary'!$C$139:$F$238,MATCH('Capacity Backing (Hide)'!K$132,'Capacity Summary'!$B$139:$B$238,0),4),IF(INDEX('Capacity Summary'!$I$139:$BH$238,MATCH('Capacity Backing (Hide)'!K$132,'Capacity Summary'!$B$139:$B$238,0),MATCH('Capacity Backing (Hide)'!$A135,'Capacity Summary'!$I$138:$BH$138,0))&lt;&gt;0,INDEX('Capacity Summary'!$I$139:$BH$238,MATCH('Capacity Backing (Hide)'!K$132,'Capacity Summary'!$B$139:$B$238,0),MATCH('Capacity Backing (Hide)'!$A135,'Capacity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(Hide)'!$A135,'Capacity Summary'!$I$138:$BH$138,0))="x",INDEX('Capacity Summary'!$C$139:$F$238,MATCH('Capacity Backing (Hide)'!L$132,'Capacity Summary'!$B$139:$B$238,0),4),IF(INDEX('Capacity Summary'!$I$139:$BH$238,MATCH('Capacity Backing (Hide)'!L$132,'Capacity Summary'!$B$139:$B$238,0),MATCH('Capacity Backing (Hide)'!$A135,'Capacity Summary'!$I$138:$BH$138,0))&lt;&gt;0,INDEX('Capacity Summary'!$I$139:$BH$238,MATCH('Capacity Backing (Hide)'!L$132,'Capacity Summary'!$B$139:$B$238,0),MATCH('Capacity Backing (Hide)'!$A135,'Capacity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(Hide)'!$A135,'Capacity Summary'!$I$138:$BH$138,0))="x",INDEX('Capacity Summary'!$C$139:$F$238,MATCH('Capacity Backing (Hide)'!M$132,'Capacity Summary'!$B$139:$B$238,0),4),IF(INDEX('Capacity Summary'!$I$139:$BH$238,MATCH('Capacity Backing (Hide)'!M$132,'Capacity Summary'!$B$139:$B$238,0),MATCH('Capacity Backing (Hide)'!$A135,'Capacity Summary'!$I$138:$BH$138,0))&lt;&gt;0,INDEX('Capacity Summary'!$I$139:$BH$238,MATCH('Capacity Backing (Hide)'!M$132,'Capacity Summary'!$B$139:$B$238,0),MATCH('Capacity Backing (Hide)'!$A135,'Capacity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(Hide)'!$A135,'Capacity Summary'!$I$138:$BH$138,0))="x",INDEX('Capacity Summary'!$C$139:$F$238,MATCH('Capacity Backing (Hide)'!N$132,'Capacity Summary'!$B$139:$B$238,0),4),IF(INDEX('Capacity Summary'!$I$139:$BH$238,MATCH('Capacity Backing (Hide)'!N$132,'Capacity Summary'!$B$139:$B$238,0),MATCH('Capacity Backing (Hide)'!$A135,'Capacity Summary'!$I$138:$BH$138,0))&lt;&gt;0,INDEX('Capacity Summary'!$I$139:$BH$238,MATCH('Capacity Backing (Hide)'!N$132,'Capacity Summary'!$B$139:$B$238,0),MATCH('Capacity Backing (Hide)'!$A135,'Capacity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(Hide)'!$A135,'Capacity Summary'!$I$138:$BH$138,0))="x",INDEX('Capacity Summary'!$C$139:$F$238,MATCH('Capacity Backing (Hide)'!O$132,'Capacity Summary'!$B$139:$B$238,0),4),IF(INDEX('Capacity Summary'!$I$139:$BH$238,MATCH('Capacity Backing (Hide)'!O$132,'Capacity Summary'!$B$139:$B$238,0),MATCH('Capacity Backing (Hide)'!$A135,'Capacity Summary'!$I$138:$BH$138,0))&lt;&gt;0,INDEX('Capacity Summary'!$I$139:$BH$238,MATCH('Capacity Backing (Hide)'!O$132,'Capacity Summary'!$B$139:$B$238,0),MATCH('Capacity Backing (Hide)'!$A135,'Capacity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(Hide)'!$A135,'Capacity Summary'!$I$138:$BH$138,0))="x",INDEX('Capacity Summary'!$C$139:$F$238,MATCH('Capacity Backing (Hide)'!P$132,'Capacity Summary'!$B$139:$B$238,0),4),IF(INDEX('Capacity Summary'!$I$139:$BH$238,MATCH('Capacity Backing (Hide)'!P$132,'Capacity Summary'!$B$139:$B$238,0),MATCH('Capacity Backing (Hide)'!$A135,'Capacity Summary'!$I$138:$BH$138,0))&lt;&gt;0,INDEX('Capacity Summary'!$I$139:$BH$238,MATCH('Capacity Backing (Hide)'!P$132,'Capacity Summary'!$B$139:$B$238,0),MATCH('Capacity Backing (Hide)'!$A135,'Capacity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(Hide)'!$A135,'Capacity Summary'!$I$138:$BH$138,0))="x",INDEX('Capacity Summary'!$C$139:$F$238,MATCH('Capacity Backing (Hide)'!Q$132,'Capacity Summary'!$B$139:$B$238,0),4),IF(INDEX('Capacity Summary'!$I$139:$BH$238,MATCH('Capacity Backing (Hide)'!Q$132,'Capacity Summary'!$B$139:$B$238,0),MATCH('Capacity Backing (Hide)'!$A135,'Capacity Summary'!$I$138:$BH$138,0))&lt;&gt;0,INDEX('Capacity Summary'!$I$139:$BH$238,MATCH('Capacity Backing (Hide)'!Q$132,'Capacity Summary'!$B$139:$B$238,0),MATCH('Capacity Backing (Hide)'!$A135,'Capacity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(Hide)'!$A135,'Capacity Summary'!$I$138:$BH$138,0))="x",INDEX('Capacity Summary'!$C$139:$F$238,MATCH('Capacity Backing (Hide)'!R$132,'Capacity Summary'!$B$139:$B$238,0),4),IF(INDEX('Capacity Summary'!$I$139:$BH$238,MATCH('Capacity Backing (Hide)'!R$132,'Capacity Summary'!$B$139:$B$238,0),MATCH('Capacity Backing (Hide)'!$A135,'Capacity Summary'!$I$138:$BH$138,0))&lt;&gt;0,INDEX('Capacity Summary'!$I$139:$BH$238,MATCH('Capacity Backing (Hide)'!R$132,'Capacity Summary'!$B$139:$B$238,0),MATCH('Capacity Backing (Hide)'!$A135,'Capacity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(Hide)'!$A135,'Capacity Summary'!$I$138:$BH$138,0))="x",INDEX('Capacity Summary'!$C$139:$F$238,MATCH('Capacity Backing (Hide)'!S$132,'Capacity Summary'!$B$139:$B$238,0),4),IF(INDEX('Capacity Summary'!$I$139:$BH$238,MATCH('Capacity Backing (Hide)'!S$132,'Capacity Summary'!$B$139:$B$238,0),MATCH('Capacity Backing (Hide)'!$A135,'Capacity Summary'!$I$138:$BH$138,0))&lt;&gt;0,INDEX('Capacity Summary'!$I$139:$BH$238,MATCH('Capacity Backing (Hide)'!S$132,'Capacity Summary'!$B$139:$B$238,0),MATCH('Capacity Backing (Hide)'!$A135,'Capacity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(Hide)'!$A135,'Capacity Summary'!$I$138:$BH$138,0))="x",INDEX('Capacity Summary'!$C$139:$F$238,MATCH('Capacity Backing (Hide)'!T$132,'Capacity Summary'!$B$139:$B$238,0),4),IF(INDEX('Capacity Summary'!$I$139:$BH$238,MATCH('Capacity Backing (Hide)'!T$132,'Capacity Summary'!$B$139:$B$238,0),MATCH('Capacity Backing (Hide)'!$A135,'Capacity Summary'!$I$138:$BH$138,0))&lt;&gt;0,INDEX('Capacity Summary'!$I$139:$BH$238,MATCH('Capacity Backing (Hide)'!T$132,'Capacity Summary'!$B$139:$B$238,0),MATCH('Capacity Backing (Hide)'!$A135,'Capacity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(Hide)'!$A135,'Capacity Summary'!$I$138:$BH$138,0))="x",INDEX('Capacity Summary'!$C$139:$F$238,MATCH('Capacity Backing (Hide)'!U$132,'Capacity Summary'!$B$139:$B$238,0),4),IF(INDEX('Capacity Summary'!$I$139:$BH$238,MATCH('Capacity Backing (Hide)'!U$132,'Capacity Summary'!$B$139:$B$238,0),MATCH('Capacity Backing (Hide)'!$A135,'Capacity Summary'!$I$138:$BH$138,0))&lt;&gt;0,INDEX('Capacity Summary'!$I$139:$BH$238,MATCH('Capacity Backing (Hide)'!U$132,'Capacity Summary'!$B$139:$B$238,0),MATCH('Capacity Backing (Hide)'!$A135,'Capacity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(Hide)'!$A135,'Capacity Summary'!$I$138:$BH$138,0))="x",INDEX('Capacity Summary'!$C$139:$F$238,MATCH('Capacity Backing (Hide)'!V$132,'Capacity Summary'!$B$139:$B$238,0),4),IF(INDEX('Capacity Summary'!$I$139:$BH$238,MATCH('Capacity Backing (Hide)'!V$132,'Capacity Summary'!$B$139:$B$238,0),MATCH('Capacity Backing (Hide)'!$A135,'Capacity Summary'!$I$138:$BH$138,0))&lt;&gt;0,INDEX('Capacity Summary'!$I$139:$BH$238,MATCH('Capacity Backing (Hide)'!V$132,'Capacity Summary'!$B$139:$B$238,0),MATCH('Capacity Backing (Hide)'!$A135,'Capacity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(Hide)'!$A135,'Capacity Summary'!$I$138:$BH$138,0))="x",INDEX('Capacity Summary'!$C$139:$F$238,MATCH('Capacity Backing (Hide)'!W$132,'Capacity Summary'!$B$139:$B$238,0),4),IF(INDEX('Capacity Summary'!$I$139:$BH$238,MATCH('Capacity Backing (Hide)'!W$132,'Capacity Summary'!$B$139:$B$238,0),MATCH('Capacity Backing (Hide)'!$A135,'Capacity Summary'!$I$138:$BH$138,0))&lt;&gt;0,INDEX('Capacity Summary'!$I$139:$BH$238,MATCH('Capacity Backing (Hide)'!W$132,'Capacity Summary'!$B$139:$B$238,0),MATCH('Capacity Backing (Hide)'!$A135,'Capacity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(Hide)'!$A135,'Capacity Summary'!$I$138:$BH$138,0))="x",INDEX('Capacity Summary'!$C$139:$F$238,MATCH('Capacity Backing (Hide)'!X$132,'Capacity Summary'!$B$139:$B$238,0),4),IF(INDEX('Capacity Summary'!$I$139:$BH$238,MATCH('Capacity Backing (Hide)'!X$132,'Capacity Summary'!$B$139:$B$238,0),MATCH('Capacity Backing (Hide)'!$A135,'Capacity Summary'!$I$138:$BH$138,0))&lt;&gt;0,INDEX('Capacity Summary'!$I$139:$BH$238,MATCH('Capacity Backing (Hide)'!X$132,'Capacity Summary'!$B$139:$B$238,0),MATCH('Capacity Backing (Hide)'!$A135,'Capacity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(Hide)'!$A135,'Capacity Summary'!$I$138:$BH$138,0))="x",INDEX('Capacity Summary'!$C$139:$F$238,MATCH('Capacity Backing (Hide)'!Y$132,'Capacity Summary'!$B$139:$B$238,0),4),IF(INDEX('Capacity Summary'!$I$139:$BH$238,MATCH('Capacity Backing (Hide)'!Y$132,'Capacity Summary'!$B$139:$B$238,0),MATCH('Capacity Backing (Hide)'!$A135,'Capacity Summary'!$I$138:$BH$138,0))&lt;&gt;0,INDEX('Capacity Summary'!$I$139:$BH$238,MATCH('Capacity Backing (Hide)'!Y$132,'Capacity Summary'!$B$139:$B$238,0),MATCH('Capacity Backing (Hide)'!$A135,'Capacity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(Hide)'!$A135,'Capacity Summary'!$I$138:$BH$138,0))="x",INDEX('Capacity Summary'!$C$139:$F$238,MATCH('Capacity Backing (Hide)'!Z$132,'Capacity Summary'!$B$139:$B$238,0),4),IF(INDEX('Capacity Summary'!$I$139:$BH$238,MATCH('Capacity Backing (Hide)'!Z$132,'Capacity Summary'!$B$139:$B$238,0),MATCH('Capacity Backing (Hide)'!$A135,'Capacity Summary'!$I$138:$BH$138,0))&lt;&gt;0,INDEX('Capacity Summary'!$I$139:$BH$238,MATCH('Capacity Backing (Hide)'!Z$132,'Capacity Summary'!$B$139:$B$238,0),MATCH('Capacity Backing (Hide)'!$A135,'Capacity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(Hide)'!$A135,'Capacity Summary'!$I$138:$BH$138,0))="x",INDEX('Capacity Summary'!$C$139:$F$238,MATCH('Capacity Backing (Hide)'!AA$132,'Capacity Summary'!$B$139:$B$238,0),4),IF(INDEX('Capacity Summary'!$I$139:$BH$238,MATCH('Capacity Backing (Hide)'!AA$132,'Capacity Summary'!$B$139:$B$238,0),MATCH('Capacity Backing (Hide)'!$A135,'Capacity Summary'!$I$138:$BH$138,0))&lt;&gt;0,INDEX('Capacity Summary'!$I$139:$BH$238,MATCH('Capacity Backing (Hide)'!AA$132,'Capacity Summary'!$B$139:$B$238,0),MATCH('Capacity Backing (Hide)'!$A135,'Capacity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(Hide)'!$A135,'Capacity Summary'!$I$138:$BH$138,0))="x",INDEX('Capacity Summary'!$C$139:$F$238,MATCH('Capacity Backing (Hide)'!AB$132,'Capacity Summary'!$B$139:$B$238,0),4),IF(INDEX('Capacity Summary'!$I$139:$BH$238,MATCH('Capacity Backing (Hide)'!AB$132,'Capacity Summary'!$B$139:$B$238,0),MATCH('Capacity Backing (Hide)'!$A135,'Capacity Summary'!$I$138:$BH$138,0))&lt;&gt;0,INDEX('Capacity Summary'!$I$139:$BH$238,MATCH('Capacity Backing (Hide)'!AB$132,'Capacity Summary'!$B$139:$B$238,0),MATCH('Capacity Backing (Hide)'!$A135,'Capacity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(Hide)'!$A135,'Capacity Summary'!$I$138:$BH$138,0))="x",INDEX('Capacity Summary'!$C$139:$F$238,MATCH('Capacity Backing (Hide)'!AC$132,'Capacity Summary'!$B$139:$B$238,0),4),IF(INDEX('Capacity Summary'!$I$139:$BH$238,MATCH('Capacity Backing (Hide)'!AC$132,'Capacity Summary'!$B$139:$B$238,0),MATCH('Capacity Backing (Hide)'!$A135,'Capacity Summary'!$I$138:$BH$138,0))&lt;&gt;0,INDEX('Capacity Summary'!$I$139:$BH$238,MATCH('Capacity Backing (Hide)'!AC$132,'Capacity Summary'!$B$139:$B$238,0),MATCH('Capacity Backing (Hide)'!$A135,'Capacity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(Hide)'!$A135,'Capacity Summary'!$I$138:$BH$138,0))="x",INDEX('Capacity Summary'!$C$139:$F$238,MATCH('Capacity Backing (Hide)'!AD$132,'Capacity Summary'!$B$139:$B$238,0),4),IF(INDEX('Capacity Summary'!$I$139:$BH$238,MATCH('Capacity Backing (Hide)'!AD$132,'Capacity Summary'!$B$139:$B$238,0),MATCH('Capacity Backing (Hide)'!$A135,'Capacity Summary'!$I$138:$BH$138,0))&lt;&gt;0,INDEX('Capacity Summary'!$I$139:$BH$238,MATCH('Capacity Backing (Hide)'!AD$132,'Capacity Summary'!$B$139:$B$238,0),MATCH('Capacity Backing (Hide)'!$A135,'Capacity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(Hide)'!$A135,'Capacity Summary'!$I$138:$BH$138,0))="x",INDEX('Capacity Summary'!$C$139:$F$238,MATCH('Capacity Backing (Hide)'!AE$132,'Capacity Summary'!$B$139:$B$238,0),4),IF(INDEX('Capacity Summary'!$I$139:$BH$238,MATCH('Capacity Backing (Hide)'!AE$132,'Capacity Summary'!$B$139:$B$238,0),MATCH('Capacity Backing (Hide)'!$A135,'Capacity Summary'!$I$138:$BH$138,0))&lt;&gt;0,INDEX('Capacity Summary'!$I$139:$BH$238,MATCH('Capacity Backing (Hide)'!AE$132,'Capacity Summary'!$B$139:$B$238,0),MATCH('Capacity Backing (Hide)'!$A135,'Capacity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(Hide)'!$A135,'Capacity Summary'!$I$138:$BH$138,0))="x",INDEX('Capacity Summary'!$C$139:$F$238,MATCH('Capacity Backing (Hide)'!AF$132,'Capacity Summary'!$B$139:$B$238,0),4),IF(INDEX('Capacity Summary'!$I$139:$BH$238,MATCH('Capacity Backing (Hide)'!AF$132,'Capacity Summary'!$B$139:$B$238,0),MATCH('Capacity Backing (Hide)'!$A135,'Capacity Summary'!$I$138:$BH$138,0))&lt;&gt;0,INDEX('Capacity Summary'!$I$139:$BH$238,MATCH('Capacity Backing (Hide)'!AF$132,'Capacity Summary'!$B$139:$B$238,0),MATCH('Capacity Backing (Hide)'!$A135,'Capacity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(Hide)'!$A135,'Capacity Summary'!$I$138:$BH$138,0))="x",INDEX('Capacity Summary'!$C$139:$F$238,MATCH('Capacity Backing (Hide)'!AG$132,'Capacity Summary'!$B$139:$B$238,0),4),IF(INDEX('Capacity Summary'!$I$139:$BH$238,MATCH('Capacity Backing (Hide)'!AG$132,'Capacity Summary'!$B$139:$B$238,0),MATCH('Capacity Backing (Hide)'!$A135,'Capacity Summary'!$I$138:$BH$138,0))&lt;&gt;0,INDEX('Capacity Summary'!$I$139:$BH$238,MATCH('Capacity Backing (Hide)'!AG$132,'Capacity Summary'!$B$139:$B$238,0),MATCH('Capacity Backing (Hide)'!$A135,'Capacity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(Hide)'!$A135,'Capacity Summary'!$I$138:$BH$138,0))="x",INDEX('Capacity Summary'!$C$139:$F$238,MATCH('Capacity Backing (Hide)'!AH$132,'Capacity Summary'!$B$139:$B$238,0),4),IF(INDEX('Capacity Summary'!$I$139:$BH$238,MATCH('Capacity Backing (Hide)'!AH$132,'Capacity Summary'!$B$139:$B$238,0),MATCH('Capacity Backing (Hide)'!$A135,'Capacity Summary'!$I$138:$BH$138,0))&lt;&gt;0,INDEX('Capacity Summary'!$I$139:$BH$238,MATCH('Capacity Backing (Hide)'!AH$132,'Capacity Summary'!$B$139:$B$238,0),MATCH('Capacity Backing (Hide)'!$A135,'Capacity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(Hide)'!$A135,'Capacity Summary'!$I$138:$BH$138,0))="x",INDEX('Capacity Summary'!$C$139:$F$238,MATCH('Capacity Backing (Hide)'!AI$132,'Capacity Summary'!$B$139:$B$238,0),4),IF(INDEX('Capacity Summary'!$I$139:$BH$238,MATCH('Capacity Backing (Hide)'!AI$132,'Capacity Summary'!$B$139:$B$238,0),MATCH('Capacity Backing (Hide)'!$A135,'Capacity Summary'!$I$138:$BH$138,0))&lt;&gt;0,INDEX('Capacity Summary'!$I$139:$BH$238,MATCH('Capacity Backing (Hide)'!AI$132,'Capacity Summary'!$B$139:$B$238,0),MATCH('Capacity Backing (Hide)'!$A135,'Capacity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(Hide)'!$A135,'Capacity Summary'!$I$138:$BH$138,0))="x",INDEX('Capacity Summary'!$C$139:$F$238,MATCH('Capacity Backing (Hide)'!AJ$132,'Capacity Summary'!$B$139:$B$238,0),4),IF(INDEX('Capacity Summary'!$I$139:$BH$238,MATCH('Capacity Backing (Hide)'!AJ$132,'Capacity Summary'!$B$139:$B$238,0),MATCH('Capacity Backing (Hide)'!$A135,'Capacity Summary'!$I$138:$BH$138,0))&lt;&gt;0,INDEX('Capacity Summary'!$I$139:$BH$238,MATCH('Capacity Backing (Hide)'!AJ$132,'Capacity Summary'!$B$139:$B$238,0),MATCH('Capacity Backing (Hide)'!$A135,'Capacity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(Hide)'!$A135,'Capacity Summary'!$I$138:$BH$138,0))="x",INDEX('Capacity Summary'!$C$139:$F$238,MATCH('Capacity Backing (Hide)'!AK$132,'Capacity Summary'!$B$139:$B$238,0),4),IF(INDEX('Capacity Summary'!$I$139:$BH$238,MATCH('Capacity Backing (Hide)'!AK$132,'Capacity Summary'!$B$139:$B$238,0),MATCH('Capacity Backing (Hide)'!$A135,'Capacity Summary'!$I$138:$BH$138,0))&lt;&gt;0,INDEX('Capacity Summary'!$I$139:$BH$238,MATCH('Capacity Backing (Hide)'!AK$132,'Capacity Summary'!$B$139:$B$238,0),MATCH('Capacity Backing (Hide)'!$A135,'Capacity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(Hide)'!$A135,'Capacity Summary'!$I$138:$BH$138,0))="x",INDEX('Capacity Summary'!$C$139:$F$238,MATCH('Capacity Backing (Hide)'!AL$132,'Capacity Summary'!$B$139:$B$238,0),4),IF(INDEX('Capacity Summary'!$I$139:$BH$238,MATCH('Capacity Backing (Hide)'!AL$132,'Capacity Summary'!$B$139:$B$238,0),MATCH('Capacity Backing (Hide)'!$A135,'Capacity Summary'!$I$138:$BH$138,0))&lt;&gt;0,INDEX('Capacity Summary'!$I$139:$BH$238,MATCH('Capacity Backing (Hide)'!AL$132,'Capacity Summary'!$B$139:$B$238,0),MATCH('Capacity Backing (Hide)'!$A135,'Capacity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(Hide)'!$A135,'Capacity Summary'!$I$138:$BH$138,0))="x",INDEX('Capacity Summary'!$C$139:$F$238,MATCH('Capacity Backing (Hide)'!AM$132,'Capacity Summary'!$B$139:$B$238,0),4),IF(INDEX('Capacity Summary'!$I$139:$BH$238,MATCH('Capacity Backing (Hide)'!AM$132,'Capacity Summary'!$B$139:$B$238,0),MATCH('Capacity Backing (Hide)'!$A135,'Capacity Summary'!$I$138:$BH$138,0))&lt;&gt;0,INDEX('Capacity Summary'!$I$139:$BH$238,MATCH('Capacity Backing (Hide)'!AM$132,'Capacity Summary'!$B$139:$B$238,0),MATCH('Capacity Backing (Hide)'!$A135,'Capacity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(Hide)'!$A135,'Capacity Summary'!$I$138:$BH$138,0))="x",INDEX('Capacity Summary'!$C$139:$F$238,MATCH('Capacity Backing (Hide)'!AN$132,'Capacity Summary'!$B$139:$B$238,0),4),IF(INDEX('Capacity Summary'!$I$139:$BH$238,MATCH('Capacity Backing (Hide)'!AN$132,'Capacity Summary'!$B$139:$B$238,0),MATCH('Capacity Backing (Hide)'!$A135,'Capacity Summary'!$I$138:$BH$138,0))&lt;&gt;0,INDEX('Capacity Summary'!$I$139:$BH$238,MATCH('Capacity Backing (Hide)'!AN$132,'Capacity Summary'!$B$139:$B$238,0),MATCH('Capacity Backing (Hide)'!$A135,'Capacity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(Hide)'!$A135,'Capacity Summary'!$I$138:$BH$138,0))="x",INDEX('Capacity Summary'!$C$139:$F$238,MATCH('Capacity Backing (Hide)'!AO$132,'Capacity Summary'!$B$139:$B$238,0),4),IF(INDEX('Capacity Summary'!$I$139:$BH$238,MATCH('Capacity Backing (Hide)'!AO$132,'Capacity Summary'!$B$139:$B$238,0),MATCH('Capacity Backing (Hide)'!$A135,'Capacity Summary'!$I$138:$BH$138,0))&lt;&gt;0,INDEX('Capacity Summary'!$I$139:$BH$238,MATCH('Capacity Backing (Hide)'!AO$132,'Capacity Summary'!$B$139:$B$238,0),MATCH('Capacity Backing (Hide)'!$A135,'Capacity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(Hide)'!$A135,'Capacity Summary'!$I$138:$BH$138,0))="x",INDEX('Capacity Summary'!$C$139:$F$238,MATCH('Capacity Backing (Hide)'!AP$132,'Capacity Summary'!$B$139:$B$238,0),4),IF(INDEX('Capacity Summary'!$I$139:$BH$238,MATCH('Capacity Backing (Hide)'!AP$132,'Capacity Summary'!$B$139:$B$238,0),MATCH('Capacity Backing (Hide)'!$A135,'Capacity Summary'!$I$138:$BH$138,0))&lt;&gt;0,INDEX('Capacity Summary'!$I$139:$BH$238,MATCH('Capacity Backing (Hide)'!AP$132,'Capacity Summary'!$B$139:$B$238,0),MATCH('Capacity Backing (Hide)'!$A135,'Capacity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(Hide)'!$A135,'Capacity Summary'!$I$138:$BH$138,0))="x",INDEX('Capacity Summary'!$C$139:$F$238,MATCH('Capacity Backing (Hide)'!AQ$132,'Capacity Summary'!$B$139:$B$238,0),4),IF(INDEX('Capacity Summary'!$I$139:$BH$238,MATCH('Capacity Backing (Hide)'!AQ$132,'Capacity Summary'!$B$139:$B$238,0),MATCH('Capacity Backing (Hide)'!$A135,'Capacity Summary'!$I$138:$BH$138,0))&lt;&gt;0,INDEX('Capacity Summary'!$I$139:$BH$238,MATCH('Capacity Backing (Hide)'!AQ$132,'Capacity Summary'!$B$139:$B$238,0),MATCH('Capacity Backing (Hide)'!$A135,'Capacity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(Hide)'!$A135,'Capacity Summary'!$I$138:$BH$138,0))="x",INDEX('Capacity Summary'!$C$139:$F$238,MATCH('Capacity Backing (Hide)'!AR$132,'Capacity Summary'!$B$139:$B$238,0),4),IF(INDEX('Capacity Summary'!$I$139:$BH$238,MATCH('Capacity Backing (Hide)'!AR$132,'Capacity Summary'!$B$139:$B$238,0),MATCH('Capacity Backing (Hide)'!$A135,'Capacity Summary'!$I$138:$BH$138,0))&lt;&gt;0,INDEX('Capacity Summary'!$I$139:$BH$238,MATCH('Capacity Backing (Hide)'!AR$132,'Capacity Summary'!$B$139:$B$238,0),MATCH('Capacity Backing (Hide)'!$A135,'Capacity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(Hide)'!$A135,'Capacity Summary'!$I$138:$BH$138,0))="x",INDEX('Capacity Summary'!$C$139:$F$238,MATCH('Capacity Backing (Hide)'!AS$132,'Capacity Summary'!$B$139:$B$238,0),4),IF(INDEX('Capacity Summary'!$I$139:$BH$238,MATCH('Capacity Backing (Hide)'!AS$132,'Capacity Summary'!$B$139:$B$238,0),MATCH('Capacity Backing (Hide)'!$A135,'Capacity Summary'!$I$138:$BH$138,0))&lt;&gt;0,INDEX('Capacity Summary'!$I$139:$BH$238,MATCH('Capacity Backing (Hide)'!AS$132,'Capacity Summary'!$B$139:$B$238,0),MATCH('Capacity Backing (Hide)'!$A135,'Capacity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(Hide)'!$A135,'Capacity Summary'!$I$138:$BH$138,0))="x",INDEX('Capacity Summary'!$C$139:$F$238,MATCH('Capacity Backing (Hide)'!AT$132,'Capacity Summary'!$B$139:$B$238,0),4),IF(INDEX('Capacity Summary'!$I$139:$BH$238,MATCH('Capacity Backing (Hide)'!AT$132,'Capacity Summary'!$B$139:$B$238,0),MATCH('Capacity Backing (Hide)'!$A135,'Capacity Summary'!$I$138:$BH$138,0))&lt;&gt;0,INDEX('Capacity Summary'!$I$139:$BH$238,MATCH('Capacity Backing (Hide)'!AT$132,'Capacity Summary'!$B$139:$B$238,0),MATCH('Capacity Backing (Hide)'!$A135,'Capacity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(Hide)'!$A135,'Capacity Summary'!$I$138:$BH$138,0))="x",INDEX('Capacity Summary'!$C$139:$F$238,MATCH('Capacity Backing (Hide)'!AU$132,'Capacity Summary'!$B$139:$B$238,0),4),IF(INDEX('Capacity Summary'!$I$139:$BH$238,MATCH('Capacity Backing (Hide)'!AU$132,'Capacity Summary'!$B$139:$B$238,0),MATCH('Capacity Backing (Hide)'!$A135,'Capacity Summary'!$I$138:$BH$138,0))&lt;&gt;0,INDEX('Capacity Summary'!$I$139:$BH$238,MATCH('Capacity Backing (Hide)'!AU$132,'Capacity Summary'!$B$139:$B$238,0),MATCH('Capacity Backing (Hide)'!$A135,'Capacity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(Hide)'!$A135,'Capacity Summary'!$I$138:$BH$138,0))="x",INDEX('Capacity Summary'!$C$139:$F$238,MATCH('Capacity Backing (Hide)'!AV$132,'Capacity Summary'!$B$139:$B$238,0),4),IF(INDEX('Capacity Summary'!$I$139:$BH$238,MATCH('Capacity Backing (Hide)'!AV$132,'Capacity Summary'!$B$139:$B$238,0),MATCH('Capacity Backing (Hide)'!$A135,'Capacity Summary'!$I$138:$BH$138,0))&lt;&gt;0,INDEX('Capacity Summary'!$I$139:$BH$238,MATCH('Capacity Backing (Hide)'!AV$132,'Capacity Summary'!$B$139:$B$238,0),MATCH('Capacity Backing (Hide)'!$A135,'Capacity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(Hide)'!$A135,'Capacity Summary'!$I$138:$BH$138,0))="x",INDEX('Capacity Summary'!$C$139:$F$238,MATCH('Capacity Backing (Hide)'!AW$132,'Capacity Summary'!$B$139:$B$238,0),4),IF(INDEX('Capacity Summary'!$I$139:$BH$238,MATCH('Capacity Backing (Hide)'!AW$132,'Capacity Summary'!$B$139:$B$238,0),MATCH('Capacity Backing (Hide)'!$A135,'Capacity Summary'!$I$138:$BH$138,0))&lt;&gt;0,INDEX('Capacity Summary'!$I$139:$BH$238,MATCH('Capacity Backing (Hide)'!AW$132,'Capacity Summary'!$B$139:$B$238,0),MATCH('Capacity Backing (Hide)'!$A135,'Capacity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(Hide)'!$A135,'Capacity Summary'!$I$138:$BH$138,0))="x",INDEX('Capacity Summary'!$C$139:$F$238,MATCH('Capacity Backing (Hide)'!AX$132,'Capacity Summary'!$B$139:$B$238,0),4),IF(INDEX('Capacity Summary'!$I$139:$BH$238,MATCH('Capacity Backing (Hide)'!AX$132,'Capacity Summary'!$B$139:$B$238,0),MATCH('Capacity Backing (Hide)'!$A135,'Capacity Summary'!$I$138:$BH$138,0))&lt;&gt;0,INDEX('Capacity Summary'!$I$139:$BH$238,MATCH('Capacity Backing (Hide)'!AX$132,'Capacity Summary'!$B$139:$B$238,0),MATCH('Capacity Backing (Hide)'!$A135,'Capacity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(Hide)'!$A135,'Capacity Summary'!$I$138:$BH$138,0))="x",INDEX('Capacity Summary'!$C$139:$F$238,MATCH('Capacity Backing (Hide)'!AY$132,'Capacity Summary'!$B$139:$B$238,0),4),IF(INDEX('Capacity Summary'!$I$139:$BH$238,MATCH('Capacity Backing (Hide)'!AY$132,'Capacity Summary'!$B$139:$B$238,0),MATCH('Capacity Backing (Hide)'!$A135,'Capacity Summary'!$I$138:$BH$138,0))&lt;&gt;0,INDEX('Capacity Summary'!$I$139:$BH$238,MATCH('Capacity Backing (Hide)'!AY$132,'Capacity Summary'!$B$139:$B$238,0),MATCH('Capacity Backing (Hide)'!$A135,'Capacity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(Hide)'!$A135,'Capacity Summary'!$I$138:$BH$138,0))="x",INDEX('Capacity Summary'!$C$139:$F$238,MATCH('Capacity Backing (Hide)'!AZ$132,'Capacity Summary'!$B$139:$B$238,0),4),IF(INDEX('Capacity Summary'!$I$139:$BH$238,MATCH('Capacity Backing (Hide)'!AZ$132,'Capacity Summary'!$B$139:$B$238,0),MATCH('Capacity Backing (Hide)'!$A135,'Capacity Summary'!$I$138:$BH$138,0))&lt;&gt;0,INDEX('Capacity Summary'!$I$139:$BH$238,MATCH('Capacity Backing (Hide)'!AZ$132,'Capacity Summary'!$B$139:$B$238,0),MATCH('Capacity Backing (Hide)'!$A135,'Capacity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(Hide)'!$A135,'Capacity Summary'!$I$138:$BH$138,0))="x",INDEX('Capacity Summary'!$C$139:$F$238,MATCH('Capacity Backing (Hide)'!BA$132,'Capacity Summary'!$B$139:$B$238,0),4),IF(INDEX('Capacity Summary'!$I$139:$BH$238,MATCH('Capacity Backing (Hide)'!BA$132,'Capacity Summary'!$B$139:$B$238,0),MATCH('Capacity Backing (Hide)'!$A135,'Capacity Summary'!$I$138:$BH$138,0))&lt;&gt;0,INDEX('Capacity Summary'!$I$139:$BH$238,MATCH('Capacity Backing (Hide)'!BA$132,'Capacity Summary'!$B$139:$B$238,0),MATCH('Capacity Backing (Hide)'!$A135,'Capacity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(Hide)'!$A135,'Capacity Summary'!$I$138:$BH$138,0))="x",INDEX('Capacity Summary'!$C$139:$F$238,MATCH('Capacity Backing (Hide)'!BB$132,'Capacity Summary'!$B$139:$B$238,0),4),IF(INDEX('Capacity Summary'!$I$139:$BH$238,MATCH('Capacity Backing (Hide)'!BB$132,'Capacity Summary'!$B$139:$B$238,0),MATCH('Capacity Backing (Hide)'!$A135,'Capacity Summary'!$I$138:$BH$138,0))&lt;&gt;0,INDEX('Capacity Summary'!$I$139:$BH$238,MATCH('Capacity Backing (Hide)'!BB$132,'Capacity Summary'!$B$139:$B$238,0),MATCH('Capacity Backing (Hide)'!$A135,'Capacity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(Hide)'!$A135,'Capacity Summary'!$I$138:$BH$138,0))="x",INDEX('Capacity Summary'!$C$139:$F$238,MATCH('Capacity Backing (Hide)'!BC$132,'Capacity Summary'!$B$139:$B$238,0),4),IF(INDEX('Capacity Summary'!$I$139:$BH$238,MATCH('Capacity Backing (Hide)'!BC$132,'Capacity Summary'!$B$139:$B$238,0),MATCH('Capacity Backing (Hide)'!$A135,'Capacity Summary'!$I$138:$BH$138,0))&lt;&gt;0,INDEX('Capacity Summary'!$I$139:$BH$238,MATCH('Capacity Backing (Hide)'!BC$132,'Capacity Summary'!$B$139:$B$238,0),MATCH('Capacity Backing (Hide)'!$A135,'Capacity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(Hide)'!$A135,'Capacity Summary'!$I$138:$BH$138,0))="x",INDEX('Capacity Summary'!$C$139:$F$238,MATCH('Capacity Backing (Hide)'!BD$132,'Capacity Summary'!$B$139:$B$238,0),4),IF(INDEX('Capacity Summary'!$I$139:$BH$238,MATCH('Capacity Backing (Hide)'!BD$132,'Capacity Summary'!$B$139:$B$238,0),MATCH('Capacity Backing (Hide)'!$A135,'Capacity Summary'!$I$138:$BH$138,0))&lt;&gt;0,INDEX('Capacity Summary'!$I$139:$BH$238,MATCH('Capacity Backing (Hide)'!BD$132,'Capacity Summary'!$B$139:$B$238,0),MATCH('Capacity Backing (Hide)'!$A135,'Capacity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(Hide)'!$A135,'Capacity Summary'!$I$138:$BH$138,0))="x",INDEX('Capacity Summary'!$C$139:$F$238,MATCH('Capacity Backing (Hide)'!BE$132,'Capacity Summary'!$B$139:$B$238,0),4),IF(INDEX('Capacity Summary'!$I$139:$BH$238,MATCH('Capacity Backing (Hide)'!BE$132,'Capacity Summary'!$B$139:$B$238,0),MATCH('Capacity Backing (Hide)'!$A135,'Capacity Summary'!$I$138:$BH$138,0))&lt;&gt;0,INDEX('Capacity Summary'!$I$139:$BH$238,MATCH('Capacity Backing (Hide)'!BE$132,'Capacity Summary'!$B$139:$B$238,0),MATCH('Capacity Backing (Hide)'!$A135,'Capacity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(Hide)'!$A135,'Capacity Summary'!$I$138:$BH$138,0))="x",INDEX('Capacity Summary'!$C$139:$F$238,MATCH('Capacity Backing (Hide)'!BF$132,'Capacity Summary'!$B$139:$B$238,0),4),IF(INDEX('Capacity Summary'!$I$139:$BH$238,MATCH('Capacity Backing (Hide)'!BF$132,'Capacity Summary'!$B$139:$B$238,0),MATCH('Capacity Backing (Hide)'!$A135,'Capacity Summary'!$I$138:$BH$138,0))&lt;&gt;0,INDEX('Capacity Summary'!$I$139:$BH$238,MATCH('Capacity Backing (Hide)'!BF$132,'Capacity Summary'!$B$139:$B$238,0),MATCH('Capacity Backing (Hide)'!$A135,'Capacity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(Hide)'!$A135,'Capacity Summary'!$I$138:$BH$138,0))="x",INDEX('Capacity Summary'!$C$139:$F$238,MATCH('Capacity Backing (Hide)'!BG$132,'Capacity Summary'!$B$139:$B$238,0),4),IF(INDEX('Capacity Summary'!$I$139:$BH$238,MATCH('Capacity Backing (Hide)'!BG$132,'Capacity Summary'!$B$139:$B$238,0),MATCH('Capacity Backing (Hide)'!$A135,'Capacity Summary'!$I$138:$BH$138,0))&lt;&gt;0,INDEX('Capacity Summary'!$I$139:$BH$238,MATCH('Capacity Backing (Hide)'!BG$132,'Capacity Summary'!$B$139:$B$238,0),MATCH('Capacity Backing (Hide)'!$A135,'Capacity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(Hide)'!$A135,'Capacity Summary'!$I$138:$BH$138,0))="x",INDEX('Capacity Summary'!$C$139:$F$238,MATCH('Capacity Backing (Hide)'!BH$132,'Capacity Summary'!$B$139:$B$238,0),4),IF(INDEX('Capacity Summary'!$I$139:$BH$238,MATCH('Capacity Backing (Hide)'!BH$132,'Capacity Summary'!$B$139:$B$238,0),MATCH('Capacity Backing (Hide)'!$A135,'Capacity Summary'!$I$138:$BH$138,0))&lt;&gt;0,INDEX('Capacity Summary'!$I$139:$BH$238,MATCH('Capacity Backing (Hide)'!BH$132,'Capacity Summary'!$B$139:$B$238,0),MATCH('Capacity Backing (Hide)'!$A135,'Capacity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(Hide)'!$A135,'Capacity Summary'!$I$138:$BH$138,0))="x",INDEX('Capacity Summary'!$C$139:$F$238,MATCH('Capacity Backing (Hide)'!BI$132,'Capacity Summary'!$B$139:$B$238,0),4),IF(INDEX('Capacity Summary'!$I$139:$BH$238,MATCH('Capacity Backing (Hide)'!BI$132,'Capacity Summary'!$B$139:$B$238,0),MATCH('Capacity Backing (Hide)'!$A135,'Capacity Summary'!$I$138:$BH$138,0))&lt;&gt;0,INDEX('Capacity Summary'!$I$139:$BH$238,MATCH('Capacity Backing (Hide)'!BI$132,'Capacity Summary'!$B$139:$B$238,0),MATCH('Capacity Backing (Hide)'!$A135,'Capacity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(Hide)'!$A135,'Capacity Summary'!$I$138:$BH$138,0))="x",INDEX('Capacity Summary'!$C$139:$F$238,MATCH('Capacity Backing (Hide)'!BJ$132,'Capacity Summary'!$B$139:$B$238,0),4),IF(INDEX('Capacity Summary'!$I$139:$BH$238,MATCH('Capacity Backing (Hide)'!BJ$132,'Capacity Summary'!$B$139:$B$238,0),MATCH('Capacity Backing (Hide)'!$A135,'Capacity Summary'!$I$138:$BH$138,0))&lt;&gt;0,INDEX('Capacity Summary'!$I$139:$BH$238,MATCH('Capacity Backing (Hide)'!BJ$132,'Capacity Summary'!$B$139:$B$238,0),MATCH('Capacity Backing (Hide)'!$A135,'Capacity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(Hide)'!$A135,'Capacity Summary'!$I$138:$BH$138,0))="x",INDEX('Capacity Summary'!$C$139:$F$238,MATCH('Capacity Backing (Hide)'!BK$132,'Capacity Summary'!$B$139:$B$238,0),4),IF(INDEX('Capacity Summary'!$I$139:$BH$238,MATCH('Capacity Backing (Hide)'!BK$132,'Capacity Summary'!$B$139:$B$238,0),MATCH('Capacity Backing (Hide)'!$A135,'Capacity Summary'!$I$138:$BH$138,0))&lt;&gt;0,INDEX('Capacity Summary'!$I$139:$BH$238,MATCH('Capacity Backing (Hide)'!BK$132,'Capacity Summary'!$B$139:$B$238,0),MATCH('Capacity Backing (Hide)'!$A135,'Capacity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(Hide)'!$A135,'Capacity Summary'!$I$138:$BH$138,0))="x",INDEX('Capacity Summary'!$C$139:$F$238,MATCH('Capacity Backing (Hide)'!BL$132,'Capacity Summary'!$B$139:$B$238,0),4),IF(INDEX('Capacity Summary'!$I$139:$BH$238,MATCH('Capacity Backing (Hide)'!BL$132,'Capacity Summary'!$B$139:$B$238,0),MATCH('Capacity Backing (Hide)'!$A135,'Capacity Summary'!$I$138:$BH$138,0))&lt;&gt;0,INDEX('Capacity Summary'!$I$139:$BH$238,MATCH('Capacity Backing (Hide)'!BL$132,'Capacity Summary'!$B$139:$B$238,0),MATCH('Capacity Backing (Hide)'!$A135,'Capacity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(Hide)'!$A135,'Capacity Summary'!$I$138:$BH$138,0))="x",INDEX('Capacity Summary'!$C$139:$F$238,MATCH('Capacity Backing (Hide)'!BM$132,'Capacity Summary'!$B$139:$B$238,0),4),IF(INDEX('Capacity Summary'!$I$139:$BH$238,MATCH('Capacity Backing (Hide)'!BM$132,'Capacity Summary'!$B$139:$B$238,0),MATCH('Capacity Backing (Hide)'!$A135,'Capacity Summary'!$I$138:$BH$138,0))&lt;&gt;0,INDEX('Capacity Summary'!$I$139:$BH$238,MATCH('Capacity Backing (Hide)'!BM$132,'Capacity Summary'!$B$139:$B$238,0),MATCH('Capacity Backing (Hide)'!$A135,'Capacity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(Hide)'!$A135,'Capacity Summary'!$I$138:$BH$138,0))="x",INDEX('Capacity Summary'!$C$139:$F$238,MATCH('Capacity Backing (Hide)'!BN$132,'Capacity Summary'!$B$139:$B$238,0),4),IF(INDEX('Capacity Summary'!$I$139:$BH$238,MATCH('Capacity Backing (Hide)'!BN$132,'Capacity Summary'!$B$139:$B$238,0),MATCH('Capacity Backing (Hide)'!$A135,'Capacity Summary'!$I$138:$BH$138,0))&lt;&gt;0,INDEX('Capacity Summary'!$I$139:$BH$238,MATCH('Capacity Backing (Hide)'!BN$132,'Capacity Summary'!$B$139:$B$238,0),MATCH('Capacity Backing (Hide)'!$A135,'Capacity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(Hide)'!$A135,'Capacity Summary'!$I$138:$BH$138,0))="x",INDEX('Capacity Summary'!$C$139:$F$238,MATCH('Capacity Backing (Hide)'!BO$132,'Capacity Summary'!$B$139:$B$238,0),4),IF(INDEX('Capacity Summary'!$I$139:$BH$238,MATCH('Capacity Backing (Hide)'!BO$132,'Capacity Summary'!$B$139:$B$238,0),MATCH('Capacity Backing (Hide)'!$A135,'Capacity Summary'!$I$138:$BH$138,0))&lt;&gt;0,INDEX('Capacity Summary'!$I$139:$BH$238,MATCH('Capacity Backing (Hide)'!BO$132,'Capacity Summary'!$B$139:$B$238,0),MATCH('Capacity Backing (Hide)'!$A135,'Capacity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(Hide)'!$A135,'Capacity Summary'!$I$138:$BH$138,0))="x",INDEX('Capacity Summary'!$C$139:$F$238,MATCH('Capacity Backing (Hide)'!BP$132,'Capacity Summary'!$B$139:$B$238,0),4),IF(INDEX('Capacity Summary'!$I$139:$BH$238,MATCH('Capacity Backing (Hide)'!BP$132,'Capacity Summary'!$B$139:$B$238,0),MATCH('Capacity Backing (Hide)'!$A135,'Capacity Summary'!$I$138:$BH$138,0))&lt;&gt;0,INDEX('Capacity Summary'!$I$139:$BH$238,MATCH('Capacity Backing (Hide)'!BP$132,'Capacity Summary'!$B$139:$B$238,0),MATCH('Capacity Backing (Hide)'!$A135,'Capacity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(Hide)'!$A135,'Capacity Summary'!$I$138:$BH$138,0))="x",INDEX('Capacity Summary'!$C$139:$F$238,MATCH('Capacity Backing (Hide)'!BQ$132,'Capacity Summary'!$B$139:$B$238,0),4),IF(INDEX('Capacity Summary'!$I$139:$BH$238,MATCH('Capacity Backing (Hide)'!BQ$132,'Capacity Summary'!$B$139:$B$238,0),MATCH('Capacity Backing (Hide)'!$A135,'Capacity Summary'!$I$138:$BH$138,0))&lt;&gt;0,INDEX('Capacity Summary'!$I$139:$BH$238,MATCH('Capacity Backing (Hide)'!BQ$132,'Capacity Summary'!$B$139:$B$238,0),MATCH('Capacity Backing (Hide)'!$A135,'Capacity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(Hide)'!$A135,'Capacity Summary'!$I$138:$BH$138,0))="x",INDEX('Capacity Summary'!$C$139:$F$238,MATCH('Capacity Backing (Hide)'!BR$132,'Capacity Summary'!$B$139:$B$238,0),4),IF(INDEX('Capacity Summary'!$I$139:$BH$238,MATCH('Capacity Backing (Hide)'!BR$132,'Capacity Summary'!$B$139:$B$238,0),MATCH('Capacity Backing (Hide)'!$A135,'Capacity Summary'!$I$138:$BH$138,0))&lt;&gt;0,INDEX('Capacity Summary'!$I$139:$BH$238,MATCH('Capacity Backing (Hide)'!BR$132,'Capacity Summary'!$B$139:$B$238,0),MATCH('Capacity Backing (Hide)'!$A135,'Capacity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(Hide)'!$A135,'Capacity Summary'!$I$138:$BH$138,0))="x",INDEX('Capacity Summary'!$C$139:$F$238,MATCH('Capacity Backing (Hide)'!BS$132,'Capacity Summary'!$B$139:$B$238,0),4),IF(INDEX('Capacity Summary'!$I$139:$BH$238,MATCH('Capacity Backing (Hide)'!BS$132,'Capacity Summary'!$B$139:$B$238,0),MATCH('Capacity Backing (Hide)'!$A135,'Capacity Summary'!$I$138:$BH$138,0))&lt;&gt;0,INDEX('Capacity Summary'!$I$139:$BH$238,MATCH('Capacity Backing (Hide)'!BS$132,'Capacity Summary'!$B$139:$B$238,0),MATCH('Capacity Backing (Hide)'!$A135,'Capacity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(Hide)'!$A135,'Capacity Summary'!$I$138:$BH$138,0))="x",INDEX('Capacity Summary'!$C$139:$F$238,MATCH('Capacity Backing (Hide)'!BT$132,'Capacity Summary'!$B$139:$B$238,0),4),IF(INDEX('Capacity Summary'!$I$139:$BH$238,MATCH('Capacity Backing (Hide)'!BT$132,'Capacity Summary'!$B$139:$B$238,0),MATCH('Capacity Backing (Hide)'!$A135,'Capacity Summary'!$I$138:$BH$138,0))&lt;&gt;0,INDEX('Capacity Summary'!$I$139:$BH$238,MATCH('Capacity Backing (Hide)'!BT$132,'Capacity Summary'!$B$139:$B$238,0),MATCH('Capacity Backing (Hide)'!$A135,'Capacity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(Hide)'!$A135,'Capacity Summary'!$I$138:$BH$138,0))="x",INDEX('Capacity Summary'!$C$139:$F$238,MATCH('Capacity Backing (Hide)'!BU$132,'Capacity Summary'!$B$139:$B$238,0),4),IF(INDEX('Capacity Summary'!$I$139:$BH$238,MATCH('Capacity Backing (Hide)'!BU$132,'Capacity Summary'!$B$139:$B$238,0),MATCH('Capacity Backing (Hide)'!$A135,'Capacity Summary'!$I$138:$BH$138,0))&lt;&gt;0,INDEX('Capacity Summary'!$I$139:$BH$238,MATCH('Capacity Backing (Hide)'!BU$132,'Capacity Summary'!$B$139:$B$238,0),MATCH('Capacity Backing (Hide)'!$A135,'Capacity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(Hide)'!$A135,'Capacity Summary'!$I$138:$BH$138,0))="x",INDEX('Capacity Summary'!$C$139:$F$238,MATCH('Capacity Backing (Hide)'!BV$132,'Capacity Summary'!$B$139:$B$238,0),4),IF(INDEX('Capacity Summary'!$I$139:$BH$238,MATCH('Capacity Backing (Hide)'!BV$132,'Capacity Summary'!$B$139:$B$238,0),MATCH('Capacity Backing (Hide)'!$A135,'Capacity Summary'!$I$138:$BH$138,0))&lt;&gt;0,INDEX('Capacity Summary'!$I$139:$BH$238,MATCH('Capacity Backing (Hide)'!BV$132,'Capacity Summary'!$B$139:$B$238,0),MATCH('Capacity Backing (Hide)'!$A135,'Capacity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(Hide)'!$A135,'Capacity Summary'!$I$138:$BH$138,0))="x",INDEX('Capacity Summary'!$C$139:$F$238,MATCH('Capacity Backing (Hide)'!BW$132,'Capacity Summary'!$B$139:$B$238,0),4),IF(INDEX('Capacity Summary'!$I$139:$BH$238,MATCH('Capacity Backing (Hide)'!BW$132,'Capacity Summary'!$B$139:$B$238,0),MATCH('Capacity Backing (Hide)'!$A135,'Capacity Summary'!$I$138:$BH$138,0))&lt;&gt;0,INDEX('Capacity Summary'!$I$139:$BH$238,MATCH('Capacity Backing (Hide)'!BW$132,'Capacity Summary'!$B$139:$B$238,0),MATCH('Capacity Backing (Hide)'!$A135,'Capacity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(Hide)'!$A135,'Capacity Summary'!$I$138:$BH$138,0))="x",INDEX('Capacity Summary'!$C$139:$F$238,MATCH('Capacity Backing (Hide)'!BX$132,'Capacity Summary'!$B$139:$B$238,0),4),IF(INDEX('Capacity Summary'!$I$139:$BH$238,MATCH('Capacity Backing (Hide)'!BX$132,'Capacity Summary'!$B$139:$B$238,0),MATCH('Capacity Backing (Hide)'!$A135,'Capacity Summary'!$I$138:$BH$138,0))&lt;&gt;0,INDEX('Capacity Summary'!$I$139:$BH$238,MATCH('Capacity Backing (Hide)'!BX$132,'Capacity Summary'!$B$139:$B$238,0),MATCH('Capacity Backing (Hide)'!$A135,'Capacity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(Hide)'!$A135,'Capacity Summary'!$I$138:$BH$138,0))="x",INDEX('Capacity Summary'!$C$139:$F$238,MATCH('Capacity Backing (Hide)'!BY$132,'Capacity Summary'!$B$139:$B$238,0),4),IF(INDEX('Capacity Summary'!$I$139:$BH$238,MATCH('Capacity Backing (Hide)'!BY$132,'Capacity Summary'!$B$139:$B$238,0),MATCH('Capacity Backing (Hide)'!$A135,'Capacity Summary'!$I$138:$BH$138,0))&lt;&gt;0,INDEX('Capacity Summary'!$I$139:$BH$238,MATCH('Capacity Backing (Hide)'!BY$132,'Capacity Summary'!$B$139:$B$238,0),MATCH('Capacity Backing (Hide)'!$A135,'Capacity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(Hide)'!$A135,'Capacity Summary'!$I$138:$BH$138,0))="x",INDEX('Capacity Summary'!$C$139:$F$238,MATCH('Capacity Backing (Hide)'!BZ$132,'Capacity Summary'!$B$139:$B$238,0),4),IF(INDEX('Capacity Summary'!$I$139:$BH$238,MATCH('Capacity Backing (Hide)'!BZ$132,'Capacity Summary'!$B$139:$B$238,0),MATCH('Capacity Backing (Hide)'!$A135,'Capacity Summary'!$I$138:$BH$138,0))&lt;&gt;0,INDEX('Capacity Summary'!$I$139:$BH$238,MATCH('Capacity Backing (Hide)'!BZ$132,'Capacity Summary'!$B$139:$B$238,0),MATCH('Capacity Backing (Hide)'!$A135,'Capacity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(Hide)'!$A135,'Capacity Summary'!$I$138:$BH$138,0))="x",INDEX('Capacity Summary'!$C$139:$F$238,MATCH('Capacity Backing (Hide)'!CA$132,'Capacity Summary'!$B$139:$B$238,0),4),IF(INDEX('Capacity Summary'!$I$139:$BH$238,MATCH('Capacity Backing (Hide)'!CA$132,'Capacity Summary'!$B$139:$B$238,0),MATCH('Capacity Backing (Hide)'!$A135,'Capacity Summary'!$I$138:$BH$138,0))&lt;&gt;0,INDEX('Capacity Summary'!$I$139:$BH$238,MATCH('Capacity Backing (Hide)'!CA$132,'Capacity Summary'!$B$139:$B$238,0),MATCH('Capacity Backing (Hide)'!$A135,'Capacity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(Hide)'!$A135,'Capacity Summary'!$I$138:$BH$138,0))="x",INDEX('Capacity Summary'!$C$139:$F$238,MATCH('Capacity Backing (Hide)'!CB$132,'Capacity Summary'!$B$139:$B$238,0),4),IF(INDEX('Capacity Summary'!$I$139:$BH$238,MATCH('Capacity Backing (Hide)'!CB$132,'Capacity Summary'!$B$139:$B$238,0),MATCH('Capacity Backing (Hide)'!$A135,'Capacity Summary'!$I$138:$BH$138,0))&lt;&gt;0,INDEX('Capacity Summary'!$I$139:$BH$238,MATCH('Capacity Backing (Hide)'!CB$132,'Capacity Summary'!$B$139:$B$238,0),MATCH('Capacity Backing (Hide)'!$A135,'Capacity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(Hide)'!$A135,'Capacity Summary'!$I$138:$BH$138,0))="x",INDEX('Capacity Summary'!$C$139:$F$238,MATCH('Capacity Backing (Hide)'!CC$132,'Capacity Summary'!$B$139:$B$238,0),4),IF(INDEX('Capacity Summary'!$I$139:$BH$238,MATCH('Capacity Backing (Hide)'!CC$132,'Capacity Summary'!$B$139:$B$238,0),MATCH('Capacity Backing (Hide)'!$A135,'Capacity Summary'!$I$138:$BH$138,0))&lt;&gt;0,INDEX('Capacity Summary'!$I$139:$BH$238,MATCH('Capacity Backing (Hide)'!CC$132,'Capacity Summary'!$B$139:$B$238,0),MATCH('Capacity Backing (Hide)'!$A135,'Capacity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(Hide)'!$A135,'Capacity Summary'!$I$138:$BH$138,0))="x",INDEX('Capacity Summary'!$C$139:$F$238,MATCH('Capacity Backing (Hide)'!CD$132,'Capacity Summary'!$B$139:$B$238,0),4),IF(INDEX('Capacity Summary'!$I$139:$BH$238,MATCH('Capacity Backing (Hide)'!CD$132,'Capacity Summary'!$B$139:$B$238,0),MATCH('Capacity Backing (Hide)'!$A135,'Capacity Summary'!$I$138:$BH$138,0))&lt;&gt;0,INDEX('Capacity Summary'!$I$139:$BH$238,MATCH('Capacity Backing (Hide)'!CD$132,'Capacity Summary'!$B$139:$B$238,0),MATCH('Capacity Backing (Hide)'!$A135,'Capacity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(Hide)'!$A135,'Capacity Summary'!$I$138:$BH$138,0))="x",INDEX('Capacity Summary'!$C$139:$F$238,MATCH('Capacity Backing (Hide)'!CE$132,'Capacity Summary'!$B$139:$B$238,0),4),IF(INDEX('Capacity Summary'!$I$139:$BH$238,MATCH('Capacity Backing (Hide)'!CE$132,'Capacity Summary'!$B$139:$B$238,0),MATCH('Capacity Backing (Hide)'!$A135,'Capacity Summary'!$I$138:$BH$138,0))&lt;&gt;0,INDEX('Capacity Summary'!$I$139:$BH$238,MATCH('Capacity Backing (Hide)'!CE$132,'Capacity Summary'!$B$139:$B$238,0),MATCH('Capacity Backing (Hide)'!$A135,'Capacity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(Hide)'!$A135,'Capacity Summary'!$I$138:$BH$138,0))="x",INDEX('Capacity Summary'!$C$139:$F$238,MATCH('Capacity Backing (Hide)'!CF$132,'Capacity Summary'!$B$139:$B$238,0),4),IF(INDEX('Capacity Summary'!$I$139:$BH$238,MATCH('Capacity Backing (Hide)'!CF$132,'Capacity Summary'!$B$139:$B$238,0),MATCH('Capacity Backing (Hide)'!$A135,'Capacity Summary'!$I$138:$BH$138,0))&lt;&gt;0,INDEX('Capacity Summary'!$I$139:$BH$238,MATCH('Capacity Backing (Hide)'!CF$132,'Capacity Summary'!$B$139:$B$238,0),MATCH('Capacity Backing (Hide)'!$A135,'Capacity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(Hide)'!$A135,'Capacity Summary'!$I$138:$BH$138,0))="x",INDEX('Capacity Summary'!$C$139:$F$238,MATCH('Capacity Backing (Hide)'!CG$132,'Capacity Summary'!$B$139:$B$238,0),4),IF(INDEX('Capacity Summary'!$I$139:$BH$238,MATCH('Capacity Backing (Hide)'!CG$132,'Capacity Summary'!$B$139:$B$238,0),MATCH('Capacity Backing (Hide)'!$A135,'Capacity Summary'!$I$138:$BH$138,0))&lt;&gt;0,INDEX('Capacity Summary'!$I$139:$BH$238,MATCH('Capacity Backing (Hide)'!CG$132,'Capacity Summary'!$B$139:$B$238,0),MATCH('Capacity Backing (Hide)'!$A135,'Capacity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(Hide)'!$A135,'Capacity Summary'!$I$138:$BH$138,0))="x",INDEX('Capacity Summary'!$C$139:$F$238,MATCH('Capacity Backing (Hide)'!CH$132,'Capacity Summary'!$B$139:$B$238,0),4),IF(INDEX('Capacity Summary'!$I$139:$BH$238,MATCH('Capacity Backing (Hide)'!CH$132,'Capacity Summary'!$B$139:$B$238,0),MATCH('Capacity Backing (Hide)'!$A135,'Capacity Summary'!$I$138:$BH$138,0))&lt;&gt;0,INDEX('Capacity Summary'!$I$139:$BH$238,MATCH('Capacity Backing (Hide)'!CH$132,'Capacity Summary'!$B$139:$B$238,0),MATCH('Capacity Backing (Hide)'!$A135,'Capacity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(Hide)'!$A135,'Capacity Summary'!$I$138:$BH$138,0))="x",INDEX('Capacity Summary'!$C$139:$F$238,MATCH('Capacity Backing (Hide)'!CI$132,'Capacity Summary'!$B$139:$B$238,0),4),IF(INDEX('Capacity Summary'!$I$139:$BH$238,MATCH('Capacity Backing (Hide)'!CI$132,'Capacity Summary'!$B$139:$B$238,0),MATCH('Capacity Backing (Hide)'!$A135,'Capacity Summary'!$I$138:$BH$138,0))&lt;&gt;0,INDEX('Capacity Summary'!$I$139:$BH$238,MATCH('Capacity Backing (Hide)'!CI$132,'Capacity Summary'!$B$139:$B$238,0),MATCH('Capacity Backing (Hide)'!$A135,'Capacity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(Hide)'!$A135,'Capacity Summary'!$I$138:$BH$138,0))="x",INDEX('Capacity Summary'!$C$139:$F$238,MATCH('Capacity Backing (Hide)'!CJ$132,'Capacity Summary'!$B$139:$B$238,0),4),IF(INDEX('Capacity Summary'!$I$139:$BH$238,MATCH('Capacity Backing (Hide)'!CJ$132,'Capacity Summary'!$B$139:$B$238,0),MATCH('Capacity Backing (Hide)'!$A135,'Capacity Summary'!$I$138:$BH$138,0))&lt;&gt;0,INDEX('Capacity Summary'!$I$139:$BH$238,MATCH('Capacity Backing (Hide)'!CJ$132,'Capacity Summary'!$B$139:$B$238,0),MATCH('Capacity Backing (Hide)'!$A135,'Capacity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(Hide)'!$A135,'Capacity Summary'!$I$138:$BH$138,0))="x",INDEX('Capacity Summary'!$C$139:$F$238,MATCH('Capacity Backing (Hide)'!CK$132,'Capacity Summary'!$B$139:$B$238,0),4),IF(INDEX('Capacity Summary'!$I$139:$BH$238,MATCH('Capacity Backing (Hide)'!CK$132,'Capacity Summary'!$B$139:$B$238,0),MATCH('Capacity Backing (Hide)'!$A135,'Capacity Summary'!$I$138:$BH$138,0))&lt;&gt;0,INDEX('Capacity Summary'!$I$139:$BH$238,MATCH('Capacity Backing (Hide)'!CK$132,'Capacity Summary'!$B$139:$B$238,0),MATCH('Capacity Backing (Hide)'!$A135,'Capacity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(Hide)'!$A135,'Capacity Summary'!$I$138:$BH$138,0))="x",INDEX('Capacity Summary'!$C$139:$F$238,MATCH('Capacity Backing (Hide)'!CL$132,'Capacity Summary'!$B$139:$B$238,0),4),IF(INDEX('Capacity Summary'!$I$139:$BH$238,MATCH('Capacity Backing (Hide)'!CL$132,'Capacity Summary'!$B$139:$B$238,0),MATCH('Capacity Backing (Hide)'!$A135,'Capacity Summary'!$I$138:$BH$138,0))&lt;&gt;0,INDEX('Capacity Summary'!$I$139:$BH$238,MATCH('Capacity Backing (Hide)'!CL$132,'Capacity Summary'!$B$139:$B$238,0),MATCH('Capacity Backing (Hide)'!$A135,'Capacity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(Hide)'!$A135,'Capacity Summary'!$I$138:$BH$138,0))="x",INDEX('Capacity Summary'!$C$139:$F$238,MATCH('Capacity Backing (Hide)'!CM$132,'Capacity Summary'!$B$139:$B$238,0),4),IF(INDEX('Capacity Summary'!$I$139:$BH$238,MATCH('Capacity Backing (Hide)'!CM$132,'Capacity Summary'!$B$139:$B$238,0),MATCH('Capacity Backing (Hide)'!$A135,'Capacity Summary'!$I$138:$BH$138,0))&lt;&gt;0,INDEX('Capacity Summary'!$I$139:$BH$238,MATCH('Capacity Backing (Hide)'!CM$132,'Capacity Summary'!$B$139:$B$238,0),MATCH('Capacity Backing (Hide)'!$A135,'Capacity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(Hide)'!$A135,'Capacity Summary'!$I$138:$BH$138,0))="x",INDEX('Capacity Summary'!$C$139:$F$238,MATCH('Capacity Backing (Hide)'!CN$132,'Capacity Summary'!$B$139:$B$238,0),4),IF(INDEX('Capacity Summary'!$I$139:$BH$238,MATCH('Capacity Backing (Hide)'!CN$132,'Capacity Summary'!$B$139:$B$238,0),MATCH('Capacity Backing (Hide)'!$A135,'Capacity Summary'!$I$138:$BH$138,0))&lt;&gt;0,INDEX('Capacity Summary'!$I$139:$BH$238,MATCH('Capacity Backing (Hide)'!CN$132,'Capacity Summary'!$B$139:$B$238,0),MATCH('Capacity Backing (Hide)'!$A135,'Capacity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(Hide)'!$A135,'Capacity Summary'!$I$138:$BH$138,0))="x",INDEX('Capacity Summary'!$C$139:$F$238,MATCH('Capacity Backing (Hide)'!CO$132,'Capacity Summary'!$B$139:$B$238,0),4),IF(INDEX('Capacity Summary'!$I$139:$BH$238,MATCH('Capacity Backing (Hide)'!CO$132,'Capacity Summary'!$B$139:$B$238,0),MATCH('Capacity Backing (Hide)'!$A135,'Capacity Summary'!$I$138:$BH$138,0))&lt;&gt;0,INDEX('Capacity Summary'!$I$139:$BH$238,MATCH('Capacity Backing (Hide)'!CO$132,'Capacity Summary'!$B$139:$B$238,0),MATCH('Capacity Backing (Hide)'!$A135,'Capacity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(Hide)'!$A135,'Capacity Summary'!$I$138:$BH$138,0))="x",INDEX('Capacity Summary'!$C$139:$F$238,MATCH('Capacity Backing (Hide)'!CP$132,'Capacity Summary'!$B$139:$B$238,0),4),IF(INDEX('Capacity Summary'!$I$139:$BH$238,MATCH('Capacity Backing (Hide)'!CP$132,'Capacity Summary'!$B$139:$B$238,0),MATCH('Capacity Backing (Hide)'!$A135,'Capacity Summary'!$I$138:$BH$138,0))&lt;&gt;0,INDEX('Capacity Summary'!$I$139:$BH$238,MATCH('Capacity Backing (Hide)'!CP$132,'Capacity Summary'!$B$139:$B$238,0),MATCH('Capacity Backing (Hide)'!$A135,'Capacity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(Hide)'!$A135,'Capacity Summary'!$I$138:$BH$138,0))="x",INDEX('Capacity Summary'!$C$139:$F$238,MATCH('Capacity Backing (Hide)'!CQ$132,'Capacity Summary'!$B$139:$B$238,0),4),IF(INDEX('Capacity Summary'!$I$139:$BH$238,MATCH('Capacity Backing (Hide)'!CQ$132,'Capacity Summary'!$B$139:$B$238,0),MATCH('Capacity Backing (Hide)'!$A135,'Capacity Summary'!$I$138:$BH$138,0))&lt;&gt;0,INDEX('Capacity Summary'!$I$139:$BH$238,MATCH('Capacity Backing (Hide)'!CQ$132,'Capacity Summary'!$B$139:$B$238,0),MATCH('Capacity Backing (Hide)'!$A135,'Capacity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(Hide)'!$A135,'Capacity Summary'!$I$138:$BH$138,0))="x",INDEX('Capacity Summary'!$C$139:$F$238,MATCH('Capacity Backing (Hide)'!CR$132,'Capacity Summary'!$B$139:$B$238,0),4),IF(INDEX('Capacity Summary'!$I$139:$BH$238,MATCH('Capacity Backing (Hide)'!CR$132,'Capacity Summary'!$B$139:$B$238,0),MATCH('Capacity Backing (Hide)'!$A135,'Capacity Summary'!$I$138:$BH$138,0))&lt;&gt;0,INDEX('Capacity Summary'!$I$139:$BH$238,MATCH('Capacity Backing (Hide)'!CR$132,'Capacity Summary'!$B$139:$B$238,0),MATCH('Capacity Backing (Hide)'!$A135,'Capacity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(Hide)'!$A135,'Capacity Summary'!$I$138:$BH$138,0))="x",INDEX('Capacity Summary'!$C$139:$F$238,MATCH('Capacity Backing (Hide)'!CS$132,'Capacity Summary'!$B$139:$B$238,0),4),IF(INDEX('Capacity Summary'!$I$139:$BH$238,MATCH('Capacity Backing (Hide)'!CS$132,'Capacity Summary'!$B$139:$B$238,0),MATCH('Capacity Backing (Hide)'!$A135,'Capacity Summary'!$I$138:$BH$138,0))&lt;&gt;0,INDEX('Capacity Summary'!$I$139:$BH$238,MATCH('Capacity Backing (Hide)'!CS$132,'Capacity Summary'!$B$139:$B$238,0),MATCH('Capacity Backing (Hide)'!$A135,'Capacity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(Hide)'!$A135,'Capacity Summary'!$I$138:$BH$138,0))="x",INDEX('Capacity Summary'!$C$139:$F$238,MATCH('Capacity Backing (Hide)'!CT$132,'Capacity Summary'!$B$139:$B$238,0),4),IF(INDEX('Capacity Summary'!$I$139:$BH$238,MATCH('Capacity Backing (Hide)'!CT$132,'Capacity Summary'!$B$139:$B$238,0),MATCH('Capacity Backing (Hide)'!$A135,'Capacity Summary'!$I$138:$BH$138,0))&lt;&gt;0,INDEX('Capacity Summary'!$I$139:$BH$238,MATCH('Capacity Backing (Hide)'!CT$132,'Capacity Summary'!$B$139:$B$238,0),MATCH('Capacity Backing (Hide)'!$A135,'Capacity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(Hide)'!$A135,'Capacity Summary'!$I$138:$BH$138,0))="x",INDEX('Capacity Summary'!$C$139:$F$238,MATCH('Capacity Backing (Hide)'!CU$132,'Capacity Summary'!$B$139:$B$238,0),4),IF(INDEX('Capacity Summary'!$I$139:$BH$238,MATCH('Capacity Backing (Hide)'!CU$132,'Capacity Summary'!$B$139:$B$238,0),MATCH('Capacity Backing (Hide)'!$A135,'Capacity Summary'!$I$138:$BH$138,0))&lt;&gt;0,INDEX('Capacity Summary'!$I$139:$BH$238,MATCH('Capacity Backing (Hide)'!CU$132,'Capacity Summary'!$B$139:$B$238,0),MATCH('Capacity Backing (Hide)'!$A135,'Capacity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(Hide)'!$A135,'Capacity Summary'!$I$138:$BH$138,0))="x",INDEX('Capacity Summary'!$C$139:$F$238,MATCH('Capacity Backing (Hide)'!CV$132,'Capacity Summary'!$B$139:$B$238,0),4),IF(INDEX('Capacity Summary'!$I$139:$BH$238,MATCH('Capacity Backing (Hide)'!CV$132,'Capacity Summary'!$B$139:$B$238,0),MATCH('Capacity Backing (Hide)'!$A135,'Capacity Summary'!$I$138:$BH$138,0))&lt;&gt;0,INDEX('Capacity Summary'!$I$139:$BH$238,MATCH('Capacity Backing (Hide)'!CV$132,'Capacity Summary'!$B$139:$B$238,0),MATCH('Capacity Backing (Hide)'!$A135,'Capacity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(Hide)'!$A135,'Capacity Summary'!$I$138:$BH$138,0))="x",INDEX('Capacity Summary'!$C$139:$F$238,MATCH('Capacity Backing (Hide)'!CW$132,'Capacity Summary'!$B$139:$B$238,0),4),IF(INDEX('Capacity Summary'!$I$139:$BH$238,MATCH('Capacity Backing (Hide)'!CW$132,'Capacity Summary'!$B$139:$B$238,0),MATCH('Capacity Backing (Hide)'!$A135,'Capacity Summary'!$I$138:$BH$138,0))&lt;&gt;0,INDEX('Capacity Summary'!$I$139:$BH$238,MATCH('Capacity Backing (Hide)'!CW$132,'Capacity Summary'!$B$139:$B$238,0),MATCH('Capacity Backing (Hide)'!$A135,'Capacity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(Hide)'!$A136,'Capacity Summary'!$I$138:$BH$138,0))="x",INDEX('Capacity Summary'!$C$139:$F$238,MATCH('Capacity Backing (Hide)'!B$132,'Capacity Summary'!$B$139:$B$238,0),4),IF(INDEX('Capacity Summary'!$I$139:$BH$238,MATCH('Capacity Backing (Hide)'!B$132,'Capacity Summary'!$B$139:$B$238,0),MATCH('Capacity Backing (Hide)'!$A136,'Capacity Summary'!$I$138:$BH$138,0))&lt;&gt;0,INDEX('Capacity Summary'!$I$139:$BH$238,MATCH('Capacity Backing (Hide)'!B$132,'Capacity Summary'!$B$139:$B$238,0),MATCH('Capacity Backing (Hide)'!$A136,'Capacity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(Hide)'!$A136,'Capacity Summary'!$I$138:$BH$138,0))="x",INDEX('Capacity Summary'!$C$139:$F$238,MATCH('Capacity Backing (Hide)'!C$132,'Capacity Summary'!$B$139:$B$238,0),4),IF(INDEX('Capacity Summary'!$I$139:$BH$238,MATCH('Capacity Backing (Hide)'!C$132,'Capacity Summary'!$B$139:$B$238,0),MATCH('Capacity Backing (Hide)'!$A136,'Capacity Summary'!$I$138:$BH$138,0))&lt;&gt;0,INDEX('Capacity Summary'!$I$139:$BH$238,MATCH('Capacity Backing (Hide)'!C$132,'Capacity Summary'!$B$139:$B$238,0),MATCH('Capacity Backing (Hide)'!$A136,'Capacity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(Hide)'!$A136,'Capacity Summary'!$I$138:$BH$138,0))="x",INDEX('Capacity Summary'!$C$139:$F$238,MATCH('Capacity Backing (Hide)'!D$132,'Capacity Summary'!$B$139:$B$238,0),4),IF(INDEX('Capacity Summary'!$I$139:$BH$238,MATCH('Capacity Backing (Hide)'!D$132,'Capacity Summary'!$B$139:$B$238,0),MATCH('Capacity Backing (Hide)'!$A136,'Capacity Summary'!$I$138:$BH$138,0))&lt;&gt;0,INDEX('Capacity Summary'!$I$139:$BH$238,MATCH('Capacity Backing (Hide)'!D$132,'Capacity Summary'!$B$139:$B$238,0),MATCH('Capacity Backing (Hide)'!$A136,'Capacity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(Hide)'!$A136,'Capacity Summary'!$I$138:$BH$138,0))="x",INDEX('Capacity Summary'!$C$139:$F$238,MATCH('Capacity Backing (Hide)'!E$132,'Capacity Summary'!$B$139:$B$238,0),4),IF(INDEX('Capacity Summary'!$I$139:$BH$238,MATCH('Capacity Backing (Hide)'!E$132,'Capacity Summary'!$B$139:$B$238,0),MATCH('Capacity Backing (Hide)'!$A136,'Capacity Summary'!$I$138:$BH$138,0))&lt;&gt;0,INDEX('Capacity Summary'!$I$139:$BH$238,MATCH('Capacity Backing (Hide)'!E$132,'Capacity Summary'!$B$139:$B$238,0),MATCH('Capacity Backing (Hide)'!$A136,'Capacity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(Hide)'!$A136,'Capacity Summary'!$I$138:$BH$138,0))="x",INDEX('Capacity Summary'!$C$139:$F$238,MATCH('Capacity Backing (Hide)'!F$132,'Capacity Summary'!$B$139:$B$238,0),4),IF(INDEX('Capacity Summary'!$I$139:$BH$238,MATCH('Capacity Backing (Hide)'!F$132,'Capacity Summary'!$B$139:$B$238,0),MATCH('Capacity Backing (Hide)'!$A136,'Capacity Summary'!$I$138:$BH$138,0))&lt;&gt;0,INDEX('Capacity Summary'!$I$139:$BH$238,MATCH('Capacity Backing (Hide)'!F$132,'Capacity Summary'!$B$139:$B$238,0),MATCH('Capacity Backing (Hide)'!$A136,'Capacity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(Hide)'!$A136,'Capacity Summary'!$I$138:$BH$138,0))="x",INDEX('Capacity Summary'!$C$139:$F$238,MATCH('Capacity Backing (Hide)'!G$132,'Capacity Summary'!$B$139:$B$238,0),4),IF(INDEX('Capacity Summary'!$I$139:$BH$238,MATCH('Capacity Backing (Hide)'!G$132,'Capacity Summary'!$B$139:$B$238,0),MATCH('Capacity Backing (Hide)'!$A136,'Capacity Summary'!$I$138:$BH$138,0))&lt;&gt;0,INDEX('Capacity Summary'!$I$139:$BH$238,MATCH('Capacity Backing (Hide)'!G$132,'Capacity Summary'!$B$139:$B$238,0),MATCH('Capacity Backing (Hide)'!$A136,'Capacity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(Hide)'!$A136,'Capacity Summary'!$I$138:$BH$138,0))="x",INDEX('Capacity Summary'!$C$139:$F$238,MATCH('Capacity Backing (Hide)'!H$132,'Capacity Summary'!$B$139:$B$238,0),4),IF(INDEX('Capacity Summary'!$I$139:$BH$238,MATCH('Capacity Backing (Hide)'!H$132,'Capacity Summary'!$B$139:$B$238,0),MATCH('Capacity Backing (Hide)'!$A136,'Capacity Summary'!$I$138:$BH$138,0))&lt;&gt;0,INDEX('Capacity Summary'!$I$139:$BH$238,MATCH('Capacity Backing (Hide)'!H$132,'Capacity Summary'!$B$139:$B$238,0),MATCH('Capacity Backing (Hide)'!$A136,'Capacity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(Hide)'!$A136,'Capacity Summary'!$I$138:$BH$138,0))="x",INDEX('Capacity Summary'!$C$139:$F$238,MATCH('Capacity Backing (Hide)'!I$132,'Capacity Summary'!$B$139:$B$238,0),4),IF(INDEX('Capacity Summary'!$I$139:$BH$238,MATCH('Capacity Backing (Hide)'!I$132,'Capacity Summary'!$B$139:$B$238,0),MATCH('Capacity Backing (Hide)'!$A136,'Capacity Summary'!$I$138:$BH$138,0))&lt;&gt;0,INDEX('Capacity Summary'!$I$139:$BH$238,MATCH('Capacity Backing (Hide)'!I$132,'Capacity Summary'!$B$139:$B$238,0),MATCH('Capacity Backing (Hide)'!$A136,'Capacity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(Hide)'!$A136,'Capacity Summary'!$I$138:$BH$138,0))="x",INDEX('Capacity Summary'!$C$139:$F$238,MATCH('Capacity Backing (Hide)'!J$132,'Capacity Summary'!$B$139:$B$238,0),4),IF(INDEX('Capacity Summary'!$I$139:$BH$238,MATCH('Capacity Backing (Hide)'!J$132,'Capacity Summary'!$B$139:$B$238,0),MATCH('Capacity Backing (Hide)'!$A136,'Capacity Summary'!$I$138:$BH$138,0))&lt;&gt;0,INDEX('Capacity Summary'!$I$139:$BH$238,MATCH('Capacity Backing (Hide)'!J$132,'Capacity Summary'!$B$139:$B$238,0),MATCH('Capacity Backing (Hide)'!$A136,'Capacity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(Hide)'!$A136,'Capacity Summary'!$I$138:$BH$138,0))="x",INDEX('Capacity Summary'!$C$139:$F$238,MATCH('Capacity Backing (Hide)'!K$132,'Capacity Summary'!$B$139:$B$238,0),4),IF(INDEX('Capacity Summary'!$I$139:$BH$238,MATCH('Capacity Backing (Hide)'!K$132,'Capacity Summary'!$B$139:$B$238,0),MATCH('Capacity Backing (Hide)'!$A136,'Capacity Summary'!$I$138:$BH$138,0))&lt;&gt;0,INDEX('Capacity Summary'!$I$139:$BH$238,MATCH('Capacity Backing (Hide)'!K$132,'Capacity Summary'!$B$139:$B$238,0),MATCH('Capacity Backing (Hide)'!$A136,'Capacity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(Hide)'!$A136,'Capacity Summary'!$I$138:$BH$138,0))="x",INDEX('Capacity Summary'!$C$139:$F$238,MATCH('Capacity Backing (Hide)'!L$132,'Capacity Summary'!$B$139:$B$238,0),4),IF(INDEX('Capacity Summary'!$I$139:$BH$238,MATCH('Capacity Backing (Hide)'!L$132,'Capacity Summary'!$B$139:$B$238,0),MATCH('Capacity Backing (Hide)'!$A136,'Capacity Summary'!$I$138:$BH$138,0))&lt;&gt;0,INDEX('Capacity Summary'!$I$139:$BH$238,MATCH('Capacity Backing (Hide)'!L$132,'Capacity Summary'!$B$139:$B$238,0),MATCH('Capacity Backing (Hide)'!$A136,'Capacity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(Hide)'!$A136,'Capacity Summary'!$I$138:$BH$138,0))="x",INDEX('Capacity Summary'!$C$139:$F$238,MATCH('Capacity Backing (Hide)'!M$132,'Capacity Summary'!$B$139:$B$238,0),4),IF(INDEX('Capacity Summary'!$I$139:$BH$238,MATCH('Capacity Backing (Hide)'!M$132,'Capacity Summary'!$B$139:$B$238,0),MATCH('Capacity Backing (Hide)'!$A136,'Capacity Summary'!$I$138:$BH$138,0))&lt;&gt;0,INDEX('Capacity Summary'!$I$139:$BH$238,MATCH('Capacity Backing (Hide)'!M$132,'Capacity Summary'!$B$139:$B$238,0),MATCH('Capacity Backing (Hide)'!$A136,'Capacity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(Hide)'!$A136,'Capacity Summary'!$I$138:$BH$138,0))="x",INDEX('Capacity Summary'!$C$139:$F$238,MATCH('Capacity Backing (Hide)'!N$132,'Capacity Summary'!$B$139:$B$238,0),4),IF(INDEX('Capacity Summary'!$I$139:$BH$238,MATCH('Capacity Backing (Hide)'!N$132,'Capacity Summary'!$B$139:$B$238,0),MATCH('Capacity Backing (Hide)'!$A136,'Capacity Summary'!$I$138:$BH$138,0))&lt;&gt;0,INDEX('Capacity Summary'!$I$139:$BH$238,MATCH('Capacity Backing (Hide)'!N$132,'Capacity Summary'!$B$139:$B$238,0),MATCH('Capacity Backing (Hide)'!$A136,'Capacity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(Hide)'!$A136,'Capacity Summary'!$I$138:$BH$138,0))="x",INDEX('Capacity Summary'!$C$139:$F$238,MATCH('Capacity Backing (Hide)'!O$132,'Capacity Summary'!$B$139:$B$238,0),4),IF(INDEX('Capacity Summary'!$I$139:$BH$238,MATCH('Capacity Backing (Hide)'!O$132,'Capacity Summary'!$B$139:$B$238,0),MATCH('Capacity Backing (Hide)'!$A136,'Capacity Summary'!$I$138:$BH$138,0))&lt;&gt;0,INDEX('Capacity Summary'!$I$139:$BH$238,MATCH('Capacity Backing (Hide)'!O$132,'Capacity Summary'!$B$139:$B$238,0),MATCH('Capacity Backing (Hide)'!$A136,'Capacity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(Hide)'!$A136,'Capacity Summary'!$I$138:$BH$138,0))="x",INDEX('Capacity Summary'!$C$139:$F$238,MATCH('Capacity Backing (Hide)'!P$132,'Capacity Summary'!$B$139:$B$238,0),4),IF(INDEX('Capacity Summary'!$I$139:$BH$238,MATCH('Capacity Backing (Hide)'!P$132,'Capacity Summary'!$B$139:$B$238,0),MATCH('Capacity Backing (Hide)'!$A136,'Capacity Summary'!$I$138:$BH$138,0))&lt;&gt;0,INDEX('Capacity Summary'!$I$139:$BH$238,MATCH('Capacity Backing (Hide)'!P$132,'Capacity Summary'!$B$139:$B$238,0),MATCH('Capacity Backing (Hide)'!$A136,'Capacity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(Hide)'!$A136,'Capacity Summary'!$I$138:$BH$138,0))="x",INDEX('Capacity Summary'!$C$139:$F$238,MATCH('Capacity Backing (Hide)'!Q$132,'Capacity Summary'!$B$139:$B$238,0),4),IF(INDEX('Capacity Summary'!$I$139:$BH$238,MATCH('Capacity Backing (Hide)'!Q$132,'Capacity Summary'!$B$139:$B$238,0),MATCH('Capacity Backing (Hide)'!$A136,'Capacity Summary'!$I$138:$BH$138,0))&lt;&gt;0,INDEX('Capacity Summary'!$I$139:$BH$238,MATCH('Capacity Backing (Hide)'!Q$132,'Capacity Summary'!$B$139:$B$238,0),MATCH('Capacity Backing (Hide)'!$A136,'Capacity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(Hide)'!$A136,'Capacity Summary'!$I$138:$BH$138,0))="x",INDEX('Capacity Summary'!$C$139:$F$238,MATCH('Capacity Backing (Hide)'!R$132,'Capacity Summary'!$B$139:$B$238,0),4),IF(INDEX('Capacity Summary'!$I$139:$BH$238,MATCH('Capacity Backing (Hide)'!R$132,'Capacity Summary'!$B$139:$B$238,0),MATCH('Capacity Backing (Hide)'!$A136,'Capacity Summary'!$I$138:$BH$138,0))&lt;&gt;0,INDEX('Capacity Summary'!$I$139:$BH$238,MATCH('Capacity Backing (Hide)'!R$132,'Capacity Summary'!$B$139:$B$238,0),MATCH('Capacity Backing (Hide)'!$A136,'Capacity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(Hide)'!$A136,'Capacity Summary'!$I$138:$BH$138,0))="x",INDEX('Capacity Summary'!$C$139:$F$238,MATCH('Capacity Backing (Hide)'!S$132,'Capacity Summary'!$B$139:$B$238,0),4),IF(INDEX('Capacity Summary'!$I$139:$BH$238,MATCH('Capacity Backing (Hide)'!S$132,'Capacity Summary'!$B$139:$B$238,0),MATCH('Capacity Backing (Hide)'!$A136,'Capacity Summary'!$I$138:$BH$138,0))&lt;&gt;0,INDEX('Capacity Summary'!$I$139:$BH$238,MATCH('Capacity Backing (Hide)'!S$132,'Capacity Summary'!$B$139:$B$238,0),MATCH('Capacity Backing (Hide)'!$A136,'Capacity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(Hide)'!$A136,'Capacity Summary'!$I$138:$BH$138,0))="x",INDEX('Capacity Summary'!$C$139:$F$238,MATCH('Capacity Backing (Hide)'!T$132,'Capacity Summary'!$B$139:$B$238,0),4),IF(INDEX('Capacity Summary'!$I$139:$BH$238,MATCH('Capacity Backing (Hide)'!T$132,'Capacity Summary'!$B$139:$B$238,0),MATCH('Capacity Backing (Hide)'!$A136,'Capacity Summary'!$I$138:$BH$138,0))&lt;&gt;0,INDEX('Capacity Summary'!$I$139:$BH$238,MATCH('Capacity Backing (Hide)'!T$132,'Capacity Summary'!$B$139:$B$238,0),MATCH('Capacity Backing (Hide)'!$A136,'Capacity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(Hide)'!$A136,'Capacity Summary'!$I$138:$BH$138,0))="x",INDEX('Capacity Summary'!$C$139:$F$238,MATCH('Capacity Backing (Hide)'!U$132,'Capacity Summary'!$B$139:$B$238,0),4),IF(INDEX('Capacity Summary'!$I$139:$BH$238,MATCH('Capacity Backing (Hide)'!U$132,'Capacity Summary'!$B$139:$B$238,0),MATCH('Capacity Backing (Hide)'!$A136,'Capacity Summary'!$I$138:$BH$138,0))&lt;&gt;0,INDEX('Capacity Summary'!$I$139:$BH$238,MATCH('Capacity Backing (Hide)'!U$132,'Capacity Summary'!$B$139:$B$238,0),MATCH('Capacity Backing (Hide)'!$A136,'Capacity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(Hide)'!$A136,'Capacity Summary'!$I$138:$BH$138,0))="x",INDEX('Capacity Summary'!$C$139:$F$238,MATCH('Capacity Backing (Hide)'!V$132,'Capacity Summary'!$B$139:$B$238,0),4),IF(INDEX('Capacity Summary'!$I$139:$BH$238,MATCH('Capacity Backing (Hide)'!V$132,'Capacity Summary'!$B$139:$B$238,0),MATCH('Capacity Backing (Hide)'!$A136,'Capacity Summary'!$I$138:$BH$138,0))&lt;&gt;0,INDEX('Capacity Summary'!$I$139:$BH$238,MATCH('Capacity Backing (Hide)'!V$132,'Capacity Summary'!$B$139:$B$238,0),MATCH('Capacity Backing (Hide)'!$A136,'Capacity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(Hide)'!$A136,'Capacity Summary'!$I$138:$BH$138,0))="x",INDEX('Capacity Summary'!$C$139:$F$238,MATCH('Capacity Backing (Hide)'!W$132,'Capacity Summary'!$B$139:$B$238,0),4),IF(INDEX('Capacity Summary'!$I$139:$BH$238,MATCH('Capacity Backing (Hide)'!W$132,'Capacity Summary'!$B$139:$B$238,0),MATCH('Capacity Backing (Hide)'!$A136,'Capacity Summary'!$I$138:$BH$138,0))&lt;&gt;0,INDEX('Capacity Summary'!$I$139:$BH$238,MATCH('Capacity Backing (Hide)'!W$132,'Capacity Summary'!$B$139:$B$238,0),MATCH('Capacity Backing (Hide)'!$A136,'Capacity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(Hide)'!$A136,'Capacity Summary'!$I$138:$BH$138,0))="x",INDEX('Capacity Summary'!$C$139:$F$238,MATCH('Capacity Backing (Hide)'!X$132,'Capacity Summary'!$B$139:$B$238,0),4),IF(INDEX('Capacity Summary'!$I$139:$BH$238,MATCH('Capacity Backing (Hide)'!X$132,'Capacity Summary'!$B$139:$B$238,0),MATCH('Capacity Backing (Hide)'!$A136,'Capacity Summary'!$I$138:$BH$138,0))&lt;&gt;0,INDEX('Capacity Summary'!$I$139:$BH$238,MATCH('Capacity Backing (Hide)'!X$132,'Capacity Summary'!$B$139:$B$238,0),MATCH('Capacity Backing (Hide)'!$A136,'Capacity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(Hide)'!$A136,'Capacity Summary'!$I$138:$BH$138,0))="x",INDEX('Capacity Summary'!$C$139:$F$238,MATCH('Capacity Backing (Hide)'!Y$132,'Capacity Summary'!$B$139:$B$238,0),4),IF(INDEX('Capacity Summary'!$I$139:$BH$238,MATCH('Capacity Backing (Hide)'!Y$132,'Capacity Summary'!$B$139:$B$238,0),MATCH('Capacity Backing (Hide)'!$A136,'Capacity Summary'!$I$138:$BH$138,0))&lt;&gt;0,INDEX('Capacity Summary'!$I$139:$BH$238,MATCH('Capacity Backing (Hide)'!Y$132,'Capacity Summary'!$B$139:$B$238,0),MATCH('Capacity Backing (Hide)'!$A136,'Capacity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(Hide)'!$A136,'Capacity Summary'!$I$138:$BH$138,0))="x",INDEX('Capacity Summary'!$C$139:$F$238,MATCH('Capacity Backing (Hide)'!Z$132,'Capacity Summary'!$B$139:$B$238,0),4),IF(INDEX('Capacity Summary'!$I$139:$BH$238,MATCH('Capacity Backing (Hide)'!Z$132,'Capacity Summary'!$B$139:$B$238,0),MATCH('Capacity Backing (Hide)'!$A136,'Capacity Summary'!$I$138:$BH$138,0))&lt;&gt;0,INDEX('Capacity Summary'!$I$139:$BH$238,MATCH('Capacity Backing (Hide)'!Z$132,'Capacity Summary'!$B$139:$B$238,0),MATCH('Capacity Backing (Hide)'!$A136,'Capacity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(Hide)'!$A136,'Capacity Summary'!$I$138:$BH$138,0))="x",INDEX('Capacity Summary'!$C$139:$F$238,MATCH('Capacity Backing (Hide)'!AA$132,'Capacity Summary'!$B$139:$B$238,0),4),IF(INDEX('Capacity Summary'!$I$139:$BH$238,MATCH('Capacity Backing (Hide)'!AA$132,'Capacity Summary'!$B$139:$B$238,0),MATCH('Capacity Backing (Hide)'!$A136,'Capacity Summary'!$I$138:$BH$138,0))&lt;&gt;0,INDEX('Capacity Summary'!$I$139:$BH$238,MATCH('Capacity Backing (Hide)'!AA$132,'Capacity Summary'!$B$139:$B$238,0),MATCH('Capacity Backing (Hide)'!$A136,'Capacity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(Hide)'!$A136,'Capacity Summary'!$I$138:$BH$138,0))="x",INDEX('Capacity Summary'!$C$139:$F$238,MATCH('Capacity Backing (Hide)'!AB$132,'Capacity Summary'!$B$139:$B$238,0),4),IF(INDEX('Capacity Summary'!$I$139:$BH$238,MATCH('Capacity Backing (Hide)'!AB$132,'Capacity Summary'!$B$139:$B$238,0),MATCH('Capacity Backing (Hide)'!$A136,'Capacity Summary'!$I$138:$BH$138,0))&lt;&gt;0,INDEX('Capacity Summary'!$I$139:$BH$238,MATCH('Capacity Backing (Hide)'!AB$132,'Capacity Summary'!$B$139:$B$238,0),MATCH('Capacity Backing (Hide)'!$A136,'Capacity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(Hide)'!$A136,'Capacity Summary'!$I$138:$BH$138,0))="x",INDEX('Capacity Summary'!$C$139:$F$238,MATCH('Capacity Backing (Hide)'!AC$132,'Capacity Summary'!$B$139:$B$238,0),4),IF(INDEX('Capacity Summary'!$I$139:$BH$238,MATCH('Capacity Backing (Hide)'!AC$132,'Capacity Summary'!$B$139:$B$238,0),MATCH('Capacity Backing (Hide)'!$A136,'Capacity Summary'!$I$138:$BH$138,0))&lt;&gt;0,INDEX('Capacity Summary'!$I$139:$BH$238,MATCH('Capacity Backing (Hide)'!AC$132,'Capacity Summary'!$B$139:$B$238,0),MATCH('Capacity Backing (Hide)'!$A136,'Capacity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(Hide)'!$A136,'Capacity Summary'!$I$138:$BH$138,0))="x",INDEX('Capacity Summary'!$C$139:$F$238,MATCH('Capacity Backing (Hide)'!AD$132,'Capacity Summary'!$B$139:$B$238,0),4),IF(INDEX('Capacity Summary'!$I$139:$BH$238,MATCH('Capacity Backing (Hide)'!AD$132,'Capacity Summary'!$B$139:$B$238,0),MATCH('Capacity Backing (Hide)'!$A136,'Capacity Summary'!$I$138:$BH$138,0))&lt;&gt;0,INDEX('Capacity Summary'!$I$139:$BH$238,MATCH('Capacity Backing (Hide)'!AD$132,'Capacity Summary'!$B$139:$B$238,0),MATCH('Capacity Backing (Hide)'!$A136,'Capacity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(Hide)'!$A136,'Capacity Summary'!$I$138:$BH$138,0))="x",INDEX('Capacity Summary'!$C$139:$F$238,MATCH('Capacity Backing (Hide)'!AE$132,'Capacity Summary'!$B$139:$B$238,0),4),IF(INDEX('Capacity Summary'!$I$139:$BH$238,MATCH('Capacity Backing (Hide)'!AE$132,'Capacity Summary'!$B$139:$B$238,0),MATCH('Capacity Backing (Hide)'!$A136,'Capacity Summary'!$I$138:$BH$138,0))&lt;&gt;0,INDEX('Capacity Summary'!$I$139:$BH$238,MATCH('Capacity Backing (Hide)'!AE$132,'Capacity Summary'!$B$139:$B$238,0),MATCH('Capacity Backing (Hide)'!$A136,'Capacity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(Hide)'!$A136,'Capacity Summary'!$I$138:$BH$138,0))="x",INDEX('Capacity Summary'!$C$139:$F$238,MATCH('Capacity Backing (Hide)'!AF$132,'Capacity Summary'!$B$139:$B$238,0),4),IF(INDEX('Capacity Summary'!$I$139:$BH$238,MATCH('Capacity Backing (Hide)'!AF$132,'Capacity Summary'!$B$139:$B$238,0),MATCH('Capacity Backing (Hide)'!$A136,'Capacity Summary'!$I$138:$BH$138,0))&lt;&gt;0,INDEX('Capacity Summary'!$I$139:$BH$238,MATCH('Capacity Backing (Hide)'!AF$132,'Capacity Summary'!$B$139:$B$238,0),MATCH('Capacity Backing (Hide)'!$A136,'Capacity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(Hide)'!$A136,'Capacity Summary'!$I$138:$BH$138,0))="x",INDEX('Capacity Summary'!$C$139:$F$238,MATCH('Capacity Backing (Hide)'!AG$132,'Capacity Summary'!$B$139:$B$238,0),4),IF(INDEX('Capacity Summary'!$I$139:$BH$238,MATCH('Capacity Backing (Hide)'!AG$132,'Capacity Summary'!$B$139:$B$238,0),MATCH('Capacity Backing (Hide)'!$A136,'Capacity Summary'!$I$138:$BH$138,0))&lt;&gt;0,INDEX('Capacity Summary'!$I$139:$BH$238,MATCH('Capacity Backing (Hide)'!AG$132,'Capacity Summary'!$B$139:$B$238,0),MATCH('Capacity Backing (Hide)'!$A136,'Capacity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(Hide)'!$A136,'Capacity Summary'!$I$138:$BH$138,0))="x",INDEX('Capacity Summary'!$C$139:$F$238,MATCH('Capacity Backing (Hide)'!AH$132,'Capacity Summary'!$B$139:$B$238,0),4),IF(INDEX('Capacity Summary'!$I$139:$BH$238,MATCH('Capacity Backing (Hide)'!AH$132,'Capacity Summary'!$B$139:$B$238,0),MATCH('Capacity Backing (Hide)'!$A136,'Capacity Summary'!$I$138:$BH$138,0))&lt;&gt;0,INDEX('Capacity Summary'!$I$139:$BH$238,MATCH('Capacity Backing (Hide)'!AH$132,'Capacity Summary'!$B$139:$B$238,0),MATCH('Capacity Backing (Hide)'!$A136,'Capacity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(Hide)'!$A136,'Capacity Summary'!$I$138:$BH$138,0))="x",INDEX('Capacity Summary'!$C$139:$F$238,MATCH('Capacity Backing (Hide)'!AI$132,'Capacity Summary'!$B$139:$B$238,0),4),IF(INDEX('Capacity Summary'!$I$139:$BH$238,MATCH('Capacity Backing (Hide)'!AI$132,'Capacity Summary'!$B$139:$B$238,0),MATCH('Capacity Backing (Hide)'!$A136,'Capacity Summary'!$I$138:$BH$138,0))&lt;&gt;0,INDEX('Capacity Summary'!$I$139:$BH$238,MATCH('Capacity Backing (Hide)'!AI$132,'Capacity Summary'!$B$139:$B$238,0),MATCH('Capacity Backing (Hide)'!$A136,'Capacity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(Hide)'!$A136,'Capacity Summary'!$I$138:$BH$138,0))="x",INDEX('Capacity Summary'!$C$139:$F$238,MATCH('Capacity Backing (Hide)'!AJ$132,'Capacity Summary'!$B$139:$B$238,0),4),IF(INDEX('Capacity Summary'!$I$139:$BH$238,MATCH('Capacity Backing (Hide)'!AJ$132,'Capacity Summary'!$B$139:$B$238,0),MATCH('Capacity Backing (Hide)'!$A136,'Capacity Summary'!$I$138:$BH$138,0))&lt;&gt;0,INDEX('Capacity Summary'!$I$139:$BH$238,MATCH('Capacity Backing (Hide)'!AJ$132,'Capacity Summary'!$B$139:$B$238,0),MATCH('Capacity Backing (Hide)'!$A136,'Capacity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(Hide)'!$A136,'Capacity Summary'!$I$138:$BH$138,0))="x",INDEX('Capacity Summary'!$C$139:$F$238,MATCH('Capacity Backing (Hide)'!AK$132,'Capacity Summary'!$B$139:$B$238,0),4),IF(INDEX('Capacity Summary'!$I$139:$BH$238,MATCH('Capacity Backing (Hide)'!AK$132,'Capacity Summary'!$B$139:$B$238,0),MATCH('Capacity Backing (Hide)'!$A136,'Capacity Summary'!$I$138:$BH$138,0))&lt;&gt;0,INDEX('Capacity Summary'!$I$139:$BH$238,MATCH('Capacity Backing (Hide)'!AK$132,'Capacity Summary'!$B$139:$B$238,0),MATCH('Capacity Backing (Hide)'!$A136,'Capacity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(Hide)'!$A136,'Capacity Summary'!$I$138:$BH$138,0))="x",INDEX('Capacity Summary'!$C$139:$F$238,MATCH('Capacity Backing (Hide)'!AL$132,'Capacity Summary'!$B$139:$B$238,0),4),IF(INDEX('Capacity Summary'!$I$139:$BH$238,MATCH('Capacity Backing (Hide)'!AL$132,'Capacity Summary'!$B$139:$B$238,0),MATCH('Capacity Backing (Hide)'!$A136,'Capacity Summary'!$I$138:$BH$138,0))&lt;&gt;0,INDEX('Capacity Summary'!$I$139:$BH$238,MATCH('Capacity Backing (Hide)'!AL$132,'Capacity Summary'!$B$139:$B$238,0),MATCH('Capacity Backing (Hide)'!$A136,'Capacity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(Hide)'!$A136,'Capacity Summary'!$I$138:$BH$138,0))="x",INDEX('Capacity Summary'!$C$139:$F$238,MATCH('Capacity Backing (Hide)'!AM$132,'Capacity Summary'!$B$139:$B$238,0),4),IF(INDEX('Capacity Summary'!$I$139:$BH$238,MATCH('Capacity Backing (Hide)'!AM$132,'Capacity Summary'!$B$139:$B$238,0),MATCH('Capacity Backing (Hide)'!$A136,'Capacity Summary'!$I$138:$BH$138,0))&lt;&gt;0,INDEX('Capacity Summary'!$I$139:$BH$238,MATCH('Capacity Backing (Hide)'!AM$132,'Capacity Summary'!$B$139:$B$238,0),MATCH('Capacity Backing (Hide)'!$A136,'Capacity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(Hide)'!$A136,'Capacity Summary'!$I$138:$BH$138,0))="x",INDEX('Capacity Summary'!$C$139:$F$238,MATCH('Capacity Backing (Hide)'!AN$132,'Capacity Summary'!$B$139:$B$238,0),4),IF(INDEX('Capacity Summary'!$I$139:$BH$238,MATCH('Capacity Backing (Hide)'!AN$132,'Capacity Summary'!$B$139:$B$238,0),MATCH('Capacity Backing (Hide)'!$A136,'Capacity Summary'!$I$138:$BH$138,0))&lt;&gt;0,INDEX('Capacity Summary'!$I$139:$BH$238,MATCH('Capacity Backing (Hide)'!AN$132,'Capacity Summary'!$B$139:$B$238,0),MATCH('Capacity Backing (Hide)'!$A136,'Capacity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(Hide)'!$A136,'Capacity Summary'!$I$138:$BH$138,0))="x",INDEX('Capacity Summary'!$C$139:$F$238,MATCH('Capacity Backing (Hide)'!AO$132,'Capacity Summary'!$B$139:$B$238,0),4),IF(INDEX('Capacity Summary'!$I$139:$BH$238,MATCH('Capacity Backing (Hide)'!AO$132,'Capacity Summary'!$B$139:$B$238,0),MATCH('Capacity Backing (Hide)'!$A136,'Capacity Summary'!$I$138:$BH$138,0))&lt;&gt;0,INDEX('Capacity Summary'!$I$139:$BH$238,MATCH('Capacity Backing (Hide)'!AO$132,'Capacity Summary'!$B$139:$B$238,0),MATCH('Capacity Backing (Hide)'!$A136,'Capacity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(Hide)'!$A136,'Capacity Summary'!$I$138:$BH$138,0))="x",INDEX('Capacity Summary'!$C$139:$F$238,MATCH('Capacity Backing (Hide)'!AP$132,'Capacity Summary'!$B$139:$B$238,0),4),IF(INDEX('Capacity Summary'!$I$139:$BH$238,MATCH('Capacity Backing (Hide)'!AP$132,'Capacity Summary'!$B$139:$B$238,0),MATCH('Capacity Backing (Hide)'!$A136,'Capacity Summary'!$I$138:$BH$138,0))&lt;&gt;0,INDEX('Capacity Summary'!$I$139:$BH$238,MATCH('Capacity Backing (Hide)'!AP$132,'Capacity Summary'!$B$139:$B$238,0),MATCH('Capacity Backing (Hide)'!$A136,'Capacity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(Hide)'!$A136,'Capacity Summary'!$I$138:$BH$138,0))="x",INDEX('Capacity Summary'!$C$139:$F$238,MATCH('Capacity Backing (Hide)'!AQ$132,'Capacity Summary'!$B$139:$B$238,0),4),IF(INDEX('Capacity Summary'!$I$139:$BH$238,MATCH('Capacity Backing (Hide)'!AQ$132,'Capacity Summary'!$B$139:$B$238,0),MATCH('Capacity Backing (Hide)'!$A136,'Capacity Summary'!$I$138:$BH$138,0))&lt;&gt;0,INDEX('Capacity Summary'!$I$139:$BH$238,MATCH('Capacity Backing (Hide)'!AQ$132,'Capacity Summary'!$B$139:$B$238,0),MATCH('Capacity Backing (Hide)'!$A136,'Capacity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(Hide)'!$A136,'Capacity Summary'!$I$138:$BH$138,0))="x",INDEX('Capacity Summary'!$C$139:$F$238,MATCH('Capacity Backing (Hide)'!AR$132,'Capacity Summary'!$B$139:$B$238,0),4),IF(INDEX('Capacity Summary'!$I$139:$BH$238,MATCH('Capacity Backing (Hide)'!AR$132,'Capacity Summary'!$B$139:$B$238,0),MATCH('Capacity Backing (Hide)'!$A136,'Capacity Summary'!$I$138:$BH$138,0))&lt;&gt;0,INDEX('Capacity Summary'!$I$139:$BH$238,MATCH('Capacity Backing (Hide)'!AR$132,'Capacity Summary'!$B$139:$B$238,0),MATCH('Capacity Backing (Hide)'!$A136,'Capacity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(Hide)'!$A136,'Capacity Summary'!$I$138:$BH$138,0))="x",INDEX('Capacity Summary'!$C$139:$F$238,MATCH('Capacity Backing (Hide)'!AS$132,'Capacity Summary'!$B$139:$B$238,0),4),IF(INDEX('Capacity Summary'!$I$139:$BH$238,MATCH('Capacity Backing (Hide)'!AS$132,'Capacity Summary'!$B$139:$B$238,0),MATCH('Capacity Backing (Hide)'!$A136,'Capacity Summary'!$I$138:$BH$138,0))&lt;&gt;0,INDEX('Capacity Summary'!$I$139:$BH$238,MATCH('Capacity Backing (Hide)'!AS$132,'Capacity Summary'!$B$139:$B$238,0),MATCH('Capacity Backing (Hide)'!$A136,'Capacity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(Hide)'!$A136,'Capacity Summary'!$I$138:$BH$138,0))="x",INDEX('Capacity Summary'!$C$139:$F$238,MATCH('Capacity Backing (Hide)'!AT$132,'Capacity Summary'!$B$139:$B$238,0),4),IF(INDEX('Capacity Summary'!$I$139:$BH$238,MATCH('Capacity Backing (Hide)'!AT$132,'Capacity Summary'!$B$139:$B$238,0),MATCH('Capacity Backing (Hide)'!$A136,'Capacity Summary'!$I$138:$BH$138,0))&lt;&gt;0,INDEX('Capacity Summary'!$I$139:$BH$238,MATCH('Capacity Backing (Hide)'!AT$132,'Capacity Summary'!$B$139:$B$238,0),MATCH('Capacity Backing (Hide)'!$A136,'Capacity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(Hide)'!$A136,'Capacity Summary'!$I$138:$BH$138,0))="x",INDEX('Capacity Summary'!$C$139:$F$238,MATCH('Capacity Backing (Hide)'!AU$132,'Capacity Summary'!$B$139:$B$238,0),4),IF(INDEX('Capacity Summary'!$I$139:$BH$238,MATCH('Capacity Backing (Hide)'!AU$132,'Capacity Summary'!$B$139:$B$238,0),MATCH('Capacity Backing (Hide)'!$A136,'Capacity Summary'!$I$138:$BH$138,0))&lt;&gt;0,INDEX('Capacity Summary'!$I$139:$BH$238,MATCH('Capacity Backing (Hide)'!AU$132,'Capacity Summary'!$B$139:$B$238,0),MATCH('Capacity Backing (Hide)'!$A136,'Capacity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(Hide)'!$A136,'Capacity Summary'!$I$138:$BH$138,0))="x",INDEX('Capacity Summary'!$C$139:$F$238,MATCH('Capacity Backing (Hide)'!AV$132,'Capacity Summary'!$B$139:$B$238,0),4),IF(INDEX('Capacity Summary'!$I$139:$BH$238,MATCH('Capacity Backing (Hide)'!AV$132,'Capacity Summary'!$B$139:$B$238,0),MATCH('Capacity Backing (Hide)'!$A136,'Capacity Summary'!$I$138:$BH$138,0))&lt;&gt;0,INDEX('Capacity Summary'!$I$139:$BH$238,MATCH('Capacity Backing (Hide)'!AV$132,'Capacity Summary'!$B$139:$B$238,0),MATCH('Capacity Backing (Hide)'!$A136,'Capacity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(Hide)'!$A136,'Capacity Summary'!$I$138:$BH$138,0))="x",INDEX('Capacity Summary'!$C$139:$F$238,MATCH('Capacity Backing (Hide)'!AW$132,'Capacity Summary'!$B$139:$B$238,0),4),IF(INDEX('Capacity Summary'!$I$139:$BH$238,MATCH('Capacity Backing (Hide)'!AW$132,'Capacity Summary'!$B$139:$B$238,0),MATCH('Capacity Backing (Hide)'!$A136,'Capacity Summary'!$I$138:$BH$138,0))&lt;&gt;0,INDEX('Capacity Summary'!$I$139:$BH$238,MATCH('Capacity Backing (Hide)'!AW$132,'Capacity Summary'!$B$139:$B$238,0),MATCH('Capacity Backing (Hide)'!$A136,'Capacity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(Hide)'!$A136,'Capacity Summary'!$I$138:$BH$138,0))="x",INDEX('Capacity Summary'!$C$139:$F$238,MATCH('Capacity Backing (Hide)'!AX$132,'Capacity Summary'!$B$139:$B$238,0),4),IF(INDEX('Capacity Summary'!$I$139:$BH$238,MATCH('Capacity Backing (Hide)'!AX$132,'Capacity Summary'!$B$139:$B$238,0),MATCH('Capacity Backing (Hide)'!$A136,'Capacity Summary'!$I$138:$BH$138,0))&lt;&gt;0,INDEX('Capacity Summary'!$I$139:$BH$238,MATCH('Capacity Backing (Hide)'!AX$132,'Capacity Summary'!$B$139:$B$238,0),MATCH('Capacity Backing (Hide)'!$A136,'Capacity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(Hide)'!$A136,'Capacity Summary'!$I$138:$BH$138,0))="x",INDEX('Capacity Summary'!$C$139:$F$238,MATCH('Capacity Backing (Hide)'!AY$132,'Capacity Summary'!$B$139:$B$238,0),4),IF(INDEX('Capacity Summary'!$I$139:$BH$238,MATCH('Capacity Backing (Hide)'!AY$132,'Capacity Summary'!$B$139:$B$238,0),MATCH('Capacity Backing (Hide)'!$A136,'Capacity Summary'!$I$138:$BH$138,0))&lt;&gt;0,INDEX('Capacity Summary'!$I$139:$BH$238,MATCH('Capacity Backing (Hide)'!AY$132,'Capacity Summary'!$B$139:$B$238,0),MATCH('Capacity Backing (Hide)'!$A136,'Capacity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(Hide)'!$A136,'Capacity Summary'!$I$138:$BH$138,0))="x",INDEX('Capacity Summary'!$C$139:$F$238,MATCH('Capacity Backing (Hide)'!AZ$132,'Capacity Summary'!$B$139:$B$238,0),4),IF(INDEX('Capacity Summary'!$I$139:$BH$238,MATCH('Capacity Backing (Hide)'!AZ$132,'Capacity Summary'!$B$139:$B$238,0),MATCH('Capacity Backing (Hide)'!$A136,'Capacity Summary'!$I$138:$BH$138,0))&lt;&gt;0,INDEX('Capacity Summary'!$I$139:$BH$238,MATCH('Capacity Backing (Hide)'!AZ$132,'Capacity Summary'!$B$139:$B$238,0),MATCH('Capacity Backing (Hide)'!$A136,'Capacity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(Hide)'!$A136,'Capacity Summary'!$I$138:$BH$138,0))="x",INDEX('Capacity Summary'!$C$139:$F$238,MATCH('Capacity Backing (Hide)'!BA$132,'Capacity Summary'!$B$139:$B$238,0),4),IF(INDEX('Capacity Summary'!$I$139:$BH$238,MATCH('Capacity Backing (Hide)'!BA$132,'Capacity Summary'!$B$139:$B$238,0),MATCH('Capacity Backing (Hide)'!$A136,'Capacity Summary'!$I$138:$BH$138,0))&lt;&gt;0,INDEX('Capacity Summary'!$I$139:$BH$238,MATCH('Capacity Backing (Hide)'!BA$132,'Capacity Summary'!$B$139:$B$238,0),MATCH('Capacity Backing (Hide)'!$A136,'Capacity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(Hide)'!$A136,'Capacity Summary'!$I$138:$BH$138,0))="x",INDEX('Capacity Summary'!$C$139:$F$238,MATCH('Capacity Backing (Hide)'!BB$132,'Capacity Summary'!$B$139:$B$238,0),4),IF(INDEX('Capacity Summary'!$I$139:$BH$238,MATCH('Capacity Backing (Hide)'!BB$132,'Capacity Summary'!$B$139:$B$238,0),MATCH('Capacity Backing (Hide)'!$A136,'Capacity Summary'!$I$138:$BH$138,0))&lt;&gt;0,INDEX('Capacity Summary'!$I$139:$BH$238,MATCH('Capacity Backing (Hide)'!BB$132,'Capacity Summary'!$B$139:$B$238,0),MATCH('Capacity Backing (Hide)'!$A136,'Capacity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(Hide)'!$A136,'Capacity Summary'!$I$138:$BH$138,0))="x",INDEX('Capacity Summary'!$C$139:$F$238,MATCH('Capacity Backing (Hide)'!BC$132,'Capacity Summary'!$B$139:$B$238,0),4),IF(INDEX('Capacity Summary'!$I$139:$BH$238,MATCH('Capacity Backing (Hide)'!BC$132,'Capacity Summary'!$B$139:$B$238,0),MATCH('Capacity Backing (Hide)'!$A136,'Capacity Summary'!$I$138:$BH$138,0))&lt;&gt;0,INDEX('Capacity Summary'!$I$139:$BH$238,MATCH('Capacity Backing (Hide)'!BC$132,'Capacity Summary'!$B$139:$B$238,0),MATCH('Capacity Backing (Hide)'!$A136,'Capacity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(Hide)'!$A136,'Capacity Summary'!$I$138:$BH$138,0))="x",INDEX('Capacity Summary'!$C$139:$F$238,MATCH('Capacity Backing (Hide)'!BD$132,'Capacity Summary'!$B$139:$B$238,0),4),IF(INDEX('Capacity Summary'!$I$139:$BH$238,MATCH('Capacity Backing (Hide)'!BD$132,'Capacity Summary'!$B$139:$B$238,0),MATCH('Capacity Backing (Hide)'!$A136,'Capacity Summary'!$I$138:$BH$138,0))&lt;&gt;0,INDEX('Capacity Summary'!$I$139:$BH$238,MATCH('Capacity Backing (Hide)'!BD$132,'Capacity Summary'!$B$139:$B$238,0),MATCH('Capacity Backing (Hide)'!$A136,'Capacity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(Hide)'!$A136,'Capacity Summary'!$I$138:$BH$138,0))="x",INDEX('Capacity Summary'!$C$139:$F$238,MATCH('Capacity Backing (Hide)'!BE$132,'Capacity Summary'!$B$139:$B$238,0),4),IF(INDEX('Capacity Summary'!$I$139:$BH$238,MATCH('Capacity Backing (Hide)'!BE$132,'Capacity Summary'!$B$139:$B$238,0),MATCH('Capacity Backing (Hide)'!$A136,'Capacity Summary'!$I$138:$BH$138,0))&lt;&gt;0,INDEX('Capacity Summary'!$I$139:$BH$238,MATCH('Capacity Backing (Hide)'!BE$132,'Capacity Summary'!$B$139:$B$238,0),MATCH('Capacity Backing (Hide)'!$A136,'Capacity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(Hide)'!$A136,'Capacity Summary'!$I$138:$BH$138,0))="x",INDEX('Capacity Summary'!$C$139:$F$238,MATCH('Capacity Backing (Hide)'!BF$132,'Capacity Summary'!$B$139:$B$238,0),4),IF(INDEX('Capacity Summary'!$I$139:$BH$238,MATCH('Capacity Backing (Hide)'!BF$132,'Capacity Summary'!$B$139:$B$238,0),MATCH('Capacity Backing (Hide)'!$A136,'Capacity Summary'!$I$138:$BH$138,0))&lt;&gt;0,INDEX('Capacity Summary'!$I$139:$BH$238,MATCH('Capacity Backing (Hide)'!BF$132,'Capacity Summary'!$B$139:$B$238,0),MATCH('Capacity Backing (Hide)'!$A136,'Capacity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(Hide)'!$A136,'Capacity Summary'!$I$138:$BH$138,0))="x",INDEX('Capacity Summary'!$C$139:$F$238,MATCH('Capacity Backing (Hide)'!BG$132,'Capacity Summary'!$B$139:$B$238,0),4),IF(INDEX('Capacity Summary'!$I$139:$BH$238,MATCH('Capacity Backing (Hide)'!BG$132,'Capacity Summary'!$B$139:$B$238,0),MATCH('Capacity Backing (Hide)'!$A136,'Capacity Summary'!$I$138:$BH$138,0))&lt;&gt;0,INDEX('Capacity Summary'!$I$139:$BH$238,MATCH('Capacity Backing (Hide)'!BG$132,'Capacity Summary'!$B$139:$B$238,0),MATCH('Capacity Backing (Hide)'!$A136,'Capacity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(Hide)'!$A136,'Capacity Summary'!$I$138:$BH$138,0))="x",INDEX('Capacity Summary'!$C$139:$F$238,MATCH('Capacity Backing (Hide)'!BH$132,'Capacity Summary'!$B$139:$B$238,0),4),IF(INDEX('Capacity Summary'!$I$139:$BH$238,MATCH('Capacity Backing (Hide)'!BH$132,'Capacity Summary'!$B$139:$B$238,0),MATCH('Capacity Backing (Hide)'!$A136,'Capacity Summary'!$I$138:$BH$138,0))&lt;&gt;0,INDEX('Capacity Summary'!$I$139:$BH$238,MATCH('Capacity Backing (Hide)'!BH$132,'Capacity Summary'!$B$139:$B$238,0),MATCH('Capacity Backing (Hide)'!$A136,'Capacity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(Hide)'!$A136,'Capacity Summary'!$I$138:$BH$138,0))="x",INDEX('Capacity Summary'!$C$139:$F$238,MATCH('Capacity Backing (Hide)'!BI$132,'Capacity Summary'!$B$139:$B$238,0),4),IF(INDEX('Capacity Summary'!$I$139:$BH$238,MATCH('Capacity Backing (Hide)'!BI$132,'Capacity Summary'!$B$139:$B$238,0),MATCH('Capacity Backing (Hide)'!$A136,'Capacity Summary'!$I$138:$BH$138,0))&lt;&gt;0,INDEX('Capacity Summary'!$I$139:$BH$238,MATCH('Capacity Backing (Hide)'!BI$132,'Capacity Summary'!$B$139:$B$238,0),MATCH('Capacity Backing (Hide)'!$A136,'Capacity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(Hide)'!$A136,'Capacity Summary'!$I$138:$BH$138,0))="x",INDEX('Capacity Summary'!$C$139:$F$238,MATCH('Capacity Backing (Hide)'!BJ$132,'Capacity Summary'!$B$139:$B$238,0),4),IF(INDEX('Capacity Summary'!$I$139:$BH$238,MATCH('Capacity Backing (Hide)'!BJ$132,'Capacity Summary'!$B$139:$B$238,0),MATCH('Capacity Backing (Hide)'!$A136,'Capacity Summary'!$I$138:$BH$138,0))&lt;&gt;0,INDEX('Capacity Summary'!$I$139:$BH$238,MATCH('Capacity Backing (Hide)'!BJ$132,'Capacity Summary'!$B$139:$B$238,0),MATCH('Capacity Backing (Hide)'!$A136,'Capacity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(Hide)'!$A136,'Capacity Summary'!$I$138:$BH$138,0))="x",INDEX('Capacity Summary'!$C$139:$F$238,MATCH('Capacity Backing (Hide)'!BK$132,'Capacity Summary'!$B$139:$B$238,0),4),IF(INDEX('Capacity Summary'!$I$139:$BH$238,MATCH('Capacity Backing (Hide)'!BK$132,'Capacity Summary'!$B$139:$B$238,0),MATCH('Capacity Backing (Hide)'!$A136,'Capacity Summary'!$I$138:$BH$138,0))&lt;&gt;0,INDEX('Capacity Summary'!$I$139:$BH$238,MATCH('Capacity Backing (Hide)'!BK$132,'Capacity Summary'!$B$139:$B$238,0),MATCH('Capacity Backing (Hide)'!$A136,'Capacity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(Hide)'!$A136,'Capacity Summary'!$I$138:$BH$138,0))="x",INDEX('Capacity Summary'!$C$139:$F$238,MATCH('Capacity Backing (Hide)'!BL$132,'Capacity Summary'!$B$139:$B$238,0),4),IF(INDEX('Capacity Summary'!$I$139:$BH$238,MATCH('Capacity Backing (Hide)'!BL$132,'Capacity Summary'!$B$139:$B$238,0),MATCH('Capacity Backing (Hide)'!$A136,'Capacity Summary'!$I$138:$BH$138,0))&lt;&gt;0,INDEX('Capacity Summary'!$I$139:$BH$238,MATCH('Capacity Backing (Hide)'!BL$132,'Capacity Summary'!$B$139:$B$238,0),MATCH('Capacity Backing (Hide)'!$A136,'Capacity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(Hide)'!$A136,'Capacity Summary'!$I$138:$BH$138,0))="x",INDEX('Capacity Summary'!$C$139:$F$238,MATCH('Capacity Backing (Hide)'!BM$132,'Capacity Summary'!$B$139:$B$238,0),4),IF(INDEX('Capacity Summary'!$I$139:$BH$238,MATCH('Capacity Backing (Hide)'!BM$132,'Capacity Summary'!$B$139:$B$238,0),MATCH('Capacity Backing (Hide)'!$A136,'Capacity Summary'!$I$138:$BH$138,0))&lt;&gt;0,INDEX('Capacity Summary'!$I$139:$BH$238,MATCH('Capacity Backing (Hide)'!BM$132,'Capacity Summary'!$B$139:$B$238,0),MATCH('Capacity Backing (Hide)'!$A136,'Capacity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(Hide)'!$A136,'Capacity Summary'!$I$138:$BH$138,0))="x",INDEX('Capacity Summary'!$C$139:$F$238,MATCH('Capacity Backing (Hide)'!BN$132,'Capacity Summary'!$B$139:$B$238,0),4),IF(INDEX('Capacity Summary'!$I$139:$BH$238,MATCH('Capacity Backing (Hide)'!BN$132,'Capacity Summary'!$B$139:$B$238,0),MATCH('Capacity Backing (Hide)'!$A136,'Capacity Summary'!$I$138:$BH$138,0))&lt;&gt;0,INDEX('Capacity Summary'!$I$139:$BH$238,MATCH('Capacity Backing (Hide)'!BN$132,'Capacity Summary'!$B$139:$B$238,0),MATCH('Capacity Backing (Hide)'!$A136,'Capacity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(Hide)'!$A136,'Capacity Summary'!$I$138:$BH$138,0))="x",INDEX('Capacity Summary'!$C$139:$F$238,MATCH('Capacity Backing (Hide)'!BO$132,'Capacity Summary'!$B$139:$B$238,0),4),IF(INDEX('Capacity Summary'!$I$139:$BH$238,MATCH('Capacity Backing (Hide)'!BO$132,'Capacity Summary'!$B$139:$B$238,0),MATCH('Capacity Backing (Hide)'!$A136,'Capacity Summary'!$I$138:$BH$138,0))&lt;&gt;0,INDEX('Capacity Summary'!$I$139:$BH$238,MATCH('Capacity Backing (Hide)'!BO$132,'Capacity Summary'!$B$139:$B$238,0),MATCH('Capacity Backing (Hide)'!$A136,'Capacity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(Hide)'!$A136,'Capacity Summary'!$I$138:$BH$138,0))="x",INDEX('Capacity Summary'!$C$139:$F$238,MATCH('Capacity Backing (Hide)'!BP$132,'Capacity Summary'!$B$139:$B$238,0),4),IF(INDEX('Capacity Summary'!$I$139:$BH$238,MATCH('Capacity Backing (Hide)'!BP$132,'Capacity Summary'!$B$139:$B$238,0),MATCH('Capacity Backing (Hide)'!$A136,'Capacity Summary'!$I$138:$BH$138,0))&lt;&gt;0,INDEX('Capacity Summary'!$I$139:$BH$238,MATCH('Capacity Backing (Hide)'!BP$132,'Capacity Summary'!$B$139:$B$238,0),MATCH('Capacity Backing (Hide)'!$A136,'Capacity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(Hide)'!$A136,'Capacity Summary'!$I$138:$BH$138,0))="x",INDEX('Capacity Summary'!$C$139:$F$238,MATCH('Capacity Backing (Hide)'!BQ$132,'Capacity Summary'!$B$139:$B$238,0),4),IF(INDEX('Capacity Summary'!$I$139:$BH$238,MATCH('Capacity Backing (Hide)'!BQ$132,'Capacity Summary'!$B$139:$B$238,0),MATCH('Capacity Backing (Hide)'!$A136,'Capacity Summary'!$I$138:$BH$138,0))&lt;&gt;0,INDEX('Capacity Summary'!$I$139:$BH$238,MATCH('Capacity Backing (Hide)'!BQ$132,'Capacity Summary'!$B$139:$B$238,0),MATCH('Capacity Backing (Hide)'!$A136,'Capacity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(Hide)'!$A136,'Capacity Summary'!$I$138:$BH$138,0))="x",INDEX('Capacity Summary'!$C$139:$F$238,MATCH('Capacity Backing (Hide)'!BR$132,'Capacity Summary'!$B$139:$B$238,0),4),IF(INDEX('Capacity Summary'!$I$139:$BH$238,MATCH('Capacity Backing (Hide)'!BR$132,'Capacity Summary'!$B$139:$B$238,0),MATCH('Capacity Backing (Hide)'!$A136,'Capacity Summary'!$I$138:$BH$138,0))&lt;&gt;0,INDEX('Capacity Summary'!$I$139:$BH$238,MATCH('Capacity Backing (Hide)'!BR$132,'Capacity Summary'!$B$139:$B$238,0),MATCH('Capacity Backing (Hide)'!$A136,'Capacity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(Hide)'!$A136,'Capacity Summary'!$I$138:$BH$138,0))="x",INDEX('Capacity Summary'!$C$139:$F$238,MATCH('Capacity Backing (Hide)'!BS$132,'Capacity Summary'!$B$139:$B$238,0),4),IF(INDEX('Capacity Summary'!$I$139:$BH$238,MATCH('Capacity Backing (Hide)'!BS$132,'Capacity Summary'!$B$139:$B$238,0),MATCH('Capacity Backing (Hide)'!$A136,'Capacity Summary'!$I$138:$BH$138,0))&lt;&gt;0,INDEX('Capacity Summary'!$I$139:$BH$238,MATCH('Capacity Backing (Hide)'!BS$132,'Capacity Summary'!$B$139:$B$238,0),MATCH('Capacity Backing (Hide)'!$A136,'Capacity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(Hide)'!$A136,'Capacity Summary'!$I$138:$BH$138,0))="x",INDEX('Capacity Summary'!$C$139:$F$238,MATCH('Capacity Backing (Hide)'!BT$132,'Capacity Summary'!$B$139:$B$238,0),4),IF(INDEX('Capacity Summary'!$I$139:$BH$238,MATCH('Capacity Backing (Hide)'!BT$132,'Capacity Summary'!$B$139:$B$238,0),MATCH('Capacity Backing (Hide)'!$A136,'Capacity Summary'!$I$138:$BH$138,0))&lt;&gt;0,INDEX('Capacity Summary'!$I$139:$BH$238,MATCH('Capacity Backing (Hide)'!BT$132,'Capacity Summary'!$B$139:$B$238,0),MATCH('Capacity Backing (Hide)'!$A136,'Capacity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(Hide)'!$A136,'Capacity Summary'!$I$138:$BH$138,0))="x",INDEX('Capacity Summary'!$C$139:$F$238,MATCH('Capacity Backing (Hide)'!BU$132,'Capacity Summary'!$B$139:$B$238,0),4),IF(INDEX('Capacity Summary'!$I$139:$BH$238,MATCH('Capacity Backing (Hide)'!BU$132,'Capacity Summary'!$B$139:$B$238,0),MATCH('Capacity Backing (Hide)'!$A136,'Capacity Summary'!$I$138:$BH$138,0))&lt;&gt;0,INDEX('Capacity Summary'!$I$139:$BH$238,MATCH('Capacity Backing (Hide)'!BU$132,'Capacity Summary'!$B$139:$B$238,0),MATCH('Capacity Backing (Hide)'!$A136,'Capacity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(Hide)'!$A136,'Capacity Summary'!$I$138:$BH$138,0))="x",INDEX('Capacity Summary'!$C$139:$F$238,MATCH('Capacity Backing (Hide)'!BV$132,'Capacity Summary'!$B$139:$B$238,0),4),IF(INDEX('Capacity Summary'!$I$139:$BH$238,MATCH('Capacity Backing (Hide)'!BV$132,'Capacity Summary'!$B$139:$B$238,0),MATCH('Capacity Backing (Hide)'!$A136,'Capacity Summary'!$I$138:$BH$138,0))&lt;&gt;0,INDEX('Capacity Summary'!$I$139:$BH$238,MATCH('Capacity Backing (Hide)'!BV$132,'Capacity Summary'!$B$139:$B$238,0),MATCH('Capacity Backing (Hide)'!$A136,'Capacity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(Hide)'!$A136,'Capacity Summary'!$I$138:$BH$138,0))="x",INDEX('Capacity Summary'!$C$139:$F$238,MATCH('Capacity Backing (Hide)'!BW$132,'Capacity Summary'!$B$139:$B$238,0),4),IF(INDEX('Capacity Summary'!$I$139:$BH$238,MATCH('Capacity Backing (Hide)'!BW$132,'Capacity Summary'!$B$139:$B$238,0),MATCH('Capacity Backing (Hide)'!$A136,'Capacity Summary'!$I$138:$BH$138,0))&lt;&gt;0,INDEX('Capacity Summary'!$I$139:$BH$238,MATCH('Capacity Backing (Hide)'!BW$132,'Capacity Summary'!$B$139:$B$238,0),MATCH('Capacity Backing (Hide)'!$A136,'Capacity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(Hide)'!$A136,'Capacity Summary'!$I$138:$BH$138,0))="x",INDEX('Capacity Summary'!$C$139:$F$238,MATCH('Capacity Backing (Hide)'!BX$132,'Capacity Summary'!$B$139:$B$238,0),4),IF(INDEX('Capacity Summary'!$I$139:$BH$238,MATCH('Capacity Backing (Hide)'!BX$132,'Capacity Summary'!$B$139:$B$238,0),MATCH('Capacity Backing (Hide)'!$A136,'Capacity Summary'!$I$138:$BH$138,0))&lt;&gt;0,INDEX('Capacity Summary'!$I$139:$BH$238,MATCH('Capacity Backing (Hide)'!BX$132,'Capacity Summary'!$B$139:$B$238,0),MATCH('Capacity Backing (Hide)'!$A136,'Capacity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(Hide)'!$A136,'Capacity Summary'!$I$138:$BH$138,0))="x",INDEX('Capacity Summary'!$C$139:$F$238,MATCH('Capacity Backing (Hide)'!BY$132,'Capacity Summary'!$B$139:$B$238,0),4),IF(INDEX('Capacity Summary'!$I$139:$BH$238,MATCH('Capacity Backing (Hide)'!BY$132,'Capacity Summary'!$B$139:$B$238,0),MATCH('Capacity Backing (Hide)'!$A136,'Capacity Summary'!$I$138:$BH$138,0))&lt;&gt;0,INDEX('Capacity Summary'!$I$139:$BH$238,MATCH('Capacity Backing (Hide)'!BY$132,'Capacity Summary'!$B$139:$B$238,0),MATCH('Capacity Backing (Hide)'!$A136,'Capacity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(Hide)'!$A136,'Capacity Summary'!$I$138:$BH$138,0))="x",INDEX('Capacity Summary'!$C$139:$F$238,MATCH('Capacity Backing (Hide)'!BZ$132,'Capacity Summary'!$B$139:$B$238,0),4),IF(INDEX('Capacity Summary'!$I$139:$BH$238,MATCH('Capacity Backing (Hide)'!BZ$132,'Capacity Summary'!$B$139:$B$238,0),MATCH('Capacity Backing (Hide)'!$A136,'Capacity Summary'!$I$138:$BH$138,0))&lt;&gt;0,INDEX('Capacity Summary'!$I$139:$BH$238,MATCH('Capacity Backing (Hide)'!BZ$132,'Capacity Summary'!$B$139:$B$238,0),MATCH('Capacity Backing (Hide)'!$A136,'Capacity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(Hide)'!$A136,'Capacity Summary'!$I$138:$BH$138,0))="x",INDEX('Capacity Summary'!$C$139:$F$238,MATCH('Capacity Backing (Hide)'!CA$132,'Capacity Summary'!$B$139:$B$238,0),4),IF(INDEX('Capacity Summary'!$I$139:$BH$238,MATCH('Capacity Backing (Hide)'!CA$132,'Capacity Summary'!$B$139:$B$238,0),MATCH('Capacity Backing (Hide)'!$A136,'Capacity Summary'!$I$138:$BH$138,0))&lt;&gt;0,INDEX('Capacity Summary'!$I$139:$BH$238,MATCH('Capacity Backing (Hide)'!CA$132,'Capacity Summary'!$B$139:$B$238,0),MATCH('Capacity Backing (Hide)'!$A136,'Capacity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(Hide)'!$A136,'Capacity Summary'!$I$138:$BH$138,0))="x",INDEX('Capacity Summary'!$C$139:$F$238,MATCH('Capacity Backing (Hide)'!CB$132,'Capacity Summary'!$B$139:$B$238,0),4),IF(INDEX('Capacity Summary'!$I$139:$BH$238,MATCH('Capacity Backing (Hide)'!CB$132,'Capacity Summary'!$B$139:$B$238,0),MATCH('Capacity Backing (Hide)'!$A136,'Capacity Summary'!$I$138:$BH$138,0))&lt;&gt;0,INDEX('Capacity Summary'!$I$139:$BH$238,MATCH('Capacity Backing (Hide)'!CB$132,'Capacity Summary'!$B$139:$B$238,0),MATCH('Capacity Backing (Hide)'!$A136,'Capacity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(Hide)'!$A136,'Capacity Summary'!$I$138:$BH$138,0))="x",INDEX('Capacity Summary'!$C$139:$F$238,MATCH('Capacity Backing (Hide)'!CC$132,'Capacity Summary'!$B$139:$B$238,0),4),IF(INDEX('Capacity Summary'!$I$139:$BH$238,MATCH('Capacity Backing (Hide)'!CC$132,'Capacity Summary'!$B$139:$B$238,0),MATCH('Capacity Backing (Hide)'!$A136,'Capacity Summary'!$I$138:$BH$138,0))&lt;&gt;0,INDEX('Capacity Summary'!$I$139:$BH$238,MATCH('Capacity Backing (Hide)'!CC$132,'Capacity Summary'!$B$139:$B$238,0),MATCH('Capacity Backing (Hide)'!$A136,'Capacity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(Hide)'!$A136,'Capacity Summary'!$I$138:$BH$138,0))="x",INDEX('Capacity Summary'!$C$139:$F$238,MATCH('Capacity Backing (Hide)'!CD$132,'Capacity Summary'!$B$139:$B$238,0),4),IF(INDEX('Capacity Summary'!$I$139:$BH$238,MATCH('Capacity Backing (Hide)'!CD$132,'Capacity Summary'!$B$139:$B$238,0),MATCH('Capacity Backing (Hide)'!$A136,'Capacity Summary'!$I$138:$BH$138,0))&lt;&gt;0,INDEX('Capacity Summary'!$I$139:$BH$238,MATCH('Capacity Backing (Hide)'!CD$132,'Capacity Summary'!$B$139:$B$238,0),MATCH('Capacity Backing (Hide)'!$A136,'Capacity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(Hide)'!$A136,'Capacity Summary'!$I$138:$BH$138,0))="x",INDEX('Capacity Summary'!$C$139:$F$238,MATCH('Capacity Backing (Hide)'!CE$132,'Capacity Summary'!$B$139:$B$238,0),4),IF(INDEX('Capacity Summary'!$I$139:$BH$238,MATCH('Capacity Backing (Hide)'!CE$132,'Capacity Summary'!$B$139:$B$238,0),MATCH('Capacity Backing (Hide)'!$A136,'Capacity Summary'!$I$138:$BH$138,0))&lt;&gt;0,INDEX('Capacity Summary'!$I$139:$BH$238,MATCH('Capacity Backing (Hide)'!CE$132,'Capacity Summary'!$B$139:$B$238,0),MATCH('Capacity Backing (Hide)'!$A136,'Capacity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(Hide)'!$A136,'Capacity Summary'!$I$138:$BH$138,0))="x",INDEX('Capacity Summary'!$C$139:$F$238,MATCH('Capacity Backing (Hide)'!CF$132,'Capacity Summary'!$B$139:$B$238,0),4),IF(INDEX('Capacity Summary'!$I$139:$BH$238,MATCH('Capacity Backing (Hide)'!CF$132,'Capacity Summary'!$B$139:$B$238,0),MATCH('Capacity Backing (Hide)'!$A136,'Capacity Summary'!$I$138:$BH$138,0))&lt;&gt;0,INDEX('Capacity Summary'!$I$139:$BH$238,MATCH('Capacity Backing (Hide)'!CF$132,'Capacity Summary'!$B$139:$B$238,0),MATCH('Capacity Backing (Hide)'!$A136,'Capacity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(Hide)'!$A136,'Capacity Summary'!$I$138:$BH$138,0))="x",INDEX('Capacity Summary'!$C$139:$F$238,MATCH('Capacity Backing (Hide)'!CG$132,'Capacity Summary'!$B$139:$B$238,0),4),IF(INDEX('Capacity Summary'!$I$139:$BH$238,MATCH('Capacity Backing (Hide)'!CG$132,'Capacity Summary'!$B$139:$B$238,0),MATCH('Capacity Backing (Hide)'!$A136,'Capacity Summary'!$I$138:$BH$138,0))&lt;&gt;0,INDEX('Capacity Summary'!$I$139:$BH$238,MATCH('Capacity Backing (Hide)'!CG$132,'Capacity Summary'!$B$139:$B$238,0),MATCH('Capacity Backing (Hide)'!$A136,'Capacity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(Hide)'!$A136,'Capacity Summary'!$I$138:$BH$138,0))="x",INDEX('Capacity Summary'!$C$139:$F$238,MATCH('Capacity Backing (Hide)'!CH$132,'Capacity Summary'!$B$139:$B$238,0),4),IF(INDEX('Capacity Summary'!$I$139:$BH$238,MATCH('Capacity Backing (Hide)'!CH$132,'Capacity Summary'!$B$139:$B$238,0),MATCH('Capacity Backing (Hide)'!$A136,'Capacity Summary'!$I$138:$BH$138,0))&lt;&gt;0,INDEX('Capacity Summary'!$I$139:$BH$238,MATCH('Capacity Backing (Hide)'!CH$132,'Capacity Summary'!$B$139:$B$238,0),MATCH('Capacity Backing (Hide)'!$A136,'Capacity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(Hide)'!$A136,'Capacity Summary'!$I$138:$BH$138,0))="x",INDEX('Capacity Summary'!$C$139:$F$238,MATCH('Capacity Backing (Hide)'!CI$132,'Capacity Summary'!$B$139:$B$238,0),4),IF(INDEX('Capacity Summary'!$I$139:$BH$238,MATCH('Capacity Backing (Hide)'!CI$132,'Capacity Summary'!$B$139:$B$238,0),MATCH('Capacity Backing (Hide)'!$A136,'Capacity Summary'!$I$138:$BH$138,0))&lt;&gt;0,INDEX('Capacity Summary'!$I$139:$BH$238,MATCH('Capacity Backing (Hide)'!CI$132,'Capacity Summary'!$B$139:$B$238,0),MATCH('Capacity Backing (Hide)'!$A136,'Capacity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(Hide)'!$A136,'Capacity Summary'!$I$138:$BH$138,0))="x",INDEX('Capacity Summary'!$C$139:$F$238,MATCH('Capacity Backing (Hide)'!CJ$132,'Capacity Summary'!$B$139:$B$238,0),4),IF(INDEX('Capacity Summary'!$I$139:$BH$238,MATCH('Capacity Backing (Hide)'!CJ$132,'Capacity Summary'!$B$139:$B$238,0),MATCH('Capacity Backing (Hide)'!$A136,'Capacity Summary'!$I$138:$BH$138,0))&lt;&gt;0,INDEX('Capacity Summary'!$I$139:$BH$238,MATCH('Capacity Backing (Hide)'!CJ$132,'Capacity Summary'!$B$139:$B$238,0),MATCH('Capacity Backing (Hide)'!$A136,'Capacity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(Hide)'!$A136,'Capacity Summary'!$I$138:$BH$138,0))="x",INDEX('Capacity Summary'!$C$139:$F$238,MATCH('Capacity Backing (Hide)'!CK$132,'Capacity Summary'!$B$139:$B$238,0),4),IF(INDEX('Capacity Summary'!$I$139:$BH$238,MATCH('Capacity Backing (Hide)'!CK$132,'Capacity Summary'!$B$139:$B$238,0),MATCH('Capacity Backing (Hide)'!$A136,'Capacity Summary'!$I$138:$BH$138,0))&lt;&gt;0,INDEX('Capacity Summary'!$I$139:$BH$238,MATCH('Capacity Backing (Hide)'!CK$132,'Capacity Summary'!$B$139:$B$238,0),MATCH('Capacity Backing (Hide)'!$A136,'Capacity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(Hide)'!$A136,'Capacity Summary'!$I$138:$BH$138,0))="x",INDEX('Capacity Summary'!$C$139:$F$238,MATCH('Capacity Backing (Hide)'!CL$132,'Capacity Summary'!$B$139:$B$238,0),4),IF(INDEX('Capacity Summary'!$I$139:$BH$238,MATCH('Capacity Backing (Hide)'!CL$132,'Capacity Summary'!$B$139:$B$238,0),MATCH('Capacity Backing (Hide)'!$A136,'Capacity Summary'!$I$138:$BH$138,0))&lt;&gt;0,INDEX('Capacity Summary'!$I$139:$BH$238,MATCH('Capacity Backing (Hide)'!CL$132,'Capacity Summary'!$B$139:$B$238,0),MATCH('Capacity Backing (Hide)'!$A136,'Capacity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(Hide)'!$A136,'Capacity Summary'!$I$138:$BH$138,0))="x",INDEX('Capacity Summary'!$C$139:$F$238,MATCH('Capacity Backing (Hide)'!CM$132,'Capacity Summary'!$B$139:$B$238,0),4),IF(INDEX('Capacity Summary'!$I$139:$BH$238,MATCH('Capacity Backing (Hide)'!CM$132,'Capacity Summary'!$B$139:$B$238,0),MATCH('Capacity Backing (Hide)'!$A136,'Capacity Summary'!$I$138:$BH$138,0))&lt;&gt;0,INDEX('Capacity Summary'!$I$139:$BH$238,MATCH('Capacity Backing (Hide)'!CM$132,'Capacity Summary'!$B$139:$B$238,0),MATCH('Capacity Backing (Hide)'!$A136,'Capacity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(Hide)'!$A136,'Capacity Summary'!$I$138:$BH$138,0))="x",INDEX('Capacity Summary'!$C$139:$F$238,MATCH('Capacity Backing (Hide)'!CN$132,'Capacity Summary'!$B$139:$B$238,0),4),IF(INDEX('Capacity Summary'!$I$139:$BH$238,MATCH('Capacity Backing (Hide)'!CN$132,'Capacity Summary'!$B$139:$B$238,0),MATCH('Capacity Backing (Hide)'!$A136,'Capacity Summary'!$I$138:$BH$138,0))&lt;&gt;0,INDEX('Capacity Summary'!$I$139:$BH$238,MATCH('Capacity Backing (Hide)'!CN$132,'Capacity Summary'!$B$139:$B$238,0),MATCH('Capacity Backing (Hide)'!$A136,'Capacity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(Hide)'!$A136,'Capacity Summary'!$I$138:$BH$138,0))="x",INDEX('Capacity Summary'!$C$139:$F$238,MATCH('Capacity Backing (Hide)'!CO$132,'Capacity Summary'!$B$139:$B$238,0),4),IF(INDEX('Capacity Summary'!$I$139:$BH$238,MATCH('Capacity Backing (Hide)'!CO$132,'Capacity Summary'!$B$139:$B$238,0),MATCH('Capacity Backing (Hide)'!$A136,'Capacity Summary'!$I$138:$BH$138,0))&lt;&gt;0,INDEX('Capacity Summary'!$I$139:$BH$238,MATCH('Capacity Backing (Hide)'!CO$132,'Capacity Summary'!$B$139:$B$238,0),MATCH('Capacity Backing (Hide)'!$A136,'Capacity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(Hide)'!$A136,'Capacity Summary'!$I$138:$BH$138,0))="x",INDEX('Capacity Summary'!$C$139:$F$238,MATCH('Capacity Backing (Hide)'!CP$132,'Capacity Summary'!$B$139:$B$238,0),4),IF(INDEX('Capacity Summary'!$I$139:$BH$238,MATCH('Capacity Backing (Hide)'!CP$132,'Capacity Summary'!$B$139:$B$238,0),MATCH('Capacity Backing (Hide)'!$A136,'Capacity Summary'!$I$138:$BH$138,0))&lt;&gt;0,INDEX('Capacity Summary'!$I$139:$BH$238,MATCH('Capacity Backing (Hide)'!CP$132,'Capacity Summary'!$B$139:$B$238,0),MATCH('Capacity Backing (Hide)'!$A136,'Capacity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(Hide)'!$A136,'Capacity Summary'!$I$138:$BH$138,0))="x",INDEX('Capacity Summary'!$C$139:$F$238,MATCH('Capacity Backing (Hide)'!CQ$132,'Capacity Summary'!$B$139:$B$238,0),4),IF(INDEX('Capacity Summary'!$I$139:$BH$238,MATCH('Capacity Backing (Hide)'!CQ$132,'Capacity Summary'!$B$139:$B$238,0),MATCH('Capacity Backing (Hide)'!$A136,'Capacity Summary'!$I$138:$BH$138,0))&lt;&gt;0,INDEX('Capacity Summary'!$I$139:$BH$238,MATCH('Capacity Backing (Hide)'!CQ$132,'Capacity Summary'!$B$139:$B$238,0),MATCH('Capacity Backing (Hide)'!$A136,'Capacity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(Hide)'!$A136,'Capacity Summary'!$I$138:$BH$138,0))="x",INDEX('Capacity Summary'!$C$139:$F$238,MATCH('Capacity Backing (Hide)'!CR$132,'Capacity Summary'!$B$139:$B$238,0),4),IF(INDEX('Capacity Summary'!$I$139:$BH$238,MATCH('Capacity Backing (Hide)'!CR$132,'Capacity Summary'!$B$139:$B$238,0),MATCH('Capacity Backing (Hide)'!$A136,'Capacity Summary'!$I$138:$BH$138,0))&lt;&gt;0,INDEX('Capacity Summary'!$I$139:$BH$238,MATCH('Capacity Backing (Hide)'!CR$132,'Capacity Summary'!$B$139:$B$238,0),MATCH('Capacity Backing (Hide)'!$A136,'Capacity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(Hide)'!$A136,'Capacity Summary'!$I$138:$BH$138,0))="x",INDEX('Capacity Summary'!$C$139:$F$238,MATCH('Capacity Backing (Hide)'!CS$132,'Capacity Summary'!$B$139:$B$238,0),4),IF(INDEX('Capacity Summary'!$I$139:$BH$238,MATCH('Capacity Backing (Hide)'!CS$132,'Capacity Summary'!$B$139:$B$238,0),MATCH('Capacity Backing (Hide)'!$A136,'Capacity Summary'!$I$138:$BH$138,0))&lt;&gt;0,INDEX('Capacity Summary'!$I$139:$BH$238,MATCH('Capacity Backing (Hide)'!CS$132,'Capacity Summary'!$B$139:$B$238,0),MATCH('Capacity Backing (Hide)'!$A136,'Capacity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(Hide)'!$A136,'Capacity Summary'!$I$138:$BH$138,0))="x",INDEX('Capacity Summary'!$C$139:$F$238,MATCH('Capacity Backing (Hide)'!CT$132,'Capacity Summary'!$B$139:$B$238,0),4),IF(INDEX('Capacity Summary'!$I$139:$BH$238,MATCH('Capacity Backing (Hide)'!CT$132,'Capacity Summary'!$B$139:$B$238,0),MATCH('Capacity Backing (Hide)'!$A136,'Capacity Summary'!$I$138:$BH$138,0))&lt;&gt;0,INDEX('Capacity Summary'!$I$139:$BH$238,MATCH('Capacity Backing (Hide)'!CT$132,'Capacity Summary'!$B$139:$B$238,0),MATCH('Capacity Backing (Hide)'!$A136,'Capacity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(Hide)'!$A136,'Capacity Summary'!$I$138:$BH$138,0))="x",INDEX('Capacity Summary'!$C$139:$F$238,MATCH('Capacity Backing (Hide)'!CU$132,'Capacity Summary'!$B$139:$B$238,0),4),IF(INDEX('Capacity Summary'!$I$139:$BH$238,MATCH('Capacity Backing (Hide)'!CU$132,'Capacity Summary'!$B$139:$B$238,0),MATCH('Capacity Backing (Hide)'!$A136,'Capacity Summary'!$I$138:$BH$138,0))&lt;&gt;0,INDEX('Capacity Summary'!$I$139:$BH$238,MATCH('Capacity Backing (Hide)'!CU$132,'Capacity Summary'!$B$139:$B$238,0),MATCH('Capacity Backing (Hide)'!$A136,'Capacity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(Hide)'!$A136,'Capacity Summary'!$I$138:$BH$138,0))="x",INDEX('Capacity Summary'!$C$139:$F$238,MATCH('Capacity Backing (Hide)'!CV$132,'Capacity Summary'!$B$139:$B$238,0),4),IF(INDEX('Capacity Summary'!$I$139:$BH$238,MATCH('Capacity Backing (Hide)'!CV$132,'Capacity Summary'!$B$139:$B$238,0),MATCH('Capacity Backing (Hide)'!$A136,'Capacity Summary'!$I$138:$BH$138,0))&lt;&gt;0,INDEX('Capacity Summary'!$I$139:$BH$238,MATCH('Capacity Backing (Hide)'!CV$132,'Capacity Summary'!$B$139:$B$238,0),MATCH('Capacity Backing (Hide)'!$A136,'Capacity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(Hide)'!$A136,'Capacity Summary'!$I$138:$BH$138,0))="x",INDEX('Capacity Summary'!$C$139:$F$238,MATCH('Capacity Backing (Hide)'!CW$132,'Capacity Summary'!$B$139:$B$238,0),4),IF(INDEX('Capacity Summary'!$I$139:$BH$238,MATCH('Capacity Backing (Hide)'!CW$132,'Capacity Summary'!$B$139:$B$238,0),MATCH('Capacity Backing (Hide)'!$A136,'Capacity Summary'!$I$138:$BH$138,0))&lt;&gt;0,INDEX('Capacity Summary'!$I$139:$BH$238,MATCH('Capacity Backing (Hide)'!CW$132,'Capacity Summary'!$B$139:$B$238,0),MATCH('Capacity Backing (Hide)'!$A136,'Capacity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(Hide)'!$A137,'Capacity Summary'!$I$138:$BH$138,0))="x",INDEX('Capacity Summary'!$C$139:$F$238,MATCH('Capacity Backing (Hide)'!B$132,'Capacity Summary'!$B$139:$B$238,0),4),IF(INDEX('Capacity Summary'!$I$139:$BH$238,MATCH('Capacity Backing (Hide)'!B$132,'Capacity Summary'!$B$139:$B$238,0),MATCH('Capacity Backing (Hide)'!$A137,'Capacity Summary'!$I$138:$BH$138,0))&lt;&gt;0,INDEX('Capacity Summary'!$I$139:$BH$238,MATCH('Capacity Backing (Hide)'!B$132,'Capacity Summary'!$B$139:$B$238,0),MATCH('Capacity Backing (Hide)'!$A137,'Capacity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(Hide)'!$A137,'Capacity Summary'!$I$138:$BH$138,0))="x",INDEX('Capacity Summary'!$C$139:$F$238,MATCH('Capacity Backing (Hide)'!C$132,'Capacity Summary'!$B$139:$B$238,0),4),IF(INDEX('Capacity Summary'!$I$139:$BH$238,MATCH('Capacity Backing (Hide)'!C$132,'Capacity Summary'!$B$139:$B$238,0),MATCH('Capacity Backing (Hide)'!$A137,'Capacity Summary'!$I$138:$BH$138,0))&lt;&gt;0,INDEX('Capacity Summary'!$I$139:$BH$238,MATCH('Capacity Backing (Hide)'!C$132,'Capacity Summary'!$B$139:$B$238,0),MATCH('Capacity Backing (Hide)'!$A137,'Capacity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(Hide)'!$A137,'Capacity Summary'!$I$138:$BH$138,0))="x",INDEX('Capacity Summary'!$C$139:$F$238,MATCH('Capacity Backing (Hide)'!D$132,'Capacity Summary'!$B$139:$B$238,0),4),IF(INDEX('Capacity Summary'!$I$139:$BH$238,MATCH('Capacity Backing (Hide)'!D$132,'Capacity Summary'!$B$139:$B$238,0),MATCH('Capacity Backing (Hide)'!$A137,'Capacity Summary'!$I$138:$BH$138,0))&lt;&gt;0,INDEX('Capacity Summary'!$I$139:$BH$238,MATCH('Capacity Backing (Hide)'!D$132,'Capacity Summary'!$B$139:$B$238,0),MATCH('Capacity Backing (Hide)'!$A137,'Capacity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(Hide)'!$A137,'Capacity Summary'!$I$138:$BH$138,0))="x",INDEX('Capacity Summary'!$C$139:$F$238,MATCH('Capacity Backing (Hide)'!E$132,'Capacity Summary'!$B$139:$B$238,0),4),IF(INDEX('Capacity Summary'!$I$139:$BH$238,MATCH('Capacity Backing (Hide)'!E$132,'Capacity Summary'!$B$139:$B$238,0),MATCH('Capacity Backing (Hide)'!$A137,'Capacity Summary'!$I$138:$BH$138,0))&lt;&gt;0,INDEX('Capacity Summary'!$I$139:$BH$238,MATCH('Capacity Backing (Hide)'!E$132,'Capacity Summary'!$B$139:$B$238,0),MATCH('Capacity Backing (Hide)'!$A137,'Capacity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(Hide)'!$A137,'Capacity Summary'!$I$138:$BH$138,0))="x",INDEX('Capacity Summary'!$C$139:$F$238,MATCH('Capacity Backing (Hide)'!F$132,'Capacity Summary'!$B$139:$B$238,0),4),IF(INDEX('Capacity Summary'!$I$139:$BH$238,MATCH('Capacity Backing (Hide)'!F$132,'Capacity Summary'!$B$139:$B$238,0),MATCH('Capacity Backing (Hide)'!$A137,'Capacity Summary'!$I$138:$BH$138,0))&lt;&gt;0,INDEX('Capacity Summary'!$I$139:$BH$238,MATCH('Capacity Backing (Hide)'!F$132,'Capacity Summary'!$B$139:$B$238,0),MATCH('Capacity Backing (Hide)'!$A137,'Capacity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(Hide)'!$A137,'Capacity Summary'!$I$138:$BH$138,0))="x",INDEX('Capacity Summary'!$C$139:$F$238,MATCH('Capacity Backing (Hide)'!G$132,'Capacity Summary'!$B$139:$B$238,0),4),IF(INDEX('Capacity Summary'!$I$139:$BH$238,MATCH('Capacity Backing (Hide)'!G$132,'Capacity Summary'!$B$139:$B$238,0),MATCH('Capacity Backing (Hide)'!$A137,'Capacity Summary'!$I$138:$BH$138,0))&lt;&gt;0,INDEX('Capacity Summary'!$I$139:$BH$238,MATCH('Capacity Backing (Hide)'!G$132,'Capacity Summary'!$B$139:$B$238,0),MATCH('Capacity Backing (Hide)'!$A137,'Capacity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(Hide)'!$A137,'Capacity Summary'!$I$138:$BH$138,0))="x",INDEX('Capacity Summary'!$C$139:$F$238,MATCH('Capacity Backing (Hide)'!H$132,'Capacity Summary'!$B$139:$B$238,0),4),IF(INDEX('Capacity Summary'!$I$139:$BH$238,MATCH('Capacity Backing (Hide)'!H$132,'Capacity Summary'!$B$139:$B$238,0),MATCH('Capacity Backing (Hide)'!$A137,'Capacity Summary'!$I$138:$BH$138,0))&lt;&gt;0,INDEX('Capacity Summary'!$I$139:$BH$238,MATCH('Capacity Backing (Hide)'!H$132,'Capacity Summary'!$B$139:$B$238,0),MATCH('Capacity Backing (Hide)'!$A137,'Capacity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(Hide)'!$A137,'Capacity Summary'!$I$138:$BH$138,0))="x",INDEX('Capacity Summary'!$C$139:$F$238,MATCH('Capacity Backing (Hide)'!I$132,'Capacity Summary'!$B$139:$B$238,0),4),IF(INDEX('Capacity Summary'!$I$139:$BH$238,MATCH('Capacity Backing (Hide)'!I$132,'Capacity Summary'!$B$139:$B$238,0),MATCH('Capacity Backing (Hide)'!$A137,'Capacity Summary'!$I$138:$BH$138,0))&lt;&gt;0,INDEX('Capacity Summary'!$I$139:$BH$238,MATCH('Capacity Backing (Hide)'!I$132,'Capacity Summary'!$B$139:$B$238,0),MATCH('Capacity Backing (Hide)'!$A137,'Capacity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(Hide)'!$A137,'Capacity Summary'!$I$138:$BH$138,0))="x",INDEX('Capacity Summary'!$C$139:$F$238,MATCH('Capacity Backing (Hide)'!J$132,'Capacity Summary'!$B$139:$B$238,0),4),IF(INDEX('Capacity Summary'!$I$139:$BH$238,MATCH('Capacity Backing (Hide)'!J$132,'Capacity Summary'!$B$139:$B$238,0),MATCH('Capacity Backing (Hide)'!$A137,'Capacity Summary'!$I$138:$BH$138,0))&lt;&gt;0,INDEX('Capacity Summary'!$I$139:$BH$238,MATCH('Capacity Backing (Hide)'!J$132,'Capacity Summary'!$B$139:$B$238,0),MATCH('Capacity Backing (Hide)'!$A137,'Capacity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(Hide)'!$A137,'Capacity Summary'!$I$138:$BH$138,0))="x",INDEX('Capacity Summary'!$C$139:$F$238,MATCH('Capacity Backing (Hide)'!K$132,'Capacity Summary'!$B$139:$B$238,0),4),IF(INDEX('Capacity Summary'!$I$139:$BH$238,MATCH('Capacity Backing (Hide)'!K$132,'Capacity Summary'!$B$139:$B$238,0),MATCH('Capacity Backing (Hide)'!$A137,'Capacity Summary'!$I$138:$BH$138,0))&lt;&gt;0,INDEX('Capacity Summary'!$I$139:$BH$238,MATCH('Capacity Backing (Hide)'!K$132,'Capacity Summary'!$B$139:$B$238,0),MATCH('Capacity Backing (Hide)'!$A137,'Capacity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(Hide)'!$A137,'Capacity Summary'!$I$138:$BH$138,0))="x",INDEX('Capacity Summary'!$C$139:$F$238,MATCH('Capacity Backing (Hide)'!L$132,'Capacity Summary'!$B$139:$B$238,0),4),IF(INDEX('Capacity Summary'!$I$139:$BH$238,MATCH('Capacity Backing (Hide)'!L$132,'Capacity Summary'!$B$139:$B$238,0),MATCH('Capacity Backing (Hide)'!$A137,'Capacity Summary'!$I$138:$BH$138,0))&lt;&gt;0,INDEX('Capacity Summary'!$I$139:$BH$238,MATCH('Capacity Backing (Hide)'!L$132,'Capacity Summary'!$B$139:$B$238,0),MATCH('Capacity Backing (Hide)'!$A137,'Capacity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(Hide)'!$A137,'Capacity Summary'!$I$138:$BH$138,0))="x",INDEX('Capacity Summary'!$C$139:$F$238,MATCH('Capacity Backing (Hide)'!M$132,'Capacity Summary'!$B$139:$B$238,0),4),IF(INDEX('Capacity Summary'!$I$139:$BH$238,MATCH('Capacity Backing (Hide)'!M$132,'Capacity Summary'!$B$139:$B$238,0),MATCH('Capacity Backing (Hide)'!$A137,'Capacity Summary'!$I$138:$BH$138,0))&lt;&gt;0,INDEX('Capacity Summary'!$I$139:$BH$238,MATCH('Capacity Backing (Hide)'!M$132,'Capacity Summary'!$B$139:$B$238,0),MATCH('Capacity Backing (Hide)'!$A137,'Capacity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(Hide)'!$A137,'Capacity Summary'!$I$138:$BH$138,0))="x",INDEX('Capacity Summary'!$C$139:$F$238,MATCH('Capacity Backing (Hide)'!N$132,'Capacity Summary'!$B$139:$B$238,0),4),IF(INDEX('Capacity Summary'!$I$139:$BH$238,MATCH('Capacity Backing (Hide)'!N$132,'Capacity Summary'!$B$139:$B$238,0),MATCH('Capacity Backing (Hide)'!$A137,'Capacity Summary'!$I$138:$BH$138,0))&lt;&gt;0,INDEX('Capacity Summary'!$I$139:$BH$238,MATCH('Capacity Backing (Hide)'!N$132,'Capacity Summary'!$B$139:$B$238,0),MATCH('Capacity Backing (Hide)'!$A137,'Capacity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(Hide)'!$A137,'Capacity Summary'!$I$138:$BH$138,0))="x",INDEX('Capacity Summary'!$C$139:$F$238,MATCH('Capacity Backing (Hide)'!O$132,'Capacity Summary'!$B$139:$B$238,0),4),IF(INDEX('Capacity Summary'!$I$139:$BH$238,MATCH('Capacity Backing (Hide)'!O$132,'Capacity Summary'!$B$139:$B$238,0),MATCH('Capacity Backing (Hide)'!$A137,'Capacity Summary'!$I$138:$BH$138,0))&lt;&gt;0,INDEX('Capacity Summary'!$I$139:$BH$238,MATCH('Capacity Backing (Hide)'!O$132,'Capacity Summary'!$B$139:$B$238,0),MATCH('Capacity Backing (Hide)'!$A137,'Capacity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(Hide)'!$A137,'Capacity Summary'!$I$138:$BH$138,0))="x",INDEX('Capacity Summary'!$C$139:$F$238,MATCH('Capacity Backing (Hide)'!P$132,'Capacity Summary'!$B$139:$B$238,0),4),IF(INDEX('Capacity Summary'!$I$139:$BH$238,MATCH('Capacity Backing (Hide)'!P$132,'Capacity Summary'!$B$139:$B$238,0),MATCH('Capacity Backing (Hide)'!$A137,'Capacity Summary'!$I$138:$BH$138,0))&lt;&gt;0,INDEX('Capacity Summary'!$I$139:$BH$238,MATCH('Capacity Backing (Hide)'!P$132,'Capacity Summary'!$B$139:$B$238,0),MATCH('Capacity Backing (Hide)'!$A137,'Capacity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(Hide)'!$A137,'Capacity Summary'!$I$138:$BH$138,0))="x",INDEX('Capacity Summary'!$C$139:$F$238,MATCH('Capacity Backing (Hide)'!Q$132,'Capacity Summary'!$B$139:$B$238,0),4),IF(INDEX('Capacity Summary'!$I$139:$BH$238,MATCH('Capacity Backing (Hide)'!Q$132,'Capacity Summary'!$B$139:$B$238,0),MATCH('Capacity Backing (Hide)'!$A137,'Capacity Summary'!$I$138:$BH$138,0))&lt;&gt;0,INDEX('Capacity Summary'!$I$139:$BH$238,MATCH('Capacity Backing (Hide)'!Q$132,'Capacity Summary'!$B$139:$B$238,0),MATCH('Capacity Backing (Hide)'!$A137,'Capacity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(Hide)'!$A137,'Capacity Summary'!$I$138:$BH$138,0))="x",INDEX('Capacity Summary'!$C$139:$F$238,MATCH('Capacity Backing (Hide)'!R$132,'Capacity Summary'!$B$139:$B$238,0),4),IF(INDEX('Capacity Summary'!$I$139:$BH$238,MATCH('Capacity Backing (Hide)'!R$132,'Capacity Summary'!$B$139:$B$238,0),MATCH('Capacity Backing (Hide)'!$A137,'Capacity Summary'!$I$138:$BH$138,0))&lt;&gt;0,INDEX('Capacity Summary'!$I$139:$BH$238,MATCH('Capacity Backing (Hide)'!R$132,'Capacity Summary'!$B$139:$B$238,0),MATCH('Capacity Backing (Hide)'!$A137,'Capacity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(Hide)'!$A137,'Capacity Summary'!$I$138:$BH$138,0))="x",INDEX('Capacity Summary'!$C$139:$F$238,MATCH('Capacity Backing (Hide)'!S$132,'Capacity Summary'!$B$139:$B$238,0),4),IF(INDEX('Capacity Summary'!$I$139:$BH$238,MATCH('Capacity Backing (Hide)'!S$132,'Capacity Summary'!$B$139:$B$238,0),MATCH('Capacity Backing (Hide)'!$A137,'Capacity Summary'!$I$138:$BH$138,0))&lt;&gt;0,INDEX('Capacity Summary'!$I$139:$BH$238,MATCH('Capacity Backing (Hide)'!S$132,'Capacity Summary'!$B$139:$B$238,0),MATCH('Capacity Backing (Hide)'!$A137,'Capacity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(Hide)'!$A137,'Capacity Summary'!$I$138:$BH$138,0))="x",INDEX('Capacity Summary'!$C$139:$F$238,MATCH('Capacity Backing (Hide)'!T$132,'Capacity Summary'!$B$139:$B$238,0),4),IF(INDEX('Capacity Summary'!$I$139:$BH$238,MATCH('Capacity Backing (Hide)'!T$132,'Capacity Summary'!$B$139:$B$238,0),MATCH('Capacity Backing (Hide)'!$A137,'Capacity Summary'!$I$138:$BH$138,0))&lt;&gt;0,INDEX('Capacity Summary'!$I$139:$BH$238,MATCH('Capacity Backing (Hide)'!T$132,'Capacity Summary'!$B$139:$B$238,0),MATCH('Capacity Backing (Hide)'!$A137,'Capacity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(Hide)'!$A137,'Capacity Summary'!$I$138:$BH$138,0))="x",INDEX('Capacity Summary'!$C$139:$F$238,MATCH('Capacity Backing (Hide)'!U$132,'Capacity Summary'!$B$139:$B$238,0),4),IF(INDEX('Capacity Summary'!$I$139:$BH$238,MATCH('Capacity Backing (Hide)'!U$132,'Capacity Summary'!$B$139:$B$238,0),MATCH('Capacity Backing (Hide)'!$A137,'Capacity Summary'!$I$138:$BH$138,0))&lt;&gt;0,INDEX('Capacity Summary'!$I$139:$BH$238,MATCH('Capacity Backing (Hide)'!U$132,'Capacity Summary'!$B$139:$B$238,0),MATCH('Capacity Backing (Hide)'!$A137,'Capacity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(Hide)'!$A137,'Capacity Summary'!$I$138:$BH$138,0))="x",INDEX('Capacity Summary'!$C$139:$F$238,MATCH('Capacity Backing (Hide)'!V$132,'Capacity Summary'!$B$139:$B$238,0),4),IF(INDEX('Capacity Summary'!$I$139:$BH$238,MATCH('Capacity Backing (Hide)'!V$132,'Capacity Summary'!$B$139:$B$238,0),MATCH('Capacity Backing (Hide)'!$A137,'Capacity Summary'!$I$138:$BH$138,0))&lt;&gt;0,INDEX('Capacity Summary'!$I$139:$BH$238,MATCH('Capacity Backing (Hide)'!V$132,'Capacity Summary'!$B$139:$B$238,0),MATCH('Capacity Backing (Hide)'!$A137,'Capacity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(Hide)'!$A137,'Capacity Summary'!$I$138:$BH$138,0))="x",INDEX('Capacity Summary'!$C$139:$F$238,MATCH('Capacity Backing (Hide)'!W$132,'Capacity Summary'!$B$139:$B$238,0),4),IF(INDEX('Capacity Summary'!$I$139:$BH$238,MATCH('Capacity Backing (Hide)'!W$132,'Capacity Summary'!$B$139:$B$238,0),MATCH('Capacity Backing (Hide)'!$A137,'Capacity Summary'!$I$138:$BH$138,0))&lt;&gt;0,INDEX('Capacity Summary'!$I$139:$BH$238,MATCH('Capacity Backing (Hide)'!W$132,'Capacity Summary'!$B$139:$B$238,0),MATCH('Capacity Backing (Hide)'!$A137,'Capacity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(Hide)'!$A137,'Capacity Summary'!$I$138:$BH$138,0))="x",INDEX('Capacity Summary'!$C$139:$F$238,MATCH('Capacity Backing (Hide)'!X$132,'Capacity Summary'!$B$139:$B$238,0),4),IF(INDEX('Capacity Summary'!$I$139:$BH$238,MATCH('Capacity Backing (Hide)'!X$132,'Capacity Summary'!$B$139:$B$238,0),MATCH('Capacity Backing (Hide)'!$A137,'Capacity Summary'!$I$138:$BH$138,0))&lt;&gt;0,INDEX('Capacity Summary'!$I$139:$BH$238,MATCH('Capacity Backing (Hide)'!X$132,'Capacity Summary'!$B$139:$B$238,0),MATCH('Capacity Backing (Hide)'!$A137,'Capacity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(Hide)'!$A137,'Capacity Summary'!$I$138:$BH$138,0))="x",INDEX('Capacity Summary'!$C$139:$F$238,MATCH('Capacity Backing (Hide)'!Y$132,'Capacity Summary'!$B$139:$B$238,0),4),IF(INDEX('Capacity Summary'!$I$139:$BH$238,MATCH('Capacity Backing (Hide)'!Y$132,'Capacity Summary'!$B$139:$B$238,0),MATCH('Capacity Backing (Hide)'!$A137,'Capacity Summary'!$I$138:$BH$138,0))&lt;&gt;0,INDEX('Capacity Summary'!$I$139:$BH$238,MATCH('Capacity Backing (Hide)'!Y$132,'Capacity Summary'!$B$139:$B$238,0),MATCH('Capacity Backing (Hide)'!$A137,'Capacity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(Hide)'!$A137,'Capacity Summary'!$I$138:$BH$138,0))="x",INDEX('Capacity Summary'!$C$139:$F$238,MATCH('Capacity Backing (Hide)'!Z$132,'Capacity Summary'!$B$139:$B$238,0),4),IF(INDEX('Capacity Summary'!$I$139:$BH$238,MATCH('Capacity Backing (Hide)'!Z$132,'Capacity Summary'!$B$139:$B$238,0),MATCH('Capacity Backing (Hide)'!$A137,'Capacity Summary'!$I$138:$BH$138,0))&lt;&gt;0,INDEX('Capacity Summary'!$I$139:$BH$238,MATCH('Capacity Backing (Hide)'!Z$132,'Capacity Summary'!$B$139:$B$238,0),MATCH('Capacity Backing (Hide)'!$A137,'Capacity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(Hide)'!$A137,'Capacity Summary'!$I$138:$BH$138,0))="x",INDEX('Capacity Summary'!$C$139:$F$238,MATCH('Capacity Backing (Hide)'!AA$132,'Capacity Summary'!$B$139:$B$238,0),4),IF(INDEX('Capacity Summary'!$I$139:$BH$238,MATCH('Capacity Backing (Hide)'!AA$132,'Capacity Summary'!$B$139:$B$238,0),MATCH('Capacity Backing (Hide)'!$A137,'Capacity Summary'!$I$138:$BH$138,0))&lt;&gt;0,INDEX('Capacity Summary'!$I$139:$BH$238,MATCH('Capacity Backing (Hide)'!AA$132,'Capacity Summary'!$B$139:$B$238,0),MATCH('Capacity Backing (Hide)'!$A137,'Capacity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(Hide)'!$A137,'Capacity Summary'!$I$138:$BH$138,0))="x",INDEX('Capacity Summary'!$C$139:$F$238,MATCH('Capacity Backing (Hide)'!AB$132,'Capacity Summary'!$B$139:$B$238,0),4),IF(INDEX('Capacity Summary'!$I$139:$BH$238,MATCH('Capacity Backing (Hide)'!AB$132,'Capacity Summary'!$B$139:$B$238,0),MATCH('Capacity Backing (Hide)'!$A137,'Capacity Summary'!$I$138:$BH$138,0))&lt;&gt;0,INDEX('Capacity Summary'!$I$139:$BH$238,MATCH('Capacity Backing (Hide)'!AB$132,'Capacity Summary'!$B$139:$B$238,0),MATCH('Capacity Backing (Hide)'!$A137,'Capacity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(Hide)'!$A137,'Capacity Summary'!$I$138:$BH$138,0))="x",INDEX('Capacity Summary'!$C$139:$F$238,MATCH('Capacity Backing (Hide)'!AC$132,'Capacity Summary'!$B$139:$B$238,0),4),IF(INDEX('Capacity Summary'!$I$139:$BH$238,MATCH('Capacity Backing (Hide)'!AC$132,'Capacity Summary'!$B$139:$B$238,0),MATCH('Capacity Backing (Hide)'!$A137,'Capacity Summary'!$I$138:$BH$138,0))&lt;&gt;0,INDEX('Capacity Summary'!$I$139:$BH$238,MATCH('Capacity Backing (Hide)'!AC$132,'Capacity Summary'!$B$139:$B$238,0),MATCH('Capacity Backing (Hide)'!$A137,'Capacity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(Hide)'!$A137,'Capacity Summary'!$I$138:$BH$138,0))="x",INDEX('Capacity Summary'!$C$139:$F$238,MATCH('Capacity Backing (Hide)'!AD$132,'Capacity Summary'!$B$139:$B$238,0),4),IF(INDEX('Capacity Summary'!$I$139:$BH$238,MATCH('Capacity Backing (Hide)'!AD$132,'Capacity Summary'!$B$139:$B$238,0),MATCH('Capacity Backing (Hide)'!$A137,'Capacity Summary'!$I$138:$BH$138,0))&lt;&gt;0,INDEX('Capacity Summary'!$I$139:$BH$238,MATCH('Capacity Backing (Hide)'!AD$132,'Capacity Summary'!$B$139:$B$238,0),MATCH('Capacity Backing (Hide)'!$A137,'Capacity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(Hide)'!$A137,'Capacity Summary'!$I$138:$BH$138,0))="x",INDEX('Capacity Summary'!$C$139:$F$238,MATCH('Capacity Backing (Hide)'!AE$132,'Capacity Summary'!$B$139:$B$238,0),4),IF(INDEX('Capacity Summary'!$I$139:$BH$238,MATCH('Capacity Backing (Hide)'!AE$132,'Capacity Summary'!$B$139:$B$238,0),MATCH('Capacity Backing (Hide)'!$A137,'Capacity Summary'!$I$138:$BH$138,0))&lt;&gt;0,INDEX('Capacity Summary'!$I$139:$BH$238,MATCH('Capacity Backing (Hide)'!AE$132,'Capacity Summary'!$B$139:$B$238,0),MATCH('Capacity Backing (Hide)'!$A137,'Capacity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(Hide)'!$A137,'Capacity Summary'!$I$138:$BH$138,0))="x",INDEX('Capacity Summary'!$C$139:$F$238,MATCH('Capacity Backing (Hide)'!AF$132,'Capacity Summary'!$B$139:$B$238,0),4),IF(INDEX('Capacity Summary'!$I$139:$BH$238,MATCH('Capacity Backing (Hide)'!AF$132,'Capacity Summary'!$B$139:$B$238,0),MATCH('Capacity Backing (Hide)'!$A137,'Capacity Summary'!$I$138:$BH$138,0))&lt;&gt;0,INDEX('Capacity Summary'!$I$139:$BH$238,MATCH('Capacity Backing (Hide)'!AF$132,'Capacity Summary'!$B$139:$B$238,0),MATCH('Capacity Backing (Hide)'!$A137,'Capacity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(Hide)'!$A137,'Capacity Summary'!$I$138:$BH$138,0))="x",INDEX('Capacity Summary'!$C$139:$F$238,MATCH('Capacity Backing (Hide)'!AG$132,'Capacity Summary'!$B$139:$B$238,0),4),IF(INDEX('Capacity Summary'!$I$139:$BH$238,MATCH('Capacity Backing (Hide)'!AG$132,'Capacity Summary'!$B$139:$B$238,0),MATCH('Capacity Backing (Hide)'!$A137,'Capacity Summary'!$I$138:$BH$138,0))&lt;&gt;0,INDEX('Capacity Summary'!$I$139:$BH$238,MATCH('Capacity Backing (Hide)'!AG$132,'Capacity Summary'!$B$139:$B$238,0),MATCH('Capacity Backing (Hide)'!$A137,'Capacity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(Hide)'!$A137,'Capacity Summary'!$I$138:$BH$138,0))="x",INDEX('Capacity Summary'!$C$139:$F$238,MATCH('Capacity Backing (Hide)'!AH$132,'Capacity Summary'!$B$139:$B$238,0),4),IF(INDEX('Capacity Summary'!$I$139:$BH$238,MATCH('Capacity Backing (Hide)'!AH$132,'Capacity Summary'!$B$139:$B$238,0),MATCH('Capacity Backing (Hide)'!$A137,'Capacity Summary'!$I$138:$BH$138,0))&lt;&gt;0,INDEX('Capacity Summary'!$I$139:$BH$238,MATCH('Capacity Backing (Hide)'!AH$132,'Capacity Summary'!$B$139:$B$238,0),MATCH('Capacity Backing (Hide)'!$A137,'Capacity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(Hide)'!$A137,'Capacity Summary'!$I$138:$BH$138,0))="x",INDEX('Capacity Summary'!$C$139:$F$238,MATCH('Capacity Backing (Hide)'!AI$132,'Capacity Summary'!$B$139:$B$238,0),4),IF(INDEX('Capacity Summary'!$I$139:$BH$238,MATCH('Capacity Backing (Hide)'!AI$132,'Capacity Summary'!$B$139:$B$238,0),MATCH('Capacity Backing (Hide)'!$A137,'Capacity Summary'!$I$138:$BH$138,0))&lt;&gt;0,INDEX('Capacity Summary'!$I$139:$BH$238,MATCH('Capacity Backing (Hide)'!AI$132,'Capacity Summary'!$B$139:$B$238,0),MATCH('Capacity Backing (Hide)'!$A137,'Capacity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(Hide)'!$A137,'Capacity Summary'!$I$138:$BH$138,0))="x",INDEX('Capacity Summary'!$C$139:$F$238,MATCH('Capacity Backing (Hide)'!AJ$132,'Capacity Summary'!$B$139:$B$238,0),4),IF(INDEX('Capacity Summary'!$I$139:$BH$238,MATCH('Capacity Backing (Hide)'!AJ$132,'Capacity Summary'!$B$139:$B$238,0),MATCH('Capacity Backing (Hide)'!$A137,'Capacity Summary'!$I$138:$BH$138,0))&lt;&gt;0,INDEX('Capacity Summary'!$I$139:$BH$238,MATCH('Capacity Backing (Hide)'!AJ$132,'Capacity Summary'!$B$139:$B$238,0),MATCH('Capacity Backing (Hide)'!$A137,'Capacity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(Hide)'!$A137,'Capacity Summary'!$I$138:$BH$138,0))="x",INDEX('Capacity Summary'!$C$139:$F$238,MATCH('Capacity Backing (Hide)'!AK$132,'Capacity Summary'!$B$139:$B$238,0),4),IF(INDEX('Capacity Summary'!$I$139:$BH$238,MATCH('Capacity Backing (Hide)'!AK$132,'Capacity Summary'!$B$139:$B$238,0),MATCH('Capacity Backing (Hide)'!$A137,'Capacity Summary'!$I$138:$BH$138,0))&lt;&gt;0,INDEX('Capacity Summary'!$I$139:$BH$238,MATCH('Capacity Backing (Hide)'!AK$132,'Capacity Summary'!$B$139:$B$238,0),MATCH('Capacity Backing (Hide)'!$A137,'Capacity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(Hide)'!$A137,'Capacity Summary'!$I$138:$BH$138,0))="x",INDEX('Capacity Summary'!$C$139:$F$238,MATCH('Capacity Backing (Hide)'!AL$132,'Capacity Summary'!$B$139:$B$238,0),4),IF(INDEX('Capacity Summary'!$I$139:$BH$238,MATCH('Capacity Backing (Hide)'!AL$132,'Capacity Summary'!$B$139:$B$238,0),MATCH('Capacity Backing (Hide)'!$A137,'Capacity Summary'!$I$138:$BH$138,0))&lt;&gt;0,INDEX('Capacity Summary'!$I$139:$BH$238,MATCH('Capacity Backing (Hide)'!AL$132,'Capacity Summary'!$B$139:$B$238,0),MATCH('Capacity Backing (Hide)'!$A137,'Capacity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(Hide)'!$A137,'Capacity Summary'!$I$138:$BH$138,0))="x",INDEX('Capacity Summary'!$C$139:$F$238,MATCH('Capacity Backing (Hide)'!AM$132,'Capacity Summary'!$B$139:$B$238,0),4),IF(INDEX('Capacity Summary'!$I$139:$BH$238,MATCH('Capacity Backing (Hide)'!AM$132,'Capacity Summary'!$B$139:$B$238,0),MATCH('Capacity Backing (Hide)'!$A137,'Capacity Summary'!$I$138:$BH$138,0))&lt;&gt;0,INDEX('Capacity Summary'!$I$139:$BH$238,MATCH('Capacity Backing (Hide)'!AM$132,'Capacity Summary'!$B$139:$B$238,0),MATCH('Capacity Backing (Hide)'!$A137,'Capacity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(Hide)'!$A137,'Capacity Summary'!$I$138:$BH$138,0))="x",INDEX('Capacity Summary'!$C$139:$F$238,MATCH('Capacity Backing (Hide)'!AN$132,'Capacity Summary'!$B$139:$B$238,0),4),IF(INDEX('Capacity Summary'!$I$139:$BH$238,MATCH('Capacity Backing (Hide)'!AN$132,'Capacity Summary'!$B$139:$B$238,0),MATCH('Capacity Backing (Hide)'!$A137,'Capacity Summary'!$I$138:$BH$138,0))&lt;&gt;0,INDEX('Capacity Summary'!$I$139:$BH$238,MATCH('Capacity Backing (Hide)'!AN$132,'Capacity Summary'!$B$139:$B$238,0),MATCH('Capacity Backing (Hide)'!$A137,'Capacity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(Hide)'!$A137,'Capacity Summary'!$I$138:$BH$138,0))="x",INDEX('Capacity Summary'!$C$139:$F$238,MATCH('Capacity Backing (Hide)'!AO$132,'Capacity Summary'!$B$139:$B$238,0),4),IF(INDEX('Capacity Summary'!$I$139:$BH$238,MATCH('Capacity Backing (Hide)'!AO$132,'Capacity Summary'!$B$139:$B$238,0),MATCH('Capacity Backing (Hide)'!$A137,'Capacity Summary'!$I$138:$BH$138,0))&lt;&gt;0,INDEX('Capacity Summary'!$I$139:$BH$238,MATCH('Capacity Backing (Hide)'!AO$132,'Capacity Summary'!$B$139:$B$238,0),MATCH('Capacity Backing (Hide)'!$A137,'Capacity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(Hide)'!$A137,'Capacity Summary'!$I$138:$BH$138,0))="x",INDEX('Capacity Summary'!$C$139:$F$238,MATCH('Capacity Backing (Hide)'!AP$132,'Capacity Summary'!$B$139:$B$238,0),4),IF(INDEX('Capacity Summary'!$I$139:$BH$238,MATCH('Capacity Backing (Hide)'!AP$132,'Capacity Summary'!$B$139:$B$238,0),MATCH('Capacity Backing (Hide)'!$A137,'Capacity Summary'!$I$138:$BH$138,0))&lt;&gt;0,INDEX('Capacity Summary'!$I$139:$BH$238,MATCH('Capacity Backing (Hide)'!AP$132,'Capacity Summary'!$B$139:$B$238,0),MATCH('Capacity Backing (Hide)'!$A137,'Capacity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(Hide)'!$A137,'Capacity Summary'!$I$138:$BH$138,0))="x",INDEX('Capacity Summary'!$C$139:$F$238,MATCH('Capacity Backing (Hide)'!AQ$132,'Capacity Summary'!$B$139:$B$238,0),4),IF(INDEX('Capacity Summary'!$I$139:$BH$238,MATCH('Capacity Backing (Hide)'!AQ$132,'Capacity Summary'!$B$139:$B$238,0),MATCH('Capacity Backing (Hide)'!$A137,'Capacity Summary'!$I$138:$BH$138,0))&lt;&gt;0,INDEX('Capacity Summary'!$I$139:$BH$238,MATCH('Capacity Backing (Hide)'!AQ$132,'Capacity Summary'!$B$139:$B$238,0),MATCH('Capacity Backing (Hide)'!$A137,'Capacity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(Hide)'!$A137,'Capacity Summary'!$I$138:$BH$138,0))="x",INDEX('Capacity Summary'!$C$139:$F$238,MATCH('Capacity Backing (Hide)'!AR$132,'Capacity Summary'!$B$139:$B$238,0),4),IF(INDEX('Capacity Summary'!$I$139:$BH$238,MATCH('Capacity Backing (Hide)'!AR$132,'Capacity Summary'!$B$139:$B$238,0),MATCH('Capacity Backing (Hide)'!$A137,'Capacity Summary'!$I$138:$BH$138,0))&lt;&gt;0,INDEX('Capacity Summary'!$I$139:$BH$238,MATCH('Capacity Backing (Hide)'!AR$132,'Capacity Summary'!$B$139:$B$238,0),MATCH('Capacity Backing (Hide)'!$A137,'Capacity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(Hide)'!$A137,'Capacity Summary'!$I$138:$BH$138,0))="x",INDEX('Capacity Summary'!$C$139:$F$238,MATCH('Capacity Backing (Hide)'!AS$132,'Capacity Summary'!$B$139:$B$238,0),4),IF(INDEX('Capacity Summary'!$I$139:$BH$238,MATCH('Capacity Backing (Hide)'!AS$132,'Capacity Summary'!$B$139:$B$238,0),MATCH('Capacity Backing (Hide)'!$A137,'Capacity Summary'!$I$138:$BH$138,0))&lt;&gt;0,INDEX('Capacity Summary'!$I$139:$BH$238,MATCH('Capacity Backing (Hide)'!AS$132,'Capacity Summary'!$B$139:$B$238,0),MATCH('Capacity Backing (Hide)'!$A137,'Capacity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(Hide)'!$A137,'Capacity Summary'!$I$138:$BH$138,0))="x",INDEX('Capacity Summary'!$C$139:$F$238,MATCH('Capacity Backing (Hide)'!AT$132,'Capacity Summary'!$B$139:$B$238,0),4),IF(INDEX('Capacity Summary'!$I$139:$BH$238,MATCH('Capacity Backing (Hide)'!AT$132,'Capacity Summary'!$B$139:$B$238,0),MATCH('Capacity Backing (Hide)'!$A137,'Capacity Summary'!$I$138:$BH$138,0))&lt;&gt;0,INDEX('Capacity Summary'!$I$139:$BH$238,MATCH('Capacity Backing (Hide)'!AT$132,'Capacity Summary'!$B$139:$B$238,0),MATCH('Capacity Backing (Hide)'!$A137,'Capacity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(Hide)'!$A137,'Capacity Summary'!$I$138:$BH$138,0))="x",INDEX('Capacity Summary'!$C$139:$F$238,MATCH('Capacity Backing (Hide)'!AU$132,'Capacity Summary'!$B$139:$B$238,0),4),IF(INDEX('Capacity Summary'!$I$139:$BH$238,MATCH('Capacity Backing (Hide)'!AU$132,'Capacity Summary'!$B$139:$B$238,0),MATCH('Capacity Backing (Hide)'!$A137,'Capacity Summary'!$I$138:$BH$138,0))&lt;&gt;0,INDEX('Capacity Summary'!$I$139:$BH$238,MATCH('Capacity Backing (Hide)'!AU$132,'Capacity Summary'!$B$139:$B$238,0),MATCH('Capacity Backing (Hide)'!$A137,'Capacity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(Hide)'!$A137,'Capacity Summary'!$I$138:$BH$138,0))="x",INDEX('Capacity Summary'!$C$139:$F$238,MATCH('Capacity Backing (Hide)'!AV$132,'Capacity Summary'!$B$139:$B$238,0),4),IF(INDEX('Capacity Summary'!$I$139:$BH$238,MATCH('Capacity Backing (Hide)'!AV$132,'Capacity Summary'!$B$139:$B$238,0),MATCH('Capacity Backing (Hide)'!$A137,'Capacity Summary'!$I$138:$BH$138,0))&lt;&gt;0,INDEX('Capacity Summary'!$I$139:$BH$238,MATCH('Capacity Backing (Hide)'!AV$132,'Capacity Summary'!$B$139:$B$238,0),MATCH('Capacity Backing (Hide)'!$A137,'Capacity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(Hide)'!$A137,'Capacity Summary'!$I$138:$BH$138,0))="x",INDEX('Capacity Summary'!$C$139:$F$238,MATCH('Capacity Backing (Hide)'!AW$132,'Capacity Summary'!$B$139:$B$238,0),4),IF(INDEX('Capacity Summary'!$I$139:$BH$238,MATCH('Capacity Backing (Hide)'!AW$132,'Capacity Summary'!$B$139:$B$238,0),MATCH('Capacity Backing (Hide)'!$A137,'Capacity Summary'!$I$138:$BH$138,0))&lt;&gt;0,INDEX('Capacity Summary'!$I$139:$BH$238,MATCH('Capacity Backing (Hide)'!AW$132,'Capacity Summary'!$B$139:$B$238,0),MATCH('Capacity Backing (Hide)'!$A137,'Capacity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(Hide)'!$A137,'Capacity Summary'!$I$138:$BH$138,0))="x",INDEX('Capacity Summary'!$C$139:$F$238,MATCH('Capacity Backing (Hide)'!AX$132,'Capacity Summary'!$B$139:$B$238,0),4),IF(INDEX('Capacity Summary'!$I$139:$BH$238,MATCH('Capacity Backing (Hide)'!AX$132,'Capacity Summary'!$B$139:$B$238,0),MATCH('Capacity Backing (Hide)'!$A137,'Capacity Summary'!$I$138:$BH$138,0))&lt;&gt;0,INDEX('Capacity Summary'!$I$139:$BH$238,MATCH('Capacity Backing (Hide)'!AX$132,'Capacity Summary'!$B$139:$B$238,0),MATCH('Capacity Backing (Hide)'!$A137,'Capacity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(Hide)'!$A137,'Capacity Summary'!$I$138:$BH$138,0))="x",INDEX('Capacity Summary'!$C$139:$F$238,MATCH('Capacity Backing (Hide)'!AY$132,'Capacity Summary'!$B$139:$B$238,0),4),IF(INDEX('Capacity Summary'!$I$139:$BH$238,MATCH('Capacity Backing (Hide)'!AY$132,'Capacity Summary'!$B$139:$B$238,0),MATCH('Capacity Backing (Hide)'!$A137,'Capacity Summary'!$I$138:$BH$138,0))&lt;&gt;0,INDEX('Capacity Summary'!$I$139:$BH$238,MATCH('Capacity Backing (Hide)'!AY$132,'Capacity Summary'!$B$139:$B$238,0),MATCH('Capacity Backing (Hide)'!$A137,'Capacity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(Hide)'!$A137,'Capacity Summary'!$I$138:$BH$138,0))="x",INDEX('Capacity Summary'!$C$139:$F$238,MATCH('Capacity Backing (Hide)'!AZ$132,'Capacity Summary'!$B$139:$B$238,0),4),IF(INDEX('Capacity Summary'!$I$139:$BH$238,MATCH('Capacity Backing (Hide)'!AZ$132,'Capacity Summary'!$B$139:$B$238,0),MATCH('Capacity Backing (Hide)'!$A137,'Capacity Summary'!$I$138:$BH$138,0))&lt;&gt;0,INDEX('Capacity Summary'!$I$139:$BH$238,MATCH('Capacity Backing (Hide)'!AZ$132,'Capacity Summary'!$B$139:$B$238,0),MATCH('Capacity Backing (Hide)'!$A137,'Capacity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(Hide)'!$A137,'Capacity Summary'!$I$138:$BH$138,0))="x",INDEX('Capacity Summary'!$C$139:$F$238,MATCH('Capacity Backing (Hide)'!BA$132,'Capacity Summary'!$B$139:$B$238,0),4),IF(INDEX('Capacity Summary'!$I$139:$BH$238,MATCH('Capacity Backing (Hide)'!BA$132,'Capacity Summary'!$B$139:$B$238,0),MATCH('Capacity Backing (Hide)'!$A137,'Capacity Summary'!$I$138:$BH$138,0))&lt;&gt;0,INDEX('Capacity Summary'!$I$139:$BH$238,MATCH('Capacity Backing (Hide)'!BA$132,'Capacity Summary'!$B$139:$B$238,0),MATCH('Capacity Backing (Hide)'!$A137,'Capacity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(Hide)'!$A137,'Capacity Summary'!$I$138:$BH$138,0))="x",INDEX('Capacity Summary'!$C$139:$F$238,MATCH('Capacity Backing (Hide)'!BB$132,'Capacity Summary'!$B$139:$B$238,0),4),IF(INDEX('Capacity Summary'!$I$139:$BH$238,MATCH('Capacity Backing (Hide)'!BB$132,'Capacity Summary'!$B$139:$B$238,0),MATCH('Capacity Backing (Hide)'!$A137,'Capacity Summary'!$I$138:$BH$138,0))&lt;&gt;0,INDEX('Capacity Summary'!$I$139:$BH$238,MATCH('Capacity Backing (Hide)'!BB$132,'Capacity Summary'!$B$139:$B$238,0),MATCH('Capacity Backing (Hide)'!$A137,'Capacity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(Hide)'!$A137,'Capacity Summary'!$I$138:$BH$138,0))="x",INDEX('Capacity Summary'!$C$139:$F$238,MATCH('Capacity Backing (Hide)'!BC$132,'Capacity Summary'!$B$139:$B$238,0),4),IF(INDEX('Capacity Summary'!$I$139:$BH$238,MATCH('Capacity Backing (Hide)'!BC$132,'Capacity Summary'!$B$139:$B$238,0),MATCH('Capacity Backing (Hide)'!$A137,'Capacity Summary'!$I$138:$BH$138,0))&lt;&gt;0,INDEX('Capacity Summary'!$I$139:$BH$238,MATCH('Capacity Backing (Hide)'!BC$132,'Capacity Summary'!$B$139:$B$238,0),MATCH('Capacity Backing (Hide)'!$A137,'Capacity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(Hide)'!$A137,'Capacity Summary'!$I$138:$BH$138,0))="x",INDEX('Capacity Summary'!$C$139:$F$238,MATCH('Capacity Backing (Hide)'!BD$132,'Capacity Summary'!$B$139:$B$238,0),4),IF(INDEX('Capacity Summary'!$I$139:$BH$238,MATCH('Capacity Backing (Hide)'!BD$132,'Capacity Summary'!$B$139:$B$238,0),MATCH('Capacity Backing (Hide)'!$A137,'Capacity Summary'!$I$138:$BH$138,0))&lt;&gt;0,INDEX('Capacity Summary'!$I$139:$BH$238,MATCH('Capacity Backing (Hide)'!BD$132,'Capacity Summary'!$B$139:$B$238,0),MATCH('Capacity Backing (Hide)'!$A137,'Capacity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(Hide)'!$A137,'Capacity Summary'!$I$138:$BH$138,0))="x",INDEX('Capacity Summary'!$C$139:$F$238,MATCH('Capacity Backing (Hide)'!BE$132,'Capacity Summary'!$B$139:$B$238,0),4),IF(INDEX('Capacity Summary'!$I$139:$BH$238,MATCH('Capacity Backing (Hide)'!BE$132,'Capacity Summary'!$B$139:$B$238,0),MATCH('Capacity Backing (Hide)'!$A137,'Capacity Summary'!$I$138:$BH$138,0))&lt;&gt;0,INDEX('Capacity Summary'!$I$139:$BH$238,MATCH('Capacity Backing (Hide)'!BE$132,'Capacity Summary'!$B$139:$B$238,0),MATCH('Capacity Backing (Hide)'!$A137,'Capacity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(Hide)'!$A137,'Capacity Summary'!$I$138:$BH$138,0))="x",INDEX('Capacity Summary'!$C$139:$F$238,MATCH('Capacity Backing (Hide)'!BF$132,'Capacity Summary'!$B$139:$B$238,0),4),IF(INDEX('Capacity Summary'!$I$139:$BH$238,MATCH('Capacity Backing (Hide)'!BF$132,'Capacity Summary'!$B$139:$B$238,0),MATCH('Capacity Backing (Hide)'!$A137,'Capacity Summary'!$I$138:$BH$138,0))&lt;&gt;0,INDEX('Capacity Summary'!$I$139:$BH$238,MATCH('Capacity Backing (Hide)'!BF$132,'Capacity Summary'!$B$139:$B$238,0),MATCH('Capacity Backing (Hide)'!$A137,'Capacity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(Hide)'!$A137,'Capacity Summary'!$I$138:$BH$138,0))="x",INDEX('Capacity Summary'!$C$139:$F$238,MATCH('Capacity Backing (Hide)'!BG$132,'Capacity Summary'!$B$139:$B$238,0),4),IF(INDEX('Capacity Summary'!$I$139:$BH$238,MATCH('Capacity Backing (Hide)'!BG$132,'Capacity Summary'!$B$139:$B$238,0),MATCH('Capacity Backing (Hide)'!$A137,'Capacity Summary'!$I$138:$BH$138,0))&lt;&gt;0,INDEX('Capacity Summary'!$I$139:$BH$238,MATCH('Capacity Backing (Hide)'!BG$132,'Capacity Summary'!$B$139:$B$238,0),MATCH('Capacity Backing (Hide)'!$A137,'Capacity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(Hide)'!$A137,'Capacity Summary'!$I$138:$BH$138,0))="x",INDEX('Capacity Summary'!$C$139:$F$238,MATCH('Capacity Backing (Hide)'!BH$132,'Capacity Summary'!$B$139:$B$238,0),4),IF(INDEX('Capacity Summary'!$I$139:$BH$238,MATCH('Capacity Backing (Hide)'!BH$132,'Capacity Summary'!$B$139:$B$238,0),MATCH('Capacity Backing (Hide)'!$A137,'Capacity Summary'!$I$138:$BH$138,0))&lt;&gt;0,INDEX('Capacity Summary'!$I$139:$BH$238,MATCH('Capacity Backing (Hide)'!BH$132,'Capacity Summary'!$B$139:$B$238,0),MATCH('Capacity Backing (Hide)'!$A137,'Capacity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(Hide)'!$A137,'Capacity Summary'!$I$138:$BH$138,0))="x",INDEX('Capacity Summary'!$C$139:$F$238,MATCH('Capacity Backing (Hide)'!BI$132,'Capacity Summary'!$B$139:$B$238,0),4),IF(INDEX('Capacity Summary'!$I$139:$BH$238,MATCH('Capacity Backing (Hide)'!BI$132,'Capacity Summary'!$B$139:$B$238,0),MATCH('Capacity Backing (Hide)'!$A137,'Capacity Summary'!$I$138:$BH$138,0))&lt;&gt;0,INDEX('Capacity Summary'!$I$139:$BH$238,MATCH('Capacity Backing (Hide)'!BI$132,'Capacity Summary'!$B$139:$B$238,0),MATCH('Capacity Backing (Hide)'!$A137,'Capacity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(Hide)'!$A137,'Capacity Summary'!$I$138:$BH$138,0))="x",INDEX('Capacity Summary'!$C$139:$F$238,MATCH('Capacity Backing (Hide)'!BJ$132,'Capacity Summary'!$B$139:$B$238,0),4),IF(INDEX('Capacity Summary'!$I$139:$BH$238,MATCH('Capacity Backing (Hide)'!BJ$132,'Capacity Summary'!$B$139:$B$238,0),MATCH('Capacity Backing (Hide)'!$A137,'Capacity Summary'!$I$138:$BH$138,0))&lt;&gt;0,INDEX('Capacity Summary'!$I$139:$BH$238,MATCH('Capacity Backing (Hide)'!BJ$132,'Capacity Summary'!$B$139:$B$238,0),MATCH('Capacity Backing (Hide)'!$A137,'Capacity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(Hide)'!$A137,'Capacity Summary'!$I$138:$BH$138,0))="x",INDEX('Capacity Summary'!$C$139:$F$238,MATCH('Capacity Backing (Hide)'!BK$132,'Capacity Summary'!$B$139:$B$238,0),4),IF(INDEX('Capacity Summary'!$I$139:$BH$238,MATCH('Capacity Backing (Hide)'!BK$132,'Capacity Summary'!$B$139:$B$238,0),MATCH('Capacity Backing (Hide)'!$A137,'Capacity Summary'!$I$138:$BH$138,0))&lt;&gt;0,INDEX('Capacity Summary'!$I$139:$BH$238,MATCH('Capacity Backing (Hide)'!BK$132,'Capacity Summary'!$B$139:$B$238,0),MATCH('Capacity Backing (Hide)'!$A137,'Capacity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(Hide)'!$A137,'Capacity Summary'!$I$138:$BH$138,0))="x",INDEX('Capacity Summary'!$C$139:$F$238,MATCH('Capacity Backing (Hide)'!BL$132,'Capacity Summary'!$B$139:$B$238,0),4),IF(INDEX('Capacity Summary'!$I$139:$BH$238,MATCH('Capacity Backing (Hide)'!BL$132,'Capacity Summary'!$B$139:$B$238,0),MATCH('Capacity Backing (Hide)'!$A137,'Capacity Summary'!$I$138:$BH$138,0))&lt;&gt;0,INDEX('Capacity Summary'!$I$139:$BH$238,MATCH('Capacity Backing (Hide)'!BL$132,'Capacity Summary'!$B$139:$B$238,0),MATCH('Capacity Backing (Hide)'!$A137,'Capacity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(Hide)'!$A137,'Capacity Summary'!$I$138:$BH$138,0))="x",INDEX('Capacity Summary'!$C$139:$F$238,MATCH('Capacity Backing (Hide)'!BM$132,'Capacity Summary'!$B$139:$B$238,0),4),IF(INDEX('Capacity Summary'!$I$139:$BH$238,MATCH('Capacity Backing (Hide)'!BM$132,'Capacity Summary'!$B$139:$B$238,0),MATCH('Capacity Backing (Hide)'!$A137,'Capacity Summary'!$I$138:$BH$138,0))&lt;&gt;0,INDEX('Capacity Summary'!$I$139:$BH$238,MATCH('Capacity Backing (Hide)'!BM$132,'Capacity Summary'!$B$139:$B$238,0),MATCH('Capacity Backing (Hide)'!$A137,'Capacity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(Hide)'!$A137,'Capacity Summary'!$I$138:$BH$138,0))="x",INDEX('Capacity Summary'!$C$139:$F$238,MATCH('Capacity Backing (Hide)'!BN$132,'Capacity Summary'!$B$139:$B$238,0),4),IF(INDEX('Capacity Summary'!$I$139:$BH$238,MATCH('Capacity Backing (Hide)'!BN$132,'Capacity Summary'!$B$139:$B$238,0),MATCH('Capacity Backing (Hide)'!$A137,'Capacity Summary'!$I$138:$BH$138,0))&lt;&gt;0,INDEX('Capacity Summary'!$I$139:$BH$238,MATCH('Capacity Backing (Hide)'!BN$132,'Capacity Summary'!$B$139:$B$238,0),MATCH('Capacity Backing (Hide)'!$A137,'Capacity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(Hide)'!$A137,'Capacity Summary'!$I$138:$BH$138,0))="x",INDEX('Capacity Summary'!$C$139:$F$238,MATCH('Capacity Backing (Hide)'!BO$132,'Capacity Summary'!$B$139:$B$238,0),4),IF(INDEX('Capacity Summary'!$I$139:$BH$238,MATCH('Capacity Backing (Hide)'!BO$132,'Capacity Summary'!$B$139:$B$238,0),MATCH('Capacity Backing (Hide)'!$A137,'Capacity Summary'!$I$138:$BH$138,0))&lt;&gt;0,INDEX('Capacity Summary'!$I$139:$BH$238,MATCH('Capacity Backing (Hide)'!BO$132,'Capacity Summary'!$B$139:$B$238,0),MATCH('Capacity Backing (Hide)'!$A137,'Capacity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(Hide)'!$A137,'Capacity Summary'!$I$138:$BH$138,0))="x",INDEX('Capacity Summary'!$C$139:$F$238,MATCH('Capacity Backing (Hide)'!BP$132,'Capacity Summary'!$B$139:$B$238,0),4),IF(INDEX('Capacity Summary'!$I$139:$BH$238,MATCH('Capacity Backing (Hide)'!BP$132,'Capacity Summary'!$B$139:$B$238,0),MATCH('Capacity Backing (Hide)'!$A137,'Capacity Summary'!$I$138:$BH$138,0))&lt;&gt;0,INDEX('Capacity Summary'!$I$139:$BH$238,MATCH('Capacity Backing (Hide)'!BP$132,'Capacity Summary'!$B$139:$B$238,0),MATCH('Capacity Backing (Hide)'!$A137,'Capacity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(Hide)'!$A137,'Capacity Summary'!$I$138:$BH$138,0))="x",INDEX('Capacity Summary'!$C$139:$F$238,MATCH('Capacity Backing (Hide)'!BQ$132,'Capacity Summary'!$B$139:$B$238,0),4),IF(INDEX('Capacity Summary'!$I$139:$BH$238,MATCH('Capacity Backing (Hide)'!BQ$132,'Capacity Summary'!$B$139:$B$238,0),MATCH('Capacity Backing (Hide)'!$A137,'Capacity Summary'!$I$138:$BH$138,0))&lt;&gt;0,INDEX('Capacity Summary'!$I$139:$BH$238,MATCH('Capacity Backing (Hide)'!BQ$132,'Capacity Summary'!$B$139:$B$238,0),MATCH('Capacity Backing (Hide)'!$A137,'Capacity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(Hide)'!$A137,'Capacity Summary'!$I$138:$BH$138,0))="x",INDEX('Capacity Summary'!$C$139:$F$238,MATCH('Capacity Backing (Hide)'!BR$132,'Capacity Summary'!$B$139:$B$238,0),4),IF(INDEX('Capacity Summary'!$I$139:$BH$238,MATCH('Capacity Backing (Hide)'!BR$132,'Capacity Summary'!$B$139:$B$238,0),MATCH('Capacity Backing (Hide)'!$A137,'Capacity Summary'!$I$138:$BH$138,0))&lt;&gt;0,INDEX('Capacity Summary'!$I$139:$BH$238,MATCH('Capacity Backing (Hide)'!BR$132,'Capacity Summary'!$B$139:$B$238,0),MATCH('Capacity Backing (Hide)'!$A137,'Capacity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(Hide)'!$A137,'Capacity Summary'!$I$138:$BH$138,0))="x",INDEX('Capacity Summary'!$C$139:$F$238,MATCH('Capacity Backing (Hide)'!BS$132,'Capacity Summary'!$B$139:$B$238,0),4),IF(INDEX('Capacity Summary'!$I$139:$BH$238,MATCH('Capacity Backing (Hide)'!BS$132,'Capacity Summary'!$B$139:$B$238,0),MATCH('Capacity Backing (Hide)'!$A137,'Capacity Summary'!$I$138:$BH$138,0))&lt;&gt;0,INDEX('Capacity Summary'!$I$139:$BH$238,MATCH('Capacity Backing (Hide)'!BS$132,'Capacity Summary'!$B$139:$B$238,0),MATCH('Capacity Backing (Hide)'!$A137,'Capacity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(Hide)'!$A137,'Capacity Summary'!$I$138:$BH$138,0))="x",INDEX('Capacity Summary'!$C$139:$F$238,MATCH('Capacity Backing (Hide)'!BT$132,'Capacity Summary'!$B$139:$B$238,0),4),IF(INDEX('Capacity Summary'!$I$139:$BH$238,MATCH('Capacity Backing (Hide)'!BT$132,'Capacity Summary'!$B$139:$B$238,0),MATCH('Capacity Backing (Hide)'!$A137,'Capacity Summary'!$I$138:$BH$138,0))&lt;&gt;0,INDEX('Capacity Summary'!$I$139:$BH$238,MATCH('Capacity Backing (Hide)'!BT$132,'Capacity Summary'!$B$139:$B$238,0),MATCH('Capacity Backing (Hide)'!$A137,'Capacity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(Hide)'!$A137,'Capacity Summary'!$I$138:$BH$138,0))="x",INDEX('Capacity Summary'!$C$139:$F$238,MATCH('Capacity Backing (Hide)'!BU$132,'Capacity Summary'!$B$139:$B$238,0),4),IF(INDEX('Capacity Summary'!$I$139:$BH$238,MATCH('Capacity Backing (Hide)'!BU$132,'Capacity Summary'!$B$139:$B$238,0),MATCH('Capacity Backing (Hide)'!$A137,'Capacity Summary'!$I$138:$BH$138,0))&lt;&gt;0,INDEX('Capacity Summary'!$I$139:$BH$238,MATCH('Capacity Backing (Hide)'!BU$132,'Capacity Summary'!$B$139:$B$238,0),MATCH('Capacity Backing (Hide)'!$A137,'Capacity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(Hide)'!$A137,'Capacity Summary'!$I$138:$BH$138,0))="x",INDEX('Capacity Summary'!$C$139:$F$238,MATCH('Capacity Backing (Hide)'!BV$132,'Capacity Summary'!$B$139:$B$238,0),4),IF(INDEX('Capacity Summary'!$I$139:$BH$238,MATCH('Capacity Backing (Hide)'!BV$132,'Capacity Summary'!$B$139:$B$238,0),MATCH('Capacity Backing (Hide)'!$A137,'Capacity Summary'!$I$138:$BH$138,0))&lt;&gt;0,INDEX('Capacity Summary'!$I$139:$BH$238,MATCH('Capacity Backing (Hide)'!BV$132,'Capacity Summary'!$B$139:$B$238,0),MATCH('Capacity Backing (Hide)'!$A137,'Capacity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(Hide)'!$A137,'Capacity Summary'!$I$138:$BH$138,0))="x",INDEX('Capacity Summary'!$C$139:$F$238,MATCH('Capacity Backing (Hide)'!BW$132,'Capacity Summary'!$B$139:$B$238,0),4),IF(INDEX('Capacity Summary'!$I$139:$BH$238,MATCH('Capacity Backing (Hide)'!BW$132,'Capacity Summary'!$B$139:$B$238,0),MATCH('Capacity Backing (Hide)'!$A137,'Capacity Summary'!$I$138:$BH$138,0))&lt;&gt;0,INDEX('Capacity Summary'!$I$139:$BH$238,MATCH('Capacity Backing (Hide)'!BW$132,'Capacity Summary'!$B$139:$B$238,0),MATCH('Capacity Backing (Hide)'!$A137,'Capacity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(Hide)'!$A137,'Capacity Summary'!$I$138:$BH$138,0))="x",INDEX('Capacity Summary'!$C$139:$F$238,MATCH('Capacity Backing (Hide)'!BX$132,'Capacity Summary'!$B$139:$B$238,0),4),IF(INDEX('Capacity Summary'!$I$139:$BH$238,MATCH('Capacity Backing (Hide)'!BX$132,'Capacity Summary'!$B$139:$B$238,0),MATCH('Capacity Backing (Hide)'!$A137,'Capacity Summary'!$I$138:$BH$138,0))&lt;&gt;0,INDEX('Capacity Summary'!$I$139:$BH$238,MATCH('Capacity Backing (Hide)'!BX$132,'Capacity Summary'!$B$139:$B$238,0),MATCH('Capacity Backing (Hide)'!$A137,'Capacity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(Hide)'!$A137,'Capacity Summary'!$I$138:$BH$138,0))="x",INDEX('Capacity Summary'!$C$139:$F$238,MATCH('Capacity Backing (Hide)'!BY$132,'Capacity Summary'!$B$139:$B$238,0),4),IF(INDEX('Capacity Summary'!$I$139:$BH$238,MATCH('Capacity Backing (Hide)'!BY$132,'Capacity Summary'!$B$139:$B$238,0),MATCH('Capacity Backing (Hide)'!$A137,'Capacity Summary'!$I$138:$BH$138,0))&lt;&gt;0,INDEX('Capacity Summary'!$I$139:$BH$238,MATCH('Capacity Backing (Hide)'!BY$132,'Capacity Summary'!$B$139:$B$238,0),MATCH('Capacity Backing (Hide)'!$A137,'Capacity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(Hide)'!$A137,'Capacity Summary'!$I$138:$BH$138,0))="x",INDEX('Capacity Summary'!$C$139:$F$238,MATCH('Capacity Backing (Hide)'!BZ$132,'Capacity Summary'!$B$139:$B$238,0),4),IF(INDEX('Capacity Summary'!$I$139:$BH$238,MATCH('Capacity Backing (Hide)'!BZ$132,'Capacity Summary'!$B$139:$B$238,0),MATCH('Capacity Backing (Hide)'!$A137,'Capacity Summary'!$I$138:$BH$138,0))&lt;&gt;0,INDEX('Capacity Summary'!$I$139:$BH$238,MATCH('Capacity Backing (Hide)'!BZ$132,'Capacity Summary'!$B$139:$B$238,0),MATCH('Capacity Backing (Hide)'!$A137,'Capacity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(Hide)'!$A137,'Capacity Summary'!$I$138:$BH$138,0))="x",INDEX('Capacity Summary'!$C$139:$F$238,MATCH('Capacity Backing (Hide)'!CA$132,'Capacity Summary'!$B$139:$B$238,0),4),IF(INDEX('Capacity Summary'!$I$139:$BH$238,MATCH('Capacity Backing (Hide)'!CA$132,'Capacity Summary'!$B$139:$B$238,0),MATCH('Capacity Backing (Hide)'!$A137,'Capacity Summary'!$I$138:$BH$138,0))&lt;&gt;0,INDEX('Capacity Summary'!$I$139:$BH$238,MATCH('Capacity Backing (Hide)'!CA$132,'Capacity Summary'!$B$139:$B$238,0),MATCH('Capacity Backing (Hide)'!$A137,'Capacity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(Hide)'!$A137,'Capacity Summary'!$I$138:$BH$138,0))="x",INDEX('Capacity Summary'!$C$139:$F$238,MATCH('Capacity Backing (Hide)'!CB$132,'Capacity Summary'!$B$139:$B$238,0),4),IF(INDEX('Capacity Summary'!$I$139:$BH$238,MATCH('Capacity Backing (Hide)'!CB$132,'Capacity Summary'!$B$139:$B$238,0),MATCH('Capacity Backing (Hide)'!$A137,'Capacity Summary'!$I$138:$BH$138,0))&lt;&gt;0,INDEX('Capacity Summary'!$I$139:$BH$238,MATCH('Capacity Backing (Hide)'!CB$132,'Capacity Summary'!$B$139:$B$238,0),MATCH('Capacity Backing (Hide)'!$A137,'Capacity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(Hide)'!$A137,'Capacity Summary'!$I$138:$BH$138,0))="x",INDEX('Capacity Summary'!$C$139:$F$238,MATCH('Capacity Backing (Hide)'!CC$132,'Capacity Summary'!$B$139:$B$238,0),4),IF(INDEX('Capacity Summary'!$I$139:$BH$238,MATCH('Capacity Backing (Hide)'!CC$132,'Capacity Summary'!$B$139:$B$238,0),MATCH('Capacity Backing (Hide)'!$A137,'Capacity Summary'!$I$138:$BH$138,0))&lt;&gt;0,INDEX('Capacity Summary'!$I$139:$BH$238,MATCH('Capacity Backing (Hide)'!CC$132,'Capacity Summary'!$B$139:$B$238,0),MATCH('Capacity Backing (Hide)'!$A137,'Capacity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(Hide)'!$A137,'Capacity Summary'!$I$138:$BH$138,0))="x",INDEX('Capacity Summary'!$C$139:$F$238,MATCH('Capacity Backing (Hide)'!CD$132,'Capacity Summary'!$B$139:$B$238,0),4),IF(INDEX('Capacity Summary'!$I$139:$BH$238,MATCH('Capacity Backing (Hide)'!CD$132,'Capacity Summary'!$B$139:$B$238,0),MATCH('Capacity Backing (Hide)'!$A137,'Capacity Summary'!$I$138:$BH$138,0))&lt;&gt;0,INDEX('Capacity Summary'!$I$139:$BH$238,MATCH('Capacity Backing (Hide)'!CD$132,'Capacity Summary'!$B$139:$B$238,0),MATCH('Capacity Backing (Hide)'!$A137,'Capacity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(Hide)'!$A137,'Capacity Summary'!$I$138:$BH$138,0))="x",INDEX('Capacity Summary'!$C$139:$F$238,MATCH('Capacity Backing (Hide)'!CE$132,'Capacity Summary'!$B$139:$B$238,0),4),IF(INDEX('Capacity Summary'!$I$139:$BH$238,MATCH('Capacity Backing (Hide)'!CE$132,'Capacity Summary'!$B$139:$B$238,0),MATCH('Capacity Backing (Hide)'!$A137,'Capacity Summary'!$I$138:$BH$138,0))&lt;&gt;0,INDEX('Capacity Summary'!$I$139:$BH$238,MATCH('Capacity Backing (Hide)'!CE$132,'Capacity Summary'!$B$139:$B$238,0),MATCH('Capacity Backing (Hide)'!$A137,'Capacity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(Hide)'!$A137,'Capacity Summary'!$I$138:$BH$138,0))="x",INDEX('Capacity Summary'!$C$139:$F$238,MATCH('Capacity Backing (Hide)'!CF$132,'Capacity Summary'!$B$139:$B$238,0),4),IF(INDEX('Capacity Summary'!$I$139:$BH$238,MATCH('Capacity Backing (Hide)'!CF$132,'Capacity Summary'!$B$139:$B$238,0),MATCH('Capacity Backing (Hide)'!$A137,'Capacity Summary'!$I$138:$BH$138,0))&lt;&gt;0,INDEX('Capacity Summary'!$I$139:$BH$238,MATCH('Capacity Backing (Hide)'!CF$132,'Capacity Summary'!$B$139:$B$238,0),MATCH('Capacity Backing (Hide)'!$A137,'Capacity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(Hide)'!$A137,'Capacity Summary'!$I$138:$BH$138,0))="x",INDEX('Capacity Summary'!$C$139:$F$238,MATCH('Capacity Backing (Hide)'!CG$132,'Capacity Summary'!$B$139:$B$238,0),4),IF(INDEX('Capacity Summary'!$I$139:$BH$238,MATCH('Capacity Backing (Hide)'!CG$132,'Capacity Summary'!$B$139:$B$238,0),MATCH('Capacity Backing (Hide)'!$A137,'Capacity Summary'!$I$138:$BH$138,0))&lt;&gt;0,INDEX('Capacity Summary'!$I$139:$BH$238,MATCH('Capacity Backing (Hide)'!CG$132,'Capacity Summary'!$B$139:$B$238,0),MATCH('Capacity Backing (Hide)'!$A137,'Capacity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(Hide)'!$A137,'Capacity Summary'!$I$138:$BH$138,0))="x",INDEX('Capacity Summary'!$C$139:$F$238,MATCH('Capacity Backing (Hide)'!CH$132,'Capacity Summary'!$B$139:$B$238,0),4),IF(INDEX('Capacity Summary'!$I$139:$BH$238,MATCH('Capacity Backing (Hide)'!CH$132,'Capacity Summary'!$B$139:$B$238,0),MATCH('Capacity Backing (Hide)'!$A137,'Capacity Summary'!$I$138:$BH$138,0))&lt;&gt;0,INDEX('Capacity Summary'!$I$139:$BH$238,MATCH('Capacity Backing (Hide)'!CH$132,'Capacity Summary'!$B$139:$B$238,0),MATCH('Capacity Backing (Hide)'!$A137,'Capacity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(Hide)'!$A137,'Capacity Summary'!$I$138:$BH$138,0))="x",INDEX('Capacity Summary'!$C$139:$F$238,MATCH('Capacity Backing (Hide)'!CI$132,'Capacity Summary'!$B$139:$B$238,0),4),IF(INDEX('Capacity Summary'!$I$139:$BH$238,MATCH('Capacity Backing (Hide)'!CI$132,'Capacity Summary'!$B$139:$B$238,0),MATCH('Capacity Backing (Hide)'!$A137,'Capacity Summary'!$I$138:$BH$138,0))&lt;&gt;0,INDEX('Capacity Summary'!$I$139:$BH$238,MATCH('Capacity Backing (Hide)'!CI$132,'Capacity Summary'!$B$139:$B$238,0),MATCH('Capacity Backing (Hide)'!$A137,'Capacity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(Hide)'!$A137,'Capacity Summary'!$I$138:$BH$138,0))="x",INDEX('Capacity Summary'!$C$139:$F$238,MATCH('Capacity Backing (Hide)'!CJ$132,'Capacity Summary'!$B$139:$B$238,0),4),IF(INDEX('Capacity Summary'!$I$139:$BH$238,MATCH('Capacity Backing (Hide)'!CJ$132,'Capacity Summary'!$B$139:$B$238,0),MATCH('Capacity Backing (Hide)'!$A137,'Capacity Summary'!$I$138:$BH$138,0))&lt;&gt;0,INDEX('Capacity Summary'!$I$139:$BH$238,MATCH('Capacity Backing (Hide)'!CJ$132,'Capacity Summary'!$B$139:$B$238,0),MATCH('Capacity Backing (Hide)'!$A137,'Capacity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(Hide)'!$A137,'Capacity Summary'!$I$138:$BH$138,0))="x",INDEX('Capacity Summary'!$C$139:$F$238,MATCH('Capacity Backing (Hide)'!CK$132,'Capacity Summary'!$B$139:$B$238,0),4),IF(INDEX('Capacity Summary'!$I$139:$BH$238,MATCH('Capacity Backing (Hide)'!CK$132,'Capacity Summary'!$B$139:$B$238,0),MATCH('Capacity Backing (Hide)'!$A137,'Capacity Summary'!$I$138:$BH$138,0))&lt;&gt;0,INDEX('Capacity Summary'!$I$139:$BH$238,MATCH('Capacity Backing (Hide)'!CK$132,'Capacity Summary'!$B$139:$B$238,0),MATCH('Capacity Backing (Hide)'!$A137,'Capacity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(Hide)'!$A137,'Capacity Summary'!$I$138:$BH$138,0))="x",INDEX('Capacity Summary'!$C$139:$F$238,MATCH('Capacity Backing (Hide)'!CL$132,'Capacity Summary'!$B$139:$B$238,0),4),IF(INDEX('Capacity Summary'!$I$139:$BH$238,MATCH('Capacity Backing (Hide)'!CL$132,'Capacity Summary'!$B$139:$B$238,0),MATCH('Capacity Backing (Hide)'!$A137,'Capacity Summary'!$I$138:$BH$138,0))&lt;&gt;0,INDEX('Capacity Summary'!$I$139:$BH$238,MATCH('Capacity Backing (Hide)'!CL$132,'Capacity Summary'!$B$139:$B$238,0),MATCH('Capacity Backing (Hide)'!$A137,'Capacity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(Hide)'!$A137,'Capacity Summary'!$I$138:$BH$138,0))="x",INDEX('Capacity Summary'!$C$139:$F$238,MATCH('Capacity Backing (Hide)'!CM$132,'Capacity Summary'!$B$139:$B$238,0),4),IF(INDEX('Capacity Summary'!$I$139:$BH$238,MATCH('Capacity Backing (Hide)'!CM$132,'Capacity Summary'!$B$139:$B$238,0),MATCH('Capacity Backing (Hide)'!$A137,'Capacity Summary'!$I$138:$BH$138,0))&lt;&gt;0,INDEX('Capacity Summary'!$I$139:$BH$238,MATCH('Capacity Backing (Hide)'!CM$132,'Capacity Summary'!$B$139:$B$238,0),MATCH('Capacity Backing (Hide)'!$A137,'Capacity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(Hide)'!$A137,'Capacity Summary'!$I$138:$BH$138,0))="x",INDEX('Capacity Summary'!$C$139:$F$238,MATCH('Capacity Backing (Hide)'!CN$132,'Capacity Summary'!$B$139:$B$238,0),4),IF(INDEX('Capacity Summary'!$I$139:$BH$238,MATCH('Capacity Backing (Hide)'!CN$132,'Capacity Summary'!$B$139:$B$238,0),MATCH('Capacity Backing (Hide)'!$A137,'Capacity Summary'!$I$138:$BH$138,0))&lt;&gt;0,INDEX('Capacity Summary'!$I$139:$BH$238,MATCH('Capacity Backing (Hide)'!CN$132,'Capacity Summary'!$B$139:$B$238,0),MATCH('Capacity Backing (Hide)'!$A137,'Capacity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(Hide)'!$A137,'Capacity Summary'!$I$138:$BH$138,0))="x",INDEX('Capacity Summary'!$C$139:$F$238,MATCH('Capacity Backing (Hide)'!CO$132,'Capacity Summary'!$B$139:$B$238,0),4),IF(INDEX('Capacity Summary'!$I$139:$BH$238,MATCH('Capacity Backing (Hide)'!CO$132,'Capacity Summary'!$B$139:$B$238,0),MATCH('Capacity Backing (Hide)'!$A137,'Capacity Summary'!$I$138:$BH$138,0))&lt;&gt;0,INDEX('Capacity Summary'!$I$139:$BH$238,MATCH('Capacity Backing (Hide)'!CO$132,'Capacity Summary'!$B$139:$B$238,0),MATCH('Capacity Backing (Hide)'!$A137,'Capacity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(Hide)'!$A137,'Capacity Summary'!$I$138:$BH$138,0))="x",INDEX('Capacity Summary'!$C$139:$F$238,MATCH('Capacity Backing (Hide)'!CP$132,'Capacity Summary'!$B$139:$B$238,0),4),IF(INDEX('Capacity Summary'!$I$139:$BH$238,MATCH('Capacity Backing (Hide)'!CP$132,'Capacity Summary'!$B$139:$B$238,0),MATCH('Capacity Backing (Hide)'!$A137,'Capacity Summary'!$I$138:$BH$138,0))&lt;&gt;0,INDEX('Capacity Summary'!$I$139:$BH$238,MATCH('Capacity Backing (Hide)'!CP$132,'Capacity Summary'!$B$139:$B$238,0),MATCH('Capacity Backing (Hide)'!$A137,'Capacity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(Hide)'!$A137,'Capacity Summary'!$I$138:$BH$138,0))="x",INDEX('Capacity Summary'!$C$139:$F$238,MATCH('Capacity Backing (Hide)'!CQ$132,'Capacity Summary'!$B$139:$B$238,0),4),IF(INDEX('Capacity Summary'!$I$139:$BH$238,MATCH('Capacity Backing (Hide)'!CQ$132,'Capacity Summary'!$B$139:$B$238,0),MATCH('Capacity Backing (Hide)'!$A137,'Capacity Summary'!$I$138:$BH$138,0))&lt;&gt;0,INDEX('Capacity Summary'!$I$139:$BH$238,MATCH('Capacity Backing (Hide)'!CQ$132,'Capacity Summary'!$B$139:$B$238,0),MATCH('Capacity Backing (Hide)'!$A137,'Capacity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(Hide)'!$A137,'Capacity Summary'!$I$138:$BH$138,0))="x",INDEX('Capacity Summary'!$C$139:$F$238,MATCH('Capacity Backing (Hide)'!CR$132,'Capacity Summary'!$B$139:$B$238,0),4),IF(INDEX('Capacity Summary'!$I$139:$BH$238,MATCH('Capacity Backing (Hide)'!CR$132,'Capacity Summary'!$B$139:$B$238,0),MATCH('Capacity Backing (Hide)'!$A137,'Capacity Summary'!$I$138:$BH$138,0))&lt;&gt;0,INDEX('Capacity Summary'!$I$139:$BH$238,MATCH('Capacity Backing (Hide)'!CR$132,'Capacity Summary'!$B$139:$B$238,0),MATCH('Capacity Backing (Hide)'!$A137,'Capacity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(Hide)'!$A137,'Capacity Summary'!$I$138:$BH$138,0))="x",INDEX('Capacity Summary'!$C$139:$F$238,MATCH('Capacity Backing (Hide)'!CS$132,'Capacity Summary'!$B$139:$B$238,0),4),IF(INDEX('Capacity Summary'!$I$139:$BH$238,MATCH('Capacity Backing (Hide)'!CS$132,'Capacity Summary'!$B$139:$B$238,0),MATCH('Capacity Backing (Hide)'!$A137,'Capacity Summary'!$I$138:$BH$138,0))&lt;&gt;0,INDEX('Capacity Summary'!$I$139:$BH$238,MATCH('Capacity Backing (Hide)'!CS$132,'Capacity Summary'!$B$139:$B$238,0),MATCH('Capacity Backing (Hide)'!$A137,'Capacity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(Hide)'!$A137,'Capacity Summary'!$I$138:$BH$138,0))="x",INDEX('Capacity Summary'!$C$139:$F$238,MATCH('Capacity Backing (Hide)'!CT$132,'Capacity Summary'!$B$139:$B$238,0),4),IF(INDEX('Capacity Summary'!$I$139:$BH$238,MATCH('Capacity Backing (Hide)'!CT$132,'Capacity Summary'!$B$139:$B$238,0),MATCH('Capacity Backing (Hide)'!$A137,'Capacity Summary'!$I$138:$BH$138,0))&lt;&gt;0,INDEX('Capacity Summary'!$I$139:$BH$238,MATCH('Capacity Backing (Hide)'!CT$132,'Capacity Summary'!$B$139:$B$238,0),MATCH('Capacity Backing (Hide)'!$A137,'Capacity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(Hide)'!$A137,'Capacity Summary'!$I$138:$BH$138,0))="x",INDEX('Capacity Summary'!$C$139:$F$238,MATCH('Capacity Backing (Hide)'!CU$132,'Capacity Summary'!$B$139:$B$238,0),4),IF(INDEX('Capacity Summary'!$I$139:$BH$238,MATCH('Capacity Backing (Hide)'!CU$132,'Capacity Summary'!$B$139:$B$238,0),MATCH('Capacity Backing (Hide)'!$A137,'Capacity Summary'!$I$138:$BH$138,0))&lt;&gt;0,INDEX('Capacity Summary'!$I$139:$BH$238,MATCH('Capacity Backing (Hide)'!CU$132,'Capacity Summary'!$B$139:$B$238,0),MATCH('Capacity Backing (Hide)'!$A137,'Capacity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(Hide)'!$A137,'Capacity Summary'!$I$138:$BH$138,0))="x",INDEX('Capacity Summary'!$C$139:$F$238,MATCH('Capacity Backing (Hide)'!CV$132,'Capacity Summary'!$B$139:$B$238,0),4),IF(INDEX('Capacity Summary'!$I$139:$BH$238,MATCH('Capacity Backing (Hide)'!CV$132,'Capacity Summary'!$B$139:$B$238,0),MATCH('Capacity Backing (Hide)'!$A137,'Capacity Summary'!$I$138:$BH$138,0))&lt;&gt;0,INDEX('Capacity Summary'!$I$139:$BH$238,MATCH('Capacity Backing (Hide)'!CV$132,'Capacity Summary'!$B$139:$B$238,0),MATCH('Capacity Backing (Hide)'!$A137,'Capacity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(Hide)'!$A137,'Capacity Summary'!$I$138:$BH$138,0))="x",INDEX('Capacity Summary'!$C$139:$F$238,MATCH('Capacity Backing (Hide)'!CW$132,'Capacity Summary'!$B$139:$B$238,0),4),IF(INDEX('Capacity Summary'!$I$139:$BH$238,MATCH('Capacity Backing (Hide)'!CW$132,'Capacity Summary'!$B$139:$B$238,0),MATCH('Capacity Backing (Hide)'!$A137,'Capacity Summary'!$I$138:$BH$138,0))&lt;&gt;0,INDEX('Capacity Summary'!$I$139:$BH$238,MATCH('Capacity Backing (Hide)'!CW$132,'Capacity Summary'!$B$139:$B$238,0),MATCH('Capacity Backing (Hide)'!$A137,'Capacity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(Hide)'!$A138,'Capacity Summary'!$I$138:$BH$138,0))="x",INDEX('Capacity Summary'!$C$139:$F$238,MATCH('Capacity Backing (Hide)'!B$132,'Capacity Summary'!$B$139:$B$238,0),4),IF(INDEX('Capacity Summary'!$I$139:$BH$238,MATCH('Capacity Backing (Hide)'!B$132,'Capacity Summary'!$B$139:$B$238,0),MATCH('Capacity Backing (Hide)'!$A138,'Capacity Summary'!$I$138:$BH$138,0))&lt;&gt;0,INDEX('Capacity Summary'!$I$139:$BH$238,MATCH('Capacity Backing (Hide)'!B$132,'Capacity Summary'!$B$139:$B$238,0),MATCH('Capacity Backing (Hide)'!$A138,'Capacity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(Hide)'!$A138,'Capacity Summary'!$I$138:$BH$138,0))="x",INDEX('Capacity Summary'!$C$139:$F$238,MATCH('Capacity Backing (Hide)'!C$132,'Capacity Summary'!$B$139:$B$238,0),4),IF(INDEX('Capacity Summary'!$I$139:$BH$238,MATCH('Capacity Backing (Hide)'!C$132,'Capacity Summary'!$B$139:$B$238,0),MATCH('Capacity Backing (Hide)'!$A138,'Capacity Summary'!$I$138:$BH$138,0))&lt;&gt;0,INDEX('Capacity Summary'!$I$139:$BH$238,MATCH('Capacity Backing (Hide)'!C$132,'Capacity Summary'!$B$139:$B$238,0),MATCH('Capacity Backing (Hide)'!$A138,'Capacity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(Hide)'!$A138,'Capacity Summary'!$I$138:$BH$138,0))="x",INDEX('Capacity Summary'!$C$139:$F$238,MATCH('Capacity Backing (Hide)'!D$132,'Capacity Summary'!$B$139:$B$238,0),4),IF(INDEX('Capacity Summary'!$I$139:$BH$238,MATCH('Capacity Backing (Hide)'!D$132,'Capacity Summary'!$B$139:$B$238,0),MATCH('Capacity Backing (Hide)'!$A138,'Capacity Summary'!$I$138:$BH$138,0))&lt;&gt;0,INDEX('Capacity Summary'!$I$139:$BH$238,MATCH('Capacity Backing (Hide)'!D$132,'Capacity Summary'!$B$139:$B$238,0),MATCH('Capacity Backing (Hide)'!$A138,'Capacity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(Hide)'!$A138,'Capacity Summary'!$I$138:$BH$138,0))="x",INDEX('Capacity Summary'!$C$139:$F$238,MATCH('Capacity Backing (Hide)'!E$132,'Capacity Summary'!$B$139:$B$238,0),4),IF(INDEX('Capacity Summary'!$I$139:$BH$238,MATCH('Capacity Backing (Hide)'!E$132,'Capacity Summary'!$B$139:$B$238,0),MATCH('Capacity Backing (Hide)'!$A138,'Capacity Summary'!$I$138:$BH$138,0))&lt;&gt;0,INDEX('Capacity Summary'!$I$139:$BH$238,MATCH('Capacity Backing (Hide)'!E$132,'Capacity Summary'!$B$139:$B$238,0),MATCH('Capacity Backing (Hide)'!$A138,'Capacity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(Hide)'!$A138,'Capacity Summary'!$I$138:$BH$138,0))="x",INDEX('Capacity Summary'!$C$139:$F$238,MATCH('Capacity Backing (Hide)'!F$132,'Capacity Summary'!$B$139:$B$238,0),4),IF(INDEX('Capacity Summary'!$I$139:$BH$238,MATCH('Capacity Backing (Hide)'!F$132,'Capacity Summary'!$B$139:$B$238,0),MATCH('Capacity Backing (Hide)'!$A138,'Capacity Summary'!$I$138:$BH$138,0))&lt;&gt;0,INDEX('Capacity Summary'!$I$139:$BH$238,MATCH('Capacity Backing (Hide)'!F$132,'Capacity Summary'!$B$139:$B$238,0),MATCH('Capacity Backing (Hide)'!$A138,'Capacity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(Hide)'!$A138,'Capacity Summary'!$I$138:$BH$138,0))="x",INDEX('Capacity Summary'!$C$139:$F$238,MATCH('Capacity Backing (Hide)'!G$132,'Capacity Summary'!$B$139:$B$238,0),4),IF(INDEX('Capacity Summary'!$I$139:$BH$238,MATCH('Capacity Backing (Hide)'!G$132,'Capacity Summary'!$B$139:$B$238,0),MATCH('Capacity Backing (Hide)'!$A138,'Capacity Summary'!$I$138:$BH$138,0))&lt;&gt;0,INDEX('Capacity Summary'!$I$139:$BH$238,MATCH('Capacity Backing (Hide)'!G$132,'Capacity Summary'!$B$139:$B$238,0),MATCH('Capacity Backing (Hide)'!$A138,'Capacity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(Hide)'!$A138,'Capacity Summary'!$I$138:$BH$138,0))="x",INDEX('Capacity Summary'!$C$139:$F$238,MATCH('Capacity Backing (Hide)'!H$132,'Capacity Summary'!$B$139:$B$238,0),4),IF(INDEX('Capacity Summary'!$I$139:$BH$238,MATCH('Capacity Backing (Hide)'!H$132,'Capacity Summary'!$B$139:$B$238,0),MATCH('Capacity Backing (Hide)'!$A138,'Capacity Summary'!$I$138:$BH$138,0))&lt;&gt;0,INDEX('Capacity Summary'!$I$139:$BH$238,MATCH('Capacity Backing (Hide)'!H$132,'Capacity Summary'!$B$139:$B$238,0),MATCH('Capacity Backing (Hide)'!$A138,'Capacity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(Hide)'!$A138,'Capacity Summary'!$I$138:$BH$138,0))="x",INDEX('Capacity Summary'!$C$139:$F$238,MATCH('Capacity Backing (Hide)'!I$132,'Capacity Summary'!$B$139:$B$238,0),4),IF(INDEX('Capacity Summary'!$I$139:$BH$238,MATCH('Capacity Backing (Hide)'!I$132,'Capacity Summary'!$B$139:$B$238,0),MATCH('Capacity Backing (Hide)'!$A138,'Capacity Summary'!$I$138:$BH$138,0))&lt;&gt;0,INDEX('Capacity Summary'!$I$139:$BH$238,MATCH('Capacity Backing (Hide)'!I$132,'Capacity Summary'!$B$139:$B$238,0),MATCH('Capacity Backing (Hide)'!$A138,'Capacity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(Hide)'!$A138,'Capacity Summary'!$I$138:$BH$138,0))="x",INDEX('Capacity Summary'!$C$139:$F$238,MATCH('Capacity Backing (Hide)'!J$132,'Capacity Summary'!$B$139:$B$238,0),4),IF(INDEX('Capacity Summary'!$I$139:$BH$238,MATCH('Capacity Backing (Hide)'!J$132,'Capacity Summary'!$B$139:$B$238,0),MATCH('Capacity Backing (Hide)'!$A138,'Capacity Summary'!$I$138:$BH$138,0))&lt;&gt;0,INDEX('Capacity Summary'!$I$139:$BH$238,MATCH('Capacity Backing (Hide)'!J$132,'Capacity Summary'!$B$139:$B$238,0),MATCH('Capacity Backing (Hide)'!$A138,'Capacity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(Hide)'!$A138,'Capacity Summary'!$I$138:$BH$138,0))="x",INDEX('Capacity Summary'!$C$139:$F$238,MATCH('Capacity Backing (Hide)'!K$132,'Capacity Summary'!$B$139:$B$238,0),4),IF(INDEX('Capacity Summary'!$I$139:$BH$238,MATCH('Capacity Backing (Hide)'!K$132,'Capacity Summary'!$B$139:$B$238,0),MATCH('Capacity Backing (Hide)'!$A138,'Capacity Summary'!$I$138:$BH$138,0))&lt;&gt;0,INDEX('Capacity Summary'!$I$139:$BH$238,MATCH('Capacity Backing (Hide)'!K$132,'Capacity Summary'!$B$139:$B$238,0),MATCH('Capacity Backing (Hide)'!$A138,'Capacity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(Hide)'!$A138,'Capacity Summary'!$I$138:$BH$138,0))="x",INDEX('Capacity Summary'!$C$139:$F$238,MATCH('Capacity Backing (Hide)'!L$132,'Capacity Summary'!$B$139:$B$238,0),4),IF(INDEX('Capacity Summary'!$I$139:$BH$238,MATCH('Capacity Backing (Hide)'!L$132,'Capacity Summary'!$B$139:$B$238,0),MATCH('Capacity Backing (Hide)'!$A138,'Capacity Summary'!$I$138:$BH$138,0))&lt;&gt;0,INDEX('Capacity Summary'!$I$139:$BH$238,MATCH('Capacity Backing (Hide)'!L$132,'Capacity Summary'!$B$139:$B$238,0),MATCH('Capacity Backing (Hide)'!$A138,'Capacity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(Hide)'!$A138,'Capacity Summary'!$I$138:$BH$138,0))="x",INDEX('Capacity Summary'!$C$139:$F$238,MATCH('Capacity Backing (Hide)'!M$132,'Capacity Summary'!$B$139:$B$238,0),4),IF(INDEX('Capacity Summary'!$I$139:$BH$238,MATCH('Capacity Backing (Hide)'!M$132,'Capacity Summary'!$B$139:$B$238,0),MATCH('Capacity Backing (Hide)'!$A138,'Capacity Summary'!$I$138:$BH$138,0))&lt;&gt;0,INDEX('Capacity Summary'!$I$139:$BH$238,MATCH('Capacity Backing (Hide)'!M$132,'Capacity Summary'!$B$139:$B$238,0),MATCH('Capacity Backing (Hide)'!$A138,'Capacity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(Hide)'!$A138,'Capacity Summary'!$I$138:$BH$138,0))="x",INDEX('Capacity Summary'!$C$139:$F$238,MATCH('Capacity Backing (Hide)'!N$132,'Capacity Summary'!$B$139:$B$238,0),4),IF(INDEX('Capacity Summary'!$I$139:$BH$238,MATCH('Capacity Backing (Hide)'!N$132,'Capacity Summary'!$B$139:$B$238,0),MATCH('Capacity Backing (Hide)'!$A138,'Capacity Summary'!$I$138:$BH$138,0))&lt;&gt;0,INDEX('Capacity Summary'!$I$139:$BH$238,MATCH('Capacity Backing (Hide)'!N$132,'Capacity Summary'!$B$139:$B$238,0),MATCH('Capacity Backing (Hide)'!$A138,'Capacity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(Hide)'!$A138,'Capacity Summary'!$I$138:$BH$138,0))="x",INDEX('Capacity Summary'!$C$139:$F$238,MATCH('Capacity Backing (Hide)'!O$132,'Capacity Summary'!$B$139:$B$238,0),4),IF(INDEX('Capacity Summary'!$I$139:$BH$238,MATCH('Capacity Backing (Hide)'!O$132,'Capacity Summary'!$B$139:$B$238,0),MATCH('Capacity Backing (Hide)'!$A138,'Capacity Summary'!$I$138:$BH$138,0))&lt;&gt;0,INDEX('Capacity Summary'!$I$139:$BH$238,MATCH('Capacity Backing (Hide)'!O$132,'Capacity Summary'!$B$139:$B$238,0),MATCH('Capacity Backing (Hide)'!$A138,'Capacity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(Hide)'!$A138,'Capacity Summary'!$I$138:$BH$138,0))="x",INDEX('Capacity Summary'!$C$139:$F$238,MATCH('Capacity Backing (Hide)'!P$132,'Capacity Summary'!$B$139:$B$238,0),4),IF(INDEX('Capacity Summary'!$I$139:$BH$238,MATCH('Capacity Backing (Hide)'!P$132,'Capacity Summary'!$B$139:$B$238,0),MATCH('Capacity Backing (Hide)'!$A138,'Capacity Summary'!$I$138:$BH$138,0))&lt;&gt;0,INDEX('Capacity Summary'!$I$139:$BH$238,MATCH('Capacity Backing (Hide)'!P$132,'Capacity Summary'!$B$139:$B$238,0),MATCH('Capacity Backing (Hide)'!$A138,'Capacity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(Hide)'!$A138,'Capacity Summary'!$I$138:$BH$138,0))="x",INDEX('Capacity Summary'!$C$139:$F$238,MATCH('Capacity Backing (Hide)'!Q$132,'Capacity Summary'!$B$139:$B$238,0),4),IF(INDEX('Capacity Summary'!$I$139:$BH$238,MATCH('Capacity Backing (Hide)'!Q$132,'Capacity Summary'!$B$139:$B$238,0),MATCH('Capacity Backing (Hide)'!$A138,'Capacity Summary'!$I$138:$BH$138,0))&lt;&gt;0,INDEX('Capacity Summary'!$I$139:$BH$238,MATCH('Capacity Backing (Hide)'!Q$132,'Capacity Summary'!$B$139:$B$238,0),MATCH('Capacity Backing (Hide)'!$A138,'Capacity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(Hide)'!$A138,'Capacity Summary'!$I$138:$BH$138,0))="x",INDEX('Capacity Summary'!$C$139:$F$238,MATCH('Capacity Backing (Hide)'!R$132,'Capacity Summary'!$B$139:$B$238,0),4),IF(INDEX('Capacity Summary'!$I$139:$BH$238,MATCH('Capacity Backing (Hide)'!R$132,'Capacity Summary'!$B$139:$B$238,0),MATCH('Capacity Backing (Hide)'!$A138,'Capacity Summary'!$I$138:$BH$138,0))&lt;&gt;0,INDEX('Capacity Summary'!$I$139:$BH$238,MATCH('Capacity Backing (Hide)'!R$132,'Capacity Summary'!$B$139:$B$238,0),MATCH('Capacity Backing (Hide)'!$A138,'Capacity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(Hide)'!$A138,'Capacity Summary'!$I$138:$BH$138,0))="x",INDEX('Capacity Summary'!$C$139:$F$238,MATCH('Capacity Backing (Hide)'!S$132,'Capacity Summary'!$B$139:$B$238,0),4),IF(INDEX('Capacity Summary'!$I$139:$BH$238,MATCH('Capacity Backing (Hide)'!S$132,'Capacity Summary'!$B$139:$B$238,0),MATCH('Capacity Backing (Hide)'!$A138,'Capacity Summary'!$I$138:$BH$138,0))&lt;&gt;0,INDEX('Capacity Summary'!$I$139:$BH$238,MATCH('Capacity Backing (Hide)'!S$132,'Capacity Summary'!$B$139:$B$238,0),MATCH('Capacity Backing (Hide)'!$A138,'Capacity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(Hide)'!$A138,'Capacity Summary'!$I$138:$BH$138,0))="x",INDEX('Capacity Summary'!$C$139:$F$238,MATCH('Capacity Backing (Hide)'!T$132,'Capacity Summary'!$B$139:$B$238,0),4),IF(INDEX('Capacity Summary'!$I$139:$BH$238,MATCH('Capacity Backing (Hide)'!T$132,'Capacity Summary'!$B$139:$B$238,0),MATCH('Capacity Backing (Hide)'!$A138,'Capacity Summary'!$I$138:$BH$138,0))&lt;&gt;0,INDEX('Capacity Summary'!$I$139:$BH$238,MATCH('Capacity Backing (Hide)'!T$132,'Capacity Summary'!$B$139:$B$238,0),MATCH('Capacity Backing (Hide)'!$A138,'Capacity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(Hide)'!$A138,'Capacity Summary'!$I$138:$BH$138,0))="x",INDEX('Capacity Summary'!$C$139:$F$238,MATCH('Capacity Backing (Hide)'!U$132,'Capacity Summary'!$B$139:$B$238,0),4),IF(INDEX('Capacity Summary'!$I$139:$BH$238,MATCH('Capacity Backing (Hide)'!U$132,'Capacity Summary'!$B$139:$B$238,0),MATCH('Capacity Backing (Hide)'!$A138,'Capacity Summary'!$I$138:$BH$138,0))&lt;&gt;0,INDEX('Capacity Summary'!$I$139:$BH$238,MATCH('Capacity Backing (Hide)'!U$132,'Capacity Summary'!$B$139:$B$238,0),MATCH('Capacity Backing (Hide)'!$A138,'Capacity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(Hide)'!$A138,'Capacity Summary'!$I$138:$BH$138,0))="x",INDEX('Capacity Summary'!$C$139:$F$238,MATCH('Capacity Backing (Hide)'!V$132,'Capacity Summary'!$B$139:$B$238,0),4),IF(INDEX('Capacity Summary'!$I$139:$BH$238,MATCH('Capacity Backing (Hide)'!V$132,'Capacity Summary'!$B$139:$B$238,0),MATCH('Capacity Backing (Hide)'!$A138,'Capacity Summary'!$I$138:$BH$138,0))&lt;&gt;0,INDEX('Capacity Summary'!$I$139:$BH$238,MATCH('Capacity Backing (Hide)'!V$132,'Capacity Summary'!$B$139:$B$238,0),MATCH('Capacity Backing (Hide)'!$A138,'Capacity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(Hide)'!$A138,'Capacity Summary'!$I$138:$BH$138,0))="x",INDEX('Capacity Summary'!$C$139:$F$238,MATCH('Capacity Backing (Hide)'!W$132,'Capacity Summary'!$B$139:$B$238,0),4),IF(INDEX('Capacity Summary'!$I$139:$BH$238,MATCH('Capacity Backing (Hide)'!W$132,'Capacity Summary'!$B$139:$B$238,0),MATCH('Capacity Backing (Hide)'!$A138,'Capacity Summary'!$I$138:$BH$138,0))&lt;&gt;0,INDEX('Capacity Summary'!$I$139:$BH$238,MATCH('Capacity Backing (Hide)'!W$132,'Capacity Summary'!$B$139:$B$238,0),MATCH('Capacity Backing (Hide)'!$A138,'Capacity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(Hide)'!$A138,'Capacity Summary'!$I$138:$BH$138,0))="x",INDEX('Capacity Summary'!$C$139:$F$238,MATCH('Capacity Backing (Hide)'!X$132,'Capacity Summary'!$B$139:$B$238,0),4),IF(INDEX('Capacity Summary'!$I$139:$BH$238,MATCH('Capacity Backing (Hide)'!X$132,'Capacity Summary'!$B$139:$B$238,0),MATCH('Capacity Backing (Hide)'!$A138,'Capacity Summary'!$I$138:$BH$138,0))&lt;&gt;0,INDEX('Capacity Summary'!$I$139:$BH$238,MATCH('Capacity Backing (Hide)'!X$132,'Capacity Summary'!$B$139:$B$238,0),MATCH('Capacity Backing (Hide)'!$A138,'Capacity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(Hide)'!$A138,'Capacity Summary'!$I$138:$BH$138,0))="x",INDEX('Capacity Summary'!$C$139:$F$238,MATCH('Capacity Backing (Hide)'!Y$132,'Capacity Summary'!$B$139:$B$238,0),4),IF(INDEX('Capacity Summary'!$I$139:$BH$238,MATCH('Capacity Backing (Hide)'!Y$132,'Capacity Summary'!$B$139:$B$238,0),MATCH('Capacity Backing (Hide)'!$A138,'Capacity Summary'!$I$138:$BH$138,0))&lt;&gt;0,INDEX('Capacity Summary'!$I$139:$BH$238,MATCH('Capacity Backing (Hide)'!Y$132,'Capacity Summary'!$B$139:$B$238,0),MATCH('Capacity Backing (Hide)'!$A138,'Capacity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(Hide)'!$A138,'Capacity Summary'!$I$138:$BH$138,0))="x",INDEX('Capacity Summary'!$C$139:$F$238,MATCH('Capacity Backing (Hide)'!Z$132,'Capacity Summary'!$B$139:$B$238,0),4),IF(INDEX('Capacity Summary'!$I$139:$BH$238,MATCH('Capacity Backing (Hide)'!Z$132,'Capacity Summary'!$B$139:$B$238,0),MATCH('Capacity Backing (Hide)'!$A138,'Capacity Summary'!$I$138:$BH$138,0))&lt;&gt;0,INDEX('Capacity Summary'!$I$139:$BH$238,MATCH('Capacity Backing (Hide)'!Z$132,'Capacity Summary'!$B$139:$B$238,0),MATCH('Capacity Backing (Hide)'!$A138,'Capacity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(Hide)'!$A138,'Capacity Summary'!$I$138:$BH$138,0))="x",INDEX('Capacity Summary'!$C$139:$F$238,MATCH('Capacity Backing (Hide)'!AA$132,'Capacity Summary'!$B$139:$B$238,0),4),IF(INDEX('Capacity Summary'!$I$139:$BH$238,MATCH('Capacity Backing (Hide)'!AA$132,'Capacity Summary'!$B$139:$B$238,0),MATCH('Capacity Backing (Hide)'!$A138,'Capacity Summary'!$I$138:$BH$138,0))&lt;&gt;0,INDEX('Capacity Summary'!$I$139:$BH$238,MATCH('Capacity Backing (Hide)'!AA$132,'Capacity Summary'!$B$139:$B$238,0),MATCH('Capacity Backing (Hide)'!$A138,'Capacity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(Hide)'!$A138,'Capacity Summary'!$I$138:$BH$138,0))="x",INDEX('Capacity Summary'!$C$139:$F$238,MATCH('Capacity Backing (Hide)'!AB$132,'Capacity Summary'!$B$139:$B$238,0),4),IF(INDEX('Capacity Summary'!$I$139:$BH$238,MATCH('Capacity Backing (Hide)'!AB$132,'Capacity Summary'!$B$139:$B$238,0),MATCH('Capacity Backing (Hide)'!$A138,'Capacity Summary'!$I$138:$BH$138,0))&lt;&gt;0,INDEX('Capacity Summary'!$I$139:$BH$238,MATCH('Capacity Backing (Hide)'!AB$132,'Capacity Summary'!$B$139:$B$238,0),MATCH('Capacity Backing (Hide)'!$A138,'Capacity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(Hide)'!$A138,'Capacity Summary'!$I$138:$BH$138,0))="x",INDEX('Capacity Summary'!$C$139:$F$238,MATCH('Capacity Backing (Hide)'!AC$132,'Capacity Summary'!$B$139:$B$238,0),4),IF(INDEX('Capacity Summary'!$I$139:$BH$238,MATCH('Capacity Backing (Hide)'!AC$132,'Capacity Summary'!$B$139:$B$238,0),MATCH('Capacity Backing (Hide)'!$A138,'Capacity Summary'!$I$138:$BH$138,0))&lt;&gt;0,INDEX('Capacity Summary'!$I$139:$BH$238,MATCH('Capacity Backing (Hide)'!AC$132,'Capacity Summary'!$B$139:$B$238,0),MATCH('Capacity Backing (Hide)'!$A138,'Capacity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(Hide)'!$A138,'Capacity Summary'!$I$138:$BH$138,0))="x",INDEX('Capacity Summary'!$C$139:$F$238,MATCH('Capacity Backing (Hide)'!AD$132,'Capacity Summary'!$B$139:$B$238,0),4),IF(INDEX('Capacity Summary'!$I$139:$BH$238,MATCH('Capacity Backing (Hide)'!AD$132,'Capacity Summary'!$B$139:$B$238,0),MATCH('Capacity Backing (Hide)'!$A138,'Capacity Summary'!$I$138:$BH$138,0))&lt;&gt;0,INDEX('Capacity Summary'!$I$139:$BH$238,MATCH('Capacity Backing (Hide)'!AD$132,'Capacity Summary'!$B$139:$B$238,0),MATCH('Capacity Backing (Hide)'!$A138,'Capacity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(Hide)'!$A138,'Capacity Summary'!$I$138:$BH$138,0))="x",INDEX('Capacity Summary'!$C$139:$F$238,MATCH('Capacity Backing (Hide)'!AE$132,'Capacity Summary'!$B$139:$B$238,0),4),IF(INDEX('Capacity Summary'!$I$139:$BH$238,MATCH('Capacity Backing (Hide)'!AE$132,'Capacity Summary'!$B$139:$B$238,0),MATCH('Capacity Backing (Hide)'!$A138,'Capacity Summary'!$I$138:$BH$138,0))&lt;&gt;0,INDEX('Capacity Summary'!$I$139:$BH$238,MATCH('Capacity Backing (Hide)'!AE$132,'Capacity Summary'!$B$139:$B$238,0),MATCH('Capacity Backing (Hide)'!$A138,'Capacity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(Hide)'!$A138,'Capacity Summary'!$I$138:$BH$138,0))="x",INDEX('Capacity Summary'!$C$139:$F$238,MATCH('Capacity Backing (Hide)'!AF$132,'Capacity Summary'!$B$139:$B$238,0),4),IF(INDEX('Capacity Summary'!$I$139:$BH$238,MATCH('Capacity Backing (Hide)'!AF$132,'Capacity Summary'!$B$139:$B$238,0),MATCH('Capacity Backing (Hide)'!$A138,'Capacity Summary'!$I$138:$BH$138,0))&lt;&gt;0,INDEX('Capacity Summary'!$I$139:$BH$238,MATCH('Capacity Backing (Hide)'!AF$132,'Capacity Summary'!$B$139:$B$238,0),MATCH('Capacity Backing (Hide)'!$A138,'Capacity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(Hide)'!$A138,'Capacity Summary'!$I$138:$BH$138,0))="x",INDEX('Capacity Summary'!$C$139:$F$238,MATCH('Capacity Backing (Hide)'!AG$132,'Capacity Summary'!$B$139:$B$238,0),4),IF(INDEX('Capacity Summary'!$I$139:$BH$238,MATCH('Capacity Backing (Hide)'!AG$132,'Capacity Summary'!$B$139:$B$238,0),MATCH('Capacity Backing (Hide)'!$A138,'Capacity Summary'!$I$138:$BH$138,0))&lt;&gt;0,INDEX('Capacity Summary'!$I$139:$BH$238,MATCH('Capacity Backing (Hide)'!AG$132,'Capacity Summary'!$B$139:$B$238,0),MATCH('Capacity Backing (Hide)'!$A138,'Capacity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(Hide)'!$A138,'Capacity Summary'!$I$138:$BH$138,0))="x",INDEX('Capacity Summary'!$C$139:$F$238,MATCH('Capacity Backing (Hide)'!AH$132,'Capacity Summary'!$B$139:$B$238,0),4),IF(INDEX('Capacity Summary'!$I$139:$BH$238,MATCH('Capacity Backing (Hide)'!AH$132,'Capacity Summary'!$B$139:$B$238,0),MATCH('Capacity Backing (Hide)'!$A138,'Capacity Summary'!$I$138:$BH$138,0))&lt;&gt;0,INDEX('Capacity Summary'!$I$139:$BH$238,MATCH('Capacity Backing (Hide)'!AH$132,'Capacity Summary'!$B$139:$B$238,0),MATCH('Capacity Backing (Hide)'!$A138,'Capacity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(Hide)'!$A138,'Capacity Summary'!$I$138:$BH$138,0))="x",INDEX('Capacity Summary'!$C$139:$F$238,MATCH('Capacity Backing (Hide)'!AI$132,'Capacity Summary'!$B$139:$B$238,0),4),IF(INDEX('Capacity Summary'!$I$139:$BH$238,MATCH('Capacity Backing (Hide)'!AI$132,'Capacity Summary'!$B$139:$B$238,0),MATCH('Capacity Backing (Hide)'!$A138,'Capacity Summary'!$I$138:$BH$138,0))&lt;&gt;0,INDEX('Capacity Summary'!$I$139:$BH$238,MATCH('Capacity Backing (Hide)'!AI$132,'Capacity Summary'!$B$139:$B$238,0),MATCH('Capacity Backing (Hide)'!$A138,'Capacity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(Hide)'!$A138,'Capacity Summary'!$I$138:$BH$138,0))="x",INDEX('Capacity Summary'!$C$139:$F$238,MATCH('Capacity Backing (Hide)'!AJ$132,'Capacity Summary'!$B$139:$B$238,0),4),IF(INDEX('Capacity Summary'!$I$139:$BH$238,MATCH('Capacity Backing (Hide)'!AJ$132,'Capacity Summary'!$B$139:$B$238,0),MATCH('Capacity Backing (Hide)'!$A138,'Capacity Summary'!$I$138:$BH$138,0))&lt;&gt;0,INDEX('Capacity Summary'!$I$139:$BH$238,MATCH('Capacity Backing (Hide)'!AJ$132,'Capacity Summary'!$B$139:$B$238,0),MATCH('Capacity Backing (Hide)'!$A138,'Capacity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(Hide)'!$A138,'Capacity Summary'!$I$138:$BH$138,0))="x",INDEX('Capacity Summary'!$C$139:$F$238,MATCH('Capacity Backing (Hide)'!AK$132,'Capacity Summary'!$B$139:$B$238,0),4),IF(INDEX('Capacity Summary'!$I$139:$BH$238,MATCH('Capacity Backing (Hide)'!AK$132,'Capacity Summary'!$B$139:$B$238,0),MATCH('Capacity Backing (Hide)'!$A138,'Capacity Summary'!$I$138:$BH$138,0))&lt;&gt;0,INDEX('Capacity Summary'!$I$139:$BH$238,MATCH('Capacity Backing (Hide)'!AK$132,'Capacity Summary'!$B$139:$B$238,0),MATCH('Capacity Backing (Hide)'!$A138,'Capacity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(Hide)'!$A138,'Capacity Summary'!$I$138:$BH$138,0))="x",INDEX('Capacity Summary'!$C$139:$F$238,MATCH('Capacity Backing (Hide)'!AL$132,'Capacity Summary'!$B$139:$B$238,0),4),IF(INDEX('Capacity Summary'!$I$139:$BH$238,MATCH('Capacity Backing (Hide)'!AL$132,'Capacity Summary'!$B$139:$B$238,0),MATCH('Capacity Backing (Hide)'!$A138,'Capacity Summary'!$I$138:$BH$138,0))&lt;&gt;0,INDEX('Capacity Summary'!$I$139:$BH$238,MATCH('Capacity Backing (Hide)'!AL$132,'Capacity Summary'!$B$139:$B$238,0),MATCH('Capacity Backing (Hide)'!$A138,'Capacity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(Hide)'!$A138,'Capacity Summary'!$I$138:$BH$138,0))="x",INDEX('Capacity Summary'!$C$139:$F$238,MATCH('Capacity Backing (Hide)'!AM$132,'Capacity Summary'!$B$139:$B$238,0),4),IF(INDEX('Capacity Summary'!$I$139:$BH$238,MATCH('Capacity Backing (Hide)'!AM$132,'Capacity Summary'!$B$139:$B$238,0),MATCH('Capacity Backing (Hide)'!$A138,'Capacity Summary'!$I$138:$BH$138,0))&lt;&gt;0,INDEX('Capacity Summary'!$I$139:$BH$238,MATCH('Capacity Backing (Hide)'!AM$132,'Capacity Summary'!$B$139:$B$238,0),MATCH('Capacity Backing (Hide)'!$A138,'Capacity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(Hide)'!$A138,'Capacity Summary'!$I$138:$BH$138,0))="x",INDEX('Capacity Summary'!$C$139:$F$238,MATCH('Capacity Backing (Hide)'!AN$132,'Capacity Summary'!$B$139:$B$238,0),4),IF(INDEX('Capacity Summary'!$I$139:$BH$238,MATCH('Capacity Backing (Hide)'!AN$132,'Capacity Summary'!$B$139:$B$238,0),MATCH('Capacity Backing (Hide)'!$A138,'Capacity Summary'!$I$138:$BH$138,0))&lt;&gt;0,INDEX('Capacity Summary'!$I$139:$BH$238,MATCH('Capacity Backing (Hide)'!AN$132,'Capacity Summary'!$B$139:$B$238,0),MATCH('Capacity Backing (Hide)'!$A138,'Capacity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(Hide)'!$A138,'Capacity Summary'!$I$138:$BH$138,0))="x",INDEX('Capacity Summary'!$C$139:$F$238,MATCH('Capacity Backing (Hide)'!AO$132,'Capacity Summary'!$B$139:$B$238,0),4),IF(INDEX('Capacity Summary'!$I$139:$BH$238,MATCH('Capacity Backing (Hide)'!AO$132,'Capacity Summary'!$B$139:$B$238,0),MATCH('Capacity Backing (Hide)'!$A138,'Capacity Summary'!$I$138:$BH$138,0))&lt;&gt;0,INDEX('Capacity Summary'!$I$139:$BH$238,MATCH('Capacity Backing (Hide)'!AO$132,'Capacity Summary'!$B$139:$B$238,0),MATCH('Capacity Backing (Hide)'!$A138,'Capacity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(Hide)'!$A138,'Capacity Summary'!$I$138:$BH$138,0))="x",INDEX('Capacity Summary'!$C$139:$F$238,MATCH('Capacity Backing (Hide)'!AP$132,'Capacity Summary'!$B$139:$B$238,0),4),IF(INDEX('Capacity Summary'!$I$139:$BH$238,MATCH('Capacity Backing (Hide)'!AP$132,'Capacity Summary'!$B$139:$B$238,0),MATCH('Capacity Backing (Hide)'!$A138,'Capacity Summary'!$I$138:$BH$138,0))&lt;&gt;0,INDEX('Capacity Summary'!$I$139:$BH$238,MATCH('Capacity Backing (Hide)'!AP$132,'Capacity Summary'!$B$139:$B$238,0),MATCH('Capacity Backing (Hide)'!$A138,'Capacity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(Hide)'!$A138,'Capacity Summary'!$I$138:$BH$138,0))="x",INDEX('Capacity Summary'!$C$139:$F$238,MATCH('Capacity Backing (Hide)'!AQ$132,'Capacity Summary'!$B$139:$B$238,0),4),IF(INDEX('Capacity Summary'!$I$139:$BH$238,MATCH('Capacity Backing (Hide)'!AQ$132,'Capacity Summary'!$B$139:$B$238,0),MATCH('Capacity Backing (Hide)'!$A138,'Capacity Summary'!$I$138:$BH$138,0))&lt;&gt;0,INDEX('Capacity Summary'!$I$139:$BH$238,MATCH('Capacity Backing (Hide)'!AQ$132,'Capacity Summary'!$B$139:$B$238,0),MATCH('Capacity Backing (Hide)'!$A138,'Capacity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(Hide)'!$A138,'Capacity Summary'!$I$138:$BH$138,0))="x",INDEX('Capacity Summary'!$C$139:$F$238,MATCH('Capacity Backing (Hide)'!AR$132,'Capacity Summary'!$B$139:$B$238,0),4),IF(INDEX('Capacity Summary'!$I$139:$BH$238,MATCH('Capacity Backing (Hide)'!AR$132,'Capacity Summary'!$B$139:$B$238,0),MATCH('Capacity Backing (Hide)'!$A138,'Capacity Summary'!$I$138:$BH$138,0))&lt;&gt;0,INDEX('Capacity Summary'!$I$139:$BH$238,MATCH('Capacity Backing (Hide)'!AR$132,'Capacity Summary'!$B$139:$B$238,0),MATCH('Capacity Backing (Hide)'!$A138,'Capacity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(Hide)'!$A138,'Capacity Summary'!$I$138:$BH$138,0))="x",INDEX('Capacity Summary'!$C$139:$F$238,MATCH('Capacity Backing (Hide)'!AS$132,'Capacity Summary'!$B$139:$B$238,0),4),IF(INDEX('Capacity Summary'!$I$139:$BH$238,MATCH('Capacity Backing (Hide)'!AS$132,'Capacity Summary'!$B$139:$B$238,0),MATCH('Capacity Backing (Hide)'!$A138,'Capacity Summary'!$I$138:$BH$138,0))&lt;&gt;0,INDEX('Capacity Summary'!$I$139:$BH$238,MATCH('Capacity Backing (Hide)'!AS$132,'Capacity Summary'!$B$139:$B$238,0),MATCH('Capacity Backing (Hide)'!$A138,'Capacity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(Hide)'!$A138,'Capacity Summary'!$I$138:$BH$138,0))="x",INDEX('Capacity Summary'!$C$139:$F$238,MATCH('Capacity Backing (Hide)'!AT$132,'Capacity Summary'!$B$139:$B$238,0),4),IF(INDEX('Capacity Summary'!$I$139:$BH$238,MATCH('Capacity Backing (Hide)'!AT$132,'Capacity Summary'!$B$139:$B$238,0),MATCH('Capacity Backing (Hide)'!$A138,'Capacity Summary'!$I$138:$BH$138,0))&lt;&gt;0,INDEX('Capacity Summary'!$I$139:$BH$238,MATCH('Capacity Backing (Hide)'!AT$132,'Capacity Summary'!$B$139:$B$238,0),MATCH('Capacity Backing (Hide)'!$A138,'Capacity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(Hide)'!$A138,'Capacity Summary'!$I$138:$BH$138,0))="x",INDEX('Capacity Summary'!$C$139:$F$238,MATCH('Capacity Backing (Hide)'!AU$132,'Capacity Summary'!$B$139:$B$238,0),4),IF(INDEX('Capacity Summary'!$I$139:$BH$238,MATCH('Capacity Backing (Hide)'!AU$132,'Capacity Summary'!$B$139:$B$238,0),MATCH('Capacity Backing (Hide)'!$A138,'Capacity Summary'!$I$138:$BH$138,0))&lt;&gt;0,INDEX('Capacity Summary'!$I$139:$BH$238,MATCH('Capacity Backing (Hide)'!AU$132,'Capacity Summary'!$B$139:$B$238,0),MATCH('Capacity Backing (Hide)'!$A138,'Capacity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(Hide)'!$A138,'Capacity Summary'!$I$138:$BH$138,0))="x",INDEX('Capacity Summary'!$C$139:$F$238,MATCH('Capacity Backing (Hide)'!AV$132,'Capacity Summary'!$B$139:$B$238,0),4),IF(INDEX('Capacity Summary'!$I$139:$BH$238,MATCH('Capacity Backing (Hide)'!AV$132,'Capacity Summary'!$B$139:$B$238,0),MATCH('Capacity Backing (Hide)'!$A138,'Capacity Summary'!$I$138:$BH$138,0))&lt;&gt;0,INDEX('Capacity Summary'!$I$139:$BH$238,MATCH('Capacity Backing (Hide)'!AV$132,'Capacity Summary'!$B$139:$B$238,0),MATCH('Capacity Backing (Hide)'!$A138,'Capacity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(Hide)'!$A138,'Capacity Summary'!$I$138:$BH$138,0))="x",INDEX('Capacity Summary'!$C$139:$F$238,MATCH('Capacity Backing (Hide)'!AW$132,'Capacity Summary'!$B$139:$B$238,0),4),IF(INDEX('Capacity Summary'!$I$139:$BH$238,MATCH('Capacity Backing (Hide)'!AW$132,'Capacity Summary'!$B$139:$B$238,0),MATCH('Capacity Backing (Hide)'!$A138,'Capacity Summary'!$I$138:$BH$138,0))&lt;&gt;0,INDEX('Capacity Summary'!$I$139:$BH$238,MATCH('Capacity Backing (Hide)'!AW$132,'Capacity Summary'!$B$139:$B$238,0),MATCH('Capacity Backing (Hide)'!$A138,'Capacity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(Hide)'!$A138,'Capacity Summary'!$I$138:$BH$138,0))="x",INDEX('Capacity Summary'!$C$139:$F$238,MATCH('Capacity Backing (Hide)'!AX$132,'Capacity Summary'!$B$139:$B$238,0),4),IF(INDEX('Capacity Summary'!$I$139:$BH$238,MATCH('Capacity Backing (Hide)'!AX$132,'Capacity Summary'!$B$139:$B$238,0),MATCH('Capacity Backing (Hide)'!$A138,'Capacity Summary'!$I$138:$BH$138,0))&lt;&gt;0,INDEX('Capacity Summary'!$I$139:$BH$238,MATCH('Capacity Backing (Hide)'!AX$132,'Capacity Summary'!$B$139:$B$238,0),MATCH('Capacity Backing (Hide)'!$A138,'Capacity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(Hide)'!$A138,'Capacity Summary'!$I$138:$BH$138,0))="x",INDEX('Capacity Summary'!$C$139:$F$238,MATCH('Capacity Backing (Hide)'!AY$132,'Capacity Summary'!$B$139:$B$238,0),4),IF(INDEX('Capacity Summary'!$I$139:$BH$238,MATCH('Capacity Backing (Hide)'!AY$132,'Capacity Summary'!$B$139:$B$238,0),MATCH('Capacity Backing (Hide)'!$A138,'Capacity Summary'!$I$138:$BH$138,0))&lt;&gt;0,INDEX('Capacity Summary'!$I$139:$BH$238,MATCH('Capacity Backing (Hide)'!AY$132,'Capacity Summary'!$B$139:$B$238,0),MATCH('Capacity Backing (Hide)'!$A138,'Capacity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(Hide)'!$A138,'Capacity Summary'!$I$138:$BH$138,0))="x",INDEX('Capacity Summary'!$C$139:$F$238,MATCH('Capacity Backing (Hide)'!AZ$132,'Capacity Summary'!$B$139:$B$238,0),4),IF(INDEX('Capacity Summary'!$I$139:$BH$238,MATCH('Capacity Backing (Hide)'!AZ$132,'Capacity Summary'!$B$139:$B$238,0),MATCH('Capacity Backing (Hide)'!$A138,'Capacity Summary'!$I$138:$BH$138,0))&lt;&gt;0,INDEX('Capacity Summary'!$I$139:$BH$238,MATCH('Capacity Backing (Hide)'!AZ$132,'Capacity Summary'!$B$139:$B$238,0),MATCH('Capacity Backing (Hide)'!$A138,'Capacity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(Hide)'!$A138,'Capacity Summary'!$I$138:$BH$138,0))="x",INDEX('Capacity Summary'!$C$139:$F$238,MATCH('Capacity Backing (Hide)'!BA$132,'Capacity Summary'!$B$139:$B$238,0),4),IF(INDEX('Capacity Summary'!$I$139:$BH$238,MATCH('Capacity Backing (Hide)'!BA$132,'Capacity Summary'!$B$139:$B$238,0),MATCH('Capacity Backing (Hide)'!$A138,'Capacity Summary'!$I$138:$BH$138,0))&lt;&gt;0,INDEX('Capacity Summary'!$I$139:$BH$238,MATCH('Capacity Backing (Hide)'!BA$132,'Capacity Summary'!$B$139:$B$238,0),MATCH('Capacity Backing (Hide)'!$A138,'Capacity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(Hide)'!$A138,'Capacity Summary'!$I$138:$BH$138,0))="x",INDEX('Capacity Summary'!$C$139:$F$238,MATCH('Capacity Backing (Hide)'!BB$132,'Capacity Summary'!$B$139:$B$238,0),4),IF(INDEX('Capacity Summary'!$I$139:$BH$238,MATCH('Capacity Backing (Hide)'!BB$132,'Capacity Summary'!$B$139:$B$238,0),MATCH('Capacity Backing (Hide)'!$A138,'Capacity Summary'!$I$138:$BH$138,0))&lt;&gt;0,INDEX('Capacity Summary'!$I$139:$BH$238,MATCH('Capacity Backing (Hide)'!BB$132,'Capacity Summary'!$B$139:$B$238,0),MATCH('Capacity Backing (Hide)'!$A138,'Capacity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(Hide)'!$A138,'Capacity Summary'!$I$138:$BH$138,0))="x",INDEX('Capacity Summary'!$C$139:$F$238,MATCH('Capacity Backing (Hide)'!BC$132,'Capacity Summary'!$B$139:$B$238,0),4),IF(INDEX('Capacity Summary'!$I$139:$BH$238,MATCH('Capacity Backing (Hide)'!BC$132,'Capacity Summary'!$B$139:$B$238,0),MATCH('Capacity Backing (Hide)'!$A138,'Capacity Summary'!$I$138:$BH$138,0))&lt;&gt;0,INDEX('Capacity Summary'!$I$139:$BH$238,MATCH('Capacity Backing (Hide)'!BC$132,'Capacity Summary'!$B$139:$B$238,0),MATCH('Capacity Backing (Hide)'!$A138,'Capacity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(Hide)'!$A138,'Capacity Summary'!$I$138:$BH$138,0))="x",INDEX('Capacity Summary'!$C$139:$F$238,MATCH('Capacity Backing (Hide)'!BD$132,'Capacity Summary'!$B$139:$B$238,0),4),IF(INDEX('Capacity Summary'!$I$139:$BH$238,MATCH('Capacity Backing (Hide)'!BD$132,'Capacity Summary'!$B$139:$B$238,0),MATCH('Capacity Backing (Hide)'!$A138,'Capacity Summary'!$I$138:$BH$138,0))&lt;&gt;0,INDEX('Capacity Summary'!$I$139:$BH$238,MATCH('Capacity Backing (Hide)'!BD$132,'Capacity Summary'!$B$139:$B$238,0),MATCH('Capacity Backing (Hide)'!$A138,'Capacity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(Hide)'!$A138,'Capacity Summary'!$I$138:$BH$138,0))="x",INDEX('Capacity Summary'!$C$139:$F$238,MATCH('Capacity Backing (Hide)'!BE$132,'Capacity Summary'!$B$139:$B$238,0),4),IF(INDEX('Capacity Summary'!$I$139:$BH$238,MATCH('Capacity Backing (Hide)'!BE$132,'Capacity Summary'!$B$139:$B$238,0),MATCH('Capacity Backing (Hide)'!$A138,'Capacity Summary'!$I$138:$BH$138,0))&lt;&gt;0,INDEX('Capacity Summary'!$I$139:$BH$238,MATCH('Capacity Backing (Hide)'!BE$132,'Capacity Summary'!$B$139:$B$238,0),MATCH('Capacity Backing (Hide)'!$A138,'Capacity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(Hide)'!$A138,'Capacity Summary'!$I$138:$BH$138,0))="x",INDEX('Capacity Summary'!$C$139:$F$238,MATCH('Capacity Backing (Hide)'!BF$132,'Capacity Summary'!$B$139:$B$238,0),4),IF(INDEX('Capacity Summary'!$I$139:$BH$238,MATCH('Capacity Backing (Hide)'!BF$132,'Capacity Summary'!$B$139:$B$238,0),MATCH('Capacity Backing (Hide)'!$A138,'Capacity Summary'!$I$138:$BH$138,0))&lt;&gt;0,INDEX('Capacity Summary'!$I$139:$BH$238,MATCH('Capacity Backing (Hide)'!BF$132,'Capacity Summary'!$B$139:$B$238,0),MATCH('Capacity Backing (Hide)'!$A138,'Capacity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(Hide)'!$A138,'Capacity Summary'!$I$138:$BH$138,0))="x",INDEX('Capacity Summary'!$C$139:$F$238,MATCH('Capacity Backing (Hide)'!BG$132,'Capacity Summary'!$B$139:$B$238,0),4),IF(INDEX('Capacity Summary'!$I$139:$BH$238,MATCH('Capacity Backing (Hide)'!BG$132,'Capacity Summary'!$B$139:$B$238,0),MATCH('Capacity Backing (Hide)'!$A138,'Capacity Summary'!$I$138:$BH$138,0))&lt;&gt;0,INDEX('Capacity Summary'!$I$139:$BH$238,MATCH('Capacity Backing (Hide)'!BG$132,'Capacity Summary'!$B$139:$B$238,0),MATCH('Capacity Backing (Hide)'!$A138,'Capacity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(Hide)'!$A138,'Capacity Summary'!$I$138:$BH$138,0))="x",INDEX('Capacity Summary'!$C$139:$F$238,MATCH('Capacity Backing (Hide)'!BH$132,'Capacity Summary'!$B$139:$B$238,0),4),IF(INDEX('Capacity Summary'!$I$139:$BH$238,MATCH('Capacity Backing (Hide)'!BH$132,'Capacity Summary'!$B$139:$B$238,0),MATCH('Capacity Backing (Hide)'!$A138,'Capacity Summary'!$I$138:$BH$138,0))&lt;&gt;0,INDEX('Capacity Summary'!$I$139:$BH$238,MATCH('Capacity Backing (Hide)'!BH$132,'Capacity Summary'!$B$139:$B$238,0),MATCH('Capacity Backing (Hide)'!$A138,'Capacity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(Hide)'!$A138,'Capacity Summary'!$I$138:$BH$138,0))="x",INDEX('Capacity Summary'!$C$139:$F$238,MATCH('Capacity Backing (Hide)'!BI$132,'Capacity Summary'!$B$139:$B$238,0),4),IF(INDEX('Capacity Summary'!$I$139:$BH$238,MATCH('Capacity Backing (Hide)'!BI$132,'Capacity Summary'!$B$139:$B$238,0),MATCH('Capacity Backing (Hide)'!$A138,'Capacity Summary'!$I$138:$BH$138,0))&lt;&gt;0,INDEX('Capacity Summary'!$I$139:$BH$238,MATCH('Capacity Backing (Hide)'!BI$132,'Capacity Summary'!$B$139:$B$238,0),MATCH('Capacity Backing (Hide)'!$A138,'Capacity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(Hide)'!$A138,'Capacity Summary'!$I$138:$BH$138,0))="x",INDEX('Capacity Summary'!$C$139:$F$238,MATCH('Capacity Backing (Hide)'!BJ$132,'Capacity Summary'!$B$139:$B$238,0),4),IF(INDEX('Capacity Summary'!$I$139:$BH$238,MATCH('Capacity Backing (Hide)'!BJ$132,'Capacity Summary'!$B$139:$B$238,0),MATCH('Capacity Backing (Hide)'!$A138,'Capacity Summary'!$I$138:$BH$138,0))&lt;&gt;0,INDEX('Capacity Summary'!$I$139:$BH$238,MATCH('Capacity Backing (Hide)'!BJ$132,'Capacity Summary'!$B$139:$B$238,0),MATCH('Capacity Backing (Hide)'!$A138,'Capacity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(Hide)'!$A138,'Capacity Summary'!$I$138:$BH$138,0))="x",INDEX('Capacity Summary'!$C$139:$F$238,MATCH('Capacity Backing (Hide)'!BK$132,'Capacity Summary'!$B$139:$B$238,0),4),IF(INDEX('Capacity Summary'!$I$139:$BH$238,MATCH('Capacity Backing (Hide)'!BK$132,'Capacity Summary'!$B$139:$B$238,0),MATCH('Capacity Backing (Hide)'!$A138,'Capacity Summary'!$I$138:$BH$138,0))&lt;&gt;0,INDEX('Capacity Summary'!$I$139:$BH$238,MATCH('Capacity Backing (Hide)'!BK$132,'Capacity Summary'!$B$139:$B$238,0),MATCH('Capacity Backing (Hide)'!$A138,'Capacity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(Hide)'!$A138,'Capacity Summary'!$I$138:$BH$138,0))="x",INDEX('Capacity Summary'!$C$139:$F$238,MATCH('Capacity Backing (Hide)'!BL$132,'Capacity Summary'!$B$139:$B$238,0),4),IF(INDEX('Capacity Summary'!$I$139:$BH$238,MATCH('Capacity Backing (Hide)'!BL$132,'Capacity Summary'!$B$139:$B$238,0),MATCH('Capacity Backing (Hide)'!$A138,'Capacity Summary'!$I$138:$BH$138,0))&lt;&gt;0,INDEX('Capacity Summary'!$I$139:$BH$238,MATCH('Capacity Backing (Hide)'!BL$132,'Capacity Summary'!$B$139:$B$238,0),MATCH('Capacity Backing (Hide)'!$A138,'Capacity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(Hide)'!$A138,'Capacity Summary'!$I$138:$BH$138,0))="x",INDEX('Capacity Summary'!$C$139:$F$238,MATCH('Capacity Backing (Hide)'!BM$132,'Capacity Summary'!$B$139:$B$238,0),4),IF(INDEX('Capacity Summary'!$I$139:$BH$238,MATCH('Capacity Backing (Hide)'!BM$132,'Capacity Summary'!$B$139:$B$238,0),MATCH('Capacity Backing (Hide)'!$A138,'Capacity Summary'!$I$138:$BH$138,0))&lt;&gt;0,INDEX('Capacity Summary'!$I$139:$BH$238,MATCH('Capacity Backing (Hide)'!BM$132,'Capacity Summary'!$B$139:$B$238,0),MATCH('Capacity Backing (Hide)'!$A138,'Capacity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(Hide)'!$A138,'Capacity Summary'!$I$138:$BH$138,0))="x",INDEX('Capacity Summary'!$C$139:$F$238,MATCH('Capacity Backing (Hide)'!BN$132,'Capacity Summary'!$B$139:$B$238,0),4),IF(INDEX('Capacity Summary'!$I$139:$BH$238,MATCH('Capacity Backing (Hide)'!BN$132,'Capacity Summary'!$B$139:$B$238,0),MATCH('Capacity Backing (Hide)'!$A138,'Capacity Summary'!$I$138:$BH$138,0))&lt;&gt;0,INDEX('Capacity Summary'!$I$139:$BH$238,MATCH('Capacity Backing (Hide)'!BN$132,'Capacity Summary'!$B$139:$B$238,0),MATCH('Capacity Backing (Hide)'!$A138,'Capacity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(Hide)'!$A138,'Capacity Summary'!$I$138:$BH$138,0))="x",INDEX('Capacity Summary'!$C$139:$F$238,MATCH('Capacity Backing (Hide)'!BO$132,'Capacity Summary'!$B$139:$B$238,0),4),IF(INDEX('Capacity Summary'!$I$139:$BH$238,MATCH('Capacity Backing (Hide)'!BO$132,'Capacity Summary'!$B$139:$B$238,0),MATCH('Capacity Backing (Hide)'!$A138,'Capacity Summary'!$I$138:$BH$138,0))&lt;&gt;0,INDEX('Capacity Summary'!$I$139:$BH$238,MATCH('Capacity Backing (Hide)'!BO$132,'Capacity Summary'!$B$139:$B$238,0),MATCH('Capacity Backing (Hide)'!$A138,'Capacity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(Hide)'!$A138,'Capacity Summary'!$I$138:$BH$138,0))="x",INDEX('Capacity Summary'!$C$139:$F$238,MATCH('Capacity Backing (Hide)'!BP$132,'Capacity Summary'!$B$139:$B$238,0),4),IF(INDEX('Capacity Summary'!$I$139:$BH$238,MATCH('Capacity Backing (Hide)'!BP$132,'Capacity Summary'!$B$139:$B$238,0),MATCH('Capacity Backing (Hide)'!$A138,'Capacity Summary'!$I$138:$BH$138,0))&lt;&gt;0,INDEX('Capacity Summary'!$I$139:$BH$238,MATCH('Capacity Backing (Hide)'!BP$132,'Capacity Summary'!$B$139:$B$238,0),MATCH('Capacity Backing (Hide)'!$A138,'Capacity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(Hide)'!$A138,'Capacity Summary'!$I$138:$BH$138,0))="x",INDEX('Capacity Summary'!$C$139:$F$238,MATCH('Capacity Backing (Hide)'!BQ$132,'Capacity Summary'!$B$139:$B$238,0),4),IF(INDEX('Capacity Summary'!$I$139:$BH$238,MATCH('Capacity Backing (Hide)'!BQ$132,'Capacity Summary'!$B$139:$B$238,0),MATCH('Capacity Backing (Hide)'!$A138,'Capacity Summary'!$I$138:$BH$138,0))&lt;&gt;0,INDEX('Capacity Summary'!$I$139:$BH$238,MATCH('Capacity Backing (Hide)'!BQ$132,'Capacity Summary'!$B$139:$B$238,0),MATCH('Capacity Backing (Hide)'!$A138,'Capacity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(Hide)'!$A138,'Capacity Summary'!$I$138:$BH$138,0))="x",INDEX('Capacity Summary'!$C$139:$F$238,MATCH('Capacity Backing (Hide)'!BR$132,'Capacity Summary'!$B$139:$B$238,0),4),IF(INDEX('Capacity Summary'!$I$139:$BH$238,MATCH('Capacity Backing (Hide)'!BR$132,'Capacity Summary'!$B$139:$B$238,0),MATCH('Capacity Backing (Hide)'!$A138,'Capacity Summary'!$I$138:$BH$138,0))&lt;&gt;0,INDEX('Capacity Summary'!$I$139:$BH$238,MATCH('Capacity Backing (Hide)'!BR$132,'Capacity Summary'!$B$139:$B$238,0),MATCH('Capacity Backing (Hide)'!$A138,'Capacity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(Hide)'!$A138,'Capacity Summary'!$I$138:$BH$138,0))="x",INDEX('Capacity Summary'!$C$139:$F$238,MATCH('Capacity Backing (Hide)'!BS$132,'Capacity Summary'!$B$139:$B$238,0),4),IF(INDEX('Capacity Summary'!$I$139:$BH$238,MATCH('Capacity Backing (Hide)'!BS$132,'Capacity Summary'!$B$139:$B$238,0),MATCH('Capacity Backing (Hide)'!$A138,'Capacity Summary'!$I$138:$BH$138,0))&lt;&gt;0,INDEX('Capacity Summary'!$I$139:$BH$238,MATCH('Capacity Backing (Hide)'!BS$132,'Capacity Summary'!$B$139:$B$238,0),MATCH('Capacity Backing (Hide)'!$A138,'Capacity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(Hide)'!$A138,'Capacity Summary'!$I$138:$BH$138,0))="x",INDEX('Capacity Summary'!$C$139:$F$238,MATCH('Capacity Backing (Hide)'!BT$132,'Capacity Summary'!$B$139:$B$238,0),4),IF(INDEX('Capacity Summary'!$I$139:$BH$238,MATCH('Capacity Backing (Hide)'!BT$132,'Capacity Summary'!$B$139:$B$238,0),MATCH('Capacity Backing (Hide)'!$A138,'Capacity Summary'!$I$138:$BH$138,0))&lt;&gt;0,INDEX('Capacity Summary'!$I$139:$BH$238,MATCH('Capacity Backing (Hide)'!BT$132,'Capacity Summary'!$B$139:$B$238,0),MATCH('Capacity Backing (Hide)'!$A138,'Capacity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(Hide)'!$A138,'Capacity Summary'!$I$138:$BH$138,0))="x",INDEX('Capacity Summary'!$C$139:$F$238,MATCH('Capacity Backing (Hide)'!BU$132,'Capacity Summary'!$B$139:$B$238,0),4),IF(INDEX('Capacity Summary'!$I$139:$BH$238,MATCH('Capacity Backing (Hide)'!BU$132,'Capacity Summary'!$B$139:$B$238,0),MATCH('Capacity Backing (Hide)'!$A138,'Capacity Summary'!$I$138:$BH$138,0))&lt;&gt;0,INDEX('Capacity Summary'!$I$139:$BH$238,MATCH('Capacity Backing (Hide)'!BU$132,'Capacity Summary'!$B$139:$B$238,0),MATCH('Capacity Backing (Hide)'!$A138,'Capacity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(Hide)'!$A138,'Capacity Summary'!$I$138:$BH$138,0))="x",INDEX('Capacity Summary'!$C$139:$F$238,MATCH('Capacity Backing (Hide)'!BV$132,'Capacity Summary'!$B$139:$B$238,0),4),IF(INDEX('Capacity Summary'!$I$139:$BH$238,MATCH('Capacity Backing (Hide)'!BV$132,'Capacity Summary'!$B$139:$B$238,0),MATCH('Capacity Backing (Hide)'!$A138,'Capacity Summary'!$I$138:$BH$138,0))&lt;&gt;0,INDEX('Capacity Summary'!$I$139:$BH$238,MATCH('Capacity Backing (Hide)'!BV$132,'Capacity Summary'!$B$139:$B$238,0),MATCH('Capacity Backing (Hide)'!$A138,'Capacity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(Hide)'!$A138,'Capacity Summary'!$I$138:$BH$138,0))="x",INDEX('Capacity Summary'!$C$139:$F$238,MATCH('Capacity Backing (Hide)'!BW$132,'Capacity Summary'!$B$139:$B$238,0),4),IF(INDEX('Capacity Summary'!$I$139:$BH$238,MATCH('Capacity Backing (Hide)'!BW$132,'Capacity Summary'!$B$139:$B$238,0),MATCH('Capacity Backing (Hide)'!$A138,'Capacity Summary'!$I$138:$BH$138,0))&lt;&gt;0,INDEX('Capacity Summary'!$I$139:$BH$238,MATCH('Capacity Backing (Hide)'!BW$132,'Capacity Summary'!$B$139:$B$238,0),MATCH('Capacity Backing (Hide)'!$A138,'Capacity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(Hide)'!$A138,'Capacity Summary'!$I$138:$BH$138,0))="x",INDEX('Capacity Summary'!$C$139:$F$238,MATCH('Capacity Backing (Hide)'!BX$132,'Capacity Summary'!$B$139:$B$238,0),4),IF(INDEX('Capacity Summary'!$I$139:$BH$238,MATCH('Capacity Backing (Hide)'!BX$132,'Capacity Summary'!$B$139:$B$238,0),MATCH('Capacity Backing (Hide)'!$A138,'Capacity Summary'!$I$138:$BH$138,0))&lt;&gt;0,INDEX('Capacity Summary'!$I$139:$BH$238,MATCH('Capacity Backing (Hide)'!BX$132,'Capacity Summary'!$B$139:$B$238,0),MATCH('Capacity Backing (Hide)'!$A138,'Capacity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(Hide)'!$A138,'Capacity Summary'!$I$138:$BH$138,0))="x",INDEX('Capacity Summary'!$C$139:$F$238,MATCH('Capacity Backing (Hide)'!BY$132,'Capacity Summary'!$B$139:$B$238,0),4),IF(INDEX('Capacity Summary'!$I$139:$BH$238,MATCH('Capacity Backing (Hide)'!BY$132,'Capacity Summary'!$B$139:$B$238,0),MATCH('Capacity Backing (Hide)'!$A138,'Capacity Summary'!$I$138:$BH$138,0))&lt;&gt;0,INDEX('Capacity Summary'!$I$139:$BH$238,MATCH('Capacity Backing (Hide)'!BY$132,'Capacity Summary'!$B$139:$B$238,0),MATCH('Capacity Backing (Hide)'!$A138,'Capacity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(Hide)'!$A138,'Capacity Summary'!$I$138:$BH$138,0))="x",INDEX('Capacity Summary'!$C$139:$F$238,MATCH('Capacity Backing (Hide)'!BZ$132,'Capacity Summary'!$B$139:$B$238,0),4),IF(INDEX('Capacity Summary'!$I$139:$BH$238,MATCH('Capacity Backing (Hide)'!BZ$132,'Capacity Summary'!$B$139:$B$238,0),MATCH('Capacity Backing (Hide)'!$A138,'Capacity Summary'!$I$138:$BH$138,0))&lt;&gt;0,INDEX('Capacity Summary'!$I$139:$BH$238,MATCH('Capacity Backing (Hide)'!BZ$132,'Capacity Summary'!$B$139:$B$238,0),MATCH('Capacity Backing (Hide)'!$A138,'Capacity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(Hide)'!$A138,'Capacity Summary'!$I$138:$BH$138,0))="x",INDEX('Capacity Summary'!$C$139:$F$238,MATCH('Capacity Backing (Hide)'!CA$132,'Capacity Summary'!$B$139:$B$238,0),4),IF(INDEX('Capacity Summary'!$I$139:$BH$238,MATCH('Capacity Backing (Hide)'!CA$132,'Capacity Summary'!$B$139:$B$238,0),MATCH('Capacity Backing (Hide)'!$A138,'Capacity Summary'!$I$138:$BH$138,0))&lt;&gt;0,INDEX('Capacity Summary'!$I$139:$BH$238,MATCH('Capacity Backing (Hide)'!CA$132,'Capacity Summary'!$B$139:$B$238,0),MATCH('Capacity Backing (Hide)'!$A138,'Capacity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(Hide)'!$A138,'Capacity Summary'!$I$138:$BH$138,0))="x",INDEX('Capacity Summary'!$C$139:$F$238,MATCH('Capacity Backing (Hide)'!CB$132,'Capacity Summary'!$B$139:$B$238,0),4),IF(INDEX('Capacity Summary'!$I$139:$BH$238,MATCH('Capacity Backing (Hide)'!CB$132,'Capacity Summary'!$B$139:$B$238,0),MATCH('Capacity Backing (Hide)'!$A138,'Capacity Summary'!$I$138:$BH$138,0))&lt;&gt;0,INDEX('Capacity Summary'!$I$139:$BH$238,MATCH('Capacity Backing (Hide)'!CB$132,'Capacity Summary'!$B$139:$B$238,0),MATCH('Capacity Backing (Hide)'!$A138,'Capacity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(Hide)'!$A138,'Capacity Summary'!$I$138:$BH$138,0))="x",INDEX('Capacity Summary'!$C$139:$F$238,MATCH('Capacity Backing (Hide)'!CC$132,'Capacity Summary'!$B$139:$B$238,0),4),IF(INDEX('Capacity Summary'!$I$139:$BH$238,MATCH('Capacity Backing (Hide)'!CC$132,'Capacity Summary'!$B$139:$B$238,0),MATCH('Capacity Backing (Hide)'!$A138,'Capacity Summary'!$I$138:$BH$138,0))&lt;&gt;0,INDEX('Capacity Summary'!$I$139:$BH$238,MATCH('Capacity Backing (Hide)'!CC$132,'Capacity Summary'!$B$139:$B$238,0),MATCH('Capacity Backing (Hide)'!$A138,'Capacity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(Hide)'!$A138,'Capacity Summary'!$I$138:$BH$138,0))="x",INDEX('Capacity Summary'!$C$139:$F$238,MATCH('Capacity Backing (Hide)'!CD$132,'Capacity Summary'!$B$139:$B$238,0),4),IF(INDEX('Capacity Summary'!$I$139:$BH$238,MATCH('Capacity Backing (Hide)'!CD$132,'Capacity Summary'!$B$139:$B$238,0),MATCH('Capacity Backing (Hide)'!$A138,'Capacity Summary'!$I$138:$BH$138,0))&lt;&gt;0,INDEX('Capacity Summary'!$I$139:$BH$238,MATCH('Capacity Backing (Hide)'!CD$132,'Capacity Summary'!$B$139:$B$238,0),MATCH('Capacity Backing (Hide)'!$A138,'Capacity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(Hide)'!$A138,'Capacity Summary'!$I$138:$BH$138,0))="x",INDEX('Capacity Summary'!$C$139:$F$238,MATCH('Capacity Backing (Hide)'!CE$132,'Capacity Summary'!$B$139:$B$238,0),4),IF(INDEX('Capacity Summary'!$I$139:$BH$238,MATCH('Capacity Backing (Hide)'!CE$132,'Capacity Summary'!$B$139:$B$238,0),MATCH('Capacity Backing (Hide)'!$A138,'Capacity Summary'!$I$138:$BH$138,0))&lt;&gt;0,INDEX('Capacity Summary'!$I$139:$BH$238,MATCH('Capacity Backing (Hide)'!CE$132,'Capacity Summary'!$B$139:$B$238,0),MATCH('Capacity Backing (Hide)'!$A138,'Capacity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(Hide)'!$A138,'Capacity Summary'!$I$138:$BH$138,0))="x",INDEX('Capacity Summary'!$C$139:$F$238,MATCH('Capacity Backing (Hide)'!CF$132,'Capacity Summary'!$B$139:$B$238,0),4),IF(INDEX('Capacity Summary'!$I$139:$BH$238,MATCH('Capacity Backing (Hide)'!CF$132,'Capacity Summary'!$B$139:$B$238,0),MATCH('Capacity Backing (Hide)'!$A138,'Capacity Summary'!$I$138:$BH$138,0))&lt;&gt;0,INDEX('Capacity Summary'!$I$139:$BH$238,MATCH('Capacity Backing (Hide)'!CF$132,'Capacity Summary'!$B$139:$B$238,0),MATCH('Capacity Backing (Hide)'!$A138,'Capacity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(Hide)'!$A138,'Capacity Summary'!$I$138:$BH$138,0))="x",INDEX('Capacity Summary'!$C$139:$F$238,MATCH('Capacity Backing (Hide)'!CG$132,'Capacity Summary'!$B$139:$B$238,0),4),IF(INDEX('Capacity Summary'!$I$139:$BH$238,MATCH('Capacity Backing (Hide)'!CG$132,'Capacity Summary'!$B$139:$B$238,0),MATCH('Capacity Backing (Hide)'!$A138,'Capacity Summary'!$I$138:$BH$138,0))&lt;&gt;0,INDEX('Capacity Summary'!$I$139:$BH$238,MATCH('Capacity Backing (Hide)'!CG$132,'Capacity Summary'!$B$139:$B$238,0),MATCH('Capacity Backing (Hide)'!$A138,'Capacity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(Hide)'!$A138,'Capacity Summary'!$I$138:$BH$138,0))="x",INDEX('Capacity Summary'!$C$139:$F$238,MATCH('Capacity Backing (Hide)'!CH$132,'Capacity Summary'!$B$139:$B$238,0),4),IF(INDEX('Capacity Summary'!$I$139:$BH$238,MATCH('Capacity Backing (Hide)'!CH$132,'Capacity Summary'!$B$139:$B$238,0),MATCH('Capacity Backing (Hide)'!$A138,'Capacity Summary'!$I$138:$BH$138,0))&lt;&gt;0,INDEX('Capacity Summary'!$I$139:$BH$238,MATCH('Capacity Backing (Hide)'!CH$132,'Capacity Summary'!$B$139:$B$238,0),MATCH('Capacity Backing (Hide)'!$A138,'Capacity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(Hide)'!$A138,'Capacity Summary'!$I$138:$BH$138,0))="x",INDEX('Capacity Summary'!$C$139:$F$238,MATCH('Capacity Backing (Hide)'!CI$132,'Capacity Summary'!$B$139:$B$238,0),4),IF(INDEX('Capacity Summary'!$I$139:$BH$238,MATCH('Capacity Backing (Hide)'!CI$132,'Capacity Summary'!$B$139:$B$238,0),MATCH('Capacity Backing (Hide)'!$A138,'Capacity Summary'!$I$138:$BH$138,0))&lt;&gt;0,INDEX('Capacity Summary'!$I$139:$BH$238,MATCH('Capacity Backing (Hide)'!CI$132,'Capacity Summary'!$B$139:$B$238,0),MATCH('Capacity Backing (Hide)'!$A138,'Capacity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(Hide)'!$A138,'Capacity Summary'!$I$138:$BH$138,0))="x",INDEX('Capacity Summary'!$C$139:$F$238,MATCH('Capacity Backing (Hide)'!CJ$132,'Capacity Summary'!$B$139:$B$238,0),4),IF(INDEX('Capacity Summary'!$I$139:$BH$238,MATCH('Capacity Backing (Hide)'!CJ$132,'Capacity Summary'!$B$139:$B$238,0),MATCH('Capacity Backing (Hide)'!$A138,'Capacity Summary'!$I$138:$BH$138,0))&lt;&gt;0,INDEX('Capacity Summary'!$I$139:$BH$238,MATCH('Capacity Backing (Hide)'!CJ$132,'Capacity Summary'!$B$139:$B$238,0),MATCH('Capacity Backing (Hide)'!$A138,'Capacity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(Hide)'!$A138,'Capacity Summary'!$I$138:$BH$138,0))="x",INDEX('Capacity Summary'!$C$139:$F$238,MATCH('Capacity Backing (Hide)'!CK$132,'Capacity Summary'!$B$139:$B$238,0),4),IF(INDEX('Capacity Summary'!$I$139:$BH$238,MATCH('Capacity Backing (Hide)'!CK$132,'Capacity Summary'!$B$139:$B$238,0),MATCH('Capacity Backing (Hide)'!$A138,'Capacity Summary'!$I$138:$BH$138,0))&lt;&gt;0,INDEX('Capacity Summary'!$I$139:$BH$238,MATCH('Capacity Backing (Hide)'!CK$132,'Capacity Summary'!$B$139:$B$238,0),MATCH('Capacity Backing (Hide)'!$A138,'Capacity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(Hide)'!$A138,'Capacity Summary'!$I$138:$BH$138,0))="x",INDEX('Capacity Summary'!$C$139:$F$238,MATCH('Capacity Backing (Hide)'!CL$132,'Capacity Summary'!$B$139:$B$238,0),4),IF(INDEX('Capacity Summary'!$I$139:$BH$238,MATCH('Capacity Backing (Hide)'!CL$132,'Capacity Summary'!$B$139:$B$238,0),MATCH('Capacity Backing (Hide)'!$A138,'Capacity Summary'!$I$138:$BH$138,0))&lt;&gt;0,INDEX('Capacity Summary'!$I$139:$BH$238,MATCH('Capacity Backing (Hide)'!CL$132,'Capacity Summary'!$B$139:$B$238,0),MATCH('Capacity Backing (Hide)'!$A138,'Capacity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(Hide)'!$A138,'Capacity Summary'!$I$138:$BH$138,0))="x",INDEX('Capacity Summary'!$C$139:$F$238,MATCH('Capacity Backing (Hide)'!CM$132,'Capacity Summary'!$B$139:$B$238,0),4),IF(INDEX('Capacity Summary'!$I$139:$BH$238,MATCH('Capacity Backing (Hide)'!CM$132,'Capacity Summary'!$B$139:$B$238,0),MATCH('Capacity Backing (Hide)'!$A138,'Capacity Summary'!$I$138:$BH$138,0))&lt;&gt;0,INDEX('Capacity Summary'!$I$139:$BH$238,MATCH('Capacity Backing (Hide)'!CM$132,'Capacity Summary'!$B$139:$B$238,0),MATCH('Capacity Backing (Hide)'!$A138,'Capacity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(Hide)'!$A138,'Capacity Summary'!$I$138:$BH$138,0))="x",INDEX('Capacity Summary'!$C$139:$F$238,MATCH('Capacity Backing (Hide)'!CN$132,'Capacity Summary'!$B$139:$B$238,0),4),IF(INDEX('Capacity Summary'!$I$139:$BH$238,MATCH('Capacity Backing (Hide)'!CN$132,'Capacity Summary'!$B$139:$B$238,0),MATCH('Capacity Backing (Hide)'!$A138,'Capacity Summary'!$I$138:$BH$138,0))&lt;&gt;0,INDEX('Capacity Summary'!$I$139:$BH$238,MATCH('Capacity Backing (Hide)'!CN$132,'Capacity Summary'!$B$139:$B$238,0),MATCH('Capacity Backing (Hide)'!$A138,'Capacity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(Hide)'!$A138,'Capacity Summary'!$I$138:$BH$138,0))="x",INDEX('Capacity Summary'!$C$139:$F$238,MATCH('Capacity Backing (Hide)'!CO$132,'Capacity Summary'!$B$139:$B$238,0),4),IF(INDEX('Capacity Summary'!$I$139:$BH$238,MATCH('Capacity Backing (Hide)'!CO$132,'Capacity Summary'!$B$139:$B$238,0),MATCH('Capacity Backing (Hide)'!$A138,'Capacity Summary'!$I$138:$BH$138,0))&lt;&gt;0,INDEX('Capacity Summary'!$I$139:$BH$238,MATCH('Capacity Backing (Hide)'!CO$132,'Capacity Summary'!$B$139:$B$238,0),MATCH('Capacity Backing (Hide)'!$A138,'Capacity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(Hide)'!$A138,'Capacity Summary'!$I$138:$BH$138,0))="x",INDEX('Capacity Summary'!$C$139:$F$238,MATCH('Capacity Backing (Hide)'!CP$132,'Capacity Summary'!$B$139:$B$238,0),4),IF(INDEX('Capacity Summary'!$I$139:$BH$238,MATCH('Capacity Backing (Hide)'!CP$132,'Capacity Summary'!$B$139:$B$238,0),MATCH('Capacity Backing (Hide)'!$A138,'Capacity Summary'!$I$138:$BH$138,0))&lt;&gt;0,INDEX('Capacity Summary'!$I$139:$BH$238,MATCH('Capacity Backing (Hide)'!CP$132,'Capacity Summary'!$B$139:$B$238,0),MATCH('Capacity Backing (Hide)'!$A138,'Capacity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(Hide)'!$A138,'Capacity Summary'!$I$138:$BH$138,0))="x",INDEX('Capacity Summary'!$C$139:$F$238,MATCH('Capacity Backing (Hide)'!CQ$132,'Capacity Summary'!$B$139:$B$238,0),4),IF(INDEX('Capacity Summary'!$I$139:$BH$238,MATCH('Capacity Backing (Hide)'!CQ$132,'Capacity Summary'!$B$139:$B$238,0),MATCH('Capacity Backing (Hide)'!$A138,'Capacity Summary'!$I$138:$BH$138,0))&lt;&gt;0,INDEX('Capacity Summary'!$I$139:$BH$238,MATCH('Capacity Backing (Hide)'!CQ$132,'Capacity Summary'!$B$139:$B$238,0),MATCH('Capacity Backing (Hide)'!$A138,'Capacity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(Hide)'!$A138,'Capacity Summary'!$I$138:$BH$138,0))="x",INDEX('Capacity Summary'!$C$139:$F$238,MATCH('Capacity Backing (Hide)'!CR$132,'Capacity Summary'!$B$139:$B$238,0),4),IF(INDEX('Capacity Summary'!$I$139:$BH$238,MATCH('Capacity Backing (Hide)'!CR$132,'Capacity Summary'!$B$139:$B$238,0),MATCH('Capacity Backing (Hide)'!$A138,'Capacity Summary'!$I$138:$BH$138,0))&lt;&gt;0,INDEX('Capacity Summary'!$I$139:$BH$238,MATCH('Capacity Backing (Hide)'!CR$132,'Capacity Summary'!$B$139:$B$238,0),MATCH('Capacity Backing (Hide)'!$A138,'Capacity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(Hide)'!$A138,'Capacity Summary'!$I$138:$BH$138,0))="x",INDEX('Capacity Summary'!$C$139:$F$238,MATCH('Capacity Backing (Hide)'!CS$132,'Capacity Summary'!$B$139:$B$238,0),4),IF(INDEX('Capacity Summary'!$I$139:$BH$238,MATCH('Capacity Backing (Hide)'!CS$132,'Capacity Summary'!$B$139:$B$238,0),MATCH('Capacity Backing (Hide)'!$A138,'Capacity Summary'!$I$138:$BH$138,0))&lt;&gt;0,INDEX('Capacity Summary'!$I$139:$BH$238,MATCH('Capacity Backing (Hide)'!CS$132,'Capacity Summary'!$B$139:$B$238,0),MATCH('Capacity Backing (Hide)'!$A138,'Capacity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(Hide)'!$A138,'Capacity Summary'!$I$138:$BH$138,0))="x",INDEX('Capacity Summary'!$C$139:$F$238,MATCH('Capacity Backing (Hide)'!CT$132,'Capacity Summary'!$B$139:$B$238,0),4),IF(INDEX('Capacity Summary'!$I$139:$BH$238,MATCH('Capacity Backing (Hide)'!CT$132,'Capacity Summary'!$B$139:$B$238,0),MATCH('Capacity Backing (Hide)'!$A138,'Capacity Summary'!$I$138:$BH$138,0))&lt;&gt;0,INDEX('Capacity Summary'!$I$139:$BH$238,MATCH('Capacity Backing (Hide)'!CT$132,'Capacity Summary'!$B$139:$B$238,0),MATCH('Capacity Backing (Hide)'!$A138,'Capacity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(Hide)'!$A138,'Capacity Summary'!$I$138:$BH$138,0))="x",INDEX('Capacity Summary'!$C$139:$F$238,MATCH('Capacity Backing (Hide)'!CU$132,'Capacity Summary'!$B$139:$B$238,0),4),IF(INDEX('Capacity Summary'!$I$139:$BH$238,MATCH('Capacity Backing (Hide)'!CU$132,'Capacity Summary'!$B$139:$B$238,0),MATCH('Capacity Backing (Hide)'!$A138,'Capacity Summary'!$I$138:$BH$138,0))&lt;&gt;0,INDEX('Capacity Summary'!$I$139:$BH$238,MATCH('Capacity Backing (Hide)'!CU$132,'Capacity Summary'!$B$139:$B$238,0),MATCH('Capacity Backing (Hide)'!$A138,'Capacity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(Hide)'!$A138,'Capacity Summary'!$I$138:$BH$138,0))="x",INDEX('Capacity Summary'!$C$139:$F$238,MATCH('Capacity Backing (Hide)'!CV$132,'Capacity Summary'!$B$139:$B$238,0),4),IF(INDEX('Capacity Summary'!$I$139:$BH$238,MATCH('Capacity Backing (Hide)'!CV$132,'Capacity Summary'!$B$139:$B$238,0),MATCH('Capacity Backing (Hide)'!$A138,'Capacity Summary'!$I$138:$BH$138,0))&lt;&gt;0,INDEX('Capacity Summary'!$I$139:$BH$238,MATCH('Capacity Backing (Hide)'!CV$132,'Capacity Summary'!$B$139:$B$238,0),MATCH('Capacity Backing (Hide)'!$A138,'Capacity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(Hide)'!$A138,'Capacity Summary'!$I$138:$BH$138,0))="x",INDEX('Capacity Summary'!$C$139:$F$238,MATCH('Capacity Backing (Hide)'!CW$132,'Capacity Summary'!$B$139:$B$238,0),4),IF(INDEX('Capacity Summary'!$I$139:$BH$238,MATCH('Capacity Backing (Hide)'!CW$132,'Capacity Summary'!$B$139:$B$238,0),MATCH('Capacity Backing (Hide)'!$A138,'Capacity Summary'!$I$138:$BH$138,0))&lt;&gt;0,INDEX('Capacity Summary'!$I$139:$BH$238,MATCH('Capacity Backing (Hide)'!CW$132,'Capacity Summary'!$B$139:$B$238,0),MATCH('Capacity Backing (Hide)'!$A138,'Capacity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(Hide)'!$A139,'Capacity Summary'!$I$138:$BH$138,0))="x",INDEX('Capacity Summary'!$C$139:$F$238,MATCH('Capacity Backing (Hide)'!B$132,'Capacity Summary'!$B$139:$B$238,0),4),IF(INDEX('Capacity Summary'!$I$139:$BH$238,MATCH('Capacity Backing (Hide)'!B$132,'Capacity Summary'!$B$139:$B$238,0),MATCH('Capacity Backing (Hide)'!$A139,'Capacity Summary'!$I$138:$BH$138,0))&lt;&gt;0,INDEX('Capacity Summary'!$I$139:$BH$238,MATCH('Capacity Backing (Hide)'!B$132,'Capacity Summary'!$B$139:$B$238,0),MATCH('Capacity Backing (Hide)'!$A139,'Capacity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(Hide)'!$A139,'Capacity Summary'!$I$138:$BH$138,0))="x",INDEX('Capacity Summary'!$C$139:$F$238,MATCH('Capacity Backing (Hide)'!C$132,'Capacity Summary'!$B$139:$B$238,0),4),IF(INDEX('Capacity Summary'!$I$139:$BH$238,MATCH('Capacity Backing (Hide)'!C$132,'Capacity Summary'!$B$139:$B$238,0),MATCH('Capacity Backing (Hide)'!$A139,'Capacity Summary'!$I$138:$BH$138,0))&lt;&gt;0,INDEX('Capacity Summary'!$I$139:$BH$238,MATCH('Capacity Backing (Hide)'!C$132,'Capacity Summary'!$B$139:$B$238,0),MATCH('Capacity Backing (Hide)'!$A139,'Capacity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(Hide)'!$A139,'Capacity Summary'!$I$138:$BH$138,0))="x",INDEX('Capacity Summary'!$C$139:$F$238,MATCH('Capacity Backing (Hide)'!D$132,'Capacity Summary'!$B$139:$B$238,0),4),IF(INDEX('Capacity Summary'!$I$139:$BH$238,MATCH('Capacity Backing (Hide)'!D$132,'Capacity Summary'!$B$139:$B$238,0),MATCH('Capacity Backing (Hide)'!$A139,'Capacity Summary'!$I$138:$BH$138,0))&lt;&gt;0,INDEX('Capacity Summary'!$I$139:$BH$238,MATCH('Capacity Backing (Hide)'!D$132,'Capacity Summary'!$B$139:$B$238,0),MATCH('Capacity Backing (Hide)'!$A139,'Capacity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(Hide)'!$A139,'Capacity Summary'!$I$138:$BH$138,0))="x",INDEX('Capacity Summary'!$C$139:$F$238,MATCH('Capacity Backing (Hide)'!E$132,'Capacity Summary'!$B$139:$B$238,0),4),IF(INDEX('Capacity Summary'!$I$139:$BH$238,MATCH('Capacity Backing (Hide)'!E$132,'Capacity Summary'!$B$139:$B$238,0),MATCH('Capacity Backing (Hide)'!$A139,'Capacity Summary'!$I$138:$BH$138,0))&lt;&gt;0,INDEX('Capacity Summary'!$I$139:$BH$238,MATCH('Capacity Backing (Hide)'!E$132,'Capacity Summary'!$B$139:$B$238,0),MATCH('Capacity Backing (Hide)'!$A139,'Capacity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(Hide)'!$A139,'Capacity Summary'!$I$138:$BH$138,0))="x",INDEX('Capacity Summary'!$C$139:$F$238,MATCH('Capacity Backing (Hide)'!F$132,'Capacity Summary'!$B$139:$B$238,0),4),IF(INDEX('Capacity Summary'!$I$139:$BH$238,MATCH('Capacity Backing (Hide)'!F$132,'Capacity Summary'!$B$139:$B$238,0),MATCH('Capacity Backing (Hide)'!$A139,'Capacity Summary'!$I$138:$BH$138,0))&lt;&gt;0,INDEX('Capacity Summary'!$I$139:$BH$238,MATCH('Capacity Backing (Hide)'!F$132,'Capacity Summary'!$B$139:$B$238,0),MATCH('Capacity Backing (Hide)'!$A139,'Capacity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(Hide)'!$A139,'Capacity Summary'!$I$138:$BH$138,0))="x",INDEX('Capacity Summary'!$C$139:$F$238,MATCH('Capacity Backing (Hide)'!G$132,'Capacity Summary'!$B$139:$B$238,0),4),IF(INDEX('Capacity Summary'!$I$139:$BH$238,MATCH('Capacity Backing (Hide)'!G$132,'Capacity Summary'!$B$139:$B$238,0),MATCH('Capacity Backing (Hide)'!$A139,'Capacity Summary'!$I$138:$BH$138,0))&lt;&gt;0,INDEX('Capacity Summary'!$I$139:$BH$238,MATCH('Capacity Backing (Hide)'!G$132,'Capacity Summary'!$B$139:$B$238,0),MATCH('Capacity Backing (Hide)'!$A139,'Capacity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(Hide)'!$A139,'Capacity Summary'!$I$138:$BH$138,0))="x",INDEX('Capacity Summary'!$C$139:$F$238,MATCH('Capacity Backing (Hide)'!H$132,'Capacity Summary'!$B$139:$B$238,0),4),IF(INDEX('Capacity Summary'!$I$139:$BH$238,MATCH('Capacity Backing (Hide)'!H$132,'Capacity Summary'!$B$139:$B$238,0),MATCH('Capacity Backing (Hide)'!$A139,'Capacity Summary'!$I$138:$BH$138,0))&lt;&gt;0,INDEX('Capacity Summary'!$I$139:$BH$238,MATCH('Capacity Backing (Hide)'!H$132,'Capacity Summary'!$B$139:$B$238,0),MATCH('Capacity Backing (Hide)'!$A139,'Capacity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(Hide)'!$A139,'Capacity Summary'!$I$138:$BH$138,0))="x",INDEX('Capacity Summary'!$C$139:$F$238,MATCH('Capacity Backing (Hide)'!I$132,'Capacity Summary'!$B$139:$B$238,0),4),IF(INDEX('Capacity Summary'!$I$139:$BH$238,MATCH('Capacity Backing (Hide)'!I$132,'Capacity Summary'!$B$139:$B$238,0),MATCH('Capacity Backing (Hide)'!$A139,'Capacity Summary'!$I$138:$BH$138,0))&lt;&gt;0,INDEX('Capacity Summary'!$I$139:$BH$238,MATCH('Capacity Backing (Hide)'!I$132,'Capacity Summary'!$B$139:$B$238,0),MATCH('Capacity Backing (Hide)'!$A139,'Capacity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(Hide)'!$A139,'Capacity Summary'!$I$138:$BH$138,0))="x",INDEX('Capacity Summary'!$C$139:$F$238,MATCH('Capacity Backing (Hide)'!J$132,'Capacity Summary'!$B$139:$B$238,0),4),IF(INDEX('Capacity Summary'!$I$139:$BH$238,MATCH('Capacity Backing (Hide)'!J$132,'Capacity Summary'!$B$139:$B$238,0),MATCH('Capacity Backing (Hide)'!$A139,'Capacity Summary'!$I$138:$BH$138,0))&lt;&gt;0,INDEX('Capacity Summary'!$I$139:$BH$238,MATCH('Capacity Backing (Hide)'!J$132,'Capacity Summary'!$B$139:$B$238,0),MATCH('Capacity Backing (Hide)'!$A139,'Capacity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(Hide)'!$A139,'Capacity Summary'!$I$138:$BH$138,0))="x",INDEX('Capacity Summary'!$C$139:$F$238,MATCH('Capacity Backing (Hide)'!K$132,'Capacity Summary'!$B$139:$B$238,0),4),IF(INDEX('Capacity Summary'!$I$139:$BH$238,MATCH('Capacity Backing (Hide)'!K$132,'Capacity Summary'!$B$139:$B$238,0),MATCH('Capacity Backing (Hide)'!$A139,'Capacity Summary'!$I$138:$BH$138,0))&lt;&gt;0,INDEX('Capacity Summary'!$I$139:$BH$238,MATCH('Capacity Backing (Hide)'!K$132,'Capacity Summary'!$B$139:$B$238,0),MATCH('Capacity Backing (Hide)'!$A139,'Capacity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(Hide)'!$A139,'Capacity Summary'!$I$138:$BH$138,0))="x",INDEX('Capacity Summary'!$C$139:$F$238,MATCH('Capacity Backing (Hide)'!L$132,'Capacity Summary'!$B$139:$B$238,0),4),IF(INDEX('Capacity Summary'!$I$139:$BH$238,MATCH('Capacity Backing (Hide)'!L$132,'Capacity Summary'!$B$139:$B$238,0),MATCH('Capacity Backing (Hide)'!$A139,'Capacity Summary'!$I$138:$BH$138,0))&lt;&gt;0,INDEX('Capacity Summary'!$I$139:$BH$238,MATCH('Capacity Backing (Hide)'!L$132,'Capacity Summary'!$B$139:$B$238,0),MATCH('Capacity Backing (Hide)'!$A139,'Capacity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(Hide)'!$A139,'Capacity Summary'!$I$138:$BH$138,0))="x",INDEX('Capacity Summary'!$C$139:$F$238,MATCH('Capacity Backing (Hide)'!M$132,'Capacity Summary'!$B$139:$B$238,0),4),IF(INDEX('Capacity Summary'!$I$139:$BH$238,MATCH('Capacity Backing (Hide)'!M$132,'Capacity Summary'!$B$139:$B$238,0),MATCH('Capacity Backing (Hide)'!$A139,'Capacity Summary'!$I$138:$BH$138,0))&lt;&gt;0,INDEX('Capacity Summary'!$I$139:$BH$238,MATCH('Capacity Backing (Hide)'!M$132,'Capacity Summary'!$B$139:$B$238,0),MATCH('Capacity Backing (Hide)'!$A139,'Capacity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(Hide)'!$A139,'Capacity Summary'!$I$138:$BH$138,0))="x",INDEX('Capacity Summary'!$C$139:$F$238,MATCH('Capacity Backing (Hide)'!N$132,'Capacity Summary'!$B$139:$B$238,0),4),IF(INDEX('Capacity Summary'!$I$139:$BH$238,MATCH('Capacity Backing (Hide)'!N$132,'Capacity Summary'!$B$139:$B$238,0),MATCH('Capacity Backing (Hide)'!$A139,'Capacity Summary'!$I$138:$BH$138,0))&lt;&gt;0,INDEX('Capacity Summary'!$I$139:$BH$238,MATCH('Capacity Backing (Hide)'!N$132,'Capacity Summary'!$B$139:$B$238,0),MATCH('Capacity Backing (Hide)'!$A139,'Capacity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(Hide)'!$A139,'Capacity Summary'!$I$138:$BH$138,0))="x",INDEX('Capacity Summary'!$C$139:$F$238,MATCH('Capacity Backing (Hide)'!O$132,'Capacity Summary'!$B$139:$B$238,0),4),IF(INDEX('Capacity Summary'!$I$139:$BH$238,MATCH('Capacity Backing (Hide)'!O$132,'Capacity Summary'!$B$139:$B$238,0),MATCH('Capacity Backing (Hide)'!$A139,'Capacity Summary'!$I$138:$BH$138,0))&lt;&gt;0,INDEX('Capacity Summary'!$I$139:$BH$238,MATCH('Capacity Backing (Hide)'!O$132,'Capacity Summary'!$B$139:$B$238,0),MATCH('Capacity Backing (Hide)'!$A139,'Capacity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(Hide)'!$A139,'Capacity Summary'!$I$138:$BH$138,0))="x",INDEX('Capacity Summary'!$C$139:$F$238,MATCH('Capacity Backing (Hide)'!P$132,'Capacity Summary'!$B$139:$B$238,0),4),IF(INDEX('Capacity Summary'!$I$139:$BH$238,MATCH('Capacity Backing (Hide)'!P$132,'Capacity Summary'!$B$139:$B$238,0),MATCH('Capacity Backing (Hide)'!$A139,'Capacity Summary'!$I$138:$BH$138,0))&lt;&gt;0,INDEX('Capacity Summary'!$I$139:$BH$238,MATCH('Capacity Backing (Hide)'!P$132,'Capacity Summary'!$B$139:$B$238,0),MATCH('Capacity Backing (Hide)'!$A139,'Capacity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(Hide)'!$A139,'Capacity Summary'!$I$138:$BH$138,0))="x",INDEX('Capacity Summary'!$C$139:$F$238,MATCH('Capacity Backing (Hide)'!Q$132,'Capacity Summary'!$B$139:$B$238,0),4),IF(INDEX('Capacity Summary'!$I$139:$BH$238,MATCH('Capacity Backing (Hide)'!Q$132,'Capacity Summary'!$B$139:$B$238,0),MATCH('Capacity Backing (Hide)'!$A139,'Capacity Summary'!$I$138:$BH$138,0))&lt;&gt;0,INDEX('Capacity Summary'!$I$139:$BH$238,MATCH('Capacity Backing (Hide)'!Q$132,'Capacity Summary'!$B$139:$B$238,0),MATCH('Capacity Backing (Hide)'!$A139,'Capacity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(Hide)'!$A139,'Capacity Summary'!$I$138:$BH$138,0))="x",INDEX('Capacity Summary'!$C$139:$F$238,MATCH('Capacity Backing (Hide)'!R$132,'Capacity Summary'!$B$139:$B$238,0),4),IF(INDEX('Capacity Summary'!$I$139:$BH$238,MATCH('Capacity Backing (Hide)'!R$132,'Capacity Summary'!$B$139:$B$238,0),MATCH('Capacity Backing (Hide)'!$A139,'Capacity Summary'!$I$138:$BH$138,0))&lt;&gt;0,INDEX('Capacity Summary'!$I$139:$BH$238,MATCH('Capacity Backing (Hide)'!R$132,'Capacity Summary'!$B$139:$B$238,0),MATCH('Capacity Backing (Hide)'!$A139,'Capacity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(Hide)'!$A139,'Capacity Summary'!$I$138:$BH$138,0))="x",INDEX('Capacity Summary'!$C$139:$F$238,MATCH('Capacity Backing (Hide)'!S$132,'Capacity Summary'!$B$139:$B$238,0),4),IF(INDEX('Capacity Summary'!$I$139:$BH$238,MATCH('Capacity Backing (Hide)'!S$132,'Capacity Summary'!$B$139:$B$238,0),MATCH('Capacity Backing (Hide)'!$A139,'Capacity Summary'!$I$138:$BH$138,0))&lt;&gt;0,INDEX('Capacity Summary'!$I$139:$BH$238,MATCH('Capacity Backing (Hide)'!S$132,'Capacity Summary'!$B$139:$B$238,0),MATCH('Capacity Backing (Hide)'!$A139,'Capacity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(Hide)'!$A139,'Capacity Summary'!$I$138:$BH$138,0))="x",INDEX('Capacity Summary'!$C$139:$F$238,MATCH('Capacity Backing (Hide)'!T$132,'Capacity Summary'!$B$139:$B$238,0),4),IF(INDEX('Capacity Summary'!$I$139:$BH$238,MATCH('Capacity Backing (Hide)'!T$132,'Capacity Summary'!$B$139:$B$238,0),MATCH('Capacity Backing (Hide)'!$A139,'Capacity Summary'!$I$138:$BH$138,0))&lt;&gt;0,INDEX('Capacity Summary'!$I$139:$BH$238,MATCH('Capacity Backing (Hide)'!T$132,'Capacity Summary'!$B$139:$B$238,0),MATCH('Capacity Backing (Hide)'!$A139,'Capacity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(Hide)'!$A139,'Capacity Summary'!$I$138:$BH$138,0))="x",INDEX('Capacity Summary'!$C$139:$F$238,MATCH('Capacity Backing (Hide)'!U$132,'Capacity Summary'!$B$139:$B$238,0),4),IF(INDEX('Capacity Summary'!$I$139:$BH$238,MATCH('Capacity Backing (Hide)'!U$132,'Capacity Summary'!$B$139:$B$238,0),MATCH('Capacity Backing (Hide)'!$A139,'Capacity Summary'!$I$138:$BH$138,0))&lt;&gt;0,INDEX('Capacity Summary'!$I$139:$BH$238,MATCH('Capacity Backing (Hide)'!U$132,'Capacity Summary'!$B$139:$B$238,0),MATCH('Capacity Backing (Hide)'!$A139,'Capacity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(Hide)'!$A139,'Capacity Summary'!$I$138:$BH$138,0))="x",INDEX('Capacity Summary'!$C$139:$F$238,MATCH('Capacity Backing (Hide)'!V$132,'Capacity Summary'!$B$139:$B$238,0),4),IF(INDEX('Capacity Summary'!$I$139:$BH$238,MATCH('Capacity Backing (Hide)'!V$132,'Capacity Summary'!$B$139:$B$238,0),MATCH('Capacity Backing (Hide)'!$A139,'Capacity Summary'!$I$138:$BH$138,0))&lt;&gt;0,INDEX('Capacity Summary'!$I$139:$BH$238,MATCH('Capacity Backing (Hide)'!V$132,'Capacity Summary'!$B$139:$B$238,0),MATCH('Capacity Backing (Hide)'!$A139,'Capacity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(Hide)'!$A139,'Capacity Summary'!$I$138:$BH$138,0))="x",INDEX('Capacity Summary'!$C$139:$F$238,MATCH('Capacity Backing (Hide)'!W$132,'Capacity Summary'!$B$139:$B$238,0),4),IF(INDEX('Capacity Summary'!$I$139:$BH$238,MATCH('Capacity Backing (Hide)'!W$132,'Capacity Summary'!$B$139:$B$238,0),MATCH('Capacity Backing (Hide)'!$A139,'Capacity Summary'!$I$138:$BH$138,0))&lt;&gt;0,INDEX('Capacity Summary'!$I$139:$BH$238,MATCH('Capacity Backing (Hide)'!W$132,'Capacity Summary'!$B$139:$B$238,0),MATCH('Capacity Backing (Hide)'!$A139,'Capacity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(Hide)'!$A139,'Capacity Summary'!$I$138:$BH$138,0))="x",INDEX('Capacity Summary'!$C$139:$F$238,MATCH('Capacity Backing (Hide)'!X$132,'Capacity Summary'!$B$139:$B$238,0),4),IF(INDEX('Capacity Summary'!$I$139:$BH$238,MATCH('Capacity Backing (Hide)'!X$132,'Capacity Summary'!$B$139:$B$238,0),MATCH('Capacity Backing (Hide)'!$A139,'Capacity Summary'!$I$138:$BH$138,0))&lt;&gt;0,INDEX('Capacity Summary'!$I$139:$BH$238,MATCH('Capacity Backing (Hide)'!X$132,'Capacity Summary'!$B$139:$B$238,0),MATCH('Capacity Backing (Hide)'!$A139,'Capacity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(Hide)'!$A139,'Capacity Summary'!$I$138:$BH$138,0))="x",INDEX('Capacity Summary'!$C$139:$F$238,MATCH('Capacity Backing (Hide)'!Y$132,'Capacity Summary'!$B$139:$B$238,0),4),IF(INDEX('Capacity Summary'!$I$139:$BH$238,MATCH('Capacity Backing (Hide)'!Y$132,'Capacity Summary'!$B$139:$B$238,0),MATCH('Capacity Backing (Hide)'!$A139,'Capacity Summary'!$I$138:$BH$138,0))&lt;&gt;0,INDEX('Capacity Summary'!$I$139:$BH$238,MATCH('Capacity Backing (Hide)'!Y$132,'Capacity Summary'!$B$139:$B$238,0),MATCH('Capacity Backing (Hide)'!$A139,'Capacity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(Hide)'!$A139,'Capacity Summary'!$I$138:$BH$138,0))="x",INDEX('Capacity Summary'!$C$139:$F$238,MATCH('Capacity Backing (Hide)'!Z$132,'Capacity Summary'!$B$139:$B$238,0),4),IF(INDEX('Capacity Summary'!$I$139:$BH$238,MATCH('Capacity Backing (Hide)'!Z$132,'Capacity Summary'!$B$139:$B$238,0),MATCH('Capacity Backing (Hide)'!$A139,'Capacity Summary'!$I$138:$BH$138,0))&lt;&gt;0,INDEX('Capacity Summary'!$I$139:$BH$238,MATCH('Capacity Backing (Hide)'!Z$132,'Capacity Summary'!$B$139:$B$238,0),MATCH('Capacity Backing (Hide)'!$A139,'Capacity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(Hide)'!$A139,'Capacity Summary'!$I$138:$BH$138,0))="x",INDEX('Capacity Summary'!$C$139:$F$238,MATCH('Capacity Backing (Hide)'!AA$132,'Capacity Summary'!$B$139:$B$238,0),4),IF(INDEX('Capacity Summary'!$I$139:$BH$238,MATCH('Capacity Backing (Hide)'!AA$132,'Capacity Summary'!$B$139:$B$238,0),MATCH('Capacity Backing (Hide)'!$A139,'Capacity Summary'!$I$138:$BH$138,0))&lt;&gt;0,INDEX('Capacity Summary'!$I$139:$BH$238,MATCH('Capacity Backing (Hide)'!AA$132,'Capacity Summary'!$B$139:$B$238,0),MATCH('Capacity Backing (Hide)'!$A139,'Capacity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(Hide)'!$A139,'Capacity Summary'!$I$138:$BH$138,0))="x",INDEX('Capacity Summary'!$C$139:$F$238,MATCH('Capacity Backing (Hide)'!AB$132,'Capacity Summary'!$B$139:$B$238,0),4),IF(INDEX('Capacity Summary'!$I$139:$BH$238,MATCH('Capacity Backing (Hide)'!AB$132,'Capacity Summary'!$B$139:$B$238,0),MATCH('Capacity Backing (Hide)'!$A139,'Capacity Summary'!$I$138:$BH$138,0))&lt;&gt;0,INDEX('Capacity Summary'!$I$139:$BH$238,MATCH('Capacity Backing (Hide)'!AB$132,'Capacity Summary'!$B$139:$B$238,0),MATCH('Capacity Backing (Hide)'!$A139,'Capacity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(Hide)'!$A139,'Capacity Summary'!$I$138:$BH$138,0))="x",INDEX('Capacity Summary'!$C$139:$F$238,MATCH('Capacity Backing (Hide)'!AC$132,'Capacity Summary'!$B$139:$B$238,0),4),IF(INDEX('Capacity Summary'!$I$139:$BH$238,MATCH('Capacity Backing (Hide)'!AC$132,'Capacity Summary'!$B$139:$B$238,0),MATCH('Capacity Backing (Hide)'!$A139,'Capacity Summary'!$I$138:$BH$138,0))&lt;&gt;0,INDEX('Capacity Summary'!$I$139:$BH$238,MATCH('Capacity Backing (Hide)'!AC$132,'Capacity Summary'!$B$139:$B$238,0),MATCH('Capacity Backing (Hide)'!$A139,'Capacity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(Hide)'!$A139,'Capacity Summary'!$I$138:$BH$138,0))="x",INDEX('Capacity Summary'!$C$139:$F$238,MATCH('Capacity Backing (Hide)'!AD$132,'Capacity Summary'!$B$139:$B$238,0),4),IF(INDEX('Capacity Summary'!$I$139:$BH$238,MATCH('Capacity Backing (Hide)'!AD$132,'Capacity Summary'!$B$139:$B$238,0),MATCH('Capacity Backing (Hide)'!$A139,'Capacity Summary'!$I$138:$BH$138,0))&lt;&gt;0,INDEX('Capacity Summary'!$I$139:$BH$238,MATCH('Capacity Backing (Hide)'!AD$132,'Capacity Summary'!$B$139:$B$238,0),MATCH('Capacity Backing (Hide)'!$A139,'Capacity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(Hide)'!$A139,'Capacity Summary'!$I$138:$BH$138,0))="x",INDEX('Capacity Summary'!$C$139:$F$238,MATCH('Capacity Backing (Hide)'!AE$132,'Capacity Summary'!$B$139:$B$238,0),4),IF(INDEX('Capacity Summary'!$I$139:$BH$238,MATCH('Capacity Backing (Hide)'!AE$132,'Capacity Summary'!$B$139:$B$238,0),MATCH('Capacity Backing (Hide)'!$A139,'Capacity Summary'!$I$138:$BH$138,0))&lt;&gt;0,INDEX('Capacity Summary'!$I$139:$BH$238,MATCH('Capacity Backing (Hide)'!AE$132,'Capacity Summary'!$B$139:$B$238,0),MATCH('Capacity Backing (Hide)'!$A139,'Capacity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(Hide)'!$A139,'Capacity Summary'!$I$138:$BH$138,0))="x",INDEX('Capacity Summary'!$C$139:$F$238,MATCH('Capacity Backing (Hide)'!AF$132,'Capacity Summary'!$B$139:$B$238,0),4),IF(INDEX('Capacity Summary'!$I$139:$BH$238,MATCH('Capacity Backing (Hide)'!AF$132,'Capacity Summary'!$B$139:$B$238,0),MATCH('Capacity Backing (Hide)'!$A139,'Capacity Summary'!$I$138:$BH$138,0))&lt;&gt;0,INDEX('Capacity Summary'!$I$139:$BH$238,MATCH('Capacity Backing (Hide)'!AF$132,'Capacity Summary'!$B$139:$B$238,0),MATCH('Capacity Backing (Hide)'!$A139,'Capacity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(Hide)'!$A139,'Capacity Summary'!$I$138:$BH$138,0))="x",INDEX('Capacity Summary'!$C$139:$F$238,MATCH('Capacity Backing (Hide)'!AG$132,'Capacity Summary'!$B$139:$B$238,0),4),IF(INDEX('Capacity Summary'!$I$139:$BH$238,MATCH('Capacity Backing (Hide)'!AG$132,'Capacity Summary'!$B$139:$B$238,0),MATCH('Capacity Backing (Hide)'!$A139,'Capacity Summary'!$I$138:$BH$138,0))&lt;&gt;0,INDEX('Capacity Summary'!$I$139:$BH$238,MATCH('Capacity Backing (Hide)'!AG$132,'Capacity Summary'!$B$139:$B$238,0),MATCH('Capacity Backing (Hide)'!$A139,'Capacity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(Hide)'!$A139,'Capacity Summary'!$I$138:$BH$138,0))="x",INDEX('Capacity Summary'!$C$139:$F$238,MATCH('Capacity Backing (Hide)'!AH$132,'Capacity Summary'!$B$139:$B$238,0),4),IF(INDEX('Capacity Summary'!$I$139:$BH$238,MATCH('Capacity Backing (Hide)'!AH$132,'Capacity Summary'!$B$139:$B$238,0),MATCH('Capacity Backing (Hide)'!$A139,'Capacity Summary'!$I$138:$BH$138,0))&lt;&gt;0,INDEX('Capacity Summary'!$I$139:$BH$238,MATCH('Capacity Backing (Hide)'!AH$132,'Capacity Summary'!$B$139:$B$238,0),MATCH('Capacity Backing (Hide)'!$A139,'Capacity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(Hide)'!$A139,'Capacity Summary'!$I$138:$BH$138,0))="x",INDEX('Capacity Summary'!$C$139:$F$238,MATCH('Capacity Backing (Hide)'!AI$132,'Capacity Summary'!$B$139:$B$238,0),4),IF(INDEX('Capacity Summary'!$I$139:$BH$238,MATCH('Capacity Backing (Hide)'!AI$132,'Capacity Summary'!$B$139:$B$238,0),MATCH('Capacity Backing (Hide)'!$A139,'Capacity Summary'!$I$138:$BH$138,0))&lt;&gt;0,INDEX('Capacity Summary'!$I$139:$BH$238,MATCH('Capacity Backing (Hide)'!AI$132,'Capacity Summary'!$B$139:$B$238,0),MATCH('Capacity Backing (Hide)'!$A139,'Capacity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(Hide)'!$A139,'Capacity Summary'!$I$138:$BH$138,0))="x",INDEX('Capacity Summary'!$C$139:$F$238,MATCH('Capacity Backing (Hide)'!AJ$132,'Capacity Summary'!$B$139:$B$238,0),4),IF(INDEX('Capacity Summary'!$I$139:$BH$238,MATCH('Capacity Backing (Hide)'!AJ$132,'Capacity Summary'!$B$139:$B$238,0),MATCH('Capacity Backing (Hide)'!$A139,'Capacity Summary'!$I$138:$BH$138,0))&lt;&gt;0,INDEX('Capacity Summary'!$I$139:$BH$238,MATCH('Capacity Backing (Hide)'!AJ$132,'Capacity Summary'!$B$139:$B$238,0),MATCH('Capacity Backing (Hide)'!$A139,'Capacity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(Hide)'!$A139,'Capacity Summary'!$I$138:$BH$138,0))="x",INDEX('Capacity Summary'!$C$139:$F$238,MATCH('Capacity Backing (Hide)'!AK$132,'Capacity Summary'!$B$139:$B$238,0),4),IF(INDEX('Capacity Summary'!$I$139:$BH$238,MATCH('Capacity Backing (Hide)'!AK$132,'Capacity Summary'!$B$139:$B$238,0),MATCH('Capacity Backing (Hide)'!$A139,'Capacity Summary'!$I$138:$BH$138,0))&lt;&gt;0,INDEX('Capacity Summary'!$I$139:$BH$238,MATCH('Capacity Backing (Hide)'!AK$132,'Capacity Summary'!$B$139:$B$238,0),MATCH('Capacity Backing (Hide)'!$A139,'Capacity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(Hide)'!$A139,'Capacity Summary'!$I$138:$BH$138,0))="x",INDEX('Capacity Summary'!$C$139:$F$238,MATCH('Capacity Backing (Hide)'!AL$132,'Capacity Summary'!$B$139:$B$238,0),4),IF(INDEX('Capacity Summary'!$I$139:$BH$238,MATCH('Capacity Backing (Hide)'!AL$132,'Capacity Summary'!$B$139:$B$238,0),MATCH('Capacity Backing (Hide)'!$A139,'Capacity Summary'!$I$138:$BH$138,0))&lt;&gt;0,INDEX('Capacity Summary'!$I$139:$BH$238,MATCH('Capacity Backing (Hide)'!AL$132,'Capacity Summary'!$B$139:$B$238,0),MATCH('Capacity Backing (Hide)'!$A139,'Capacity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(Hide)'!$A139,'Capacity Summary'!$I$138:$BH$138,0))="x",INDEX('Capacity Summary'!$C$139:$F$238,MATCH('Capacity Backing (Hide)'!AM$132,'Capacity Summary'!$B$139:$B$238,0),4),IF(INDEX('Capacity Summary'!$I$139:$BH$238,MATCH('Capacity Backing (Hide)'!AM$132,'Capacity Summary'!$B$139:$B$238,0),MATCH('Capacity Backing (Hide)'!$A139,'Capacity Summary'!$I$138:$BH$138,0))&lt;&gt;0,INDEX('Capacity Summary'!$I$139:$BH$238,MATCH('Capacity Backing (Hide)'!AM$132,'Capacity Summary'!$B$139:$B$238,0),MATCH('Capacity Backing (Hide)'!$A139,'Capacity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(Hide)'!$A139,'Capacity Summary'!$I$138:$BH$138,0))="x",INDEX('Capacity Summary'!$C$139:$F$238,MATCH('Capacity Backing (Hide)'!AN$132,'Capacity Summary'!$B$139:$B$238,0),4),IF(INDEX('Capacity Summary'!$I$139:$BH$238,MATCH('Capacity Backing (Hide)'!AN$132,'Capacity Summary'!$B$139:$B$238,0),MATCH('Capacity Backing (Hide)'!$A139,'Capacity Summary'!$I$138:$BH$138,0))&lt;&gt;0,INDEX('Capacity Summary'!$I$139:$BH$238,MATCH('Capacity Backing (Hide)'!AN$132,'Capacity Summary'!$B$139:$B$238,0),MATCH('Capacity Backing (Hide)'!$A139,'Capacity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(Hide)'!$A139,'Capacity Summary'!$I$138:$BH$138,0))="x",INDEX('Capacity Summary'!$C$139:$F$238,MATCH('Capacity Backing (Hide)'!AO$132,'Capacity Summary'!$B$139:$B$238,0),4),IF(INDEX('Capacity Summary'!$I$139:$BH$238,MATCH('Capacity Backing (Hide)'!AO$132,'Capacity Summary'!$B$139:$B$238,0),MATCH('Capacity Backing (Hide)'!$A139,'Capacity Summary'!$I$138:$BH$138,0))&lt;&gt;0,INDEX('Capacity Summary'!$I$139:$BH$238,MATCH('Capacity Backing (Hide)'!AO$132,'Capacity Summary'!$B$139:$B$238,0),MATCH('Capacity Backing (Hide)'!$A139,'Capacity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(Hide)'!$A139,'Capacity Summary'!$I$138:$BH$138,0))="x",INDEX('Capacity Summary'!$C$139:$F$238,MATCH('Capacity Backing (Hide)'!AP$132,'Capacity Summary'!$B$139:$B$238,0),4),IF(INDEX('Capacity Summary'!$I$139:$BH$238,MATCH('Capacity Backing (Hide)'!AP$132,'Capacity Summary'!$B$139:$B$238,0),MATCH('Capacity Backing (Hide)'!$A139,'Capacity Summary'!$I$138:$BH$138,0))&lt;&gt;0,INDEX('Capacity Summary'!$I$139:$BH$238,MATCH('Capacity Backing (Hide)'!AP$132,'Capacity Summary'!$B$139:$B$238,0),MATCH('Capacity Backing (Hide)'!$A139,'Capacity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(Hide)'!$A139,'Capacity Summary'!$I$138:$BH$138,0))="x",INDEX('Capacity Summary'!$C$139:$F$238,MATCH('Capacity Backing (Hide)'!AQ$132,'Capacity Summary'!$B$139:$B$238,0),4),IF(INDEX('Capacity Summary'!$I$139:$BH$238,MATCH('Capacity Backing (Hide)'!AQ$132,'Capacity Summary'!$B$139:$B$238,0),MATCH('Capacity Backing (Hide)'!$A139,'Capacity Summary'!$I$138:$BH$138,0))&lt;&gt;0,INDEX('Capacity Summary'!$I$139:$BH$238,MATCH('Capacity Backing (Hide)'!AQ$132,'Capacity Summary'!$B$139:$B$238,0),MATCH('Capacity Backing (Hide)'!$A139,'Capacity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(Hide)'!$A139,'Capacity Summary'!$I$138:$BH$138,0))="x",INDEX('Capacity Summary'!$C$139:$F$238,MATCH('Capacity Backing (Hide)'!AR$132,'Capacity Summary'!$B$139:$B$238,0),4),IF(INDEX('Capacity Summary'!$I$139:$BH$238,MATCH('Capacity Backing (Hide)'!AR$132,'Capacity Summary'!$B$139:$B$238,0),MATCH('Capacity Backing (Hide)'!$A139,'Capacity Summary'!$I$138:$BH$138,0))&lt;&gt;0,INDEX('Capacity Summary'!$I$139:$BH$238,MATCH('Capacity Backing (Hide)'!AR$132,'Capacity Summary'!$B$139:$B$238,0),MATCH('Capacity Backing (Hide)'!$A139,'Capacity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(Hide)'!$A139,'Capacity Summary'!$I$138:$BH$138,0))="x",INDEX('Capacity Summary'!$C$139:$F$238,MATCH('Capacity Backing (Hide)'!AS$132,'Capacity Summary'!$B$139:$B$238,0),4),IF(INDEX('Capacity Summary'!$I$139:$BH$238,MATCH('Capacity Backing (Hide)'!AS$132,'Capacity Summary'!$B$139:$B$238,0),MATCH('Capacity Backing (Hide)'!$A139,'Capacity Summary'!$I$138:$BH$138,0))&lt;&gt;0,INDEX('Capacity Summary'!$I$139:$BH$238,MATCH('Capacity Backing (Hide)'!AS$132,'Capacity Summary'!$B$139:$B$238,0),MATCH('Capacity Backing (Hide)'!$A139,'Capacity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(Hide)'!$A139,'Capacity Summary'!$I$138:$BH$138,0))="x",INDEX('Capacity Summary'!$C$139:$F$238,MATCH('Capacity Backing (Hide)'!AT$132,'Capacity Summary'!$B$139:$B$238,0),4),IF(INDEX('Capacity Summary'!$I$139:$BH$238,MATCH('Capacity Backing (Hide)'!AT$132,'Capacity Summary'!$B$139:$B$238,0),MATCH('Capacity Backing (Hide)'!$A139,'Capacity Summary'!$I$138:$BH$138,0))&lt;&gt;0,INDEX('Capacity Summary'!$I$139:$BH$238,MATCH('Capacity Backing (Hide)'!AT$132,'Capacity Summary'!$B$139:$B$238,0),MATCH('Capacity Backing (Hide)'!$A139,'Capacity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(Hide)'!$A139,'Capacity Summary'!$I$138:$BH$138,0))="x",INDEX('Capacity Summary'!$C$139:$F$238,MATCH('Capacity Backing (Hide)'!AU$132,'Capacity Summary'!$B$139:$B$238,0),4),IF(INDEX('Capacity Summary'!$I$139:$BH$238,MATCH('Capacity Backing (Hide)'!AU$132,'Capacity Summary'!$B$139:$B$238,0),MATCH('Capacity Backing (Hide)'!$A139,'Capacity Summary'!$I$138:$BH$138,0))&lt;&gt;0,INDEX('Capacity Summary'!$I$139:$BH$238,MATCH('Capacity Backing (Hide)'!AU$132,'Capacity Summary'!$B$139:$B$238,0),MATCH('Capacity Backing (Hide)'!$A139,'Capacity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(Hide)'!$A139,'Capacity Summary'!$I$138:$BH$138,0))="x",INDEX('Capacity Summary'!$C$139:$F$238,MATCH('Capacity Backing (Hide)'!AV$132,'Capacity Summary'!$B$139:$B$238,0),4),IF(INDEX('Capacity Summary'!$I$139:$BH$238,MATCH('Capacity Backing (Hide)'!AV$132,'Capacity Summary'!$B$139:$B$238,0),MATCH('Capacity Backing (Hide)'!$A139,'Capacity Summary'!$I$138:$BH$138,0))&lt;&gt;0,INDEX('Capacity Summary'!$I$139:$BH$238,MATCH('Capacity Backing (Hide)'!AV$132,'Capacity Summary'!$B$139:$B$238,0),MATCH('Capacity Backing (Hide)'!$A139,'Capacity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(Hide)'!$A139,'Capacity Summary'!$I$138:$BH$138,0))="x",INDEX('Capacity Summary'!$C$139:$F$238,MATCH('Capacity Backing (Hide)'!AW$132,'Capacity Summary'!$B$139:$B$238,0),4),IF(INDEX('Capacity Summary'!$I$139:$BH$238,MATCH('Capacity Backing (Hide)'!AW$132,'Capacity Summary'!$B$139:$B$238,0),MATCH('Capacity Backing (Hide)'!$A139,'Capacity Summary'!$I$138:$BH$138,0))&lt;&gt;0,INDEX('Capacity Summary'!$I$139:$BH$238,MATCH('Capacity Backing (Hide)'!AW$132,'Capacity Summary'!$B$139:$B$238,0),MATCH('Capacity Backing (Hide)'!$A139,'Capacity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(Hide)'!$A139,'Capacity Summary'!$I$138:$BH$138,0))="x",INDEX('Capacity Summary'!$C$139:$F$238,MATCH('Capacity Backing (Hide)'!AX$132,'Capacity Summary'!$B$139:$B$238,0),4),IF(INDEX('Capacity Summary'!$I$139:$BH$238,MATCH('Capacity Backing (Hide)'!AX$132,'Capacity Summary'!$B$139:$B$238,0),MATCH('Capacity Backing (Hide)'!$A139,'Capacity Summary'!$I$138:$BH$138,0))&lt;&gt;0,INDEX('Capacity Summary'!$I$139:$BH$238,MATCH('Capacity Backing (Hide)'!AX$132,'Capacity Summary'!$B$139:$B$238,0),MATCH('Capacity Backing (Hide)'!$A139,'Capacity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(Hide)'!$A139,'Capacity Summary'!$I$138:$BH$138,0))="x",INDEX('Capacity Summary'!$C$139:$F$238,MATCH('Capacity Backing (Hide)'!AY$132,'Capacity Summary'!$B$139:$B$238,0),4),IF(INDEX('Capacity Summary'!$I$139:$BH$238,MATCH('Capacity Backing (Hide)'!AY$132,'Capacity Summary'!$B$139:$B$238,0),MATCH('Capacity Backing (Hide)'!$A139,'Capacity Summary'!$I$138:$BH$138,0))&lt;&gt;0,INDEX('Capacity Summary'!$I$139:$BH$238,MATCH('Capacity Backing (Hide)'!AY$132,'Capacity Summary'!$B$139:$B$238,0),MATCH('Capacity Backing (Hide)'!$A139,'Capacity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(Hide)'!$A139,'Capacity Summary'!$I$138:$BH$138,0))="x",INDEX('Capacity Summary'!$C$139:$F$238,MATCH('Capacity Backing (Hide)'!AZ$132,'Capacity Summary'!$B$139:$B$238,0),4),IF(INDEX('Capacity Summary'!$I$139:$BH$238,MATCH('Capacity Backing (Hide)'!AZ$132,'Capacity Summary'!$B$139:$B$238,0),MATCH('Capacity Backing (Hide)'!$A139,'Capacity Summary'!$I$138:$BH$138,0))&lt;&gt;0,INDEX('Capacity Summary'!$I$139:$BH$238,MATCH('Capacity Backing (Hide)'!AZ$132,'Capacity Summary'!$B$139:$B$238,0),MATCH('Capacity Backing (Hide)'!$A139,'Capacity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(Hide)'!$A139,'Capacity Summary'!$I$138:$BH$138,0))="x",INDEX('Capacity Summary'!$C$139:$F$238,MATCH('Capacity Backing (Hide)'!BA$132,'Capacity Summary'!$B$139:$B$238,0),4),IF(INDEX('Capacity Summary'!$I$139:$BH$238,MATCH('Capacity Backing (Hide)'!BA$132,'Capacity Summary'!$B$139:$B$238,0),MATCH('Capacity Backing (Hide)'!$A139,'Capacity Summary'!$I$138:$BH$138,0))&lt;&gt;0,INDEX('Capacity Summary'!$I$139:$BH$238,MATCH('Capacity Backing (Hide)'!BA$132,'Capacity Summary'!$B$139:$B$238,0),MATCH('Capacity Backing (Hide)'!$A139,'Capacity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(Hide)'!$A139,'Capacity Summary'!$I$138:$BH$138,0))="x",INDEX('Capacity Summary'!$C$139:$F$238,MATCH('Capacity Backing (Hide)'!BB$132,'Capacity Summary'!$B$139:$B$238,0),4),IF(INDEX('Capacity Summary'!$I$139:$BH$238,MATCH('Capacity Backing (Hide)'!BB$132,'Capacity Summary'!$B$139:$B$238,0),MATCH('Capacity Backing (Hide)'!$A139,'Capacity Summary'!$I$138:$BH$138,0))&lt;&gt;0,INDEX('Capacity Summary'!$I$139:$BH$238,MATCH('Capacity Backing (Hide)'!BB$132,'Capacity Summary'!$B$139:$B$238,0),MATCH('Capacity Backing (Hide)'!$A139,'Capacity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(Hide)'!$A139,'Capacity Summary'!$I$138:$BH$138,0))="x",INDEX('Capacity Summary'!$C$139:$F$238,MATCH('Capacity Backing (Hide)'!BC$132,'Capacity Summary'!$B$139:$B$238,0),4),IF(INDEX('Capacity Summary'!$I$139:$BH$238,MATCH('Capacity Backing (Hide)'!BC$132,'Capacity Summary'!$B$139:$B$238,0),MATCH('Capacity Backing (Hide)'!$A139,'Capacity Summary'!$I$138:$BH$138,0))&lt;&gt;0,INDEX('Capacity Summary'!$I$139:$BH$238,MATCH('Capacity Backing (Hide)'!BC$132,'Capacity Summary'!$B$139:$B$238,0),MATCH('Capacity Backing (Hide)'!$A139,'Capacity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(Hide)'!$A139,'Capacity Summary'!$I$138:$BH$138,0))="x",INDEX('Capacity Summary'!$C$139:$F$238,MATCH('Capacity Backing (Hide)'!BD$132,'Capacity Summary'!$B$139:$B$238,0),4),IF(INDEX('Capacity Summary'!$I$139:$BH$238,MATCH('Capacity Backing (Hide)'!BD$132,'Capacity Summary'!$B$139:$B$238,0),MATCH('Capacity Backing (Hide)'!$A139,'Capacity Summary'!$I$138:$BH$138,0))&lt;&gt;0,INDEX('Capacity Summary'!$I$139:$BH$238,MATCH('Capacity Backing (Hide)'!BD$132,'Capacity Summary'!$B$139:$B$238,0),MATCH('Capacity Backing (Hide)'!$A139,'Capacity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(Hide)'!$A139,'Capacity Summary'!$I$138:$BH$138,0))="x",INDEX('Capacity Summary'!$C$139:$F$238,MATCH('Capacity Backing (Hide)'!BE$132,'Capacity Summary'!$B$139:$B$238,0),4),IF(INDEX('Capacity Summary'!$I$139:$BH$238,MATCH('Capacity Backing (Hide)'!BE$132,'Capacity Summary'!$B$139:$B$238,0),MATCH('Capacity Backing (Hide)'!$A139,'Capacity Summary'!$I$138:$BH$138,0))&lt;&gt;0,INDEX('Capacity Summary'!$I$139:$BH$238,MATCH('Capacity Backing (Hide)'!BE$132,'Capacity Summary'!$B$139:$B$238,0),MATCH('Capacity Backing (Hide)'!$A139,'Capacity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(Hide)'!$A139,'Capacity Summary'!$I$138:$BH$138,0))="x",INDEX('Capacity Summary'!$C$139:$F$238,MATCH('Capacity Backing (Hide)'!BF$132,'Capacity Summary'!$B$139:$B$238,0),4),IF(INDEX('Capacity Summary'!$I$139:$BH$238,MATCH('Capacity Backing (Hide)'!BF$132,'Capacity Summary'!$B$139:$B$238,0),MATCH('Capacity Backing (Hide)'!$A139,'Capacity Summary'!$I$138:$BH$138,0))&lt;&gt;0,INDEX('Capacity Summary'!$I$139:$BH$238,MATCH('Capacity Backing (Hide)'!BF$132,'Capacity Summary'!$B$139:$B$238,0),MATCH('Capacity Backing (Hide)'!$A139,'Capacity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(Hide)'!$A139,'Capacity Summary'!$I$138:$BH$138,0))="x",INDEX('Capacity Summary'!$C$139:$F$238,MATCH('Capacity Backing (Hide)'!BG$132,'Capacity Summary'!$B$139:$B$238,0),4),IF(INDEX('Capacity Summary'!$I$139:$BH$238,MATCH('Capacity Backing (Hide)'!BG$132,'Capacity Summary'!$B$139:$B$238,0),MATCH('Capacity Backing (Hide)'!$A139,'Capacity Summary'!$I$138:$BH$138,0))&lt;&gt;0,INDEX('Capacity Summary'!$I$139:$BH$238,MATCH('Capacity Backing (Hide)'!BG$132,'Capacity Summary'!$B$139:$B$238,0),MATCH('Capacity Backing (Hide)'!$A139,'Capacity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(Hide)'!$A139,'Capacity Summary'!$I$138:$BH$138,0))="x",INDEX('Capacity Summary'!$C$139:$F$238,MATCH('Capacity Backing (Hide)'!BH$132,'Capacity Summary'!$B$139:$B$238,0),4),IF(INDEX('Capacity Summary'!$I$139:$BH$238,MATCH('Capacity Backing (Hide)'!BH$132,'Capacity Summary'!$B$139:$B$238,0),MATCH('Capacity Backing (Hide)'!$A139,'Capacity Summary'!$I$138:$BH$138,0))&lt;&gt;0,INDEX('Capacity Summary'!$I$139:$BH$238,MATCH('Capacity Backing (Hide)'!BH$132,'Capacity Summary'!$B$139:$B$238,0),MATCH('Capacity Backing (Hide)'!$A139,'Capacity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(Hide)'!$A139,'Capacity Summary'!$I$138:$BH$138,0))="x",INDEX('Capacity Summary'!$C$139:$F$238,MATCH('Capacity Backing (Hide)'!BI$132,'Capacity Summary'!$B$139:$B$238,0),4),IF(INDEX('Capacity Summary'!$I$139:$BH$238,MATCH('Capacity Backing (Hide)'!BI$132,'Capacity Summary'!$B$139:$B$238,0),MATCH('Capacity Backing (Hide)'!$A139,'Capacity Summary'!$I$138:$BH$138,0))&lt;&gt;0,INDEX('Capacity Summary'!$I$139:$BH$238,MATCH('Capacity Backing (Hide)'!BI$132,'Capacity Summary'!$B$139:$B$238,0),MATCH('Capacity Backing (Hide)'!$A139,'Capacity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(Hide)'!$A139,'Capacity Summary'!$I$138:$BH$138,0))="x",INDEX('Capacity Summary'!$C$139:$F$238,MATCH('Capacity Backing (Hide)'!BJ$132,'Capacity Summary'!$B$139:$B$238,0),4),IF(INDEX('Capacity Summary'!$I$139:$BH$238,MATCH('Capacity Backing (Hide)'!BJ$132,'Capacity Summary'!$B$139:$B$238,0),MATCH('Capacity Backing (Hide)'!$A139,'Capacity Summary'!$I$138:$BH$138,0))&lt;&gt;0,INDEX('Capacity Summary'!$I$139:$BH$238,MATCH('Capacity Backing (Hide)'!BJ$132,'Capacity Summary'!$B$139:$B$238,0),MATCH('Capacity Backing (Hide)'!$A139,'Capacity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(Hide)'!$A139,'Capacity Summary'!$I$138:$BH$138,0))="x",INDEX('Capacity Summary'!$C$139:$F$238,MATCH('Capacity Backing (Hide)'!BK$132,'Capacity Summary'!$B$139:$B$238,0),4),IF(INDEX('Capacity Summary'!$I$139:$BH$238,MATCH('Capacity Backing (Hide)'!BK$132,'Capacity Summary'!$B$139:$B$238,0),MATCH('Capacity Backing (Hide)'!$A139,'Capacity Summary'!$I$138:$BH$138,0))&lt;&gt;0,INDEX('Capacity Summary'!$I$139:$BH$238,MATCH('Capacity Backing (Hide)'!BK$132,'Capacity Summary'!$B$139:$B$238,0),MATCH('Capacity Backing (Hide)'!$A139,'Capacity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(Hide)'!$A139,'Capacity Summary'!$I$138:$BH$138,0))="x",INDEX('Capacity Summary'!$C$139:$F$238,MATCH('Capacity Backing (Hide)'!BL$132,'Capacity Summary'!$B$139:$B$238,0),4),IF(INDEX('Capacity Summary'!$I$139:$BH$238,MATCH('Capacity Backing (Hide)'!BL$132,'Capacity Summary'!$B$139:$B$238,0),MATCH('Capacity Backing (Hide)'!$A139,'Capacity Summary'!$I$138:$BH$138,0))&lt;&gt;0,INDEX('Capacity Summary'!$I$139:$BH$238,MATCH('Capacity Backing (Hide)'!BL$132,'Capacity Summary'!$B$139:$B$238,0),MATCH('Capacity Backing (Hide)'!$A139,'Capacity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(Hide)'!$A139,'Capacity Summary'!$I$138:$BH$138,0))="x",INDEX('Capacity Summary'!$C$139:$F$238,MATCH('Capacity Backing (Hide)'!BM$132,'Capacity Summary'!$B$139:$B$238,0),4),IF(INDEX('Capacity Summary'!$I$139:$BH$238,MATCH('Capacity Backing (Hide)'!BM$132,'Capacity Summary'!$B$139:$B$238,0),MATCH('Capacity Backing (Hide)'!$A139,'Capacity Summary'!$I$138:$BH$138,0))&lt;&gt;0,INDEX('Capacity Summary'!$I$139:$BH$238,MATCH('Capacity Backing (Hide)'!BM$132,'Capacity Summary'!$B$139:$B$238,0),MATCH('Capacity Backing (Hide)'!$A139,'Capacity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(Hide)'!$A139,'Capacity Summary'!$I$138:$BH$138,0))="x",INDEX('Capacity Summary'!$C$139:$F$238,MATCH('Capacity Backing (Hide)'!BN$132,'Capacity Summary'!$B$139:$B$238,0),4),IF(INDEX('Capacity Summary'!$I$139:$BH$238,MATCH('Capacity Backing (Hide)'!BN$132,'Capacity Summary'!$B$139:$B$238,0),MATCH('Capacity Backing (Hide)'!$A139,'Capacity Summary'!$I$138:$BH$138,0))&lt;&gt;0,INDEX('Capacity Summary'!$I$139:$BH$238,MATCH('Capacity Backing (Hide)'!BN$132,'Capacity Summary'!$B$139:$B$238,0),MATCH('Capacity Backing (Hide)'!$A139,'Capacity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(Hide)'!$A139,'Capacity Summary'!$I$138:$BH$138,0))="x",INDEX('Capacity Summary'!$C$139:$F$238,MATCH('Capacity Backing (Hide)'!BO$132,'Capacity Summary'!$B$139:$B$238,0),4),IF(INDEX('Capacity Summary'!$I$139:$BH$238,MATCH('Capacity Backing (Hide)'!BO$132,'Capacity Summary'!$B$139:$B$238,0),MATCH('Capacity Backing (Hide)'!$A139,'Capacity Summary'!$I$138:$BH$138,0))&lt;&gt;0,INDEX('Capacity Summary'!$I$139:$BH$238,MATCH('Capacity Backing (Hide)'!BO$132,'Capacity Summary'!$B$139:$B$238,0),MATCH('Capacity Backing (Hide)'!$A139,'Capacity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(Hide)'!$A139,'Capacity Summary'!$I$138:$BH$138,0))="x",INDEX('Capacity Summary'!$C$139:$F$238,MATCH('Capacity Backing (Hide)'!BP$132,'Capacity Summary'!$B$139:$B$238,0),4),IF(INDEX('Capacity Summary'!$I$139:$BH$238,MATCH('Capacity Backing (Hide)'!BP$132,'Capacity Summary'!$B$139:$B$238,0),MATCH('Capacity Backing (Hide)'!$A139,'Capacity Summary'!$I$138:$BH$138,0))&lt;&gt;0,INDEX('Capacity Summary'!$I$139:$BH$238,MATCH('Capacity Backing (Hide)'!BP$132,'Capacity Summary'!$B$139:$B$238,0),MATCH('Capacity Backing (Hide)'!$A139,'Capacity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(Hide)'!$A139,'Capacity Summary'!$I$138:$BH$138,0))="x",INDEX('Capacity Summary'!$C$139:$F$238,MATCH('Capacity Backing (Hide)'!BQ$132,'Capacity Summary'!$B$139:$B$238,0),4),IF(INDEX('Capacity Summary'!$I$139:$BH$238,MATCH('Capacity Backing (Hide)'!BQ$132,'Capacity Summary'!$B$139:$B$238,0),MATCH('Capacity Backing (Hide)'!$A139,'Capacity Summary'!$I$138:$BH$138,0))&lt;&gt;0,INDEX('Capacity Summary'!$I$139:$BH$238,MATCH('Capacity Backing (Hide)'!BQ$132,'Capacity Summary'!$B$139:$B$238,0),MATCH('Capacity Backing (Hide)'!$A139,'Capacity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(Hide)'!$A139,'Capacity Summary'!$I$138:$BH$138,0))="x",INDEX('Capacity Summary'!$C$139:$F$238,MATCH('Capacity Backing (Hide)'!BR$132,'Capacity Summary'!$B$139:$B$238,0),4),IF(INDEX('Capacity Summary'!$I$139:$BH$238,MATCH('Capacity Backing (Hide)'!BR$132,'Capacity Summary'!$B$139:$B$238,0),MATCH('Capacity Backing (Hide)'!$A139,'Capacity Summary'!$I$138:$BH$138,0))&lt;&gt;0,INDEX('Capacity Summary'!$I$139:$BH$238,MATCH('Capacity Backing (Hide)'!BR$132,'Capacity Summary'!$B$139:$B$238,0),MATCH('Capacity Backing (Hide)'!$A139,'Capacity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(Hide)'!$A139,'Capacity Summary'!$I$138:$BH$138,0))="x",INDEX('Capacity Summary'!$C$139:$F$238,MATCH('Capacity Backing (Hide)'!BS$132,'Capacity Summary'!$B$139:$B$238,0),4),IF(INDEX('Capacity Summary'!$I$139:$BH$238,MATCH('Capacity Backing (Hide)'!BS$132,'Capacity Summary'!$B$139:$B$238,0),MATCH('Capacity Backing (Hide)'!$A139,'Capacity Summary'!$I$138:$BH$138,0))&lt;&gt;0,INDEX('Capacity Summary'!$I$139:$BH$238,MATCH('Capacity Backing (Hide)'!BS$132,'Capacity Summary'!$B$139:$B$238,0),MATCH('Capacity Backing (Hide)'!$A139,'Capacity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(Hide)'!$A139,'Capacity Summary'!$I$138:$BH$138,0))="x",INDEX('Capacity Summary'!$C$139:$F$238,MATCH('Capacity Backing (Hide)'!BT$132,'Capacity Summary'!$B$139:$B$238,0),4),IF(INDEX('Capacity Summary'!$I$139:$BH$238,MATCH('Capacity Backing (Hide)'!BT$132,'Capacity Summary'!$B$139:$B$238,0),MATCH('Capacity Backing (Hide)'!$A139,'Capacity Summary'!$I$138:$BH$138,0))&lt;&gt;0,INDEX('Capacity Summary'!$I$139:$BH$238,MATCH('Capacity Backing (Hide)'!BT$132,'Capacity Summary'!$B$139:$B$238,0),MATCH('Capacity Backing (Hide)'!$A139,'Capacity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(Hide)'!$A139,'Capacity Summary'!$I$138:$BH$138,0))="x",INDEX('Capacity Summary'!$C$139:$F$238,MATCH('Capacity Backing (Hide)'!BU$132,'Capacity Summary'!$B$139:$B$238,0),4),IF(INDEX('Capacity Summary'!$I$139:$BH$238,MATCH('Capacity Backing (Hide)'!BU$132,'Capacity Summary'!$B$139:$B$238,0),MATCH('Capacity Backing (Hide)'!$A139,'Capacity Summary'!$I$138:$BH$138,0))&lt;&gt;0,INDEX('Capacity Summary'!$I$139:$BH$238,MATCH('Capacity Backing (Hide)'!BU$132,'Capacity Summary'!$B$139:$B$238,0),MATCH('Capacity Backing (Hide)'!$A139,'Capacity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(Hide)'!$A139,'Capacity Summary'!$I$138:$BH$138,0))="x",INDEX('Capacity Summary'!$C$139:$F$238,MATCH('Capacity Backing (Hide)'!BV$132,'Capacity Summary'!$B$139:$B$238,0),4),IF(INDEX('Capacity Summary'!$I$139:$BH$238,MATCH('Capacity Backing (Hide)'!BV$132,'Capacity Summary'!$B$139:$B$238,0),MATCH('Capacity Backing (Hide)'!$A139,'Capacity Summary'!$I$138:$BH$138,0))&lt;&gt;0,INDEX('Capacity Summary'!$I$139:$BH$238,MATCH('Capacity Backing (Hide)'!BV$132,'Capacity Summary'!$B$139:$B$238,0),MATCH('Capacity Backing (Hide)'!$A139,'Capacity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(Hide)'!$A139,'Capacity Summary'!$I$138:$BH$138,0))="x",INDEX('Capacity Summary'!$C$139:$F$238,MATCH('Capacity Backing (Hide)'!BW$132,'Capacity Summary'!$B$139:$B$238,0),4),IF(INDEX('Capacity Summary'!$I$139:$BH$238,MATCH('Capacity Backing (Hide)'!BW$132,'Capacity Summary'!$B$139:$B$238,0),MATCH('Capacity Backing (Hide)'!$A139,'Capacity Summary'!$I$138:$BH$138,0))&lt;&gt;0,INDEX('Capacity Summary'!$I$139:$BH$238,MATCH('Capacity Backing (Hide)'!BW$132,'Capacity Summary'!$B$139:$B$238,0),MATCH('Capacity Backing (Hide)'!$A139,'Capacity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(Hide)'!$A139,'Capacity Summary'!$I$138:$BH$138,0))="x",INDEX('Capacity Summary'!$C$139:$F$238,MATCH('Capacity Backing (Hide)'!BX$132,'Capacity Summary'!$B$139:$B$238,0),4),IF(INDEX('Capacity Summary'!$I$139:$BH$238,MATCH('Capacity Backing (Hide)'!BX$132,'Capacity Summary'!$B$139:$B$238,0),MATCH('Capacity Backing (Hide)'!$A139,'Capacity Summary'!$I$138:$BH$138,0))&lt;&gt;0,INDEX('Capacity Summary'!$I$139:$BH$238,MATCH('Capacity Backing (Hide)'!BX$132,'Capacity Summary'!$B$139:$B$238,0),MATCH('Capacity Backing (Hide)'!$A139,'Capacity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(Hide)'!$A139,'Capacity Summary'!$I$138:$BH$138,0))="x",INDEX('Capacity Summary'!$C$139:$F$238,MATCH('Capacity Backing (Hide)'!BY$132,'Capacity Summary'!$B$139:$B$238,0),4),IF(INDEX('Capacity Summary'!$I$139:$BH$238,MATCH('Capacity Backing (Hide)'!BY$132,'Capacity Summary'!$B$139:$B$238,0),MATCH('Capacity Backing (Hide)'!$A139,'Capacity Summary'!$I$138:$BH$138,0))&lt;&gt;0,INDEX('Capacity Summary'!$I$139:$BH$238,MATCH('Capacity Backing (Hide)'!BY$132,'Capacity Summary'!$B$139:$B$238,0),MATCH('Capacity Backing (Hide)'!$A139,'Capacity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(Hide)'!$A139,'Capacity Summary'!$I$138:$BH$138,0))="x",INDEX('Capacity Summary'!$C$139:$F$238,MATCH('Capacity Backing (Hide)'!BZ$132,'Capacity Summary'!$B$139:$B$238,0),4),IF(INDEX('Capacity Summary'!$I$139:$BH$238,MATCH('Capacity Backing (Hide)'!BZ$132,'Capacity Summary'!$B$139:$B$238,0),MATCH('Capacity Backing (Hide)'!$A139,'Capacity Summary'!$I$138:$BH$138,0))&lt;&gt;0,INDEX('Capacity Summary'!$I$139:$BH$238,MATCH('Capacity Backing (Hide)'!BZ$132,'Capacity Summary'!$B$139:$B$238,0),MATCH('Capacity Backing (Hide)'!$A139,'Capacity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(Hide)'!$A139,'Capacity Summary'!$I$138:$BH$138,0))="x",INDEX('Capacity Summary'!$C$139:$F$238,MATCH('Capacity Backing (Hide)'!CA$132,'Capacity Summary'!$B$139:$B$238,0),4),IF(INDEX('Capacity Summary'!$I$139:$BH$238,MATCH('Capacity Backing (Hide)'!CA$132,'Capacity Summary'!$B$139:$B$238,0),MATCH('Capacity Backing (Hide)'!$A139,'Capacity Summary'!$I$138:$BH$138,0))&lt;&gt;0,INDEX('Capacity Summary'!$I$139:$BH$238,MATCH('Capacity Backing (Hide)'!CA$132,'Capacity Summary'!$B$139:$B$238,0),MATCH('Capacity Backing (Hide)'!$A139,'Capacity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(Hide)'!$A139,'Capacity Summary'!$I$138:$BH$138,0))="x",INDEX('Capacity Summary'!$C$139:$F$238,MATCH('Capacity Backing (Hide)'!CB$132,'Capacity Summary'!$B$139:$B$238,0),4),IF(INDEX('Capacity Summary'!$I$139:$BH$238,MATCH('Capacity Backing (Hide)'!CB$132,'Capacity Summary'!$B$139:$B$238,0),MATCH('Capacity Backing (Hide)'!$A139,'Capacity Summary'!$I$138:$BH$138,0))&lt;&gt;0,INDEX('Capacity Summary'!$I$139:$BH$238,MATCH('Capacity Backing (Hide)'!CB$132,'Capacity Summary'!$B$139:$B$238,0),MATCH('Capacity Backing (Hide)'!$A139,'Capacity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(Hide)'!$A139,'Capacity Summary'!$I$138:$BH$138,0))="x",INDEX('Capacity Summary'!$C$139:$F$238,MATCH('Capacity Backing (Hide)'!CC$132,'Capacity Summary'!$B$139:$B$238,0),4),IF(INDEX('Capacity Summary'!$I$139:$BH$238,MATCH('Capacity Backing (Hide)'!CC$132,'Capacity Summary'!$B$139:$B$238,0),MATCH('Capacity Backing (Hide)'!$A139,'Capacity Summary'!$I$138:$BH$138,0))&lt;&gt;0,INDEX('Capacity Summary'!$I$139:$BH$238,MATCH('Capacity Backing (Hide)'!CC$132,'Capacity Summary'!$B$139:$B$238,0),MATCH('Capacity Backing (Hide)'!$A139,'Capacity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(Hide)'!$A139,'Capacity Summary'!$I$138:$BH$138,0))="x",INDEX('Capacity Summary'!$C$139:$F$238,MATCH('Capacity Backing (Hide)'!CD$132,'Capacity Summary'!$B$139:$B$238,0),4),IF(INDEX('Capacity Summary'!$I$139:$BH$238,MATCH('Capacity Backing (Hide)'!CD$132,'Capacity Summary'!$B$139:$B$238,0),MATCH('Capacity Backing (Hide)'!$A139,'Capacity Summary'!$I$138:$BH$138,0))&lt;&gt;0,INDEX('Capacity Summary'!$I$139:$BH$238,MATCH('Capacity Backing (Hide)'!CD$132,'Capacity Summary'!$B$139:$B$238,0),MATCH('Capacity Backing (Hide)'!$A139,'Capacity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(Hide)'!$A139,'Capacity Summary'!$I$138:$BH$138,0))="x",INDEX('Capacity Summary'!$C$139:$F$238,MATCH('Capacity Backing (Hide)'!CE$132,'Capacity Summary'!$B$139:$B$238,0),4),IF(INDEX('Capacity Summary'!$I$139:$BH$238,MATCH('Capacity Backing (Hide)'!CE$132,'Capacity Summary'!$B$139:$B$238,0),MATCH('Capacity Backing (Hide)'!$A139,'Capacity Summary'!$I$138:$BH$138,0))&lt;&gt;0,INDEX('Capacity Summary'!$I$139:$BH$238,MATCH('Capacity Backing (Hide)'!CE$132,'Capacity Summary'!$B$139:$B$238,0),MATCH('Capacity Backing (Hide)'!$A139,'Capacity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(Hide)'!$A139,'Capacity Summary'!$I$138:$BH$138,0))="x",INDEX('Capacity Summary'!$C$139:$F$238,MATCH('Capacity Backing (Hide)'!CF$132,'Capacity Summary'!$B$139:$B$238,0),4),IF(INDEX('Capacity Summary'!$I$139:$BH$238,MATCH('Capacity Backing (Hide)'!CF$132,'Capacity Summary'!$B$139:$B$238,0),MATCH('Capacity Backing (Hide)'!$A139,'Capacity Summary'!$I$138:$BH$138,0))&lt;&gt;0,INDEX('Capacity Summary'!$I$139:$BH$238,MATCH('Capacity Backing (Hide)'!CF$132,'Capacity Summary'!$B$139:$B$238,0),MATCH('Capacity Backing (Hide)'!$A139,'Capacity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(Hide)'!$A139,'Capacity Summary'!$I$138:$BH$138,0))="x",INDEX('Capacity Summary'!$C$139:$F$238,MATCH('Capacity Backing (Hide)'!CG$132,'Capacity Summary'!$B$139:$B$238,0),4),IF(INDEX('Capacity Summary'!$I$139:$BH$238,MATCH('Capacity Backing (Hide)'!CG$132,'Capacity Summary'!$B$139:$B$238,0),MATCH('Capacity Backing (Hide)'!$A139,'Capacity Summary'!$I$138:$BH$138,0))&lt;&gt;0,INDEX('Capacity Summary'!$I$139:$BH$238,MATCH('Capacity Backing (Hide)'!CG$132,'Capacity Summary'!$B$139:$B$238,0),MATCH('Capacity Backing (Hide)'!$A139,'Capacity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(Hide)'!$A139,'Capacity Summary'!$I$138:$BH$138,0))="x",INDEX('Capacity Summary'!$C$139:$F$238,MATCH('Capacity Backing (Hide)'!CH$132,'Capacity Summary'!$B$139:$B$238,0),4),IF(INDEX('Capacity Summary'!$I$139:$BH$238,MATCH('Capacity Backing (Hide)'!CH$132,'Capacity Summary'!$B$139:$B$238,0),MATCH('Capacity Backing (Hide)'!$A139,'Capacity Summary'!$I$138:$BH$138,0))&lt;&gt;0,INDEX('Capacity Summary'!$I$139:$BH$238,MATCH('Capacity Backing (Hide)'!CH$132,'Capacity Summary'!$B$139:$B$238,0),MATCH('Capacity Backing (Hide)'!$A139,'Capacity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(Hide)'!$A139,'Capacity Summary'!$I$138:$BH$138,0))="x",INDEX('Capacity Summary'!$C$139:$F$238,MATCH('Capacity Backing (Hide)'!CI$132,'Capacity Summary'!$B$139:$B$238,0),4),IF(INDEX('Capacity Summary'!$I$139:$BH$238,MATCH('Capacity Backing (Hide)'!CI$132,'Capacity Summary'!$B$139:$B$238,0),MATCH('Capacity Backing (Hide)'!$A139,'Capacity Summary'!$I$138:$BH$138,0))&lt;&gt;0,INDEX('Capacity Summary'!$I$139:$BH$238,MATCH('Capacity Backing (Hide)'!CI$132,'Capacity Summary'!$B$139:$B$238,0),MATCH('Capacity Backing (Hide)'!$A139,'Capacity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(Hide)'!$A139,'Capacity Summary'!$I$138:$BH$138,0))="x",INDEX('Capacity Summary'!$C$139:$F$238,MATCH('Capacity Backing (Hide)'!CJ$132,'Capacity Summary'!$B$139:$B$238,0),4),IF(INDEX('Capacity Summary'!$I$139:$BH$238,MATCH('Capacity Backing (Hide)'!CJ$132,'Capacity Summary'!$B$139:$B$238,0),MATCH('Capacity Backing (Hide)'!$A139,'Capacity Summary'!$I$138:$BH$138,0))&lt;&gt;0,INDEX('Capacity Summary'!$I$139:$BH$238,MATCH('Capacity Backing (Hide)'!CJ$132,'Capacity Summary'!$B$139:$B$238,0),MATCH('Capacity Backing (Hide)'!$A139,'Capacity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(Hide)'!$A139,'Capacity Summary'!$I$138:$BH$138,0))="x",INDEX('Capacity Summary'!$C$139:$F$238,MATCH('Capacity Backing (Hide)'!CK$132,'Capacity Summary'!$B$139:$B$238,0),4),IF(INDEX('Capacity Summary'!$I$139:$BH$238,MATCH('Capacity Backing (Hide)'!CK$132,'Capacity Summary'!$B$139:$B$238,0),MATCH('Capacity Backing (Hide)'!$A139,'Capacity Summary'!$I$138:$BH$138,0))&lt;&gt;0,INDEX('Capacity Summary'!$I$139:$BH$238,MATCH('Capacity Backing (Hide)'!CK$132,'Capacity Summary'!$B$139:$B$238,0),MATCH('Capacity Backing (Hide)'!$A139,'Capacity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(Hide)'!$A139,'Capacity Summary'!$I$138:$BH$138,0))="x",INDEX('Capacity Summary'!$C$139:$F$238,MATCH('Capacity Backing (Hide)'!CL$132,'Capacity Summary'!$B$139:$B$238,0),4),IF(INDEX('Capacity Summary'!$I$139:$BH$238,MATCH('Capacity Backing (Hide)'!CL$132,'Capacity Summary'!$B$139:$B$238,0),MATCH('Capacity Backing (Hide)'!$A139,'Capacity Summary'!$I$138:$BH$138,0))&lt;&gt;0,INDEX('Capacity Summary'!$I$139:$BH$238,MATCH('Capacity Backing (Hide)'!CL$132,'Capacity Summary'!$B$139:$B$238,0),MATCH('Capacity Backing (Hide)'!$A139,'Capacity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(Hide)'!$A139,'Capacity Summary'!$I$138:$BH$138,0))="x",INDEX('Capacity Summary'!$C$139:$F$238,MATCH('Capacity Backing (Hide)'!CM$132,'Capacity Summary'!$B$139:$B$238,0),4),IF(INDEX('Capacity Summary'!$I$139:$BH$238,MATCH('Capacity Backing (Hide)'!CM$132,'Capacity Summary'!$B$139:$B$238,0),MATCH('Capacity Backing (Hide)'!$A139,'Capacity Summary'!$I$138:$BH$138,0))&lt;&gt;0,INDEX('Capacity Summary'!$I$139:$BH$238,MATCH('Capacity Backing (Hide)'!CM$132,'Capacity Summary'!$B$139:$B$238,0),MATCH('Capacity Backing (Hide)'!$A139,'Capacity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(Hide)'!$A139,'Capacity Summary'!$I$138:$BH$138,0))="x",INDEX('Capacity Summary'!$C$139:$F$238,MATCH('Capacity Backing (Hide)'!CN$132,'Capacity Summary'!$B$139:$B$238,0),4),IF(INDEX('Capacity Summary'!$I$139:$BH$238,MATCH('Capacity Backing (Hide)'!CN$132,'Capacity Summary'!$B$139:$B$238,0),MATCH('Capacity Backing (Hide)'!$A139,'Capacity Summary'!$I$138:$BH$138,0))&lt;&gt;0,INDEX('Capacity Summary'!$I$139:$BH$238,MATCH('Capacity Backing (Hide)'!CN$132,'Capacity Summary'!$B$139:$B$238,0),MATCH('Capacity Backing (Hide)'!$A139,'Capacity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(Hide)'!$A139,'Capacity Summary'!$I$138:$BH$138,0))="x",INDEX('Capacity Summary'!$C$139:$F$238,MATCH('Capacity Backing (Hide)'!CO$132,'Capacity Summary'!$B$139:$B$238,0),4),IF(INDEX('Capacity Summary'!$I$139:$BH$238,MATCH('Capacity Backing (Hide)'!CO$132,'Capacity Summary'!$B$139:$B$238,0),MATCH('Capacity Backing (Hide)'!$A139,'Capacity Summary'!$I$138:$BH$138,0))&lt;&gt;0,INDEX('Capacity Summary'!$I$139:$BH$238,MATCH('Capacity Backing (Hide)'!CO$132,'Capacity Summary'!$B$139:$B$238,0),MATCH('Capacity Backing (Hide)'!$A139,'Capacity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(Hide)'!$A139,'Capacity Summary'!$I$138:$BH$138,0))="x",INDEX('Capacity Summary'!$C$139:$F$238,MATCH('Capacity Backing (Hide)'!CP$132,'Capacity Summary'!$B$139:$B$238,0),4),IF(INDEX('Capacity Summary'!$I$139:$BH$238,MATCH('Capacity Backing (Hide)'!CP$132,'Capacity Summary'!$B$139:$B$238,0),MATCH('Capacity Backing (Hide)'!$A139,'Capacity Summary'!$I$138:$BH$138,0))&lt;&gt;0,INDEX('Capacity Summary'!$I$139:$BH$238,MATCH('Capacity Backing (Hide)'!CP$132,'Capacity Summary'!$B$139:$B$238,0),MATCH('Capacity Backing (Hide)'!$A139,'Capacity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(Hide)'!$A139,'Capacity Summary'!$I$138:$BH$138,0))="x",INDEX('Capacity Summary'!$C$139:$F$238,MATCH('Capacity Backing (Hide)'!CQ$132,'Capacity Summary'!$B$139:$B$238,0),4),IF(INDEX('Capacity Summary'!$I$139:$BH$238,MATCH('Capacity Backing (Hide)'!CQ$132,'Capacity Summary'!$B$139:$B$238,0),MATCH('Capacity Backing (Hide)'!$A139,'Capacity Summary'!$I$138:$BH$138,0))&lt;&gt;0,INDEX('Capacity Summary'!$I$139:$BH$238,MATCH('Capacity Backing (Hide)'!CQ$132,'Capacity Summary'!$B$139:$B$238,0),MATCH('Capacity Backing (Hide)'!$A139,'Capacity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(Hide)'!$A139,'Capacity Summary'!$I$138:$BH$138,0))="x",INDEX('Capacity Summary'!$C$139:$F$238,MATCH('Capacity Backing (Hide)'!CR$132,'Capacity Summary'!$B$139:$B$238,0),4),IF(INDEX('Capacity Summary'!$I$139:$BH$238,MATCH('Capacity Backing (Hide)'!CR$132,'Capacity Summary'!$B$139:$B$238,0),MATCH('Capacity Backing (Hide)'!$A139,'Capacity Summary'!$I$138:$BH$138,0))&lt;&gt;0,INDEX('Capacity Summary'!$I$139:$BH$238,MATCH('Capacity Backing (Hide)'!CR$132,'Capacity Summary'!$B$139:$B$238,0),MATCH('Capacity Backing (Hide)'!$A139,'Capacity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(Hide)'!$A139,'Capacity Summary'!$I$138:$BH$138,0))="x",INDEX('Capacity Summary'!$C$139:$F$238,MATCH('Capacity Backing (Hide)'!CS$132,'Capacity Summary'!$B$139:$B$238,0),4),IF(INDEX('Capacity Summary'!$I$139:$BH$238,MATCH('Capacity Backing (Hide)'!CS$132,'Capacity Summary'!$B$139:$B$238,0),MATCH('Capacity Backing (Hide)'!$A139,'Capacity Summary'!$I$138:$BH$138,0))&lt;&gt;0,INDEX('Capacity Summary'!$I$139:$BH$238,MATCH('Capacity Backing (Hide)'!CS$132,'Capacity Summary'!$B$139:$B$238,0),MATCH('Capacity Backing (Hide)'!$A139,'Capacity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(Hide)'!$A139,'Capacity Summary'!$I$138:$BH$138,0))="x",INDEX('Capacity Summary'!$C$139:$F$238,MATCH('Capacity Backing (Hide)'!CT$132,'Capacity Summary'!$B$139:$B$238,0),4),IF(INDEX('Capacity Summary'!$I$139:$BH$238,MATCH('Capacity Backing (Hide)'!CT$132,'Capacity Summary'!$B$139:$B$238,0),MATCH('Capacity Backing (Hide)'!$A139,'Capacity Summary'!$I$138:$BH$138,0))&lt;&gt;0,INDEX('Capacity Summary'!$I$139:$BH$238,MATCH('Capacity Backing (Hide)'!CT$132,'Capacity Summary'!$B$139:$B$238,0),MATCH('Capacity Backing (Hide)'!$A139,'Capacity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(Hide)'!$A139,'Capacity Summary'!$I$138:$BH$138,0))="x",INDEX('Capacity Summary'!$C$139:$F$238,MATCH('Capacity Backing (Hide)'!CU$132,'Capacity Summary'!$B$139:$B$238,0),4),IF(INDEX('Capacity Summary'!$I$139:$BH$238,MATCH('Capacity Backing (Hide)'!CU$132,'Capacity Summary'!$B$139:$B$238,0),MATCH('Capacity Backing (Hide)'!$A139,'Capacity Summary'!$I$138:$BH$138,0))&lt;&gt;0,INDEX('Capacity Summary'!$I$139:$BH$238,MATCH('Capacity Backing (Hide)'!CU$132,'Capacity Summary'!$B$139:$B$238,0),MATCH('Capacity Backing (Hide)'!$A139,'Capacity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(Hide)'!$A139,'Capacity Summary'!$I$138:$BH$138,0))="x",INDEX('Capacity Summary'!$C$139:$F$238,MATCH('Capacity Backing (Hide)'!CV$132,'Capacity Summary'!$B$139:$B$238,0),4),IF(INDEX('Capacity Summary'!$I$139:$BH$238,MATCH('Capacity Backing (Hide)'!CV$132,'Capacity Summary'!$B$139:$B$238,0),MATCH('Capacity Backing (Hide)'!$A139,'Capacity Summary'!$I$138:$BH$138,0))&lt;&gt;0,INDEX('Capacity Summary'!$I$139:$BH$238,MATCH('Capacity Backing (Hide)'!CV$132,'Capacity Summary'!$B$139:$B$238,0),MATCH('Capacity Backing (Hide)'!$A139,'Capacity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(Hide)'!$A139,'Capacity Summary'!$I$138:$BH$138,0))="x",INDEX('Capacity Summary'!$C$139:$F$238,MATCH('Capacity Backing (Hide)'!CW$132,'Capacity Summary'!$B$139:$B$238,0),4),IF(INDEX('Capacity Summary'!$I$139:$BH$238,MATCH('Capacity Backing (Hide)'!CW$132,'Capacity Summary'!$B$139:$B$238,0),MATCH('Capacity Backing (Hide)'!$A139,'Capacity Summary'!$I$138:$BH$138,0))&lt;&gt;0,INDEX('Capacity Summary'!$I$139:$BH$238,MATCH('Capacity Backing (Hide)'!CW$132,'Capacity Summary'!$B$139:$B$238,0),MATCH('Capacity Backing (Hide)'!$A139,'Capacity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(Hide)'!$A140,'Capacity Summary'!$I$138:$BH$138,0))="x",INDEX('Capacity Summary'!$C$139:$F$238,MATCH('Capacity Backing (Hide)'!B$132,'Capacity Summary'!$B$139:$B$238,0),4),IF(INDEX('Capacity Summary'!$I$139:$BH$238,MATCH('Capacity Backing (Hide)'!B$132,'Capacity Summary'!$B$139:$B$238,0),MATCH('Capacity Backing (Hide)'!$A140,'Capacity Summary'!$I$138:$BH$138,0))&lt;&gt;0,INDEX('Capacity Summary'!$I$139:$BH$238,MATCH('Capacity Backing (Hide)'!B$132,'Capacity Summary'!$B$139:$B$238,0),MATCH('Capacity Backing (Hide)'!$A140,'Capacity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(Hide)'!$A140,'Capacity Summary'!$I$138:$BH$138,0))="x",INDEX('Capacity Summary'!$C$139:$F$238,MATCH('Capacity Backing (Hide)'!C$132,'Capacity Summary'!$B$139:$B$238,0),4),IF(INDEX('Capacity Summary'!$I$139:$BH$238,MATCH('Capacity Backing (Hide)'!C$132,'Capacity Summary'!$B$139:$B$238,0),MATCH('Capacity Backing (Hide)'!$A140,'Capacity Summary'!$I$138:$BH$138,0))&lt;&gt;0,INDEX('Capacity Summary'!$I$139:$BH$238,MATCH('Capacity Backing (Hide)'!C$132,'Capacity Summary'!$B$139:$B$238,0),MATCH('Capacity Backing (Hide)'!$A140,'Capacity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(Hide)'!$A140,'Capacity Summary'!$I$138:$BH$138,0))="x",INDEX('Capacity Summary'!$C$139:$F$238,MATCH('Capacity Backing (Hide)'!D$132,'Capacity Summary'!$B$139:$B$238,0),4),IF(INDEX('Capacity Summary'!$I$139:$BH$238,MATCH('Capacity Backing (Hide)'!D$132,'Capacity Summary'!$B$139:$B$238,0),MATCH('Capacity Backing (Hide)'!$A140,'Capacity Summary'!$I$138:$BH$138,0))&lt;&gt;0,INDEX('Capacity Summary'!$I$139:$BH$238,MATCH('Capacity Backing (Hide)'!D$132,'Capacity Summary'!$B$139:$B$238,0),MATCH('Capacity Backing (Hide)'!$A140,'Capacity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(Hide)'!$A140,'Capacity Summary'!$I$138:$BH$138,0))="x",INDEX('Capacity Summary'!$C$139:$F$238,MATCH('Capacity Backing (Hide)'!E$132,'Capacity Summary'!$B$139:$B$238,0),4),IF(INDEX('Capacity Summary'!$I$139:$BH$238,MATCH('Capacity Backing (Hide)'!E$132,'Capacity Summary'!$B$139:$B$238,0),MATCH('Capacity Backing (Hide)'!$A140,'Capacity Summary'!$I$138:$BH$138,0))&lt;&gt;0,INDEX('Capacity Summary'!$I$139:$BH$238,MATCH('Capacity Backing (Hide)'!E$132,'Capacity Summary'!$B$139:$B$238,0),MATCH('Capacity Backing (Hide)'!$A140,'Capacity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(Hide)'!$A140,'Capacity Summary'!$I$138:$BH$138,0))="x",INDEX('Capacity Summary'!$C$139:$F$238,MATCH('Capacity Backing (Hide)'!F$132,'Capacity Summary'!$B$139:$B$238,0),4),IF(INDEX('Capacity Summary'!$I$139:$BH$238,MATCH('Capacity Backing (Hide)'!F$132,'Capacity Summary'!$B$139:$B$238,0),MATCH('Capacity Backing (Hide)'!$A140,'Capacity Summary'!$I$138:$BH$138,0))&lt;&gt;0,INDEX('Capacity Summary'!$I$139:$BH$238,MATCH('Capacity Backing (Hide)'!F$132,'Capacity Summary'!$B$139:$B$238,0),MATCH('Capacity Backing (Hide)'!$A140,'Capacity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(Hide)'!$A140,'Capacity Summary'!$I$138:$BH$138,0))="x",INDEX('Capacity Summary'!$C$139:$F$238,MATCH('Capacity Backing (Hide)'!G$132,'Capacity Summary'!$B$139:$B$238,0),4),IF(INDEX('Capacity Summary'!$I$139:$BH$238,MATCH('Capacity Backing (Hide)'!G$132,'Capacity Summary'!$B$139:$B$238,0),MATCH('Capacity Backing (Hide)'!$A140,'Capacity Summary'!$I$138:$BH$138,0))&lt;&gt;0,INDEX('Capacity Summary'!$I$139:$BH$238,MATCH('Capacity Backing (Hide)'!G$132,'Capacity Summary'!$B$139:$B$238,0),MATCH('Capacity Backing (Hide)'!$A140,'Capacity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(Hide)'!$A140,'Capacity Summary'!$I$138:$BH$138,0))="x",INDEX('Capacity Summary'!$C$139:$F$238,MATCH('Capacity Backing (Hide)'!H$132,'Capacity Summary'!$B$139:$B$238,0),4),IF(INDEX('Capacity Summary'!$I$139:$BH$238,MATCH('Capacity Backing (Hide)'!H$132,'Capacity Summary'!$B$139:$B$238,0),MATCH('Capacity Backing (Hide)'!$A140,'Capacity Summary'!$I$138:$BH$138,0))&lt;&gt;0,INDEX('Capacity Summary'!$I$139:$BH$238,MATCH('Capacity Backing (Hide)'!H$132,'Capacity Summary'!$B$139:$B$238,0),MATCH('Capacity Backing (Hide)'!$A140,'Capacity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(Hide)'!$A140,'Capacity Summary'!$I$138:$BH$138,0))="x",INDEX('Capacity Summary'!$C$139:$F$238,MATCH('Capacity Backing (Hide)'!I$132,'Capacity Summary'!$B$139:$B$238,0),4),IF(INDEX('Capacity Summary'!$I$139:$BH$238,MATCH('Capacity Backing (Hide)'!I$132,'Capacity Summary'!$B$139:$B$238,0),MATCH('Capacity Backing (Hide)'!$A140,'Capacity Summary'!$I$138:$BH$138,0))&lt;&gt;0,INDEX('Capacity Summary'!$I$139:$BH$238,MATCH('Capacity Backing (Hide)'!I$132,'Capacity Summary'!$B$139:$B$238,0),MATCH('Capacity Backing (Hide)'!$A140,'Capacity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(Hide)'!$A140,'Capacity Summary'!$I$138:$BH$138,0))="x",INDEX('Capacity Summary'!$C$139:$F$238,MATCH('Capacity Backing (Hide)'!J$132,'Capacity Summary'!$B$139:$B$238,0),4),IF(INDEX('Capacity Summary'!$I$139:$BH$238,MATCH('Capacity Backing (Hide)'!J$132,'Capacity Summary'!$B$139:$B$238,0),MATCH('Capacity Backing (Hide)'!$A140,'Capacity Summary'!$I$138:$BH$138,0))&lt;&gt;0,INDEX('Capacity Summary'!$I$139:$BH$238,MATCH('Capacity Backing (Hide)'!J$132,'Capacity Summary'!$B$139:$B$238,0),MATCH('Capacity Backing (Hide)'!$A140,'Capacity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(Hide)'!$A140,'Capacity Summary'!$I$138:$BH$138,0))="x",INDEX('Capacity Summary'!$C$139:$F$238,MATCH('Capacity Backing (Hide)'!K$132,'Capacity Summary'!$B$139:$B$238,0),4),IF(INDEX('Capacity Summary'!$I$139:$BH$238,MATCH('Capacity Backing (Hide)'!K$132,'Capacity Summary'!$B$139:$B$238,0),MATCH('Capacity Backing (Hide)'!$A140,'Capacity Summary'!$I$138:$BH$138,0))&lt;&gt;0,INDEX('Capacity Summary'!$I$139:$BH$238,MATCH('Capacity Backing (Hide)'!K$132,'Capacity Summary'!$B$139:$B$238,0),MATCH('Capacity Backing (Hide)'!$A140,'Capacity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(Hide)'!$A140,'Capacity Summary'!$I$138:$BH$138,0))="x",INDEX('Capacity Summary'!$C$139:$F$238,MATCH('Capacity Backing (Hide)'!L$132,'Capacity Summary'!$B$139:$B$238,0),4),IF(INDEX('Capacity Summary'!$I$139:$BH$238,MATCH('Capacity Backing (Hide)'!L$132,'Capacity Summary'!$B$139:$B$238,0),MATCH('Capacity Backing (Hide)'!$A140,'Capacity Summary'!$I$138:$BH$138,0))&lt;&gt;0,INDEX('Capacity Summary'!$I$139:$BH$238,MATCH('Capacity Backing (Hide)'!L$132,'Capacity Summary'!$B$139:$B$238,0),MATCH('Capacity Backing (Hide)'!$A140,'Capacity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(Hide)'!$A140,'Capacity Summary'!$I$138:$BH$138,0))="x",INDEX('Capacity Summary'!$C$139:$F$238,MATCH('Capacity Backing (Hide)'!M$132,'Capacity Summary'!$B$139:$B$238,0),4),IF(INDEX('Capacity Summary'!$I$139:$BH$238,MATCH('Capacity Backing (Hide)'!M$132,'Capacity Summary'!$B$139:$B$238,0),MATCH('Capacity Backing (Hide)'!$A140,'Capacity Summary'!$I$138:$BH$138,0))&lt;&gt;0,INDEX('Capacity Summary'!$I$139:$BH$238,MATCH('Capacity Backing (Hide)'!M$132,'Capacity Summary'!$B$139:$B$238,0),MATCH('Capacity Backing (Hide)'!$A140,'Capacity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(Hide)'!$A140,'Capacity Summary'!$I$138:$BH$138,0))="x",INDEX('Capacity Summary'!$C$139:$F$238,MATCH('Capacity Backing (Hide)'!N$132,'Capacity Summary'!$B$139:$B$238,0),4),IF(INDEX('Capacity Summary'!$I$139:$BH$238,MATCH('Capacity Backing (Hide)'!N$132,'Capacity Summary'!$B$139:$B$238,0),MATCH('Capacity Backing (Hide)'!$A140,'Capacity Summary'!$I$138:$BH$138,0))&lt;&gt;0,INDEX('Capacity Summary'!$I$139:$BH$238,MATCH('Capacity Backing (Hide)'!N$132,'Capacity Summary'!$B$139:$B$238,0),MATCH('Capacity Backing (Hide)'!$A140,'Capacity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(Hide)'!$A140,'Capacity Summary'!$I$138:$BH$138,0))="x",INDEX('Capacity Summary'!$C$139:$F$238,MATCH('Capacity Backing (Hide)'!O$132,'Capacity Summary'!$B$139:$B$238,0),4),IF(INDEX('Capacity Summary'!$I$139:$BH$238,MATCH('Capacity Backing (Hide)'!O$132,'Capacity Summary'!$B$139:$B$238,0),MATCH('Capacity Backing (Hide)'!$A140,'Capacity Summary'!$I$138:$BH$138,0))&lt;&gt;0,INDEX('Capacity Summary'!$I$139:$BH$238,MATCH('Capacity Backing (Hide)'!O$132,'Capacity Summary'!$B$139:$B$238,0),MATCH('Capacity Backing (Hide)'!$A140,'Capacity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(Hide)'!$A140,'Capacity Summary'!$I$138:$BH$138,0))="x",INDEX('Capacity Summary'!$C$139:$F$238,MATCH('Capacity Backing (Hide)'!P$132,'Capacity Summary'!$B$139:$B$238,0),4),IF(INDEX('Capacity Summary'!$I$139:$BH$238,MATCH('Capacity Backing (Hide)'!P$132,'Capacity Summary'!$B$139:$B$238,0),MATCH('Capacity Backing (Hide)'!$A140,'Capacity Summary'!$I$138:$BH$138,0))&lt;&gt;0,INDEX('Capacity Summary'!$I$139:$BH$238,MATCH('Capacity Backing (Hide)'!P$132,'Capacity Summary'!$B$139:$B$238,0),MATCH('Capacity Backing (Hide)'!$A140,'Capacity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(Hide)'!$A140,'Capacity Summary'!$I$138:$BH$138,0))="x",INDEX('Capacity Summary'!$C$139:$F$238,MATCH('Capacity Backing (Hide)'!Q$132,'Capacity Summary'!$B$139:$B$238,0),4),IF(INDEX('Capacity Summary'!$I$139:$BH$238,MATCH('Capacity Backing (Hide)'!Q$132,'Capacity Summary'!$B$139:$B$238,0),MATCH('Capacity Backing (Hide)'!$A140,'Capacity Summary'!$I$138:$BH$138,0))&lt;&gt;0,INDEX('Capacity Summary'!$I$139:$BH$238,MATCH('Capacity Backing (Hide)'!Q$132,'Capacity Summary'!$B$139:$B$238,0),MATCH('Capacity Backing (Hide)'!$A140,'Capacity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(Hide)'!$A140,'Capacity Summary'!$I$138:$BH$138,0))="x",INDEX('Capacity Summary'!$C$139:$F$238,MATCH('Capacity Backing (Hide)'!R$132,'Capacity Summary'!$B$139:$B$238,0),4),IF(INDEX('Capacity Summary'!$I$139:$BH$238,MATCH('Capacity Backing (Hide)'!R$132,'Capacity Summary'!$B$139:$B$238,0),MATCH('Capacity Backing (Hide)'!$A140,'Capacity Summary'!$I$138:$BH$138,0))&lt;&gt;0,INDEX('Capacity Summary'!$I$139:$BH$238,MATCH('Capacity Backing (Hide)'!R$132,'Capacity Summary'!$B$139:$B$238,0),MATCH('Capacity Backing (Hide)'!$A140,'Capacity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(Hide)'!$A140,'Capacity Summary'!$I$138:$BH$138,0))="x",INDEX('Capacity Summary'!$C$139:$F$238,MATCH('Capacity Backing (Hide)'!S$132,'Capacity Summary'!$B$139:$B$238,0),4),IF(INDEX('Capacity Summary'!$I$139:$BH$238,MATCH('Capacity Backing (Hide)'!S$132,'Capacity Summary'!$B$139:$B$238,0),MATCH('Capacity Backing (Hide)'!$A140,'Capacity Summary'!$I$138:$BH$138,0))&lt;&gt;0,INDEX('Capacity Summary'!$I$139:$BH$238,MATCH('Capacity Backing (Hide)'!S$132,'Capacity Summary'!$B$139:$B$238,0),MATCH('Capacity Backing (Hide)'!$A140,'Capacity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(Hide)'!$A140,'Capacity Summary'!$I$138:$BH$138,0))="x",INDEX('Capacity Summary'!$C$139:$F$238,MATCH('Capacity Backing (Hide)'!T$132,'Capacity Summary'!$B$139:$B$238,0),4),IF(INDEX('Capacity Summary'!$I$139:$BH$238,MATCH('Capacity Backing (Hide)'!T$132,'Capacity Summary'!$B$139:$B$238,0),MATCH('Capacity Backing (Hide)'!$A140,'Capacity Summary'!$I$138:$BH$138,0))&lt;&gt;0,INDEX('Capacity Summary'!$I$139:$BH$238,MATCH('Capacity Backing (Hide)'!T$132,'Capacity Summary'!$B$139:$B$238,0),MATCH('Capacity Backing (Hide)'!$A140,'Capacity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(Hide)'!$A140,'Capacity Summary'!$I$138:$BH$138,0))="x",INDEX('Capacity Summary'!$C$139:$F$238,MATCH('Capacity Backing (Hide)'!U$132,'Capacity Summary'!$B$139:$B$238,0),4),IF(INDEX('Capacity Summary'!$I$139:$BH$238,MATCH('Capacity Backing (Hide)'!U$132,'Capacity Summary'!$B$139:$B$238,0),MATCH('Capacity Backing (Hide)'!$A140,'Capacity Summary'!$I$138:$BH$138,0))&lt;&gt;0,INDEX('Capacity Summary'!$I$139:$BH$238,MATCH('Capacity Backing (Hide)'!U$132,'Capacity Summary'!$B$139:$B$238,0),MATCH('Capacity Backing (Hide)'!$A140,'Capacity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(Hide)'!$A140,'Capacity Summary'!$I$138:$BH$138,0))="x",INDEX('Capacity Summary'!$C$139:$F$238,MATCH('Capacity Backing (Hide)'!V$132,'Capacity Summary'!$B$139:$B$238,0),4),IF(INDEX('Capacity Summary'!$I$139:$BH$238,MATCH('Capacity Backing (Hide)'!V$132,'Capacity Summary'!$B$139:$B$238,0),MATCH('Capacity Backing (Hide)'!$A140,'Capacity Summary'!$I$138:$BH$138,0))&lt;&gt;0,INDEX('Capacity Summary'!$I$139:$BH$238,MATCH('Capacity Backing (Hide)'!V$132,'Capacity Summary'!$B$139:$B$238,0),MATCH('Capacity Backing (Hide)'!$A140,'Capacity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(Hide)'!$A140,'Capacity Summary'!$I$138:$BH$138,0))="x",INDEX('Capacity Summary'!$C$139:$F$238,MATCH('Capacity Backing (Hide)'!W$132,'Capacity Summary'!$B$139:$B$238,0),4),IF(INDEX('Capacity Summary'!$I$139:$BH$238,MATCH('Capacity Backing (Hide)'!W$132,'Capacity Summary'!$B$139:$B$238,0),MATCH('Capacity Backing (Hide)'!$A140,'Capacity Summary'!$I$138:$BH$138,0))&lt;&gt;0,INDEX('Capacity Summary'!$I$139:$BH$238,MATCH('Capacity Backing (Hide)'!W$132,'Capacity Summary'!$B$139:$B$238,0),MATCH('Capacity Backing (Hide)'!$A140,'Capacity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(Hide)'!$A140,'Capacity Summary'!$I$138:$BH$138,0))="x",INDEX('Capacity Summary'!$C$139:$F$238,MATCH('Capacity Backing (Hide)'!X$132,'Capacity Summary'!$B$139:$B$238,0),4),IF(INDEX('Capacity Summary'!$I$139:$BH$238,MATCH('Capacity Backing (Hide)'!X$132,'Capacity Summary'!$B$139:$B$238,0),MATCH('Capacity Backing (Hide)'!$A140,'Capacity Summary'!$I$138:$BH$138,0))&lt;&gt;0,INDEX('Capacity Summary'!$I$139:$BH$238,MATCH('Capacity Backing (Hide)'!X$132,'Capacity Summary'!$B$139:$B$238,0),MATCH('Capacity Backing (Hide)'!$A140,'Capacity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(Hide)'!$A140,'Capacity Summary'!$I$138:$BH$138,0))="x",INDEX('Capacity Summary'!$C$139:$F$238,MATCH('Capacity Backing (Hide)'!Y$132,'Capacity Summary'!$B$139:$B$238,0),4),IF(INDEX('Capacity Summary'!$I$139:$BH$238,MATCH('Capacity Backing (Hide)'!Y$132,'Capacity Summary'!$B$139:$B$238,0),MATCH('Capacity Backing (Hide)'!$A140,'Capacity Summary'!$I$138:$BH$138,0))&lt;&gt;0,INDEX('Capacity Summary'!$I$139:$BH$238,MATCH('Capacity Backing (Hide)'!Y$132,'Capacity Summary'!$B$139:$B$238,0),MATCH('Capacity Backing (Hide)'!$A140,'Capacity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(Hide)'!$A140,'Capacity Summary'!$I$138:$BH$138,0))="x",INDEX('Capacity Summary'!$C$139:$F$238,MATCH('Capacity Backing (Hide)'!Z$132,'Capacity Summary'!$B$139:$B$238,0),4),IF(INDEX('Capacity Summary'!$I$139:$BH$238,MATCH('Capacity Backing (Hide)'!Z$132,'Capacity Summary'!$B$139:$B$238,0),MATCH('Capacity Backing (Hide)'!$A140,'Capacity Summary'!$I$138:$BH$138,0))&lt;&gt;0,INDEX('Capacity Summary'!$I$139:$BH$238,MATCH('Capacity Backing (Hide)'!Z$132,'Capacity Summary'!$B$139:$B$238,0),MATCH('Capacity Backing (Hide)'!$A140,'Capacity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(Hide)'!$A140,'Capacity Summary'!$I$138:$BH$138,0))="x",INDEX('Capacity Summary'!$C$139:$F$238,MATCH('Capacity Backing (Hide)'!AA$132,'Capacity Summary'!$B$139:$B$238,0),4),IF(INDEX('Capacity Summary'!$I$139:$BH$238,MATCH('Capacity Backing (Hide)'!AA$132,'Capacity Summary'!$B$139:$B$238,0),MATCH('Capacity Backing (Hide)'!$A140,'Capacity Summary'!$I$138:$BH$138,0))&lt;&gt;0,INDEX('Capacity Summary'!$I$139:$BH$238,MATCH('Capacity Backing (Hide)'!AA$132,'Capacity Summary'!$B$139:$B$238,0),MATCH('Capacity Backing (Hide)'!$A140,'Capacity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(Hide)'!$A140,'Capacity Summary'!$I$138:$BH$138,0))="x",INDEX('Capacity Summary'!$C$139:$F$238,MATCH('Capacity Backing (Hide)'!AB$132,'Capacity Summary'!$B$139:$B$238,0),4),IF(INDEX('Capacity Summary'!$I$139:$BH$238,MATCH('Capacity Backing (Hide)'!AB$132,'Capacity Summary'!$B$139:$B$238,0),MATCH('Capacity Backing (Hide)'!$A140,'Capacity Summary'!$I$138:$BH$138,0))&lt;&gt;0,INDEX('Capacity Summary'!$I$139:$BH$238,MATCH('Capacity Backing (Hide)'!AB$132,'Capacity Summary'!$B$139:$B$238,0),MATCH('Capacity Backing (Hide)'!$A140,'Capacity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(Hide)'!$A140,'Capacity Summary'!$I$138:$BH$138,0))="x",INDEX('Capacity Summary'!$C$139:$F$238,MATCH('Capacity Backing (Hide)'!AC$132,'Capacity Summary'!$B$139:$B$238,0),4),IF(INDEX('Capacity Summary'!$I$139:$BH$238,MATCH('Capacity Backing (Hide)'!AC$132,'Capacity Summary'!$B$139:$B$238,0),MATCH('Capacity Backing (Hide)'!$A140,'Capacity Summary'!$I$138:$BH$138,0))&lt;&gt;0,INDEX('Capacity Summary'!$I$139:$BH$238,MATCH('Capacity Backing (Hide)'!AC$132,'Capacity Summary'!$B$139:$B$238,0),MATCH('Capacity Backing (Hide)'!$A140,'Capacity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(Hide)'!$A140,'Capacity Summary'!$I$138:$BH$138,0))="x",INDEX('Capacity Summary'!$C$139:$F$238,MATCH('Capacity Backing (Hide)'!AD$132,'Capacity Summary'!$B$139:$B$238,0),4),IF(INDEX('Capacity Summary'!$I$139:$BH$238,MATCH('Capacity Backing (Hide)'!AD$132,'Capacity Summary'!$B$139:$B$238,0),MATCH('Capacity Backing (Hide)'!$A140,'Capacity Summary'!$I$138:$BH$138,0))&lt;&gt;0,INDEX('Capacity Summary'!$I$139:$BH$238,MATCH('Capacity Backing (Hide)'!AD$132,'Capacity Summary'!$B$139:$B$238,0),MATCH('Capacity Backing (Hide)'!$A140,'Capacity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(Hide)'!$A140,'Capacity Summary'!$I$138:$BH$138,0))="x",INDEX('Capacity Summary'!$C$139:$F$238,MATCH('Capacity Backing (Hide)'!AE$132,'Capacity Summary'!$B$139:$B$238,0),4),IF(INDEX('Capacity Summary'!$I$139:$BH$238,MATCH('Capacity Backing (Hide)'!AE$132,'Capacity Summary'!$B$139:$B$238,0),MATCH('Capacity Backing (Hide)'!$A140,'Capacity Summary'!$I$138:$BH$138,0))&lt;&gt;0,INDEX('Capacity Summary'!$I$139:$BH$238,MATCH('Capacity Backing (Hide)'!AE$132,'Capacity Summary'!$B$139:$B$238,0),MATCH('Capacity Backing (Hide)'!$A140,'Capacity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(Hide)'!$A140,'Capacity Summary'!$I$138:$BH$138,0))="x",INDEX('Capacity Summary'!$C$139:$F$238,MATCH('Capacity Backing (Hide)'!AF$132,'Capacity Summary'!$B$139:$B$238,0),4),IF(INDEX('Capacity Summary'!$I$139:$BH$238,MATCH('Capacity Backing (Hide)'!AF$132,'Capacity Summary'!$B$139:$B$238,0),MATCH('Capacity Backing (Hide)'!$A140,'Capacity Summary'!$I$138:$BH$138,0))&lt;&gt;0,INDEX('Capacity Summary'!$I$139:$BH$238,MATCH('Capacity Backing (Hide)'!AF$132,'Capacity Summary'!$B$139:$B$238,0),MATCH('Capacity Backing (Hide)'!$A140,'Capacity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(Hide)'!$A140,'Capacity Summary'!$I$138:$BH$138,0))="x",INDEX('Capacity Summary'!$C$139:$F$238,MATCH('Capacity Backing (Hide)'!AG$132,'Capacity Summary'!$B$139:$B$238,0),4),IF(INDEX('Capacity Summary'!$I$139:$BH$238,MATCH('Capacity Backing (Hide)'!AG$132,'Capacity Summary'!$B$139:$B$238,0),MATCH('Capacity Backing (Hide)'!$A140,'Capacity Summary'!$I$138:$BH$138,0))&lt;&gt;0,INDEX('Capacity Summary'!$I$139:$BH$238,MATCH('Capacity Backing (Hide)'!AG$132,'Capacity Summary'!$B$139:$B$238,0),MATCH('Capacity Backing (Hide)'!$A140,'Capacity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(Hide)'!$A140,'Capacity Summary'!$I$138:$BH$138,0))="x",INDEX('Capacity Summary'!$C$139:$F$238,MATCH('Capacity Backing (Hide)'!AH$132,'Capacity Summary'!$B$139:$B$238,0),4),IF(INDEX('Capacity Summary'!$I$139:$BH$238,MATCH('Capacity Backing (Hide)'!AH$132,'Capacity Summary'!$B$139:$B$238,0),MATCH('Capacity Backing (Hide)'!$A140,'Capacity Summary'!$I$138:$BH$138,0))&lt;&gt;0,INDEX('Capacity Summary'!$I$139:$BH$238,MATCH('Capacity Backing (Hide)'!AH$132,'Capacity Summary'!$B$139:$B$238,0),MATCH('Capacity Backing (Hide)'!$A140,'Capacity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(Hide)'!$A140,'Capacity Summary'!$I$138:$BH$138,0))="x",INDEX('Capacity Summary'!$C$139:$F$238,MATCH('Capacity Backing (Hide)'!AI$132,'Capacity Summary'!$B$139:$B$238,0),4),IF(INDEX('Capacity Summary'!$I$139:$BH$238,MATCH('Capacity Backing (Hide)'!AI$132,'Capacity Summary'!$B$139:$B$238,0),MATCH('Capacity Backing (Hide)'!$A140,'Capacity Summary'!$I$138:$BH$138,0))&lt;&gt;0,INDEX('Capacity Summary'!$I$139:$BH$238,MATCH('Capacity Backing (Hide)'!AI$132,'Capacity Summary'!$B$139:$B$238,0),MATCH('Capacity Backing (Hide)'!$A140,'Capacity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(Hide)'!$A140,'Capacity Summary'!$I$138:$BH$138,0))="x",INDEX('Capacity Summary'!$C$139:$F$238,MATCH('Capacity Backing (Hide)'!AJ$132,'Capacity Summary'!$B$139:$B$238,0),4),IF(INDEX('Capacity Summary'!$I$139:$BH$238,MATCH('Capacity Backing (Hide)'!AJ$132,'Capacity Summary'!$B$139:$B$238,0),MATCH('Capacity Backing (Hide)'!$A140,'Capacity Summary'!$I$138:$BH$138,0))&lt;&gt;0,INDEX('Capacity Summary'!$I$139:$BH$238,MATCH('Capacity Backing (Hide)'!AJ$132,'Capacity Summary'!$B$139:$B$238,0),MATCH('Capacity Backing (Hide)'!$A140,'Capacity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(Hide)'!$A140,'Capacity Summary'!$I$138:$BH$138,0))="x",INDEX('Capacity Summary'!$C$139:$F$238,MATCH('Capacity Backing (Hide)'!AK$132,'Capacity Summary'!$B$139:$B$238,0),4),IF(INDEX('Capacity Summary'!$I$139:$BH$238,MATCH('Capacity Backing (Hide)'!AK$132,'Capacity Summary'!$B$139:$B$238,0),MATCH('Capacity Backing (Hide)'!$A140,'Capacity Summary'!$I$138:$BH$138,0))&lt;&gt;0,INDEX('Capacity Summary'!$I$139:$BH$238,MATCH('Capacity Backing (Hide)'!AK$132,'Capacity Summary'!$B$139:$B$238,0),MATCH('Capacity Backing (Hide)'!$A140,'Capacity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(Hide)'!$A140,'Capacity Summary'!$I$138:$BH$138,0))="x",INDEX('Capacity Summary'!$C$139:$F$238,MATCH('Capacity Backing (Hide)'!AL$132,'Capacity Summary'!$B$139:$B$238,0),4),IF(INDEX('Capacity Summary'!$I$139:$BH$238,MATCH('Capacity Backing (Hide)'!AL$132,'Capacity Summary'!$B$139:$B$238,0),MATCH('Capacity Backing (Hide)'!$A140,'Capacity Summary'!$I$138:$BH$138,0))&lt;&gt;0,INDEX('Capacity Summary'!$I$139:$BH$238,MATCH('Capacity Backing (Hide)'!AL$132,'Capacity Summary'!$B$139:$B$238,0),MATCH('Capacity Backing (Hide)'!$A140,'Capacity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(Hide)'!$A140,'Capacity Summary'!$I$138:$BH$138,0))="x",INDEX('Capacity Summary'!$C$139:$F$238,MATCH('Capacity Backing (Hide)'!AM$132,'Capacity Summary'!$B$139:$B$238,0),4),IF(INDEX('Capacity Summary'!$I$139:$BH$238,MATCH('Capacity Backing (Hide)'!AM$132,'Capacity Summary'!$B$139:$B$238,0),MATCH('Capacity Backing (Hide)'!$A140,'Capacity Summary'!$I$138:$BH$138,0))&lt;&gt;0,INDEX('Capacity Summary'!$I$139:$BH$238,MATCH('Capacity Backing (Hide)'!AM$132,'Capacity Summary'!$B$139:$B$238,0),MATCH('Capacity Backing (Hide)'!$A140,'Capacity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(Hide)'!$A140,'Capacity Summary'!$I$138:$BH$138,0))="x",INDEX('Capacity Summary'!$C$139:$F$238,MATCH('Capacity Backing (Hide)'!AN$132,'Capacity Summary'!$B$139:$B$238,0),4),IF(INDEX('Capacity Summary'!$I$139:$BH$238,MATCH('Capacity Backing (Hide)'!AN$132,'Capacity Summary'!$B$139:$B$238,0),MATCH('Capacity Backing (Hide)'!$A140,'Capacity Summary'!$I$138:$BH$138,0))&lt;&gt;0,INDEX('Capacity Summary'!$I$139:$BH$238,MATCH('Capacity Backing (Hide)'!AN$132,'Capacity Summary'!$B$139:$B$238,0),MATCH('Capacity Backing (Hide)'!$A140,'Capacity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(Hide)'!$A140,'Capacity Summary'!$I$138:$BH$138,0))="x",INDEX('Capacity Summary'!$C$139:$F$238,MATCH('Capacity Backing (Hide)'!AO$132,'Capacity Summary'!$B$139:$B$238,0),4),IF(INDEX('Capacity Summary'!$I$139:$BH$238,MATCH('Capacity Backing (Hide)'!AO$132,'Capacity Summary'!$B$139:$B$238,0),MATCH('Capacity Backing (Hide)'!$A140,'Capacity Summary'!$I$138:$BH$138,0))&lt;&gt;0,INDEX('Capacity Summary'!$I$139:$BH$238,MATCH('Capacity Backing (Hide)'!AO$132,'Capacity Summary'!$B$139:$B$238,0),MATCH('Capacity Backing (Hide)'!$A140,'Capacity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(Hide)'!$A140,'Capacity Summary'!$I$138:$BH$138,0))="x",INDEX('Capacity Summary'!$C$139:$F$238,MATCH('Capacity Backing (Hide)'!AP$132,'Capacity Summary'!$B$139:$B$238,0),4),IF(INDEX('Capacity Summary'!$I$139:$BH$238,MATCH('Capacity Backing (Hide)'!AP$132,'Capacity Summary'!$B$139:$B$238,0),MATCH('Capacity Backing (Hide)'!$A140,'Capacity Summary'!$I$138:$BH$138,0))&lt;&gt;0,INDEX('Capacity Summary'!$I$139:$BH$238,MATCH('Capacity Backing (Hide)'!AP$132,'Capacity Summary'!$B$139:$B$238,0),MATCH('Capacity Backing (Hide)'!$A140,'Capacity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(Hide)'!$A140,'Capacity Summary'!$I$138:$BH$138,0))="x",INDEX('Capacity Summary'!$C$139:$F$238,MATCH('Capacity Backing (Hide)'!AQ$132,'Capacity Summary'!$B$139:$B$238,0),4),IF(INDEX('Capacity Summary'!$I$139:$BH$238,MATCH('Capacity Backing (Hide)'!AQ$132,'Capacity Summary'!$B$139:$B$238,0),MATCH('Capacity Backing (Hide)'!$A140,'Capacity Summary'!$I$138:$BH$138,0))&lt;&gt;0,INDEX('Capacity Summary'!$I$139:$BH$238,MATCH('Capacity Backing (Hide)'!AQ$132,'Capacity Summary'!$B$139:$B$238,0),MATCH('Capacity Backing (Hide)'!$A140,'Capacity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(Hide)'!$A140,'Capacity Summary'!$I$138:$BH$138,0))="x",INDEX('Capacity Summary'!$C$139:$F$238,MATCH('Capacity Backing (Hide)'!AR$132,'Capacity Summary'!$B$139:$B$238,0),4),IF(INDEX('Capacity Summary'!$I$139:$BH$238,MATCH('Capacity Backing (Hide)'!AR$132,'Capacity Summary'!$B$139:$B$238,0),MATCH('Capacity Backing (Hide)'!$A140,'Capacity Summary'!$I$138:$BH$138,0))&lt;&gt;0,INDEX('Capacity Summary'!$I$139:$BH$238,MATCH('Capacity Backing (Hide)'!AR$132,'Capacity Summary'!$B$139:$B$238,0),MATCH('Capacity Backing (Hide)'!$A140,'Capacity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(Hide)'!$A140,'Capacity Summary'!$I$138:$BH$138,0))="x",INDEX('Capacity Summary'!$C$139:$F$238,MATCH('Capacity Backing (Hide)'!AS$132,'Capacity Summary'!$B$139:$B$238,0),4),IF(INDEX('Capacity Summary'!$I$139:$BH$238,MATCH('Capacity Backing (Hide)'!AS$132,'Capacity Summary'!$B$139:$B$238,0),MATCH('Capacity Backing (Hide)'!$A140,'Capacity Summary'!$I$138:$BH$138,0))&lt;&gt;0,INDEX('Capacity Summary'!$I$139:$BH$238,MATCH('Capacity Backing (Hide)'!AS$132,'Capacity Summary'!$B$139:$B$238,0),MATCH('Capacity Backing (Hide)'!$A140,'Capacity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(Hide)'!$A140,'Capacity Summary'!$I$138:$BH$138,0))="x",INDEX('Capacity Summary'!$C$139:$F$238,MATCH('Capacity Backing (Hide)'!AT$132,'Capacity Summary'!$B$139:$B$238,0),4),IF(INDEX('Capacity Summary'!$I$139:$BH$238,MATCH('Capacity Backing (Hide)'!AT$132,'Capacity Summary'!$B$139:$B$238,0),MATCH('Capacity Backing (Hide)'!$A140,'Capacity Summary'!$I$138:$BH$138,0))&lt;&gt;0,INDEX('Capacity Summary'!$I$139:$BH$238,MATCH('Capacity Backing (Hide)'!AT$132,'Capacity Summary'!$B$139:$B$238,0),MATCH('Capacity Backing (Hide)'!$A140,'Capacity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(Hide)'!$A140,'Capacity Summary'!$I$138:$BH$138,0))="x",INDEX('Capacity Summary'!$C$139:$F$238,MATCH('Capacity Backing (Hide)'!AU$132,'Capacity Summary'!$B$139:$B$238,0),4),IF(INDEX('Capacity Summary'!$I$139:$BH$238,MATCH('Capacity Backing (Hide)'!AU$132,'Capacity Summary'!$B$139:$B$238,0),MATCH('Capacity Backing (Hide)'!$A140,'Capacity Summary'!$I$138:$BH$138,0))&lt;&gt;0,INDEX('Capacity Summary'!$I$139:$BH$238,MATCH('Capacity Backing (Hide)'!AU$132,'Capacity Summary'!$B$139:$B$238,0),MATCH('Capacity Backing (Hide)'!$A140,'Capacity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(Hide)'!$A140,'Capacity Summary'!$I$138:$BH$138,0))="x",INDEX('Capacity Summary'!$C$139:$F$238,MATCH('Capacity Backing (Hide)'!AV$132,'Capacity Summary'!$B$139:$B$238,0),4),IF(INDEX('Capacity Summary'!$I$139:$BH$238,MATCH('Capacity Backing (Hide)'!AV$132,'Capacity Summary'!$B$139:$B$238,0),MATCH('Capacity Backing (Hide)'!$A140,'Capacity Summary'!$I$138:$BH$138,0))&lt;&gt;0,INDEX('Capacity Summary'!$I$139:$BH$238,MATCH('Capacity Backing (Hide)'!AV$132,'Capacity Summary'!$B$139:$B$238,0),MATCH('Capacity Backing (Hide)'!$A140,'Capacity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(Hide)'!$A140,'Capacity Summary'!$I$138:$BH$138,0))="x",INDEX('Capacity Summary'!$C$139:$F$238,MATCH('Capacity Backing (Hide)'!AW$132,'Capacity Summary'!$B$139:$B$238,0),4),IF(INDEX('Capacity Summary'!$I$139:$BH$238,MATCH('Capacity Backing (Hide)'!AW$132,'Capacity Summary'!$B$139:$B$238,0),MATCH('Capacity Backing (Hide)'!$A140,'Capacity Summary'!$I$138:$BH$138,0))&lt;&gt;0,INDEX('Capacity Summary'!$I$139:$BH$238,MATCH('Capacity Backing (Hide)'!AW$132,'Capacity Summary'!$B$139:$B$238,0),MATCH('Capacity Backing (Hide)'!$A140,'Capacity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(Hide)'!$A140,'Capacity Summary'!$I$138:$BH$138,0))="x",INDEX('Capacity Summary'!$C$139:$F$238,MATCH('Capacity Backing (Hide)'!AX$132,'Capacity Summary'!$B$139:$B$238,0),4),IF(INDEX('Capacity Summary'!$I$139:$BH$238,MATCH('Capacity Backing (Hide)'!AX$132,'Capacity Summary'!$B$139:$B$238,0),MATCH('Capacity Backing (Hide)'!$A140,'Capacity Summary'!$I$138:$BH$138,0))&lt;&gt;0,INDEX('Capacity Summary'!$I$139:$BH$238,MATCH('Capacity Backing (Hide)'!AX$132,'Capacity Summary'!$B$139:$B$238,0),MATCH('Capacity Backing (Hide)'!$A140,'Capacity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(Hide)'!$A140,'Capacity Summary'!$I$138:$BH$138,0))="x",INDEX('Capacity Summary'!$C$139:$F$238,MATCH('Capacity Backing (Hide)'!AY$132,'Capacity Summary'!$B$139:$B$238,0),4),IF(INDEX('Capacity Summary'!$I$139:$BH$238,MATCH('Capacity Backing (Hide)'!AY$132,'Capacity Summary'!$B$139:$B$238,0),MATCH('Capacity Backing (Hide)'!$A140,'Capacity Summary'!$I$138:$BH$138,0))&lt;&gt;0,INDEX('Capacity Summary'!$I$139:$BH$238,MATCH('Capacity Backing (Hide)'!AY$132,'Capacity Summary'!$B$139:$B$238,0),MATCH('Capacity Backing (Hide)'!$A140,'Capacity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(Hide)'!$A140,'Capacity Summary'!$I$138:$BH$138,0))="x",INDEX('Capacity Summary'!$C$139:$F$238,MATCH('Capacity Backing (Hide)'!AZ$132,'Capacity Summary'!$B$139:$B$238,0),4),IF(INDEX('Capacity Summary'!$I$139:$BH$238,MATCH('Capacity Backing (Hide)'!AZ$132,'Capacity Summary'!$B$139:$B$238,0),MATCH('Capacity Backing (Hide)'!$A140,'Capacity Summary'!$I$138:$BH$138,0))&lt;&gt;0,INDEX('Capacity Summary'!$I$139:$BH$238,MATCH('Capacity Backing (Hide)'!AZ$132,'Capacity Summary'!$B$139:$B$238,0),MATCH('Capacity Backing (Hide)'!$A140,'Capacity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(Hide)'!$A140,'Capacity Summary'!$I$138:$BH$138,0))="x",INDEX('Capacity Summary'!$C$139:$F$238,MATCH('Capacity Backing (Hide)'!BA$132,'Capacity Summary'!$B$139:$B$238,0),4),IF(INDEX('Capacity Summary'!$I$139:$BH$238,MATCH('Capacity Backing (Hide)'!BA$132,'Capacity Summary'!$B$139:$B$238,0),MATCH('Capacity Backing (Hide)'!$A140,'Capacity Summary'!$I$138:$BH$138,0))&lt;&gt;0,INDEX('Capacity Summary'!$I$139:$BH$238,MATCH('Capacity Backing (Hide)'!BA$132,'Capacity Summary'!$B$139:$B$238,0),MATCH('Capacity Backing (Hide)'!$A140,'Capacity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(Hide)'!$A140,'Capacity Summary'!$I$138:$BH$138,0))="x",INDEX('Capacity Summary'!$C$139:$F$238,MATCH('Capacity Backing (Hide)'!BB$132,'Capacity Summary'!$B$139:$B$238,0),4),IF(INDEX('Capacity Summary'!$I$139:$BH$238,MATCH('Capacity Backing (Hide)'!BB$132,'Capacity Summary'!$B$139:$B$238,0),MATCH('Capacity Backing (Hide)'!$A140,'Capacity Summary'!$I$138:$BH$138,0))&lt;&gt;0,INDEX('Capacity Summary'!$I$139:$BH$238,MATCH('Capacity Backing (Hide)'!BB$132,'Capacity Summary'!$B$139:$B$238,0),MATCH('Capacity Backing (Hide)'!$A140,'Capacity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(Hide)'!$A140,'Capacity Summary'!$I$138:$BH$138,0))="x",INDEX('Capacity Summary'!$C$139:$F$238,MATCH('Capacity Backing (Hide)'!BC$132,'Capacity Summary'!$B$139:$B$238,0),4),IF(INDEX('Capacity Summary'!$I$139:$BH$238,MATCH('Capacity Backing (Hide)'!BC$132,'Capacity Summary'!$B$139:$B$238,0),MATCH('Capacity Backing (Hide)'!$A140,'Capacity Summary'!$I$138:$BH$138,0))&lt;&gt;0,INDEX('Capacity Summary'!$I$139:$BH$238,MATCH('Capacity Backing (Hide)'!BC$132,'Capacity Summary'!$B$139:$B$238,0),MATCH('Capacity Backing (Hide)'!$A140,'Capacity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(Hide)'!$A140,'Capacity Summary'!$I$138:$BH$138,0))="x",INDEX('Capacity Summary'!$C$139:$F$238,MATCH('Capacity Backing (Hide)'!BD$132,'Capacity Summary'!$B$139:$B$238,0),4),IF(INDEX('Capacity Summary'!$I$139:$BH$238,MATCH('Capacity Backing (Hide)'!BD$132,'Capacity Summary'!$B$139:$B$238,0),MATCH('Capacity Backing (Hide)'!$A140,'Capacity Summary'!$I$138:$BH$138,0))&lt;&gt;0,INDEX('Capacity Summary'!$I$139:$BH$238,MATCH('Capacity Backing (Hide)'!BD$132,'Capacity Summary'!$B$139:$B$238,0),MATCH('Capacity Backing (Hide)'!$A140,'Capacity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(Hide)'!$A140,'Capacity Summary'!$I$138:$BH$138,0))="x",INDEX('Capacity Summary'!$C$139:$F$238,MATCH('Capacity Backing (Hide)'!BE$132,'Capacity Summary'!$B$139:$B$238,0),4),IF(INDEX('Capacity Summary'!$I$139:$BH$238,MATCH('Capacity Backing (Hide)'!BE$132,'Capacity Summary'!$B$139:$B$238,0),MATCH('Capacity Backing (Hide)'!$A140,'Capacity Summary'!$I$138:$BH$138,0))&lt;&gt;0,INDEX('Capacity Summary'!$I$139:$BH$238,MATCH('Capacity Backing (Hide)'!BE$132,'Capacity Summary'!$B$139:$B$238,0),MATCH('Capacity Backing (Hide)'!$A140,'Capacity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(Hide)'!$A140,'Capacity Summary'!$I$138:$BH$138,0))="x",INDEX('Capacity Summary'!$C$139:$F$238,MATCH('Capacity Backing (Hide)'!BF$132,'Capacity Summary'!$B$139:$B$238,0),4),IF(INDEX('Capacity Summary'!$I$139:$BH$238,MATCH('Capacity Backing (Hide)'!BF$132,'Capacity Summary'!$B$139:$B$238,0),MATCH('Capacity Backing (Hide)'!$A140,'Capacity Summary'!$I$138:$BH$138,0))&lt;&gt;0,INDEX('Capacity Summary'!$I$139:$BH$238,MATCH('Capacity Backing (Hide)'!BF$132,'Capacity Summary'!$B$139:$B$238,0),MATCH('Capacity Backing (Hide)'!$A140,'Capacity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(Hide)'!$A140,'Capacity Summary'!$I$138:$BH$138,0))="x",INDEX('Capacity Summary'!$C$139:$F$238,MATCH('Capacity Backing (Hide)'!BG$132,'Capacity Summary'!$B$139:$B$238,0),4),IF(INDEX('Capacity Summary'!$I$139:$BH$238,MATCH('Capacity Backing (Hide)'!BG$132,'Capacity Summary'!$B$139:$B$238,0),MATCH('Capacity Backing (Hide)'!$A140,'Capacity Summary'!$I$138:$BH$138,0))&lt;&gt;0,INDEX('Capacity Summary'!$I$139:$BH$238,MATCH('Capacity Backing (Hide)'!BG$132,'Capacity Summary'!$B$139:$B$238,0),MATCH('Capacity Backing (Hide)'!$A140,'Capacity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(Hide)'!$A140,'Capacity Summary'!$I$138:$BH$138,0))="x",INDEX('Capacity Summary'!$C$139:$F$238,MATCH('Capacity Backing (Hide)'!BH$132,'Capacity Summary'!$B$139:$B$238,0),4),IF(INDEX('Capacity Summary'!$I$139:$BH$238,MATCH('Capacity Backing (Hide)'!BH$132,'Capacity Summary'!$B$139:$B$238,0),MATCH('Capacity Backing (Hide)'!$A140,'Capacity Summary'!$I$138:$BH$138,0))&lt;&gt;0,INDEX('Capacity Summary'!$I$139:$BH$238,MATCH('Capacity Backing (Hide)'!BH$132,'Capacity Summary'!$B$139:$B$238,0),MATCH('Capacity Backing (Hide)'!$A140,'Capacity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(Hide)'!$A140,'Capacity Summary'!$I$138:$BH$138,0))="x",INDEX('Capacity Summary'!$C$139:$F$238,MATCH('Capacity Backing (Hide)'!BI$132,'Capacity Summary'!$B$139:$B$238,0),4),IF(INDEX('Capacity Summary'!$I$139:$BH$238,MATCH('Capacity Backing (Hide)'!BI$132,'Capacity Summary'!$B$139:$B$238,0),MATCH('Capacity Backing (Hide)'!$A140,'Capacity Summary'!$I$138:$BH$138,0))&lt;&gt;0,INDEX('Capacity Summary'!$I$139:$BH$238,MATCH('Capacity Backing (Hide)'!BI$132,'Capacity Summary'!$B$139:$B$238,0),MATCH('Capacity Backing (Hide)'!$A140,'Capacity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(Hide)'!$A140,'Capacity Summary'!$I$138:$BH$138,0))="x",INDEX('Capacity Summary'!$C$139:$F$238,MATCH('Capacity Backing (Hide)'!BJ$132,'Capacity Summary'!$B$139:$B$238,0),4),IF(INDEX('Capacity Summary'!$I$139:$BH$238,MATCH('Capacity Backing (Hide)'!BJ$132,'Capacity Summary'!$B$139:$B$238,0),MATCH('Capacity Backing (Hide)'!$A140,'Capacity Summary'!$I$138:$BH$138,0))&lt;&gt;0,INDEX('Capacity Summary'!$I$139:$BH$238,MATCH('Capacity Backing (Hide)'!BJ$132,'Capacity Summary'!$B$139:$B$238,0),MATCH('Capacity Backing (Hide)'!$A140,'Capacity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(Hide)'!$A140,'Capacity Summary'!$I$138:$BH$138,0))="x",INDEX('Capacity Summary'!$C$139:$F$238,MATCH('Capacity Backing (Hide)'!BK$132,'Capacity Summary'!$B$139:$B$238,0),4),IF(INDEX('Capacity Summary'!$I$139:$BH$238,MATCH('Capacity Backing (Hide)'!BK$132,'Capacity Summary'!$B$139:$B$238,0),MATCH('Capacity Backing (Hide)'!$A140,'Capacity Summary'!$I$138:$BH$138,0))&lt;&gt;0,INDEX('Capacity Summary'!$I$139:$BH$238,MATCH('Capacity Backing (Hide)'!BK$132,'Capacity Summary'!$B$139:$B$238,0),MATCH('Capacity Backing (Hide)'!$A140,'Capacity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(Hide)'!$A140,'Capacity Summary'!$I$138:$BH$138,0))="x",INDEX('Capacity Summary'!$C$139:$F$238,MATCH('Capacity Backing (Hide)'!BL$132,'Capacity Summary'!$B$139:$B$238,0),4),IF(INDEX('Capacity Summary'!$I$139:$BH$238,MATCH('Capacity Backing (Hide)'!BL$132,'Capacity Summary'!$B$139:$B$238,0),MATCH('Capacity Backing (Hide)'!$A140,'Capacity Summary'!$I$138:$BH$138,0))&lt;&gt;0,INDEX('Capacity Summary'!$I$139:$BH$238,MATCH('Capacity Backing (Hide)'!BL$132,'Capacity Summary'!$B$139:$B$238,0),MATCH('Capacity Backing (Hide)'!$A140,'Capacity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(Hide)'!$A140,'Capacity Summary'!$I$138:$BH$138,0))="x",INDEX('Capacity Summary'!$C$139:$F$238,MATCH('Capacity Backing (Hide)'!BM$132,'Capacity Summary'!$B$139:$B$238,0),4),IF(INDEX('Capacity Summary'!$I$139:$BH$238,MATCH('Capacity Backing (Hide)'!BM$132,'Capacity Summary'!$B$139:$B$238,0),MATCH('Capacity Backing (Hide)'!$A140,'Capacity Summary'!$I$138:$BH$138,0))&lt;&gt;0,INDEX('Capacity Summary'!$I$139:$BH$238,MATCH('Capacity Backing (Hide)'!BM$132,'Capacity Summary'!$B$139:$B$238,0),MATCH('Capacity Backing (Hide)'!$A140,'Capacity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(Hide)'!$A140,'Capacity Summary'!$I$138:$BH$138,0))="x",INDEX('Capacity Summary'!$C$139:$F$238,MATCH('Capacity Backing (Hide)'!BN$132,'Capacity Summary'!$B$139:$B$238,0),4),IF(INDEX('Capacity Summary'!$I$139:$BH$238,MATCH('Capacity Backing (Hide)'!BN$132,'Capacity Summary'!$B$139:$B$238,0),MATCH('Capacity Backing (Hide)'!$A140,'Capacity Summary'!$I$138:$BH$138,0))&lt;&gt;0,INDEX('Capacity Summary'!$I$139:$BH$238,MATCH('Capacity Backing (Hide)'!BN$132,'Capacity Summary'!$B$139:$B$238,0),MATCH('Capacity Backing (Hide)'!$A140,'Capacity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(Hide)'!$A140,'Capacity Summary'!$I$138:$BH$138,0))="x",INDEX('Capacity Summary'!$C$139:$F$238,MATCH('Capacity Backing (Hide)'!BO$132,'Capacity Summary'!$B$139:$B$238,0),4),IF(INDEX('Capacity Summary'!$I$139:$BH$238,MATCH('Capacity Backing (Hide)'!BO$132,'Capacity Summary'!$B$139:$B$238,0),MATCH('Capacity Backing (Hide)'!$A140,'Capacity Summary'!$I$138:$BH$138,0))&lt;&gt;0,INDEX('Capacity Summary'!$I$139:$BH$238,MATCH('Capacity Backing (Hide)'!BO$132,'Capacity Summary'!$B$139:$B$238,0),MATCH('Capacity Backing (Hide)'!$A140,'Capacity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(Hide)'!$A140,'Capacity Summary'!$I$138:$BH$138,0))="x",INDEX('Capacity Summary'!$C$139:$F$238,MATCH('Capacity Backing (Hide)'!BP$132,'Capacity Summary'!$B$139:$B$238,0),4),IF(INDEX('Capacity Summary'!$I$139:$BH$238,MATCH('Capacity Backing (Hide)'!BP$132,'Capacity Summary'!$B$139:$B$238,0),MATCH('Capacity Backing (Hide)'!$A140,'Capacity Summary'!$I$138:$BH$138,0))&lt;&gt;0,INDEX('Capacity Summary'!$I$139:$BH$238,MATCH('Capacity Backing (Hide)'!BP$132,'Capacity Summary'!$B$139:$B$238,0),MATCH('Capacity Backing (Hide)'!$A140,'Capacity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(Hide)'!$A140,'Capacity Summary'!$I$138:$BH$138,0))="x",INDEX('Capacity Summary'!$C$139:$F$238,MATCH('Capacity Backing (Hide)'!BQ$132,'Capacity Summary'!$B$139:$B$238,0),4),IF(INDEX('Capacity Summary'!$I$139:$BH$238,MATCH('Capacity Backing (Hide)'!BQ$132,'Capacity Summary'!$B$139:$B$238,0),MATCH('Capacity Backing (Hide)'!$A140,'Capacity Summary'!$I$138:$BH$138,0))&lt;&gt;0,INDEX('Capacity Summary'!$I$139:$BH$238,MATCH('Capacity Backing (Hide)'!BQ$132,'Capacity Summary'!$B$139:$B$238,0),MATCH('Capacity Backing (Hide)'!$A140,'Capacity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(Hide)'!$A140,'Capacity Summary'!$I$138:$BH$138,0))="x",INDEX('Capacity Summary'!$C$139:$F$238,MATCH('Capacity Backing (Hide)'!BR$132,'Capacity Summary'!$B$139:$B$238,0),4),IF(INDEX('Capacity Summary'!$I$139:$BH$238,MATCH('Capacity Backing (Hide)'!BR$132,'Capacity Summary'!$B$139:$B$238,0),MATCH('Capacity Backing (Hide)'!$A140,'Capacity Summary'!$I$138:$BH$138,0))&lt;&gt;0,INDEX('Capacity Summary'!$I$139:$BH$238,MATCH('Capacity Backing (Hide)'!BR$132,'Capacity Summary'!$B$139:$B$238,0),MATCH('Capacity Backing (Hide)'!$A140,'Capacity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(Hide)'!$A140,'Capacity Summary'!$I$138:$BH$138,0))="x",INDEX('Capacity Summary'!$C$139:$F$238,MATCH('Capacity Backing (Hide)'!BS$132,'Capacity Summary'!$B$139:$B$238,0),4),IF(INDEX('Capacity Summary'!$I$139:$BH$238,MATCH('Capacity Backing (Hide)'!BS$132,'Capacity Summary'!$B$139:$B$238,0),MATCH('Capacity Backing (Hide)'!$A140,'Capacity Summary'!$I$138:$BH$138,0))&lt;&gt;0,INDEX('Capacity Summary'!$I$139:$BH$238,MATCH('Capacity Backing (Hide)'!BS$132,'Capacity Summary'!$B$139:$B$238,0),MATCH('Capacity Backing (Hide)'!$A140,'Capacity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(Hide)'!$A140,'Capacity Summary'!$I$138:$BH$138,0))="x",INDEX('Capacity Summary'!$C$139:$F$238,MATCH('Capacity Backing (Hide)'!BT$132,'Capacity Summary'!$B$139:$B$238,0),4),IF(INDEX('Capacity Summary'!$I$139:$BH$238,MATCH('Capacity Backing (Hide)'!BT$132,'Capacity Summary'!$B$139:$B$238,0),MATCH('Capacity Backing (Hide)'!$A140,'Capacity Summary'!$I$138:$BH$138,0))&lt;&gt;0,INDEX('Capacity Summary'!$I$139:$BH$238,MATCH('Capacity Backing (Hide)'!BT$132,'Capacity Summary'!$B$139:$B$238,0),MATCH('Capacity Backing (Hide)'!$A140,'Capacity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(Hide)'!$A140,'Capacity Summary'!$I$138:$BH$138,0))="x",INDEX('Capacity Summary'!$C$139:$F$238,MATCH('Capacity Backing (Hide)'!BU$132,'Capacity Summary'!$B$139:$B$238,0),4),IF(INDEX('Capacity Summary'!$I$139:$BH$238,MATCH('Capacity Backing (Hide)'!BU$132,'Capacity Summary'!$B$139:$B$238,0),MATCH('Capacity Backing (Hide)'!$A140,'Capacity Summary'!$I$138:$BH$138,0))&lt;&gt;0,INDEX('Capacity Summary'!$I$139:$BH$238,MATCH('Capacity Backing (Hide)'!BU$132,'Capacity Summary'!$B$139:$B$238,0),MATCH('Capacity Backing (Hide)'!$A140,'Capacity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(Hide)'!$A140,'Capacity Summary'!$I$138:$BH$138,0))="x",INDEX('Capacity Summary'!$C$139:$F$238,MATCH('Capacity Backing (Hide)'!BV$132,'Capacity Summary'!$B$139:$B$238,0),4),IF(INDEX('Capacity Summary'!$I$139:$BH$238,MATCH('Capacity Backing (Hide)'!BV$132,'Capacity Summary'!$B$139:$B$238,0),MATCH('Capacity Backing (Hide)'!$A140,'Capacity Summary'!$I$138:$BH$138,0))&lt;&gt;0,INDEX('Capacity Summary'!$I$139:$BH$238,MATCH('Capacity Backing (Hide)'!BV$132,'Capacity Summary'!$B$139:$B$238,0),MATCH('Capacity Backing (Hide)'!$A140,'Capacity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(Hide)'!$A140,'Capacity Summary'!$I$138:$BH$138,0))="x",INDEX('Capacity Summary'!$C$139:$F$238,MATCH('Capacity Backing (Hide)'!BW$132,'Capacity Summary'!$B$139:$B$238,0),4),IF(INDEX('Capacity Summary'!$I$139:$BH$238,MATCH('Capacity Backing (Hide)'!BW$132,'Capacity Summary'!$B$139:$B$238,0),MATCH('Capacity Backing (Hide)'!$A140,'Capacity Summary'!$I$138:$BH$138,0))&lt;&gt;0,INDEX('Capacity Summary'!$I$139:$BH$238,MATCH('Capacity Backing (Hide)'!BW$132,'Capacity Summary'!$B$139:$B$238,0),MATCH('Capacity Backing (Hide)'!$A140,'Capacity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(Hide)'!$A140,'Capacity Summary'!$I$138:$BH$138,0))="x",INDEX('Capacity Summary'!$C$139:$F$238,MATCH('Capacity Backing (Hide)'!BX$132,'Capacity Summary'!$B$139:$B$238,0),4),IF(INDEX('Capacity Summary'!$I$139:$BH$238,MATCH('Capacity Backing (Hide)'!BX$132,'Capacity Summary'!$B$139:$B$238,0),MATCH('Capacity Backing (Hide)'!$A140,'Capacity Summary'!$I$138:$BH$138,0))&lt;&gt;0,INDEX('Capacity Summary'!$I$139:$BH$238,MATCH('Capacity Backing (Hide)'!BX$132,'Capacity Summary'!$B$139:$B$238,0),MATCH('Capacity Backing (Hide)'!$A140,'Capacity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(Hide)'!$A140,'Capacity Summary'!$I$138:$BH$138,0))="x",INDEX('Capacity Summary'!$C$139:$F$238,MATCH('Capacity Backing (Hide)'!BY$132,'Capacity Summary'!$B$139:$B$238,0),4),IF(INDEX('Capacity Summary'!$I$139:$BH$238,MATCH('Capacity Backing (Hide)'!BY$132,'Capacity Summary'!$B$139:$B$238,0),MATCH('Capacity Backing (Hide)'!$A140,'Capacity Summary'!$I$138:$BH$138,0))&lt;&gt;0,INDEX('Capacity Summary'!$I$139:$BH$238,MATCH('Capacity Backing (Hide)'!BY$132,'Capacity Summary'!$B$139:$B$238,0),MATCH('Capacity Backing (Hide)'!$A140,'Capacity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(Hide)'!$A140,'Capacity Summary'!$I$138:$BH$138,0))="x",INDEX('Capacity Summary'!$C$139:$F$238,MATCH('Capacity Backing (Hide)'!BZ$132,'Capacity Summary'!$B$139:$B$238,0),4),IF(INDEX('Capacity Summary'!$I$139:$BH$238,MATCH('Capacity Backing (Hide)'!BZ$132,'Capacity Summary'!$B$139:$B$238,0),MATCH('Capacity Backing (Hide)'!$A140,'Capacity Summary'!$I$138:$BH$138,0))&lt;&gt;0,INDEX('Capacity Summary'!$I$139:$BH$238,MATCH('Capacity Backing (Hide)'!BZ$132,'Capacity Summary'!$B$139:$B$238,0),MATCH('Capacity Backing (Hide)'!$A140,'Capacity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(Hide)'!$A140,'Capacity Summary'!$I$138:$BH$138,0))="x",INDEX('Capacity Summary'!$C$139:$F$238,MATCH('Capacity Backing (Hide)'!CA$132,'Capacity Summary'!$B$139:$B$238,0),4),IF(INDEX('Capacity Summary'!$I$139:$BH$238,MATCH('Capacity Backing (Hide)'!CA$132,'Capacity Summary'!$B$139:$B$238,0),MATCH('Capacity Backing (Hide)'!$A140,'Capacity Summary'!$I$138:$BH$138,0))&lt;&gt;0,INDEX('Capacity Summary'!$I$139:$BH$238,MATCH('Capacity Backing (Hide)'!CA$132,'Capacity Summary'!$B$139:$B$238,0),MATCH('Capacity Backing (Hide)'!$A140,'Capacity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(Hide)'!$A140,'Capacity Summary'!$I$138:$BH$138,0))="x",INDEX('Capacity Summary'!$C$139:$F$238,MATCH('Capacity Backing (Hide)'!CB$132,'Capacity Summary'!$B$139:$B$238,0),4),IF(INDEX('Capacity Summary'!$I$139:$BH$238,MATCH('Capacity Backing (Hide)'!CB$132,'Capacity Summary'!$B$139:$B$238,0),MATCH('Capacity Backing (Hide)'!$A140,'Capacity Summary'!$I$138:$BH$138,0))&lt;&gt;0,INDEX('Capacity Summary'!$I$139:$BH$238,MATCH('Capacity Backing (Hide)'!CB$132,'Capacity Summary'!$B$139:$B$238,0),MATCH('Capacity Backing (Hide)'!$A140,'Capacity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(Hide)'!$A140,'Capacity Summary'!$I$138:$BH$138,0))="x",INDEX('Capacity Summary'!$C$139:$F$238,MATCH('Capacity Backing (Hide)'!CC$132,'Capacity Summary'!$B$139:$B$238,0),4),IF(INDEX('Capacity Summary'!$I$139:$BH$238,MATCH('Capacity Backing (Hide)'!CC$132,'Capacity Summary'!$B$139:$B$238,0),MATCH('Capacity Backing (Hide)'!$A140,'Capacity Summary'!$I$138:$BH$138,0))&lt;&gt;0,INDEX('Capacity Summary'!$I$139:$BH$238,MATCH('Capacity Backing (Hide)'!CC$132,'Capacity Summary'!$B$139:$B$238,0),MATCH('Capacity Backing (Hide)'!$A140,'Capacity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(Hide)'!$A140,'Capacity Summary'!$I$138:$BH$138,0))="x",INDEX('Capacity Summary'!$C$139:$F$238,MATCH('Capacity Backing (Hide)'!CD$132,'Capacity Summary'!$B$139:$B$238,0),4),IF(INDEX('Capacity Summary'!$I$139:$BH$238,MATCH('Capacity Backing (Hide)'!CD$132,'Capacity Summary'!$B$139:$B$238,0),MATCH('Capacity Backing (Hide)'!$A140,'Capacity Summary'!$I$138:$BH$138,0))&lt;&gt;0,INDEX('Capacity Summary'!$I$139:$BH$238,MATCH('Capacity Backing (Hide)'!CD$132,'Capacity Summary'!$B$139:$B$238,0),MATCH('Capacity Backing (Hide)'!$A140,'Capacity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(Hide)'!$A140,'Capacity Summary'!$I$138:$BH$138,0))="x",INDEX('Capacity Summary'!$C$139:$F$238,MATCH('Capacity Backing (Hide)'!CE$132,'Capacity Summary'!$B$139:$B$238,0),4),IF(INDEX('Capacity Summary'!$I$139:$BH$238,MATCH('Capacity Backing (Hide)'!CE$132,'Capacity Summary'!$B$139:$B$238,0),MATCH('Capacity Backing (Hide)'!$A140,'Capacity Summary'!$I$138:$BH$138,0))&lt;&gt;0,INDEX('Capacity Summary'!$I$139:$BH$238,MATCH('Capacity Backing (Hide)'!CE$132,'Capacity Summary'!$B$139:$B$238,0),MATCH('Capacity Backing (Hide)'!$A140,'Capacity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(Hide)'!$A140,'Capacity Summary'!$I$138:$BH$138,0))="x",INDEX('Capacity Summary'!$C$139:$F$238,MATCH('Capacity Backing (Hide)'!CF$132,'Capacity Summary'!$B$139:$B$238,0),4),IF(INDEX('Capacity Summary'!$I$139:$BH$238,MATCH('Capacity Backing (Hide)'!CF$132,'Capacity Summary'!$B$139:$B$238,0),MATCH('Capacity Backing (Hide)'!$A140,'Capacity Summary'!$I$138:$BH$138,0))&lt;&gt;0,INDEX('Capacity Summary'!$I$139:$BH$238,MATCH('Capacity Backing (Hide)'!CF$132,'Capacity Summary'!$B$139:$B$238,0),MATCH('Capacity Backing (Hide)'!$A140,'Capacity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(Hide)'!$A140,'Capacity Summary'!$I$138:$BH$138,0))="x",INDEX('Capacity Summary'!$C$139:$F$238,MATCH('Capacity Backing (Hide)'!CG$132,'Capacity Summary'!$B$139:$B$238,0),4),IF(INDEX('Capacity Summary'!$I$139:$BH$238,MATCH('Capacity Backing (Hide)'!CG$132,'Capacity Summary'!$B$139:$B$238,0),MATCH('Capacity Backing (Hide)'!$A140,'Capacity Summary'!$I$138:$BH$138,0))&lt;&gt;0,INDEX('Capacity Summary'!$I$139:$BH$238,MATCH('Capacity Backing (Hide)'!CG$132,'Capacity Summary'!$B$139:$B$238,0),MATCH('Capacity Backing (Hide)'!$A140,'Capacity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(Hide)'!$A140,'Capacity Summary'!$I$138:$BH$138,0))="x",INDEX('Capacity Summary'!$C$139:$F$238,MATCH('Capacity Backing (Hide)'!CH$132,'Capacity Summary'!$B$139:$B$238,0),4),IF(INDEX('Capacity Summary'!$I$139:$BH$238,MATCH('Capacity Backing (Hide)'!CH$132,'Capacity Summary'!$B$139:$B$238,0),MATCH('Capacity Backing (Hide)'!$A140,'Capacity Summary'!$I$138:$BH$138,0))&lt;&gt;0,INDEX('Capacity Summary'!$I$139:$BH$238,MATCH('Capacity Backing (Hide)'!CH$132,'Capacity Summary'!$B$139:$B$238,0),MATCH('Capacity Backing (Hide)'!$A140,'Capacity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(Hide)'!$A140,'Capacity Summary'!$I$138:$BH$138,0))="x",INDEX('Capacity Summary'!$C$139:$F$238,MATCH('Capacity Backing (Hide)'!CI$132,'Capacity Summary'!$B$139:$B$238,0),4),IF(INDEX('Capacity Summary'!$I$139:$BH$238,MATCH('Capacity Backing (Hide)'!CI$132,'Capacity Summary'!$B$139:$B$238,0),MATCH('Capacity Backing (Hide)'!$A140,'Capacity Summary'!$I$138:$BH$138,0))&lt;&gt;0,INDEX('Capacity Summary'!$I$139:$BH$238,MATCH('Capacity Backing (Hide)'!CI$132,'Capacity Summary'!$B$139:$B$238,0),MATCH('Capacity Backing (Hide)'!$A140,'Capacity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(Hide)'!$A140,'Capacity Summary'!$I$138:$BH$138,0))="x",INDEX('Capacity Summary'!$C$139:$F$238,MATCH('Capacity Backing (Hide)'!CJ$132,'Capacity Summary'!$B$139:$B$238,0),4),IF(INDEX('Capacity Summary'!$I$139:$BH$238,MATCH('Capacity Backing (Hide)'!CJ$132,'Capacity Summary'!$B$139:$B$238,0),MATCH('Capacity Backing (Hide)'!$A140,'Capacity Summary'!$I$138:$BH$138,0))&lt;&gt;0,INDEX('Capacity Summary'!$I$139:$BH$238,MATCH('Capacity Backing (Hide)'!CJ$132,'Capacity Summary'!$B$139:$B$238,0),MATCH('Capacity Backing (Hide)'!$A140,'Capacity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(Hide)'!$A140,'Capacity Summary'!$I$138:$BH$138,0))="x",INDEX('Capacity Summary'!$C$139:$F$238,MATCH('Capacity Backing (Hide)'!CK$132,'Capacity Summary'!$B$139:$B$238,0),4),IF(INDEX('Capacity Summary'!$I$139:$BH$238,MATCH('Capacity Backing (Hide)'!CK$132,'Capacity Summary'!$B$139:$B$238,0),MATCH('Capacity Backing (Hide)'!$A140,'Capacity Summary'!$I$138:$BH$138,0))&lt;&gt;0,INDEX('Capacity Summary'!$I$139:$BH$238,MATCH('Capacity Backing (Hide)'!CK$132,'Capacity Summary'!$B$139:$B$238,0),MATCH('Capacity Backing (Hide)'!$A140,'Capacity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(Hide)'!$A140,'Capacity Summary'!$I$138:$BH$138,0))="x",INDEX('Capacity Summary'!$C$139:$F$238,MATCH('Capacity Backing (Hide)'!CL$132,'Capacity Summary'!$B$139:$B$238,0),4),IF(INDEX('Capacity Summary'!$I$139:$BH$238,MATCH('Capacity Backing (Hide)'!CL$132,'Capacity Summary'!$B$139:$B$238,0),MATCH('Capacity Backing (Hide)'!$A140,'Capacity Summary'!$I$138:$BH$138,0))&lt;&gt;0,INDEX('Capacity Summary'!$I$139:$BH$238,MATCH('Capacity Backing (Hide)'!CL$132,'Capacity Summary'!$B$139:$B$238,0),MATCH('Capacity Backing (Hide)'!$A140,'Capacity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(Hide)'!$A140,'Capacity Summary'!$I$138:$BH$138,0))="x",INDEX('Capacity Summary'!$C$139:$F$238,MATCH('Capacity Backing (Hide)'!CM$132,'Capacity Summary'!$B$139:$B$238,0),4),IF(INDEX('Capacity Summary'!$I$139:$BH$238,MATCH('Capacity Backing (Hide)'!CM$132,'Capacity Summary'!$B$139:$B$238,0),MATCH('Capacity Backing (Hide)'!$A140,'Capacity Summary'!$I$138:$BH$138,0))&lt;&gt;0,INDEX('Capacity Summary'!$I$139:$BH$238,MATCH('Capacity Backing (Hide)'!CM$132,'Capacity Summary'!$B$139:$B$238,0),MATCH('Capacity Backing (Hide)'!$A140,'Capacity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(Hide)'!$A140,'Capacity Summary'!$I$138:$BH$138,0))="x",INDEX('Capacity Summary'!$C$139:$F$238,MATCH('Capacity Backing (Hide)'!CN$132,'Capacity Summary'!$B$139:$B$238,0),4),IF(INDEX('Capacity Summary'!$I$139:$BH$238,MATCH('Capacity Backing (Hide)'!CN$132,'Capacity Summary'!$B$139:$B$238,0),MATCH('Capacity Backing (Hide)'!$A140,'Capacity Summary'!$I$138:$BH$138,0))&lt;&gt;0,INDEX('Capacity Summary'!$I$139:$BH$238,MATCH('Capacity Backing (Hide)'!CN$132,'Capacity Summary'!$B$139:$B$238,0),MATCH('Capacity Backing (Hide)'!$A140,'Capacity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(Hide)'!$A140,'Capacity Summary'!$I$138:$BH$138,0))="x",INDEX('Capacity Summary'!$C$139:$F$238,MATCH('Capacity Backing (Hide)'!CO$132,'Capacity Summary'!$B$139:$B$238,0),4),IF(INDEX('Capacity Summary'!$I$139:$BH$238,MATCH('Capacity Backing (Hide)'!CO$132,'Capacity Summary'!$B$139:$B$238,0),MATCH('Capacity Backing (Hide)'!$A140,'Capacity Summary'!$I$138:$BH$138,0))&lt;&gt;0,INDEX('Capacity Summary'!$I$139:$BH$238,MATCH('Capacity Backing (Hide)'!CO$132,'Capacity Summary'!$B$139:$B$238,0),MATCH('Capacity Backing (Hide)'!$A140,'Capacity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(Hide)'!$A140,'Capacity Summary'!$I$138:$BH$138,0))="x",INDEX('Capacity Summary'!$C$139:$F$238,MATCH('Capacity Backing (Hide)'!CP$132,'Capacity Summary'!$B$139:$B$238,0),4),IF(INDEX('Capacity Summary'!$I$139:$BH$238,MATCH('Capacity Backing (Hide)'!CP$132,'Capacity Summary'!$B$139:$B$238,0),MATCH('Capacity Backing (Hide)'!$A140,'Capacity Summary'!$I$138:$BH$138,0))&lt;&gt;0,INDEX('Capacity Summary'!$I$139:$BH$238,MATCH('Capacity Backing (Hide)'!CP$132,'Capacity Summary'!$B$139:$B$238,0),MATCH('Capacity Backing (Hide)'!$A140,'Capacity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(Hide)'!$A140,'Capacity Summary'!$I$138:$BH$138,0))="x",INDEX('Capacity Summary'!$C$139:$F$238,MATCH('Capacity Backing (Hide)'!CQ$132,'Capacity Summary'!$B$139:$B$238,0),4),IF(INDEX('Capacity Summary'!$I$139:$BH$238,MATCH('Capacity Backing (Hide)'!CQ$132,'Capacity Summary'!$B$139:$B$238,0),MATCH('Capacity Backing (Hide)'!$A140,'Capacity Summary'!$I$138:$BH$138,0))&lt;&gt;0,INDEX('Capacity Summary'!$I$139:$BH$238,MATCH('Capacity Backing (Hide)'!CQ$132,'Capacity Summary'!$B$139:$B$238,0),MATCH('Capacity Backing (Hide)'!$A140,'Capacity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(Hide)'!$A140,'Capacity Summary'!$I$138:$BH$138,0))="x",INDEX('Capacity Summary'!$C$139:$F$238,MATCH('Capacity Backing (Hide)'!CR$132,'Capacity Summary'!$B$139:$B$238,0),4),IF(INDEX('Capacity Summary'!$I$139:$BH$238,MATCH('Capacity Backing (Hide)'!CR$132,'Capacity Summary'!$B$139:$B$238,0),MATCH('Capacity Backing (Hide)'!$A140,'Capacity Summary'!$I$138:$BH$138,0))&lt;&gt;0,INDEX('Capacity Summary'!$I$139:$BH$238,MATCH('Capacity Backing (Hide)'!CR$132,'Capacity Summary'!$B$139:$B$238,0),MATCH('Capacity Backing (Hide)'!$A140,'Capacity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(Hide)'!$A140,'Capacity Summary'!$I$138:$BH$138,0))="x",INDEX('Capacity Summary'!$C$139:$F$238,MATCH('Capacity Backing (Hide)'!CS$132,'Capacity Summary'!$B$139:$B$238,0),4),IF(INDEX('Capacity Summary'!$I$139:$BH$238,MATCH('Capacity Backing (Hide)'!CS$132,'Capacity Summary'!$B$139:$B$238,0),MATCH('Capacity Backing (Hide)'!$A140,'Capacity Summary'!$I$138:$BH$138,0))&lt;&gt;0,INDEX('Capacity Summary'!$I$139:$BH$238,MATCH('Capacity Backing (Hide)'!CS$132,'Capacity Summary'!$B$139:$B$238,0),MATCH('Capacity Backing (Hide)'!$A140,'Capacity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(Hide)'!$A140,'Capacity Summary'!$I$138:$BH$138,0))="x",INDEX('Capacity Summary'!$C$139:$F$238,MATCH('Capacity Backing (Hide)'!CT$132,'Capacity Summary'!$B$139:$B$238,0),4),IF(INDEX('Capacity Summary'!$I$139:$BH$238,MATCH('Capacity Backing (Hide)'!CT$132,'Capacity Summary'!$B$139:$B$238,0),MATCH('Capacity Backing (Hide)'!$A140,'Capacity Summary'!$I$138:$BH$138,0))&lt;&gt;0,INDEX('Capacity Summary'!$I$139:$BH$238,MATCH('Capacity Backing (Hide)'!CT$132,'Capacity Summary'!$B$139:$B$238,0),MATCH('Capacity Backing (Hide)'!$A140,'Capacity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(Hide)'!$A140,'Capacity Summary'!$I$138:$BH$138,0))="x",INDEX('Capacity Summary'!$C$139:$F$238,MATCH('Capacity Backing (Hide)'!CU$132,'Capacity Summary'!$B$139:$B$238,0),4),IF(INDEX('Capacity Summary'!$I$139:$BH$238,MATCH('Capacity Backing (Hide)'!CU$132,'Capacity Summary'!$B$139:$B$238,0),MATCH('Capacity Backing (Hide)'!$A140,'Capacity Summary'!$I$138:$BH$138,0))&lt;&gt;0,INDEX('Capacity Summary'!$I$139:$BH$238,MATCH('Capacity Backing (Hide)'!CU$132,'Capacity Summary'!$B$139:$B$238,0),MATCH('Capacity Backing (Hide)'!$A140,'Capacity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(Hide)'!$A140,'Capacity Summary'!$I$138:$BH$138,0))="x",INDEX('Capacity Summary'!$C$139:$F$238,MATCH('Capacity Backing (Hide)'!CV$132,'Capacity Summary'!$B$139:$B$238,0),4),IF(INDEX('Capacity Summary'!$I$139:$BH$238,MATCH('Capacity Backing (Hide)'!CV$132,'Capacity Summary'!$B$139:$B$238,0),MATCH('Capacity Backing (Hide)'!$A140,'Capacity Summary'!$I$138:$BH$138,0))&lt;&gt;0,INDEX('Capacity Summary'!$I$139:$BH$238,MATCH('Capacity Backing (Hide)'!CV$132,'Capacity Summary'!$B$139:$B$238,0),MATCH('Capacity Backing (Hide)'!$A140,'Capacity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(Hide)'!$A140,'Capacity Summary'!$I$138:$BH$138,0))="x",INDEX('Capacity Summary'!$C$139:$F$238,MATCH('Capacity Backing (Hide)'!CW$132,'Capacity Summary'!$B$139:$B$238,0),4),IF(INDEX('Capacity Summary'!$I$139:$BH$238,MATCH('Capacity Backing (Hide)'!CW$132,'Capacity Summary'!$B$139:$B$238,0),MATCH('Capacity Backing (Hide)'!$A140,'Capacity Summary'!$I$138:$BH$138,0))&lt;&gt;0,INDEX('Capacity Summary'!$I$139:$BH$238,MATCH('Capacity Backing (Hide)'!CW$132,'Capacity Summary'!$B$139:$B$238,0),MATCH('Capacity Backing (Hide)'!$A140,'Capacity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(Hide)'!$A141,'Capacity Summary'!$I$138:$BH$138,0))="x",INDEX('Capacity Summary'!$C$139:$F$238,MATCH('Capacity Backing (Hide)'!B$132,'Capacity Summary'!$B$139:$B$238,0),4),IF(INDEX('Capacity Summary'!$I$139:$BH$238,MATCH('Capacity Backing (Hide)'!B$132,'Capacity Summary'!$B$139:$B$238,0),MATCH('Capacity Backing (Hide)'!$A141,'Capacity Summary'!$I$138:$BH$138,0))&lt;&gt;0,INDEX('Capacity Summary'!$I$139:$BH$238,MATCH('Capacity Backing (Hide)'!B$132,'Capacity Summary'!$B$139:$B$238,0),MATCH('Capacity Backing (Hide)'!$A141,'Capacity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(Hide)'!$A141,'Capacity Summary'!$I$138:$BH$138,0))="x",INDEX('Capacity Summary'!$C$139:$F$238,MATCH('Capacity Backing (Hide)'!C$132,'Capacity Summary'!$B$139:$B$238,0),4),IF(INDEX('Capacity Summary'!$I$139:$BH$238,MATCH('Capacity Backing (Hide)'!C$132,'Capacity Summary'!$B$139:$B$238,0),MATCH('Capacity Backing (Hide)'!$A141,'Capacity Summary'!$I$138:$BH$138,0))&lt;&gt;0,INDEX('Capacity Summary'!$I$139:$BH$238,MATCH('Capacity Backing (Hide)'!C$132,'Capacity Summary'!$B$139:$B$238,0),MATCH('Capacity Backing (Hide)'!$A141,'Capacity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(Hide)'!$A141,'Capacity Summary'!$I$138:$BH$138,0))="x",INDEX('Capacity Summary'!$C$139:$F$238,MATCH('Capacity Backing (Hide)'!D$132,'Capacity Summary'!$B$139:$B$238,0),4),IF(INDEX('Capacity Summary'!$I$139:$BH$238,MATCH('Capacity Backing (Hide)'!D$132,'Capacity Summary'!$B$139:$B$238,0),MATCH('Capacity Backing (Hide)'!$A141,'Capacity Summary'!$I$138:$BH$138,0))&lt;&gt;0,INDEX('Capacity Summary'!$I$139:$BH$238,MATCH('Capacity Backing (Hide)'!D$132,'Capacity Summary'!$B$139:$B$238,0),MATCH('Capacity Backing (Hide)'!$A141,'Capacity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(Hide)'!$A141,'Capacity Summary'!$I$138:$BH$138,0))="x",INDEX('Capacity Summary'!$C$139:$F$238,MATCH('Capacity Backing (Hide)'!E$132,'Capacity Summary'!$B$139:$B$238,0),4),IF(INDEX('Capacity Summary'!$I$139:$BH$238,MATCH('Capacity Backing (Hide)'!E$132,'Capacity Summary'!$B$139:$B$238,0),MATCH('Capacity Backing (Hide)'!$A141,'Capacity Summary'!$I$138:$BH$138,0))&lt;&gt;0,INDEX('Capacity Summary'!$I$139:$BH$238,MATCH('Capacity Backing (Hide)'!E$132,'Capacity Summary'!$B$139:$B$238,0),MATCH('Capacity Backing (Hide)'!$A141,'Capacity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(Hide)'!$A141,'Capacity Summary'!$I$138:$BH$138,0))="x",INDEX('Capacity Summary'!$C$139:$F$238,MATCH('Capacity Backing (Hide)'!F$132,'Capacity Summary'!$B$139:$B$238,0),4),IF(INDEX('Capacity Summary'!$I$139:$BH$238,MATCH('Capacity Backing (Hide)'!F$132,'Capacity Summary'!$B$139:$B$238,0),MATCH('Capacity Backing (Hide)'!$A141,'Capacity Summary'!$I$138:$BH$138,0))&lt;&gt;0,INDEX('Capacity Summary'!$I$139:$BH$238,MATCH('Capacity Backing (Hide)'!F$132,'Capacity Summary'!$B$139:$B$238,0),MATCH('Capacity Backing (Hide)'!$A141,'Capacity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(Hide)'!$A141,'Capacity Summary'!$I$138:$BH$138,0))="x",INDEX('Capacity Summary'!$C$139:$F$238,MATCH('Capacity Backing (Hide)'!G$132,'Capacity Summary'!$B$139:$B$238,0),4),IF(INDEX('Capacity Summary'!$I$139:$BH$238,MATCH('Capacity Backing (Hide)'!G$132,'Capacity Summary'!$B$139:$B$238,0),MATCH('Capacity Backing (Hide)'!$A141,'Capacity Summary'!$I$138:$BH$138,0))&lt;&gt;0,INDEX('Capacity Summary'!$I$139:$BH$238,MATCH('Capacity Backing (Hide)'!G$132,'Capacity Summary'!$B$139:$B$238,0),MATCH('Capacity Backing (Hide)'!$A141,'Capacity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(Hide)'!$A141,'Capacity Summary'!$I$138:$BH$138,0))="x",INDEX('Capacity Summary'!$C$139:$F$238,MATCH('Capacity Backing (Hide)'!H$132,'Capacity Summary'!$B$139:$B$238,0),4),IF(INDEX('Capacity Summary'!$I$139:$BH$238,MATCH('Capacity Backing (Hide)'!H$132,'Capacity Summary'!$B$139:$B$238,0),MATCH('Capacity Backing (Hide)'!$A141,'Capacity Summary'!$I$138:$BH$138,0))&lt;&gt;0,INDEX('Capacity Summary'!$I$139:$BH$238,MATCH('Capacity Backing (Hide)'!H$132,'Capacity Summary'!$B$139:$B$238,0),MATCH('Capacity Backing (Hide)'!$A141,'Capacity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(Hide)'!$A141,'Capacity Summary'!$I$138:$BH$138,0))="x",INDEX('Capacity Summary'!$C$139:$F$238,MATCH('Capacity Backing (Hide)'!I$132,'Capacity Summary'!$B$139:$B$238,0),4),IF(INDEX('Capacity Summary'!$I$139:$BH$238,MATCH('Capacity Backing (Hide)'!I$132,'Capacity Summary'!$B$139:$B$238,0),MATCH('Capacity Backing (Hide)'!$A141,'Capacity Summary'!$I$138:$BH$138,0))&lt;&gt;0,INDEX('Capacity Summary'!$I$139:$BH$238,MATCH('Capacity Backing (Hide)'!I$132,'Capacity Summary'!$B$139:$B$238,0),MATCH('Capacity Backing (Hide)'!$A141,'Capacity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(Hide)'!$A141,'Capacity Summary'!$I$138:$BH$138,0))="x",INDEX('Capacity Summary'!$C$139:$F$238,MATCH('Capacity Backing (Hide)'!J$132,'Capacity Summary'!$B$139:$B$238,0),4),IF(INDEX('Capacity Summary'!$I$139:$BH$238,MATCH('Capacity Backing (Hide)'!J$132,'Capacity Summary'!$B$139:$B$238,0),MATCH('Capacity Backing (Hide)'!$A141,'Capacity Summary'!$I$138:$BH$138,0))&lt;&gt;0,INDEX('Capacity Summary'!$I$139:$BH$238,MATCH('Capacity Backing (Hide)'!J$132,'Capacity Summary'!$B$139:$B$238,0),MATCH('Capacity Backing (Hide)'!$A141,'Capacity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(Hide)'!$A141,'Capacity Summary'!$I$138:$BH$138,0))="x",INDEX('Capacity Summary'!$C$139:$F$238,MATCH('Capacity Backing (Hide)'!K$132,'Capacity Summary'!$B$139:$B$238,0),4),IF(INDEX('Capacity Summary'!$I$139:$BH$238,MATCH('Capacity Backing (Hide)'!K$132,'Capacity Summary'!$B$139:$B$238,0),MATCH('Capacity Backing (Hide)'!$A141,'Capacity Summary'!$I$138:$BH$138,0))&lt;&gt;0,INDEX('Capacity Summary'!$I$139:$BH$238,MATCH('Capacity Backing (Hide)'!K$132,'Capacity Summary'!$B$139:$B$238,0),MATCH('Capacity Backing (Hide)'!$A141,'Capacity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(Hide)'!$A141,'Capacity Summary'!$I$138:$BH$138,0))="x",INDEX('Capacity Summary'!$C$139:$F$238,MATCH('Capacity Backing (Hide)'!L$132,'Capacity Summary'!$B$139:$B$238,0),4),IF(INDEX('Capacity Summary'!$I$139:$BH$238,MATCH('Capacity Backing (Hide)'!L$132,'Capacity Summary'!$B$139:$B$238,0),MATCH('Capacity Backing (Hide)'!$A141,'Capacity Summary'!$I$138:$BH$138,0))&lt;&gt;0,INDEX('Capacity Summary'!$I$139:$BH$238,MATCH('Capacity Backing (Hide)'!L$132,'Capacity Summary'!$B$139:$B$238,0),MATCH('Capacity Backing (Hide)'!$A141,'Capacity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(Hide)'!$A141,'Capacity Summary'!$I$138:$BH$138,0))="x",INDEX('Capacity Summary'!$C$139:$F$238,MATCH('Capacity Backing (Hide)'!M$132,'Capacity Summary'!$B$139:$B$238,0),4),IF(INDEX('Capacity Summary'!$I$139:$BH$238,MATCH('Capacity Backing (Hide)'!M$132,'Capacity Summary'!$B$139:$B$238,0),MATCH('Capacity Backing (Hide)'!$A141,'Capacity Summary'!$I$138:$BH$138,0))&lt;&gt;0,INDEX('Capacity Summary'!$I$139:$BH$238,MATCH('Capacity Backing (Hide)'!M$132,'Capacity Summary'!$B$139:$B$238,0),MATCH('Capacity Backing (Hide)'!$A141,'Capacity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(Hide)'!$A141,'Capacity Summary'!$I$138:$BH$138,0))="x",INDEX('Capacity Summary'!$C$139:$F$238,MATCH('Capacity Backing (Hide)'!N$132,'Capacity Summary'!$B$139:$B$238,0),4),IF(INDEX('Capacity Summary'!$I$139:$BH$238,MATCH('Capacity Backing (Hide)'!N$132,'Capacity Summary'!$B$139:$B$238,0),MATCH('Capacity Backing (Hide)'!$A141,'Capacity Summary'!$I$138:$BH$138,0))&lt;&gt;0,INDEX('Capacity Summary'!$I$139:$BH$238,MATCH('Capacity Backing (Hide)'!N$132,'Capacity Summary'!$B$139:$B$238,0),MATCH('Capacity Backing (Hide)'!$A141,'Capacity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(Hide)'!$A141,'Capacity Summary'!$I$138:$BH$138,0))="x",INDEX('Capacity Summary'!$C$139:$F$238,MATCH('Capacity Backing (Hide)'!O$132,'Capacity Summary'!$B$139:$B$238,0),4),IF(INDEX('Capacity Summary'!$I$139:$BH$238,MATCH('Capacity Backing (Hide)'!O$132,'Capacity Summary'!$B$139:$B$238,0),MATCH('Capacity Backing (Hide)'!$A141,'Capacity Summary'!$I$138:$BH$138,0))&lt;&gt;0,INDEX('Capacity Summary'!$I$139:$BH$238,MATCH('Capacity Backing (Hide)'!O$132,'Capacity Summary'!$B$139:$B$238,0),MATCH('Capacity Backing (Hide)'!$A141,'Capacity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(Hide)'!$A141,'Capacity Summary'!$I$138:$BH$138,0))="x",INDEX('Capacity Summary'!$C$139:$F$238,MATCH('Capacity Backing (Hide)'!P$132,'Capacity Summary'!$B$139:$B$238,0),4),IF(INDEX('Capacity Summary'!$I$139:$BH$238,MATCH('Capacity Backing (Hide)'!P$132,'Capacity Summary'!$B$139:$B$238,0),MATCH('Capacity Backing (Hide)'!$A141,'Capacity Summary'!$I$138:$BH$138,0))&lt;&gt;0,INDEX('Capacity Summary'!$I$139:$BH$238,MATCH('Capacity Backing (Hide)'!P$132,'Capacity Summary'!$B$139:$B$238,0),MATCH('Capacity Backing (Hide)'!$A141,'Capacity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(Hide)'!$A141,'Capacity Summary'!$I$138:$BH$138,0))="x",INDEX('Capacity Summary'!$C$139:$F$238,MATCH('Capacity Backing (Hide)'!Q$132,'Capacity Summary'!$B$139:$B$238,0),4),IF(INDEX('Capacity Summary'!$I$139:$BH$238,MATCH('Capacity Backing (Hide)'!Q$132,'Capacity Summary'!$B$139:$B$238,0),MATCH('Capacity Backing (Hide)'!$A141,'Capacity Summary'!$I$138:$BH$138,0))&lt;&gt;0,INDEX('Capacity Summary'!$I$139:$BH$238,MATCH('Capacity Backing (Hide)'!Q$132,'Capacity Summary'!$B$139:$B$238,0),MATCH('Capacity Backing (Hide)'!$A141,'Capacity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(Hide)'!$A141,'Capacity Summary'!$I$138:$BH$138,0))="x",INDEX('Capacity Summary'!$C$139:$F$238,MATCH('Capacity Backing (Hide)'!R$132,'Capacity Summary'!$B$139:$B$238,0),4),IF(INDEX('Capacity Summary'!$I$139:$BH$238,MATCH('Capacity Backing (Hide)'!R$132,'Capacity Summary'!$B$139:$B$238,0),MATCH('Capacity Backing (Hide)'!$A141,'Capacity Summary'!$I$138:$BH$138,0))&lt;&gt;0,INDEX('Capacity Summary'!$I$139:$BH$238,MATCH('Capacity Backing (Hide)'!R$132,'Capacity Summary'!$B$139:$B$238,0),MATCH('Capacity Backing (Hide)'!$A141,'Capacity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(Hide)'!$A141,'Capacity Summary'!$I$138:$BH$138,0))="x",INDEX('Capacity Summary'!$C$139:$F$238,MATCH('Capacity Backing (Hide)'!S$132,'Capacity Summary'!$B$139:$B$238,0),4),IF(INDEX('Capacity Summary'!$I$139:$BH$238,MATCH('Capacity Backing (Hide)'!S$132,'Capacity Summary'!$B$139:$B$238,0),MATCH('Capacity Backing (Hide)'!$A141,'Capacity Summary'!$I$138:$BH$138,0))&lt;&gt;0,INDEX('Capacity Summary'!$I$139:$BH$238,MATCH('Capacity Backing (Hide)'!S$132,'Capacity Summary'!$B$139:$B$238,0),MATCH('Capacity Backing (Hide)'!$A141,'Capacity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(Hide)'!$A141,'Capacity Summary'!$I$138:$BH$138,0))="x",INDEX('Capacity Summary'!$C$139:$F$238,MATCH('Capacity Backing (Hide)'!T$132,'Capacity Summary'!$B$139:$B$238,0),4),IF(INDEX('Capacity Summary'!$I$139:$BH$238,MATCH('Capacity Backing (Hide)'!T$132,'Capacity Summary'!$B$139:$B$238,0),MATCH('Capacity Backing (Hide)'!$A141,'Capacity Summary'!$I$138:$BH$138,0))&lt;&gt;0,INDEX('Capacity Summary'!$I$139:$BH$238,MATCH('Capacity Backing (Hide)'!T$132,'Capacity Summary'!$B$139:$B$238,0),MATCH('Capacity Backing (Hide)'!$A141,'Capacity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(Hide)'!$A141,'Capacity Summary'!$I$138:$BH$138,0))="x",INDEX('Capacity Summary'!$C$139:$F$238,MATCH('Capacity Backing (Hide)'!U$132,'Capacity Summary'!$B$139:$B$238,0),4),IF(INDEX('Capacity Summary'!$I$139:$BH$238,MATCH('Capacity Backing (Hide)'!U$132,'Capacity Summary'!$B$139:$B$238,0),MATCH('Capacity Backing (Hide)'!$A141,'Capacity Summary'!$I$138:$BH$138,0))&lt;&gt;0,INDEX('Capacity Summary'!$I$139:$BH$238,MATCH('Capacity Backing (Hide)'!U$132,'Capacity Summary'!$B$139:$B$238,0),MATCH('Capacity Backing (Hide)'!$A141,'Capacity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(Hide)'!$A141,'Capacity Summary'!$I$138:$BH$138,0))="x",INDEX('Capacity Summary'!$C$139:$F$238,MATCH('Capacity Backing (Hide)'!V$132,'Capacity Summary'!$B$139:$B$238,0),4),IF(INDEX('Capacity Summary'!$I$139:$BH$238,MATCH('Capacity Backing (Hide)'!V$132,'Capacity Summary'!$B$139:$B$238,0),MATCH('Capacity Backing (Hide)'!$A141,'Capacity Summary'!$I$138:$BH$138,0))&lt;&gt;0,INDEX('Capacity Summary'!$I$139:$BH$238,MATCH('Capacity Backing (Hide)'!V$132,'Capacity Summary'!$B$139:$B$238,0),MATCH('Capacity Backing (Hide)'!$A141,'Capacity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(Hide)'!$A141,'Capacity Summary'!$I$138:$BH$138,0))="x",INDEX('Capacity Summary'!$C$139:$F$238,MATCH('Capacity Backing (Hide)'!W$132,'Capacity Summary'!$B$139:$B$238,0),4),IF(INDEX('Capacity Summary'!$I$139:$BH$238,MATCH('Capacity Backing (Hide)'!W$132,'Capacity Summary'!$B$139:$B$238,0),MATCH('Capacity Backing (Hide)'!$A141,'Capacity Summary'!$I$138:$BH$138,0))&lt;&gt;0,INDEX('Capacity Summary'!$I$139:$BH$238,MATCH('Capacity Backing (Hide)'!W$132,'Capacity Summary'!$B$139:$B$238,0),MATCH('Capacity Backing (Hide)'!$A141,'Capacity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(Hide)'!$A141,'Capacity Summary'!$I$138:$BH$138,0))="x",INDEX('Capacity Summary'!$C$139:$F$238,MATCH('Capacity Backing (Hide)'!X$132,'Capacity Summary'!$B$139:$B$238,0),4),IF(INDEX('Capacity Summary'!$I$139:$BH$238,MATCH('Capacity Backing (Hide)'!X$132,'Capacity Summary'!$B$139:$B$238,0),MATCH('Capacity Backing (Hide)'!$A141,'Capacity Summary'!$I$138:$BH$138,0))&lt;&gt;0,INDEX('Capacity Summary'!$I$139:$BH$238,MATCH('Capacity Backing (Hide)'!X$132,'Capacity Summary'!$B$139:$B$238,0),MATCH('Capacity Backing (Hide)'!$A141,'Capacity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(Hide)'!$A141,'Capacity Summary'!$I$138:$BH$138,0))="x",INDEX('Capacity Summary'!$C$139:$F$238,MATCH('Capacity Backing (Hide)'!Y$132,'Capacity Summary'!$B$139:$B$238,0),4),IF(INDEX('Capacity Summary'!$I$139:$BH$238,MATCH('Capacity Backing (Hide)'!Y$132,'Capacity Summary'!$B$139:$B$238,0),MATCH('Capacity Backing (Hide)'!$A141,'Capacity Summary'!$I$138:$BH$138,0))&lt;&gt;0,INDEX('Capacity Summary'!$I$139:$BH$238,MATCH('Capacity Backing (Hide)'!Y$132,'Capacity Summary'!$B$139:$B$238,0),MATCH('Capacity Backing (Hide)'!$A141,'Capacity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(Hide)'!$A141,'Capacity Summary'!$I$138:$BH$138,0))="x",INDEX('Capacity Summary'!$C$139:$F$238,MATCH('Capacity Backing (Hide)'!Z$132,'Capacity Summary'!$B$139:$B$238,0),4),IF(INDEX('Capacity Summary'!$I$139:$BH$238,MATCH('Capacity Backing (Hide)'!Z$132,'Capacity Summary'!$B$139:$B$238,0),MATCH('Capacity Backing (Hide)'!$A141,'Capacity Summary'!$I$138:$BH$138,0))&lt;&gt;0,INDEX('Capacity Summary'!$I$139:$BH$238,MATCH('Capacity Backing (Hide)'!Z$132,'Capacity Summary'!$B$139:$B$238,0),MATCH('Capacity Backing (Hide)'!$A141,'Capacity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(Hide)'!$A141,'Capacity Summary'!$I$138:$BH$138,0))="x",INDEX('Capacity Summary'!$C$139:$F$238,MATCH('Capacity Backing (Hide)'!AA$132,'Capacity Summary'!$B$139:$B$238,0),4),IF(INDEX('Capacity Summary'!$I$139:$BH$238,MATCH('Capacity Backing (Hide)'!AA$132,'Capacity Summary'!$B$139:$B$238,0),MATCH('Capacity Backing (Hide)'!$A141,'Capacity Summary'!$I$138:$BH$138,0))&lt;&gt;0,INDEX('Capacity Summary'!$I$139:$BH$238,MATCH('Capacity Backing (Hide)'!AA$132,'Capacity Summary'!$B$139:$B$238,0),MATCH('Capacity Backing (Hide)'!$A141,'Capacity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(Hide)'!$A141,'Capacity Summary'!$I$138:$BH$138,0))="x",INDEX('Capacity Summary'!$C$139:$F$238,MATCH('Capacity Backing (Hide)'!AB$132,'Capacity Summary'!$B$139:$B$238,0),4),IF(INDEX('Capacity Summary'!$I$139:$BH$238,MATCH('Capacity Backing (Hide)'!AB$132,'Capacity Summary'!$B$139:$B$238,0),MATCH('Capacity Backing (Hide)'!$A141,'Capacity Summary'!$I$138:$BH$138,0))&lt;&gt;0,INDEX('Capacity Summary'!$I$139:$BH$238,MATCH('Capacity Backing (Hide)'!AB$132,'Capacity Summary'!$B$139:$B$238,0),MATCH('Capacity Backing (Hide)'!$A141,'Capacity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(Hide)'!$A141,'Capacity Summary'!$I$138:$BH$138,0))="x",INDEX('Capacity Summary'!$C$139:$F$238,MATCH('Capacity Backing (Hide)'!AC$132,'Capacity Summary'!$B$139:$B$238,0),4),IF(INDEX('Capacity Summary'!$I$139:$BH$238,MATCH('Capacity Backing (Hide)'!AC$132,'Capacity Summary'!$B$139:$B$238,0),MATCH('Capacity Backing (Hide)'!$A141,'Capacity Summary'!$I$138:$BH$138,0))&lt;&gt;0,INDEX('Capacity Summary'!$I$139:$BH$238,MATCH('Capacity Backing (Hide)'!AC$132,'Capacity Summary'!$B$139:$B$238,0),MATCH('Capacity Backing (Hide)'!$A141,'Capacity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(Hide)'!$A141,'Capacity Summary'!$I$138:$BH$138,0))="x",INDEX('Capacity Summary'!$C$139:$F$238,MATCH('Capacity Backing (Hide)'!AD$132,'Capacity Summary'!$B$139:$B$238,0),4),IF(INDEX('Capacity Summary'!$I$139:$BH$238,MATCH('Capacity Backing (Hide)'!AD$132,'Capacity Summary'!$B$139:$B$238,0),MATCH('Capacity Backing (Hide)'!$A141,'Capacity Summary'!$I$138:$BH$138,0))&lt;&gt;0,INDEX('Capacity Summary'!$I$139:$BH$238,MATCH('Capacity Backing (Hide)'!AD$132,'Capacity Summary'!$B$139:$B$238,0),MATCH('Capacity Backing (Hide)'!$A141,'Capacity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(Hide)'!$A141,'Capacity Summary'!$I$138:$BH$138,0))="x",INDEX('Capacity Summary'!$C$139:$F$238,MATCH('Capacity Backing (Hide)'!AE$132,'Capacity Summary'!$B$139:$B$238,0),4),IF(INDEX('Capacity Summary'!$I$139:$BH$238,MATCH('Capacity Backing (Hide)'!AE$132,'Capacity Summary'!$B$139:$B$238,0),MATCH('Capacity Backing (Hide)'!$A141,'Capacity Summary'!$I$138:$BH$138,0))&lt;&gt;0,INDEX('Capacity Summary'!$I$139:$BH$238,MATCH('Capacity Backing (Hide)'!AE$132,'Capacity Summary'!$B$139:$B$238,0),MATCH('Capacity Backing (Hide)'!$A141,'Capacity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(Hide)'!$A141,'Capacity Summary'!$I$138:$BH$138,0))="x",INDEX('Capacity Summary'!$C$139:$F$238,MATCH('Capacity Backing (Hide)'!AF$132,'Capacity Summary'!$B$139:$B$238,0),4),IF(INDEX('Capacity Summary'!$I$139:$BH$238,MATCH('Capacity Backing (Hide)'!AF$132,'Capacity Summary'!$B$139:$B$238,0),MATCH('Capacity Backing (Hide)'!$A141,'Capacity Summary'!$I$138:$BH$138,0))&lt;&gt;0,INDEX('Capacity Summary'!$I$139:$BH$238,MATCH('Capacity Backing (Hide)'!AF$132,'Capacity Summary'!$B$139:$B$238,0),MATCH('Capacity Backing (Hide)'!$A141,'Capacity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(Hide)'!$A141,'Capacity Summary'!$I$138:$BH$138,0))="x",INDEX('Capacity Summary'!$C$139:$F$238,MATCH('Capacity Backing (Hide)'!AG$132,'Capacity Summary'!$B$139:$B$238,0),4),IF(INDEX('Capacity Summary'!$I$139:$BH$238,MATCH('Capacity Backing (Hide)'!AG$132,'Capacity Summary'!$B$139:$B$238,0),MATCH('Capacity Backing (Hide)'!$A141,'Capacity Summary'!$I$138:$BH$138,0))&lt;&gt;0,INDEX('Capacity Summary'!$I$139:$BH$238,MATCH('Capacity Backing (Hide)'!AG$132,'Capacity Summary'!$B$139:$B$238,0),MATCH('Capacity Backing (Hide)'!$A141,'Capacity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(Hide)'!$A141,'Capacity Summary'!$I$138:$BH$138,0))="x",INDEX('Capacity Summary'!$C$139:$F$238,MATCH('Capacity Backing (Hide)'!AH$132,'Capacity Summary'!$B$139:$B$238,0),4),IF(INDEX('Capacity Summary'!$I$139:$BH$238,MATCH('Capacity Backing (Hide)'!AH$132,'Capacity Summary'!$B$139:$B$238,0),MATCH('Capacity Backing (Hide)'!$A141,'Capacity Summary'!$I$138:$BH$138,0))&lt;&gt;0,INDEX('Capacity Summary'!$I$139:$BH$238,MATCH('Capacity Backing (Hide)'!AH$132,'Capacity Summary'!$B$139:$B$238,0),MATCH('Capacity Backing (Hide)'!$A141,'Capacity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(Hide)'!$A141,'Capacity Summary'!$I$138:$BH$138,0))="x",INDEX('Capacity Summary'!$C$139:$F$238,MATCH('Capacity Backing (Hide)'!AI$132,'Capacity Summary'!$B$139:$B$238,0),4),IF(INDEX('Capacity Summary'!$I$139:$BH$238,MATCH('Capacity Backing (Hide)'!AI$132,'Capacity Summary'!$B$139:$B$238,0),MATCH('Capacity Backing (Hide)'!$A141,'Capacity Summary'!$I$138:$BH$138,0))&lt;&gt;0,INDEX('Capacity Summary'!$I$139:$BH$238,MATCH('Capacity Backing (Hide)'!AI$132,'Capacity Summary'!$B$139:$B$238,0),MATCH('Capacity Backing (Hide)'!$A141,'Capacity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(Hide)'!$A141,'Capacity Summary'!$I$138:$BH$138,0))="x",INDEX('Capacity Summary'!$C$139:$F$238,MATCH('Capacity Backing (Hide)'!AJ$132,'Capacity Summary'!$B$139:$B$238,0),4),IF(INDEX('Capacity Summary'!$I$139:$BH$238,MATCH('Capacity Backing (Hide)'!AJ$132,'Capacity Summary'!$B$139:$B$238,0),MATCH('Capacity Backing (Hide)'!$A141,'Capacity Summary'!$I$138:$BH$138,0))&lt;&gt;0,INDEX('Capacity Summary'!$I$139:$BH$238,MATCH('Capacity Backing (Hide)'!AJ$132,'Capacity Summary'!$B$139:$B$238,0),MATCH('Capacity Backing (Hide)'!$A141,'Capacity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(Hide)'!$A141,'Capacity Summary'!$I$138:$BH$138,0))="x",INDEX('Capacity Summary'!$C$139:$F$238,MATCH('Capacity Backing (Hide)'!AK$132,'Capacity Summary'!$B$139:$B$238,0),4),IF(INDEX('Capacity Summary'!$I$139:$BH$238,MATCH('Capacity Backing (Hide)'!AK$132,'Capacity Summary'!$B$139:$B$238,0),MATCH('Capacity Backing (Hide)'!$A141,'Capacity Summary'!$I$138:$BH$138,0))&lt;&gt;0,INDEX('Capacity Summary'!$I$139:$BH$238,MATCH('Capacity Backing (Hide)'!AK$132,'Capacity Summary'!$B$139:$B$238,0),MATCH('Capacity Backing (Hide)'!$A141,'Capacity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(Hide)'!$A141,'Capacity Summary'!$I$138:$BH$138,0))="x",INDEX('Capacity Summary'!$C$139:$F$238,MATCH('Capacity Backing (Hide)'!AL$132,'Capacity Summary'!$B$139:$B$238,0),4),IF(INDEX('Capacity Summary'!$I$139:$BH$238,MATCH('Capacity Backing (Hide)'!AL$132,'Capacity Summary'!$B$139:$B$238,0),MATCH('Capacity Backing (Hide)'!$A141,'Capacity Summary'!$I$138:$BH$138,0))&lt;&gt;0,INDEX('Capacity Summary'!$I$139:$BH$238,MATCH('Capacity Backing (Hide)'!AL$132,'Capacity Summary'!$B$139:$B$238,0),MATCH('Capacity Backing (Hide)'!$A141,'Capacity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(Hide)'!$A141,'Capacity Summary'!$I$138:$BH$138,0))="x",INDEX('Capacity Summary'!$C$139:$F$238,MATCH('Capacity Backing (Hide)'!AM$132,'Capacity Summary'!$B$139:$B$238,0),4),IF(INDEX('Capacity Summary'!$I$139:$BH$238,MATCH('Capacity Backing (Hide)'!AM$132,'Capacity Summary'!$B$139:$B$238,0),MATCH('Capacity Backing (Hide)'!$A141,'Capacity Summary'!$I$138:$BH$138,0))&lt;&gt;0,INDEX('Capacity Summary'!$I$139:$BH$238,MATCH('Capacity Backing (Hide)'!AM$132,'Capacity Summary'!$B$139:$B$238,0),MATCH('Capacity Backing (Hide)'!$A141,'Capacity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(Hide)'!$A141,'Capacity Summary'!$I$138:$BH$138,0))="x",INDEX('Capacity Summary'!$C$139:$F$238,MATCH('Capacity Backing (Hide)'!AN$132,'Capacity Summary'!$B$139:$B$238,0),4),IF(INDEX('Capacity Summary'!$I$139:$BH$238,MATCH('Capacity Backing (Hide)'!AN$132,'Capacity Summary'!$B$139:$B$238,0),MATCH('Capacity Backing (Hide)'!$A141,'Capacity Summary'!$I$138:$BH$138,0))&lt;&gt;0,INDEX('Capacity Summary'!$I$139:$BH$238,MATCH('Capacity Backing (Hide)'!AN$132,'Capacity Summary'!$B$139:$B$238,0),MATCH('Capacity Backing (Hide)'!$A141,'Capacity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(Hide)'!$A141,'Capacity Summary'!$I$138:$BH$138,0))="x",INDEX('Capacity Summary'!$C$139:$F$238,MATCH('Capacity Backing (Hide)'!AO$132,'Capacity Summary'!$B$139:$B$238,0),4),IF(INDEX('Capacity Summary'!$I$139:$BH$238,MATCH('Capacity Backing (Hide)'!AO$132,'Capacity Summary'!$B$139:$B$238,0),MATCH('Capacity Backing (Hide)'!$A141,'Capacity Summary'!$I$138:$BH$138,0))&lt;&gt;0,INDEX('Capacity Summary'!$I$139:$BH$238,MATCH('Capacity Backing (Hide)'!AO$132,'Capacity Summary'!$B$139:$B$238,0),MATCH('Capacity Backing (Hide)'!$A141,'Capacity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(Hide)'!$A141,'Capacity Summary'!$I$138:$BH$138,0))="x",INDEX('Capacity Summary'!$C$139:$F$238,MATCH('Capacity Backing (Hide)'!AP$132,'Capacity Summary'!$B$139:$B$238,0),4),IF(INDEX('Capacity Summary'!$I$139:$BH$238,MATCH('Capacity Backing (Hide)'!AP$132,'Capacity Summary'!$B$139:$B$238,0),MATCH('Capacity Backing (Hide)'!$A141,'Capacity Summary'!$I$138:$BH$138,0))&lt;&gt;0,INDEX('Capacity Summary'!$I$139:$BH$238,MATCH('Capacity Backing (Hide)'!AP$132,'Capacity Summary'!$B$139:$B$238,0),MATCH('Capacity Backing (Hide)'!$A141,'Capacity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(Hide)'!$A141,'Capacity Summary'!$I$138:$BH$138,0))="x",INDEX('Capacity Summary'!$C$139:$F$238,MATCH('Capacity Backing (Hide)'!AQ$132,'Capacity Summary'!$B$139:$B$238,0),4),IF(INDEX('Capacity Summary'!$I$139:$BH$238,MATCH('Capacity Backing (Hide)'!AQ$132,'Capacity Summary'!$B$139:$B$238,0),MATCH('Capacity Backing (Hide)'!$A141,'Capacity Summary'!$I$138:$BH$138,0))&lt;&gt;0,INDEX('Capacity Summary'!$I$139:$BH$238,MATCH('Capacity Backing (Hide)'!AQ$132,'Capacity Summary'!$B$139:$B$238,0),MATCH('Capacity Backing (Hide)'!$A141,'Capacity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(Hide)'!$A141,'Capacity Summary'!$I$138:$BH$138,0))="x",INDEX('Capacity Summary'!$C$139:$F$238,MATCH('Capacity Backing (Hide)'!AR$132,'Capacity Summary'!$B$139:$B$238,0),4),IF(INDEX('Capacity Summary'!$I$139:$BH$238,MATCH('Capacity Backing (Hide)'!AR$132,'Capacity Summary'!$B$139:$B$238,0),MATCH('Capacity Backing (Hide)'!$A141,'Capacity Summary'!$I$138:$BH$138,0))&lt;&gt;0,INDEX('Capacity Summary'!$I$139:$BH$238,MATCH('Capacity Backing (Hide)'!AR$132,'Capacity Summary'!$B$139:$B$238,0),MATCH('Capacity Backing (Hide)'!$A141,'Capacity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(Hide)'!$A141,'Capacity Summary'!$I$138:$BH$138,0))="x",INDEX('Capacity Summary'!$C$139:$F$238,MATCH('Capacity Backing (Hide)'!AS$132,'Capacity Summary'!$B$139:$B$238,0),4),IF(INDEX('Capacity Summary'!$I$139:$BH$238,MATCH('Capacity Backing (Hide)'!AS$132,'Capacity Summary'!$B$139:$B$238,0),MATCH('Capacity Backing (Hide)'!$A141,'Capacity Summary'!$I$138:$BH$138,0))&lt;&gt;0,INDEX('Capacity Summary'!$I$139:$BH$238,MATCH('Capacity Backing (Hide)'!AS$132,'Capacity Summary'!$B$139:$B$238,0),MATCH('Capacity Backing (Hide)'!$A141,'Capacity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(Hide)'!$A141,'Capacity Summary'!$I$138:$BH$138,0))="x",INDEX('Capacity Summary'!$C$139:$F$238,MATCH('Capacity Backing (Hide)'!AT$132,'Capacity Summary'!$B$139:$B$238,0),4),IF(INDEX('Capacity Summary'!$I$139:$BH$238,MATCH('Capacity Backing (Hide)'!AT$132,'Capacity Summary'!$B$139:$B$238,0),MATCH('Capacity Backing (Hide)'!$A141,'Capacity Summary'!$I$138:$BH$138,0))&lt;&gt;0,INDEX('Capacity Summary'!$I$139:$BH$238,MATCH('Capacity Backing (Hide)'!AT$132,'Capacity Summary'!$B$139:$B$238,0),MATCH('Capacity Backing (Hide)'!$A141,'Capacity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(Hide)'!$A141,'Capacity Summary'!$I$138:$BH$138,0))="x",INDEX('Capacity Summary'!$C$139:$F$238,MATCH('Capacity Backing (Hide)'!AU$132,'Capacity Summary'!$B$139:$B$238,0),4),IF(INDEX('Capacity Summary'!$I$139:$BH$238,MATCH('Capacity Backing (Hide)'!AU$132,'Capacity Summary'!$B$139:$B$238,0),MATCH('Capacity Backing (Hide)'!$A141,'Capacity Summary'!$I$138:$BH$138,0))&lt;&gt;0,INDEX('Capacity Summary'!$I$139:$BH$238,MATCH('Capacity Backing (Hide)'!AU$132,'Capacity Summary'!$B$139:$B$238,0),MATCH('Capacity Backing (Hide)'!$A141,'Capacity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(Hide)'!$A141,'Capacity Summary'!$I$138:$BH$138,0))="x",INDEX('Capacity Summary'!$C$139:$F$238,MATCH('Capacity Backing (Hide)'!AV$132,'Capacity Summary'!$B$139:$B$238,0),4),IF(INDEX('Capacity Summary'!$I$139:$BH$238,MATCH('Capacity Backing (Hide)'!AV$132,'Capacity Summary'!$B$139:$B$238,0),MATCH('Capacity Backing (Hide)'!$A141,'Capacity Summary'!$I$138:$BH$138,0))&lt;&gt;0,INDEX('Capacity Summary'!$I$139:$BH$238,MATCH('Capacity Backing (Hide)'!AV$132,'Capacity Summary'!$B$139:$B$238,0),MATCH('Capacity Backing (Hide)'!$A141,'Capacity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(Hide)'!$A141,'Capacity Summary'!$I$138:$BH$138,0))="x",INDEX('Capacity Summary'!$C$139:$F$238,MATCH('Capacity Backing (Hide)'!AW$132,'Capacity Summary'!$B$139:$B$238,0),4),IF(INDEX('Capacity Summary'!$I$139:$BH$238,MATCH('Capacity Backing (Hide)'!AW$132,'Capacity Summary'!$B$139:$B$238,0),MATCH('Capacity Backing (Hide)'!$A141,'Capacity Summary'!$I$138:$BH$138,0))&lt;&gt;0,INDEX('Capacity Summary'!$I$139:$BH$238,MATCH('Capacity Backing (Hide)'!AW$132,'Capacity Summary'!$B$139:$B$238,0),MATCH('Capacity Backing (Hide)'!$A141,'Capacity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(Hide)'!$A141,'Capacity Summary'!$I$138:$BH$138,0))="x",INDEX('Capacity Summary'!$C$139:$F$238,MATCH('Capacity Backing (Hide)'!AX$132,'Capacity Summary'!$B$139:$B$238,0),4),IF(INDEX('Capacity Summary'!$I$139:$BH$238,MATCH('Capacity Backing (Hide)'!AX$132,'Capacity Summary'!$B$139:$B$238,0),MATCH('Capacity Backing (Hide)'!$A141,'Capacity Summary'!$I$138:$BH$138,0))&lt;&gt;0,INDEX('Capacity Summary'!$I$139:$BH$238,MATCH('Capacity Backing (Hide)'!AX$132,'Capacity Summary'!$B$139:$B$238,0),MATCH('Capacity Backing (Hide)'!$A141,'Capacity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(Hide)'!$A141,'Capacity Summary'!$I$138:$BH$138,0))="x",INDEX('Capacity Summary'!$C$139:$F$238,MATCH('Capacity Backing (Hide)'!AY$132,'Capacity Summary'!$B$139:$B$238,0),4),IF(INDEX('Capacity Summary'!$I$139:$BH$238,MATCH('Capacity Backing (Hide)'!AY$132,'Capacity Summary'!$B$139:$B$238,0),MATCH('Capacity Backing (Hide)'!$A141,'Capacity Summary'!$I$138:$BH$138,0))&lt;&gt;0,INDEX('Capacity Summary'!$I$139:$BH$238,MATCH('Capacity Backing (Hide)'!AY$132,'Capacity Summary'!$B$139:$B$238,0),MATCH('Capacity Backing (Hide)'!$A141,'Capacity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(Hide)'!$A141,'Capacity Summary'!$I$138:$BH$138,0))="x",INDEX('Capacity Summary'!$C$139:$F$238,MATCH('Capacity Backing (Hide)'!AZ$132,'Capacity Summary'!$B$139:$B$238,0),4),IF(INDEX('Capacity Summary'!$I$139:$BH$238,MATCH('Capacity Backing (Hide)'!AZ$132,'Capacity Summary'!$B$139:$B$238,0),MATCH('Capacity Backing (Hide)'!$A141,'Capacity Summary'!$I$138:$BH$138,0))&lt;&gt;0,INDEX('Capacity Summary'!$I$139:$BH$238,MATCH('Capacity Backing (Hide)'!AZ$132,'Capacity Summary'!$B$139:$B$238,0),MATCH('Capacity Backing (Hide)'!$A141,'Capacity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(Hide)'!$A141,'Capacity Summary'!$I$138:$BH$138,0))="x",INDEX('Capacity Summary'!$C$139:$F$238,MATCH('Capacity Backing (Hide)'!BA$132,'Capacity Summary'!$B$139:$B$238,0),4),IF(INDEX('Capacity Summary'!$I$139:$BH$238,MATCH('Capacity Backing (Hide)'!BA$132,'Capacity Summary'!$B$139:$B$238,0),MATCH('Capacity Backing (Hide)'!$A141,'Capacity Summary'!$I$138:$BH$138,0))&lt;&gt;0,INDEX('Capacity Summary'!$I$139:$BH$238,MATCH('Capacity Backing (Hide)'!BA$132,'Capacity Summary'!$B$139:$B$238,0),MATCH('Capacity Backing (Hide)'!$A141,'Capacity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(Hide)'!$A141,'Capacity Summary'!$I$138:$BH$138,0))="x",INDEX('Capacity Summary'!$C$139:$F$238,MATCH('Capacity Backing (Hide)'!BB$132,'Capacity Summary'!$B$139:$B$238,0),4),IF(INDEX('Capacity Summary'!$I$139:$BH$238,MATCH('Capacity Backing (Hide)'!BB$132,'Capacity Summary'!$B$139:$B$238,0),MATCH('Capacity Backing (Hide)'!$A141,'Capacity Summary'!$I$138:$BH$138,0))&lt;&gt;0,INDEX('Capacity Summary'!$I$139:$BH$238,MATCH('Capacity Backing (Hide)'!BB$132,'Capacity Summary'!$B$139:$B$238,0),MATCH('Capacity Backing (Hide)'!$A141,'Capacity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(Hide)'!$A141,'Capacity Summary'!$I$138:$BH$138,0))="x",INDEX('Capacity Summary'!$C$139:$F$238,MATCH('Capacity Backing (Hide)'!BC$132,'Capacity Summary'!$B$139:$B$238,0),4),IF(INDEX('Capacity Summary'!$I$139:$BH$238,MATCH('Capacity Backing (Hide)'!BC$132,'Capacity Summary'!$B$139:$B$238,0),MATCH('Capacity Backing (Hide)'!$A141,'Capacity Summary'!$I$138:$BH$138,0))&lt;&gt;0,INDEX('Capacity Summary'!$I$139:$BH$238,MATCH('Capacity Backing (Hide)'!BC$132,'Capacity Summary'!$B$139:$B$238,0),MATCH('Capacity Backing (Hide)'!$A141,'Capacity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(Hide)'!$A141,'Capacity Summary'!$I$138:$BH$138,0))="x",INDEX('Capacity Summary'!$C$139:$F$238,MATCH('Capacity Backing (Hide)'!BD$132,'Capacity Summary'!$B$139:$B$238,0),4),IF(INDEX('Capacity Summary'!$I$139:$BH$238,MATCH('Capacity Backing (Hide)'!BD$132,'Capacity Summary'!$B$139:$B$238,0),MATCH('Capacity Backing (Hide)'!$A141,'Capacity Summary'!$I$138:$BH$138,0))&lt;&gt;0,INDEX('Capacity Summary'!$I$139:$BH$238,MATCH('Capacity Backing (Hide)'!BD$132,'Capacity Summary'!$B$139:$B$238,0),MATCH('Capacity Backing (Hide)'!$A141,'Capacity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(Hide)'!$A141,'Capacity Summary'!$I$138:$BH$138,0))="x",INDEX('Capacity Summary'!$C$139:$F$238,MATCH('Capacity Backing (Hide)'!BE$132,'Capacity Summary'!$B$139:$B$238,0),4),IF(INDEX('Capacity Summary'!$I$139:$BH$238,MATCH('Capacity Backing (Hide)'!BE$132,'Capacity Summary'!$B$139:$B$238,0),MATCH('Capacity Backing (Hide)'!$A141,'Capacity Summary'!$I$138:$BH$138,0))&lt;&gt;0,INDEX('Capacity Summary'!$I$139:$BH$238,MATCH('Capacity Backing (Hide)'!BE$132,'Capacity Summary'!$B$139:$B$238,0),MATCH('Capacity Backing (Hide)'!$A141,'Capacity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(Hide)'!$A141,'Capacity Summary'!$I$138:$BH$138,0))="x",INDEX('Capacity Summary'!$C$139:$F$238,MATCH('Capacity Backing (Hide)'!BF$132,'Capacity Summary'!$B$139:$B$238,0),4),IF(INDEX('Capacity Summary'!$I$139:$BH$238,MATCH('Capacity Backing (Hide)'!BF$132,'Capacity Summary'!$B$139:$B$238,0),MATCH('Capacity Backing (Hide)'!$A141,'Capacity Summary'!$I$138:$BH$138,0))&lt;&gt;0,INDEX('Capacity Summary'!$I$139:$BH$238,MATCH('Capacity Backing (Hide)'!BF$132,'Capacity Summary'!$B$139:$B$238,0),MATCH('Capacity Backing (Hide)'!$A141,'Capacity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(Hide)'!$A141,'Capacity Summary'!$I$138:$BH$138,0))="x",INDEX('Capacity Summary'!$C$139:$F$238,MATCH('Capacity Backing (Hide)'!BG$132,'Capacity Summary'!$B$139:$B$238,0),4),IF(INDEX('Capacity Summary'!$I$139:$BH$238,MATCH('Capacity Backing (Hide)'!BG$132,'Capacity Summary'!$B$139:$B$238,0),MATCH('Capacity Backing (Hide)'!$A141,'Capacity Summary'!$I$138:$BH$138,0))&lt;&gt;0,INDEX('Capacity Summary'!$I$139:$BH$238,MATCH('Capacity Backing (Hide)'!BG$132,'Capacity Summary'!$B$139:$B$238,0),MATCH('Capacity Backing (Hide)'!$A141,'Capacity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(Hide)'!$A141,'Capacity Summary'!$I$138:$BH$138,0))="x",INDEX('Capacity Summary'!$C$139:$F$238,MATCH('Capacity Backing (Hide)'!BH$132,'Capacity Summary'!$B$139:$B$238,0),4),IF(INDEX('Capacity Summary'!$I$139:$BH$238,MATCH('Capacity Backing (Hide)'!BH$132,'Capacity Summary'!$B$139:$B$238,0),MATCH('Capacity Backing (Hide)'!$A141,'Capacity Summary'!$I$138:$BH$138,0))&lt;&gt;0,INDEX('Capacity Summary'!$I$139:$BH$238,MATCH('Capacity Backing (Hide)'!BH$132,'Capacity Summary'!$B$139:$B$238,0),MATCH('Capacity Backing (Hide)'!$A141,'Capacity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(Hide)'!$A141,'Capacity Summary'!$I$138:$BH$138,0))="x",INDEX('Capacity Summary'!$C$139:$F$238,MATCH('Capacity Backing (Hide)'!BI$132,'Capacity Summary'!$B$139:$B$238,0),4),IF(INDEX('Capacity Summary'!$I$139:$BH$238,MATCH('Capacity Backing (Hide)'!BI$132,'Capacity Summary'!$B$139:$B$238,0),MATCH('Capacity Backing (Hide)'!$A141,'Capacity Summary'!$I$138:$BH$138,0))&lt;&gt;0,INDEX('Capacity Summary'!$I$139:$BH$238,MATCH('Capacity Backing (Hide)'!BI$132,'Capacity Summary'!$B$139:$B$238,0),MATCH('Capacity Backing (Hide)'!$A141,'Capacity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(Hide)'!$A141,'Capacity Summary'!$I$138:$BH$138,0))="x",INDEX('Capacity Summary'!$C$139:$F$238,MATCH('Capacity Backing (Hide)'!BJ$132,'Capacity Summary'!$B$139:$B$238,0),4),IF(INDEX('Capacity Summary'!$I$139:$BH$238,MATCH('Capacity Backing (Hide)'!BJ$132,'Capacity Summary'!$B$139:$B$238,0),MATCH('Capacity Backing (Hide)'!$A141,'Capacity Summary'!$I$138:$BH$138,0))&lt;&gt;0,INDEX('Capacity Summary'!$I$139:$BH$238,MATCH('Capacity Backing (Hide)'!BJ$132,'Capacity Summary'!$B$139:$B$238,0),MATCH('Capacity Backing (Hide)'!$A141,'Capacity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(Hide)'!$A141,'Capacity Summary'!$I$138:$BH$138,0))="x",INDEX('Capacity Summary'!$C$139:$F$238,MATCH('Capacity Backing (Hide)'!BK$132,'Capacity Summary'!$B$139:$B$238,0),4),IF(INDEX('Capacity Summary'!$I$139:$BH$238,MATCH('Capacity Backing (Hide)'!BK$132,'Capacity Summary'!$B$139:$B$238,0),MATCH('Capacity Backing (Hide)'!$A141,'Capacity Summary'!$I$138:$BH$138,0))&lt;&gt;0,INDEX('Capacity Summary'!$I$139:$BH$238,MATCH('Capacity Backing (Hide)'!BK$132,'Capacity Summary'!$B$139:$B$238,0),MATCH('Capacity Backing (Hide)'!$A141,'Capacity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(Hide)'!$A141,'Capacity Summary'!$I$138:$BH$138,0))="x",INDEX('Capacity Summary'!$C$139:$F$238,MATCH('Capacity Backing (Hide)'!BL$132,'Capacity Summary'!$B$139:$B$238,0),4),IF(INDEX('Capacity Summary'!$I$139:$BH$238,MATCH('Capacity Backing (Hide)'!BL$132,'Capacity Summary'!$B$139:$B$238,0),MATCH('Capacity Backing (Hide)'!$A141,'Capacity Summary'!$I$138:$BH$138,0))&lt;&gt;0,INDEX('Capacity Summary'!$I$139:$BH$238,MATCH('Capacity Backing (Hide)'!BL$132,'Capacity Summary'!$B$139:$B$238,0),MATCH('Capacity Backing (Hide)'!$A141,'Capacity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(Hide)'!$A141,'Capacity Summary'!$I$138:$BH$138,0))="x",INDEX('Capacity Summary'!$C$139:$F$238,MATCH('Capacity Backing (Hide)'!BM$132,'Capacity Summary'!$B$139:$B$238,0),4),IF(INDEX('Capacity Summary'!$I$139:$BH$238,MATCH('Capacity Backing (Hide)'!BM$132,'Capacity Summary'!$B$139:$B$238,0),MATCH('Capacity Backing (Hide)'!$A141,'Capacity Summary'!$I$138:$BH$138,0))&lt;&gt;0,INDEX('Capacity Summary'!$I$139:$BH$238,MATCH('Capacity Backing (Hide)'!BM$132,'Capacity Summary'!$B$139:$B$238,0),MATCH('Capacity Backing (Hide)'!$A141,'Capacity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(Hide)'!$A141,'Capacity Summary'!$I$138:$BH$138,0))="x",INDEX('Capacity Summary'!$C$139:$F$238,MATCH('Capacity Backing (Hide)'!BN$132,'Capacity Summary'!$B$139:$B$238,0),4),IF(INDEX('Capacity Summary'!$I$139:$BH$238,MATCH('Capacity Backing (Hide)'!BN$132,'Capacity Summary'!$B$139:$B$238,0),MATCH('Capacity Backing (Hide)'!$A141,'Capacity Summary'!$I$138:$BH$138,0))&lt;&gt;0,INDEX('Capacity Summary'!$I$139:$BH$238,MATCH('Capacity Backing (Hide)'!BN$132,'Capacity Summary'!$B$139:$B$238,0),MATCH('Capacity Backing (Hide)'!$A141,'Capacity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(Hide)'!$A141,'Capacity Summary'!$I$138:$BH$138,0))="x",INDEX('Capacity Summary'!$C$139:$F$238,MATCH('Capacity Backing (Hide)'!BO$132,'Capacity Summary'!$B$139:$B$238,0),4),IF(INDEX('Capacity Summary'!$I$139:$BH$238,MATCH('Capacity Backing (Hide)'!BO$132,'Capacity Summary'!$B$139:$B$238,0),MATCH('Capacity Backing (Hide)'!$A141,'Capacity Summary'!$I$138:$BH$138,0))&lt;&gt;0,INDEX('Capacity Summary'!$I$139:$BH$238,MATCH('Capacity Backing (Hide)'!BO$132,'Capacity Summary'!$B$139:$B$238,0),MATCH('Capacity Backing (Hide)'!$A141,'Capacity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(Hide)'!$A141,'Capacity Summary'!$I$138:$BH$138,0))="x",INDEX('Capacity Summary'!$C$139:$F$238,MATCH('Capacity Backing (Hide)'!BP$132,'Capacity Summary'!$B$139:$B$238,0),4),IF(INDEX('Capacity Summary'!$I$139:$BH$238,MATCH('Capacity Backing (Hide)'!BP$132,'Capacity Summary'!$B$139:$B$238,0),MATCH('Capacity Backing (Hide)'!$A141,'Capacity Summary'!$I$138:$BH$138,0))&lt;&gt;0,INDEX('Capacity Summary'!$I$139:$BH$238,MATCH('Capacity Backing (Hide)'!BP$132,'Capacity Summary'!$B$139:$B$238,0),MATCH('Capacity Backing (Hide)'!$A141,'Capacity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(Hide)'!$A141,'Capacity Summary'!$I$138:$BH$138,0))="x",INDEX('Capacity Summary'!$C$139:$F$238,MATCH('Capacity Backing (Hide)'!BQ$132,'Capacity Summary'!$B$139:$B$238,0),4),IF(INDEX('Capacity Summary'!$I$139:$BH$238,MATCH('Capacity Backing (Hide)'!BQ$132,'Capacity Summary'!$B$139:$B$238,0),MATCH('Capacity Backing (Hide)'!$A141,'Capacity Summary'!$I$138:$BH$138,0))&lt;&gt;0,INDEX('Capacity Summary'!$I$139:$BH$238,MATCH('Capacity Backing (Hide)'!BQ$132,'Capacity Summary'!$B$139:$B$238,0),MATCH('Capacity Backing (Hide)'!$A141,'Capacity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(Hide)'!$A141,'Capacity Summary'!$I$138:$BH$138,0))="x",INDEX('Capacity Summary'!$C$139:$F$238,MATCH('Capacity Backing (Hide)'!BR$132,'Capacity Summary'!$B$139:$B$238,0),4),IF(INDEX('Capacity Summary'!$I$139:$BH$238,MATCH('Capacity Backing (Hide)'!BR$132,'Capacity Summary'!$B$139:$B$238,0),MATCH('Capacity Backing (Hide)'!$A141,'Capacity Summary'!$I$138:$BH$138,0))&lt;&gt;0,INDEX('Capacity Summary'!$I$139:$BH$238,MATCH('Capacity Backing (Hide)'!BR$132,'Capacity Summary'!$B$139:$B$238,0),MATCH('Capacity Backing (Hide)'!$A141,'Capacity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(Hide)'!$A141,'Capacity Summary'!$I$138:$BH$138,0))="x",INDEX('Capacity Summary'!$C$139:$F$238,MATCH('Capacity Backing (Hide)'!BS$132,'Capacity Summary'!$B$139:$B$238,0),4),IF(INDEX('Capacity Summary'!$I$139:$BH$238,MATCH('Capacity Backing (Hide)'!BS$132,'Capacity Summary'!$B$139:$B$238,0),MATCH('Capacity Backing (Hide)'!$A141,'Capacity Summary'!$I$138:$BH$138,0))&lt;&gt;0,INDEX('Capacity Summary'!$I$139:$BH$238,MATCH('Capacity Backing (Hide)'!BS$132,'Capacity Summary'!$B$139:$B$238,0),MATCH('Capacity Backing (Hide)'!$A141,'Capacity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(Hide)'!$A141,'Capacity Summary'!$I$138:$BH$138,0))="x",INDEX('Capacity Summary'!$C$139:$F$238,MATCH('Capacity Backing (Hide)'!BT$132,'Capacity Summary'!$B$139:$B$238,0),4),IF(INDEX('Capacity Summary'!$I$139:$BH$238,MATCH('Capacity Backing (Hide)'!BT$132,'Capacity Summary'!$B$139:$B$238,0),MATCH('Capacity Backing (Hide)'!$A141,'Capacity Summary'!$I$138:$BH$138,0))&lt;&gt;0,INDEX('Capacity Summary'!$I$139:$BH$238,MATCH('Capacity Backing (Hide)'!BT$132,'Capacity Summary'!$B$139:$B$238,0),MATCH('Capacity Backing (Hide)'!$A141,'Capacity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(Hide)'!$A141,'Capacity Summary'!$I$138:$BH$138,0))="x",INDEX('Capacity Summary'!$C$139:$F$238,MATCH('Capacity Backing (Hide)'!BU$132,'Capacity Summary'!$B$139:$B$238,0),4),IF(INDEX('Capacity Summary'!$I$139:$BH$238,MATCH('Capacity Backing (Hide)'!BU$132,'Capacity Summary'!$B$139:$B$238,0),MATCH('Capacity Backing (Hide)'!$A141,'Capacity Summary'!$I$138:$BH$138,0))&lt;&gt;0,INDEX('Capacity Summary'!$I$139:$BH$238,MATCH('Capacity Backing (Hide)'!BU$132,'Capacity Summary'!$B$139:$B$238,0),MATCH('Capacity Backing (Hide)'!$A141,'Capacity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(Hide)'!$A141,'Capacity Summary'!$I$138:$BH$138,0))="x",INDEX('Capacity Summary'!$C$139:$F$238,MATCH('Capacity Backing (Hide)'!BV$132,'Capacity Summary'!$B$139:$B$238,0),4),IF(INDEX('Capacity Summary'!$I$139:$BH$238,MATCH('Capacity Backing (Hide)'!BV$132,'Capacity Summary'!$B$139:$B$238,0),MATCH('Capacity Backing (Hide)'!$A141,'Capacity Summary'!$I$138:$BH$138,0))&lt;&gt;0,INDEX('Capacity Summary'!$I$139:$BH$238,MATCH('Capacity Backing (Hide)'!BV$132,'Capacity Summary'!$B$139:$B$238,0),MATCH('Capacity Backing (Hide)'!$A141,'Capacity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(Hide)'!$A141,'Capacity Summary'!$I$138:$BH$138,0))="x",INDEX('Capacity Summary'!$C$139:$F$238,MATCH('Capacity Backing (Hide)'!BW$132,'Capacity Summary'!$B$139:$B$238,0),4),IF(INDEX('Capacity Summary'!$I$139:$BH$238,MATCH('Capacity Backing (Hide)'!BW$132,'Capacity Summary'!$B$139:$B$238,0),MATCH('Capacity Backing (Hide)'!$A141,'Capacity Summary'!$I$138:$BH$138,0))&lt;&gt;0,INDEX('Capacity Summary'!$I$139:$BH$238,MATCH('Capacity Backing (Hide)'!BW$132,'Capacity Summary'!$B$139:$B$238,0),MATCH('Capacity Backing (Hide)'!$A141,'Capacity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(Hide)'!$A141,'Capacity Summary'!$I$138:$BH$138,0))="x",INDEX('Capacity Summary'!$C$139:$F$238,MATCH('Capacity Backing (Hide)'!BX$132,'Capacity Summary'!$B$139:$B$238,0),4),IF(INDEX('Capacity Summary'!$I$139:$BH$238,MATCH('Capacity Backing (Hide)'!BX$132,'Capacity Summary'!$B$139:$B$238,0),MATCH('Capacity Backing (Hide)'!$A141,'Capacity Summary'!$I$138:$BH$138,0))&lt;&gt;0,INDEX('Capacity Summary'!$I$139:$BH$238,MATCH('Capacity Backing (Hide)'!BX$132,'Capacity Summary'!$B$139:$B$238,0),MATCH('Capacity Backing (Hide)'!$A141,'Capacity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(Hide)'!$A141,'Capacity Summary'!$I$138:$BH$138,0))="x",INDEX('Capacity Summary'!$C$139:$F$238,MATCH('Capacity Backing (Hide)'!BY$132,'Capacity Summary'!$B$139:$B$238,0),4),IF(INDEX('Capacity Summary'!$I$139:$BH$238,MATCH('Capacity Backing (Hide)'!BY$132,'Capacity Summary'!$B$139:$B$238,0),MATCH('Capacity Backing (Hide)'!$A141,'Capacity Summary'!$I$138:$BH$138,0))&lt;&gt;0,INDEX('Capacity Summary'!$I$139:$BH$238,MATCH('Capacity Backing (Hide)'!BY$132,'Capacity Summary'!$B$139:$B$238,0),MATCH('Capacity Backing (Hide)'!$A141,'Capacity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(Hide)'!$A141,'Capacity Summary'!$I$138:$BH$138,0))="x",INDEX('Capacity Summary'!$C$139:$F$238,MATCH('Capacity Backing (Hide)'!BZ$132,'Capacity Summary'!$B$139:$B$238,0),4),IF(INDEX('Capacity Summary'!$I$139:$BH$238,MATCH('Capacity Backing (Hide)'!BZ$132,'Capacity Summary'!$B$139:$B$238,0),MATCH('Capacity Backing (Hide)'!$A141,'Capacity Summary'!$I$138:$BH$138,0))&lt;&gt;0,INDEX('Capacity Summary'!$I$139:$BH$238,MATCH('Capacity Backing (Hide)'!BZ$132,'Capacity Summary'!$B$139:$B$238,0),MATCH('Capacity Backing (Hide)'!$A141,'Capacity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(Hide)'!$A141,'Capacity Summary'!$I$138:$BH$138,0))="x",INDEX('Capacity Summary'!$C$139:$F$238,MATCH('Capacity Backing (Hide)'!CA$132,'Capacity Summary'!$B$139:$B$238,0),4),IF(INDEX('Capacity Summary'!$I$139:$BH$238,MATCH('Capacity Backing (Hide)'!CA$132,'Capacity Summary'!$B$139:$B$238,0),MATCH('Capacity Backing (Hide)'!$A141,'Capacity Summary'!$I$138:$BH$138,0))&lt;&gt;0,INDEX('Capacity Summary'!$I$139:$BH$238,MATCH('Capacity Backing (Hide)'!CA$132,'Capacity Summary'!$B$139:$B$238,0),MATCH('Capacity Backing (Hide)'!$A141,'Capacity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(Hide)'!$A141,'Capacity Summary'!$I$138:$BH$138,0))="x",INDEX('Capacity Summary'!$C$139:$F$238,MATCH('Capacity Backing (Hide)'!CB$132,'Capacity Summary'!$B$139:$B$238,0),4),IF(INDEX('Capacity Summary'!$I$139:$BH$238,MATCH('Capacity Backing (Hide)'!CB$132,'Capacity Summary'!$B$139:$B$238,0),MATCH('Capacity Backing (Hide)'!$A141,'Capacity Summary'!$I$138:$BH$138,0))&lt;&gt;0,INDEX('Capacity Summary'!$I$139:$BH$238,MATCH('Capacity Backing (Hide)'!CB$132,'Capacity Summary'!$B$139:$B$238,0),MATCH('Capacity Backing (Hide)'!$A141,'Capacity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(Hide)'!$A141,'Capacity Summary'!$I$138:$BH$138,0))="x",INDEX('Capacity Summary'!$C$139:$F$238,MATCH('Capacity Backing (Hide)'!CC$132,'Capacity Summary'!$B$139:$B$238,0),4),IF(INDEX('Capacity Summary'!$I$139:$BH$238,MATCH('Capacity Backing (Hide)'!CC$132,'Capacity Summary'!$B$139:$B$238,0),MATCH('Capacity Backing (Hide)'!$A141,'Capacity Summary'!$I$138:$BH$138,0))&lt;&gt;0,INDEX('Capacity Summary'!$I$139:$BH$238,MATCH('Capacity Backing (Hide)'!CC$132,'Capacity Summary'!$B$139:$B$238,0),MATCH('Capacity Backing (Hide)'!$A141,'Capacity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(Hide)'!$A141,'Capacity Summary'!$I$138:$BH$138,0))="x",INDEX('Capacity Summary'!$C$139:$F$238,MATCH('Capacity Backing (Hide)'!CD$132,'Capacity Summary'!$B$139:$B$238,0),4),IF(INDEX('Capacity Summary'!$I$139:$BH$238,MATCH('Capacity Backing (Hide)'!CD$132,'Capacity Summary'!$B$139:$B$238,0),MATCH('Capacity Backing (Hide)'!$A141,'Capacity Summary'!$I$138:$BH$138,0))&lt;&gt;0,INDEX('Capacity Summary'!$I$139:$BH$238,MATCH('Capacity Backing (Hide)'!CD$132,'Capacity Summary'!$B$139:$B$238,0),MATCH('Capacity Backing (Hide)'!$A141,'Capacity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(Hide)'!$A141,'Capacity Summary'!$I$138:$BH$138,0))="x",INDEX('Capacity Summary'!$C$139:$F$238,MATCH('Capacity Backing (Hide)'!CE$132,'Capacity Summary'!$B$139:$B$238,0),4),IF(INDEX('Capacity Summary'!$I$139:$BH$238,MATCH('Capacity Backing (Hide)'!CE$132,'Capacity Summary'!$B$139:$B$238,0),MATCH('Capacity Backing (Hide)'!$A141,'Capacity Summary'!$I$138:$BH$138,0))&lt;&gt;0,INDEX('Capacity Summary'!$I$139:$BH$238,MATCH('Capacity Backing (Hide)'!CE$132,'Capacity Summary'!$B$139:$B$238,0),MATCH('Capacity Backing (Hide)'!$A141,'Capacity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(Hide)'!$A141,'Capacity Summary'!$I$138:$BH$138,0))="x",INDEX('Capacity Summary'!$C$139:$F$238,MATCH('Capacity Backing (Hide)'!CF$132,'Capacity Summary'!$B$139:$B$238,0),4),IF(INDEX('Capacity Summary'!$I$139:$BH$238,MATCH('Capacity Backing (Hide)'!CF$132,'Capacity Summary'!$B$139:$B$238,0),MATCH('Capacity Backing (Hide)'!$A141,'Capacity Summary'!$I$138:$BH$138,0))&lt;&gt;0,INDEX('Capacity Summary'!$I$139:$BH$238,MATCH('Capacity Backing (Hide)'!CF$132,'Capacity Summary'!$B$139:$B$238,0),MATCH('Capacity Backing (Hide)'!$A141,'Capacity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(Hide)'!$A141,'Capacity Summary'!$I$138:$BH$138,0))="x",INDEX('Capacity Summary'!$C$139:$F$238,MATCH('Capacity Backing (Hide)'!CG$132,'Capacity Summary'!$B$139:$B$238,0),4),IF(INDEX('Capacity Summary'!$I$139:$BH$238,MATCH('Capacity Backing (Hide)'!CG$132,'Capacity Summary'!$B$139:$B$238,0),MATCH('Capacity Backing (Hide)'!$A141,'Capacity Summary'!$I$138:$BH$138,0))&lt;&gt;0,INDEX('Capacity Summary'!$I$139:$BH$238,MATCH('Capacity Backing (Hide)'!CG$132,'Capacity Summary'!$B$139:$B$238,0),MATCH('Capacity Backing (Hide)'!$A141,'Capacity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(Hide)'!$A141,'Capacity Summary'!$I$138:$BH$138,0))="x",INDEX('Capacity Summary'!$C$139:$F$238,MATCH('Capacity Backing (Hide)'!CH$132,'Capacity Summary'!$B$139:$B$238,0),4),IF(INDEX('Capacity Summary'!$I$139:$BH$238,MATCH('Capacity Backing (Hide)'!CH$132,'Capacity Summary'!$B$139:$B$238,0),MATCH('Capacity Backing (Hide)'!$A141,'Capacity Summary'!$I$138:$BH$138,0))&lt;&gt;0,INDEX('Capacity Summary'!$I$139:$BH$238,MATCH('Capacity Backing (Hide)'!CH$132,'Capacity Summary'!$B$139:$B$238,0),MATCH('Capacity Backing (Hide)'!$A141,'Capacity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(Hide)'!$A141,'Capacity Summary'!$I$138:$BH$138,0))="x",INDEX('Capacity Summary'!$C$139:$F$238,MATCH('Capacity Backing (Hide)'!CI$132,'Capacity Summary'!$B$139:$B$238,0),4),IF(INDEX('Capacity Summary'!$I$139:$BH$238,MATCH('Capacity Backing (Hide)'!CI$132,'Capacity Summary'!$B$139:$B$238,0),MATCH('Capacity Backing (Hide)'!$A141,'Capacity Summary'!$I$138:$BH$138,0))&lt;&gt;0,INDEX('Capacity Summary'!$I$139:$BH$238,MATCH('Capacity Backing (Hide)'!CI$132,'Capacity Summary'!$B$139:$B$238,0),MATCH('Capacity Backing (Hide)'!$A141,'Capacity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(Hide)'!$A141,'Capacity Summary'!$I$138:$BH$138,0))="x",INDEX('Capacity Summary'!$C$139:$F$238,MATCH('Capacity Backing (Hide)'!CJ$132,'Capacity Summary'!$B$139:$B$238,0),4),IF(INDEX('Capacity Summary'!$I$139:$BH$238,MATCH('Capacity Backing (Hide)'!CJ$132,'Capacity Summary'!$B$139:$B$238,0),MATCH('Capacity Backing (Hide)'!$A141,'Capacity Summary'!$I$138:$BH$138,0))&lt;&gt;0,INDEX('Capacity Summary'!$I$139:$BH$238,MATCH('Capacity Backing (Hide)'!CJ$132,'Capacity Summary'!$B$139:$B$238,0),MATCH('Capacity Backing (Hide)'!$A141,'Capacity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(Hide)'!$A141,'Capacity Summary'!$I$138:$BH$138,0))="x",INDEX('Capacity Summary'!$C$139:$F$238,MATCH('Capacity Backing (Hide)'!CK$132,'Capacity Summary'!$B$139:$B$238,0),4),IF(INDEX('Capacity Summary'!$I$139:$BH$238,MATCH('Capacity Backing (Hide)'!CK$132,'Capacity Summary'!$B$139:$B$238,0),MATCH('Capacity Backing (Hide)'!$A141,'Capacity Summary'!$I$138:$BH$138,0))&lt;&gt;0,INDEX('Capacity Summary'!$I$139:$BH$238,MATCH('Capacity Backing (Hide)'!CK$132,'Capacity Summary'!$B$139:$B$238,0),MATCH('Capacity Backing (Hide)'!$A141,'Capacity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(Hide)'!$A141,'Capacity Summary'!$I$138:$BH$138,0))="x",INDEX('Capacity Summary'!$C$139:$F$238,MATCH('Capacity Backing (Hide)'!CL$132,'Capacity Summary'!$B$139:$B$238,0),4),IF(INDEX('Capacity Summary'!$I$139:$BH$238,MATCH('Capacity Backing (Hide)'!CL$132,'Capacity Summary'!$B$139:$B$238,0),MATCH('Capacity Backing (Hide)'!$A141,'Capacity Summary'!$I$138:$BH$138,0))&lt;&gt;0,INDEX('Capacity Summary'!$I$139:$BH$238,MATCH('Capacity Backing (Hide)'!CL$132,'Capacity Summary'!$B$139:$B$238,0),MATCH('Capacity Backing (Hide)'!$A141,'Capacity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(Hide)'!$A141,'Capacity Summary'!$I$138:$BH$138,0))="x",INDEX('Capacity Summary'!$C$139:$F$238,MATCH('Capacity Backing (Hide)'!CM$132,'Capacity Summary'!$B$139:$B$238,0),4),IF(INDEX('Capacity Summary'!$I$139:$BH$238,MATCH('Capacity Backing (Hide)'!CM$132,'Capacity Summary'!$B$139:$B$238,0),MATCH('Capacity Backing (Hide)'!$A141,'Capacity Summary'!$I$138:$BH$138,0))&lt;&gt;0,INDEX('Capacity Summary'!$I$139:$BH$238,MATCH('Capacity Backing (Hide)'!CM$132,'Capacity Summary'!$B$139:$B$238,0),MATCH('Capacity Backing (Hide)'!$A141,'Capacity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(Hide)'!$A141,'Capacity Summary'!$I$138:$BH$138,0))="x",INDEX('Capacity Summary'!$C$139:$F$238,MATCH('Capacity Backing (Hide)'!CN$132,'Capacity Summary'!$B$139:$B$238,0),4),IF(INDEX('Capacity Summary'!$I$139:$BH$238,MATCH('Capacity Backing (Hide)'!CN$132,'Capacity Summary'!$B$139:$B$238,0),MATCH('Capacity Backing (Hide)'!$A141,'Capacity Summary'!$I$138:$BH$138,0))&lt;&gt;0,INDEX('Capacity Summary'!$I$139:$BH$238,MATCH('Capacity Backing (Hide)'!CN$132,'Capacity Summary'!$B$139:$B$238,0),MATCH('Capacity Backing (Hide)'!$A141,'Capacity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(Hide)'!$A141,'Capacity Summary'!$I$138:$BH$138,0))="x",INDEX('Capacity Summary'!$C$139:$F$238,MATCH('Capacity Backing (Hide)'!CO$132,'Capacity Summary'!$B$139:$B$238,0),4),IF(INDEX('Capacity Summary'!$I$139:$BH$238,MATCH('Capacity Backing (Hide)'!CO$132,'Capacity Summary'!$B$139:$B$238,0),MATCH('Capacity Backing (Hide)'!$A141,'Capacity Summary'!$I$138:$BH$138,0))&lt;&gt;0,INDEX('Capacity Summary'!$I$139:$BH$238,MATCH('Capacity Backing (Hide)'!CO$132,'Capacity Summary'!$B$139:$B$238,0),MATCH('Capacity Backing (Hide)'!$A141,'Capacity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(Hide)'!$A141,'Capacity Summary'!$I$138:$BH$138,0))="x",INDEX('Capacity Summary'!$C$139:$F$238,MATCH('Capacity Backing (Hide)'!CP$132,'Capacity Summary'!$B$139:$B$238,0),4),IF(INDEX('Capacity Summary'!$I$139:$BH$238,MATCH('Capacity Backing (Hide)'!CP$132,'Capacity Summary'!$B$139:$B$238,0),MATCH('Capacity Backing (Hide)'!$A141,'Capacity Summary'!$I$138:$BH$138,0))&lt;&gt;0,INDEX('Capacity Summary'!$I$139:$BH$238,MATCH('Capacity Backing (Hide)'!CP$132,'Capacity Summary'!$B$139:$B$238,0),MATCH('Capacity Backing (Hide)'!$A141,'Capacity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(Hide)'!$A141,'Capacity Summary'!$I$138:$BH$138,0))="x",INDEX('Capacity Summary'!$C$139:$F$238,MATCH('Capacity Backing (Hide)'!CQ$132,'Capacity Summary'!$B$139:$B$238,0),4),IF(INDEX('Capacity Summary'!$I$139:$BH$238,MATCH('Capacity Backing (Hide)'!CQ$132,'Capacity Summary'!$B$139:$B$238,0),MATCH('Capacity Backing (Hide)'!$A141,'Capacity Summary'!$I$138:$BH$138,0))&lt;&gt;0,INDEX('Capacity Summary'!$I$139:$BH$238,MATCH('Capacity Backing (Hide)'!CQ$132,'Capacity Summary'!$B$139:$B$238,0),MATCH('Capacity Backing (Hide)'!$A141,'Capacity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(Hide)'!$A141,'Capacity Summary'!$I$138:$BH$138,0))="x",INDEX('Capacity Summary'!$C$139:$F$238,MATCH('Capacity Backing (Hide)'!CR$132,'Capacity Summary'!$B$139:$B$238,0),4),IF(INDEX('Capacity Summary'!$I$139:$BH$238,MATCH('Capacity Backing (Hide)'!CR$132,'Capacity Summary'!$B$139:$B$238,0),MATCH('Capacity Backing (Hide)'!$A141,'Capacity Summary'!$I$138:$BH$138,0))&lt;&gt;0,INDEX('Capacity Summary'!$I$139:$BH$238,MATCH('Capacity Backing (Hide)'!CR$132,'Capacity Summary'!$B$139:$B$238,0),MATCH('Capacity Backing (Hide)'!$A141,'Capacity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(Hide)'!$A141,'Capacity Summary'!$I$138:$BH$138,0))="x",INDEX('Capacity Summary'!$C$139:$F$238,MATCH('Capacity Backing (Hide)'!CS$132,'Capacity Summary'!$B$139:$B$238,0),4),IF(INDEX('Capacity Summary'!$I$139:$BH$238,MATCH('Capacity Backing (Hide)'!CS$132,'Capacity Summary'!$B$139:$B$238,0),MATCH('Capacity Backing (Hide)'!$A141,'Capacity Summary'!$I$138:$BH$138,0))&lt;&gt;0,INDEX('Capacity Summary'!$I$139:$BH$238,MATCH('Capacity Backing (Hide)'!CS$132,'Capacity Summary'!$B$139:$B$238,0),MATCH('Capacity Backing (Hide)'!$A141,'Capacity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(Hide)'!$A141,'Capacity Summary'!$I$138:$BH$138,0))="x",INDEX('Capacity Summary'!$C$139:$F$238,MATCH('Capacity Backing (Hide)'!CT$132,'Capacity Summary'!$B$139:$B$238,0),4),IF(INDEX('Capacity Summary'!$I$139:$BH$238,MATCH('Capacity Backing (Hide)'!CT$132,'Capacity Summary'!$B$139:$B$238,0),MATCH('Capacity Backing (Hide)'!$A141,'Capacity Summary'!$I$138:$BH$138,0))&lt;&gt;0,INDEX('Capacity Summary'!$I$139:$BH$238,MATCH('Capacity Backing (Hide)'!CT$132,'Capacity Summary'!$B$139:$B$238,0),MATCH('Capacity Backing (Hide)'!$A141,'Capacity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(Hide)'!$A141,'Capacity Summary'!$I$138:$BH$138,0))="x",INDEX('Capacity Summary'!$C$139:$F$238,MATCH('Capacity Backing (Hide)'!CU$132,'Capacity Summary'!$B$139:$B$238,0),4),IF(INDEX('Capacity Summary'!$I$139:$BH$238,MATCH('Capacity Backing (Hide)'!CU$132,'Capacity Summary'!$B$139:$B$238,0),MATCH('Capacity Backing (Hide)'!$A141,'Capacity Summary'!$I$138:$BH$138,0))&lt;&gt;0,INDEX('Capacity Summary'!$I$139:$BH$238,MATCH('Capacity Backing (Hide)'!CU$132,'Capacity Summary'!$B$139:$B$238,0),MATCH('Capacity Backing (Hide)'!$A141,'Capacity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(Hide)'!$A141,'Capacity Summary'!$I$138:$BH$138,0))="x",INDEX('Capacity Summary'!$C$139:$F$238,MATCH('Capacity Backing (Hide)'!CV$132,'Capacity Summary'!$B$139:$B$238,0),4),IF(INDEX('Capacity Summary'!$I$139:$BH$238,MATCH('Capacity Backing (Hide)'!CV$132,'Capacity Summary'!$B$139:$B$238,0),MATCH('Capacity Backing (Hide)'!$A141,'Capacity Summary'!$I$138:$BH$138,0))&lt;&gt;0,INDEX('Capacity Summary'!$I$139:$BH$238,MATCH('Capacity Backing (Hide)'!CV$132,'Capacity Summary'!$B$139:$B$238,0),MATCH('Capacity Backing (Hide)'!$A141,'Capacity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(Hide)'!$A141,'Capacity Summary'!$I$138:$BH$138,0))="x",INDEX('Capacity Summary'!$C$139:$F$238,MATCH('Capacity Backing (Hide)'!CW$132,'Capacity Summary'!$B$139:$B$238,0),4),IF(INDEX('Capacity Summary'!$I$139:$BH$238,MATCH('Capacity Backing (Hide)'!CW$132,'Capacity Summary'!$B$139:$B$238,0),MATCH('Capacity Backing (Hide)'!$A141,'Capacity Summary'!$I$138:$BH$138,0))&lt;&gt;0,INDEX('Capacity Summary'!$I$139:$BH$238,MATCH('Capacity Backing (Hide)'!CW$132,'Capacity Summary'!$B$139:$B$238,0),MATCH('Capacity Backing (Hide)'!$A141,'Capacity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(Hide)'!$A142,'Capacity Summary'!$I$138:$BH$138,0))="x",INDEX('Capacity Summary'!$C$139:$F$238,MATCH('Capacity Backing (Hide)'!B$132,'Capacity Summary'!$B$139:$B$238,0),4),IF(INDEX('Capacity Summary'!$I$139:$BH$238,MATCH('Capacity Backing (Hide)'!B$132,'Capacity Summary'!$B$139:$B$238,0),MATCH('Capacity Backing (Hide)'!$A142,'Capacity Summary'!$I$138:$BH$138,0))&lt;&gt;0,INDEX('Capacity Summary'!$I$139:$BH$238,MATCH('Capacity Backing (Hide)'!B$132,'Capacity Summary'!$B$139:$B$238,0),MATCH('Capacity Backing (Hide)'!$A142,'Capacity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(Hide)'!$A142,'Capacity Summary'!$I$138:$BH$138,0))="x",INDEX('Capacity Summary'!$C$139:$F$238,MATCH('Capacity Backing (Hide)'!C$132,'Capacity Summary'!$B$139:$B$238,0),4),IF(INDEX('Capacity Summary'!$I$139:$BH$238,MATCH('Capacity Backing (Hide)'!C$132,'Capacity Summary'!$B$139:$B$238,0),MATCH('Capacity Backing (Hide)'!$A142,'Capacity Summary'!$I$138:$BH$138,0))&lt;&gt;0,INDEX('Capacity Summary'!$I$139:$BH$238,MATCH('Capacity Backing (Hide)'!C$132,'Capacity Summary'!$B$139:$B$238,0),MATCH('Capacity Backing (Hide)'!$A142,'Capacity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(Hide)'!$A142,'Capacity Summary'!$I$138:$BH$138,0))="x",INDEX('Capacity Summary'!$C$139:$F$238,MATCH('Capacity Backing (Hide)'!D$132,'Capacity Summary'!$B$139:$B$238,0),4),IF(INDEX('Capacity Summary'!$I$139:$BH$238,MATCH('Capacity Backing (Hide)'!D$132,'Capacity Summary'!$B$139:$B$238,0),MATCH('Capacity Backing (Hide)'!$A142,'Capacity Summary'!$I$138:$BH$138,0))&lt;&gt;0,INDEX('Capacity Summary'!$I$139:$BH$238,MATCH('Capacity Backing (Hide)'!D$132,'Capacity Summary'!$B$139:$B$238,0),MATCH('Capacity Backing (Hide)'!$A142,'Capacity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(Hide)'!$A142,'Capacity Summary'!$I$138:$BH$138,0))="x",INDEX('Capacity Summary'!$C$139:$F$238,MATCH('Capacity Backing (Hide)'!E$132,'Capacity Summary'!$B$139:$B$238,0),4),IF(INDEX('Capacity Summary'!$I$139:$BH$238,MATCH('Capacity Backing (Hide)'!E$132,'Capacity Summary'!$B$139:$B$238,0),MATCH('Capacity Backing (Hide)'!$A142,'Capacity Summary'!$I$138:$BH$138,0))&lt;&gt;0,INDEX('Capacity Summary'!$I$139:$BH$238,MATCH('Capacity Backing (Hide)'!E$132,'Capacity Summary'!$B$139:$B$238,0),MATCH('Capacity Backing (Hide)'!$A142,'Capacity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(Hide)'!$A142,'Capacity Summary'!$I$138:$BH$138,0))="x",INDEX('Capacity Summary'!$C$139:$F$238,MATCH('Capacity Backing (Hide)'!F$132,'Capacity Summary'!$B$139:$B$238,0),4),IF(INDEX('Capacity Summary'!$I$139:$BH$238,MATCH('Capacity Backing (Hide)'!F$132,'Capacity Summary'!$B$139:$B$238,0),MATCH('Capacity Backing (Hide)'!$A142,'Capacity Summary'!$I$138:$BH$138,0))&lt;&gt;0,INDEX('Capacity Summary'!$I$139:$BH$238,MATCH('Capacity Backing (Hide)'!F$132,'Capacity Summary'!$B$139:$B$238,0),MATCH('Capacity Backing (Hide)'!$A142,'Capacity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(Hide)'!$A142,'Capacity Summary'!$I$138:$BH$138,0))="x",INDEX('Capacity Summary'!$C$139:$F$238,MATCH('Capacity Backing (Hide)'!G$132,'Capacity Summary'!$B$139:$B$238,0),4),IF(INDEX('Capacity Summary'!$I$139:$BH$238,MATCH('Capacity Backing (Hide)'!G$132,'Capacity Summary'!$B$139:$B$238,0),MATCH('Capacity Backing (Hide)'!$A142,'Capacity Summary'!$I$138:$BH$138,0))&lt;&gt;0,INDEX('Capacity Summary'!$I$139:$BH$238,MATCH('Capacity Backing (Hide)'!G$132,'Capacity Summary'!$B$139:$B$238,0),MATCH('Capacity Backing (Hide)'!$A142,'Capacity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(Hide)'!$A142,'Capacity Summary'!$I$138:$BH$138,0))="x",INDEX('Capacity Summary'!$C$139:$F$238,MATCH('Capacity Backing (Hide)'!H$132,'Capacity Summary'!$B$139:$B$238,0),4),IF(INDEX('Capacity Summary'!$I$139:$BH$238,MATCH('Capacity Backing (Hide)'!H$132,'Capacity Summary'!$B$139:$B$238,0),MATCH('Capacity Backing (Hide)'!$A142,'Capacity Summary'!$I$138:$BH$138,0))&lt;&gt;0,INDEX('Capacity Summary'!$I$139:$BH$238,MATCH('Capacity Backing (Hide)'!H$132,'Capacity Summary'!$B$139:$B$238,0),MATCH('Capacity Backing (Hide)'!$A142,'Capacity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(Hide)'!$A142,'Capacity Summary'!$I$138:$BH$138,0))="x",INDEX('Capacity Summary'!$C$139:$F$238,MATCH('Capacity Backing (Hide)'!I$132,'Capacity Summary'!$B$139:$B$238,0),4),IF(INDEX('Capacity Summary'!$I$139:$BH$238,MATCH('Capacity Backing (Hide)'!I$132,'Capacity Summary'!$B$139:$B$238,0),MATCH('Capacity Backing (Hide)'!$A142,'Capacity Summary'!$I$138:$BH$138,0))&lt;&gt;0,INDEX('Capacity Summary'!$I$139:$BH$238,MATCH('Capacity Backing (Hide)'!I$132,'Capacity Summary'!$B$139:$B$238,0),MATCH('Capacity Backing (Hide)'!$A142,'Capacity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(Hide)'!$A142,'Capacity Summary'!$I$138:$BH$138,0))="x",INDEX('Capacity Summary'!$C$139:$F$238,MATCH('Capacity Backing (Hide)'!J$132,'Capacity Summary'!$B$139:$B$238,0),4),IF(INDEX('Capacity Summary'!$I$139:$BH$238,MATCH('Capacity Backing (Hide)'!J$132,'Capacity Summary'!$B$139:$B$238,0),MATCH('Capacity Backing (Hide)'!$A142,'Capacity Summary'!$I$138:$BH$138,0))&lt;&gt;0,INDEX('Capacity Summary'!$I$139:$BH$238,MATCH('Capacity Backing (Hide)'!J$132,'Capacity Summary'!$B$139:$B$238,0),MATCH('Capacity Backing (Hide)'!$A142,'Capacity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(Hide)'!$A142,'Capacity Summary'!$I$138:$BH$138,0))="x",INDEX('Capacity Summary'!$C$139:$F$238,MATCH('Capacity Backing (Hide)'!K$132,'Capacity Summary'!$B$139:$B$238,0),4),IF(INDEX('Capacity Summary'!$I$139:$BH$238,MATCH('Capacity Backing (Hide)'!K$132,'Capacity Summary'!$B$139:$B$238,0),MATCH('Capacity Backing (Hide)'!$A142,'Capacity Summary'!$I$138:$BH$138,0))&lt;&gt;0,INDEX('Capacity Summary'!$I$139:$BH$238,MATCH('Capacity Backing (Hide)'!K$132,'Capacity Summary'!$B$139:$B$238,0),MATCH('Capacity Backing (Hide)'!$A142,'Capacity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(Hide)'!$A142,'Capacity Summary'!$I$138:$BH$138,0))="x",INDEX('Capacity Summary'!$C$139:$F$238,MATCH('Capacity Backing (Hide)'!L$132,'Capacity Summary'!$B$139:$B$238,0),4),IF(INDEX('Capacity Summary'!$I$139:$BH$238,MATCH('Capacity Backing (Hide)'!L$132,'Capacity Summary'!$B$139:$B$238,0),MATCH('Capacity Backing (Hide)'!$A142,'Capacity Summary'!$I$138:$BH$138,0))&lt;&gt;0,INDEX('Capacity Summary'!$I$139:$BH$238,MATCH('Capacity Backing (Hide)'!L$132,'Capacity Summary'!$B$139:$B$238,0),MATCH('Capacity Backing (Hide)'!$A142,'Capacity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(Hide)'!$A142,'Capacity Summary'!$I$138:$BH$138,0))="x",INDEX('Capacity Summary'!$C$139:$F$238,MATCH('Capacity Backing (Hide)'!M$132,'Capacity Summary'!$B$139:$B$238,0),4),IF(INDEX('Capacity Summary'!$I$139:$BH$238,MATCH('Capacity Backing (Hide)'!M$132,'Capacity Summary'!$B$139:$B$238,0),MATCH('Capacity Backing (Hide)'!$A142,'Capacity Summary'!$I$138:$BH$138,0))&lt;&gt;0,INDEX('Capacity Summary'!$I$139:$BH$238,MATCH('Capacity Backing (Hide)'!M$132,'Capacity Summary'!$B$139:$B$238,0),MATCH('Capacity Backing (Hide)'!$A142,'Capacity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(Hide)'!$A142,'Capacity Summary'!$I$138:$BH$138,0))="x",INDEX('Capacity Summary'!$C$139:$F$238,MATCH('Capacity Backing (Hide)'!N$132,'Capacity Summary'!$B$139:$B$238,0),4),IF(INDEX('Capacity Summary'!$I$139:$BH$238,MATCH('Capacity Backing (Hide)'!N$132,'Capacity Summary'!$B$139:$B$238,0),MATCH('Capacity Backing (Hide)'!$A142,'Capacity Summary'!$I$138:$BH$138,0))&lt;&gt;0,INDEX('Capacity Summary'!$I$139:$BH$238,MATCH('Capacity Backing (Hide)'!N$132,'Capacity Summary'!$B$139:$B$238,0),MATCH('Capacity Backing (Hide)'!$A142,'Capacity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(Hide)'!$A142,'Capacity Summary'!$I$138:$BH$138,0))="x",INDEX('Capacity Summary'!$C$139:$F$238,MATCH('Capacity Backing (Hide)'!O$132,'Capacity Summary'!$B$139:$B$238,0),4),IF(INDEX('Capacity Summary'!$I$139:$BH$238,MATCH('Capacity Backing (Hide)'!O$132,'Capacity Summary'!$B$139:$B$238,0),MATCH('Capacity Backing (Hide)'!$A142,'Capacity Summary'!$I$138:$BH$138,0))&lt;&gt;0,INDEX('Capacity Summary'!$I$139:$BH$238,MATCH('Capacity Backing (Hide)'!O$132,'Capacity Summary'!$B$139:$B$238,0),MATCH('Capacity Backing (Hide)'!$A142,'Capacity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(Hide)'!$A142,'Capacity Summary'!$I$138:$BH$138,0))="x",INDEX('Capacity Summary'!$C$139:$F$238,MATCH('Capacity Backing (Hide)'!P$132,'Capacity Summary'!$B$139:$B$238,0),4),IF(INDEX('Capacity Summary'!$I$139:$BH$238,MATCH('Capacity Backing (Hide)'!P$132,'Capacity Summary'!$B$139:$B$238,0),MATCH('Capacity Backing (Hide)'!$A142,'Capacity Summary'!$I$138:$BH$138,0))&lt;&gt;0,INDEX('Capacity Summary'!$I$139:$BH$238,MATCH('Capacity Backing (Hide)'!P$132,'Capacity Summary'!$B$139:$B$238,0),MATCH('Capacity Backing (Hide)'!$A142,'Capacity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(Hide)'!$A142,'Capacity Summary'!$I$138:$BH$138,0))="x",INDEX('Capacity Summary'!$C$139:$F$238,MATCH('Capacity Backing (Hide)'!Q$132,'Capacity Summary'!$B$139:$B$238,0),4),IF(INDEX('Capacity Summary'!$I$139:$BH$238,MATCH('Capacity Backing (Hide)'!Q$132,'Capacity Summary'!$B$139:$B$238,0),MATCH('Capacity Backing (Hide)'!$A142,'Capacity Summary'!$I$138:$BH$138,0))&lt;&gt;0,INDEX('Capacity Summary'!$I$139:$BH$238,MATCH('Capacity Backing (Hide)'!Q$132,'Capacity Summary'!$B$139:$B$238,0),MATCH('Capacity Backing (Hide)'!$A142,'Capacity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(Hide)'!$A142,'Capacity Summary'!$I$138:$BH$138,0))="x",INDEX('Capacity Summary'!$C$139:$F$238,MATCH('Capacity Backing (Hide)'!R$132,'Capacity Summary'!$B$139:$B$238,0),4),IF(INDEX('Capacity Summary'!$I$139:$BH$238,MATCH('Capacity Backing (Hide)'!R$132,'Capacity Summary'!$B$139:$B$238,0),MATCH('Capacity Backing (Hide)'!$A142,'Capacity Summary'!$I$138:$BH$138,0))&lt;&gt;0,INDEX('Capacity Summary'!$I$139:$BH$238,MATCH('Capacity Backing (Hide)'!R$132,'Capacity Summary'!$B$139:$B$238,0),MATCH('Capacity Backing (Hide)'!$A142,'Capacity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(Hide)'!$A142,'Capacity Summary'!$I$138:$BH$138,0))="x",INDEX('Capacity Summary'!$C$139:$F$238,MATCH('Capacity Backing (Hide)'!S$132,'Capacity Summary'!$B$139:$B$238,0),4),IF(INDEX('Capacity Summary'!$I$139:$BH$238,MATCH('Capacity Backing (Hide)'!S$132,'Capacity Summary'!$B$139:$B$238,0),MATCH('Capacity Backing (Hide)'!$A142,'Capacity Summary'!$I$138:$BH$138,0))&lt;&gt;0,INDEX('Capacity Summary'!$I$139:$BH$238,MATCH('Capacity Backing (Hide)'!S$132,'Capacity Summary'!$B$139:$B$238,0),MATCH('Capacity Backing (Hide)'!$A142,'Capacity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(Hide)'!$A142,'Capacity Summary'!$I$138:$BH$138,0))="x",INDEX('Capacity Summary'!$C$139:$F$238,MATCH('Capacity Backing (Hide)'!T$132,'Capacity Summary'!$B$139:$B$238,0),4),IF(INDEX('Capacity Summary'!$I$139:$BH$238,MATCH('Capacity Backing (Hide)'!T$132,'Capacity Summary'!$B$139:$B$238,0),MATCH('Capacity Backing (Hide)'!$A142,'Capacity Summary'!$I$138:$BH$138,0))&lt;&gt;0,INDEX('Capacity Summary'!$I$139:$BH$238,MATCH('Capacity Backing (Hide)'!T$132,'Capacity Summary'!$B$139:$B$238,0),MATCH('Capacity Backing (Hide)'!$A142,'Capacity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(Hide)'!$A142,'Capacity Summary'!$I$138:$BH$138,0))="x",INDEX('Capacity Summary'!$C$139:$F$238,MATCH('Capacity Backing (Hide)'!U$132,'Capacity Summary'!$B$139:$B$238,0),4),IF(INDEX('Capacity Summary'!$I$139:$BH$238,MATCH('Capacity Backing (Hide)'!U$132,'Capacity Summary'!$B$139:$B$238,0),MATCH('Capacity Backing (Hide)'!$A142,'Capacity Summary'!$I$138:$BH$138,0))&lt;&gt;0,INDEX('Capacity Summary'!$I$139:$BH$238,MATCH('Capacity Backing (Hide)'!U$132,'Capacity Summary'!$B$139:$B$238,0),MATCH('Capacity Backing (Hide)'!$A142,'Capacity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(Hide)'!$A142,'Capacity Summary'!$I$138:$BH$138,0))="x",INDEX('Capacity Summary'!$C$139:$F$238,MATCH('Capacity Backing (Hide)'!V$132,'Capacity Summary'!$B$139:$B$238,0),4),IF(INDEX('Capacity Summary'!$I$139:$BH$238,MATCH('Capacity Backing (Hide)'!V$132,'Capacity Summary'!$B$139:$B$238,0),MATCH('Capacity Backing (Hide)'!$A142,'Capacity Summary'!$I$138:$BH$138,0))&lt;&gt;0,INDEX('Capacity Summary'!$I$139:$BH$238,MATCH('Capacity Backing (Hide)'!V$132,'Capacity Summary'!$B$139:$B$238,0),MATCH('Capacity Backing (Hide)'!$A142,'Capacity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(Hide)'!$A142,'Capacity Summary'!$I$138:$BH$138,0))="x",INDEX('Capacity Summary'!$C$139:$F$238,MATCH('Capacity Backing (Hide)'!W$132,'Capacity Summary'!$B$139:$B$238,0),4),IF(INDEX('Capacity Summary'!$I$139:$BH$238,MATCH('Capacity Backing (Hide)'!W$132,'Capacity Summary'!$B$139:$B$238,0),MATCH('Capacity Backing (Hide)'!$A142,'Capacity Summary'!$I$138:$BH$138,0))&lt;&gt;0,INDEX('Capacity Summary'!$I$139:$BH$238,MATCH('Capacity Backing (Hide)'!W$132,'Capacity Summary'!$B$139:$B$238,0),MATCH('Capacity Backing (Hide)'!$A142,'Capacity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(Hide)'!$A142,'Capacity Summary'!$I$138:$BH$138,0))="x",INDEX('Capacity Summary'!$C$139:$F$238,MATCH('Capacity Backing (Hide)'!X$132,'Capacity Summary'!$B$139:$B$238,0),4),IF(INDEX('Capacity Summary'!$I$139:$BH$238,MATCH('Capacity Backing (Hide)'!X$132,'Capacity Summary'!$B$139:$B$238,0),MATCH('Capacity Backing (Hide)'!$A142,'Capacity Summary'!$I$138:$BH$138,0))&lt;&gt;0,INDEX('Capacity Summary'!$I$139:$BH$238,MATCH('Capacity Backing (Hide)'!X$132,'Capacity Summary'!$B$139:$B$238,0),MATCH('Capacity Backing (Hide)'!$A142,'Capacity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(Hide)'!$A142,'Capacity Summary'!$I$138:$BH$138,0))="x",INDEX('Capacity Summary'!$C$139:$F$238,MATCH('Capacity Backing (Hide)'!Y$132,'Capacity Summary'!$B$139:$B$238,0),4),IF(INDEX('Capacity Summary'!$I$139:$BH$238,MATCH('Capacity Backing (Hide)'!Y$132,'Capacity Summary'!$B$139:$B$238,0),MATCH('Capacity Backing (Hide)'!$A142,'Capacity Summary'!$I$138:$BH$138,0))&lt;&gt;0,INDEX('Capacity Summary'!$I$139:$BH$238,MATCH('Capacity Backing (Hide)'!Y$132,'Capacity Summary'!$B$139:$B$238,0),MATCH('Capacity Backing (Hide)'!$A142,'Capacity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(Hide)'!$A142,'Capacity Summary'!$I$138:$BH$138,0))="x",INDEX('Capacity Summary'!$C$139:$F$238,MATCH('Capacity Backing (Hide)'!Z$132,'Capacity Summary'!$B$139:$B$238,0),4),IF(INDEX('Capacity Summary'!$I$139:$BH$238,MATCH('Capacity Backing (Hide)'!Z$132,'Capacity Summary'!$B$139:$B$238,0),MATCH('Capacity Backing (Hide)'!$A142,'Capacity Summary'!$I$138:$BH$138,0))&lt;&gt;0,INDEX('Capacity Summary'!$I$139:$BH$238,MATCH('Capacity Backing (Hide)'!Z$132,'Capacity Summary'!$B$139:$B$238,0),MATCH('Capacity Backing (Hide)'!$A142,'Capacity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(Hide)'!$A142,'Capacity Summary'!$I$138:$BH$138,0))="x",INDEX('Capacity Summary'!$C$139:$F$238,MATCH('Capacity Backing (Hide)'!AA$132,'Capacity Summary'!$B$139:$B$238,0),4),IF(INDEX('Capacity Summary'!$I$139:$BH$238,MATCH('Capacity Backing (Hide)'!AA$132,'Capacity Summary'!$B$139:$B$238,0),MATCH('Capacity Backing (Hide)'!$A142,'Capacity Summary'!$I$138:$BH$138,0))&lt;&gt;0,INDEX('Capacity Summary'!$I$139:$BH$238,MATCH('Capacity Backing (Hide)'!AA$132,'Capacity Summary'!$B$139:$B$238,0),MATCH('Capacity Backing (Hide)'!$A142,'Capacity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(Hide)'!$A142,'Capacity Summary'!$I$138:$BH$138,0))="x",INDEX('Capacity Summary'!$C$139:$F$238,MATCH('Capacity Backing (Hide)'!AB$132,'Capacity Summary'!$B$139:$B$238,0),4),IF(INDEX('Capacity Summary'!$I$139:$BH$238,MATCH('Capacity Backing (Hide)'!AB$132,'Capacity Summary'!$B$139:$B$238,0),MATCH('Capacity Backing (Hide)'!$A142,'Capacity Summary'!$I$138:$BH$138,0))&lt;&gt;0,INDEX('Capacity Summary'!$I$139:$BH$238,MATCH('Capacity Backing (Hide)'!AB$132,'Capacity Summary'!$B$139:$B$238,0),MATCH('Capacity Backing (Hide)'!$A142,'Capacity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(Hide)'!$A142,'Capacity Summary'!$I$138:$BH$138,0))="x",INDEX('Capacity Summary'!$C$139:$F$238,MATCH('Capacity Backing (Hide)'!AC$132,'Capacity Summary'!$B$139:$B$238,0),4),IF(INDEX('Capacity Summary'!$I$139:$BH$238,MATCH('Capacity Backing (Hide)'!AC$132,'Capacity Summary'!$B$139:$B$238,0),MATCH('Capacity Backing (Hide)'!$A142,'Capacity Summary'!$I$138:$BH$138,0))&lt;&gt;0,INDEX('Capacity Summary'!$I$139:$BH$238,MATCH('Capacity Backing (Hide)'!AC$132,'Capacity Summary'!$B$139:$B$238,0),MATCH('Capacity Backing (Hide)'!$A142,'Capacity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(Hide)'!$A142,'Capacity Summary'!$I$138:$BH$138,0))="x",INDEX('Capacity Summary'!$C$139:$F$238,MATCH('Capacity Backing (Hide)'!AD$132,'Capacity Summary'!$B$139:$B$238,0),4),IF(INDEX('Capacity Summary'!$I$139:$BH$238,MATCH('Capacity Backing (Hide)'!AD$132,'Capacity Summary'!$B$139:$B$238,0),MATCH('Capacity Backing (Hide)'!$A142,'Capacity Summary'!$I$138:$BH$138,0))&lt;&gt;0,INDEX('Capacity Summary'!$I$139:$BH$238,MATCH('Capacity Backing (Hide)'!AD$132,'Capacity Summary'!$B$139:$B$238,0),MATCH('Capacity Backing (Hide)'!$A142,'Capacity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(Hide)'!$A142,'Capacity Summary'!$I$138:$BH$138,0))="x",INDEX('Capacity Summary'!$C$139:$F$238,MATCH('Capacity Backing (Hide)'!AE$132,'Capacity Summary'!$B$139:$B$238,0),4),IF(INDEX('Capacity Summary'!$I$139:$BH$238,MATCH('Capacity Backing (Hide)'!AE$132,'Capacity Summary'!$B$139:$B$238,0),MATCH('Capacity Backing (Hide)'!$A142,'Capacity Summary'!$I$138:$BH$138,0))&lt;&gt;0,INDEX('Capacity Summary'!$I$139:$BH$238,MATCH('Capacity Backing (Hide)'!AE$132,'Capacity Summary'!$B$139:$B$238,0),MATCH('Capacity Backing (Hide)'!$A142,'Capacity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(Hide)'!$A142,'Capacity Summary'!$I$138:$BH$138,0))="x",INDEX('Capacity Summary'!$C$139:$F$238,MATCH('Capacity Backing (Hide)'!AF$132,'Capacity Summary'!$B$139:$B$238,0),4),IF(INDEX('Capacity Summary'!$I$139:$BH$238,MATCH('Capacity Backing (Hide)'!AF$132,'Capacity Summary'!$B$139:$B$238,0),MATCH('Capacity Backing (Hide)'!$A142,'Capacity Summary'!$I$138:$BH$138,0))&lt;&gt;0,INDEX('Capacity Summary'!$I$139:$BH$238,MATCH('Capacity Backing (Hide)'!AF$132,'Capacity Summary'!$B$139:$B$238,0),MATCH('Capacity Backing (Hide)'!$A142,'Capacity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(Hide)'!$A142,'Capacity Summary'!$I$138:$BH$138,0))="x",INDEX('Capacity Summary'!$C$139:$F$238,MATCH('Capacity Backing (Hide)'!AG$132,'Capacity Summary'!$B$139:$B$238,0),4),IF(INDEX('Capacity Summary'!$I$139:$BH$238,MATCH('Capacity Backing (Hide)'!AG$132,'Capacity Summary'!$B$139:$B$238,0),MATCH('Capacity Backing (Hide)'!$A142,'Capacity Summary'!$I$138:$BH$138,0))&lt;&gt;0,INDEX('Capacity Summary'!$I$139:$BH$238,MATCH('Capacity Backing (Hide)'!AG$132,'Capacity Summary'!$B$139:$B$238,0),MATCH('Capacity Backing (Hide)'!$A142,'Capacity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(Hide)'!$A142,'Capacity Summary'!$I$138:$BH$138,0))="x",INDEX('Capacity Summary'!$C$139:$F$238,MATCH('Capacity Backing (Hide)'!AH$132,'Capacity Summary'!$B$139:$B$238,0),4),IF(INDEX('Capacity Summary'!$I$139:$BH$238,MATCH('Capacity Backing (Hide)'!AH$132,'Capacity Summary'!$B$139:$B$238,0),MATCH('Capacity Backing (Hide)'!$A142,'Capacity Summary'!$I$138:$BH$138,0))&lt;&gt;0,INDEX('Capacity Summary'!$I$139:$BH$238,MATCH('Capacity Backing (Hide)'!AH$132,'Capacity Summary'!$B$139:$B$238,0),MATCH('Capacity Backing (Hide)'!$A142,'Capacity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(Hide)'!$A142,'Capacity Summary'!$I$138:$BH$138,0))="x",INDEX('Capacity Summary'!$C$139:$F$238,MATCH('Capacity Backing (Hide)'!AI$132,'Capacity Summary'!$B$139:$B$238,0),4),IF(INDEX('Capacity Summary'!$I$139:$BH$238,MATCH('Capacity Backing (Hide)'!AI$132,'Capacity Summary'!$B$139:$B$238,0),MATCH('Capacity Backing (Hide)'!$A142,'Capacity Summary'!$I$138:$BH$138,0))&lt;&gt;0,INDEX('Capacity Summary'!$I$139:$BH$238,MATCH('Capacity Backing (Hide)'!AI$132,'Capacity Summary'!$B$139:$B$238,0),MATCH('Capacity Backing (Hide)'!$A142,'Capacity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(Hide)'!$A142,'Capacity Summary'!$I$138:$BH$138,0))="x",INDEX('Capacity Summary'!$C$139:$F$238,MATCH('Capacity Backing (Hide)'!AJ$132,'Capacity Summary'!$B$139:$B$238,0),4),IF(INDEX('Capacity Summary'!$I$139:$BH$238,MATCH('Capacity Backing (Hide)'!AJ$132,'Capacity Summary'!$B$139:$B$238,0),MATCH('Capacity Backing (Hide)'!$A142,'Capacity Summary'!$I$138:$BH$138,0))&lt;&gt;0,INDEX('Capacity Summary'!$I$139:$BH$238,MATCH('Capacity Backing (Hide)'!AJ$132,'Capacity Summary'!$B$139:$B$238,0),MATCH('Capacity Backing (Hide)'!$A142,'Capacity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(Hide)'!$A142,'Capacity Summary'!$I$138:$BH$138,0))="x",INDEX('Capacity Summary'!$C$139:$F$238,MATCH('Capacity Backing (Hide)'!AK$132,'Capacity Summary'!$B$139:$B$238,0),4),IF(INDEX('Capacity Summary'!$I$139:$BH$238,MATCH('Capacity Backing (Hide)'!AK$132,'Capacity Summary'!$B$139:$B$238,0),MATCH('Capacity Backing (Hide)'!$A142,'Capacity Summary'!$I$138:$BH$138,0))&lt;&gt;0,INDEX('Capacity Summary'!$I$139:$BH$238,MATCH('Capacity Backing (Hide)'!AK$132,'Capacity Summary'!$B$139:$B$238,0),MATCH('Capacity Backing (Hide)'!$A142,'Capacity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(Hide)'!$A142,'Capacity Summary'!$I$138:$BH$138,0))="x",INDEX('Capacity Summary'!$C$139:$F$238,MATCH('Capacity Backing (Hide)'!AL$132,'Capacity Summary'!$B$139:$B$238,0),4),IF(INDEX('Capacity Summary'!$I$139:$BH$238,MATCH('Capacity Backing (Hide)'!AL$132,'Capacity Summary'!$B$139:$B$238,0),MATCH('Capacity Backing (Hide)'!$A142,'Capacity Summary'!$I$138:$BH$138,0))&lt;&gt;0,INDEX('Capacity Summary'!$I$139:$BH$238,MATCH('Capacity Backing (Hide)'!AL$132,'Capacity Summary'!$B$139:$B$238,0),MATCH('Capacity Backing (Hide)'!$A142,'Capacity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(Hide)'!$A142,'Capacity Summary'!$I$138:$BH$138,0))="x",INDEX('Capacity Summary'!$C$139:$F$238,MATCH('Capacity Backing (Hide)'!AM$132,'Capacity Summary'!$B$139:$B$238,0),4),IF(INDEX('Capacity Summary'!$I$139:$BH$238,MATCH('Capacity Backing (Hide)'!AM$132,'Capacity Summary'!$B$139:$B$238,0),MATCH('Capacity Backing (Hide)'!$A142,'Capacity Summary'!$I$138:$BH$138,0))&lt;&gt;0,INDEX('Capacity Summary'!$I$139:$BH$238,MATCH('Capacity Backing (Hide)'!AM$132,'Capacity Summary'!$B$139:$B$238,0),MATCH('Capacity Backing (Hide)'!$A142,'Capacity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(Hide)'!$A142,'Capacity Summary'!$I$138:$BH$138,0))="x",INDEX('Capacity Summary'!$C$139:$F$238,MATCH('Capacity Backing (Hide)'!AN$132,'Capacity Summary'!$B$139:$B$238,0),4),IF(INDEX('Capacity Summary'!$I$139:$BH$238,MATCH('Capacity Backing (Hide)'!AN$132,'Capacity Summary'!$B$139:$B$238,0),MATCH('Capacity Backing (Hide)'!$A142,'Capacity Summary'!$I$138:$BH$138,0))&lt;&gt;0,INDEX('Capacity Summary'!$I$139:$BH$238,MATCH('Capacity Backing (Hide)'!AN$132,'Capacity Summary'!$B$139:$B$238,0),MATCH('Capacity Backing (Hide)'!$A142,'Capacity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(Hide)'!$A142,'Capacity Summary'!$I$138:$BH$138,0))="x",INDEX('Capacity Summary'!$C$139:$F$238,MATCH('Capacity Backing (Hide)'!AO$132,'Capacity Summary'!$B$139:$B$238,0),4),IF(INDEX('Capacity Summary'!$I$139:$BH$238,MATCH('Capacity Backing (Hide)'!AO$132,'Capacity Summary'!$B$139:$B$238,0),MATCH('Capacity Backing (Hide)'!$A142,'Capacity Summary'!$I$138:$BH$138,0))&lt;&gt;0,INDEX('Capacity Summary'!$I$139:$BH$238,MATCH('Capacity Backing (Hide)'!AO$132,'Capacity Summary'!$B$139:$B$238,0),MATCH('Capacity Backing (Hide)'!$A142,'Capacity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(Hide)'!$A142,'Capacity Summary'!$I$138:$BH$138,0))="x",INDEX('Capacity Summary'!$C$139:$F$238,MATCH('Capacity Backing (Hide)'!AP$132,'Capacity Summary'!$B$139:$B$238,0),4),IF(INDEX('Capacity Summary'!$I$139:$BH$238,MATCH('Capacity Backing (Hide)'!AP$132,'Capacity Summary'!$B$139:$B$238,0),MATCH('Capacity Backing (Hide)'!$A142,'Capacity Summary'!$I$138:$BH$138,0))&lt;&gt;0,INDEX('Capacity Summary'!$I$139:$BH$238,MATCH('Capacity Backing (Hide)'!AP$132,'Capacity Summary'!$B$139:$B$238,0),MATCH('Capacity Backing (Hide)'!$A142,'Capacity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(Hide)'!$A142,'Capacity Summary'!$I$138:$BH$138,0))="x",INDEX('Capacity Summary'!$C$139:$F$238,MATCH('Capacity Backing (Hide)'!AQ$132,'Capacity Summary'!$B$139:$B$238,0),4),IF(INDEX('Capacity Summary'!$I$139:$BH$238,MATCH('Capacity Backing (Hide)'!AQ$132,'Capacity Summary'!$B$139:$B$238,0),MATCH('Capacity Backing (Hide)'!$A142,'Capacity Summary'!$I$138:$BH$138,0))&lt;&gt;0,INDEX('Capacity Summary'!$I$139:$BH$238,MATCH('Capacity Backing (Hide)'!AQ$132,'Capacity Summary'!$B$139:$B$238,0),MATCH('Capacity Backing (Hide)'!$A142,'Capacity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(Hide)'!$A142,'Capacity Summary'!$I$138:$BH$138,0))="x",INDEX('Capacity Summary'!$C$139:$F$238,MATCH('Capacity Backing (Hide)'!AR$132,'Capacity Summary'!$B$139:$B$238,0),4),IF(INDEX('Capacity Summary'!$I$139:$BH$238,MATCH('Capacity Backing (Hide)'!AR$132,'Capacity Summary'!$B$139:$B$238,0),MATCH('Capacity Backing (Hide)'!$A142,'Capacity Summary'!$I$138:$BH$138,0))&lt;&gt;0,INDEX('Capacity Summary'!$I$139:$BH$238,MATCH('Capacity Backing (Hide)'!AR$132,'Capacity Summary'!$B$139:$B$238,0),MATCH('Capacity Backing (Hide)'!$A142,'Capacity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(Hide)'!$A142,'Capacity Summary'!$I$138:$BH$138,0))="x",INDEX('Capacity Summary'!$C$139:$F$238,MATCH('Capacity Backing (Hide)'!AS$132,'Capacity Summary'!$B$139:$B$238,0),4),IF(INDEX('Capacity Summary'!$I$139:$BH$238,MATCH('Capacity Backing (Hide)'!AS$132,'Capacity Summary'!$B$139:$B$238,0),MATCH('Capacity Backing (Hide)'!$A142,'Capacity Summary'!$I$138:$BH$138,0))&lt;&gt;0,INDEX('Capacity Summary'!$I$139:$BH$238,MATCH('Capacity Backing (Hide)'!AS$132,'Capacity Summary'!$B$139:$B$238,0),MATCH('Capacity Backing (Hide)'!$A142,'Capacity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(Hide)'!$A142,'Capacity Summary'!$I$138:$BH$138,0))="x",INDEX('Capacity Summary'!$C$139:$F$238,MATCH('Capacity Backing (Hide)'!AT$132,'Capacity Summary'!$B$139:$B$238,0),4),IF(INDEX('Capacity Summary'!$I$139:$BH$238,MATCH('Capacity Backing (Hide)'!AT$132,'Capacity Summary'!$B$139:$B$238,0),MATCH('Capacity Backing (Hide)'!$A142,'Capacity Summary'!$I$138:$BH$138,0))&lt;&gt;0,INDEX('Capacity Summary'!$I$139:$BH$238,MATCH('Capacity Backing (Hide)'!AT$132,'Capacity Summary'!$B$139:$B$238,0),MATCH('Capacity Backing (Hide)'!$A142,'Capacity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(Hide)'!$A142,'Capacity Summary'!$I$138:$BH$138,0))="x",INDEX('Capacity Summary'!$C$139:$F$238,MATCH('Capacity Backing (Hide)'!AU$132,'Capacity Summary'!$B$139:$B$238,0),4),IF(INDEX('Capacity Summary'!$I$139:$BH$238,MATCH('Capacity Backing (Hide)'!AU$132,'Capacity Summary'!$B$139:$B$238,0),MATCH('Capacity Backing (Hide)'!$A142,'Capacity Summary'!$I$138:$BH$138,0))&lt;&gt;0,INDEX('Capacity Summary'!$I$139:$BH$238,MATCH('Capacity Backing (Hide)'!AU$132,'Capacity Summary'!$B$139:$B$238,0),MATCH('Capacity Backing (Hide)'!$A142,'Capacity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(Hide)'!$A142,'Capacity Summary'!$I$138:$BH$138,0))="x",INDEX('Capacity Summary'!$C$139:$F$238,MATCH('Capacity Backing (Hide)'!AV$132,'Capacity Summary'!$B$139:$B$238,0),4),IF(INDEX('Capacity Summary'!$I$139:$BH$238,MATCH('Capacity Backing (Hide)'!AV$132,'Capacity Summary'!$B$139:$B$238,0),MATCH('Capacity Backing (Hide)'!$A142,'Capacity Summary'!$I$138:$BH$138,0))&lt;&gt;0,INDEX('Capacity Summary'!$I$139:$BH$238,MATCH('Capacity Backing (Hide)'!AV$132,'Capacity Summary'!$B$139:$B$238,0),MATCH('Capacity Backing (Hide)'!$A142,'Capacity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(Hide)'!$A142,'Capacity Summary'!$I$138:$BH$138,0))="x",INDEX('Capacity Summary'!$C$139:$F$238,MATCH('Capacity Backing (Hide)'!AW$132,'Capacity Summary'!$B$139:$B$238,0),4),IF(INDEX('Capacity Summary'!$I$139:$BH$238,MATCH('Capacity Backing (Hide)'!AW$132,'Capacity Summary'!$B$139:$B$238,0),MATCH('Capacity Backing (Hide)'!$A142,'Capacity Summary'!$I$138:$BH$138,0))&lt;&gt;0,INDEX('Capacity Summary'!$I$139:$BH$238,MATCH('Capacity Backing (Hide)'!AW$132,'Capacity Summary'!$B$139:$B$238,0),MATCH('Capacity Backing (Hide)'!$A142,'Capacity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(Hide)'!$A142,'Capacity Summary'!$I$138:$BH$138,0))="x",INDEX('Capacity Summary'!$C$139:$F$238,MATCH('Capacity Backing (Hide)'!AX$132,'Capacity Summary'!$B$139:$B$238,0),4),IF(INDEX('Capacity Summary'!$I$139:$BH$238,MATCH('Capacity Backing (Hide)'!AX$132,'Capacity Summary'!$B$139:$B$238,0),MATCH('Capacity Backing (Hide)'!$A142,'Capacity Summary'!$I$138:$BH$138,0))&lt;&gt;0,INDEX('Capacity Summary'!$I$139:$BH$238,MATCH('Capacity Backing (Hide)'!AX$132,'Capacity Summary'!$B$139:$B$238,0),MATCH('Capacity Backing (Hide)'!$A142,'Capacity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(Hide)'!$A142,'Capacity Summary'!$I$138:$BH$138,0))="x",INDEX('Capacity Summary'!$C$139:$F$238,MATCH('Capacity Backing (Hide)'!AY$132,'Capacity Summary'!$B$139:$B$238,0),4),IF(INDEX('Capacity Summary'!$I$139:$BH$238,MATCH('Capacity Backing (Hide)'!AY$132,'Capacity Summary'!$B$139:$B$238,0),MATCH('Capacity Backing (Hide)'!$A142,'Capacity Summary'!$I$138:$BH$138,0))&lt;&gt;0,INDEX('Capacity Summary'!$I$139:$BH$238,MATCH('Capacity Backing (Hide)'!AY$132,'Capacity Summary'!$B$139:$B$238,0),MATCH('Capacity Backing (Hide)'!$A142,'Capacity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(Hide)'!$A142,'Capacity Summary'!$I$138:$BH$138,0))="x",INDEX('Capacity Summary'!$C$139:$F$238,MATCH('Capacity Backing (Hide)'!AZ$132,'Capacity Summary'!$B$139:$B$238,0),4),IF(INDEX('Capacity Summary'!$I$139:$BH$238,MATCH('Capacity Backing (Hide)'!AZ$132,'Capacity Summary'!$B$139:$B$238,0),MATCH('Capacity Backing (Hide)'!$A142,'Capacity Summary'!$I$138:$BH$138,0))&lt;&gt;0,INDEX('Capacity Summary'!$I$139:$BH$238,MATCH('Capacity Backing (Hide)'!AZ$132,'Capacity Summary'!$B$139:$B$238,0),MATCH('Capacity Backing (Hide)'!$A142,'Capacity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(Hide)'!$A142,'Capacity Summary'!$I$138:$BH$138,0))="x",INDEX('Capacity Summary'!$C$139:$F$238,MATCH('Capacity Backing (Hide)'!BA$132,'Capacity Summary'!$B$139:$B$238,0),4),IF(INDEX('Capacity Summary'!$I$139:$BH$238,MATCH('Capacity Backing (Hide)'!BA$132,'Capacity Summary'!$B$139:$B$238,0),MATCH('Capacity Backing (Hide)'!$A142,'Capacity Summary'!$I$138:$BH$138,0))&lt;&gt;0,INDEX('Capacity Summary'!$I$139:$BH$238,MATCH('Capacity Backing (Hide)'!BA$132,'Capacity Summary'!$B$139:$B$238,0),MATCH('Capacity Backing (Hide)'!$A142,'Capacity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(Hide)'!$A142,'Capacity Summary'!$I$138:$BH$138,0))="x",INDEX('Capacity Summary'!$C$139:$F$238,MATCH('Capacity Backing (Hide)'!BB$132,'Capacity Summary'!$B$139:$B$238,0),4),IF(INDEX('Capacity Summary'!$I$139:$BH$238,MATCH('Capacity Backing (Hide)'!BB$132,'Capacity Summary'!$B$139:$B$238,0),MATCH('Capacity Backing (Hide)'!$A142,'Capacity Summary'!$I$138:$BH$138,0))&lt;&gt;0,INDEX('Capacity Summary'!$I$139:$BH$238,MATCH('Capacity Backing (Hide)'!BB$132,'Capacity Summary'!$B$139:$B$238,0),MATCH('Capacity Backing (Hide)'!$A142,'Capacity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(Hide)'!$A142,'Capacity Summary'!$I$138:$BH$138,0))="x",INDEX('Capacity Summary'!$C$139:$F$238,MATCH('Capacity Backing (Hide)'!BC$132,'Capacity Summary'!$B$139:$B$238,0),4),IF(INDEX('Capacity Summary'!$I$139:$BH$238,MATCH('Capacity Backing (Hide)'!BC$132,'Capacity Summary'!$B$139:$B$238,0),MATCH('Capacity Backing (Hide)'!$A142,'Capacity Summary'!$I$138:$BH$138,0))&lt;&gt;0,INDEX('Capacity Summary'!$I$139:$BH$238,MATCH('Capacity Backing (Hide)'!BC$132,'Capacity Summary'!$B$139:$B$238,0),MATCH('Capacity Backing (Hide)'!$A142,'Capacity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(Hide)'!$A142,'Capacity Summary'!$I$138:$BH$138,0))="x",INDEX('Capacity Summary'!$C$139:$F$238,MATCH('Capacity Backing (Hide)'!BD$132,'Capacity Summary'!$B$139:$B$238,0),4),IF(INDEX('Capacity Summary'!$I$139:$BH$238,MATCH('Capacity Backing (Hide)'!BD$132,'Capacity Summary'!$B$139:$B$238,0),MATCH('Capacity Backing (Hide)'!$A142,'Capacity Summary'!$I$138:$BH$138,0))&lt;&gt;0,INDEX('Capacity Summary'!$I$139:$BH$238,MATCH('Capacity Backing (Hide)'!BD$132,'Capacity Summary'!$B$139:$B$238,0),MATCH('Capacity Backing (Hide)'!$A142,'Capacity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(Hide)'!$A142,'Capacity Summary'!$I$138:$BH$138,0))="x",INDEX('Capacity Summary'!$C$139:$F$238,MATCH('Capacity Backing (Hide)'!BE$132,'Capacity Summary'!$B$139:$B$238,0),4),IF(INDEX('Capacity Summary'!$I$139:$BH$238,MATCH('Capacity Backing (Hide)'!BE$132,'Capacity Summary'!$B$139:$B$238,0),MATCH('Capacity Backing (Hide)'!$A142,'Capacity Summary'!$I$138:$BH$138,0))&lt;&gt;0,INDEX('Capacity Summary'!$I$139:$BH$238,MATCH('Capacity Backing (Hide)'!BE$132,'Capacity Summary'!$B$139:$B$238,0),MATCH('Capacity Backing (Hide)'!$A142,'Capacity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(Hide)'!$A142,'Capacity Summary'!$I$138:$BH$138,0))="x",INDEX('Capacity Summary'!$C$139:$F$238,MATCH('Capacity Backing (Hide)'!BF$132,'Capacity Summary'!$B$139:$B$238,0),4),IF(INDEX('Capacity Summary'!$I$139:$BH$238,MATCH('Capacity Backing (Hide)'!BF$132,'Capacity Summary'!$B$139:$B$238,0),MATCH('Capacity Backing (Hide)'!$A142,'Capacity Summary'!$I$138:$BH$138,0))&lt;&gt;0,INDEX('Capacity Summary'!$I$139:$BH$238,MATCH('Capacity Backing (Hide)'!BF$132,'Capacity Summary'!$B$139:$B$238,0),MATCH('Capacity Backing (Hide)'!$A142,'Capacity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(Hide)'!$A142,'Capacity Summary'!$I$138:$BH$138,0))="x",INDEX('Capacity Summary'!$C$139:$F$238,MATCH('Capacity Backing (Hide)'!BG$132,'Capacity Summary'!$B$139:$B$238,0),4),IF(INDEX('Capacity Summary'!$I$139:$BH$238,MATCH('Capacity Backing (Hide)'!BG$132,'Capacity Summary'!$B$139:$B$238,0),MATCH('Capacity Backing (Hide)'!$A142,'Capacity Summary'!$I$138:$BH$138,0))&lt;&gt;0,INDEX('Capacity Summary'!$I$139:$BH$238,MATCH('Capacity Backing (Hide)'!BG$132,'Capacity Summary'!$B$139:$B$238,0),MATCH('Capacity Backing (Hide)'!$A142,'Capacity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(Hide)'!$A142,'Capacity Summary'!$I$138:$BH$138,0))="x",INDEX('Capacity Summary'!$C$139:$F$238,MATCH('Capacity Backing (Hide)'!BH$132,'Capacity Summary'!$B$139:$B$238,0),4),IF(INDEX('Capacity Summary'!$I$139:$BH$238,MATCH('Capacity Backing (Hide)'!BH$132,'Capacity Summary'!$B$139:$B$238,0),MATCH('Capacity Backing (Hide)'!$A142,'Capacity Summary'!$I$138:$BH$138,0))&lt;&gt;0,INDEX('Capacity Summary'!$I$139:$BH$238,MATCH('Capacity Backing (Hide)'!BH$132,'Capacity Summary'!$B$139:$B$238,0),MATCH('Capacity Backing (Hide)'!$A142,'Capacity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(Hide)'!$A142,'Capacity Summary'!$I$138:$BH$138,0))="x",INDEX('Capacity Summary'!$C$139:$F$238,MATCH('Capacity Backing (Hide)'!BI$132,'Capacity Summary'!$B$139:$B$238,0),4),IF(INDEX('Capacity Summary'!$I$139:$BH$238,MATCH('Capacity Backing (Hide)'!BI$132,'Capacity Summary'!$B$139:$B$238,0),MATCH('Capacity Backing (Hide)'!$A142,'Capacity Summary'!$I$138:$BH$138,0))&lt;&gt;0,INDEX('Capacity Summary'!$I$139:$BH$238,MATCH('Capacity Backing (Hide)'!BI$132,'Capacity Summary'!$B$139:$B$238,0),MATCH('Capacity Backing (Hide)'!$A142,'Capacity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(Hide)'!$A142,'Capacity Summary'!$I$138:$BH$138,0))="x",INDEX('Capacity Summary'!$C$139:$F$238,MATCH('Capacity Backing (Hide)'!BJ$132,'Capacity Summary'!$B$139:$B$238,0),4),IF(INDEX('Capacity Summary'!$I$139:$BH$238,MATCH('Capacity Backing (Hide)'!BJ$132,'Capacity Summary'!$B$139:$B$238,0),MATCH('Capacity Backing (Hide)'!$A142,'Capacity Summary'!$I$138:$BH$138,0))&lt;&gt;0,INDEX('Capacity Summary'!$I$139:$BH$238,MATCH('Capacity Backing (Hide)'!BJ$132,'Capacity Summary'!$B$139:$B$238,0),MATCH('Capacity Backing (Hide)'!$A142,'Capacity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(Hide)'!$A142,'Capacity Summary'!$I$138:$BH$138,0))="x",INDEX('Capacity Summary'!$C$139:$F$238,MATCH('Capacity Backing (Hide)'!BK$132,'Capacity Summary'!$B$139:$B$238,0),4),IF(INDEX('Capacity Summary'!$I$139:$BH$238,MATCH('Capacity Backing (Hide)'!BK$132,'Capacity Summary'!$B$139:$B$238,0),MATCH('Capacity Backing (Hide)'!$A142,'Capacity Summary'!$I$138:$BH$138,0))&lt;&gt;0,INDEX('Capacity Summary'!$I$139:$BH$238,MATCH('Capacity Backing (Hide)'!BK$132,'Capacity Summary'!$B$139:$B$238,0),MATCH('Capacity Backing (Hide)'!$A142,'Capacity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(Hide)'!$A142,'Capacity Summary'!$I$138:$BH$138,0))="x",INDEX('Capacity Summary'!$C$139:$F$238,MATCH('Capacity Backing (Hide)'!BL$132,'Capacity Summary'!$B$139:$B$238,0),4),IF(INDEX('Capacity Summary'!$I$139:$BH$238,MATCH('Capacity Backing (Hide)'!BL$132,'Capacity Summary'!$B$139:$B$238,0),MATCH('Capacity Backing (Hide)'!$A142,'Capacity Summary'!$I$138:$BH$138,0))&lt;&gt;0,INDEX('Capacity Summary'!$I$139:$BH$238,MATCH('Capacity Backing (Hide)'!BL$132,'Capacity Summary'!$B$139:$B$238,0),MATCH('Capacity Backing (Hide)'!$A142,'Capacity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(Hide)'!$A142,'Capacity Summary'!$I$138:$BH$138,0))="x",INDEX('Capacity Summary'!$C$139:$F$238,MATCH('Capacity Backing (Hide)'!BM$132,'Capacity Summary'!$B$139:$B$238,0),4),IF(INDEX('Capacity Summary'!$I$139:$BH$238,MATCH('Capacity Backing (Hide)'!BM$132,'Capacity Summary'!$B$139:$B$238,0),MATCH('Capacity Backing (Hide)'!$A142,'Capacity Summary'!$I$138:$BH$138,0))&lt;&gt;0,INDEX('Capacity Summary'!$I$139:$BH$238,MATCH('Capacity Backing (Hide)'!BM$132,'Capacity Summary'!$B$139:$B$238,0),MATCH('Capacity Backing (Hide)'!$A142,'Capacity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(Hide)'!$A142,'Capacity Summary'!$I$138:$BH$138,0))="x",INDEX('Capacity Summary'!$C$139:$F$238,MATCH('Capacity Backing (Hide)'!BN$132,'Capacity Summary'!$B$139:$B$238,0),4),IF(INDEX('Capacity Summary'!$I$139:$BH$238,MATCH('Capacity Backing (Hide)'!BN$132,'Capacity Summary'!$B$139:$B$238,0),MATCH('Capacity Backing (Hide)'!$A142,'Capacity Summary'!$I$138:$BH$138,0))&lt;&gt;0,INDEX('Capacity Summary'!$I$139:$BH$238,MATCH('Capacity Backing (Hide)'!BN$132,'Capacity Summary'!$B$139:$B$238,0),MATCH('Capacity Backing (Hide)'!$A142,'Capacity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(Hide)'!$A142,'Capacity Summary'!$I$138:$BH$138,0))="x",INDEX('Capacity Summary'!$C$139:$F$238,MATCH('Capacity Backing (Hide)'!BO$132,'Capacity Summary'!$B$139:$B$238,0),4),IF(INDEX('Capacity Summary'!$I$139:$BH$238,MATCH('Capacity Backing (Hide)'!BO$132,'Capacity Summary'!$B$139:$B$238,0),MATCH('Capacity Backing (Hide)'!$A142,'Capacity Summary'!$I$138:$BH$138,0))&lt;&gt;0,INDEX('Capacity Summary'!$I$139:$BH$238,MATCH('Capacity Backing (Hide)'!BO$132,'Capacity Summary'!$B$139:$B$238,0),MATCH('Capacity Backing (Hide)'!$A142,'Capacity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(Hide)'!$A142,'Capacity Summary'!$I$138:$BH$138,0))="x",INDEX('Capacity Summary'!$C$139:$F$238,MATCH('Capacity Backing (Hide)'!BP$132,'Capacity Summary'!$B$139:$B$238,0),4),IF(INDEX('Capacity Summary'!$I$139:$BH$238,MATCH('Capacity Backing (Hide)'!BP$132,'Capacity Summary'!$B$139:$B$238,0),MATCH('Capacity Backing (Hide)'!$A142,'Capacity Summary'!$I$138:$BH$138,0))&lt;&gt;0,INDEX('Capacity Summary'!$I$139:$BH$238,MATCH('Capacity Backing (Hide)'!BP$132,'Capacity Summary'!$B$139:$B$238,0),MATCH('Capacity Backing (Hide)'!$A142,'Capacity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(Hide)'!$A142,'Capacity Summary'!$I$138:$BH$138,0))="x",INDEX('Capacity Summary'!$C$139:$F$238,MATCH('Capacity Backing (Hide)'!BQ$132,'Capacity Summary'!$B$139:$B$238,0),4),IF(INDEX('Capacity Summary'!$I$139:$BH$238,MATCH('Capacity Backing (Hide)'!BQ$132,'Capacity Summary'!$B$139:$B$238,0),MATCH('Capacity Backing (Hide)'!$A142,'Capacity Summary'!$I$138:$BH$138,0))&lt;&gt;0,INDEX('Capacity Summary'!$I$139:$BH$238,MATCH('Capacity Backing (Hide)'!BQ$132,'Capacity Summary'!$B$139:$B$238,0),MATCH('Capacity Backing (Hide)'!$A142,'Capacity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(Hide)'!$A142,'Capacity Summary'!$I$138:$BH$138,0))="x",INDEX('Capacity Summary'!$C$139:$F$238,MATCH('Capacity Backing (Hide)'!BR$132,'Capacity Summary'!$B$139:$B$238,0),4),IF(INDEX('Capacity Summary'!$I$139:$BH$238,MATCH('Capacity Backing (Hide)'!BR$132,'Capacity Summary'!$B$139:$B$238,0),MATCH('Capacity Backing (Hide)'!$A142,'Capacity Summary'!$I$138:$BH$138,0))&lt;&gt;0,INDEX('Capacity Summary'!$I$139:$BH$238,MATCH('Capacity Backing (Hide)'!BR$132,'Capacity Summary'!$B$139:$B$238,0),MATCH('Capacity Backing (Hide)'!$A142,'Capacity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(Hide)'!$A142,'Capacity Summary'!$I$138:$BH$138,0))="x",INDEX('Capacity Summary'!$C$139:$F$238,MATCH('Capacity Backing (Hide)'!BS$132,'Capacity Summary'!$B$139:$B$238,0),4),IF(INDEX('Capacity Summary'!$I$139:$BH$238,MATCH('Capacity Backing (Hide)'!BS$132,'Capacity Summary'!$B$139:$B$238,0),MATCH('Capacity Backing (Hide)'!$A142,'Capacity Summary'!$I$138:$BH$138,0))&lt;&gt;0,INDEX('Capacity Summary'!$I$139:$BH$238,MATCH('Capacity Backing (Hide)'!BS$132,'Capacity Summary'!$B$139:$B$238,0),MATCH('Capacity Backing (Hide)'!$A142,'Capacity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(Hide)'!$A142,'Capacity Summary'!$I$138:$BH$138,0))="x",INDEX('Capacity Summary'!$C$139:$F$238,MATCH('Capacity Backing (Hide)'!BT$132,'Capacity Summary'!$B$139:$B$238,0),4),IF(INDEX('Capacity Summary'!$I$139:$BH$238,MATCH('Capacity Backing (Hide)'!BT$132,'Capacity Summary'!$B$139:$B$238,0),MATCH('Capacity Backing (Hide)'!$A142,'Capacity Summary'!$I$138:$BH$138,0))&lt;&gt;0,INDEX('Capacity Summary'!$I$139:$BH$238,MATCH('Capacity Backing (Hide)'!BT$132,'Capacity Summary'!$B$139:$B$238,0),MATCH('Capacity Backing (Hide)'!$A142,'Capacity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(Hide)'!$A142,'Capacity Summary'!$I$138:$BH$138,0))="x",INDEX('Capacity Summary'!$C$139:$F$238,MATCH('Capacity Backing (Hide)'!BU$132,'Capacity Summary'!$B$139:$B$238,0),4),IF(INDEX('Capacity Summary'!$I$139:$BH$238,MATCH('Capacity Backing (Hide)'!BU$132,'Capacity Summary'!$B$139:$B$238,0),MATCH('Capacity Backing (Hide)'!$A142,'Capacity Summary'!$I$138:$BH$138,0))&lt;&gt;0,INDEX('Capacity Summary'!$I$139:$BH$238,MATCH('Capacity Backing (Hide)'!BU$132,'Capacity Summary'!$B$139:$B$238,0),MATCH('Capacity Backing (Hide)'!$A142,'Capacity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(Hide)'!$A142,'Capacity Summary'!$I$138:$BH$138,0))="x",INDEX('Capacity Summary'!$C$139:$F$238,MATCH('Capacity Backing (Hide)'!BV$132,'Capacity Summary'!$B$139:$B$238,0),4),IF(INDEX('Capacity Summary'!$I$139:$BH$238,MATCH('Capacity Backing (Hide)'!BV$132,'Capacity Summary'!$B$139:$B$238,0),MATCH('Capacity Backing (Hide)'!$A142,'Capacity Summary'!$I$138:$BH$138,0))&lt;&gt;0,INDEX('Capacity Summary'!$I$139:$BH$238,MATCH('Capacity Backing (Hide)'!BV$132,'Capacity Summary'!$B$139:$B$238,0),MATCH('Capacity Backing (Hide)'!$A142,'Capacity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(Hide)'!$A142,'Capacity Summary'!$I$138:$BH$138,0))="x",INDEX('Capacity Summary'!$C$139:$F$238,MATCH('Capacity Backing (Hide)'!BW$132,'Capacity Summary'!$B$139:$B$238,0),4),IF(INDEX('Capacity Summary'!$I$139:$BH$238,MATCH('Capacity Backing (Hide)'!BW$132,'Capacity Summary'!$B$139:$B$238,0),MATCH('Capacity Backing (Hide)'!$A142,'Capacity Summary'!$I$138:$BH$138,0))&lt;&gt;0,INDEX('Capacity Summary'!$I$139:$BH$238,MATCH('Capacity Backing (Hide)'!BW$132,'Capacity Summary'!$B$139:$B$238,0),MATCH('Capacity Backing (Hide)'!$A142,'Capacity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(Hide)'!$A142,'Capacity Summary'!$I$138:$BH$138,0))="x",INDEX('Capacity Summary'!$C$139:$F$238,MATCH('Capacity Backing (Hide)'!BX$132,'Capacity Summary'!$B$139:$B$238,0),4),IF(INDEX('Capacity Summary'!$I$139:$BH$238,MATCH('Capacity Backing (Hide)'!BX$132,'Capacity Summary'!$B$139:$B$238,0),MATCH('Capacity Backing (Hide)'!$A142,'Capacity Summary'!$I$138:$BH$138,0))&lt;&gt;0,INDEX('Capacity Summary'!$I$139:$BH$238,MATCH('Capacity Backing (Hide)'!BX$132,'Capacity Summary'!$B$139:$B$238,0),MATCH('Capacity Backing (Hide)'!$A142,'Capacity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(Hide)'!$A142,'Capacity Summary'!$I$138:$BH$138,0))="x",INDEX('Capacity Summary'!$C$139:$F$238,MATCH('Capacity Backing (Hide)'!BY$132,'Capacity Summary'!$B$139:$B$238,0),4),IF(INDEX('Capacity Summary'!$I$139:$BH$238,MATCH('Capacity Backing (Hide)'!BY$132,'Capacity Summary'!$B$139:$B$238,0),MATCH('Capacity Backing (Hide)'!$A142,'Capacity Summary'!$I$138:$BH$138,0))&lt;&gt;0,INDEX('Capacity Summary'!$I$139:$BH$238,MATCH('Capacity Backing (Hide)'!BY$132,'Capacity Summary'!$B$139:$B$238,0),MATCH('Capacity Backing (Hide)'!$A142,'Capacity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(Hide)'!$A142,'Capacity Summary'!$I$138:$BH$138,0))="x",INDEX('Capacity Summary'!$C$139:$F$238,MATCH('Capacity Backing (Hide)'!BZ$132,'Capacity Summary'!$B$139:$B$238,0),4),IF(INDEX('Capacity Summary'!$I$139:$BH$238,MATCH('Capacity Backing (Hide)'!BZ$132,'Capacity Summary'!$B$139:$B$238,0),MATCH('Capacity Backing (Hide)'!$A142,'Capacity Summary'!$I$138:$BH$138,0))&lt;&gt;0,INDEX('Capacity Summary'!$I$139:$BH$238,MATCH('Capacity Backing (Hide)'!BZ$132,'Capacity Summary'!$B$139:$B$238,0),MATCH('Capacity Backing (Hide)'!$A142,'Capacity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(Hide)'!$A142,'Capacity Summary'!$I$138:$BH$138,0))="x",INDEX('Capacity Summary'!$C$139:$F$238,MATCH('Capacity Backing (Hide)'!CA$132,'Capacity Summary'!$B$139:$B$238,0),4),IF(INDEX('Capacity Summary'!$I$139:$BH$238,MATCH('Capacity Backing (Hide)'!CA$132,'Capacity Summary'!$B$139:$B$238,0),MATCH('Capacity Backing (Hide)'!$A142,'Capacity Summary'!$I$138:$BH$138,0))&lt;&gt;0,INDEX('Capacity Summary'!$I$139:$BH$238,MATCH('Capacity Backing (Hide)'!CA$132,'Capacity Summary'!$B$139:$B$238,0),MATCH('Capacity Backing (Hide)'!$A142,'Capacity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(Hide)'!$A142,'Capacity Summary'!$I$138:$BH$138,0))="x",INDEX('Capacity Summary'!$C$139:$F$238,MATCH('Capacity Backing (Hide)'!CB$132,'Capacity Summary'!$B$139:$B$238,0),4),IF(INDEX('Capacity Summary'!$I$139:$BH$238,MATCH('Capacity Backing (Hide)'!CB$132,'Capacity Summary'!$B$139:$B$238,0),MATCH('Capacity Backing (Hide)'!$A142,'Capacity Summary'!$I$138:$BH$138,0))&lt;&gt;0,INDEX('Capacity Summary'!$I$139:$BH$238,MATCH('Capacity Backing (Hide)'!CB$132,'Capacity Summary'!$B$139:$B$238,0),MATCH('Capacity Backing (Hide)'!$A142,'Capacity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(Hide)'!$A142,'Capacity Summary'!$I$138:$BH$138,0))="x",INDEX('Capacity Summary'!$C$139:$F$238,MATCH('Capacity Backing (Hide)'!CC$132,'Capacity Summary'!$B$139:$B$238,0),4),IF(INDEX('Capacity Summary'!$I$139:$BH$238,MATCH('Capacity Backing (Hide)'!CC$132,'Capacity Summary'!$B$139:$B$238,0),MATCH('Capacity Backing (Hide)'!$A142,'Capacity Summary'!$I$138:$BH$138,0))&lt;&gt;0,INDEX('Capacity Summary'!$I$139:$BH$238,MATCH('Capacity Backing (Hide)'!CC$132,'Capacity Summary'!$B$139:$B$238,0),MATCH('Capacity Backing (Hide)'!$A142,'Capacity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(Hide)'!$A142,'Capacity Summary'!$I$138:$BH$138,0))="x",INDEX('Capacity Summary'!$C$139:$F$238,MATCH('Capacity Backing (Hide)'!CD$132,'Capacity Summary'!$B$139:$B$238,0),4),IF(INDEX('Capacity Summary'!$I$139:$BH$238,MATCH('Capacity Backing (Hide)'!CD$132,'Capacity Summary'!$B$139:$B$238,0),MATCH('Capacity Backing (Hide)'!$A142,'Capacity Summary'!$I$138:$BH$138,0))&lt;&gt;0,INDEX('Capacity Summary'!$I$139:$BH$238,MATCH('Capacity Backing (Hide)'!CD$132,'Capacity Summary'!$B$139:$B$238,0),MATCH('Capacity Backing (Hide)'!$A142,'Capacity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(Hide)'!$A142,'Capacity Summary'!$I$138:$BH$138,0))="x",INDEX('Capacity Summary'!$C$139:$F$238,MATCH('Capacity Backing (Hide)'!CE$132,'Capacity Summary'!$B$139:$B$238,0),4),IF(INDEX('Capacity Summary'!$I$139:$BH$238,MATCH('Capacity Backing (Hide)'!CE$132,'Capacity Summary'!$B$139:$B$238,0),MATCH('Capacity Backing (Hide)'!$A142,'Capacity Summary'!$I$138:$BH$138,0))&lt;&gt;0,INDEX('Capacity Summary'!$I$139:$BH$238,MATCH('Capacity Backing (Hide)'!CE$132,'Capacity Summary'!$B$139:$B$238,0),MATCH('Capacity Backing (Hide)'!$A142,'Capacity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(Hide)'!$A142,'Capacity Summary'!$I$138:$BH$138,0))="x",INDEX('Capacity Summary'!$C$139:$F$238,MATCH('Capacity Backing (Hide)'!CF$132,'Capacity Summary'!$B$139:$B$238,0),4),IF(INDEX('Capacity Summary'!$I$139:$BH$238,MATCH('Capacity Backing (Hide)'!CF$132,'Capacity Summary'!$B$139:$B$238,0),MATCH('Capacity Backing (Hide)'!$A142,'Capacity Summary'!$I$138:$BH$138,0))&lt;&gt;0,INDEX('Capacity Summary'!$I$139:$BH$238,MATCH('Capacity Backing (Hide)'!CF$132,'Capacity Summary'!$B$139:$B$238,0),MATCH('Capacity Backing (Hide)'!$A142,'Capacity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(Hide)'!$A142,'Capacity Summary'!$I$138:$BH$138,0))="x",INDEX('Capacity Summary'!$C$139:$F$238,MATCH('Capacity Backing (Hide)'!CG$132,'Capacity Summary'!$B$139:$B$238,0),4),IF(INDEX('Capacity Summary'!$I$139:$BH$238,MATCH('Capacity Backing (Hide)'!CG$132,'Capacity Summary'!$B$139:$B$238,0),MATCH('Capacity Backing (Hide)'!$A142,'Capacity Summary'!$I$138:$BH$138,0))&lt;&gt;0,INDEX('Capacity Summary'!$I$139:$BH$238,MATCH('Capacity Backing (Hide)'!CG$132,'Capacity Summary'!$B$139:$B$238,0),MATCH('Capacity Backing (Hide)'!$A142,'Capacity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(Hide)'!$A142,'Capacity Summary'!$I$138:$BH$138,0))="x",INDEX('Capacity Summary'!$C$139:$F$238,MATCH('Capacity Backing (Hide)'!CH$132,'Capacity Summary'!$B$139:$B$238,0),4),IF(INDEX('Capacity Summary'!$I$139:$BH$238,MATCH('Capacity Backing (Hide)'!CH$132,'Capacity Summary'!$B$139:$B$238,0),MATCH('Capacity Backing (Hide)'!$A142,'Capacity Summary'!$I$138:$BH$138,0))&lt;&gt;0,INDEX('Capacity Summary'!$I$139:$BH$238,MATCH('Capacity Backing (Hide)'!CH$132,'Capacity Summary'!$B$139:$B$238,0),MATCH('Capacity Backing (Hide)'!$A142,'Capacity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(Hide)'!$A142,'Capacity Summary'!$I$138:$BH$138,0))="x",INDEX('Capacity Summary'!$C$139:$F$238,MATCH('Capacity Backing (Hide)'!CI$132,'Capacity Summary'!$B$139:$B$238,0),4),IF(INDEX('Capacity Summary'!$I$139:$BH$238,MATCH('Capacity Backing (Hide)'!CI$132,'Capacity Summary'!$B$139:$B$238,0),MATCH('Capacity Backing (Hide)'!$A142,'Capacity Summary'!$I$138:$BH$138,0))&lt;&gt;0,INDEX('Capacity Summary'!$I$139:$BH$238,MATCH('Capacity Backing (Hide)'!CI$132,'Capacity Summary'!$B$139:$B$238,0),MATCH('Capacity Backing (Hide)'!$A142,'Capacity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(Hide)'!$A142,'Capacity Summary'!$I$138:$BH$138,0))="x",INDEX('Capacity Summary'!$C$139:$F$238,MATCH('Capacity Backing (Hide)'!CJ$132,'Capacity Summary'!$B$139:$B$238,0),4),IF(INDEX('Capacity Summary'!$I$139:$BH$238,MATCH('Capacity Backing (Hide)'!CJ$132,'Capacity Summary'!$B$139:$B$238,0),MATCH('Capacity Backing (Hide)'!$A142,'Capacity Summary'!$I$138:$BH$138,0))&lt;&gt;0,INDEX('Capacity Summary'!$I$139:$BH$238,MATCH('Capacity Backing (Hide)'!CJ$132,'Capacity Summary'!$B$139:$B$238,0),MATCH('Capacity Backing (Hide)'!$A142,'Capacity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(Hide)'!$A142,'Capacity Summary'!$I$138:$BH$138,0))="x",INDEX('Capacity Summary'!$C$139:$F$238,MATCH('Capacity Backing (Hide)'!CK$132,'Capacity Summary'!$B$139:$B$238,0),4),IF(INDEX('Capacity Summary'!$I$139:$BH$238,MATCH('Capacity Backing (Hide)'!CK$132,'Capacity Summary'!$B$139:$B$238,0),MATCH('Capacity Backing (Hide)'!$A142,'Capacity Summary'!$I$138:$BH$138,0))&lt;&gt;0,INDEX('Capacity Summary'!$I$139:$BH$238,MATCH('Capacity Backing (Hide)'!CK$132,'Capacity Summary'!$B$139:$B$238,0),MATCH('Capacity Backing (Hide)'!$A142,'Capacity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(Hide)'!$A142,'Capacity Summary'!$I$138:$BH$138,0))="x",INDEX('Capacity Summary'!$C$139:$F$238,MATCH('Capacity Backing (Hide)'!CL$132,'Capacity Summary'!$B$139:$B$238,0),4),IF(INDEX('Capacity Summary'!$I$139:$BH$238,MATCH('Capacity Backing (Hide)'!CL$132,'Capacity Summary'!$B$139:$B$238,0),MATCH('Capacity Backing (Hide)'!$A142,'Capacity Summary'!$I$138:$BH$138,0))&lt;&gt;0,INDEX('Capacity Summary'!$I$139:$BH$238,MATCH('Capacity Backing (Hide)'!CL$132,'Capacity Summary'!$B$139:$B$238,0),MATCH('Capacity Backing (Hide)'!$A142,'Capacity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(Hide)'!$A142,'Capacity Summary'!$I$138:$BH$138,0))="x",INDEX('Capacity Summary'!$C$139:$F$238,MATCH('Capacity Backing (Hide)'!CM$132,'Capacity Summary'!$B$139:$B$238,0),4),IF(INDEX('Capacity Summary'!$I$139:$BH$238,MATCH('Capacity Backing (Hide)'!CM$132,'Capacity Summary'!$B$139:$B$238,0),MATCH('Capacity Backing (Hide)'!$A142,'Capacity Summary'!$I$138:$BH$138,0))&lt;&gt;0,INDEX('Capacity Summary'!$I$139:$BH$238,MATCH('Capacity Backing (Hide)'!CM$132,'Capacity Summary'!$B$139:$B$238,0),MATCH('Capacity Backing (Hide)'!$A142,'Capacity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(Hide)'!$A142,'Capacity Summary'!$I$138:$BH$138,0))="x",INDEX('Capacity Summary'!$C$139:$F$238,MATCH('Capacity Backing (Hide)'!CN$132,'Capacity Summary'!$B$139:$B$238,0),4),IF(INDEX('Capacity Summary'!$I$139:$BH$238,MATCH('Capacity Backing (Hide)'!CN$132,'Capacity Summary'!$B$139:$B$238,0),MATCH('Capacity Backing (Hide)'!$A142,'Capacity Summary'!$I$138:$BH$138,0))&lt;&gt;0,INDEX('Capacity Summary'!$I$139:$BH$238,MATCH('Capacity Backing (Hide)'!CN$132,'Capacity Summary'!$B$139:$B$238,0),MATCH('Capacity Backing (Hide)'!$A142,'Capacity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(Hide)'!$A142,'Capacity Summary'!$I$138:$BH$138,0))="x",INDEX('Capacity Summary'!$C$139:$F$238,MATCH('Capacity Backing (Hide)'!CO$132,'Capacity Summary'!$B$139:$B$238,0),4),IF(INDEX('Capacity Summary'!$I$139:$BH$238,MATCH('Capacity Backing (Hide)'!CO$132,'Capacity Summary'!$B$139:$B$238,0),MATCH('Capacity Backing (Hide)'!$A142,'Capacity Summary'!$I$138:$BH$138,0))&lt;&gt;0,INDEX('Capacity Summary'!$I$139:$BH$238,MATCH('Capacity Backing (Hide)'!CO$132,'Capacity Summary'!$B$139:$B$238,0),MATCH('Capacity Backing (Hide)'!$A142,'Capacity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(Hide)'!$A142,'Capacity Summary'!$I$138:$BH$138,0))="x",INDEX('Capacity Summary'!$C$139:$F$238,MATCH('Capacity Backing (Hide)'!CP$132,'Capacity Summary'!$B$139:$B$238,0),4),IF(INDEX('Capacity Summary'!$I$139:$BH$238,MATCH('Capacity Backing (Hide)'!CP$132,'Capacity Summary'!$B$139:$B$238,0),MATCH('Capacity Backing (Hide)'!$A142,'Capacity Summary'!$I$138:$BH$138,0))&lt;&gt;0,INDEX('Capacity Summary'!$I$139:$BH$238,MATCH('Capacity Backing (Hide)'!CP$132,'Capacity Summary'!$B$139:$B$238,0),MATCH('Capacity Backing (Hide)'!$A142,'Capacity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(Hide)'!$A142,'Capacity Summary'!$I$138:$BH$138,0))="x",INDEX('Capacity Summary'!$C$139:$F$238,MATCH('Capacity Backing (Hide)'!CQ$132,'Capacity Summary'!$B$139:$B$238,0),4),IF(INDEX('Capacity Summary'!$I$139:$BH$238,MATCH('Capacity Backing (Hide)'!CQ$132,'Capacity Summary'!$B$139:$B$238,0),MATCH('Capacity Backing (Hide)'!$A142,'Capacity Summary'!$I$138:$BH$138,0))&lt;&gt;0,INDEX('Capacity Summary'!$I$139:$BH$238,MATCH('Capacity Backing (Hide)'!CQ$132,'Capacity Summary'!$B$139:$B$238,0),MATCH('Capacity Backing (Hide)'!$A142,'Capacity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(Hide)'!$A142,'Capacity Summary'!$I$138:$BH$138,0))="x",INDEX('Capacity Summary'!$C$139:$F$238,MATCH('Capacity Backing (Hide)'!CR$132,'Capacity Summary'!$B$139:$B$238,0),4),IF(INDEX('Capacity Summary'!$I$139:$BH$238,MATCH('Capacity Backing (Hide)'!CR$132,'Capacity Summary'!$B$139:$B$238,0),MATCH('Capacity Backing (Hide)'!$A142,'Capacity Summary'!$I$138:$BH$138,0))&lt;&gt;0,INDEX('Capacity Summary'!$I$139:$BH$238,MATCH('Capacity Backing (Hide)'!CR$132,'Capacity Summary'!$B$139:$B$238,0),MATCH('Capacity Backing (Hide)'!$A142,'Capacity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(Hide)'!$A142,'Capacity Summary'!$I$138:$BH$138,0))="x",INDEX('Capacity Summary'!$C$139:$F$238,MATCH('Capacity Backing (Hide)'!CS$132,'Capacity Summary'!$B$139:$B$238,0),4),IF(INDEX('Capacity Summary'!$I$139:$BH$238,MATCH('Capacity Backing (Hide)'!CS$132,'Capacity Summary'!$B$139:$B$238,0),MATCH('Capacity Backing (Hide)'!$A142,'Capacity Summary'!$I$138:$BH$138,0))&lt;&gt;0,INDEX('Capacity Summary'!$I$139:$BH$238,MATCH('Capacity Backing (Hide)'!CS$132,'Capacity Summary'!$B$139:$B$238,0),MATCH('Capacity Backing (Hide)'!$A142,'Capacity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(Hide)'!$A142,'Capacity Summary'!$I$138:$BH$138,0))="x",INDEX('Capacity Summary'!$C$139:$F$238,MATCH('Capacity Backing (Hide)'!CT$132,'Capacity Summary'!$B$139:$B$238,0),4),IF(INDEX('Capacity Summary'!$I$139:$BH$238,MATCH('Capacity Backing (Hide)'!CT$132,'Capacity Summary'!$B$139:$B$238,0),MATCH('Capacity Backing (Hide)'!$A142,'Capacity Summary'!$I$138:$BH$138,0))&lt;&gt;0,INDEX('Capacity Summary'!$I$139:$BH$238,MATCH('Capacity Backing (Hide)'!CT$132,'Capacity Summary'!$B$139:$B$238,0),MATCH('Capacity Backing (Hide)'!$A142,'Capacity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(Hide)'!$A142,'Capacity Summary'!$I$138:$BH$138,0))="x",INDEX('Capacity Summary'!$C$139:$F$238,MATCH('Capacity Backing (Hide)'!CU$132,'Capacity Summary'!$B$139:$B$238,0),4),IF(INDEX('Capacity Summary'!$I$139:$BH$238,MATCH('Capacity Backing (Hide)'!CU$132,'Capacity Summary'!$B$139:$B$238,0),MATCH('Capacity Backing (Hide)'!$A142,'Capacity Summary'!$I$138:$BH$138,0))&lt;&gt;0,INDEX('Capacity Summary'!$I$139:$BH$238,MATCH('Capacity Backing (Hide)'!CU$132,'Capacity Summary'!$B$139:$B$238,0),MATCH('Capacity Backing (Hide)'!$A142,'Capacity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(Hide)'!$A142,'Capacity Summary'!$I$138:$BH$138,0))="x",INDEX('Capacity Summary'!$C$139:$F$238,MATCH('Capacity Backing (Hide)'!CV$132,'Capacity Summary'!$B$139:$B$238,0),4),IF(INDEX('Capacity Summary'!$I$139:$BH$238,MATCH('Capacity Backing (Hide)'!CV$132,'Capacity Summary'!$B$139:$B$238,0),MATCH('Capacity Backing (Hide)'!$A142,'Capacity Summary'!$I$138:$BH$138,0))&lt;&gt;0,INDEX('Capacity Summary'!$I$139:$BH$238,MATCH('Capacity Backing (Hide)'!CV$132,'Capacity Summary'!$B$139:$B$238,0),MATCH('Capacity Backing (Hide)'!$A142,'Capacity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(Hide)'!$A142,'Capacity Summary'!$I$138:$BH$138,0))="x",INDEX('Capacity Summary'!$C$139:$F$238,MATCH('Capacity Backing (Hide)'!CW$132,'Capacity Summary'!$B$139:$B$238,0),4),IF(INDEX('Capacity Summary'!$I$139:$BH$238,MATCH('Capacity Backing (Hide)'!CW$132,'Capacity Summary'!$B$139:$B$238,0),MATCH('Capacity Backing (Hide)'!$A142,'Capacity Summary'!$I$138:$BH$138,0))&lt;&gt;0,INDEX('Capacity Summary'!$I$139:$BH$238,MATCH('Capacity Backing (Hide)'!CW$132,'Capacity Summary'!$B$139:$B$238,0),MATCH('Capacity Backing (Hide)'!$A142,'Capacity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(Hide)'!$A143,'Capacity Summary'!$I$138:$BH$138,0))="x",INDEX('Capacity Summary'!$C$139:$F$238,MATCH('Capacity Backing (Hide)'!B$132,'Capacity Summary'!$B$139:$B$238,0),4),IF(INDEX('Capacity Summary'!$I$139:$BH$238,MATCH('Capacity Backing (Hide)'!B$132,'Capacity Summary'!$B$139:$B$238,0),MATCH('Capacity Backing (Hide)'!$A143,'Capacity Summary'!$I$138:$BH$138,0))&lt;&gt;0,INDEX('Capacity Summary'!$I$139:$BH$238,MATCH('Capacity Backing (Hide)'!B$132,'Capacity Summary'!$B$139:$B$238,0),MATCH('Capacity Backing (Hide)'!$A143,'Capacity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(Hide)'!$A143,'Capacity Summary'!$I$138:$BH$138,0))="x",INDEX('Capacity Summary'!$C$139:$F$238,MATCH('Capacity Backing (Hide)'!C$132,'Capacity Summary'!$B$139:$B$238,0),4),IF(INDEX('Capacity Summary'!$I$139:$BH$238,MATCH('Capacity Backing (Hide)'!C$132,'Capacity Summary'!$B$139:$B$238,0),MATCH('Capacity Backing (Hide)'!$A143,'Capacity Summary'!$I$138:$BH$138,0))&lt;&gt;0,INDEX('Capacity Summary'!$I$139:$BH$238,MATCH('Capacity Backing (Hide)'!C$132,'Capacity Summary'!$B$139:$B$238,0),MATCH('Capacity Backing (Hide)'!$A143,'Capacity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(Hide)'!$A143,'Capacity Summary'!$I$138:$BH$138,0))="x",INDEX('Capacity Summary'!$C$139:$F$238,MATCH('Capacity Backing (Hide)'!D$132,'Capacity Summary'!$B$139:$B$238,0),4),IF(INDEX('Capacity Summary'!$I$139:$BH$238,MATCH('Capacity Backing (Hide)'!D$132,'Capacity Summary'!$B$139:$B$238,0),MATCH('Capacity Backing (Hide)'!$A143,'Capacity Summary'!$I$138:$BH$138,0))&lt;&gt;0,INDEX('Capacity Summary'!$I$139:$BH$238,MATCH('Capacity Backing (Hide)'!D$132,'Capacity Summary'!$B$139:$B$238,0),MATCH('Capacity Backing (Hide)'!$A143,'Capacity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(Hide)'!$A143,'Capacity Summary'!$I$138:$BH$138,0))="x",INDEX('Capacity Summary'!$C$139:$F$238,MATCH('Capacity Backing (Hide)'!E$132,'Capacity Summary'!$B$139:$B$238,0),4),IF(INDEX('Capacity Summary'!$I$139:$BH$238,MATCH('Capacity Backing (Hide)'!E$132,'Capacity Summary'!$B$139:$B$238,0),MATCH('Capacity Backing (Hide)'!$A143,'Capacity Summary'!$I$138:$BH$138,0))&lt;&gt;0,INDEX('Capacity Summary'!$I$139:$BH$238,MATCH('Capacity Backing (Hide)'!E$132,'Capacity Summary'!$B$139:$B$238,0),MATCH('Capacity Backing (Hide)'!$A143,'Capacity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(Hide)'!$A143,'Capacity Summary'!$I$138:$BH$138,0))="x",INDEX('Capacity Summary'!$C$139:$F$238,MATCH('Capacity Backing (Hide)'!F$132,'Capacity Summary'!$B$139:$B$238,0),4),IF(INDEX('Capacity Summary'!$I$139:$BH$238,MATCH('Capacity Backing (Hide)'!F$132,'Capacity Summary'!$B$139:$B$238,0),MATCH('Capacity Backing (Hide)'!$A143,'Capacity Summary'!$I$138:$BH$138,0))&lt;&gt;0,INDEX('Capacity Summary'!$I$139:$BH$238,MATCH('Capacity Backing (Hide)'!F$132,'Capacity Summary'!$B$139:$B$238,0),MATCH('Capacity Backing (Hide)'!$A143,'Capacity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(Hide)'!$A143,'Capacity Summary'!$I$138:$BH$138,0))="x",INDEX('Capacity Summary'!$C$139:$F$238,MATCH('Capacity Backing (Hide)'!G$132,'Capacity Summary'!$B$139:$B$238,0),4),IF(INDEX('Capacity Summary'!$I$139:$BH$238,MATCH('Capacity Backing (Hide)'!G$132,'Capacity Summary'!$B$139:$B$238,0),MATCH('Capacity Backing (Hide)'!$A143,'Capacity Summary'!$I$138:$BH$138,0))&lt;&gt;0,INDEX('Capacity Summary'!$I$139:$BH$238,MATCH('Capacity Backing (Hide)'!G$132,'Capacity Summary'!$B$139:$B$238,0),MATCH('Capacity Backing (Hide)'!$A143,'Capacity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(Hide)'!$A143,'Capacity Summary'!$I$138:$BH$138,0))="x",INDEX('Capacity Summary'!$C$139:$F$238,MATCH('Capacity Backing (Hide)'!H$132,'Capacity Summary'!$B$139:$B$238,0),4),IF(INDEX('Capacity Summary'!$I$139:$BH$238,MATCH('Capacity Backing (Hide)'!H$132,'Capacity Summary'!$B$139:$B$238,0),MATCH('Capacity Backing (Hide)'!$A143,'Capacity Summary'!$I$138:$BH$138,0))&lt;&gt;0,INDEX('Capacity Summary'!$I$139:$BH$238,MATCH('Capacity Backing (Hide)'!H$132,'Capacity Summary'!$B$139:$B$238,0),MATCH('Capacity Backing (Hide)'!$A143,'Capacity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(Hide)'!$A143,'Capacity Summary'!$I$138:$BH$138,0))="x",INDEX('Capacity Summary'!$C$139:$F$238,MATCH('Capacity Backing (Hide)'!I$132,'Capacity Summary'!$B$139:$B$238,0),4),IF(INDEX('Capacity Summary'!$I$139:$BH$238,MATCH('Capacity Backing (Hide)'!I$132,'Capacity Summary'!$B$139:$B$238,0),MATCH('Capacity Backing (Hide)'!$A143,'Capacity Summary'!$I$138:$BH$138,0))&lt;&gt;0,INDEX('Capacity Summary'!$I$139:$BH$238,MATCH('Capacity Backing (Hide)'!I$132,'Capacity Summary'!$B$139:$B$238,0),MATCH('Capacity Backing (Hide)'!$A143,'Capacity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(Hide)'!$A143,'Capacity Summary'!$I$138:$BH$138,0))="x",INDEX('Capacity Summary'!$C$139:$F$238,MATCH('Capacity Backing (Hide)'!J$132,'Capacity Summary'!$B$139:$B$238,0),4),IF(INDEX('Capacity Summary'!$I$139:$BH$238,MATCH('Capacity Backing (Hide)'!J$132,'Capacity Summary'!$B$139:$B$238,0),MATCH('Capacity Backing (Hide)'!$A143,'Capacity Summary'!$I$138:$BH$138,0))&lt;&gt;0,INDEX('Capacity Summary'!$I$139:$BH$238,MATCH('Capacity Backing (Hide)'!J$132,'Capacity Summary'!$B$139:$B$238,0),MATCH('Capacity Backing (Hide)'!$A143,'Capacity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(Hide)'!$A143,'Capacity Summary'!$I$138:$BH$138,0))="x",INDEX('Capacity Summary'!$C$139:$F$238,MATCH('Capacity Backing (Hide)'!K$132,'Capacity Summary'!$B$139:$B$238,0),4),IF(INDEX('Capacity Summary'!$I$139:$BH$238,MATCH('Capacity Backing (Hide)'!K$132,'Capacity Summary'!$B$139:$B$238,0),MATCH('Capacity Backing (Hide)'!$A143,'Capacity Summary'!$I$138:$BH$138,0))&lt;&gt;0,INDEX('Capacity Summary'!$I$139:$BH$238,MATCH('Capacity Backing (Hide)'!K$132,'Capacity Summary'!$B$139:$B$238,0),MATCH('Capacity Backing (Hide)'!$A143,'Capacity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(Hide)'!$A143,'Capacity Summary'!$I$138:$BH$138,0))="x",INDEX('Capacity Summary'!$C$139:$F$238,MATCH('Capacity Backing (Hide)'!L$132,'Capacity Summary'!$B$139:$B$238,0),4),IF(INDEX('Capacity Summary'!$I$139:$BH$238,MATCH('Capacity Backing (Hide)'!L$132,'Capacity Summary'!$B$139:$B$238,0),MATCH('Capacity Backing (Hide)'!$A143,'Capacity Summary'!$I$138:$BH$138,0))&lt;&gt;0,INDEX('Capacity Summary'!$I$139:$BH$238,MATCH('Capacity Backing (Hide)'!L$132,'Capacity Summary'!$B$139:$B$238,0),MATCH('Capacity Backing (Hide)'!$A143,'Capacity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(Hide)'!$A143,'Capacity Summary'!$I$138:$BH$138,0))="x",INDEX('Capacity Summary'!$C$139:$F$238,MATCH('Capacity Backing (Hide)'!M$132,'Capacity Summary'!$B$139:$B$238,0),4),IF(INDEX('Capacity Summary'!$I$139:$BH$238,MATCH('Capacity Backing (Hide)'!M$132,'Capacity Summary'!$B$139:$B$238,0),MATCH('Capacity Backing (Hide)'!$A143,'Capacity Summary'!$I$138:$BH$138,0))&lt;&gt;0,INDEX('Capacity Summary'!$I$139:$BH$238,MATCH('Capacity Backing (Hide)'!M$132,'Capacity Summary'!$B$139:$B$238,0),MATCH('Capacity Backing (Hide)'!$A143,'Capacity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(Hide)'!$A143,'Capacity Summary'!$I$138:$BH$138,0))="x",INDEX('Capacity Summary'!$C$139:$F$238,MATCH('Capacity Backing (Hide)'!N$132,'Capacity Summary'!$B$139:$B$238,0),4),IF(INDEX('Capacity Summary'!$I$139:$BH$238,MATCH('Capacity Backing (Hide)'!N$132,'Capacity Summary'!$B$139:$B$238,0),MATCH('Capacity Backing (Hide)'!$A143,'Capacity Summary'!$I$138:$BH$138,0))&lt;&gt;0,INDEX('Capacity Summary'!$I$139:$BH$238,MATCH('Capacity Backing (Hide)'!N$132,'Capacity Summary'!$B$139:$B$238,0),MATCH('Capacity Backing (Hide)'!$A143,'Capacity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(Hide)'!$A143,'Capacity Summary'!$I$138:$BH$138,0))="x",INDEX('Capacity Summary'!$C$139:$F$238,MATCH('Capacity Backing (Hide)'!O$132,'Capacity Summary'!$B$139:$B$238,0),4),IF(INDEX('Capacity Summary'!$I$139:$BH$238,MATCH('Capacity Backing (Hide)'!O$132,'Capacity Summary'!$B$139:$B$238,0),MATCH('Capacity Backing (Hide)'!$A143,'Capacity Summary'!$I$138:$BH$138,0))&lt;&gt;0,INDEX('Capacity Summary'!$I$139:$BH$238,MATCH('Capacity Backing (Hide)'!O$132,'Capacity Summary'!$B$139:$B$238,0),MATCH('Capacity Backing (Hide)'!$A143,'Capacity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(Hide)'!$A143,'Capacity Summary'!$I$138:$BH$138,0))="x",INDEX('Capacity Summary'!$C$139:$F$238,MATCH('Capacity Backing (Hide)'!P$132,'Capacity Summary'!$B$139:$B$238,0),4),IF(INDEX('Capacity Summary'!$I$139:$BH$238,MATCH('Capacity Backing (Hide)'!P$132,'Capacity Summary'!$B$139:$B$238,0),MATCH('Capacity Backing (Hide)'!$A143,'Capacity Summary'!$I$138:$BH$138,0))&lt;&gt;0,INDEX('Capacity Summary'!$I$139:$BH$238,MATCH('Capacity Backing (Hide)'!P$132,'Capacity Summary'!$B$139:$B$238,0),MATCH('Capacity Backing (Hide)'!$A143,'Capacity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(Hide)'!$A143,'Capacity Summary'!$I$138:$BH$138,0))="x",INDEX('Capacity Summary'!$C$139:$F$238,MATCH('Capacity Backing (Hide)'!Q$132,'Capacity Summary'!$B$139:$B$238,0),4),IF(INDEX('Capacity Summary'!$I$139:$BH$238,MATCH('Capacity Backing (Hide)'!Q$132,'Capacity Summary'!$B$139:$B$238,0),MATCH('Capacity Backing (Hide)'!$A143,'Capacity Summary'!$I$138:$BH$138,0))&lt;&gt;0,INDEX('Capacity Summary'!$I$139:$BH$238,MATCH('Capacity Backing (Hide)'!Q$132,'Capacity Summary'!$B$139:$B$238,0),MATCH('Capacity Backing (Hide)'!$A143,'Capacity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(Hide)'!$A143,'Capacity Summary'!$I$138:$BH$138,0))="x",INDEX('Capacity Summary'!$C$139:$F$238,MATCH('Capacity Backing (Hide)'!R$132,'Capacity Summary'!$B$139:$B$238,0),4),IF(INDEX('Capacity Summary'!$I$139:$BH$238,MATCH('Capacity Backing (Hide)'!R$132,'Capacity Summary'!$B$139:$B$238,0),MATCH('Capacity Backing (Hide)'!$A143,'Capacity Summary'!$I$138:$BH$138,0))&lt;&gt;0,INDEX('Capacity Summary'!$I$139:$BH$238,MATCH('Capacity Backing (Hide)'!R$132,'Capacity Summary'!$B$139:$B$238,0),MATCH('Capacity Backing (Hide)'!$A143,'Capacity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(Hide)'!$A143,'Capacity Summary'!$I$138:$BH$138,0))="x",INDEX('Capacity Summary'!$C$139:$F$238,MATCH('Capacity Backing (Hide)'!S$132,'Capacity Summary'!$B$139:$B$238,0),4),IF(INDEX('Capacity Summary'!$I$139:$BH$238,MATCH('Capacity Backing (Hide)'!S$132,'Capacity Summary'!$B$139:$B$238,0),MATCH('Capacity Backing (Hide)'!$A143,'Capacity Summary'!$I$138:$BH$138,0))&lt;&gt;0,INDEX('Capacity Summary'!$I$139:$BH$238,MATCH('Capacity Backing (Hide)'!S$132,'Capacity Summary'!$B$139:$B$238,0),MATCH('Capacity Backing (Hide)'!$A143,'Capacity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(Hide)'!$A143,'Capacity Summary'!$I$138:$BH$138,0))="x",INDEX('Capacity Summary'!$C$139:$F$238,MATCH('Capacity Backing (Hide)'!T$132,'Capacity Summary'!$B$139:$B$238,0),4),IF(INDEX('Capacity Summary'!$I$139:$BH$238,MATCH('Capacity Backing (Hide)'!T$132,'Capacity Summary'!$B$139:$B$238,0),MATCH('Capacity Backing (Hide)'!$A143,'Capacity Summary'!$I$138:$BH$138,0))&lt;&gt;0,INDEX('Capacity Summary'!$I$139:$BH$238,MATCH('Capacity Backing (Hide)'!T$132,'Capacity Summary'!$B$139:$B$238,0),MATCH('Capacity Backing (Hide)'!$A143,'Capacity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(Hide)'!$A143,'Capacity Summary'!$I$138:$BH$138,0))="x",INDEX('Capacity Summary'!$C$139:$F$238,MATCH('Capacity Backing (Hide)'!U$132,'Capacity Summary'!$B$139:$B$238,0),4),IF(INDEX('Capacity Summary'!$I$139:$BH$238,MATCH('Capacity Backing (Hide)'!U$132,'Capacity Summary'!$B$139:$B$238,0),MATCH('Capacity Backing (Hide)'!$A143,'Capacity Summary'!$I$138:$BH$138,0))&lt;&gt;0,INDEX('Capacity Summary'!$I$139:$BH$238,MATCH('Capacity Backing (Hide)'!U$132,'Capacity Summary'!$B$139:$B$238,0),MATCH('Capacity Backing (Hide)'!$A143,'Capacity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(Hide)'!$A143,'Capacity Summary'!$I$138:$BH$138,0))="x",INDEX('Capacity Summary'!$C$139:$F$238,MATCH('Capacity Backing (Hide)'!V$132,'Capacity Summary'!$B$139:$B$238,0),4),IF(INDEX('Capacity Summary'!$I$139:$BH$238,MATCH('Capacity Backing (Hide)'!V$132,'Capacity Summary'!$B$139:$B$238,0),MATCH('Capacity Backing (Hide)'!$A143,'Capacity Summary'!$I$138:$BH$138,0))&lt;&gt;0,INDEX('Capacity Summary'!$I$139:$BH$238,MATCH('Capacity Backing (Hide)'!V$132,'Capacity Summary'!$B$139:$B$238,0),MATCH('Capacity Backing (Hide)'!$A143,'Capacity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(Hide)'!$A143,'Capacity Summary'!$I$138:$BH$138,0))="x",INDEX('Capacity Summary'!$C$139:$F$238,MATCH('Capacity Backing (Hide)'!W$132,'Capacity Summary'!$B$139:$B$238,0),4),IF(INDEX('Capacity Summary'!$I$139:$BH$238,MATCH('Capacity Backing (Hide)'!W$132,'Capacity Summary'!$B$139:$B$238,0),MATCH('Capacity Backing (Hide)'!$A143,'Capacity Summary'!$I$138:$BH$138,0))&lt;&gt;0,INDEX('Capacity Summary'!$I$139:$BH$238,MATCH('Capacity Backing (Hide)'!W$132,'Capacity Summary'!$B$139:$B$238,0),MATCH('Capacity Backing (Hide)'!$A143,'Capacity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(Hide)'!$A143,'Capacity Summary'!$I$138:$BH$138,0))="x",INDEX('Capacity Summary'!$C$139:$F$238,MATCH('Capacity Backing (Hide)'!X$132,'Capacity Summary'!$B$139:$B$238,0),4),IF(INDEX('Capacity Summary'!$I$139:$BH$238,MATCH('Capacity Backing (Hide)'!X$132,'Capacity Summary'!$B$139:$B$238,0),MATCH('Capacity Backing (Hide)'!$A143,'Capacity Summary'!$I$138:$BH$138,0))&lt;&gt;0,INDEX('Capacity Summary'!$I$139:$BH$238,MATCH('Capacity Backing (Hide)'!X$132,'Capacity Summary'!$B$139:$B$238,0),MATCH('Capacity Backing (Hide)'!$A143,'Capacity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(Hide)'!$A143,'Capacity Summary'!$I$138:$BH$138,0))="x",INDEX('Capacity Summary'!$C$139:$F$238,MATCH('Capacity Backing (Hide)'!Y$132,'Capacity Summary'!$B$139:$B$238,0),4),IF(INDEX('Capacity Summary'!$I$139:$BH$238,MATCH('Capacity Backing (Hide)'!Y$132,'Capacity Summary'!$B$139:$B$238,0),MATCH('Capacity Backing (Hide)'!$A143,'Capacity Summary'!$I$138:$BH$138,0))&lt;&gt;0,INDEX('Capacity Summary'!$I$139:$BH$238,MATCH('Capacity Backing (Hide)'!Y$132,'Capacity Summary'!$B$139:$B$238,0),MATCH('Capacity Backing (Hide)'!$A143,'Capacity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(Hide)'!$A143,'Capacity Summary'!$I$138:$BH$138,0))="x",INDEX('Capacity Summary'!$C$139:$F$238,MATCH('Capacity Backing (Hide)'!Z$132,'Capacity Summary'!$B$139:$B$238,0),4),IF(INDEX('Capacity Summary'!$I$139:$BH$238,MATCH('Capacity Backing (Hide)'!Z$132,'Capacity Summary'!$B$139:$B$238,0),MATCH('Capacity Backing (Hide)'!$A143,'Capacity Summary'!$I$138:$BH$138,0))&lt;&gt;0,INDEX('Capacity Summary'!$I$139:$BH$238,MATCH('Capacity Backing (Hide)'!Z$132,'Capacity Summary'!$B$139:$B$238,0),MATCH('Capacity Backing (Hide)'!$A143,'Capacity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(Hide)'!$A143,'Capacity Summary'!$I$138:$BH$138,0))="x",INDEX('Capacity Summary'!$C$139:$F$238,MATCH('Capacity Backing (Hide)'!AA$132,'Capacity Summary'!$B$139:$B$238,0),4),IF(INDEX('Capacity Summary'!$I$139:$BH$238,MATCH('Capacity Backing (Hide)'!AA$132,'Capacity Summary'!$B$139:$B$238,0),MATCH('Capacity Backing (Hide)'!$A143,'Capacity Summary'!$I$138:$BH$138,0))&lt;&gt;0,INDEX('Capacity Summary'!$I$139:$BH$238,MATCH('Capacity Backing (Hide)'!AA$132,'Capacity Summary'!$B$139:$B$238,0),MATCH('Capacity Backing (Hide)'!$A143,'Capacity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(Hide)'!$A143,'Capacity Summary'!$I$138:$BH$138,0))="x",INDEX('Capacity Summary'!$C$139:$F$238,MATCH('Capacity Backing (Hide)'!AB$132,'Capacity Summary'!$B$139:$B$238,0),4),IF(INDEX('Capacity Summary'!$I$139:$BH$238,MATCH('Capacity Backing (Hide)'!AB$132,'Capacity Summary'!$B$139:$B$238,0),MATCH('Capacity Backing (Hide)'!$A143,'Capacity Summary'!$I$138:$BH$138,0))&lt;&gt;0,INDEX('Capacity Summary'!$I$139:$BH$238,MATCH('Capacity Backing (Hide)'!AB$132,'Capacity Summary'!$B$139:$B$238,0),MATCH('Capacity Backing (Hide)'!$A143,'Capacity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(Hide)'!$A143,'Capacity Summary'!$I$138:$BH$138,0))="x",INDEX('Capacity Summary'!$C$139:$F$238,MATCH('Capacity Backing (Hide)'!AC$132,'Capacity Summary'!$B$139:$B$238,0),4),IF(INDEX('Capacity Summary'!$I$139:$BH$238,MATCH('Capacity Backing (Hide)'!AC$132,'Capacity Summary'!$B$139:$B$238,0),MATCH('Capacity Backing (Hide)'!$A143,'Capacity Summary'!$I$138:$BH$138,0))&lt;&gt;0,INDEX('Capacity Summary'!$I$139:$BH$238,MATCH('Capacity Backing (Hide)'!AC$132,'Capacity Summary'!$B$139:$B$238,0),MATCH('Capacity Backing (Hide)'!$A143,'Capacity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(Hide)'!$A143,'Capacity Summary'!$I$138:$BH$138,0))="x",INDEX('Capacity Summary'!$C$139:$F$238,MATCH('Capacity Backing (Hide)'!AD$132,'Capacity Summary'!$B$139:$B$238,0),4),IF(INDEX('Capacity Summary'!$I$139:$BH$238,MATCH('Capacity Backing (Hide)'!AD$132,'Capacity Summary'!$B$139:$B$238,0),MATCH('Capacity Backing (Hide)'!$A143,'Capacity Summary'!$I$138:$BH$138,0))&lt;&gt;0,INDEX('Capacity Summary'!$I$139:$BH$238,MATCH('Capacity Backing (Hide)'!AD$132,'Capacity Summary'!$B$139:$B$238,0),MATCH('Capacity Backing (Hide)'!$A143,'Capacity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(Hide)'!$A143,'Capacity Summary'!$I$138:$BH$138,0))="x",INDEX('Capacity Summary'!$C$139:$F$238,MATCH('Capacity Backing (Hide)'!AE$132,'Capacity Summary'!$B$139:$B$238,0),4),IF(INDEX('Capacity Summary'!$I$139:$BH$238,MATCH('Capacity Backing (Hide)'!AE$132,'Capacity Summary'!$B$139:$B$238,0),MATCH('Capacity Backing (Hide)'!$A143,'Capacity Summary'!$I$138:$BH$138,0))&lt;&gt;0,INDEX('Capacity Summary'!$I$139:$BH$238,MATCH('Capacity Backing (Hide)'!AE$132,'Capacity Summary'!$B$139:$B$238,0),MATCH('Capacity Backing (Hide)'!$A143,'Capacity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(Hide)'!$A143,'Capacity Summary'!$I$138:$BH$138,0))="x",INDEX('Capacity Summary'!$C$139:$F$238,MATCH('Capacity Backing (Hide)'!AF$132,'Capacity Summary'!$B$139:$B$238,0),4),IF(INDEX('Capacity Summary'!$I$139:$BH$238,MATCH('Capacity Backing (Hide)'!AF$132,'Capacity Summary'!$B$139:$B$238,0),MATCH('Capacity Backing (Hide)'!$A143,'Capacity Summary'!$I$138:$BH$138,0))&lt;&gt;0,INDEX('Capacity Summary'!$I$139:$BH$238,MATCH('Capacity Backing (Hide)'!AF$132,'Capacity Summary'!$B$139:$B$238,0),MATCH('Capacity Backing (Hide)'!$A143,'Capacity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(Hide)'!$A143,'Capacity Summary'!$I$138:$BH$138,0))="x",INDEX('Capacity Summary'!$C$139:$F$238,MATCH('Capacity Backing (Hide)'!AG$132,'Capacity Summary'!$B$139:$B$238,0),4),IF(INDEX('Capacity Summary'!$I$139:$BH$238,MATCH('Capacity Backing (Hide)'!AG$132,'Capacity Summary'!$B$139:$B$238,0),MATCH('Capacity Backing (Hide)'!$A143,'Capacity Summary'!$I$138:$BH$138,0))&lt;&gt;0,INDEX('Capacity Summary'!$I$139:$BH$238,MATCH('Capacity Backing (Hide)'!AG$132,'Capacity Summary'!$B$139:$B$238,0),MATCH('Capacity Backing (Hide)'!$A143,'Capacity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(Hide)'!$A143,'Capacity Summary'!$I$138:$BH$138,0))="x",INDEX('Capacity Summary'!$C$139:$F$238,MATCH('Capacity Backing (Hide)'!AH$132,'Capacity Summary'!$B$139:$B$238,0),4),IF(INDEX('Capacity Summary'!$I$139:$BH$238,MATCH('Capacity Backing (Hide)'!AH$132,'Capacity Summary'!$B$139:$B$238,0),MATCH('Capacity Backing (Hide)'!$A143,'Capacity Summary'!$I$138:$BH$138,0))&lt;&gt;0,INDEX('Capacity Summary'!$I$139:$BH$238,MATCH('Capacity Backing (Hide)'!AH$132,'Capacity Summary'!$B$139:$B$238,0),MATCH('Capacity Backing (Hide)'!$A143,'Capacity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(Hide)'!$A143,'Capacity Summary'!$I$138:$BH$138,0))="x",INDEX('Capacity Summary'!$C$139:$F$238,MATCH('Capacity Backing (Hide)'!AI$132,'Capacity Summary'!$B$139:$B$238,0),4),IF(INDEX('Capacity Summary'!$I$139:$BH$238,MATCH('Capacity Backing (Hide)'!AI$132,'Capacity Summary'!$B$139:$B$238,0),MATCH('Capacity Backing (Hide)'!$A143,'Capacity Summary'!$I$138:$BH$138,0))&lt;&gt;0,INDEX('Capacity Summary'!$I$139:$BH$238,MATCH('Capacity Backing (Hide)'!AI$132,'Capacity Summary'!$B$139:$B$238,0),MATCH('Capacity Backing (Hide)'!$A143,'Capacity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(Hide)'!$A143,'Capacity Summary'!$I$138:$BH$138,0))="x",INDEX('Capacity Summary'!$C$139:$F$238,MATCH('Capacity Backing (Hide)'!AJ$132,'Capacity Summary'!$B$139:$B$238,0),4),IF(INDEX('Capacity Summary'!$I$139:$BH$238,MATCH('Capacity Backing (Hide)'!AJ$132,'Capacity Summary'!$B$139:$B$238,0),MATCH('Capacity Backing (Hide)'!$A143,'Capacity Summary'!$I$138:$BH$138,0))&lt;&gt;0,INDEX('Capacity Summary'!$I$139:$BH$238,MATCH('Capacity Backing (Hide)'!AJ$132,'Capacity Summary'!$B$139:$B$238,0),MATCH('Capacity Backing (Hide)'!$A143,'Capacity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(Hide)'!$A143,'Capacity Summary'!$I$138:$BH$138,0))="x",INDEX('Capacity Summary'!$C$139:$F$238,MATCH('Capacity Backing (Hide)'!AK$132,'Capacity Summary'!$B$139:$B$238,0),4),IF(INDEX('Capacity Summary'!$I$139:$BH$238,MATCH('Capacity Backing (Hide)'!AK$132,'Capacity Summary'!$B$139:$B$238,0),MATCH('Capacity Backing (Hide)'!$A143,'Capacity Summary'!$I$138:$BH$138,0))&lt;&gt;0,INDEX('Capacity Summary'!$I$139:$BH$238,MATCH('Capacity Backing (Hide)'!AK$132,'Capacity Summary'!$B$139:$B$238,0),MATCH('Capacity Backing (Hide)'!$A143,'Capacity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(Hide)'!$A143,'Capacity Summary'!$I$138:$BH$138,0))="x",INDEX('Capacity Summary'!$C$139:$F$238,MATCH('Capacity Backing (Hide)'!AL$132,'Capacity Summary'!$B$139:$B$238,0),4),IF(INDEX('Capacity Summary'!$I$139:$BH$238,MATCH('Capacity Backing (Hide)'!AL$132,'Capacity Summary'!$B$139:$B$238,0),MATCH('Capacity Backing (Hide)'!$A143,'Capacity Summary'!$I$138:$BH$138,0))&lt;&gt;0,INDEX('Capacity Summary'!$I$139:$BH$238,MATCH('Capacity Backing (Hide)'!AL$132,'Capacity Summary'!$B$139:$B$238,0),MATCH('Capacity Backing (Hide)'!$A143,'Capacity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(Hide)'!$A143,'Capacity Summary'!$I$138:$BH$138,0))="x",INDEX('Capacity Summary'!$C$139:$F$238,MATCH('Capacity Backing (Hide)'!AM$132,'Capacity Summary'!$B$139:$B$238,0),4),IF(INDEX('Capacity Summary'!$I$139:$BH$238,MATCH('Capacity Backing (Hide)'!AM$132,'Capacity Summary'!$B$139:$B$238,0),MATCH('Capacity Backing (Hide)'!$A143,'Capacity Summary'!$I$138:$BH$138,0))&lt;&gt;0,INDEX('Capacity Summary'!$I$139:$BH$238,MATCH('Capacity Backing (Hide)'!AM$132,'Capacity Summary'!$B$139:$B$238,0),MATCH('Capacity Backing (Hide)'!$A143,'Capacity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(Hide)'!$A143,'Capacity Summary'!$I$138:$BH$138,0))="x",INDEX('Capacity Summary'!$C$139:$F$238,MATCH('Capacity Backing (Hide)'!AN$132,'Capacity Summary'!$B$139:$B$238,0),4),IF(INDEX('Capacity Summary'!$I$139:$BH$238,MATCH('Capacity Backing (Hide)'!AN$132,'Capacity Summary'!$B$139:$B$238,0),MATCH('Capacity Backing (Hide)'!$A143,'Capacity Summary'!$I$138:$BH$138,0))&lt;&gt;0,INDEX('Capacity Summary'!$I$139:$BH$238,MATCH('Capacity Backing (Hide)'!AN$132,'Capacity Summary'!$B$139:$B$238,0),MATCH('Capacity Backing (Hide)'!$A143,'Capacity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(Hide)'!$A143,'Capacity Summary'!$I$138:$BH$138,0))="x",INDEX('Capacity Summary'!$C$139:$F$238,MATCH('Capacity Backing (Hide)'!AO$132,'Capacity Summary'!$B$139:$B$238,0),4),IF(INDEX('Capacity Summary'!$I$139:$BH$238,MATCH('Capacity Backing (Hide)'!AO$132,'Capacity Summary'!$B$139:$B$238,0),MATCH('Capacity Backing (Hide)'!$A143,'Capacity Summary'!$I$138:$BH$138,0))&lt;&gt;0,INDEX('Capacity Summary'!$I$139:$BH$238,MATCH('Capacity Backing (Hide)'!AO$132,'Capacity Summary'!$B$139:$B$238,0),MATCH('Capacity Backing (Hide)'!$A143,'Capacity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(Hide)'!$A143,'Capacity Summary'!$I$138:$BH$138,0))="x",INDEX('Capacity Summary'!$C$139:$F$238,MATCH('Capacity Backing (Hide)'!AP$132,'Capacity Summary'!$B$139:$B$238,0),4),IF(INDEX('Capacity Summary'!$I$139:$BH$238,MATCH('Capacity Backing (Hide)'!AP$132,'Capacity Summary'!$B$139:$B$238,0),MATCH('Capacity Backing (Hide)'!$A143,'Capacity Summary'!$I$138:$BH$138,0))&lt;&gt;0,INDEX('Capacity Summary'!$I$139:$BH$238,MATCH('Capacity Backing (Hide)'!AP$132,'Capacity Summary'!$B$139:$B$238,0),MATCH('Capacity Backing (Hide)'!$A143,'Capacity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(Hide)'!$A143,'Capacity Summary'!$I$138:$BH$138,0))="x",INDEX('Capacity Summary'!$C$139:$F$238,MATCH('Capacity Backing (Hide)'!AQ$132,'Capacity Summary'!$B$139:$B$238,0),4),IF(INDEX('Capacity Summary'!$I$139:$BH$238,MATCH('Capacity Backing (Hide)'!AQ$132,'Capacity Summary'!$B$139:$B$238,0),MATCH('Capacity Backing (Hide)'!$A143,'Capacity Summary'!$I$138:$BH$138,0))&lt;&gt;0,INDEX('Capacity Summary'!$I$139:$BH$238,MATCH('Capacity Backing (Hide)'!AQ$132,'Capacity Summary'!$B$139:$B$238,0),MATCH('Capacity Backing (Hide)'!$A143,'Capacity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(Hide)'!$A143,'Capacity Summary'!$I$138:$BH$138,0))="x",INDEX('Capacity Summary'!$C$139:$F$238,MATCH('Capacity Backing (Hide)'!AR$132,'Capacity Summary'!$B$139:$B$238,0),4),IF(INDEX('Capacity Summary'!$I$139:$BH$238,MATCH('Capacity Backing (Hide)'!AR$132,'Capacity Summary'!$B$139:$B$238,0),MATCH('Capacity Backing (Hide)'!$A143,'Capacity Summary'!$I$138:$BH$138,0))&lt;&gt;0,INDEX('Capacity Summary'!$I$139:$BH$238,MATCH('Capacity Backing (Hide)'!AR$132,'Capacity Summary'!$B$139:$B$238,0),MATCH('Capacity Backing (Hide)'!$A143,'Capacity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(Hide)'!$A143,'Capacity Summary'!$I$138:$BH$138,0))="x",INDEX('Capacity Summary'!$C$139:$F$238,MATCH('Capacity Backing (Hide)'!AS$132,'Capacity Summary'!$B$139:$B$238,0),4),IF(INDEX('Capacity Summary'!$I$139:$BH$238,MATCH('Capacity Backing (Hide)'!AS$132,'Capacity Summary'!$B$139:$B$238,0),MATCH('Capacity Backing (Hide)'!$A143,'Capacity Summary'!$I$138:$BH$138,0))&lt;&gt;0,INDEX('Capacity Summary'!$I$139:$BH$238,MATCH('Capacity Backing (Hide)'!AS$132,'Capacity Summary'!$B$139:$B$238,0),MATCH('Capacity Backing (Hide)'!$A143,'Capacity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(Hide)'!$A143,'Capacity Summary'!$I$138:$BH$138,0))="x",INDEX('Capacity Summary'!$C$139:$F$238,MATCH('Capacity Backing (Hide)'!AT$132,'Capacity Summary'!$B$139:$B$238,0),4),IF(INDEX('Capacity Summary'!$I$139:$BH$238,MATCH('Capacity Backing (Hide)'!AT$132,'Capacity Summary'!$B$139:$B$238,0),MATCH('Capacity Backing (Hide)'!$A143,'Capacity Summary'!$I$138:$BH$138,0))&lt;&gt;0,INDEX('Capacity Summary'!$I$139:$BH$238,MATCH('Capacity Backing (Hide)'!AT$132,'Capacity Summary'!$B$139:$B$238,0),MATCH('Capacity Backing (Hide)'!$A143,'Capacity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(Hide)'!$A143,'Capacity Summary'!$I$138:$BH$138,0))="x",INDEX('Capacity Summary'!$C$139:$F$238,MATCH('Capacity Backing (Hide)'!AU$132,'Capacity Summary'!$B$139:$B$238,0),4),IF(INDEX('Capacity Summary'!$I$139:$BH$238,MATCH('Capacity Backing (Hide)'!AU$132,'Capacity Summary'!$B$139:$B$238,0),MATCH('Capacity Backing (Hide)'!$A143,'Capacity Summary'!$I$138:$BH$138,0))&lt;&gt;0,INDEX('Capacity Summary'!$I$139:$BH$238,MATCH('Capacity Backing (Hide)'!AU$132,'Capacity Summary'!$B$139:$B$238,0),MATCH('Capacity Backing (Hide)'!$A143,'Capacity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(Hide)'!$A143,'Capacity Summary'!$I$138:$BH$138,0))="x",INDEX('Capacity Summary'!$C$139:$F$238,MATCH('Capacity Backing (Hide)'!AV$132,'Capacity Summary'!$B$139:$B$238,0),4),IF(INDEX('Capacity Summary'!$I$139:$BH$238,MATCH('Capacity Backing (Hide)'!AV$132,'Capacity Summary'!$B$139:$B$238,0),MATCH('Capacity Backing (Hide)'!$A143,'Capacity Summary'!$I$138:$BH$138,0))&lt;&gt;0,INDEX('Capacity Summary'!$I$139:$BH$238,MATCH('Capacity Backing (Hide)'!AV$132,'Capacity Summary'!$B$139:$B$238,0),MATCH('Capacity Backing (Hide)'!$A143,'Capacity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(Hide)'!$A143,'Capacity Summary'!$I$138:$BH$138,0))="x",INDEX('Capacity Summary'!$C$139:$F$238,MATCH('Capacity Backing (Hide)'!AW$132,'Capacity Summary'!$B$139:$B$238,0),4),IF(INDEX('Capacity Summary'!$I$139:$BH$238,MATCH('Capacity Backing (Hide)'!AW$132,'Capacity Summary'!$B$139:$B$238,0),MATCH('Capacity Backing (Hide)'!$A143,'Capacity Summary'!$I$138:$BH$138,0))&lt;&gt;0,INDEX('Capacity Summary'!$I$139:$BH$238,MATCH('Capacity Backing (Hide)'!AW$132,'Capacity Summary'!$B$139:$B$238,0),MATCH('Capacity Backing (Hide)'!$A143,'Capacity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(Hide)'!$A143,'Capacity Summary'!$I$138:$BH$138,0))="x",INDEX('Capacity Summary'!$C$139:$F$238,MATCH('Capacity Backing (Hide)'!AX$132,'Capacity Summary'!$B$139:$B$238,0),4),IF(INDEX('Capacity Summary'!$I$139:$BH$238,MATCH('Capacity Backing (Hide)'!AX$132,'Capacity Summary'!$B$139:$B$238,0),MATCH('Capacity Backing (Hide)'!$A143,'Capacity Summary'!$I$138:$BH$138,0))&lt;&gt;0,INDEX('Capacity Summary'!$I$139:$BH$238,MATCH('Capacity Backing (Hide)'!AX$132,'Capacity Summary'!$B$139:$B$238,0),MATCH('Capacity Backing (Hide)'!$A143,'Capacity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(Hide)'!$A143,'Capacity Summary'!$I$138:$BH$138,0))="x",INDEX('Capacity Summary'!$C$139:$F$238,MATCH('Capacity Backing (Hide)'!AY$132,'Capacity Summary'!$B$139:$B$238,0),4),IF(INDEX('Capacity Summary'!$I$139:$BH$238,MATCH('Capacity Backing (Hide)'!AY$132,'Capacity Summary'!$B$139:$B$238,0),MATCH('Capacity Backing (Hide)'!$A143,'Capacity Summary'!$I$138:$BH$138,0))&lt;&gt;0,INDEX('Capacity Summary'!$I$139:$BH$238,MATCH('Capacity Backing (Hide)'!AY$132,'Capacity Summary'!$B$139:$B$238,0),MATCH('Capacity Backing (Hide)'!$A143,'Capacity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(Hide)'!$A143,'Capacity Summary'!$I$138:$BH$138,0))="x",INDEX('Capacity Summary'!$C$139:$F$238,MATCH('Capacity Backing (Hide)'!AZ$132,'Capacity Summary'!$B$139:$B$238,0),4),IF(INDEX('Capacity Summary'!$I$139:$BH$238,MATCH('Capacity Backing (Hide)'!AZ$132,'Capacity Summary'!$B$139:$B$238,0),MATCH('Capacity Backing (Hide)'!$A143,'Capacity Summary'!$I$138:$BH$138,0))&lt;&gt;0,INDEX('Capacity Summary'!$I$139:$BH$238,MATCH('Capacity Backing (Hide)'!AZ$132,'Capacity Summary'!$B$139:$B$238,0),MATCH('Capacity Backing (Hide)'!$A143,'Capacity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(Hide)'!$A143,'Capacity Summary'!$I$138:$BH$138,0))="x",INDEX('Capacity Summary'!$C$139:$F$238,MATCH('Capacity Backing (Hide)'!BA$132,'Capacity Summary'!$B$139:$B$238,0),4),IF(INDEX('Capacity Summary'!$I$139:$BH$238,MATCH('Capacity Backing (Hide)'!BA$132,'Capacity Summary'!$B$139:$B$238,0),MATCH('Capacity Backing (Hide)'!$A143,'Capacity Summary'!$I$138:$BH$138,0))&lt;&gt;0,INDEX('Capacity Summary'!$I$139:$BH$238,MATCH('Capacity Backing (Hide)'!BA$132,'Capacity Summary'!$B$139:$B$238,0),MATCH('Capacity Backing (Hide)'!$A143,'Capacity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(Hide)'!$A143,'Capacity Summary'!$I$138:$BH$138,0))="x",INDEX('Capacity Summary'!$C$139:$F$238,MATCH('Capacity Backing (Hide)'!BB$132,'Capacity Summary'!$B$139:$B$238,0),4),IF(INDEX('Capacity Summary'!$I$139:$BH$238,MATCH('Capacity Backing (Hide)'!BB$132,'Capacity Summary'!$B$139:$B$238,0),MATCH('Capacity Backing (Hide)'!$A143,'Capacity Summary'!$I$138:$BH$138,0))&lt;&gt;0,INDEX('Capacity Summary'!$I$139:$BH$238,MATCH('Capacity Backing (Hide)'!BB$132,'Capacity Summary'!$B$139:$B$238,0),MATCH('Capacity Backing (Hide)'!$A143,'Capacity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(Hide)'!$A143,'Capacity Summary'!$I$138:$BH$138,0))="x",INDEX('Capacity Summary'!$C$139:$F$238,MATCH('Capacity Backing (Hide)'!BC$132,'Capacity Summary'!$B$139:$B$238,0),4),IF(INDEX('Capacity Summary'!$I$139:$BH$238,MATCH('Capacity Backing (Hide)'!BC$132,'Capacity Summary'!$B$139:$B$238,0),MATCH('Capacity Backing (Hide)'!$A143,'Capacity Summary'!$I$138:$BH$138,0))&lt;&gt;0,INDEX('Capacity Summary'!$I$139:$BH$238,MATCH('Capacity Backing (Hide)'!BC$132,'Capacity Summary'!$B$139:$B$238,0),MATCH('Capacity Backing (Hide)'!$A143,'Capacity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(Hide)'!$A143,'Capacity Summary'!$I$138:$BH$138,0))="x",INDEX('Capacity Summary'!$C$139:$F$238,MATCH('Capacity Backing (Hide)'!BD$132,'Capacity Summary'!$B$139:$B$238,0),4),IF(INDEX('Capacity Summary'!$I$139:$BH$238,MATCH('Capacity Backing (Hide)'!BD$132,'Capacity Summary'!$B$139:$B$238,0),MATCH('Capacity Backing (Hide)'!$A143,'Capacity Summary'!$I$138:$BH$138,0))&lt;&gt;0,INDEX('Capacity Summary'!$I$139:$BH$238,MATCH('Capacity Backing (Hide)'!BD$132,'Capacity Summary'!$B$139:$B$238,0),MATCH('Capacity Backing (Hide)'!$A143,'Capacity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(Hide)'!$A143,'Capacity Summary'!$I$138:$BH$138,0))="x",INDEX('Capacity Summary'!$C$139:$F$238,MATCH('Capacity Backing (Hide)'!BE$132,'Capacity Summary'!$B$139:$B$238,0),4),IF(INDEX('Capacity Summary'!$I$139:$BH$238,MATCH('Capacity Backing (Hide)'!BE$132,'Capacity Summary'!$B$139:$B$238,0),MATCH('Capacity Backing (Hide)'!$A143,'Capacity Summary'!$I$138:$BH$138,0))&lt;&gt;0,INDEX('Capacity Summary'!$I$139:$BH$238,MATCH('Capacity Backing (Hide)'!BE$132,'Capacity Summary'!$B$139:$B$238,0),MATCH('Capacity Backing (Hide)'!$A143,'Capacity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(Hide)'!$A143,'Capacity Summary'!$I$138:$BH$138,0))="x",INDEX('Capacity Summary'!$C$139:$F$238,MATCH('Capacity Backing (Hide)'!BF$132,'Capacity Summary'!$B$139:$B$238,0),4),IF(INDEX('Capacity Summary'!$I$139:$BH$238,MATCH('Capacity Backing (Hide)'!BF$132,'Capacity Summary'!$B$139:$B$238,0),MATCH('Capacity Backing (Hide)'!$A143,'Capacity Summary'!$I$138:$BH$138,0))&lt;&gt;0,INDEX('Capacity Summary'!$I$139:$BH$238,MATCH('Capacity Backing (Hide)'!BF$132,'Capacity Summary'!$B$139:$B$238,0),MATCH('Capacity Backing (Hide)'!$A143,'Capacity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(Hide)'!$A143,'Capacity Summary'!$I$138:$BH$138,0))="x",INDEX('Capacity Summary'!$C$139:$F$238,MATCH('Capacity Backing (Hide)'!BG$132,'Capacity Summary'!$B$139:$B$238,0),4),IF(INDEX('Capacity Summary'!$I$139:$BH$238,MATCH('Capacity Backing (Hide)'!BG$132,'Capacity Summary'!$B$139:$B$238,0),MATCH('Capacity Backing (Hide)'!$A143,'Capacity Summary'!$I$138:$BH$138,0))&lt;&gt;0,INDEX('Capacity Summary'!$I$139:$BH$238,MATCH('Capacity Backing (Hide)'!BG$132,'Capacity Summary'!$B$139:$B$238,0),MATCH('Capacity Backing (Hide)'!$A143,'Capacity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(Hide)'!$A143,'Capacity Summary'!$I$138:$BH$138,0))="x",INDEX('Capacity Summary'!$C$139:$F$238,MATCH('Capacity Backing (Hide)'!BH$132,'Capacity Summary'!$B$139:$B$238,0),4),IF(INDEX('Capacity Summary'!$I$139:$BH$238,MATCH('Capacity Backing (Hide)'!BH$132,'Capacity Summary'!$B$139:$B$238,0),MATCH('Capacity Backing (Hide)'!$A143,'Capacity Summary'!$I$138:$BH$138,0))&lt;&gt;0,INDEX('Capacity Summary'!$I$139:$BH$238,MATCH('Capacity Backing (Hide)'!BH$132,'Capacity Summary'!$B$139:$B$238,0),MATCH('Capacity Backing (Hide)'!$A143,'Capacity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(Hide)'!$A143,'Capacity Summary'!$I$138:$BH$138,0))="x",INDEX('Capacity Summary'!$C$139:$F$238,MATCH('Capacity Backing (Hide)'!BI$132,'Capacity Summary'!$B$139:$B$238,0),4),IF(INDEX('Capacity Summary'!$I$139:$BH$238,MATCH('Capacity Backing (Hide)'!BI$132,'Capacity Summary'!$B$139:$B$238,0),MATCH('Capacity Backing (Hide)'!$A143,'Capacity Summary'!$I$138:$BH$138,0))&lt;&gt;0,INDEX('Capacity Summary'!$I$139:$BH$238,MATCH('Capacity Backing (Hide)'!BI$132,'Capacity Summary'!$B$139:$B$238,0),MATCH('Capacity Backing (Hide)'!$A143,'Capacity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(Hide)'!$A143,'Capacity Summary'!$I$138:$BH$138,0))="x",INDEX('Capacity Summary'!$C$139:$F$238,MATCH('Capacity Backing (Hide)'!BJ$132,'Capacity Summary'!$B$139:$B$238,0),4),IF(INDEX('Capacity Summary'!$I$139:$BH$238,MATCH('Capacity Backing (Hide)'!BJ$132,'Capacity Summary'!$B$139:$B$238,0),MATCH('Capacity Backing (Hide)'!$A143,'Capacity Summary'!$I$138:$BH$138,0))&lt;&gt;0,INDEX('Capacity Summary'!$I$139:$BH$238,MATCH('Capacity Backing (Hide)'!BJ$132,'Capacity Summary'!$B$139:$B$238,0),MATCH('Capacity Backing (Hide)'!$A143,'Capacity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(Hide)'!$A143,'Capacity Summary'!$I$138:$BH$138,0))="x",INDEX('Capacity Summary'!$C$139:$F$238,MATCH('Capacity Backing (Hide)'!BK$132,'Capacity Summary'!$B$139:$B$238,0),4),IF(INDEX('Capacity Summary'!$I$139:$BH$238,MATCH('Capacity Backing (Hide)'!BK$132,'Capacity Summary'!$B$139:$B$238,0),MATCH('Capacity Backing (Hide)'!$A143,'Capacity Summary'!$I$138:$BH$138,0))&lt;&gt;0,INDEX('Capacity Summary'!$I$139:$BH$238,MATCH('Capacity Backing (Hide)'!BK$132,'Capacity Summary'!$B$139:$B$238,0),MATCH('Capacity Backing (Hide)'!$A143,'Capacity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(Hide)'!$A143,'Capacity Summary'!$I$138:$BH$138,0))="x",INDEX('Capacity Summary'!$C$139:$F$238,MATCH('Capacity Backing (Hide)'!BL$132,'Capacity Summary'!$B$139:$B$238,0),4),IF(INDEX('Capacity Summary'!$I$139:$BH$238,MATCH('Capacity Backing (Hide)'!BL$132,'Capacity Summary'!$B$139:$B$238,0),MATCH('Capacity Backing (Hide)'!$A143,'Capacity Summary'!$I$138:$BH$138,0))&lt;&gt;0,INDEX('Capacity Summary'!$I$139:$BH$238,MATCH('Capacity Backing (Hide)'!BL$132,'Capacity Summary'!$B$139:$B$238,0),MATCH('Capacity Backing (Hide)'!$A143,'Capacity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(Hide)'!$A143,'Capacity Summary'!$I$138:$BH$138,0))="x",INDEX('Capacity Summary'!$C$139:$F$238,MATCH('Capacity Backing (Hide)'!BM$132,'Capacity Summary'!$B$139:$B$238,0),4),IF(INDEX('Capacity Summary'!$I$139:$BH$238,MATCH('Capacity Backing (Hide)'!BM$132,'Capacity Summary'!$B$139:$B$238,0),MATCH('Capacity Backing (Hide)'!$A143,'Capacity Summary'!$I$138:$BH$138,0))&lt;&gt;0,INDEX('Capacity Summary'!$I$139:$BH$238,MATCH('Capacity Backing (Hide)'!BM$132,'Capacity Summary'!$B$139:$B$238,0),MATCH('Capacity Backing (Hide)'!$A143,'Capacity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(Hide)'!$A143,'Capacity Summary'!$I$138:$BH$138,0))="x",INDEX('Capacity Summary'!$C$139:$F$238,MATCH('Capacity Backing (Hide)'!BN$132,'Capacity Summary'!$B$139:$B$238,0),4),IF(INDEX('Capacity Summary'!$I$139:$BH$238,MATCH('Capacity Backing (Hide)'!BN$132,'Capacity Summary'!$B$139:$B$238,0),MATCH('Capacity Backing (Hide)'!$A143,'Capacity Summary'!$I$138:$BH$138,0))&lt;&gt;0,INDEX('Capacity Summary'!$I$139:$BH$238,MATCH('Capacity Backing (Hide)'!BN$132,'Capacity Summary'!$B$139:$B$238,0),MATCH('Capacity Backing (Hide)'!$A143,'Capacity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(Hide)'!$A143,'Capacity Summary'!$I$138:$BH$138,0))="x",INDEX('Capacity Summary'!$C$139:$F$238,MATCH('Capacity Backing (Hide)'!BO$132,'Capacity Summary'!$B$139:$B$238,0),4),IF(INDEX('Capacity Summary'!$I$139:$BH$238,MATCH('Capacity Backing (Hide)'!BO$132,'Capacity Summary'!$B$139:$B$238,0),MATCH('Capacity Backing (Hide)'!$A143,'Capacity Summary'!$I$138:$BH$138,0))&lt;&gt;0,INDEX('Capacity Summary'!$I$139:$BH$238,MATCH('Capacity Backing (Hide)'!BO$132,'Capacity Summary'!$B$139:$B$238,0),MATCH('Capacity Backing (Hide)'!$A143,'Capacity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(Hide)'!$A143,'Capacity Summary'!$I$138:$BH$138,0))="x",INDEX('Capacity Summary'!$C$139:$F$238,MATCH('Capacity Backing (Hide)'!BP$132,'Capacity Summary'!$B$139:$B$238,0),4),IF(INDEX('Capacity Summary'!$I$139:$BH$238,MATCH('Capacity Backing (Hide)'!BP$132,'Capacity Summary'!$B$139:$B$238,0),MATCH('Capacity Backing (Hide)'!$A143,'Capacity Summary'!$I$138:$BH$138,0))&lt;&gt;0,INDEX('Capacity Summary'!$I$139:$BH$238,MATCH('Capacity Backing (Hide)'!BP$132,'Capacity Summary'!$B$139:$B$238,0),MATCH('Capacity Backing (Hide)'!$A143,'Capacity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(Hide)'!$A143,'Capacity Summary'!$I$138:$BH$138,0))="x",INDEX('Capacity Summary'!$C$139:$F$238,MATCH('Capacity Backing (Hide)'!BQ$132,'Capacity Summary'!$B$139:$B$238,0),4),IF(INDEX('Capacity Summary'!$I$139:$BH$238,MATCH('Capacity Backing (Hide)'!BQ$132,'Capacity Summary'!$B$139:$B$238,0),MATCH('Capacity Backing (Hide)'!$A143,'Capacity Summary'!$I$138:$BH$138,0))&lt;&gt;0,INDEX('Capacity Summary'!$I$139:$BH$238,MATCH('Capacity Backing (Hide)'!BQ$132,'Capacity Summary'!$B$139:$B$238,0),MATCH('Capacity Backing (Hide)'!$A143,'Capacity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(Hide)'!$A143,'Capacity Summary'!$I$138:$BH$138,0))="x",INDEX('Capacity Summary'!$C$139:$F$238,MATCH('Capacity Backing (Hide)'!BR$132,'Capacity Summary'!$B$139:$B$238,0),4),IF(INDEX('Capacity Summary'!$I$139:$BH$238,MATCH('Capacity Backing (Hide)'!BR$132,'Capacity Summary'!$B$139:$B$238,0),MATCH('Capacity Backing (Hide)'!$A143,'Capacity Summary'!$I$138:$BH$138,0))&lt;&gt;0,INDEX('Capacity Summary'!$I$139:$BH$238,MATCH('Capacity Backing (Hide)'!BR$132,'Capacity Summary'!$B$139:$B$238,0),MATCH('Capacity Backing (Hide)'!$A143,'Capacity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(Hide)'!$A143,'Capacity Summary'!$I$138:$BH$138,0))="x",INDEX('Capacity Summary'!$C$139:$F$238,MATCH('Capacity Backing (Hide)'!BS$132,'Capacity Summary'!$B$139:$B$238,0),4),IF(INDEX('Capacity Summary'!$I$139:$BH$238,MATCH('Capacity Backing (Hide)'!BS$132,'Capacity Summary'!$B$139:$B$238,0),MATCH('Capacity Backing (Hide)'!$A143,'Capacity Summary'!$I$138:$BH$138,0))&lt;&gt;0,INDEX('Capacity Summary'!$I$139:$BH$238,MATCH('Capacity Backing (Hide)'!BS$132,'Capacity Summary'!$B$139:$B$238,0),MATCH('Capacity Backing (Hide)'!$A143,'Capacity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(Hide)'!$A143,'Capacity Summary'!$I$138:$BH$138,0))="x",INDEX('Capacity Summary'!$C$139:$F$238,MATCH('Capacity Backing (Hide)'!BT$132,'Capacity Summary'!$B$139:$B$238,0),4),IF(INDEX('Capacity Summary'!$I$139:$BH$238,MATCH('Capacity Backing (Hide)'!BT$132,'Capacity Summary'!$B$139:$B$238,0),MATCH('Capacity Backing (Hide)'!$A143,'Capacity Summary'!$I$138:$BH$138,0))&lt;&gt;0,INDEX('Capacity Summary'!$I$139:$BH$238,MATCH('Capacity Backing (Hide)'!BT$132,'Capacity Summary'!$B$139:$B$238,0),MATCH('Capacity Backing (Hide)'!$A143,'Capacity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(Hide)'!$A143,'Capacity Summary'!$I$138:$BH$138,0))="x",INDEX('Capacity Summary'!$C$139:$F$238,MATCH('Capacity Backing (Hide)'!BU$132,'Capacity Summary'!$B$139:$B$238,0),4),IF(INDEX('Capacity Summary'!$I$139:$BH$238,MATCH('Capacity Backing (Hide)'!BU$132,'Capacity Summary'!$B$139:$B$238,0),MATCH('Capacity Backing (Hide)'!$A143,'Capacity Summary'!$I$138:$BH$138,0))&lt;&gt;0,INDEX('Capacity Summary'!$I$139:$BH$238,MATCH('Capacity Backing (Hide)'!BU$132,'Capacity Summary'!$B$139:$B$238,0),MATCH('Capacity Backing (Hide)'!$A143,'Capacity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(Hide)'!$A143,'Capacity Summary'!$I$138:$BH$138,0))="x",INDEX('Capacity Summary'!$C$139:$F$238,MATCH('Capacity Backing (Hide)'!BV$132,'Capacity Summary'!$B$139:$B$238,0),4),IF(INDEX('Capacity Summary'!$I$139:$BH$238,MATCH('Capacity Backing (Hide)'!BV$132,'Capacity Summary'!$B$139:$B$238,0),MATCH('Capacity Backing (Hide)'!$A143,'Capacity Summary'!$I$138:$BH$138,0))&lt;&gt;0,INDEX('Capacity Summary'!$I$139:$BH$238,MATCH('Capacity Backing (Hide)'!BV$132,'Capacity Summary'!$B$139:$B$238,0),MATCH('Capacity Backing (Hide)'!$A143,'Capacity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(Hide)'!$A143,'Capacity Summary'!$I$138:$BH$138,0))="x",INDEX('Capacity Summary'!$C$139:$F$238,MATCH('Capacity Backing (Hide)'!BW$132,'Capacity Summary'!$B$139:$B$238,0),4),IF(INDEX('Capacity Summary'!$I$139:$BH$238,MATCH('Capacity Backing (Hide)'!BW$132,'Capacity Summary'!$B$139:$B$238,0),MATCH('Capacity Backing (Hide)'!$A143,'Capacity Summary'!$I$138:$BH$138,0))&lt;&gt;0,INDEX('Capacity Summary'!$I$139:$BH$238,MATCH('Capacity Backing (Hide)'!BW$132,'Capacity Summary'!$B$139:$B$238,0),MATCH('Capacity Backing (Hide)'!$A143,'Capacity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(Hide)'!$A143,'Capacity Summary'!$I$138:$BH$138,0))="x",INDEX('Capacity Summary'!$C$139:$F$238,MATCH('Capacity Backing (Hide)'!BX$132,'Capacity Summary'!$B$139:$B$238,0),4),IF(INDEX('Capacity Summary'!$I$139:$BH$238,MATCH('Capacity Backing (Hide)'!BX$132,'Capacity Summary'!$B$139:$B$238,0),MATCH('Capacity Backing (Hide)'!$A143,'Capacity Summary'!$I$138:$BH$138,0))&lt;&gt;0,INDEX('Capacity Summary'!$I$139:$BH$238,MATCH('Capacity Backing (Hide)'!BX$132,'Capacity Summary'!$B$139:$B$238,0),MATCH('Capacity Backing (Hide)'!$A143,'Capacity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(Hide)'!$A143,'Capacity Summary'!$I$138:$BH$138,0))="x",INDEX('Capacity Summary'!$C$139:$F$238,MATCH('Capacity Backing (Hide)'!BY$132,'Capacity Summary'!$B$139:$B$238,0),4),IF(INDEX('Capacity Summary'!$I$139:$BH$238,MATCH('Capacity Backing (Hide)'!BY$132,'Capacity Summary'!$B$139:$B$238,0),MATCH('Capacity Backing (Hide)'!$A143,'Capacity Summary'!$I$138:$BH$138,0))&lt;&gt;0,INDEX('Capacity Summary'!$I$139:$BH$238,MATCH('Capacity Backing (Hide)'!BY$132,'Capacity Summary'!$B$139:$B$238,0),MATCH('Capacity Backing (Hide)'!$A143,'Capacity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(Hide)'!$A143,'Capacity Summary'!$I$138:$BH$138,0))="x",INDEX('Capacity Summary'!$C$139:$F$238,MATCH('Capacity Backing (Hide)'!BZ$132,'Capacity Summary'!$B$139:$B$238,0),4),IF(INDEX('Capacity Summary'!$I$139:$BH$238,MATCH('Capacity Backing (Hide)'!BZ$132,'Capacity Summary'!$B$139:$B$238,0),MATCH('Capacity Backing (Hide)'!$A143,'Capacity Summary'!$I$138:$BH$138,0))&lt;&gt;0,INDEX('Capacity Summary'!$I$139:$BH$238,MATCH('Capacity Backing (Hide)'!BZ$132,'Capacity Summary'!$B$139:$B$238,0),MATCH('Capacity Backing (Hide)'!$A143,'Capacity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(Hide)'!$A143,'Capacity Summary'!$I$138:$BH$138,0))="x",INDEX('Capacity Summary'!$C$139:$F$238,MATCH('Capacity Backing (Hide)'!CA$132,'Capacity Summary'!$B$139:$B$238,0),4),IF(INDEX('Capacity Summary'!$I$139:$BH$238,MATCH('Capacity Backing (Hide)'!CA$132,'Capacity Summary'!$B$139:$B$238,0),MATCH('Capacity Backing (Hide)'!$A143,'Capacity Summary'!$I$138:$BH$138,0))&lt;&gt;0,INDEX('Capacity Summary'!$I$139:$BH$238,MATCH('Capacity Backing (Hide)'!CA$132,'Capacity Summary'!$B$139:$B$238,0),MATCH('Capacity Backing (Hide)'!$A143,'Capacity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(Hide)'!$A143,'Capacity Summary'!$I$138:$BH$138,0))="x",INDEX('Capacity Summary'!$C$139:$F$238,MATCH('Capacity Backing (Hide)'!CB$132,'Capacity Summary'!$B$139:$B$238,0),4),IF(INDEX('Capacity Summary'!$I$139:$BH$238,MATCH('Capacity Backing (Hide)'!CB$132,'Capacity Summary'!$B$139:$B$238,0),MATCH('Capacity Backing (Hide)'!$A143,'Capacity Summary'!$I$138:$BH$138,0))&lt;&gt;0,INDEX('Capacity Summary'!$I$139:$BH$238,MATCH('Capacity Backing (Hide)'!CB$132,'Capacity Summary'!$B$139:$B$238,0),MATCH('Capacity Backing (Hide)'!$A143,'Capacity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(Hide)'!$A143,'Capacity Summary'!$I$138:$BH$138,0))="x",INDEX('Capacity Summary'!$C$139:$F$238,MATCH('Capacity Backing (Hide)'!CC$132,'Capacity Summary'!$B$139:$B$238,0),4),IF(INDEX('Capacity Summary'!$I$139:$BH$238,MATCH('Capacity Backing (Hide)'!CC$132,'Capacity Summary'!$B$139:$B$238,0),MATCH('Capacity Backing (Hide)'!$A143,'Capacity Summary'!$I$138:$BH$138,0))&lt;&gt;0,INDEX('Capacity Summary'!$I$139:$BH$238,MATCH('Capacity Backing (Hide)'!CC$132,'Capacity Summary'!$B$139:$B$238,0),MATCH('Capacity Backing (Hide)'!$A143,'Capacity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(Hide)'!$A143,'Capacity Summary'!$I$138:$BH$138,0))="x",INDEX('Capacity Summary'!$C$139:$F$238,MATCH('Capacity Backing (Hide)'!CD$132,'Capacity Summary'!$B$139:$B$238,0),4),IF(INDEX('Capacity Summary'!$I$139:$BH$238,MATCH('Capacity Backing (Hide)'!CD$132,'Capacity Summary'!$B$139:$B$238,0),MATCH('Capacity Backing (Hide)'!$A143,'Capacity Summary'!$I$138:$BH$138,0))&lt;&gt;0,INDEX('Capacity Summary'!$I$139:$BH$238,MATCH('Capacity Backing (Hide)'!CD$132,'Capacity Summary'!$B$139:$B$238,0),MATCH('Capacity Backing (Hide)'!$A143,'Capacity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(Hide)'!$A143,'Capacity Summary'!$I$138:$BH$138,0))="x",INDEX('Capacity Summary'!$C$139:$F$238,MATCH('Capacity Backing (Hide)'!CE$132,'Capacity Summary'!$B$139:$B$238,0),4),IF(INDEX('Capacity Summary'!$I$139:$BH$238,MATCH('Capacity Backing (Hide)'!CE$132,'Capacity Summary'!$B$139:$B$238,0),MATCH('Capacity Backing (Hide)'!$A143,'Capacity Summary'!$I$138:$BH$138,0))&lt;&gt;0,INDEX('Capacity Summary'!$I$139:$BH$238,MATCH('Capacity Backing (Hide)'!CE$132,'Capacity Summary'!$B$139:$B$238,0),MATCH('Capacity Backing (Hide)'!$A143,'Capacity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(Hide)'!$A143,'Capacity Summary'!$I$138:$BH$138,0))="x",INDEX('Capacity Summary'!$C$139:$F$238,MATCH('Capacity Backing (Hide)'!CF$132,'Capacity Summary'!$B$139:$B$238,0),4),IF(INDEX('Capacity Summary'!$I$139:$BH$238,MATCH('Capacity Backing (Hide)'!CF$132,'Capacity Summary'!$B$139:$B$238,0),MATCH('Capacity Backing (Hide)'!$A143,'Capacity Summary'!$I$138:$BH$138,0))&lt;&gt;0,INDEX('Capacity Summary'!$I$139:$BH$238,MATCH('Capacity Backing (Hide)'!CF$132,'Capacity Summary'!$B$139:$B$238,0),MATCH('Capacity Backing (Hide)'!$A143,'Capacity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(Hide)'!$A143,'Capacity Summary'!$I$138:$BH$138,0))="x",INDEX('Capacity Summary'!$C$139:$F$238,MATCH('Capacity Backing (Hide)'!CG$132,'Capacity Summary'!$B$139:$B$238,0),4),IF(INDEX('Capacity Summary'!$I$139:$BH$238,MATCH('Capacity Backing (Hide)'!CG$132,'Capacity Summary'!$B$139:$B$238,0),MATCH('Capacity Backing (Hide)'!$A143,'Capacity Summary'!$I$138:$BH$138,0))&lt;&gt;0,INDEX('Capacity Summary'!$I$139:$BH$238,MATCH('Capacity Backing (Hide)'!CG$132,'Capacity Summary'!$B$139:$B$238,0),MATCH('Capacity Backing (Hide)'!$A143,'Capacity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(Hide)'!$A143,'Capacity Summary'!$I$138:$BH$138,0))="x",INDEX('Capacity Summary'!$C$139:$F$238,MATCH('Capacity Backing (Hide)'!CH$132,'Capacity Summary'!$B$139:$B$238,0),4),IF(INDEX('Capacity Summary'!$I$139:$BH$238,MATCH('Capacity Backing (Hide)'!CH$132,'Capacity Summary'!$B$139:$B$238,0),MATCH('Capacity Backing (Hide)'!$A143,'Capacity Summary'!$I$138:$BH$138,0))&lt;&gt;0,INDEX('Capacity Summary'!$I$139:$BH$238,MATCH('Capacity Backing (Hide)'!CH$132,'Capacity Summary'!$B$139:$B$238,0),MATCH('Capacity Backing (Hide)'!$A143,'Capacity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(Hide)'!$A143,'Capacity Summary'!$I$138:$BH$138,0))="x",INDEX('Capacity Summary'!$C$139:$F$238,MATCH('Capacity Backing (Hide)'!CI$132,'Capacity Summary'!$B$139:$B$238,0),4),IF(INDEX('Capacity Summary'!$I$139:$BH$238,MATCH('Capacity Backing (Hide)'!CI$132,'Capacity Summary'!$B$139:$B$238,0),MATCH('Capacity Backing (Hide)'!$A143,'Capacity Summary'!$I$138:$BH$138,0))&lt;&gt;0,INDEX('Capacity Summary'!$I$139:$BH$238,MATCH('Capacity Backing (Hide)'!CI$132,'Capacity Summary'!$B$139:$B$238,0),MATCH('Capacity Backing (Hide)'!$A143,'Capacity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(Hide)'!$A143,'Capacity Summary'!$I$138:$BH$138,0))="x",INDEX('Capacity Summary'!$C$139:$F$238,MATCH('Capacity Backing (Hide)'!CJ$132,'Capacity Summary'!$B$139:$B$238,0),4),IF(INDEX('Capacity Summary'!$I$139:$BH$238,MATCH('Capacity Backing (Hide)'!CJ$132,'Capacity Summary'!$B$139:$B$238,0),MATCH('Capacity Backing (Hide)'!$A143,'Capacity Summary'!$I$138:$BH$138,0))&lt;&gt;0,INDEX('Capacity Summary'!$I$139:$BH$238,MATCH('Capacity Backing (Hide)'!CJ$132,'Capacity Summary'!$B$139:$B$238,0),MATCH('Capacity Backing (Hide)'!$A143,'Capacity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(Hide)'!$A143,'Capacity Summary'!$I$138:$BH$138,0))="x",INDEX('Capacity Summary'!$C$139:$F$238,MATCH('Capacity Backing (Hide)'!CK$132,'Capacity Summary'!$B$139:$B$238,0),4),IF(INDEX('Capacity Summary'!$I$139:$BH$238,MATCH('Capacity Backing (Hide)'!CK$132,'Capacity Summary'!$B$139:$B$238,0),MATCH('Capacity Backing (Hide)'!$A143,'Capacity Summary'!$I$138:$BH$138,0))&lt;&gt;0,INDEX('Capacity Summary'!$I$139:$BH$238,MATCH('Capacity Backing (Hide)'!CK$132,'Capacity Summary'!$B$139:$B$238,0),MATCH('Capacity Backing (Hide)'!$A143,'Capacity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(Hide)'!$A143,'Capacity Summary'!$I$138:$BH$138,0))="x",INDEX('Capacity Summary'!$C$139:$F$238,MATCH('Capacity Backing (Hide)'!CL$132,'Capacity Summary'!$B$139:$B$238,0),4),IF(INDEX('Capacity Summary'!$I$139:$BH$238,MATCH('Capacity Backing (Hide)'!CL$132,'Capacity Summary'!$B$139:$B$238,0),MATCH('Capacity Backing (Hide)'!$A143,'Capacity Summary'!$I$138:$BH$138,0))&lt;&gt;0,INDEX('Capacity Summary'!$I$139:$BH$238,MATCH('Capacity Backing (Hide)'!CL$132,'Capacity Summary'!$B$139:$B$238,0),MATCH('Capacity Backing (Hide)'!$A143,'Capacity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(Hide)'!$A143,'Capacity Summary'!$I$138:$BH$138,0))="x",INDEX('Capacity Summary'!$C$139:$F$238,MATCH('Capacity Backing (Hide)'!CM$132,'Capacity Summary'!$B$139:$B$238,0),4),IF(INDEX('Capacity Summary'!$I$139:$BH$238,MATCH('Capacity Backing (Hide)'!CM$132,'Capacity Summary'!$B$139:$B$238,0),MATCH('Capacity Backing (Hide)'!$A143,'Capacity Summary'!$I$138:$BH$138,0))&lt;&gt;0,INDEX('Capacity Summary'!$I$139:$BH$238,MATCH('Capacity Backing (Hide)'!CM$132,'Capacity Summary'!$B$139:$B$238,0),MATCH('Capacity Backing (Hide)'!$A143,'Capacity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(Hide)'!$A143,'Capacity Summary'!$I$138:$BH$138,0))="x",INDEX('Capacity Summary'!$C$139:$F$238,MATCH('Capacity Backing (Hide)'!CN$132,'Capacity Summary'!$B$139:$B$238,0),4),IF(INDEX('Capacity Summary'!$I$139:$BH$238,MATCH('Capacity Backing (Hide)'!CN$132,'Capacity Summary'!$B$139:$B$238,0),MATCH('Capacity Backing (Hide)'!$A143,'Capacity Summary'!$I$138:$BH$138,0))&lt;&gt;0,INDEX('Capacity Summary'!$I$139:$BH$238,MATCH('Capacity Backing (Hide)'!CN$132,'Capacity Summary'!$B$139:$B$238,0),MATCH('Capacity Backing (Hide)'!$A143,'Capacity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(Hide)'!$A143,'Capacity Summary'!$I$138:$BH$138,0))="x",INDEX('Capacity Summary'!$C$139:$F$238,MATCH('Capacity Backing (Hide)'!CO$132,'Capacity Summary'!$B$139:$B$238,0),4),IF(INDEX('Capacity Summary'!$I$139:$BH$238,MATCH('Capacity Backing (Hide)'!CO$132,'Capacity Summary'!$B$139:$B$238,0),MATCH('Capacity Backing (Hide)'!$A143,'Capacity Summary'!$I$138:$BH$138,0))&lt;&gt;0,INDEX('Capacity Summary'!$I$139:$BH$238,MATCH('Capacity Backing (Hide)'!CO$132,'Capacity Summary'!$B$139:$B$238,0),MATCH('Capacity Backing (Hide)'!$A143,'Capacity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(Hide)'!$A143,'Capacity Summary'!$I$138:$BH$138,0))="x",INDEX('Capacity Summary'!$C$139:$F$238,MATCH('Capacity Backing (Hide)'!CP$132,'Capacity Summary'!$B$139:$B$238,0),4),IF(INDEX('Capacity Summary'!$I$139:$BH$238,MATCH('Capacity Backing (Hide)'!CP$132,'Capacity Summary'!$B$139:$B$238,0),MATCH('Capacity Backing (Hide)'!$A143,'Capacity Summary'!$I$138:$BH$138,0))&lt;&gt;0,INDEX('Capacity Summary'!$I$139:$BH$238,MATCH('Capacity Backing (Hide)'!CP$132,'Capacity Summary'!$B$139:$B$238,0),MATCH('Capacity Backing (Hide)'!$A143,'Capacity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(Hide)'!$A143,'Capacity Summary'!$I$138:$BH$138,0))="x",INDEX('Capacity Summary'!$C$139:$F$238,MATCH('Capacity Backing (Hide)'!CQ$132,'Capacity Summary'!$B$139:$B$238,0),4),IF(INDEX('Capacity Summary'!$I$139:$BH$238,MATCH('Capacity Backing (Hide)'!CQ$132,'Capacity Summary'!$B$139:$B$238,0),MATCH('Capacity Backing (Hide)'!$A143,'Capacity Summary'!$I$138:$BH$138,0))&lt;&gt;0,INDEX('Capacity Summary'!$I$139:$BH$238,MATCH('Capacity Backing (Hide)'!CQ$132,'Capacity Summary'!$B$139:$B$238,0),MATCH('Capacity Backing (Hide)'!$A143,'Capacity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(Hide)'!$A143,'Capacity Summary'!$I$138:$BH$138,0))="x",INDEX('Capacity Summary'!$C$139:$F$238,MATCH('Capacity Backing (Hide)'!CR$132,'Capacity Summary'!$B$139:$B$238,0),4),IF(INDEX('Capacity Summary'!$I$139:$BH$238,MATCH('Capacity Backing (Hide)'!CR$132,'Capacity Summary'!$B$139:$B$238,0),MATCH('Capacity Backing (Hide)'!$A143,'Capacity Summary'!$I$138:$BH$138,0))&lt;&gt;0,INDEX('Capacity Summary'!$I$139:$BH$238,MATCH('Capacity Backing (Hide)'!CR$132,'Capacity Summary'!$B$139:$B$238,0),MATCH('Capacity Backing (Hide)'!$A143,'Capacity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(Hide)'!$A143,'Capacity Summary'!$I$138:$BH$138,0))="x",INDEX('Capacity Summary'!$C$139:$F$238,MATCH('Capacity Backing (Hide)'!CS$132,'Capacity Summary'!$B$139:$B$238,0),4),IF(INDEX('Capacity Summary'!$I$139:$BH$238,MATCH('Capacity Backing (Hide)'!CS$132,'Capacity Summary'!$B$139:$B$238,0),MATCH('Capacity Backing (Hide)'!$A143,'Capacity Summary'!$I$138:$BH$138,0))&lt;&gt;0,INDEX('Capacity Summary'!$I$139:$BH$238,MATCH('Capacity Backing (Hide)'!CS$132,'Capacity Summary'!$B$139:$B$238,0),MATCH('Capacity Backing (Hide)'!$A143,'Capacity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(Hide)'!$A143,'Capacity Summary'!$I$138:$BH$138,0))="x",INDEX('Capacity Summary'!$C$139:$F$238,MATCH('Capacity Backing (Hide)'!CT$132,'Capacity Summary'!$B$139:$B$238,0),4),IF(INDEX('Capacity Summary'!$I$139:$BH$238,MATCH('Capacity Backing (Hide)'!CT$132,'Capacity Summary'!$B$139:$B$238,0),MATCH('Capacity Backing (Hide)'!$A143,'Capacity Summary'!$I$138:$BH$138,0))&lt;&gt;0,INDEX('Capacity Summary'!$I$139:$BH$238,MATCH('Capacity Backing (Hide)'!CT$132,'Capacity Summary'!$B$139:$B$238,0),MATCH('Capacity Backing (Hide)'!$A143,'Capacity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(Hide)'!$A143,'Capacity Summary'!$I$138:$BH$138,0))="x",INDEX('Capacity Summary'!$C$139:$F$238,MATCH('Capacity Backing (Hide)'!CU$132,'Capacity Summary'!$B$139:$B$238,0),4),IF(INDEX('Capacity Summary'!$I$139:$BH$238,MATCH('Capacity Backing (Hide)'!CU$132,'Capacity Summary'!$B$139:$B$238,0),MATCH('Capacity Backing (Hide)'!$A143,'Capacity Summary'!$I$138:$BH$138,0))&lt;&gt;0,INDEX('Capacity Summary'!$I$139:$BH$238,MATCH('Capacity Backing (Hide)'!CU$132,'Capacity Summary'!$B$139:$B$238,0),MATCH('Capacity Backing (Hide)'!$A143,'Capacity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(Hide)'!$A143,'Capacity Summary'!$I$138:$BH$138,0))="x",INDEX('Capacity Summary'!$C$139:$F$238,MATCH('Capacity Backing (Hide)'!CV$132,'Capacity Summary'!$B$139:$B$238,0),4),IF(INDEX('Capacity Summary'!$I$139:$BH$238,MATCH('Capacity Backing (Hide)'!CV$132,'Capacity Summary'!$B$139:$B$238,0),MATCH('Capacity Backing (Hide)'!$A143,'Capacity Summary'!$I$138:$BH$138,0))&lt;&gt;0,INDEX('Capacity Summary'!$I$139:$BH$238,MATCH('Capacity Backing (Hide)'!CV$132,'Capacity Summary'!$B$139:$B$238,0),MATCH('Capacity Backing (Hide)'!$A143,'Capacity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(Hide)'!$A143,'Capacity Summary'!$I$138:$BH$138,0))="x",INDEX('Capacity Summary'!$C$139:$F$238,MATCH('Capacity Backing (Hide)'!CW$132,'Capacity Summary'!$B$139:$B$238,0),4),IF(INDEX('Capacity Summary'!$I$139:$BH$238,MATCH('Capacity Backing (Hide)'!CW$132,'Capacity Summary'!$B$139:$B$238,0),MATCH('Capacity Backing (Hide)'!$A143,'Capacity Summary'!$I$138:$BH$138,0))&lt;&gt;0,INDEX('Capacity Summary'!$I$139:$BH$238,MATCH('Capacity Backing (Hide)'!CW$132,'Capacity Summary'!$B$139:$B$238,0),MATCH('Capacity Backing (Hide)'!$A143,'Capacity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(Hide)'!$A144,'Capacity Summary'!$I$138:$BH$138,0))="x",INDEX('Capacity Summary'!$C$139:$F$238,MATCH('Capacity Backing (Hide)'!B$132,'Capacity Summary'!$B$139:$B$238,0),4),IF(INDEX('Capacity Summary'!$I$139:$BH$238,MATCH('Capacity Backing (Hide)'!B$132,'Capacity Summary'!$B$139:$B$238,0),MATCH('Capacity Backing (Hide)'!$A144,'Capacity Summary'!$I$138:$BH$138,0))&lt;&gt;0,INDEX('Capacity Summary'!$I$139:$BH$238,MATCH('Capacity Backing (Hide)'!B$132,'Capacity Summary'!$B$139:$B$238,0),MATCH('Capacity Backing (Hide)'!$A144,'Capacity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(Hide)'!$A144,'Capacity Summary'!$I$138:$BH$138,0))="x",INDEX('Capacity Summary'!$C$139:$F$238,MATCH('Capacity Backing (Hide)'!C$132,'Capacity Summary'!$B$139:$B$238,0),4),IF(INDEX('Capacity Summary'!$I$139:$BH$238,MATCH('Capacity Backing (Hide)'!C$132,'Capacity Summary'!$B$139:$B$238,0),MATCH('Capacity Backing (Hide)'!$A144,'Capacity Summary'!$I$138:$BH$138,0))&lt;&gt;0,INDEX('Capacity Summary'!$I$139:$BH$238,MATCH('Capacity Backing (Hide)'!C$132,'Capacity Summary'!$B$139:$B$238,0),MATCH('Capacity Backing (Hide)'!$A144,'Capacity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(Hide)'!$A144,'Capacity Summary'!$I$138:$BH$138,0))="x",INDEX('Capacity Summary'!$C$139:$F$238,MATCH('Capacity Backing (Hide)'!D$132,'Capacity Summary'!$B$139:$B$238,0),4),IF(INDEX('Capacity Summary'!$I$139:$BH$238,MATCH('Capacity Backing (Hide)'!D$132,'Capacity Summary'!$B$139:$B$238,0),MATCH('Capacity Backing (Hide)'!$A144,'Capacity Summary'!$I$138:$BH$138,0))&lt;&gt;0,INDEX('Capacity Summary'!$I$139:$BH$238,MATCH('Capacity Backing (Hide)'!D$132,'Capacity Summary'!$B$139:$B$238,0),MATCH('Capacity Backing (Hide)'!$A144,'Capacity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(Hide)'!$A144,'Capacity Summary'!$I$138:$BH$138,0))="x",INDEX('Capacity Summary'!$C$139:$F$238,MATCH('Capacity Backing (Hide)'!E$132,'Capacity Summary'!$B$139:$B$238,0),4),IF(INDEX('Capacity Summary'!$I$139:$BH$238,MATCH('Capacity Backing (Hide)'!E$132,'Capacity Summary'!$B$139:$B$238,0),MATCH('Capacity Backing (Hide)'!$A144,'Capacity Summary'!$I$138:$BH$138,0))&lt;&gt;0,INDEX('Capacity Summary'!$I$139:$BH$238,MATCH('Capacity Backing (Hide)'!E$132,'Capacity Summary'!$B$139:$B$238,0),MATCH('Capacity Backing (Hide)'!$A144,'Capacity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(Hide)'!$A144,'Capacity Summary'!$I$138:$BH$138,0))="x",INDEX('Capacity Summary'!$C$139:$F$238,MATCH('Capacity Backing (Hide)'!F$132,'Capacity Summary'!$B$139:$B$238,0),4),IF(INDEX('Capacity Summary'!$I$139:$BH$238,MATCH('Capacity Backing (Hide)'!F$132,'Capacity Summary'!$B$139:$B$238,0),MATCH('Capacity Backing (Hide)'!$A144,'Capacity Summary'!$I$138:$BH$138,0))&lt;&gt;0,INDEX('Capacity Summary'!$I$139:$BH$238,MATCH('Capacity Backing (Hide)'!F$132,'Capacity Summary'!$B$139:$B$238,0),MATCH('Capacity Backing (Hide)'!$A144,'Capacity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(Hide)'!$A144,'Capacity Summary'!$I$138:$BH$138,0))="x",INDEX('Capacity Summary'!$C$139:$F$238,MATCH('Capacity Backing (Hide)'!G$132,'Capacity Summary'!$B$139:$B$238,0),4),IF(INDEX('Capacity Summary'!$I$139:$BH$238,MATCH('Capacity Backing (Hide)'!G$132,'Capacity Summary'!$B$139:$B$238,0),MATCH('Capacity Backing (Hide)'!$A144,'Capacity Summary'!$I$138:$BH$138,0))&lt;&gt;0,INDEX('Capacity Summary'!$I$139:$BH$238,MATCH('Capacity Backing (Hide)'!G$132,'Capacity Summary'!$B$139:$B$238,0),MATCH('Capacity Backing (Hide)'!$A144,'Capacity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(Hide)'!$A144,'Capacity Summary'!$I$138:$BH$138,0))="x",INDEX('Capacity Summary'!$C$139:$F$238,MATCH('Capacity Backing (Hide)'!H$132,'Capacity Summary'!$B$139:$B$238,0),4),IF(INDEX('Capacity Summary'!$I$139:$BH$238,MATCH('Capacity Backing (Hide)'!H$132,'Capacity Summary'!$B$139:$B$238,0),MATCH('Capacity Backing (Hide)'!$A144,'Capacity Summary'!$I$138:$BH$138,0))&lt;&gt;0,INDEX('Capacity Summary'!$I$139:$BH$238,MATCH('Capacity Backing (Hide)'!H$132,'Capacity Summary'!$B$139:$B$238,0),MATCH('Capacity Backing (Hide)'!$A144,'Capacity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(Hide)'!$A144,'Capacity Summary'!$I$138:$BH$138,0))="x",INDEX('Capacity Summary'!$C$139:$F$238,MATCH('Capacity Backing (Hide)'!I$132,'Capacity Summary'!$B$139:$B$238,0),4),IF(INDEX('Capacity Summary'!$I$139:$BH$238,MATCH('Capacity Backing (Hide)'!I$132,'Capacity Summary'!$B$139:$B$238,0),MATCH('Capacity Backing (Hide)'!$A144,'Capacity Summary'!$I$138:$BH$138,0))&lt;&gt;0,INDEX('Capacity Summary'!$I$139:$BH$238,MATCH('Capacity Backing (Hide)'!I$132,'Capacity Summary'!$B$139:$B$238,0),MATCH('Capacity Backing (Hide)'!$A144,'Capacity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(Hide)'!$A144,'Capacity Summary'!$I$138:$BH$138,0))="x",INDEX('Capacity Summary'!$C$139:$F$238,MATCH('Capacity Backing (Hide)'!J$132,'Capacity Summary'!$B$139:$B$238,0),4),IF(INDEX('Capacity Summary'!$I$139:$BH$238,MATCH('Capacity Backing (Hide)'!J$132,'Capacity Summary'!$B$139:$B$238,0),MATCH('Capacity Backing (Hide)'!$A144,'Capacity Summary'!$I$138:$BH$138,0))&lt;&gt;0,INDEX('Capacity Summary'!$I$139:$BH$238,MATCH('Capacity Backing (Hide)'!J$132,'Capacity Summary'!$B$139:$B$238,0),MATCH('Capacity Backing (Hide)'!$A144,'Capacity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(Hide)'!$A144,'Capacity Summary'!$I$138:$BH$138,0))="x",INDEX('Capacity Summary'!$C$139:$F$238,MATCH('Capacity Backing (Hide)'!K$132,'Capacity Summary'!$B$139:$B$238,0),4),IF(INDEX('Capacity Summary'!$I$139:$BH$238,MATCH('Capacity Backing (Hide)'!K$132,'Capacity Summary'!$B$139:$B$238,0),MATCH('Capacity Backing (Hide)'!$A144,'Capacity Summary'!$I$138:$BH$138,0))&lt;&gt;0,INDEX('Capacity Summary'!$I$139:$BH$238,MATCH('Capacity Backing (Hide)'!K$132,'Capacity Summary'!$B$139:$B$238,0),MATCH('Capacity Backing (Hide)'!$A144,'Capacity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(Hide)'!$A144,'Capacity Summary'!$I$138:$BH$138,0))="x",INDEX('Capacity Summary'!$C$139:$F$238,MATCH('Capacity Backing (Hide)'!L$132,'Capacity Summary'!$B$139:$B$238,0),4),IF(INDEX('Capacity Summary'!$I$139:$BH$238,MATCH('Capacity Backing (Hide)'!L$132,'Capacity Summary'!$B$139:$B$238,0),MATCH('Capacity Backing (Hide)'!$A144,'Capacity Summary'!$I$138:$BH$138,0))&lt;&gt;0,INDEX('Capacity Summary'!$I$139:$BH$238,MATCH('Capacity Backing (Hide)'!L$132,'Capacity Summary'!$B$139:$B$238,0),MATCH('Capacity Backing (Hide)'!$A144,'Capacity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(Hide)'!$A144,'Capacity Summary'!$I$138:$BH$138,0))="x",INDEX('Capacity Summary'!$C$139:$F$238,MATCH('Capacity Backing (Hide)'!M$132,'Capacity Summary'!$B$139:$B$238,0),4),IF(INDEX('Capacity Summary'!$I$139:$BH$238,MATCH('Capacity Backing (Hide)'!M$132,'Capacity Summary'!$B$139:$B$238,0),MATCH('Capacity Backing (Hide)'!$A144,'Capacity Summary'!$I$138:$BH$138,0))&lt;&gt;0,INDEX('Capacity Summary'!$I$139:$BH$238,MATCH('Capacity Backing (Hide)'!M$132,'Capacity Summary'!$B$139:$B$238,0),MATCH('Capacity Backing (Hide)'!$A144,'Capacity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(Hide)'!$A144,'Capacity Summary'!$I$138:$BH$138,0))="x",INDEX('Capacity Summary'!$C$139:$F$238,MATCH('Capacity Backing (Hide)'!N$132,'Capacity Summary'!$B$139:$B$238,0),4),IF(INDEX('Capacity Summary'!$I$139:$BH$238,MATCH('Capacity Backing (Hide)'!N$132,'Capacity Summary'!$B$139:$B$238,0),MATCH('Capacity Backing (Hide)'!$A144,'Capacity Summary'!$I$138:$BH$138,0))&lt;&gt;0,INDEX('Capacity Summary'!$I$139:$BH$238,MATCH('Capacity Backing (Hide)'!N$132,'Capacity Summary'!$B$139:$B$238,0),MATCH('Capacity Backing (Hide)'!$A144,'Capacity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(Hide)'!$A144,'Capacity Summary'!$I$138:$BH$138,0))="x",INDEX('Capacity Summary'!$C$139:$F$238,MATCH('Capacity Backing (Hide)'!O$132,'Capacity Summary'!$B$139:$B$238,0),4),IF(INDEX('Capacity Summary'!$I$139:$BH$238,MATCH('Capacity Backing (Hide)'!O$132,'Capacity Summary'!$B$139:$B$238,0),MATCH('Capacity Backing (Hide)'!$A144,'Capacity Summary'!$I$138:$BH$138,0))&lt;&gt;0,INDEX('Capacity Summary'!$I$139:$BH$238,MATCH('Capacity Backing (Hide)'!O$132,'Capacity Summary'!$B$139:$B$238,0),MATCH('Capacity Backing (Hide)'!$A144,'Capacity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(Hide)'!$A144,'Capacity Summary'!$I$138:$BH$138,0))="x",INDEX('Capacity Summary'!$C$139:$F$238,MATCH('Capacity Backing (Hide)'!P$132,'Capacity Summary'!$B$139:$B$238,0),4),IF(INDEX('Capacity Summary'!$I$139:$BH$238,MATCH('Capacity Backing (Hide)'!P$132,'Capacity Summary'!$B$139:$B$238,0),MATCH('Capacity Backing (Hide)'!$A144,'Capacity Summary'!$I$138:$BH$138,0))&lt;&gt;0,INDEX('Capacity Summary'!$I$139:$BH$238,MATCH('Capacity Backing (Hide)'!P$132,'Capacity Summary'!$B$139:$B$238,0),MATCH('Capacity Backing (Hide)'!$A144,'Capacity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(Hide)'!$A144,'Capacity Summary'!$I$138:$BH$138,0))="x",INDEX('Capacity Summary'!$C$139:$F$238,MATCH('Capacity Backing (Hide)'!Q$132,'Capacity Summary'!$B$139:$B$238,0),4),IF(INDEX('Capacity Summary'!$I$139:$BH$238,MATCH('Capacity Backing (Hide)'!Q$132,'Capacity Summary'!$B$139:$B$238,0),MATCH('Capacity Backing (Hide)'!$A144,'Capacity Summary'!$I$138:$BH$138,0))&lt;&gt;0,INDEX('Capacity Summary'!$I$139:$BH$238,MATCH('Capacity Backing (Hide)'!Q$132,'Capacity Summary'!$B$139:$B$238,0),MATCH('Capacity Backing (Hide)'!$A144,'Capacity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(Hide)'!$A144,'Capacity Summary'!$I$138:$BH$138,0))="x",INDEX('Capacity Summary'!$C$139:$F$238,MATCH('Capacity Backing (Hide)'!R$132,'Capacity Summary'!$B$139:$B$238,0),4),IF(INDEX('Capacity Summary'!$I$139:$BH$238,MATCH('Capacity Backing (Hide)'!R$132,'Capacity Summary'!$B$139:$B$238,0),MATCH('Capacity Backing (Hide)'!$A144,'Capacity Summary'!$I$138:$BH$138,0))&lt;&gt;0,INDEX('Capacity Summary'!$I$139:$BH$238,MATCH('Capacity Backing (Hide)'!R$132,'Capacity Summary'!$B$139:$B$238,0),MATCH('Capacity Backing (Hide)'!$A144,'Capacity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(Hide)'!$A144,'Capacity Summary'!$I$138:$BH$138,0))="x",INDEX('Capacity Summary'!$C$139:$F$238,MATCH('Capacity Backing (Hide)'!S$132,'Capacity Summary'!$B$139:$B$238,0),4),IF(INDEX('Capacity Summary'!$I$139:$BH$238,MATCH('Capacity Backing (Hide)'!S$132,'Capacity Summary'!$B$139:$B$238,0),MATCH('Capacity Backing (Hide)'!$A144,'Capacity Summary'!$I$138:$BH$138,0))&lt;&gt;0,INDEX('Capacity Summary'!$I$139:$BH$238,MATCH('Capacity Backing (Hide)'!S$132,'Capacity Summary'!$B$139:$B$238,0),MATCH('Capacity Backing (Hide)'!$A144,'Capacity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(Hide)'!$A144,'Capacity Summary'!$I$138:$BH$138,0))="x",INDEX('Capacity Summary'!$C$139:$F$238,MATCH('Capacity Backing (Hide)'!T$132,'Capacity Summary'!$B$139:$B$238,0),4),IF(INDEX('Capacity Summary'!$I$139:$BH$238,MATCH('Capacity Backing (Hide)'!T$132,'Capacity Summary'!$B$139:$B$238,0),MATCH('Capacity Backing (Hide)'!$A144,'Capacity Summary'!$I$138:$BH$138,0))&lt;&gt;0,INDEX('Capacity Summary'!$I$139:$BH$238,MATCH('Capacity Backing (Hide)'!T$132,'Capacity Summary'!$B$139:$B$238,0),MATCH('Capacity Backing (Hide)'!$A144,'Capacity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(Hide)'!$A144,'Capacity Summary'!$I$138:$BH$138,0))="x",INDEX('Capacity Summary'!$C$139:$F$238,MATCH('Capacity Backing (Hide)'!U$132,'Capacity Summary'!$B$139:$B$238,0),4),IF(INDEX('Capacity Summary'!$I$139:$BH$238,MATCH('Capacity Backing (Hide)'!U$132,'Capacity Summary'!$B$139:$B$238,0),MATCH('Capacity Backing (Hide)'!$A144,'Capacity Summary'!$I$138:$BH$138,0))&lt;&gt;0,INDEX('Capacity Summary'!$I$139:$BH$238,MATCH('Capacity Backing (Hide)'!U$132,'Capacity Summary'!$B$139:$B$238,0),MATCH('Capacity Backing (Hide)'!$A144,'Capacity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(Hide)'!$A144,'Capacity Summary'!$I$138:$BH$138,0))="x",INDEX('Capacity Summary'!$C$139:$F$238,MATCH('Capacity Backing (Hide)'!V$132,'Capacity Summary'!$B$139:$B$238,0),4),IF(INDEX('Capacity Summary'!$I$139:$BH$238,MATCH('Capacity Backing (Hide)'!V$132,'Capacity Summary'!$B$139:$B$238,0),MATCH('Capacity Backing (Hide)'!$A144,'Capacity Summary'!$I$138:$BH$138,0))&lt;&gt;0,INDEX('Capacity Summary'!$I$139:$BH$238,MATCH('Capacity Backing (Hide)'!V$132,'Capacity Summary'!$B$139:$B$238,0),MATCH('Capacity Backing (Hide)'!$A144,'Capacity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(Hide)'!$A144,'Capacity Summary'!$I$138:$BH$138,0))="x",INDEX('Capacity Summary'!$C$139:$F$238,MATCH('Capacity Backing (Hide)'!W$132,'Capacity Summary'!$B$139:$B$238,0),4),IF(INDEX('Capacity Summary'!$I$139:$BH$238,MATCH('Capacity Backing (Hide)'!W$132,'Capacity Summary'!$B$139:$B$238,0),MATCH('Capacity Backing (Hide)'!$A144,'Capacity Summary'!$I$138:$BH$138,0))&lt;&gt;0,INDEX('Capacity Summary'!$I$139:$BH$238,MATCH('Capacity Backing (Hide)'!W$132,'Capacity Summary'!$B$139:$B$238,0),MATCH('Capacity Backing (Hide)'!$A144,'Capacity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(Hide)'!$A144,'Capacity Summary'!$I$138:$BH$138,0))="x",INDEX('Capacity Summary'!$C$139:$F$238,MATCH('Capacity Backing (Hide)'!X$132,'Capacity Summary'!$B$139:$B$238,0),4),IF(INDEX('Capacity Summary'!$I$139:$BH$238,MATCH('Capacity Backing (Hide)'!X$132,'Capacity Summary'!$B$139:$B$238,0),MATCH('Capacity Backing (Hide)'!$A144,'Capacity Summary'!$I$138:$BH$138,0))&lt;&gt;0,INDEX('Capacity Summary'!$I$139:$BH$238,MATCH('Capacity Backing (Hide)'!X$132,'Capacity Summary'!$B$139:$B$238,0),MATCH('Capacity Backing (Hide)'!$A144,'Capacity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(Hide)'!$A144,'Capacity Summary'!$I$138:$BH$138,0))="x",INDEX('Capacity Summary'!$C$139:$F$238,MATCH('Capacity Backing (Hide)'!Y$132,'Capacity Summary'!$B$139:$B$238,0),4),IF(INDEX('Capacity Summary'!$I$139:$BH$238,MATCH('Capacity Backing (Hide)'!Y$132,'Capacity Summary'!$B$139:$B$238,0),MATCH('Capacity Backing (Hide)'!$A144,'Capacity Summary'!$I$138:$BH$138,0))&lt;&gt;0,INDEX('Capacity Summary'!$I$139:$BH$238,MATCH('Capacity Backing (Hide)'!Y$132,'Capacity Summary'!$B$139:$B$238,0),MATCH('Capacity Backing (Hide)'!$A144,'Capacity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(Hide)'!$A144,'Capacity Summary'!$I$138:$BH$138,0))="x",INDEX('Capacity Summary'!$C$139:$F$238,MATCH('Capacity Backing (Hide)'!Z$132,'Capacity Summary'!$B$139:$B$238,0),4),IF(INDEX('Capacity Summary'!$I$139:$BH$238,MATCH('Capacity Backing (Hide)'!Z$132,'Capacity Summary'!$B$139:$B$238,0),MATCH('Capacity Backing (Hide)'!$A144,'Capacity Summary'!$I$138:$BH$138,0))&lt;&gt;0,INDEX('Capacity Summary'!$I$139:$BH$238,MATCH('Capacity Backing (Hide)'!Z$132,'Capacity Summary'!$B$139:$B$238,0),MATCH('Capacity Backing (Hide)'!$A144,'Capacity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(Hide)'!$A144,'Capacity Summary'!$I$138:$BH$138,0))="x",INDEX('Capacity Summary'!$C$139:$F$238,MATCH('Capacity Backing (Hide)'!AA$132,'Capacity Summary'!$B$139:$B$238,0),4),IF(INDEX('Capacity Summary'!$I$139:$BH$238,MATCH('Capacity Backing (Hide)'!AA$132,'Capacity Summary'!$B$139:$B$238,0),MATCH('Capacity Backing (Hide)'!$A144,'Capacity Summary'!$I$138:$BH$138,0))&lt;&gt;0,INDEX('Capacity Summary'!$I$139:$BH$238,MATCH('Capacity Backing (Hide)'!AA$132,'Capacity Summary'!$B$139:$B$238,0),MATCH('Capacity Backing (Hide)'!$A144,'Capacity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(Hide)'!$A144,'Capacity Summary'!$I$138:$BH$138,0))="x",INDEX('Capacity Summary'!$C$139:$F$238,MATCH('Capacity Backing (Hide)'!AB$132,'Capacity Summary'!$B$139:$B$238,0),4),IF(INDEX('Capacity Summary'!$I$139:$BH$238,MATCH('Capacity Backing (Hide)'!AB$132,'Capacity Summary'!$B$139:$B$238,0),MATCH('Capacity Backing (Hide)'!$A144,'Capacity Summary'!$I$138:$BH$138,0))&lt;&gt;0,INDEX('Capacity Summary'!$I$139:$BH$238,MATCH('Capacity Backing (Hide)'!AB$132,'Capacity Summary'!$B$139:$B$238,0),MATCH('Capacity Backing (Hide)'!$A144,'Capacity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(Hide)'!$A144,'Capacity Summary'!$I$138:$BH$138,0))="x",INDEX('Capacity Summary'!$C$139:$F$238,MATCH('Capacity Backing (Hide)'!AC$132,'Capacity Summary'!$B$139:$B$238,0),4),IF(INDEX('Capacity Summary'!$I$139:$BH$238,MATCH('Capacity Backing (Hide)'!AC$132,'Capacity Summary'!$B$139:$B$238,0),MATCH('Capacity Backing (Hide)'!$A144,'Capacity Summary'!$I$138:$BH$138,0))&lt;&gt;0,INDEX('Capacity Summary'!$I$139:$BH$238,MATCH('Capacity Backing (Hide)'!AC$132,'Capacity Summary'!$B$139:$B$238,0),MATCH('Capacity Backing (Hide)'!$A144,'Capacity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(Hide)'!$A144,'Capacity Summary'!$I$138:$BH$138,0))="x",INDEX('Capacity Summary'!$C$139:$F$238,MATCH('Capacity Backing (Hide)'!AD$132,'Capacity Summary'!$B$139:$B$238,0),4),IF(INDEX('Capacity Summary'!$I$139:$BH$238,MATCH('Capacity Backing (Hide)'!AD$132,'Capacity Summary'!$B$139:$B$238,0),MATCH('Capacity Backing (Hide)'!$A144,'Capacity Summary'!$I$138:$BH$138,0))&lt;&gt;0,INDEX('Capacity Summary'!$I$139:$BH$238,MATCH('Capacity Backing (Hide)'!AD$132,'Capacity Summary'!$B$139:$B$238,0),MATCH('Capacity Backing (Hide)'!$A144,'Capacity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(Hide)'!$A144,'Capacity Summary'!$I$138:$BH$138,0))="x",INDEX('Capacity Summary'!$C$139:$F$238,MATCH('Capacity Backing (Hide)'!AE$132,'Capacity Summary'!$B$139:$B$238,0),4),IF(INDEX('Capacity Summary'!$I$139:$BH$238,MATCH('Capacity Backing (Hide)'!AE$132,'Capacity Summary'!$B$139:$B$238,0),MATCH('Capacity Backing (Hide)'!$A144,'Capacity Summary'!$I$138:$BH$138,0))&lt;&gt;0,INDEX('Capacity Summary'!$I$139:$BH$238,MATCH('Capacity Backing (Hide)'!AE$132,'Capacity Summary'!$B$139:$B$238,0),MATCH('Capacity Backing (Hide)'!$A144,'Capacity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(Hide)'!$A144,'Capacity Summary'!$I$138:$BH$138,0))="x",INDEX('Capacity Summary'!$C$139:$F$238,MATCH('Capacity Backing (Hide)'!AF$132,'Capacity Summary'!$B$139:$B$238,0),4),IF(INDEX('Capacity Summary'!$I$139:$BH$238,MATCH('Capacity Backing (Hide)'!AF$132,'Capacity Summary'!$B$139:$B$238,0),MATCH('Capacity Backing (Hide)'!$A144,'Capacity Summary'!$I$138:$BH$138,0))&lt;&gt;0,INDEX('Capacity Summary'!$I$139:$BH$238,MATCH('Capacity Backing (Hide)'!AF$132,'Capacity Summary'!$B$139:$B$238,0),MATCH('Capacity Backing (Hide)'!$A144,'Capacity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(Hide)'!$A144,'Capacity Summary'!$I$138:$BH$138,0))="x",INDEX('Capacity Summary'!$C$139:$F$238,MATCH('Capacity Backing (Hide)'!AG$132,'Capacity Summary'!$B$139:$B$238,0),4),IF(INDEX('Capacity Summary'!$I$139:$BH$238,MATCH('Capacity Backing (Hide)'!AG$132,'Capacity Summary'!$B$139:$B$238,0),MATCH('Capacity Backing (Hide)'!$A144,'Capacity Summary'!$I$138:$BH$138,0))&lt;&gt;0,INDEX('Capacity Summary'!$I$139:$BH$238,MATCH('Capacity Backing (Hide)'!AG$132,'Capacity Summary'!$B$139:$B$238,0),MATCH('Capacity Backing (Hide)'!$A144,'Capacity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(Hide)'!$A144,'Capacity Summary'!$I$138:$BH$138,0))="x",INDEX('Capacity Summary'!$C$139:$F$238,MATCH('Capacity Backing (Hide)'!AH$132,'Capacity Summary'!$B$139:$B$238,0),4),IF(INDEX('Capacity Summary'!$I$139:$BH$238,MATCH('Capacity Backing (Hide)'!AH$132,'Capacity Summary'!$B$139:$B$238,0),MATCH('Capacity Backing (Hide)'!$A144,'Capacity Summary'!$I$138:$BH$138,0))&lt;&gt;0,INDEX('Capacity Summary'!$I$139:$BH$238,MATCH('Capacity Backing (Hide)'!AH$132,'Capacity Summary'!$B$139:$B$238,0),MATCH('Capacity Backing (Hide)'!$A144,'Capacity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(Hide)'!$A144,'Capacity Summary'!$I$138:$BH$138,0))="x",INDEX('Capacity Summary'!$C$139:$F$238,MATCH('Capacity Backing (Hide)'!AI$132,'Capacity Summary'!$B$139:$B$238,0),4),IF(INDEX('Capacity Summary'!$I$139:$BH$238,MATCH('Capacity Backing (Hide)'!AI$132,'Capacity Summary'!$B$139:$B$238,0),MATCH('Capacity Backing (Hide)'!$A144,'Capacity Summary'!$I$138:$BH$138,0))&lt;&gt;0,INDEX('Capacity Summary'!$I$139:$BH$238,MATCH('Capacity Backing (Hide)'!AI$132,'Capacity Summary'!$B$139:$B$238,0),MATCH('Capacity Backing (Hide)'!$A144,'Capacity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(Hide)'!$A144,'Capacity Summary'!$I$138:$BH$138,0))="x",INDEX('Capacity Summary'!$C$139:$F$238,MATCH('Capacity Backing (Hide)'!AJ$132,'Capacity Summary'!$B$139:$B$238,0),4),IF(INDEX('Capacity Summary'!$I$139:$BH$238,MATCH('Capacity Backing (Hide)'!AJ$132,'Capacity Summary'!$B$139:$B$238,0),MATCH('Capacity Backing (Hide)'!$A144,'Capacity Summary'!$I$138:$BH$138,0))&lt;&gt;0,INDEX('Capacity Summary'!$I$139:$BH$238,MATCH('Capacity Backing (Hide)'!AJ$132,'Capacity Summary'!$B$139:$B$238,0),MATCH('Capacity Backing (Hide)'!$A144,'Capacity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(Hide)'!$A144,'Capacity Summary'!$I$138:$BH$138,0))="x",INDEX('Capacity Summary'!$C$139:$F$238,MATCH('Capacity Backing (Hide)'!AK$132,'Capacity Summary'!$B$139:$B$238,0),4),IF(INDEX('Capacity Summary'!$I$139:$BH$238,MATCH('Capacity Backing (Hide)'!AK$132,'Capacity Summary'!$B$139:$B$238,0),MATCH('Capacity Backing (Hide)'!$A144,'Capacity Summary'!$I$138:$BH$138,0))&lt;&gt;0,INDEX('Capacity Summary'!$I$139:$BH$238,MATCH('Capacity Backing (Hide)'!AK$132,'Capacity Summary'!$B$139:$B$238,0),MATCH('Capacity Backing (Hide)'!$A144,'Capacity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(Hide)'!$A144,'Capacity Summary'!$I$138:$BH$138,0))="x",INDEX('Capacity Summary'!$C$139:$F$238,MATCH('Capacity Backing (Hide)'!AL$132,'Capacity Summary'!$B$139:$B$238,0),4),IF(INDEX('Capacity Summary'!$I$139:$BH$238,MATCH('Capacity Backing (Hide)'!AL$132,'Capacity Summary'!$B$139:$B$238,0),MATCH('Capacity Backing (Hide)'!$A144,'Capacity Summary'!$I$138:$BH$138,0))&lt;&gt;0,INDEX('Capacity Summary'!$I$139:$BH$238,MATCH('Capacity Backing (Hide)'!AL$132,'Capacity Summary'!$B$139:$B$238,0),MATCH('Capacity Backing (Hide)'!$A144,'Capacity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(Hide)'!$A144,'Capacity Summary'!$I$138:$BH$138,0))="x",INDEX('Capacity Summary'!$C$139:$F$238,MATCH('Capacity Backing (Hide)'!AM$132,'Capacity Summary'!$B$139:$B$238,0),4),IF(INDEX('Capacity Summary'!$I$139:$BH$238,MATCH('Capacity Backing (Hide)'!AM$132,'Capacity Summary'!$B$139:$B$238,0),MATCH('Capacity Backing (Hide)'!$A144,'Capacity Summary'!$I$138:$BH$138,0))&lt;&gt;0,INDEX('Capacity Summary'!$I$139:$BH$238,MATCH('Capacity Backing (Hide)'!AM$132,'Capacity Summary'!$B$139:$B$238,0),MATCH('Capacity Backing (Hide)'!$A144,'Capacity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(Hide)'!$A144,'Capacity Summary'!$I$138:$BH$138,0))="x",INDEX('Capacity Summary'!$C$139:$F$238,MATCH('Capacity Backing (Hide)'!AN$132,'Capacity Summary'!$B$139:$B$238,0),4),IF(INDEX('Capacity Summary'!$I$139:$BH$238,MATCH('Capacity Backing (Hide)'!AN$132,'Capacity Summary'!$B$139:$B$238,0),MATCH('Capacity Backing (Hide)'!$A144,'Capacity Summary'!$I$138:$BH$138,0))&lt;&gt;0,INDEX('Capacity Summary'!$I$139:$BH$238,MATCH('Capacity Backing (Hide)'!AN$132,'Capacity Summary'!$B$139:$B$238,0),MATCH('Capacity Backing (Hide)'!$A144,'Capacity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(Hide)'!$A144,'Capacity Summary'!$I$138:$BH$138,0))="x",INDEX('Capacity Summary'!$C$139:$F$238,MATCH('Capacity Backing (Hide)'!AO$132,'Capacity Summary'!$B$139:$B$238,0),4),IF(INDEX('Capacity Summary'!$I$139:$BH$238,MATCH('Capacity Backing (Hide)'!AO$132,'Capacity Summary'!$B$139:$B$238,0),MATCH('Capacity Backing (Hide)'!$A144,'Capacity Summary'!$I$138:$BH$138,0))&lt;&gt;0,INDEX('Capacity Summary'!$I$139:$BH$238,MATCH('Capacity Backing (Hide)'!AO$132,'Capacity Summary'!$B$139:$B$238,0),MATCH('Capacity Backing (Hide)'!$A144,'Capacity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(Hide)'!$A144,'Capacity Summary'!$I$138:$BH$138,0))="x",INDEX('Capacity Summary'!$C$139:$F$238,MATCH('Capacity Backing (Hide)'!AP$132,'Capacity Summary'!$B$139:$B$238,0),4),IF(INDEX('Capacity Summary'!$I$139:$BH$238,MATCH('Capacity Backing (Hide)'!AP$132,'Capacity Summary'!$B$139:$B$238,0),MATCH('Capacity Backing (Hide)'!$A144,'Capacity Summary'!$I$138:$BH$138,0))&lt;&gt;0,INDEX('Capacity Summary'!$I$139:$BH$238,MATCH('Capacity Backing (Hide)'!AP$132,'Capacity Summary'!$B$139:$B$238,0),MATCH('Capacity Backing (Hide)'!$A144,'Capacity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(Hide)'!$A144,'Capacity Summary'!$I$138:$BH$138,0))="x",INDEX('Capacity Summary'!$C$139:$F$238,MATCH('Capacity Backing (Hide)'!AQ$132,'Capacity Summary'!$B$139:$B$238,0),4),IF(INDEX('Capacity Summary'!$I$139:$BH$238,MATCH('Capacity Backing (Hide)'!AQ$132,'Capacity Summary'!$B$139:$B$238,0),MATCH('Capacity Backing (Hide)'!$A144,'Capacity Summary'!$I$138:$BH$138,0))&lt;&gt;0,INDEX('Capacity Summary'!$I$139:$BH$238,MATCH('Capacity Backing (Hide)'!AQ$132,'Capacity Summary'!$B$139:$B$238,0),MATCH('Capacity Backing (Hide)'!$A144,'Capacity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(Hide)'!$A144,'Capacity Summary'!$I$138:$BH$138,0))="x",INDEX('Capacity Summary'!$C$139:$F$238,MATCH('Capacity Backing (Hide)'!AR$132,'Capacity Summary'!$B$139:$B$238,0),4),IF(INDEX('Capacity Summary'!$I$139:$BH$238,MATCH('Capacity Backing (Hide)'!AR$132,'Capacity Summary'!$B$139:$B$238,0),MATCH('Capacity Backing (Hide)'!$A144,'Capacity Summary'!$I$138:$BH$138,0))&lt;&gt;0,INDEX('Capacity Summary'!$I$139:$BH$238,MATCH('Capacity Backing (Hide)'!AR$132,'Capacity Summary'!$B$139:$B$238,0),MATCH('Capacity Backing (Hide)'!$A144,'Capacity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(Hide)'!$A144,'Capacity Summary'!$I$138:$BH$138,0))="x",INDEX('Capacity Summary'!$C$139:$F$238,MATCH('Capacity Backing (Hide)'!AS$132,'Capacity Summary'!$B$139:$B$238,0),4),IF(INDEX('Capacity Summary'!$I$139:$BH$238,MATCH('Capacity Backing (Hide)'!AS$132,'Capacity Summary'!$B$139:$B$238,0),MATCH('Capacity Backing (Hide)'!$A144,'Capacity Summary'!$I$138:$BH$138,0))&lt;&gt;0,INDEX('Capacity Summary'!$I$139:$BH$238,MATCH('Capacity Backing (Hide)'!AS$132,'Capacity Summary'!$B$139:$B$238,0),MATCH('Capacity Backing (Hide)'!$A144,'Capacity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(Hide)'!$A144,'Capacity Summary'!$I$138:$BH$138,0))="x",INDEX('Capacity Summary'!$C$139:$F$238,MATCH('Capacity Backing (Hide)'!AT$132,'Capacity Summary'!$B$139:$B$238,0),4),IF(INDEX('Capacity Summary'!$I$139:$BH$238,MATCH('Capacity Backing (Hide)'!AT$132,'Capacity Summary'!$B$139:$B$238,0),MATCH('Capacity Backing (Hide)'!$A144,'Capacity Summary'!$I$138:$BH$138,0))&lt;&gt;0,INDEX('Capacity Summary'!$I$139:$BH$238,MATCH('Capacity Backing (Hide)'!AT$132,'Capacity Summary'!$B$139:$B$238,0),MATCH('Capacity Backing (Hide)'!$A144,'Capacity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(Hide)'!$A144,'Capacity Summary'!$I$138:$BH$138,0))="x",INDEX('Capacity Summary'!$C$139:$F$238,MATCH('Capacity Backing (Hide)'!AU$132,'Capacity Summary'!$B$139:$B$238,0),4),IF(INDEX('Capacity Summary'!$I$139:$BH$238,MATCH('Capacity Backing (Hide)'!AU$132,'Capacity Summary'!$B$139:$B$238,0),MATCH('Capacity Backing (Hide)'!$A144,'Capacity Summary'!$I$138:$BH$138,0))&lt;&gt;0,INDEX('Capacity Summary'!$I$139:$BH$238,MATCH('Capacity Backing (Hide)'!AU$132,'Capacity Summary'!$B$139:$B$238,0),MATCH('Capacity Backing (Hide)'!$A144,'Capacity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(Hide)'!$A144,'Capacity Summary'!$I$138:$BH$138,0))="x",INDEX('Capacity Summary'!$C$139:$F$238,MATCH('Capacity Backing (Hide)'!AV$132,'Capacity Summary'!$B$139:$B$238,0),4),IF(INDEX('Capacity Summary'!$I$139:$BH$238,MATCH('Capacity Backing (Hide)'!AV$132,'Capacity Summary'!$B$139:$B$238,0),MATCH('Capacity Backing (Hide)'!$A144,'Capacity Summary'!$I$138:$BH$138,0))&lt;&gt;0,INDEX('Capacity Summary'!$I$139:$BH$238,MATCH('Capacity Backing (Hide)'!AV$132,'Capacity Summary'!$B$139:$B$238,0),MATCH('Capacity Backing (Hide)'!$A144,'Capacity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(Hide)'!$A144,'Capacity Summary'!$I$138:$BH$138,0))="x",INDEX('Capacity Summary'!$C$139:$F$238,MATCH('Capacity Backing (Hide)'!AW$132,'Capacity Summary'!$B$139:$B$238,0),4),IF(INDEX('Capacity Summary'!$I$139:$BH$238,MATCH('Capacity Backing (Hide)'!AW$132,'Capacity Summary'!$B$139:$B$238,0),MATCH('Capacity Backing (Hide)'!$A144,'Capacity Summary'!$I$138:$BH$138,0))&lt;&gt;0,INDEX('Capacity Summary'!$I$139:$BH$238,MATCH('Capacity Backing (Hide)'!AW$132,'Capacity Summary'!$B$139:$B$238,0),MATCH('Capacity Backing (Hide)'!$A144,'Capacity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(Hide)'!$A144,'Capacity Summary'!$I$138:$BH$138,0))="x",INDEX('Capacity Summary'!$C$139:$F$238,MATCH('Capacity Backing (Hide)'!AX$132,'Capacity Summary'!$B$139:$B$238,0),4),IF(INDEX('Capacity Summary'!$I$139:$BH$238,MATCH('Capacity Backing (Hide)'!AX$132,'Capacity Summary'!$B$139:$B$238,0),MATCH('Capacity Backing (Hide)'!$A144,'Capacity Summary'!$I$138:$BH$138,0))&lt;&gt;0,INDEX('Capacity Summary'!$I$139:$BH$238,MATCH('Capacity Backing (Hide)'!AX$132,'Capacity Summary'!$B$139:$B$238,0),MATCH('Capacity Backing (Hide)'!$A144,'Capacity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(Hide)'!$A144,'Capacity Summary'!$I$138:$BH$138,0))="x",INDEX('Capacity Summary'!$C$139:$F$238,MATCH('Capacity Backing (Hide)'!AY$132,'Capacity Summary'!$B$139:$B$238,0),4),IF(INDEX('Capacity Summary'!$I$139:$BH$238,MATCH('Capacity Backing (Hide)'!AY$132,'Capacity Summary'!$B$139:$B$238,0),MATCH('Capacity Backing (Hide)'!$A144,'Capacity Summary'!$I$138:$BH$138,0))&lt;&gt;0,INDEX('Capacity Summary'!$I$139:$BH$238,MATCH('Capacity Backing (Hide)'!AY$132,'Capacity Summary'!$B$139:$B$238,0),MATCH('Capacity Backing (Hide)'!$A144,'Capacity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(Hide)'!$A144,'Capacity Summary'!$I$138:$BH$138,0))="x",INDEX('Capacity Summary'!$C$139:$F$238,MATCH('Capacity Backing (Hide)'!AZ$132,'Capacity Summary'!$B$139:$B$238,0),4),IF(INDEX('Capacity Summary'!$I$139:$BH$238,MATCH('Capacity Backing (Hide)'!AZ$132,'Capacity Summary'!$B$139:$B$238,0),MATCH('Capacity Backing (Hide)'!$A144,'Capacity Summary'!$I$138:$BH$138,0))&lt;&gt;0,INDEX('Capacity Summary'!$I$139:$BH$238,MATCH('Capacity Backing (Hide)'!AZ$132,'Capacity Summary'!$B$139:$B$238,0),MATCH('Capacity Backing (Hide)'!$A144,'Capacity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(Hide)'!$A144,'Capacity Summary'!$I$138:$BH$138,0))="x",INDEX('Capacity Summary'!$C$139:$F$238,MATCH('Capacity Backing (Hide)'!BA$132,'Capacity Summary'!$B$139:$B$238,0),4),IF(INDEX('Capacity Summary'!$I$139:$BH$238,MATCH('Capacity Backing (Hide)'!BA$132,'Capacity Summary'!$B$139:$B$238,0),MATCH('Capacity Backing (Hide)'!$A144,'Capacity Summary'!$I$138:$BH$138,0))&lt;&gt;0,INDEX('Capacity Summary'!$I$139:$BH$238,MATCH('Capacity Backing (Hide)'!BA$132,'Capacity Summary'!$B$139:$B$238,0),MATCH('Capacity Backing (Hide)'!$A144,'Capacity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(Hide)'!$A144,'Capacity Summary'!$I$138:$BH$138,0))="x",INDEX('Capacity Summary'!$C$139:$F$238,MATCH('Capacity Backing (Hide)'!BB$132,'Capacity Summary'!$B$139:$B$238,0),4),IF(INDEX('Capacity Summary'!$I$139:$BH$238,MATCH('Capacity Backing (Hide)'!BB$132,'Capacity Summary'!$B$139:$B$238,0),MATCH('Capacity Backing (Hide)'!$A144,'Capacity Summary'!$I$138:$BH$138,0))&lt;&gt;0,INDEX('Capacity Summary'!$I$139:$BH$238,MATCH('Capacity Backing (Hide)'!BB$132,'Capacity Summary'!$B$139:$B$238,0),MATCH('Capacity Backing (Hide)'!$A144,'Capacity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(Hide)'!$A144,'Capacity Summary'!$I$138:$BH$138,0))="x",INDEX('Capacity Summary'!$C$139:$F$238,MATCH('Capacity Backing (Hide)'!BC$132,'Capacity Summary'!$B$139:$B$238,0),4),IF(INDEX('Capacity Summary'!$I$139:$BH$238,MATCH('Capacity Backing (Hide)'!BC$132,'Capacity Summary'!$B$139:$B$238,0),MATCH('Capacity Backing (Hide)'!$A144,'Capacity Summary'!$I$138:$BH$138,0))&lt;&gt;0,INDEX('Capacity Summary'!$I$139:$BH$238,MATCH('Capacity Backing (Hide)'!BC$132,'Capacity Summary'!$B$139:$B$238,0),MATCH('Capacity Backing (Hide)'!$A144,'Capacity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(Hide)'!$A144,'Capacity Summary'!$I$138:$BH$138,0))="x",INDEX('Capacity Summary'!$C$139:$F$238,MATCH('Capacity Backing (Hide)'!BD$132,'Capacity Summary'!$B$139:$B$238,0),4),IF(INDEX('Capacity Summary'!$I$139:$BH$238,MATCH('Capacity Backing (Hide)'!BD$132,'Capacity Summary'!$B$139:$B$238,0),MATCH('Capacity Backing (Hide)'!$A144,'Capacity Summary'!$I$138:$BH$138,0))&lt;&gt;0,INDEX('Capacity Summary'!$I$139:$BH$238,MATCH('Capacity Backing (Hide)'!BD$132,'Capacity Summary'!$B$139:$B$238,0),MATCH('Capacity Backing (Hide)'!$A144,'Capacity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(Hide)'!$A144,'Capacity Summary'!$I$138:$BH$138,0))="x",INDEX('Capacity Summary'!$C$139:$F$238,MATCH('Capacity Backing (Hide)'!BE$132,'Capacity Summary'!$B$139:$B$238,0),4),IF(INDEX('Capacity Summary'!$I$139:$BH$238,MATCH('Capacity Backing (Hide)'!BE$132,'Capacity Summary'!$B$139:$B$238,0),MATCH('Capacity Backing (Hide)'!$A144,'Capacity Summary'!$I$138:$BH$138,0))&lt;&gt;0,INDEX('Capacity Summary'!$I$139:$BH$238,MATCH('Capacity Backing (Hide)'!BE$132,'Capacity Summary'!$B$139:$B$238,0),MATCH('Capacity Backing (Hide)'!$A144,'Capacity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(Hide)'!$A144,'Capacity Summary'!$I$138:$BH$138,0))="x",INDEX('Capacity Summary'!$C$139:$F$238,MATCH('Capacity Backing (Hide)'!BF$132,'Capacity Summary'!$B$139:$B$238,0),4),IF(INDEX('Capacity Summary'!$I$139:$BH$238,MATCH('Capacity Backing (Hide)'!BF$132,'Capacity Summary'!$B$139:$B$238,0),MATCH('Capacity Backing (Hide)'!$A144,'Capacity Summary'!$I$138:$BH$138,0))&lt;&gt;0,INDEX('Capacity Summary'!$I$139:$BH$238,MATCH('Capacity Backing (Hide)'!BF$132,'Capacity Summary'!$B$139:$B$238,0),MATCH('Capacity Backing (Hide)'!$A144,'Capacity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(Hide)'!$A144,'Capacity Summary'!$I$138:$BH$138,0))="x",INDEX('Capacity Summary'!$C$139:$F$238,MATCH('Capacity Backing (Hide)'!BG$132,'Capacity Summary'!$B$139:$B$238,0),4),IF(INDEX('Capacity Summary'!$I$139:$BH$238,MATCH('Capacity Backing (Hide)'!BG$132,'Capacity Summary'!$B$139:$B$238,0),MATCH('Capacity Backing (Hide)'!$A144,'Capacity Summary'!$I$138:$BH$138,0))&lt;&gt;0,INDEX('Capacity Summary'!$I$139:$BH$238,MATCH('Capacity Backing (Hide)'!BG$132,'Capacity Summary'!$B$139:$B$238,0),MATCH('Capacity Backing (Hide)'!$A144,'Capacity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(Hide)'!$A144,'Capacity Summary'!$I$138:$BH$138,0))="x",INDEX('Capacity Summary'!$C$139:$F$238,MATCH('Capacity Backing (Hide)'!BH$132,'Capacity Summary'!$B$139:$B$238,0),4),IF(INDEX('Capacity Summary'!$I$139:$BH$238,MATCH('Capacity Backing (Hide)'!BH$132,'Capacity Summary'!$B$139:$B$238,0),MATCH('Capacity Backing (Hide)'!$A144,'Capacity Summary'!$I$138:$BH$138,0))&lt;&gt;0,INDEX('Capacity Summary'!$I$139:$BH$238,MATCH('Capacity Backing (Hide)'!BH$132,'Capacity Summary'!$B$139:$B$238,0),MATCH('Capacity Backing (Hide)'!$A144,'Capacity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(Hide)'!$A144,'Capacity Summary'!$I$138:$BH$138,0))="x",INDEX('Capacity Summary'!$C$139:$F$238,MATCH('Capacity Backing (Hide)'!BI$132,'Capacity Summary'!$B$139:$B$238,0),4),IF(INDEX('Capacity Summary'!$I$139:$BH$238,MATCH('Capacity Backing (Hide)'!BI$132,'Capacity Summary'!$B$139:$B$238,0),MATCH('Capacity Backing (Hide)'!$A144,'Capacity Summary'!$I$138:$BH$138,0))&lt;&gt;0,INDEX('Capacity Summary'!$I$139:$BH$238,MATCH('Capacity Backing (Hide)'!BI$132,'Capacity Summary'!$B$139:$B$238,0),MATCH('Capacity Backing (Hide)'!$A144,'Capacity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(Hide)'!$A144,'Capacity Summary'!$I$138:$BH$138,0))="x",INDEX('Capacity Summary'!$C$139:$F$238,MATCH('Capacity Backing (Hide)'!BJ$132,'Capacity Summary'!$B$139:$B$238,0),4),IF(INDEX('Capacity Summary'!$I$139:$BH$238,MATCH('Capacity Backing (Hide)'!BJ$132,'Capacity Summary'!$B$139:$B$238,0),MATCH('Capacity Backing (Hide)'!$A144,'Capacity Summary'!$I$138:$BH$138,0))&lt;&gt;0,INDEX('Capacity Summary'!$I$139:$BH$238,MATCH('Capacity Backing (Hide)'!BJ$132,'Capacity Summary'!$B$139:$B$238,0),MATCH('Capacity Backing (Hide)'!$A144,'Capacity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(Hide)'!$A144,'Capacity Summary'!$I$138:$BH$138,0))="x",INDEX('Capacity Summary'!$C$139:$F$238,MATCH('Capacity Backing (Hide)'!BK$132,'Capacity Summary'!$B$139:$B$238,0),4),IF(INDEX('Capacity Summary'!$I$139:$BH$238,MATCH('Capacity Backing (Hide)'!BK$132,'Capacity Summary'!$B$139:$B$238,0),MATCH('Capacity Backing (Hide)'!$A144,'Capacity Summary'!$I$138:$BH$138,0))&lt;&gt;0,INDEX('Capacity Summary'!$I$139:$BH$238,MATCH('Capacity Backing (Hide)'!BK$132,'Capacity Summary'!$B$139:$B$238,0),MATCH('Capacity Backing (Hide)'!$A144,'Capacity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(Hide)'!$A144,'Capacity Summary'!$I$138:$BH$138,0))="x",INDEX('Capacity Summary'!$C$139:$F$238,MATCH('Capacity Backing (Hide)'!BL$132,'Capacity Summary'!$B$139:$B$238,0),4),IF(INDEX('Capacity Summary'!$I$139:$BH$238,MATCH('Capacity Backing (Hide)'!BL$132,'Capacity Summary'!$B$139:$B$238,0),MATCH('Capacity Backing (Hide)'!$A144,'Capacity Summary'!$I$138:$BH$138,0))&lt;&gt;0,INDEX('Capacity Summary'!$I$139:$BH$238,MATCH('Capacity Backing (Hide)'!BL$132,'Capacity Summary'!$B$139:$B$238,0),MATCH('Capacity Backing (Hide)'!$A144,'Capacity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(Hide)'!$A144,'Capacity Summary'!$I$138:$BH$138,0))="x",INDEX('Capacity Summary'!$C$139:$F$238,MATCH('Capacity Backing (Hide)'!BM$132,'Capacity Summary'!$B$139:$B$238,0),4),IF(INDEX('Capacity Summary'!$I$139:$BH$238,MATCH('Capacity Backing (Hide)'!BM$132,'Capacity Summary'!$B$139:$B$238,0),MATCH('Capacity Backing (Hide)'!$A144,'Capacity Summary'!$I$138:$BH$138,0))&lt;&gt;0,INDEX('Capacity Summary'!$I$139:$BH$238,MATCH('Capacity Backing (Hide)'!BM$132,'Capacity Summary'!$B$139:$B$238,0),MATCH('Capacity Backing (Hide)'!$A144,'Capacity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(Hide)'!$A144,'Capacity Summary'!$I$138:$BH$138,0))="x",INDEX('Capacity Summary'!$C$139:$F$238,MATCH('Capacity Backing (Hide)'!BN$132,'Capacity Summary'!$B$139:$B$238,0),4),IF(INDEX('Capacity Summary'!$I$139:$BH$238,MATCH('Capacity Backing (Hide)'!BN$132,'Capacity Summary'!$B$139:$B$238,0),MATCH('Capacity Backing (Hide)'!$A144,'Capacity Summary'!$I$138:$BH$138,0))&lt;&gt;0,INDEX('Capacity Summary'!$I$139:$BH$238,MATCH('Capacity Backing (Hide)'!BN$132,'Capacity Summary'!$B$139:$B$238,0),MATCH('Capacity Backing (Hide)'!$A144,'Capacity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(Hide)'!$A144,'Capacity Summary'!$I$138:$BH$138,0))="x",INDEX('Capacity Summary'!$C$139:$F$238,MATCH('Capacity Backing (Hide)'!BO$132,'Capacity Summary'!$B$139:$B$238,0),4),IF(INDEX('Capacity Summary'!$I$139:$BH$238,MATCH('Capacity Backing (Hide)'!BO$132,'Capacity Summary'!$B$139:$B$238,0),MATCH('Capacity Backing (Hide)'!$A144,'Capacity Summary'!$I$138:$BH$138,0))&lt;&gt;0,INDEX('Capacity Summary'!$I$139:$BH$238,MATCH('Capacity Backing (Hide)'!BO$132,'Capacity Summary'!$B$139:$B$238,0),MATCH('Capacity Backing (Hide)'!$A144,'Capacity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(Hide)'!$A144,'Capacity Summary'!$I$138:$BH$138,0))="x",INDEX('Capacity Summary'!$C$139:$F$238,MATCH('Capacity Backing (Hide)'!BP$132,'Capacity Summary'!$B$139:$B$238,0),4),IF(INDEX('Capacity Summary'!$I$139:$BH$238,MATCH('Capacity Backing (Hide)'!BP$132,'Capacity Summary'!$B$139:$B$238,0),MATCH('Capacity Backing (Hide)'!$A144,'Capacity Summary'!$I$138:$BH$138,0))&lt;&gt;0,INDEX('Capacity Summary'!$I$139:$BH$238,MATCH('Capacity Backing (Hide)'!BP$132,'Capacity Summary'!$B$139:$B$238,0),MATCH('Capacity Backing (Hide)'!$A144,'Capacity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(Hide)'!$A144,'Capacity Summary'!$I$138:$BH$138,0))="x",INDEX('Capacity Summary'!$C$139:$F$238,MATCH('Capacity Backing (Hide)'!BQ$132,'Capacity Summary'!$B$139:$B$238,0),4),IF(INDEX('Capacity Summary'!$I$139:$BH$238,MATCH('Capacity Backing (Hide)'!BQ$132,'Capacity Summary'!$B$139:$B$238,0),MATCH('Capacity Backing (Hide)'!$A144,'Capacity Summary'!$I$138:$BH$138,0))&lt;&gt;0,INDEX('Capacity Summary'!$I$139:$BH$238,MATCH('Capacity Backing (Hide)'!BQ$132,'Capacity Summary'!$B$139:$B$238,0),MATCH('Capacity Backing (Hide)'!$A144,'Capacity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(Hide)'!$A144,'Capacity Summary'!$I$138:$BH$138,0))="x",INDEX('Capacity Summary'!$C$139:$F$238,MATCH('Capacity Backing (Hide)'!BR$132,'Capacity Summary'!$B$139:$B$238,0),4),IF(INDEX('Capacity Summary'!$I$139:$BH$238,MATCH('Capacity Backing (Hide)'!BR$132,'Capacity Summary'!$B$139:$B$238,0),MATCH('Capacity Backing (Hide)'!$A144,'Capacity Summary'!$I$138:$BH$138,0))&lt;&gt;0,INDEX('Capacity Summary'!$I$139:$BH$238,MATCH('Capacity Backing (Hide)'!BR$132,'Capacity Summary'!$B$139:$B$238,0),MATCH('Capacity Backing (Hide)'!$A144,'Capacity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(Hide)'!$A144,'Capacity Summary'!$I$138:$BH$138,0))="x",INDEX('Capacity Summary'!$C$139:$F$238,MATCH('Capacity Backing (Hide)'!BS$132,'Capacity Summary'!$B$139:$B$238,0),4),IF(INDEX('Capacity Summary'!$I$139:$BH$238,MATCH('Capacity Backing (Hide)'!BS$132,'Capacity Summary'!$B$139:$B$238,0),MATCH('Capacity Backing (Hide)'!$A144,'Capacity Summary'!$I$138:$BH$138,0))&lt;&gt;0,INDEX('Capacity Summary'!$I$139:$BH$238,MATCH('Capacity Backing (Hide)'!BS$132,'Capacity Summary'!$B$139:$B$238,0),MATCH('Capacity Backing (Hide)'!$A144,'Capacity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(Hide)'!$A144,'Capacity Summary'!$I$138:$BH$138,0))="x",INDEX('Capacity Summary'!$C$139:$F$238,MATCH('Capacity Backing (Hide)'!BT$132,'Capacity Summary'!$B$139:$B$238,0),4),IF(INDEX('Capacity Summary'!$I$139:$BH$238,MATCH('Capacity Backing (Hide)'!BT$132,'Capacity Summary'!$B$139:$B$238,0),MATCH('Capacity Backing (Hide)'!$A144,'Capacity Summary'!$I$138:$BH$138,0))&lt;&gt;0,INDEX('Capacity Summary'!$I$139:$BH$238,MATCH('Capacity Backing (Hide)'!BT$132,'Capacity Summary'!$B$139:$B$238,0),MATCH('Capacity Backing (Hide)'!$A144,'Capacity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(Hide)'!$A144,'Capacity Summary'!$I$138:$BH$138,0))="x",INDEX('Capacity Summary'!$C$139:$F$238,MATCH('Capacity Backing (Hide)'!BU$132,'Capacity Summary'!$B$139:$B$238,0),4),IF(INDEX('Capacity Summary'!$I$139:$BH$238,MATCH('Capacity Backing (Hide)'!BU$132,'Capacity Summary'!$B$139:$B$238,0),MATCH('Capacity Backing (Hide)'!$A144,'Capacity Summary'!$I$138:$BH$138,0))&lt;&gt;0,INDEX('Capacity Summary'!$I$139:$BH$238,MATCH('Capacity Backing (Hide)'!BU$132,'Capacity Summary'!$B$139:$B$238,0),MATCH('Capacity Backing (Hide)'!$A144,'Capacity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(Hide)'!$A144,'Capacity Summary'!$I$138:$BH$138,0))="x",INDEX('Capacity Summary'!$C$139:$F$238,MATCH('Capacity Backing (Hide)'!BV$132,'Capacity Summary'!$B$139:$B$238,0),4),IF(INDEX('Capacity Summary'!$I$139:$BH$238,MATCH('Capacity Backing (Hide)'!BV$132,'Capacity Summary'!$B$139:$B$238,0),MATCH('Capacity Backing (Hide)'!$A144,'Capacity Summary'!$I$138:$BH$138,0))&lt;&gt;0,INDEX('Capacity Summary'!$I$139:$BH$238,MATCH('Capacity Backing (Hide)'!BV$132,'Capacity Summary'!$B$139:$B$238,0),MATCH('Capacity Backing (Hide)'!$A144,'Capacity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(Hide)'!$A144,'Capacity Summary'!$I$138:$BH$138,0))="x",INDEX('Capacity Summary'!$C$139:$F$238,MATCH('Capacity Backing (Hide)'!BW$132,'Capacity Summary'!$B$139:$B$238,0),4),IF(INDEX('Capacity Summary'!$I$139:$BH$238,MATCH('Capacity Backing (Hide)'!BW$132,'Capacity Summary'!$B$139:$B$238,0),MATCH('Capacity Backing (Hide)'!$A144,'Capacity Summary'!$I$138:$BH$138,0))&lt;&gt;0,INDEX('Capacity Summary'!$I$139:$BH$238,MATCH('Capacity Backing (Hide)'!BW$132,'Capacity Summary'!$B$139:$B$238,0),MATCH('Capacity Backing (Hide)'!$A144,'Capacity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(Hide)'!$A144,'Capacity Summary'!$I$138:$BH$138,0))="x",INDEX('Capacity Summary'!$C$139:$F$238,MATCH('Capacity Backing (Hide)'!BX$132,'Capacity Summary'!$B$139:$B$238,0),4),IF(INDEX('Capacity Summary'!$I$139:$BH$238,MATCH('Capacity Backing (Hide)'!BX$132,'Capacity Summary'!$B$139:$B$238,0),MATCH('Capacity Backing (Hide)'!$A144,'Capacity Summary'!$I$138:$BH$138,0))&lt;&gt;0,INDEX('Capacity Summary'!$I$139:$BH$238,MATCH('Capacity Backing (Hide)'!BX$132,'Capacity Summary'!$B$139:$B$238,0),MATCH('Capacity Backing (Hide)'!$A144,'Capacity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(Hide)'!$A144,'Capacity Summary'!$I$138:$BH$138,0))="x",INDEX('Capacity Summary'!$C$139:$F$238,MATCH('Capacity Backing (Hide)'!BY$132,'Capacity Summary'!$B$139:$B$238,0),4),IF(INDEX('Capacity Summary'!$I$139:$BH$238,MATCH('Capacity Backing (Hide)'!BY$132,'Capacity Summary'!$B$139:$B$238,0),MATCH('Capacity Backing (Hide)'!$A144,'Capacity Summary'!$I$138:$BH$138,0))&lt;&gt;0,INDEX('Capacity Summary'!$I$139:$BH$238,MATCH('Capacity Backing (Hide)'!BY$132,'Capacity Summary'!$B$139:$B$238,0),MATCH('Capacity Backing (Hide)'!$A144,'Capacity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(Hide)'!$A144,'Capacity Summary'!$I$138:$BH$138,0))="x",INDEX('Capacity Summary'!$C$139:$F$238,MATCH('Capacity Backing (Hide)'!BZ$132,'Capacity Summary'!$B$139:$B$238,0),4),IF(INDEX('Capacity Summary'!$I$139:$BH$238,MATCH('Capacity Backing (Hide)'!BZ$132,'Capacity Summary'!$B$139:$B$238,0),MATCH('Capacity Backing (Hide)'!$A144,'Capacity Summary'!$I$138:$BH$138,0))&lt;&gt;0,INDEX('Capacity Summary'!$I$139:$BH$238,MATCH('Capacity Backing (Hide)'!BZ$132,'Capacity Summary'!$B$139:$B$238,0),MATCH('Capacity Backing (Hide)'!$A144,'Capacity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(Hide)'!$A144,'Capacity Summary'!$I$138:$BH$138,0))="x",INDEX('Capacity Summary'!$C$139:$F$238,MATCH('Capacity Backing (Hide)'!CA$132,'Capacity Summary'!$B$139:$B$238,0),4),IF(INDEX('Capacity Summary'!$I$139:$BH$238,MATCH('Capacity Backing (Hide)'!CA$132,'Capacity Summary'!$B$139:$B$238,0),MATCH('Capacity Backing (Hide)'!$A144,'Capacity Summary'!$I$138:$BH$138,0))&lt;&gt;0,INDEX('Capacity Summary'!$I$139:$BH$238,MATCH('Capacity Backing (Hide)'!CA$132,'Capacity Summary'!$B$139:$B$238,0),MATCH('Capacity Backing (Hide)'!$A144,'Capacity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(Hide)'!$A144,'Capacity Summary'!$I$138:$BH$138,0))="x",INDEX('Capacity Summary'!$C$139:$F$238,MATCH('Capacity Backing (Hide)'!CB$132,'Capacity Summary'!$B$139:$B$238,0),4),IF(INDEX('Capacity Summary'!$I$139:$BH$238,MATCH('Capacity Backing (Hide)'!CB$132,'Capacity Summary'!$B$139:$B$238,0),MATCH('Capacity Backing (Hide)'!$A144,'Capacity Summary'!$I$138:$BH$138,0))&lt;&gt;0,INDEX('Capacity Summary'!$I$139:$BH$238,MATCH('Capacity Backing (Hide)'!CB$132,'Capacity Summary'!$B$139:$B$238,0),MATCH('Capacity Backing (Hide)'!$A144,'Capacity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(Hide)'!$A144,'Capacity Summary'!$I$138:$BH$138,0))="x",INDEX('Capacity Summary'!$C$139:$F$238,MATCH('Capacity Backing (Hide)'!CC$132,'Capacity Summary'!$B$139:$B$238,0),4),IF(INDEX('Capacity Summary'!$I$139:$BH$238,MATCH('Capacity Backing (Hide)'!CC$132,'Capacity Summary'!$B$139:$B$238,0),MATCH('Capacity Backing (Hide)'!$A144,'Capacity Summary'!$I$138:$BH$138,0))&lt;&gt;0,INDEX('Capacity Summary'!$I$139:$BH$238,MATCH('Capacity Backing (Hide)'!CC$132,'Capacity Summary'!$B$139:$B$238,0),MATCH('Capacity Backing (Hide)'!$A144,'Capacity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(Hide)'!$A144,'Capacity Summary'!$I$138:$BH$138,0))="x",INDEX('Capacity Summary'!$C$139:$F$238,MATCH('Capacity Backing (Hide)'!CD$132,'Capacity Summary'!$B$139:$B$238,0),4),IF(INDEX('Capacity Summary'!$I$139:$BH$238,MATCH('Capacity Backing (Hide)'!CD$132,'Capacity Summary'!$B$139:$B$238,0),MATCH('Capacity Backing (Hide)'!$A144,'Capacity Summary'!$I$138:$BH$138,0))&lt;&gt;0,INDEX('Capacity Summary'!$I$139:$BH$238,MATCH('Capacity Backing (Hide)'!CD$132,'Capacity Summary'!$B$139:$B$238,0),MATCH('Capacity Backing (Hide)'!$A144,'Capacity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(Hide)'!$A144,'Capacity Summary'!$I$138:$BH$138,0))="x",INDEX('Capacity Summary'!$C$139:$F$238,MATCH('Capacity Backing (Hide)'!CE$132,'Capacity Summary'!$B$139:$B$238,0),4),IF(INDEX('Capacity Summary'!$I$139:$BH$238,MATCH('Capacity Backing (Hide)'!CE$132,'Capacity Summary'!$B$139:$B$238,0),MATCH('Capacity Backing (Hide)'!$A144,'Capacity Summary'!$I$138:$BH$138,0))&lt;&gt;0,INDEX('Capacity Summary'!$I$139:$BH$238,MATCH('Capacity Backing (Hide)'!CE$132,'Capacity Summary'!$B$139:$B$238,0),MATCH('Capacity Backing (Hide)'!$A144,'Capacity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(Hide)'!$A144,'Capacity Summary'!$I$138:$BH$138,0))="x",INDEX('Capacity Summary'!$C$139:$F$238,MATCH('Capacity Backing (Hide)'!CF$132,'Capacity Summary'!$B$139:$B$238,0),4),IF(INDEX('Capacity Summary'!$I$139:$BH$238,MATCH('Capacity Backing (Hide)'!CF$132,'Capacity Summary'!$B$139:$B$238,0),MATCH('Capacity Backing (Hide)'!$A144,'Capacity Summary'!$I$138:$BH$138,0))&lt;&gt;0,INDEX('Capacity Summary'!$I$139:$BH$238,MATCH('Capacity Backing (Hide)'!CF$132,'Capacity Summary'!$B$139:$B$238,0),MATCH('Capacity Backing (Hide)'!$A144,'Capacity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(Hide)'!$A144,'Capacity Summary'!$I$138:$BH$138,0))="x",INDEX('Capacity Summary'!$C$139:$F$238,MATCH('Capacity Backing (Hide)'!CG$132,'Capacity Summary'!$B$139:$B$238,0),4),IF(INDEX('Capacity Summary'!$I$139:$BH$238,MATCH('Capacity Backing (Hide)'!CG$132,'Capacity Summary'!$B$139:$B$238,0),MATCH('Capacity Backing (Hide)'!$A144,'Capacity Summary'!$I$138:$BH$138,0))&lt;&gt;0,INDEX('Capacity Summary'!$I$139:$BH$238,MATCH('Capacity Backing (Hide)'!CG$132,'Capacity Summary'!$B$139:$B$238,0),MATCH('Capacity Backing (Hide)'!$A144,'Capacity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(Hide)'!$A144,'Capacity Summary'!$I$138:$BH$138,0))="x",INDEX('Capacity Summary'!$C$139:$F$238,MATCH('Capacity Backing (Hide)'!CH$132,'Capacity Summary'!$B$139:$B$238,0),4),IF(INDEX('Capacity Summary'!$I$139:$BH$238,MATCH('Capacity Backing (Hide)'!CH$132,'Capacity Summary'!$B$139:$B$238,0),MATCH('Capacity Backing (Hide)'!$A144,'Capacity Summary'!$I$138:$BH$138,0))&lt;&gt;0,INDEX('Capacity Summary'!$I$139:$BH$238,MATCH('Capacity Backing (Hide)'!CH$132,'Capacity Summary'!$B$139:$B$238,0),MATCH('Capacity Backing (Hide)'!$A144,'Capacity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(Hide)'!$A144,'Capacity Summary'!$I$138:$BH$138,0))="x",INDEX('Capacity Summary'!$C$139:$F$238,MATCH('Capacity Backing (Hide)'!CI$132,'Capacity Summary'!$B$139:$B$238,0),4),IF(INDEX('Capacity Summary'!$I$139:$BH$238,MATCH('Capacity Backing (Hide)'!CI$132,'Capacity Summary'!$B$139:$B$238,0),MATCH('Capacity Backing (Hide)'!$A144,'Capacity Summary'!$I$138:$BH$138,0))&lt;&gt;0,INDEX('Capacity Summary'!$I$139:$BH$238,MATCH('Capacity Backing (Hide)'!CI$132,'Capacity Summary'!$B$139:$B$238,0),MATCH('Capacity Backing (Hide)'!$A144,'Capacity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(Hide)'!$A144,'Capacity Summary'!$I$138:$BH$138,0))="x",INDEX('Capacity Summary'!$C$139:$F$238,MATCH('Capacity Backing (Hide)'!CJ$132,'Capacity Summary'!$B$139:$B$238,0),4),IF(INDEX('Capacity Summary'!$I$139:$BH$238,MATCH('Capacity Backing (Hide)'!CJ$132,'Capacity Summary'!$B$139:$B$238,0),MATCH('Capacity Backing (Hide)'!$A144,'Capacity Summary'!$I$138:$BH$138,0))&lt;&gt;0,INDEX('Capacity Summary'!$I$139:$BH$238,MATCH('Capacity Backing (Hide)'!CJ$132,'Capacity Summary'!$B$139:$B$238,0),MATCH('Capacity Backing (Hide)'!$A144,'Capacity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(Hide)'!$A144,'Capacity Summary'!$I$138:$BH$138,0))="x",INDEX('Capacity Summary'!$C$139:$F$238,MATCH('Capacity Backing (Hide)'!CK$132,'Capacity Summary'!$B$139:$B$238,0),4),IF(INDEX('Capacity Summary'!$I$139:$BH$238,MATCH('Capacity Backing (Hide)'!CK$132,'Capacity Summary'!$B$139:$B$238,0),MATCH('Capacity Backing (Hide)'!$A144,'Capacity Summary'!$I$138:$BH$138,0))&lt;&gt;0,INDEX('Capacity Summary'!$I$139:$BH$238,MATCH('Capacity Backing (Hide)'!CK$132,'Capacity Summary'!$B$139:$B$238,0),MATCH('Capacity Backing (Hide)'!$A144,'Capacity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(Hide)'!$A144,'Capacity Summary'!$I$138:$BH$138,0))="x",INDEX('Capacity Summary'!$C$139:$F$238,MATCH('Capacity Backing (Hide)'!CL$132,'Capacity Summary'!$B$139:$B$238,0),4),IF(INDEX('Capacity Summary'!$I$139:$BH$238,MATCH('Capacity Backing (Hide)'!CL$132,'Capacity Summary'!$B$139:$B$238,0),MATCH('Capacity Backing (Hide)'!$A144,'Capacity Summary'!$I$138:$BH$138,0))&lt;&gt;0,INDEX('Capacity Summary'!$I$139:$BH$238,MATCH('Capacity Backing (Hide)'!CL$132,'Capacity Summary'!$B$139:$B$238,0),MATCH('Capacity Backing (Hide)'!$A144,'Capacity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(Hide)'!$A144,'Capacity Summary'!$I$138:$BH$138,0))="x",INDEX('Capacity Summary'!$C$139:$F$238,MATCH('Capacity Backing (Hide)'!CM$132,'Capacity Summary'!$B$139:$B$238,0),4),IF(INDEX('Capacity Summary'!$I$139:$BH$238,MATCH('Capacity Backing (Hide)'!CM$132,'Capacity Summary'!$B$139:$B$238,0),MATCH('Capacity Backing (Hide)'!$A144,'Capacity Summary'!$I$138:$BH$138,0))&lt;&gt;0,INDEX('Capacity Summary'!$I$139:$BH$238,MATCH('Capacity Backing (Hide)'!CM$132,'Capacity Summary'!$B$139:$B$238,0),MATCH('Capacity Backing (Hide)'!$A144,'Capacity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(Hide)'!$A144,'Capacity Summary'!$I$138:$BH$138,0))="x",INDEX('Capacity Summary'!$C$139:$F$238,MATCH('Capacity Backing (Hide)'!CN$132,'Capacity Summary'!$B$139:$B$238,0),4),IF(INDEX('Capacity Summary'!$I$139:$BH$238,MATCH('Capacity Backing (Hide)'!CN$132,'Capacity Summary'!$B$139:$B$238,0),MATCH('Capacity Backing (Hide)'!$A144,'Capacity Summary'!$I$138:$BH$138,0))&lt;&gt;0,INDEX('Capacity Summary'!$I$139:$BH$238,MATCH('Capacity Backing (Hide)'!CN$132,'Capacity Summary'!$B$139:$B$238,0),MATCH('Capacity Backing (Hide)'!$A144,'Capacity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(Hide)'!$A144,'Capacity Summary'!$I$138:$BH$138,0))="x",INDEX('Capacity Summary'!$C$139:$F$238,MATCH('Capacity Backing (Hide)'!CO$132,'Capacity Summary'!$B$139:$B$238,0),4),IF(INDEX('Capacity Summary'!$I$139:$BH$238,MATCH('Capacity Backing (Hide)'!CO$132,'Capacity Summary'!$B$139:$B$238,0),MATCH('Capacity Backing (Hide)'!$A144,'Capacity Summary'!$I$138:$BH$138,0))&lt;&gt;0,INDEX('Capacity Summary'!$I$139:$BH$238,MATCH('Capacity Backing (Hide)'!CO$132,'Capacity Summary'!$B$139:$B$238,0),MATCH('Capacity Backing (Hide)'!$A144,'Capacity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(Hide)'!$A144,'Capacity Summary'!$I$138:$BH$138,0))="x",INDEX('Capacity Summary'!$C$139:$F$238,MATCH('Capacity Backing (Hide)'!CP$132,'Capacity Summary'!$B$139:$B$238,0),4),IF(INDEX('Capacity Summary'!$I$139:$BH$238,MATCH('Capacity Backing (Hide)'!CP$132,'Capacity Summary'!$B$139:$B$238,0),MATCH('Capacity Backing (Hide)'!$A144,'Capacity Summary'!$I$138:$BH$138,0))&lt;&gt;0,INDEX('Capacity Summary'!$I$139:$BH$238,MATCH('Capacity Backing (Hide)'!CP$132,'Capacity Summary'!$B$139:$B$238,0),MATCH('Capacity Backing (Hide)'!$A144,'Capacity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(Hide)'!$A144,'Capacity Summary'!$I$138:$BH$138,0))="x",INDEX('Capacity Summary'!$C$139:$F$238,MATCH('Capacity Backing (Hide)'!CQ$132,'Capacity Summary'!$B$139:$B$238,0),4),IF(INDEX('Capacity Summary'!$I$139:$BH$238,MATCH('Capacity Backing (Hide)'!CQ$132,'Capacity Summary'!$B$139:$B$238,0),MATCH('Capacity Backing (Hide)'!$A144,'Capacity Summary'!$I$138:$BH$138,0))&lt;&gt;0,INDEX('Capacity Summary'!$I$139:$BH$238,MATCH('Capacity Backing (Hide)'!CQ$132,'Capacity Summary'!$B$139:$B$238,0),MATCH('Capacity Backing (Hide)'!$A144,'Capacity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(Hide)'!$A144,'Capacity Summary'!$I$138:$BH$138,0))="x",INDEX('Capacity Summary'!$C$139:$F$238,MATCH('Capacity Backing (Hide)'!CR$132,'Capacity Summary'!$B$139:$B$238,0),4),IF(INDEX('Capacity Summary'!$I$139:$BH$238,MATCH('Capacity Backing (Hide)'!CR$132,'Capacity Summary'!$B$139:$B$238,0),MATCH('Capacity Backing (Hide)'!$A144,'Capacity Summary'!$I$138:$BH$138,0))&lt;&gt;0,INDEX('Capacity Summary'!$I$139:$BH$238,MATCH('Capacity Backing (Hide)'!CR$132,'Capacity Summary'!$B$139:$B$238,0),MATCH('Capacity Backing (Hide)'!$A144,'Capacity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(Hide)'!$A144,'Capacity Summary'!$I$138:$BH$138,0))="x",INDEX('Capacity Summary'!$C$139:$F$238,MATCH('Capacity Backing (Hide)'!CS$132,'Capacity Summary'!$B$139:$B$238,0),4),IF(INDEX('Capacity Summary'!$I$139:$BH$238,MATCH('Capacity Backing (Hide)'!CS$132,'Capacity Summary'!$B$139:$B$238,0),MATCH('Capacity Backing (Hide)'!$A144,'Capacity Summary'!$I$138:$BH$138,0))&lt;&gt;0,INDEX('Capacity Summary'!$I$139:$BH$238,MATCH('Capacity Backing (Hide)'!CS$132,'Capacity Summary'!$B$139:$B$238,0),MATCH('Capacity Backing (Hide)'!$A144,'Capacity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(Hide)'!$A144,'Capacity Summary'!$I$138:$BH$138,0))="x",INDEX('Capacity Summary'!$C$139:$F$238,MATCH('Capacity Backing (Hide)'!CT$132,'Capacity Summary'!$B$139:$B$238,0),4),IF(INDEX('Capacity Summary'!$I$139:$BH$238,MATCH('Capacity Backing (Hide)'!CT$132,'Capacity Summary'!$B$139:$B$238,0),MATCH('Capacity Backing (Hide)'!$A144,'Capacity Summary'!$I$138:$BH$138,0))&lt;&gt;0,INDEX('Capacity Summary'!$I$139:$BH$238,MATCH('Capacity Backing (Hide)'!CT$132,'Capacity Summary'!$B$139:$B$238,0),MATCH('Capacity Backing (Hide)'!$A144,'Capacity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(Hide)'!$A144,'Capacity Summary'!$I$138:$BH$138,0))="x",INDEX('Capacity Summary'!$C$139:$F$238,MATCH('Capacity Backing (Hide)'!CU$132,'Capacity Summary'!$B$139:$B$238,0),4),IF(INDEX('Capacity Summary'!$I$139:$BH$238,MATCH('Capacity Backing (Hide)'!CU$132,'Capacity Summary'!$B$139:$B$238,0),MATCH('Capacity Backing (Hide)'!$A144,'Capacity Summary'!$I$138:$BH$138,0))&lt;&gt;0,INDEX('Capacity Summary'!$I$139:$BH$238,MATCH('Capacity Backing (Hide)'!CU$132,'Capacity Summary'!$B$139:$B$238,0),MATCH('Capacity Backing (Hide)'!$A144,'Capacity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(Hide)'!$A144,'Capacity Summary'!$I$138:$BH$138,0))="x",INDEX('Capacity Summary'!$C$139:$F$238,MATCH('Capacity Backing (Hide)'!CV$132,'Capacity Summary'!$B$139:$B$238,0),4),IF(INDEX('Capacity Summary'!$I$139:$BH$238,MATCH('Capacity Backing (Hide)'!CV$132,'Capacity Summary'!$B$139:$B$238,0),MATCH('Capacity Backing (Hide)'!$A144,'Capacity Summary'!$I$138:$BH$138,0))&lt;&gt;0,INDEX('Capacity Summary'!$I$139:$BH$238,MATCH('Capacity Backing (Hide)'!CV$132,'Capacity Summary'!$B$139:$B$238,0),MATCH('Capacity Backing (Hide)'!$A144,'Capacity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(Hide)'!$A144,'Capacity Summary'!$I$138:$BH$138,0))="x",INDEX('Capacity Summary'!$C$139:$F$238,MATCH('Capacity Backing (Hide)'!CW$132,'Capacity Summary'!$B$139:$B$238,0),4),IF(INDEX('Capacity Summary'!$I$139:$BH$238,MATCH('Capacity Backing (Hide)'!CW$132,'Capacity Summary'!$B$139:$B$238,0),MATCH('Capacity Backing (Hide)'!$A144,'Capacity Summary'!$I$138:$BH$138,0))&lt;&gt;0,INDEX('Capacity Summary'!$I$139:$BH$238,MATCH('Capacity Backing (Hide)'!CW$132,'Capacity Summary'!$B$139:$B$238,0),MATCH('Capacity Backing (Hide)'!$A144,'Capacity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(Hide)'!$A145,'Capacity Summary'!$I$138:$BH$138,0))="x",INDEX('Capacity Summary'!$C$139:$F$238,MATCH('Capacity Backing (Hide)'!B$132,'Capacity Summary'!$B$139:$B$238,0),4),IF(INDEX('Capacity Summary'!$I$139:$BH$238,MATCH('Capacity Backing (Hide)'!B$132,'Capacity Summary'!$B$139:$B$238,0),MATCH('Capacity Backing (Hide)'!$A145,'Capacity Summary'!$I$138:$BH$138,0))&lt;&gt;0,INDEX('Capacity Summary'!$I$139:$BH$238,MATCH('Capacity Backing (Hide)'!B$132,'Capacity Summary'!$B$139:$B$238,0),MATCH('Capacity Backing (Hide)'!$A145,'Capacity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(Hide)'!$A145,'Capacity Summary'!$I$138:$BH$138,0))="x",INDEX('Capacity Summary'!$C$139:$F$238,MATCH('Capacity Backing (Hide)'!C$132,'Capacity Summary'!$B$139:$B$238,0),4),IF(INDEX('Capacity Summary'!$I$139:$BH$238,MATCH('Capacity Backing (Hide)'!C$132,'Capacity Summary'!$B$139:$B$238,0),MATCH('Capacity Backing (Hide)'!$A145,'Capacity Summary'!$I$138:$BH$138,0))&lt;&gt;0,INDEX('Capacity Summary'!$I$139:$BH$238,MATCH('Capacity Backing (Hide)'!C$132,'Capacity Summary'!$B$139:$B$238,0),MATCH('Capacity Backing (Hide)'!$A145,'Capacity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(Hide)'!$A145,'Capacity Summary'!$I$138:$BH$138,0))="x",INDEX('Capacity Summary'!$C$139:$F$238,MATCH('Capacity Backing (Hide)'!D$132,'Capacity Summary'!$B$139:$B$238,0),4),IF(INDEX('Capacity Summary'!$I$139:$BH$238,MATCH('Capacity Backing (Hide)'!D$132,'Capacity Summary'!$B$139:$B$238,0),MATCH('Capacity Backing (Hide)'!$A145,'Capacity Summary'!$I$138:$BH$138,0))&lt;&gt;0,INDEX('Capacity Summary'!$I$139:$BH$238,MATCH('Capacity Backing (Hide)'!D$132,'Capacity Summary'!$B$139:$B$238,0),MATCH('Capacity Backing (Hide)'!$A145,'Capacity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(Hide)'!$A145,'Capacity Summary'!$I$138:$BH$138,0))="x",INDEX('Capacity Summary'!$C$139:$F$238,MATCH('Capacity Backing (Hide)'!E$132,'Capacity Summary'!$B$139:$B$238,0),4),IF(INDEX('Capacity Summary'!$I$139:$BH$238,MATCH('Capacity Backing (Hide)'!E$132,'Capacity Summary'!$B$139:$B$238,0),MATCH('Capacity Backing (Hide)'!$A145,'Capacity Summary'!$I$138:$BH$138,0))&lt;&gt;0,INDEX('Capacity Summary'!$I$139:$BH$238,MATCH('Capacity Backing (Hide)'!E$132,'Capacity Summary'!$B$139:$B$238,0),MATCH('Capacity Backing (Hide)'!$A145,'Capacity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(Hide)'!$A145,'Capacity Summary'!$I$138:$BH$138,0))="x",INDEX('Capacity Summary'!$C$139:$F$238,MATCH('Capacity Backing (Hide)'!F$132,'Capacity Summary'!$B$139:$B$238,0),4),IF(INDEX('Capacity Summary'!$I$139:$BH$238,MATCH('Capacity Backing (Hide)'!F$132,'Capacity Summary'!$B$139:$B$238,0),MATCH('Capacity Backing (Hide)'!$A145,'Capacity Summary'!$I$138:$BH$138,0))&lt;&gt;0,INDEX('Capacity Summary'!$I$139:$BH$238,MATCH('Capacity Backing (Hide)'!F$132,'Capacity Summary'!$B$139:$B$238,0),MATCH('Capacity Backing (Hide)'!$A145,'Capacity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(Hide)'!$A145,'Capacity Summary'!$I$138:$BH$138,0))="x",INDEX('Capacity Summary'!$C$139:$F$238,MATCH('Capacity Backing (Hide)'!G$132,'Capacity Summary'!$B$139:$B$238,0),4),IF(INDEX('Capacity Summary'!$I$139:$BH$238,MATCH('Capacity Backing (Hide)'!G$132,'Capacity Summary'!$B$139:$B$238,0),MATCH('Capacity Backing (Hide)'!$A145,'Capacity Summary'!$I$138:$BH$138,0))&lt;&gt;0,INDEX('Capacity Summary'!$I$139:$BH$238,MATCH('Capacity Backing (Hide)'!G$132,'Capacity Summary'!$B$139:$B$238,0),MATCH('Capacity Backing (Hide)'!$A145,'Capacity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(Hide)'!$A145,'Capacity Summary'!$I$138:$BH$138,0))="x",INDEX('Capacity Summary'!$C$139:$F$238,MATCH('Capacity Backing (Hide)'!H$132,'Capacity Summary'!$B$139:$B$238,0),4),IF(INDEX('Capacity Summary'!$I$139:$BH$238,MATCH('Capacity Backing (Hide)'!H$132,'Capacity Summary'!$B$139:$B$238,0),MATCH('Capacity Backing (Hide)'!$A145,'Capacity Summary'!$I$138:$BH$138,0))&lt;&gt;0,INDEX('Capacity Summary'!$I$139:$BH$238,MATCH('Capacity Backing (Hide)'!H$132,'Capacity Summary'!$B$139:$B$238,0),MATCH('Capacity Backing (Hide)'!$A145,'Capacity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(Hide)'!$A145,'Capacity Summary'!$I$138:$BH$138,0))="x",INDEX('Capacity Summary'!$C$139:$F$238,MATCH('Capacity Backing (Hide)'!I$132,'Capacity Summary'!$B$139:$B$238,0),4),IF(INDEX('Capacity Summary'!$I$139:$BH$238,MATCH('Capacity Backing (Hide)'!I$132,'Capacity Summary'!$B$139:$B$238,0),MATCH('Capacity Backing (Hide)'!$A145,'Capacity Summary'!$I$138:$BH$138,0))&lt;&gt;0,INDEX('Capacity Summary'!$I$139:$BH$238,MATCH('Capacity Backing (Hide)'!I$132,'Capacity Summary'!$B$139:$B$238,0),MATCH('Capacity Backing (Hide)'!$A145,'Capacity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(Hide)'!$A145,'Capacity Summary'!$I$138:$BH$138,0))="x",INDEX('Capacity Summary'!$C$139:$F$238,MATCH('Capacity Backing (Hide)'!J$132,'Capacity Summary'!$B$139:$B$238,0),4),IF(INDEX('Capacity Summary'!$I$139:$BH$238,MATCH('Capacity Backing (Hide)'!J$132,'Capacity Summary'!$B$139:$B$238,0),MATCH('Capacity Backing (Hide)'!$A145,'Capacity Summary'!$I$138:$BH$138,0))&lt;&gt;0,INDEX('Capacity Summary'!$I$139:$BH$238,MATCH('Capacity Backing (Hide)'!J$132,'Capacity Summary'!$B$139:$B$238,0),MATCH('Capacity Backing (Hide)'!$A145,'Capacity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(Hide)'!$A145,'Capacity Summary'!$I$138:$BH$138,0))="x",INDEX('Capacity Summary'!$C$139:$F$238,MATCH('Capacity Backing (Hide)'!K$132,'Capacity Summary'!$B$139:$B$238,0),4),IF(INDEX('Capacity Summary'!$I$139:$BH$238,MATCH('Capacity Backing (Hide)'!K$132,'Capacity Summary'!$B$139:$B$238,0),MATCH('Capacity Backing (Hide)'!$A145,'Capacity Summary'!$I$138:$BH$138,0))&lt;&gt;0,INDEX('Capacity Summary'!$I$139:$BH$238,MATCH('Capacity Backing (Hide)'!K$132,'Capacity Summary'!$B$139:$B$238,0),MATCH('Capacity Backing (Hide)'!$A145,'Capacity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(Hide)'!$A145,'Capacity Summary'!$I$138:$BH$138,0))="x",INDEX('Capacity Summary'!$C$139:$F$238,MATCH('Capacity Backing (Hide)'!L$132,'Capacity Summary'!$B$139:$B$238,0),4),IF(INDEX('Capacity Summary'!$I$139:$BH$238,MATCH('Capacity Backing (Hide)'!L$132,'Capacity Summary'!$B$139:$B$238,0),MATCH('Capacity Backing (Hide)'!$A145,'Capacity Summary'!$I$138:$BH$138,0))&lt;&gt;0,INDEX('Capacity Summary'!$I$139:$BH$238,MATCH('Capacity Backing (Hide)'!L$132,'Capacity Summary'!$B$139:$B$238,0),MATCH('Capacity Backing (Hide)'!$A145,'Capacity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(Hide)'!$A145,'Capacity Summary'!$I$138:$BH$138,0))="x",INDEX('Capacity Summary'!$C$139:$F$238,MATCH('Capacity Backing (Hide)'!M$132,'Capacity Summary'!$B$139:$B$238,0),4),IF(INDEX('Capacity Summary'!$I$139:$BH$238,MATCH('Capacity Backing (Hide)'!M$132,'Capacity Summary'!$B$139:$B$238,0),MATCH('Capacity Backing (Hide)'!$A145,'Capacity Summary'!$I$138:$BH$138,0))&lt;&gt;0,INDEX('Capacity Summary'!$I$139:$BH$238,MATCH('Capacity Backing (Hide)'!M$132,'Capacity Summary'!$B$139:$B$238,0),MATCH('Capacity Backing (Hide)'!$A145,'Capacity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(Hide)'!$A145,'Capacity Summary'!$I$138:$BH$138,0))="x",INDEX('Capacity Summary'!$C$139:$F$238,MATCH('Capacity Backing (Hide)'!N$132,'Capacity Summary'!$B$139:$B$238,0),4),IF(INDEX('Capacity Summary'!$I$139:$BH$238,MATCH('Capacity Backing (Hide)'!N$132,'Capacity Summary'!$B$139:$B$238,0),MATCH('Capacity Backing (Hide)'!$A145,'Capacity Summary'!$I$138:$BH$138,0))&lt;&gt;0,INDEX('Capacity Summary'!$I$139:$BH$238,MATCH('Capacity Backing (Hide)'!N$132,'Capacity Summary'!$B$139:$B$238,0),MATCH('Capacity Backing (Hide)'!$A145,'Capacity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(Hide)'!$A145,'Capacity Summary'!$I$138:$BH$138,0))="x",INDEX('Capacity Summary'!$C$139:$F$238,MATCH('Capacity Backing (Hide)'!O$132,'Capacity Summary'!$B$139:$B$238,0),4),IF(INDEX('Capacity Summary'!$I$139:$BH$238,MATCH('Capacity Backing (Hide)'!O$132,'Capacity Summary'!$B$139:$B$238,0),MATCH('Capacity Backing (Hide)'!$A145,'Capacity Summary'!$I$138:$BH$138,0))&lt;&gt;0,INDEX('Capacity Summary'!$I$139:$BH$238,MATCH('Capacity Backing (Hide)'!O$132,'Capacity Summary'!$B$139:$B$238,0),MATCH('Capacity Backing (Hide)'!$A145,'Capacity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(Hide)'!$A145,'Capacity Summary'!$I$138:$BH$138,0))="x",INDEX('Capacity Summary'!$C$139:$F$238,MATCH('Capacity Backing (Hide)'!P$132,'Capacity Summary'!$B$139:$B$238,0),4),IF(INDEX('Capacity Summary'!$I$139:$BH$238,MATCH('Capacity Backing (Hide)'!P$132,'Capacity Summary'!$B$139:$B$238,0),MATCH('Capacity Backing (Hide)'!$A145,'Capacity Summary'!$I$138:$BH$138,0))&lt;&gt;0,INDEX('Capacity Summary'!$I$139:$BH$238,MATCH('Capacity Backing (Hide)'!P$132,'Capacity Summary'!$B$139:$B$238,0),MATCH('Capacity Backing (Hide)'!$A145,'Capacity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(Hide)'!$A145,'Capacity Summary'!$I$138:$BH$138,0))="x",INDEX('Capacity Summary'!$C$139:$F$238,MATCH('Capacity Backing (Hide)'!Q$132,'Capacity Summary'!$B$139:$B$238,0),4),IF(INDEX('Capacity Summary'!$I$139:$BH$238,MATCH('Capacity Backing (Hide)'!Q$132,'Capacity Summary'!$B$139:$B$238,0),MATCH('Capacity Backing (Hide)'!$A145,'Capacity Summary'!$I$138:$BH$138,0))&lt;&gt;0,INDEX('Capacity Summary'!$I$139:$BH$238,MATCH('Capacity Backing (Hide)'!Q$132,'Capacity Summary'!$B$139:$B$238,0),MATCH('Capacity Backing (Hide)'!$A145,'Capacity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(Hide)'!$A145,'Capacity Summary'!$I$138:$BH$138,0))="x",INDEX('Capacity Summary'!$C$139:$F$238,MATCH('Capacity Backing (Hide)'!R$132,'Capacity Summary'!$B$139:$B$238,0),4),IF(INDEX('Capacity Summary'!$I$139:$BH$238,MATCH('Capacity Backing (Hide)'!R$132,'Capacity Summary'!$B$139:$B$238,0),MATCH('Capacity Backing (Hide)'!$A145,'Capacity Summary'!$I$138:$BH$138,0))&lt;&gt;0,INDEX('Capacity Summary'!$I$139:$BH$238,MATCH('Capacity Backing (Hide)'!R$132,'Capacity Summary'!$B$139:$B$238,0),MATCH('Capacity Backing (Hide)'!$A145,'Capacity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(Hide)'!$A145,'Capacity Summary'!$I$138:$BH$138,0))="x",INDEX('Capacity Summary'!$C$139:$F$238,MATCH('Capacity Backing (Hide)'!S$132,'Capacity Summary'!$B$139:$B$238,0),4),IF(INDEX('Capacity Summary'!$I$139:$BH$238,MATCH('Capacity Backing (Hide)'!S$132,'Capacity Summary'!$B$139:$B$238,0),MATCH('Capacity Backing (Hide)'!$A145,'Capacity Summary'!$I$138:$BH$138,0))&lt;&gt;0,INDEX('Capacity Summary'!$I$139:$BH$238,MATCH('Capacity Backing (Hide)'!S$132,'Capacity Summary'!$B$139:$B$238,0),MATCH('Capacity Backing (Hide)'!$A145,'Capacity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(Hide)'!$A145,'Capacity Summary'!$I$138:$BH$138,0))="x",INDEX('Capacity Summary'!$C$139:$F$238,MATCH('Capacity Backing (Hide)'!T$132,'Capacity Summary'!$B$139:$B$238,0),4),IF(INDEX('Capacity Summary'!$I$139:$BH$238,MATCH('Capacity Backing (Hide)'!T$132,'Capacity Summary'!$B$139:$B$238,0),MATCH('Capacity Backing (Hide)'!$A145,'Capacity Summary'!$I$138:$BH$138,0))&lt;&gt;0,INDEX('Capacity Summary'!$I$139:$BH$238,MATCH('Capacity Backing (Hide)'!T$132,'Capacity Summary'!$B$139:$B$238,0),MATCH('Capacity Backing (Hide)'!$A145,'Capacity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(Hide)'!$A145,'Capacity Summary'!$I$138:$BH$138,0))="x",INDEX('Capacity Summary'!$C$139:$F$238,MATCH('Capacity Backing (Hide)'!U$132,'Capacity Summary'!$B$139:$B$238,0),4),IF(INDEX('Capacity Summary'!$I$139:$BH$238,MATCH('Capacity Backing (Hide)'!U$132,'Capacity Summary'!$B$139:$B$238,0),MATCH('Capacity Backing (Hide)'!$A145,'Capacity Summary'!$I$138:$BH$138,0))&lt;&gt;0,INDEX('Capacity Summary'!$I$139:$BH$238,MATCH('Capacity Backing (Hide)'!U$132,'Capacity Summary'!$B$139:$B$238,0),MATCH('Capacity Backing (Hide)'!$A145,'Capacity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(Hide)'!$A145,'Capacity Summary'!$I$138:$BH$138,0))="x",INDEX('Capacity Summary'!$C$139:$F$238,MATCH('Capacity Backing (Hide)'!V$132,'Capacity Summary'!$B$139:$B$238,0),4),IF(INDEX('Capacity Summary'!$I$139:$BH$238,MATCH('Capacity Backing (Hide)'!V$132,'Capacity Summary'!$B$139:$B$238,0),MATCH('Capacity Backing (Hide)'!$A145,'Capacity Summary'!$I$138:$BH$138,0))&lt;&gt;0,INDEX('Capacity Summary'!$I$139:$BH$238,MATCH('Capacity Backing (Hide)'!V$132,'Capacity Summary'!$B$139:$B$238,0),MATCH('Capacity Backing (Hide)'!$A145,'Capacity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(Hide)'!$A145,'Capacity Summary'!$I$138:$BH$138,0))="x",INDEX('Capacity Summary'!$C$139:$F$238,MATCH('Capacity Backing (Hide)'!W$132,'Capacity Summary'!$B$139:$B$238,0),4),IF(INDEX('Capacity Summary'!$I$139:$BH$238,MATCH('Capacity Backing (Hide)'!W$132,'Capacity Summary'!$B$139:$B$238,0),MATCH('Capacity Backing (Hide)'!$A145,'Capacity Summary'!$I$138:$BH$138,0))&lt;&gt;0,INDEX('Capacity Summary'!$I$139:$BH$238,MATCH('Capacity Backing (Hide)'!W$132,'Capacity Summary'!$B$139:$B$238,0),MATCH('Capacity Backing (Hide)'!$A145,'Capacity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(Hide)'!$A145,'Capacity Summary'!$I$138:$BH$138,0))="x",INDEX('Capacity Summary'!$C$139:$F$238,MATCH('Capacity Backing (Hide)'!X$132,'Capacity Summary'!$B$139:$B$238,0),4),IF(INDEX('Capacity Summary'!$I$139:$BH$238,MATCH('Capacity Backing (Hide)'!X$132,'Capacity Summary'!$B$139:$B$238,0),MATCH('Capacity Backing (Hide)'!$A145,'Capacity Summary'!$I$138:$BH$138,0))&lt;&gt;0,INDEX('Capacity Summary'!$I$139:$BH$238,MATCH('Capacity Backing (Hide)'!X$132,'Capacity Summary'!$B$139:$B$238,0),MATCH('Capacity Backing (Hide)'!$A145,'Capacity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(Hide)'!$A145,'Capacity Summary'!$I$138:$BH$138,0))="x",INDEX('Capacity Summary'!$C$139:$F$238,MATCH('Capacity Backing (Hide)'!Y$132,'Capacity Summary'!$B$139:$B$238,0),4),IF(INDEX('Capacity Summary'!$I$139:$BH$238,MATCH('Capacity Backing (Hide)'!Y$132,'Capacity Summary'!$B$139:$B$238,0),MATCH('Capacity Backing (Hide)'!$A145,'Capacity Summary'!$I$138:$BH$138,0))&lt;&gt;0,INDEX('Capacity Summary'!$I$139:$BH$238,MATCH('Capacity Backing (Hide)'!Y$132,'Capacity Summary'!$B$139:$B$238,0),MATCH('Capacity Backing (Hide)'!$A145,'Capacity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(Hide)'!$A145,'Capacity Summary'!$I$138:$BH$138,0))="x",INDEX('Capacity Summary'!$C$139:$F$238,MATCH('Capacity Backing (Hide)'!Z$132,'Capacity Summary'!$B$139:$B$238,0),4),IF(INDEX('Capacity Summary'!$I$139:$BH$238,MATCH('Capacity Backing (Hide)'!Z$132,'Capacity Summary'!$B$139:$B$238,0),MATCH('Capacity Backing (Hide)'!$A145,'Capacity Summary'!$I$138:$BH$138,0))&lt;&gt;0,INDEX('Capacity Summary'!$I$139:$BH$238,MATCH('Capacity Backing (Hide)'!Z$132,'Capacity Summary'!$B$139:$B$238,0),MATCH('Capacity Backing (Hide)'!$A145,'Capacity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(Hide)'!$A145,'Capacity Summary'!$I$138:$BH$138,0))="x",INDEX('Capacity Summary'!$C$139:$F$238,MATCH('Capacity Backing (Hide)'!AA$132,'Capacity Summary'!$B$139:$B$238,0),4),IF(INDEX('Capacity Summary'!$I$139:$BH$238,MATCH('Capacity Backing (Hide)'!AA$132,'Capacity Summary'!$B$139:$B$238,0),MATCH('Capacity Backing (Hide)'!$A145,'Capacity Summary'!$I$138:$BH$138,0))&lt;&gt;0,INDEX('Capacity Summary'!$I$139:$BH$238,MATCH('Capacity Backing (Hide)'!AA$132,'Capacity Summary'!$B$139:$B$238,0),MATCH('Capacity Backing (Hide)'!$A145,'Capacity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(Hide)'!$A145,'Capacity Summary'!$I$138:$BH$138,0))="x",INDEX('Capacity Summary'!$C$139:$F$238,MATCH('Capacity Backing (Hide)'!AB$132,'Capacity Summary'!$B$139:$B$238,0),4),IF(INDEX('Capacity Summary'!$I$139:$BH$238,MATCH('Capacity Backing (Hide)'!AB$132,'Capacity Summary'!$B$139:$B$238,0),MATCH('Capacity Backing (Hide)'!$A145,'Capacity Summary'!$I$138:$BH$138,0))&lt;&gt;0,INDEX('Capacity Summary'!$I$139:$BH$238,MATCH('Capacity Backing (Hide)'!AB$132,'Capacity Summary'!$B$139:$B$238,0),MATCH('Capacity Backing (Hide)'!$A145,'Capacity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(Hide)'!$A145,'Capacity Summary'!$I$138:$BH$138,0))="x",INDEX('Capacity Summary'!$C$139:$F$238,MATCH('Capacity Backing (Hide)'!AC$132,'Capacity Summary'!$B$139:$B$238,0),4),IF(INDEX('Capacity Summary'!$I$139:$BH$238,MATCH('Capacity Backing (Hide)'!AC$132,'Capacity Summary'!$B$139:$B$238,0),MATCH('Capacity Backing (Hide)'!$A145,'Capacity Summary'!$I$138:$BH$138,0))&lt;&gt;0,INDEX('Capacity Summary'!$I$139:$BH$238,MATCH('Capacity Backing (Hide)'!AC$132,'Capacity Summary'!$B$139:$B$238,0),MATCH('Capacity Backing (Hide)'!$A145,'Capacity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(Hide)'!$A145,'Capacity Summary'!$I$138:$BH$138,0))="x",INDEX('Capacity Summary'!$C$139:$F$238,MATCH('Capacity Backing (Hide)'!AD$132,'Capacity Summary'!$B$139:$B$238,0),4),IF(INDEX('Capacity Summary'!$I$139:$BH$238,MATCH('Capacity Backing (Hide)'!AD$132,'Capacity Summary'!$B$139:$B$238,0),MATCH('Capacity Backing (Hide)'!$A145,'Capacity Summary'!$I$138:$BH$138,0))&lt;&gt;0,INDEX('Capacity Summary'!$I$139:$BH$238,MATCH('Capacity Backing (Hide)'!AD$132,'Capacity Summary'!$B$139:$B$238,0),MATCH('Capacity Backing (Hide)'!$A145,'Capacity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(Hide)'!$A145,'Capacity Summary'!$I$138:$BH$138,0))="x",INDEX('Capacity Summary'!$C$139:$F$238,MATCH('Capacity Backing (Hide)'!AE$132,'Capacity Summary'!$B$139:$B$238,0),4),IF(INDEX('Capacity Summary'!$I$139:$BH$238,MATCH('Capacity Backing (Hide)'!AE$132,'Capacity Summary'!$B$139:$B$238,0),MATCH('Capacity Backing (Hide)'!$A145,'Capacity Summary'!$I$138:$BH$138,0))&lt;&gt;0,INDEX('Capacity Summary'!$I$139:$BH$238,MATCH('Capacity Backing (Hide)'!AE$132,'Capacity Summary'!$B$139:$B$238,0),MATCH('Capacity Backing (Hide)'!$A145,'Capacity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(Hide)'!$A145,'Capacity Summary'!$I$138:$BH$138,0))="x",INDEX('Capacity Summary'!$C$139:$F$238,MATCH('Capacity Backing (Hide)'!AF$132,'Capacity Summary'!$B$139:$B$238,0),4),IF(INDEX('Capacity Summary'!$I$139:$BH$238,MATCH('Capacity Backing (Hide)'!AF$132,'Capacity Summary'!$B$139:$B$238,0),MATCH('Capacity Backing (Hide)'!$A145,'Capacity Summary'!$I$138:$BH$138,0))&lt;&gt;0,INDEX('Capacity Summary'!$I$139:$BH$238,MATCH('Capacity Backing (Hide)'!AF$132,'Capacity Summary'!$B$139:$B$238,0),MATCH('Capacity Backing (Hide)'!$A145,'Capacity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(Hide)'!$A145,'Capacity Summary'!$I$138:$BH$138,0))="x",INDEX('Capacity Summary'!$C$139:$F$238,MATCH('Capacity Backing (Hide)'!AG$132,'Capacity Summary'!$B$139:$B$238,0),4),IF(INDEX('Capacity Summary'!$I$139:$BH$238,MATCH('Capacity Backing (Hide)'!AG$132,'Capacity Summary'!$B$139:$B$238,0),MATCH('Capacity Backing (Hide)'!$A145,'Capacity Summary'!$I$138:$BH$138,0))&lt;&gt;0,INDEX('Capacity Summary'!$I$139:$BH$238,MATCH('Capacity Backing (Hide)'!AG$132,'Capacity Summary'!$B$139:$B$238,0),MATCH('Capacity Backing (Hide)'!$A145,'Capacity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(Hide)'!$A145,'Capacity Summary'!$I$138:$BH$138,0))="x",INDEX('Capacity Summary'!$C$139:$F$238,MATCH('Capacity Backing (Hide)'!AH$132,'Capacity Summary'!$B$139:$B$238,0),4),IF(INDEX('Capacity Summary'!$I$139:$BH$238,MATCH('Capacity Backing (Hide)'!AH$132,'Capacity Summary'!$B$139:$B$238,0),MATCH('Capacity Backing (Hide)'!$A145,'Capacity Summary'!$I$138:$BH$138,0))&lt;&gt;0,INDEX('Capacity Summary'!$I$139:$BH$238,MATCH('Capacity Backing (Hide)'!AH$132,'Capacity Summary'!$B$139:$B$238,0),MATCH('Capacity Backing (Hide)'!$A145,'Capacity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(Hide)'!$A145,'Capacity Summary'!$I$138:$BH$138,0))="x",INDEX('Capacity Summary'!$C$139:$F$238,MATCH('Capacity Backing (Hide)'!AI$132,'Capacity Summary'!$B$139:$B$238,0),4),IF(INDEX('Capacity Summary'!$I$139:$BH$238,MATCH('Capacity Backing (Hide)'!AI$132,'Capacity Summary'!$B$139:$B$238,0),MATCH('Capacity Backing (Hide)'!$A145,'Capacity Summary'!$I$138:$BH$138,0))&lt;&gt;0,INDEX('Capacity Summary'!$I$139:$BH$238,MATCH('Capacity Backing (Hide)'!AI$132,'Capacity Summary'!$B$139:$B$238,0),MATCH('Capacity Backing (Hide)'!$A145,'Capacity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(Hide)'!$A145,'Capacity Summary'!$I$138:$BH$138,0))="x",INDEX('Capacity Summary'!$C$139:$F$238,MATCH('Capacity Backing (Hide)'!AJ$132,'Capacity Summary'!$B$139:$B$238,0),4),IF(INDEX('Capacity Summary'!$I$139:$BH$238,MATCH('Capacity Backing (Hide)'!AJ$132,'Capacity Summary'!$B$139:$B$238,0),MATCH('Capacity Backing (Hide)'!$A145,'Capacity Summary'!$I$138:$BH$138,0))&lt;&gt;0,INDEX('Capacity Summary'!$I$139:$BH$238,MATCH('Capacity Backing (Hide)'!AJ$132,'Capacity Summary'!$B$139:$B$238,0),MATCH('Capacity Backing (Hide)'!$A145,'Capacity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(Hide)'!$A145,'Capacity Summary'!$I$138:$BH$138,0))="x",INDEX('Capacity Summary'!$C$139:$F$238,MATCH('Capacity Backing (Hide)'!AK$132,'Capacity Summary'!$B$139:$B$238,0),4),IF(INDEX('Capacity Summary'!$I$139:$BH$238,MATCH('Capacity Backing (Hide)'!AK$132,'Capacity Summary'!$B$139:$B$238,0),MATCH('Capacity Backing (Hide)'!$A145,'Capacity Summary'!$I$138:$BH$138,0))&lt;&gt;0,INDEX('Capacity Summary'!$I$139:$BH$238,MATCH('Capacity Backing (Hide)'!AK$132,'Capacity Summary'!$B$139:$B$238,0),MATCH('Capacity Backing (Hide)'!$A145,'Capacity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(Hide)'!$A145,'Capacity Summary'!$I$138:$BH$138,0))="x",INDEX('Capacity Summary'!$C$139:$F$238,MATCH('Capacity Backing (Hide)'!AL$132,'Capacity Summary'!$B$139:$B$238,0),4),IF(INDEX('Capacity Summary'!$I$139:$BH$238,MATCH('Capacity Backing (Hide)'!AL$132,'Capacity Summary'!$B$139:$B$238,0),MATCH('Capacity Backing (Hide)'!$A145,'Capacity Summary'!$I$138:$BH$138,0))&lt;&gt;0,INDEX('Capacity Summary'!$I$139:$BH$238,MATCH('Capacity Backing (Hide)'!AL$132,'Capacity Summary'!$B$139:$B$238,0),MATCH('Capacity Backing (Hide)'!$A145,'Capacity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(Hide)'!$A145,'Capacity Summary'!$I$138:$BH$138,0))="x",INDEX('Capacity Summary'!$C$139:$F$238,MATCH('Capacity Backing (Hide)'!AM$132,'Capacity Summary'!$B$139:$B$238,0),4),IF(INDEX('Capacity Summary'!$I$139:$BH$238,MATCH('Capacity Backing (Hide)'!AM$132,'Capacity Summary'!$B$139:$B$238,0),MATCH('Capacity Backing (Hide)'!$A145,'Capacity Summary'!$I$138:$BH$138,0))&lt;&gt;0,INDEX('Capacity Summary'!$I$139:$BH$238,MATCH('Capacity Backing (Hide)'!AM$132,'Capacity Summary'!$B$139:$B$238,0),MATCH('Capacity Backing (Hide)'!$A145,'Capacity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(Hide)'!$A145,'Capacity Summary'!$I$138:$BH$138,0))="x",INDEX('Capacity Summary'!$C$139:$F$238,MATCH('Capacity Backing (Hide)'!AN$132,'Capacity Summary'!$B$139:$B$238,0),4),IF(INDEX('Capacity Summary'!$I$139:$BH$238,MATCH('Capacity Backing (Hide)'!AN$132,'Capacity Summary'!$B$139:$B$238,0),MATCH('Capacity Backing (Hide)'!$A145,'Capacity Summary'!$I$138:$BH$138,0))&lt;&gt;0,INDEX('Capacity Summary'!$I$139:$BH$238,MATCH('Capacity Backing (Hide)'!AN$132,'Capacity Summary'!$B$139:$B$238,0),MATCH('Capacity Backing (Hide)'!$A145,'Capacity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(Hide)'!$A145,'Capacity Summary'!$I$138:$BH$138,0))="x",INDEX('Capacity Summary'!$C$139:$F$238,MATCH('Capacity Backing (Hide)'!AO$132,'Capacity Summary'!$B$139:$B$238,0),4),IF(INDEX('Capacity Summary'!$I$139:$BH$238,MATCH('Capacity Backing (Hide)'!AO$132,'Capacity Summary'!$B$139:$B$238,0),MATCH('Capacity Backing (Hide)'!$A145,'Capacity Summary'!$I$138:$BH$138,0))&lt;&gt;0,INDEX('Capacity Summary'!$I$139:$BH$238,MATCH('Capacity Backing (Hide)'!AO$132,'Capacity Summary'!$B$139:$B$238,0),MATCH('Capacity Backing (Hide)'!$A145,'Capacity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(Hide)'!$A145,'Capacity Summary'!$I$138:$BH$138,0))="x",INDEX('Capacity Summary'!$C$139:$F$238,MATCH('Capacity Backing (Hide)'!AP$132,'Capacity Summary'!$B$139:$B$238,0),4),IF(INDEX('Capacity Summary'!$I$139:$BH$238,MATCH('Capacity Backing (Hide)'!AP$132,'Capacity Summary'!$B$139:$B$238,0),MATCH('Capacity Backing (Hide)'!$A145,'Capacity Summary'!$I$138:$BH$138,0))&lt;&gt;0,INDEX('Capacity Summary'!$I$139:$BH$238,MATCH('Capacity Backing (Hide)'!AP$132,'Capacity Summary'!$B$139:$B$238,0),MATCH('Capacity Backing (Hide)'!$A145,'Capacity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(Hide)'!$A145,'Capacity Summary'!$I$138:$BH$138,0))="x",INDEX('Capacity Summary'!$C$139:$F$238,MATCH('Capacity Backing (Hide)'!AQ$132,'Capacity Summary'!$B$139:$B$238,0),4),IF(INDEX('Capacity Summary'!$I$139:$BH$238,MATCH('Capacity Backing (Hide)'!AQ$132,'Capacity Summary'!$B$139:$B$238,0),MATCH('Capacity Backing (Hide)'!$A145,'Capacity Summary'!$I$138:$BH$138,0))&lt;&gt;0,INDEX('Capacity Summary'!$I$139:$BH$238,MATCH('Capacity Backing (Hide)'!AQ$132,'Capacity Summary'!$B$139:$B$238,0),MATCH('Capacity Backing (Hide)'!$A145,'Capacity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(Hide)'!$A145,'Capacity Summary'!$I$138:$BH$138,0))="x",INDEX('Capacity Summary'!$C$139:$F$238,MATCH('Capacity Backing (Hide)'!AR$132,'Capacity Summary'!$B$139:$B$238,0),4),IF(INDEX('Capacity Summary'!$I$139:$BH$238,MATCH('Capacity Backing (Hide)'!AR$132,'Capacity Summary'!$B$139:$B$238,0),MATCH('Capacity Backing (Hide)'!$A145,'Capacity Summary'!$I$138:$BH$138,0))&lt;&gt;0,INDEX('Capacity Summary'!$I$139:$BH$238,MATCH('Capacity Backing (Hide)'!AR$132,'Capacity Summary'!$B$139:$B$238,0),MATCH('Capacity Backing (Hide)'!$A145,'Capacity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(Hide)'!$A145,'Capacity Summary'!$I$138:$BH$138,0))="x",INDEX('Capacity Summary'!$C$139:$F$238,MATCH('Capacity Backing (Hide)'!AS$132,'Capacity Summary'!$B$139:$B$238,0),4),IF(INDEX('Capacity Summary'!$I$139:$BH$238,MATCH('Capacity Backing (Hide)'!AS$132,'Capacity Summary'!$B$139:$B$238,0),MATCH('Capacity Backing (Hide)'!$A145,'Capacity Summary'!$I$138:$BH$138,0))&lt;&gt;0,INDEX('Capacity Summary'!$I$139:$BH$238,MATCH('Capacity Backing (Hide)'!AS$132,'Capacity Summary'!$B$139:$B$238,0),MATCH('Capacity Backing (Hide)'!$A145,'Capacity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(Hide)'!$A145,'Capacity Summary'!$I$138:$BH$138,0))="x",INDEX('Capacity Summary'!$C$139:$F$238,MATCH('Capacity Backing (Hide)'!AT$132,'Capacity Summary'!$B$139:$B$238,0),4),IF(INDEX('Capacity Summary'!$I$139:$BH$238,MATCH('Capacity Backing (Hide)'!AT$132,'Capacity Summary'!$B$139:$B$238,0),MATCH('Capacity Backing (Hide)'!$A145,'Capacity Summary'!$I$138:$BH$138,0))&lt;&gt;0,INDEX('Capacity Summary'!$I$139:$BH$238,MATCH('Capacity Backing (Hide)'!AT$132,'Capacity Summary'!$B$139:$B$238,0),MATCH('Capacity Backing (Hide)'!$A145,'Capacity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(Hide)'!$A145,'Capacity Summary'!$I$138:$BH$138,0))="x",INDEX('Capacity Summary'!$C$139:$F$238,MATCH('Capacity Backing (Hide)'!AU$132,'Capacity Summary'!$B$139:$B$238,0),4),IF(INDEX('Capacity Summary'!$I$139:$BH$238,MATCH('Capacity Backing (Hide)'!AU$132,'Capacity Summary'!$B$139:$B$238,0),MATCH('Capacity Backing (Hide)'!$A145,'Capacity Summary'!$I$138:$BH$138,0))&lt;&gt;0,INDEX('Capacity Summary'!$I$139:$BH$238,MATCH('Capacity Backing (Hide)'!AU$132,'Capacity Summary'!$B$139:$B$238,0),MATCH('Capacity Backing (Hide)'!$A145,'Capacity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(Hide)'!$A145,'Capacity Summary'!$I$138:$BH$138,0))="x",INDEX('Capacity Summary'!$C$139:$F$238,MATCH('Capacity Backing (Hide)'!AV$132,'Capacity Summary'!$B$139:$B$238,0),4),IF(INDEX('Capacity Summary'!$I$139:$BH$238,MATCH('Capacity Backing (Hide)'!AV$132,'Capacity Summary'!$B$139:$B$238,0),MATCH('Capacity Backing (Hide)'!$A145,'Capacity Summary'!$I$138:$BH$138,0))&lt;&gt;0,INDEX('Capacity Summary'!$I$139:$BH$238,MATCH('Capacity Backing (Hide)'!AV$132,'Capacity Summary'!$B$139:$B$238,0),MATCH('Capacity Backing (Hide)'!$A145,'Capacity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(Hide)'!$A145,'Capacity Summary'!$I$138:$BH$138,0))="x",INDEX('Capacity Summary'!$C$139:$F$238,MATCH('Capacity Backing (Hide)'!AW$132,'Capacity Summary'!$B$139:$B$238,0),4),IF(INDEX('Capacity Summary'!$I$139:$BH$238,MATCH('Capacity Backing (Hide)'!AW$132,'Capacity Summary'!$B$139:$B$238,0),MATCH('Capacity Backing (Hide)'!$A145,'Capacity Summary'!$I$138:$BH$138,0))&lt;&gt;0,INDEX('Capacity Summary'!$I$139:$BH$238,MATCH('Capacity Backing (Hide)'!AW$132,'Capacity Summary'!$B$139:$B$238,0),MATCH('Capacity Backing (Hide)'!$A145,'Capacity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(Hide)'!$A145,'Capacity Summary'!$I$138:$BH$138,0))="x",INDEX('Capacity Summary'!$C$139:$F$238,MATCH('Capacity Backing (Hide)'!AX$132,'Capacity Summary'!$B$139:$B$238,0),4),IF(INDEX('Capacity Summary'!$I$139:$BH$238,MATCH('Capacity Backing (Hide)'!AX$132,'Capacity Summary'!$B$139:$B$238,0),MATCH('Capacity Backing (Hide)'!$A145,'Capacity Summary'!$I$138:$BH$138,0))&lt;&gt;0,INDEX('Capacity Summary'!$I$139:$BH$238,MATCH('Capacity Backing (Hide)'!AX$132,'Capacity Summary'!$B$139:$B$238,0),MATCH('Capacity Backing (Hide)'!$A145,'Capacity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(Hide)'!$A145,'Capacity Summary'!$I$138:$BH$138,0))="x",INDEX('Capacity Summary'!$C$139:$F$238,MATCH('Capacity Backing (Hide)'!AY$132,'Capacity Summary'!$B$139:$B$238,0),4),IF(INDEX('Capacity Summary'!$I$139:$BH$238,MATCH('Capacity Backing (Hide)'!AY$132,'Capacity Summary'!$B$139:$B$238,0),MATCH('Capacity Backing (Hide)'!$A145,'Capacity Summary'!$I$138:$BH$138,0))&lt;&gt;0,INDEX('Capacity Summary'!$I$139:$BH$238,MATCH('Capacity Backing (Hide)'!AY$132,'Capacity Summary'!$B$139:$B$238,0),MATCH('Capacity Backing (Hide)'!$A145,'Capacity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(Hide)'!$A145,'Capacity Summary'!$I$138:$BH$138,0))="x",INDEX('Capacity Summary'!$C$139:$F$238,MATCH('Capacity Backing (Hide)'!AZ$132,'Capacity Summary'!$B$139:$B$238,0),4),IF(INDEX('Capacity Summary'!$I$139:$BH$238,MATCH('Capacity Backing (Hide)'!AZ$132,'Capacity Summary'!$B$139:$B$238,0),MATCH('Capacity Backing (Hide)'!$A145,'Capacity Summary'!$I$138:$BH$138,0))&lt;&gt;0,INDEX('Capacity Summary'!$I$139:$BH$238,MATCH('Capacity Backing (Hide)'!AZ$132,'Capacity Summary'!$B$139:$B$238,0),MATCH('Capacity Backing (Hide)'!$A145,'Capacity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(Hide)'!$A145,'Capacity Summary'!$I$138:$BH$138,0))="x",INDEX('Capacity Summary'!$C$139:$F$238,MATCH('Capacity Backing (Hide)'!BA$132,'Capacity Summary'!$B$139:$B$238,0),4),IF(INDEX('Capacity Summary'!$I$139:$BH$238,MATCH('Capacity Backing (Hide)'!BA$132,'Capacity Summary'!$B$139:$B$238,0),MATCH('Capacity Backing (Hide)'!$A145,'Capacity Summary'!$I$138:$BH$138,0))&lt;&gt;0,INDEX('Capacity Summary'!$I$139:$BH$238,MATCH('Capacity Backing (Hide)'!BA$132,'Capacity Summary'!$B$139:$B$238,0),MATCH('Capacity Backing (Hide)'!$A145,'Capacity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(Hide)'!$A145,'Capacity Summary'!$I$138:$BH$138,0))="x",INDEX('Capacity Summary'!$C$139:$F$238,MATCH('Capacity Backing (Hide)'!BB$132,'Capacity Summary'!$B$139:$B$238,0),4),IF(INDEX('Capacity Summary'!$I$139:$BH$238,MATCH('Capacity Backing (Hide)'!BB$132,'Capacity Summary'!$B$139:$B$238,0),MATCH('Capacity Backing (Hide)'!$A145,'Capacity Summary'!$I$138:$BH$138,0))&lt;&gt;0,INDEX('Capacity Summary'!$I$139:$BH$238,MATCH('Capacity Backing (Hide)'!BB$132,'Capacity Summary'!$B$139:$B$238,0),MATCH('Capacity Backing (Hide)'!$A145,'Capacity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(Hide)'!$A145,'Capacity Summary'!$I$138:$BH$138,0))="x",INDEX('Capacity Summary'!$C$139:$F$238,MATCH('Capacity Backing (Hide)'!BC$132,'Capacity Summary'!$B$139:$B$238,0),4),IF(INDEX('Capacity Summary'!$I$139:$BH$238,MATCH('Capacity Backing (Hide)'!BC$132,'Capacity Summary'!$B$139:$B$238,0),MATCH('Capacity Backing (Hide)'!$A145,'Capacity Summary'!$I$138:$BH$138,0))&lt;&gt;0,INDEX('Capacity Summary'!$I$139:$BH$238,MATCH('Capacity Backing (Hide)'!BC$132,'Capacity Summary'!$B$139:$B$238,0),MATCH('Capacity Backing (Hide)'!$A145,'Capacity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(Hide)'!$A145,'Capacity Summary'!$I$138:$BH$138,0))="x",INDEX('Capacity Summary'!$C$139:$F$238,MATCH('Capacity Backing (Hide)'!BD$132,'Capacity Summary'!$B$139:$B$238,0),4),IF(INDEX('Capacity Summary'!$I$139:$BH$238,MATCH('Capacity Backing (Hide)'!BD$132,'Capacity Summary'!$B$139:$B$238,0),MATCH('Capacity Backing (Hide)'!$A145,'Capacity Summary'!$I$138:$BH$138,0))&lt;&gt;0,INDEX('Capacity Summary'!$I$139:$BH$238,MATCH('Capacity Backing (Hide)'!BD$132,'Capacity Summary'!$B$139:$B$238,0),MATCH('Capacity Backing (Hide)'!$A145,'Capacity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(Hide)'!$A145,'Capacity Summary'!$I$138:$BH$138,0))="x",INDEX('Capacity Summary'!$C$139:$F$238,MATCH('Capacity Backing (Hide)'!BE$132,'Capacity Summary'!$B$139:$B$238,0),4),IF(INDEX('Capacity Summary'!$I$139:$BH$238,MATCH('Capacity Backing (Hide)'!BE$132,'Capacity Summary'!$B$139:$B$238,0),MATCH('Capacity Backing (Hide)'!$A145,'Capacity Summary'!$I$138:$BH$138,0))&lt;&gt;0,INDEX('Capacity Summary'!$I$139:$BH$238,MATCH('Capacity Backing (Hide)'!BE$132,'Capacity Summary'!$B$139:$B$238,0),MATCH('Capacity Backing (Hide)'!$A145,'Capacity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(Hide)'!$A145,'Capacity Summary'!$I$138:$BH$138,0))="x",INDEX('Capacity Summary'!$C$139:$F$238,MATCH('Capacity Backing (Hide)'!BF$132,'Capacity Summary'!$B$139:$B$238,0),4),IF(INDEX('Capacity Summary'!$I$139:$BH$238,MATCH('Capacity Backing (Hide)'!BF$132,'Capacity Summary'!$B$139:$B$238,0),MATCH('Capacity Backing (Hide)'!$A145,'Capacity Summary'!$I$138:$BH$138,0))&lt;&gt;0,INDEX('Capacity Summary'!$I$139:$BH$238,MATCH('Capacity Backing (Hide)'!BF$132,'Capacity Summary'!$B$139:$B$238,0),MATCH('Capacity Backing (Hide)'!$A145,'Capacity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(Hide)'!$A145,'Capacity Summary'!$I$138:$BH$138,0))="x",INDEX('Capacity Summary'!$C$139:$F$238,MATCH('Capacity Backing (Hide)'!BG$132,'Capacity Summary'!$B$139:$B$238,0),4),IF(INDEX('Capacity Summary'!$I$139:$BH$238,MATCH('Capacity Backing (Hide)'!BG$132,'Capacity Summary'!$B$139:$B$238,0),MATCH('Capacity Backing (Hide)'!$A145,'Capacity Summary'!$I$138:$BH$138,0))&lt;&gt;0,INDEX('Capacity Summary'!$I$139:$BH$238,MATCH('Capacity Backing (Hide)'!BG$132,'Capacity Summary'!$B$139:$B$238,0),MATCH('Capacity Backing (Hide)'!$A145,'Capacity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(Hide)'!$A145,'Capacity Summary'!$I$138:$BH$138,0))="x",INDEX('Capacity Summary'!$C$139:$F$238,MATCH('Capacity Backing (Hide)'!BH$132,'Capacity Summary'!$B$139:$B$238,0),4),IF(INDEX('Capacity Summary'!$I$139:$BH$238,MATCH('Capacity Backing (Hide)'!BH$132,'Capacity Summary'!$B$139:$B$238,0),MATCH('Capacity Backing (Hide)'!$A145,'Capacity Summary'!$I$138:$BH$138,0))&lt;&gt;0,INDEX('Capacity Summary'!$I$139:$BH$238,MATCH('Capacity Backing (Hide)'!BH$132,'Capacity Summary'!$B$139:$B$238,0),MATCH('Capacity Backing (Hide)'!$A145,'Capacity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(Hide)'!$A145,'Capacity Summary'!$I$138:$BH$138,0))="x",INDEX('Capacity Summary'!$C$139:$F$238,MATCH('Capacity Backing (Hide)'!BI$132,'Capacity Summary'!$B$139:$B$238,0),4),IF(INDEX('Capacity Summary'!$I$139:$BH$238,MATCH('Capacity Backing (Hide)'!BI$132,'Capacity Summary'!$B$139:$B$238,0),MATCH('Capacity Backing (Hide)'!$A145,'Capacity Summary'!$I$138:$BH$138,0))&lt;&gt;0,INDEX('Capacity Summary'!$I$139:$BH$238,MATCH('Capacity Backing (Hide)'!BI$132,'Capacity Summary'!$B$139:$B$238,0),MATCH('Capacity Backing (Hide)'!$A145,'Capacity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(Hide)'!$A145,'Capacity Summary'!$I$138:$BH$138,0))="x",INDEX('Capacity Summary'!$C$139:$F$238,MATCH('Capacity Backing (Hide)'!BJ$132,'Capacity Summary'!$B$139:$B$238,0),4),IF(INDEX('Capacity Summary'!$I$139:$BH$238,MATCH('Capacity Backing (Hide)'!BJ$132,'Capacity Summary'!$B$139:$B$238,0),MATCH('Capacity Backing (Hide)'!$A145,'Capacity Summary'!$I$138:$BH$138,0))&lt;&gt;0,INDEX('Capacity Summary'!$I$139:$BH$238,MATCH('Capacity Backing (Hide)'!BJ$132,'Capacity Summary'!$B$139:$B$238,0),MATCH('Capacity Backing (Hide)'!$A145,'Capacity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(Hide)'!$A145,'Capacity Summary'!$I$138:$BH$138,0))="x",INDEX('Capacity Summary'!$C$139:$F$238,MATCH('Capacity Backing (Hide)'!BK$132,'Capacity Summary'!$B$139:$B$238,0),4),IF(INDEX('Capacity Summary'!$I$139:$BH$238,MATCH('Capacity Backing (Hide)'!BK$132,'Capacity Summary'!$B$139:$B$238,0),MATCH('Capacity Backing (Hide)'!$A145,'Capacity Summary'!$I$138:$BH$138,0))&lt;&gt;0,INDEX('Capacity Summary'!$I$139:$BH$238,MATCH('Capacity Backing (Hide)'!BK$132,'Capacity Summary'!$B$139:$B$238,0),MATCH('Capacity Backing (Hide)'!$A145,'Capacity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(Hide)'!$A145,'Capacity Summary'!$I$138:$BH$138,0))="x",INDEX('Capacity Summary'!$C$139:$F$238,MATCH('Capacity Backing (Hide)'!BL$132,'Capacity Summary'!$B$139:$B$238,0),4),IF(INDEX('Capacity Summary'!$I$139:$BH$238,MATCH('Capacity Backing (Hide)'!BL$132,'Capacity Summary'!$B$139:$B$238,0),MATCH('Capacity Backing (Hide)'!$A145,'Capacity Summary'!$I$138:$BH$138,0))&lt;&gt;0,INDEX('Capacity Summary'!$I$139:$BH$238,MATCH('Capacity Backing (Hide)'!BL$132,'Capacity Summary'!$B$139:$B$238,0),MATCH('Capacity Backing (Hide)'!$A145,'Capacity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(Hide)'!$A145,'Capacity Summary'!$I$138:$BH$138,0))="x",INDEX('Capacity Summary'!$C$139:$F$238,MATCH('Capacity Backing (Hide)'!BM$132,'Capacity Summary'!$B$139:$B$238,0),4),IF(INDEX('Capacity Summary'!$I$139:$BH$238,MATCH('Capacity Backing (Hide)'!BM$132,'Capacity Summary'!$B$139:$B$238,0),MATCH('Capacity Backing (Hide)'!$A145,'Capacity Summary'!$I$138:$BH$138,0))&lt;&gt;0,INDEX('Capacity Summary'!$I$139:$BH$238,MATCH('Capacity Backing (Hide)'!BM$132,'Capacity Summary'!$B$139:$B$238,0),MATCH('Capacity Backing (Hide)'!$A145,'Capacity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(Hide)'!$A145,'Capacity Summary'!$I$138:$BH$138,0))="x",INDEX('Capacity Summary'!$C$139:$F$238,MATCH('Capacity Backing (Hide)'!BN$132,'Capacity Summary'!$B$139:$B$238,0),4),IF(INDEX('Capacity Summary'!$I$139:$BH$238,MATCH('Capacity Backing (Hide)'!BN$132,'Capacity Summary'!$B$139:$B$238,0),MATCH('Capacity Backing (Hide)'!$A145,'Capacity Summary'!$I$138:$BH$138,0))&lt;&gt;0,INDEX('Capacity Summary'!$I$139:$BH$238,MATCH('Capacity Backing (Hide)'!BN$132,'Capacity Summary'!$B$139:$B$238,0),MATCH('Capacity Backing (Hide)'!$A145,'Capacity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(Hide)'!$A145,'Capacity Summary'!$I$138:$BH$138,0))="x",INDEX('Capacity Summary'!$C$139:$F$238,MATCH('Capacity Backing (Hide)'!BO$132,'Capacity Summary'!$B$139:$B$238,0),4),IF(INDEX('Capacity Summary'!$I$139:$BH$238,MATCH('Capacity Backing (Hide)'!BO$132,'Capacity Summary'!$B$139:$B$238,0),MATCH('Capacity Backing (Hide)'!$A145,'Capacity Summary'!$I$138:$BH$138,0))&lt;&gt;0,INDEX('Capacity Summary'!$I$139:$BH$238,MATCH('Capacity Backing (Hide)'!BO$132,'Capacity Summary'!$B$139:$B$238,0),MATCH('Capacity Backing (Hide)'!$A145,'Capacity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(Hide)'!$A145,'Capacity Summary'!$I$138:$BH$138,0))="x",INDEX('Capacity Summary'!$C$139:$F$238,MATCH('Capacity Backing (Hide)'!BP$132,'Capacity Summary'!$B$139:$B$238,0),4),IF(INDEX('Capacity Summary'!$I$139:$BH$238,MATCH('Capacity Backing (Hide)'!BP$132,'Capacity Summary'!$B$139:$B$238,0),MATCH('Capacity Backing (Hide)'!$A145,'Capacity Summary'!$I$138:$BH$138,0))&lt;&gt;0,INDEX('Capacity Summary'!$I$139:$BH$238,MATCH('Capacity Backing (Hide)'!BP$132,'Capacity Summary'!$B$139:$B$238,0),MATCH('Capacity Backing (Hide)'!$A145,'Capacity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(Hide)'!$A145,'Capacity Summary'!$I$138:$BH$138,0))="x",INDEX('Capacity Summary'!$C$139:$F$238,MATCH('Capacity Backing (Hide)'!BQ$132,'Capacity Summary'!$B$139:$B$238,0),4),IF(INDEX('Capacity Summary'!$I$139:$BH$238,MATCH('Capacity Backing (Hide)'!BQ$132,'Capacity Summary'!$B$139:$B$238,0),MATCH('Capacity Backing (Hide)'!$A145,'Capacity Summary'!$I$138:$BH$138,0))&lt;&gt;0,INDEX('Capacity Summary'!$I$139:$BH$238,MATCH('Capacity Backing (Hide)'!BQ$132,'Capacity Summary'!$B$139:$B$238,0),MATCH('Capacity Backing (Hide)'!$A145,'Capacity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(Hide)'!$A145,'Capacity Summary'!$I$138:$BH$138,0))="x",INDEX('Capacity Summary'!$C$139:$F$238,MATCH('Capacity Backing (Hide)'!BR$132,'Capacity Summary'!$B$139:$B$238,0),4),IF(INDEX('Capacity Summary'!$I$139:$BH$238,MATCH('Capacity Backing (Hide)'!BR$132,'Capacity Summary'!$B$139:$B$238,0),MATCH('Capacity Backing (Hide)'!$A145,'Capacity Summary'!$I$138:$BH$138,0))&lt;&gt;0,INDEX('Capacity Summary'!$I$139:$BH$238,MATCH('Capacity Backing (Hide)'!BR$132,'Capacity Summary'!$B$139:$B$238,0),MATCH('Capacity Backing (Hide)'!$A145,'Capacity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(Hide)'!$A145,'Capacity Summary'!$I$138:$BH$138,0))="x",INDEX('Capacity Summary'!$C$139:$F$238,MATCH('Capacity Backing (Hide)'!BS$132,'Capacity Summary'!$B$139:$B$238,0),4),IF(INDEX('Capacity Summary'!$I$139:$BH$238,MATCH('Capacity Backing (Hide)'!BS$132,'Capacity Summary'!$B$139:$B$238,0),MATCH('Capacity Backing (Hide)'!$A145,'Capacity Summary'!$I$138:$BH$138,0))&lt;&gt;0,INDEX('Capacity Summary'!$I$139:$BH$238,MATCH('Capacity Backing (Hide)'!BS$132,'Capacity Summary'!$B$139:$B$238,0),MATCH('Capacity Backing (Hide)'!$A145,'Capacity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(Hide)'!$A145,'Capacity Summary'!$I$138:$BH$138,0))="x",INDEX('Capacity Summary'!$C$139:$F$238,MATCH('Capacity Backing (Hide)'!BT$132,'Capacity Summary'!$B$139:$B$238,0),4),IF(INDEX('Capacity Summary'!$I$139:$BH$238,MATCH('Capacity Backing (Hide)'!BT$132,'Capacity Summary'!$B$139:$B$238,0),MATCH('Capacity Backing (Hide)'!$A145,'Capacity Summary'!$I$138:$BH$138,0))&lt;&gt;0,INDEX('Capacity Summary'!$I$139:$BH$238,MATCH('Capacity Backing (Hide)'!BT$132,'Capacity Summary'!$B$139:$B$238,0),MATCH('Capacity Backing (Hide)'!$A145,'Capacity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(Hide)'!$A145,'Capacity Summary'!$I$138:$BH$138,0))="x",INDEX('Capacity Summary'!$C$139:$F$238,MATCH('Capacity Backing (Hide)'!BU$132,'Capacity Summary'!$B$139:$B$238,0),4),IF(INDEX('Capacity Summary'!$I$139:$BH$238,MATCH('Capacity Backing (Hide)'!BU$132,'Capacity Summary'!$B$139:$B$238,0),MATCH('Capacity Backing (Hide)'!$A145,'Capacity Summary'!$I$138:$BH$138,0))&lt;&gt;0,INDEX('Capacity Summary'!$I$139:$BH$238,MATCH('Capacity Backing (Hide)'!BU$132,'Capacity Summary'!$B$139:$B$238,0),MATCH('Capacity Backing (Hide)'!$A145,'Capacity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(Hide)'!$A145,'Capacity Summary'!$I$138:$BH$138,0))="x",INDEX('Capacity Summary'!$C$139:$F$238,MATCH('Capacity Backing (Hide)'!BV$132,'Capacity Summary'!$B$139:$B$238,0),4),IF(INDEX('Capacity Summary'!$I$139:$BH$238,MATCH('Capacity Backing (Hide)'!BV$132,'Capacity Summary'!$B$139:$B$238,0),MATCH('Capacity Backing (Hide)'!$A145,'Capacity Summary'!$I$138:$BH$138,0))&lt;&gt;0,INDEX('Capacity Summary'!$I$139:$BH$238,MATCH('Capacity Backing (Hide)'!BV$132,'Capacity Summary'!$B$139:$B$238,0),MATCH('Capacity Backing (Hide)'!$A145,'Capacity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(Hide)'!$A145,'Capacity Summary'!$I$138:$BH$138,0))="x",INDEX('Capacity Summary'!$C$139:$F$238,MATCH('Capacity Backing (Hide)'!BW$132,'Capacity Summary'!$B$139:$B$238,0),4),IF(INDEX('Capacity Summary'!$I$139:$BH$238,MATCH('Capacity Backing (Hide)'!BW$132,'Capacity Summary'!$B$139:$B$238,0),MATCH('Capacity Backing (Hide)'!$A145,'Capacity Summary'!$I$138:$BH$138,0))&lt;&gt;0,INDEX('Capacity Summary'!$I$139:$BH$238,MATCH('Capacity Backing (Hide)'!BW$132,'Capacity Summary'!$B$139:$B$238,0),MATCH('Capacity Backing (Hide)'!$A145,'Capacity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(Hide)'!$A145,'Capacity Summary'!$I$138:$BH$138,0))="x",INDEX('Capacity Summary'!$C$139:$F$238,MATCH('Capacity Backing (Hide)'!BX$132,'Capacity Summary'!$B$139:$B$238,0),4),IF(INDEX('Capacity Summary'!$I$139:$BH$238,MATCH('Capacity Backing (Hide)'!BX$132,'Capacity Summary'!$B$139:$B$238,0),MATCH('Capacity Backing (Hide)'!$A145,'Capacity Summary'!$I$138:$BH$138,0))&lt;&gt;0,INDEX('Capacity Summary'!$I$139:$BH$238,MATCH('Capacity Backing (Hide)'!BX$132,'Capacity Summary'!$B$139:$B$238,0),MATCH('Capacity Backing (Hide)'!$A145,'Capacity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(Hide)'!$A145,'Capacity Summary'!$I$138:$BH$138,0))="x",INDEX('Capacity Summary'!$C$139:$F$238,MATCH('Capacity Backing (Hide)'!BY$132,'Capacity Summary'!$B$139:$B$238,0),4),IF(INDEX('Capacity Summary'!$I$139:$BH$238,MATCH('Capacity Backing (Hide)'!BY$132,'Capacity Summary'!$B$139:$B$238,0),MATCH('Capacity Backing (Hide)'!$A145,'Capacity Summary'!$I$138:$BH$138,0))&lt;&gt;0,INDEX('Capacity Summary'!$I$139:$BH$238,MATCH('Capacity Backing (Hide)'!BY$132,'Capacity Summary'!$B$139:$B$238,0),MATCH('Capacity Backing (Hide)'!$A145,'Capacity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(Hide)'!$A145,'Capacity Summary'!$I$138:$BH$138,0))="x",INDEX('Capacity Summary'!$C$139:$F$238,MATCH('Capacity Backing (Hide)'!BZ$132,'Capacity Summary'!$B$139:$B$238,0),4),IF(INDEX('Capacity Summary'!$I$139:$BH$238,MATCH('Capacity Backing (Hide)'!BZ$132,'Capacity Summary'!$B$139:$B$238,0),MATCH('Capacity Backing (Hide)'!$A145,'Capacity Summary'!$I$138:$BH$138,0))&lt;&gt;0,INDEX('Capacity Summary'!$I$139:$BH$238,MATCH('Capacity Backing (Hide)'!BZ$132,'Capacity Summary'!$B$139:$B$238,0),MATCH('Capacity Backing (Hide)'!$A145,'Capacity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(Hide)'!$A145,'Capacity Summary'!$I$138:$BH$138,0))="x",INDEX('Capacity Summary'!$C$139:$F$238,MATCH('Capacity Backing (Hide)'!CA$132,'Capacity Summary'!$B$139:$B$238,0),4),IF(INDEX('Capacity Summary'!$I$139:$BH$238,MATCH('Capacity Backing (Hide)'!CA$132,'Capacity Summary'!$B$139:$B$238,0),MATCH('Capacity Backing (Hide)'!$A145,'Capacity Summary'!$I$138:$BH$138,0))&lt;&gt;0,INDEX('Capacity Summary'!$I$139:$BH$238,MATCH('Capacity Backing (Hide)'!CA$132,'Capacity Summary'!$B$139:$B$238,0),MATCH('Capacity Backing (Hide)'!$A145,'Capacity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(Hide)'!$A145,'Capacity Summary'!$I$138:$BH$138,0))="x",INDEX('Capacity Summary'!$C$139:$F$238,MATCH('Capacity Backing (Hide)'!CB$132,'Capacity Summary'!$B$139:$B$238,0),4),IF(INDEX('Capacity Summary'!$I$139:$BH$238,MATCH('Capacity Backing (Hide)'!CB$132,'Capacity Summary'!$B$139:$B$238,0),MATCH('Capacity Backing (Hide)'!$A145,'Capacity Summary'!$I$138:$BH$138,0))&lt;&gt;0,INDEX('Capacity Summary'!$I$139:$BH$238,MATCH('Capacity Backing (Hide)'!CB$132,'Capacity Summary'!$B$139:$B$238,0),MATCH('Capacity Backing (Hide)'!$A145,'Capacity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(Hide)'!$A145,'Capacity Summary'!$I$138:$BH$138,0))="x",INDEX('Capacity Summary'!$C$139:$F$238,MATCH('Capacity Backing (Hide)'!CC$132,'Capacity Summary'!$B$139:$B$238,0),4),IF(INDEX('Capacity Summary'!$I$139:$BH$238,MATCH('Capacity Backing (Hide)'!CC$132,'Capacity Summary'!$B$139:$B$238,0),MATCH('Capacity Backing (Hide)'!$A145,'Capacity Summary'!$I$138:$BH$138,0))&lt;&gt;0,INDEX('Capacity Summary'!$I$139:$BH$238,MATCH('Capacity Backing (Hide)'!CC$132,'Capacity Summary'!$B$139:$B$238,0),MATCH('Capacity Backing (Hide)'!$A145,'Capacity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(Hide)'!$A145,'Capacity Summary'!$I$138:$BH$138,0))="x",INDEX('Capacity Summary'!$C$139:$F$238,MATCH('Capacity Backing (Hide)'!CD$132,'Capacity Summary'!$B$139:$B$238,0),4),IF(INDEX('Capacity Summary'!$I$139:$BH$238,MATCH('Capacity Backing (Hide)'!CD$132,'Capacity Summary'!$B$139:$B$238,0),MATCH('Capacity Backing (Hide)'!$A145,'Capacity Summary'!$I$138:$BH$138,0))&lt;&gt;0,INDEX('Capacity Summary'!$I$139:$BH$238,MATCH('Capacity Backing (Hide)'!CD$132,'Capacity Summary'!$B$139:$B$238,0),MATCH('Capacity Backing (Hide)'!$A145,'Capacity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(Hide)'!$A145,'Capacity Summary'!$I$138:$BH$138,0))="x",INDEX('Capacity Summary'!$C$139:$F$238,MATCH('Capacity Backing (Hide)'!CE$132,'Capacity Summary'!$B$139:$B$238,0),4),IF(INDEX('Capacity Summary'!$I$139:$BH$238,MATCH('Capacity Backing (Hide)'!CE$132,'Capacity Summary'!$B$139:$B$238,0),MATCH('Capacity Backing (Hide)'!$A145,'Capacity Summary'!$I$138:$BH$138,0))&lt;&gt;0,INDEX('Capacity Summary'!$I$139:$BH$238,MATCH('Capacity Backing (Hide)'!CE$132,'Capacity Summary'!$B$139:$B$238,0),MATCH('Capacity Backing (Hide)'!$A145,'Capacity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(Hide)'!$A145,'Capacity Summary'!$I$138:$BH$138,0))="x",INDEX('Capacity Summary'!$C$139:$F$238,MATCH('Capacity Backing (Hide)'!CF$132,'Capacity Summary'!$B$139:$B$238,0),4),IF(INDEX('Capacity Summary'!$I$139:$BH$238,MATCH('Capacity Backing (Hide)'!CF$132,'Capacity Summary'!$B$139:$B$238,0),MATCH('Capacity Backing (Hide)'!$A145,'Capacity Summary'!$I$138:$BH$138,0))&lt;&gt;0,INDEX('Capacity Summary'!$I$139:$BH$238,MATCH('Capacity Backing (Hide)'!CF$132,'Capacity Summary'!$B$139:$B$238,0),MATCH('Capacity Backing (Hide)'!$A145,'Capacity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(Hide)'!$A145,'Capacity Summary'!$I$138:$BH$138,0))="x",INDEX('Capacity Summary'!$C$139:$F$238,MATCH('Capacity Backing (Hide)'!CG$132,'Capacity Summary'!$B$139:$B$238,0),4),IF(INDEX('Capacity Summary'!$I$139:$BH$238,MATCH('Capacity Backing (Hide)'!CG$132,'Capacity Summary'!$B$139:$B$238,0),MATCH('Capacity Backing (Hide)'!$A145,'Capacity Summary'!$I$138:$BH$138,0))&lt;&gt;0,INDEX('Capacity Summary'!$I$139:$BH$238,MATCH('Capacity Backing (Hide)'!CG$132,'Capacity Summary'!$B$139:$B$238,0),MATCH('Capacity Backing (Hide)'!$A145,'Capacity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(Hide)'!$A145,'Capacity Summary'!$I$138:$BH$138,0))="x",INDEX('Capacity Summary'!$C$139:$F$238,MATCH('Capacity Backing (Hide)'!CH$132,'Capacity Summary'!$B$139:$B$238,0),4),IF(INDEX('Capacity Summary'!$I$139:$BH$238,MATCH('Capacity Backing (Hide)'!CH$132,'Capacity Summary'!$B$139:$B$238,0),MATCH('Capacity Backing (Hide)'!$A145,'Capacity Summary'!$I$138:$BH$138,0))&lt;&gt;0,INDEX('Capacity Summary'!$I$139:$BH$238,MATCH('Capacity Backing (Hide)'!CH$132,'Capacity Summary'!$B$139:$B$238,0),MATCH('Capacity Backing (Hide)'!$A145,'Capacity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(Hide)'!$A145,'Capacity Summary'!$I$138:$BH$138,0))="x",INDEX('Capacity Summary'!$C$139:$F$238,MATCH('Capacity Backing (Hide)'!CI$132,'Capacity Summary'!$B$139:$B$238,0),4),IF(INDEX('Capacity Summary'!$I$139:$BH$238,MATCH('Capacity Backing (Hide)'!CI$132,'Capacity Summary'!$B$139:$B$238,0),MATCH('Capacity Backing (Hide)'!$A145,'Capacity Summary'!$I$138:$BH$138,0))&lt;&gt;0,INDEX('Capacity Summary'!$I$139:$BH$238,MATCH('Capacity Backing (Hide)'!CI$132,'Capacity Summary'!$B$139:$B$238,0),MATCH('Capacity Backing (Hide)'!$A145,'Capacity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(Hide)'!$A145,'Capacity Summary'!$I$138:$BH$138,0))="x",INDEX('Capacity Summary'!$C$139:$F$238,MATCH('Capacity Backing (Hide)'!CJ$132,'Capacity Summary'!$B$139:$B$238,0),4),IF(INDEX('Capacity Summary'!$I$139:$BH$238,MATCH('Capacity Backing (Hide)'!CJ$132,'Capacity Summary'!$B$139:$B$238,0),MATCH('Capacity Backing (Hide)'!$A145,'Capacity Summary'!$I$138:$BH$138,0))&lt;&gt;0,INDEX('Capacity Summary'!$I$139:$BH$238,MATCH('Capacity Backing (Hide)'!CJ$132,'Capacity Summary'!$B$139:$B$238,0),MATCH('Capacity Backing (Hide)'!$A145,'Capacity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(Hide)'!$A145,'Capacity Summary'!$I$138:$BH$138,0))="x",INDEX('Capacity Summary'!$C$139:$F$238,MATCH('Capacity Backing (Hide)'!CK$132,'Capacity Summary'!$B$139:$B$238,0),4),IF(INDEX('Capacity Summary'!$I$139:$BH$238,MATCH('Capacity Backing (Hide)'!CK$132,'Capacity Summary'!$B$139:$B$238,0),MATCH('Capacity Backing (Hide)'!$A145,'Capacity Summary'!$I$138:$BH$138,0))&lt;&gt;0,INDEX('Capacity Summary'!$I$139:$BH$238,MATCH('Capacity Backing (Hide)'!CK$132,'Capacity Summary'!$B$139:$B$238,0),MATCH('Capacity Backing (Hide)'!$A145,'Capacity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(Hide)'!$A145,'Capacity Summary'!$I$138:$BH$138,0))="x",INDEX('Capacity Summary'!$C$139:$F$238,MATCH('Capacity Backing (Hide)'!CL$132,'Capacity Summary'!$B$139:$B$238,0),4),IF(INDEX('Capacity Summary'!$I$139:$BH$238,MATCH('Capacity Backing (Hide)'!CL$132,'Capacity Summary'!$B$139:$B$238,0),MATCH('Capacity Backing (Hide)'!$A145,'Capacity Summary'!$I$138:$BH$138,0))&lt;&gt;0,INDEX('Capacity Summary'!$I$139:$BH$238,MATCH('Capacity Backing (Hide)'!CL$132,'Capacity Summary'!$B$139:$B$238,0),MATCH('Capacity Backing (Hide)'!$A145,'Capacity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(Hide)'!$A145,'Capacity Summary'!$I$138:$BH$138,0))="x",INDEX('Capacity Summary'!$C$139:$F$238,MATCH('Capacity Backing (Hide)'!CM$132,'Capacity Summary'!$B$139:$B$238,0),4),IF(INDEX('Capacity Summary'!$I$139:$BH$238,MATCH('Capacity Backing (Hide)'!CM$132,'Capacity Summary'!$B$139:$B$238,0),MATCH('Capacity Backing (Hide)'!$A145,'Capacity Summary'!$I$138:$BH$138,0))&lt;&gt;0,INDEX('Capacity Summary'!$I$139:$BH$238,MATCH('Capacity Backing (Hide)'!CM$132,'Capacity Summary'!$B$139:$B$238,0),MATCH('Capacity Backing (Hide)'!$A145,'Capacity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(Hide)'!$A145,'Capacity Summary'!$I$138:$BH$138,0))="x",INDEX('Capacity Summary'!$C$139:$F$238,MATCH('Capacity Backing (Hide)'!CN$132,'Capacity Summary'!$B$139:$B$238,0),4),IF(INDEX('Capacity Summary'!$I$139:$BH$238,MATCH('Capacity Backing (Hide)'!CN$132,'Capacity Summary'!$B$139:$B$238,0),MATCH('Capacity Backing (Hide)'!$A145,'Capacity Summary'!$I$138:$BH$138,0))&lt;&gt;0,INDEX('Capacity Summary'!$I$139:$BH$238,MATCH('Capacity Backing (Hide)'!CN$132,'Capacity Summary'!$B$139:$B$238,0),MATCH('Capacity Backing (Hide)'!$A145,'Capacity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(Hide)'!$A145,'Capacity Summary'!$I$138:$BH$138,0))="x",INDEX('Capacity Summary'!$C$139:$F$238,MATCH('Capacity Backing (Hide)'!CO$132,'Capacity Summary'!$B$139:$B$238,0),4),IF(INDEX('Capacity Summary'!$I$139:$BH$238,MATCH('Capacity Backing (Hide)'!CO$132,'Capacity Summary'!$B$139:$B$238,0),MATCH('Capacity Backing (Hide)'!$A145,'Capacity Summary'!$I$138:$BH$138,0))&lt;&gt;0,INDEX('Capacity Summary'!$I$139:$BH$238,MATCH('Capacity Backing (Hide)'!CO$132,'Capacity Summary'!$B$139:$B$238,0),MATCH('Capacity Backing (Hide)'!$A145,'Capacity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(Hide)'!$A145,'Capacity Summary'!$I$138:$BH$138,0))="x",INDEX('Capacity Summary'!$C$139:$F$238,MATCH('Capacity Backing (Hide)'!CP$132,'Capacity Summary'!$B$139:$B$238,0),4),IF(INDEX('Capacity Summary'!$I$139:$BH$238,MATCH('Capacity Backing (Hide)'!CP$132,'Capacity Summary'!$B$139:$B$238,0),MATCH('Capacity Backing (Hide)'!$A145,'Capacity Summary'!$I$138:$BH$138,0))&lt;&gt;0,INDEX('Capacity Summary'!$I$139:$BH$238,MATCH('Capacity Backing (Hide)'!CP$132,'Capacity Summary'!$B$139:$B$238,0),MATCH('Capacity Backing (Hide)'!$A145,'Capacity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(Hide)'!$A145,'Capacity Summary'!$I$138:$BH$138,0))="x",INDEX('Capacity Summary'!$C$139:$F$238,MATCH('Capacity Backing (Hide)'!CQ$132,'Capacity Summary'!$B$139:$B$238,0),4),IF(INDEX('Capacity Summary'!$I$139:$BH$238,MATCH('Capacity Backing (Hide)'!CQ$132,'Capacity Summary'!$B$139:$B$238,0),MATCH('Capacity Backing (Hide)'!$A145,'Capacity Summary'!$I$138:$BH$138,0))&lt;&gt;0,INDEX('Capacity Summary'!$I$139:$BH$238,MATCH('Capacity Backing (Hide)'!CQ$132,'Capacity Summary'!$B$139:$B$238,0),MATCH('Capacity Backing (Hide)'!$A145,'Capacity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(Hide)'!$A145,'Capacity Summary'!$I$138:$BH$138,0))="x",INDEX('Capacity Summary'!$C$139:$F$238,MATCH('Capacity Backing (Hide)'!CR$132,'Capacity Summary'!$B$139:$B$238,0),4),IF(INDEX('Capacity Summary'!$I$139:$BH$238,MATCH('Capacity Backing (Hide)'!CR$132,'Capacity Summary'!$B$139:$B$238,0),MATCH('Capacity Backing (Hide)'!$A145,'Capacity Summary'!$I$138:$BH$138,0))&lt;&gt;0,INDEX('Capacity Summary'!$I$139:$BH$238,MATCH('Capacity Backing (Hide)'!CR$132,'Capacity Summary'!$B$139:$B$238,0),MATCH('Capacity Backing (Hide)'!$A145,'Capacity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(Hide)'!$A145,'Capacity Summary'!$I$138:$BH$138,0))="x",INDEX('Capacity Summary'!$C$139:$F$238,MATCH('Capacity Backing (Hide)'!CS$132,'Capacity Summary'!$B$139:$B$238,0),4),IF(INDEX('Capacity Summary'!$I$139:$BH$238,MATCH('Capacity Backing (Hide)'!CS$132,'Capacity Summary'!$B$139:$B$238,0),MATCH('Capacity Backing (Hide)'!$A145,'Capacity Summary'!$I$138:$BH$138,0))&lt;&gt;0,INDEX('Capacity Summary'!$I$139:$BH$238,MATCH('Capacity Backing (Hide)'!CS$132,'Capacity Summary'!$B$139:$B$238,0),MATCH('Capacity Backing (Hide)'!$A145,'Capacity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(Hide)'!$A145,'Capacity Summary'!$I$138:$BH$138,0))="x",INDEX('Capacity Summary'!$C$139:$F$238,MATCH('Capacity Backing (Hide)'!CT$132,'Capacity Summary'!$B$139:$B$238,0),4),IF(INDEX('Capacity Summary'!$I$139:$BH$238,MATCH('Capacity Backing (Hide)'!CT$132,'Capacity Summary'!$B$139:$B$238,0),MATCH('Capacity Backing (Hide)'!$A145,'Capacity Summary'!$I$138:$BH$138,0))&lt;&gt;0,INDEX('Capacity Summary'!$I$139:$BH$238,MATCH('Capacity Backing (Hide)'!CT$132,'Capacity Summary'!$B$139:$B$238,0),MATCH('Capacity Backing (Hide)'!$A145,'Capacity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(Hide)'!$A145,'Capacity Summary'!$I$138:$BH$138,0))="x",INDEX('Capacity Summary'!$C$139:$F$238,MATCH('Capacity Backing (Hide)'!CU$132,'Capacity Summary'!$B$139:$B$238,0),4),IF(INDEX('Capacity Summary'!$I$139:$BH$238,MATCH('Capacity Backing (Hide)'!CU$132,'Capacity Summary'!$B$139:$B$238,0),MATCH('Capacity Backing (Hide)'!$A145,'Capacity Summary'!$I$138:$BH$138,0))&lt;&gt;0,INDEX('Capacity Summary'!$I$139:$BH$238,MATCH('Capacity Backing (Hide)'!CU$132,'Capacity Summary'!$B$139:$B$238,0),MATCH('Capacity Backing (Hide)'!$A145,'Capacity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(Hide)'!$A145,'Capacity Summary'!$I$138:$BH$138,0))="x",INDEX('Capacity Summary'!$C$139:$F$238,MATCH('Capacity Backing (Hide)'!CV$132,'Capacity Summary'!$B$139:$B$238,0),4),IF(INDEX('Capacity Summary'!$I$139:$BH$238,MATCH('Capacity Backing (Hide)'!CV$132,'Capacity Summary'!$B$139:$B$238,0),MATCH('Capacity Backing (Hide)'!$A145,'Capacity Summary'!$I$138:$BH$138,0))&lt;&gt;0,INDEX('Capacity Summary'!$I$139:$BH$238,MATCH('Capacity Backing (Hide)'!CV$132,'Capacity Summary'!$B$139:$B$238,0),MATCH('Capacity Backing (Hide)'!$A145,'Capacity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(Hide)'!$A145,'Capacity Summary'!$I$138:$BH$138,0))="x",INDEX('Capacity Summary'!$C$139:$F$238,MATCH('Capacity Backing (Hide)'!CW$132,'Capacity Summary'!$B$139:$B$238,0),4),IF(INDEX('Capacity Summary'!$I$139:$BH$238,MATCH('Capacity Backing (Hide)'!CW$132,'Capacity Summary'!$B$139:$B$238,0),MATCH('Capacity Backing (Hide)'!$A145,'Capacity Summary'!$I$138:$BH$138,0))&lt;&gt;0,INDEX('Capacity Summary'!$I$139:$BH$238,MATCH('Capacity Backing (Hide)'!CW$132,'Capacity Summary'!$B$139:$B$238,0),MATCH('Capacity Backing (Hide)'!$A145,'Capacity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(Hide)'!$A146,'Capacity Summary'!$I$138:$BH$138,0))="x",INDEX('Capacity Summary'!$C$139:$F$238,MATCH('Capacity Backing (Hide)'!B$132,'Capacity Summary'!$B$139:$B$238,0),4),IF(INDEX('Capacity Summary'!$I$139:$BH$238,MATCH('Capacity Backing (Hide)'!B$132,'Capacity Summary'!$B$139:$B$238,0),MATCH('Capacity Backing (Hide)'!$A146,'Capacity Summary'!$I$138:$BH$138,0))&lt;&gt;0,INDEX('Capacity Summary'!$I$139:$BH$238,MATCH('Capacity Backing (Hide)'!B$132,'Capacity Summary'!$B$139:$B$238,0),MATCH('Capacity Backing (Hide)'!$A146,'Capacity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(Hide)'!$A146,'Capacity Summary'!$I$138:$BH$138,0))="x",INDEX('Capacity Summary'!$C$139:$F$238,MATCH('Capacity Backing (Hide)'!C$132,'Capacity Summary'!$B$139:$B$238,0),4),IF(INDEX('Capacity Summary'!$I$139:$BH$238,MATCH('Capacity Backing (Hide)'!C$132,'Capacity Summary'!$B$139:$B$238,0),MATCH('Capacity Backing (Hide)'!$A146,'Capacity Summary'!$I$138:$BH$138,0))&lt;&gt;0,INDEX('Capacity Summary'!$I$139:$BH$238,MATCH('Capacity Backing (Hide)'!C$132,'Capacity Summary'!$B$139:$B$238,0),MATCH('Capacity Backing (Hide)'!$A146,'Capacity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(Hide)'!$A146,'Capacity Summary'!$I$138:$BH$138,0))="x",INDEX('Capacity Summary'!$C$139:$F$238,MATCH('Capacity Backing (Hide)'!D$132,'Capacity Summary'!$B$139:$B$238,0),4),IF(INDEX('Capacity Summary'!$I$139:$BH$238,MATCH('Capacity Backing (Hide)'!D$132,'Capacity Summary'!$B$139:$B$238,0),MATCH('Capacity Backing (Hide)'!$A146,'Capacity Summary'!$I$138:$BH$138,0))&lt;&gt;0,INDEX('Capacity Summary'!$I$139:$BH$238,MATCH('Capacity Backing (Hide)'!D$132,'Capacity Summary'!$B$139:$B$238,0),MATCH('Capacity Backing (Hide)'!$A146,'Capacity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(Hide)'!$A146,'Capacity Summary'!$I$138:$BH$138,0))="x",INDEX('Capacity Summary'!$C$139:$F$238,MATCH('Capacity Backing (Hide)'!E$132,'Capacity Summary'!$B$139:$B$238,0),4),IF(INDEX('Capacity Summary'!$I$139:$BH$238,MATCH('Capacity Backing (Hide)'!E$132,'Capacity Summary'!$B$139:$B$238,0),MATCH('Capacity Backing (Hide)'!$A146,'Capacity Summary'!$I$138:$BH$138,0))&lt;&gt;0,INDEX('Capacity Summary'!$I$139:$BH$238,MATCH('Capacity Backing (Hide)'!E$132,'Capacity Summary'!$B$139:$B$238,0),MATCH('Capacity Backing (Hide)'!$A146,'Capacity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(Hide)'!$A146,'Capacity Summary'!$I$138:$BH$138,0))="x",INDEX('Capacity Summary'!$C$139:$F$238,MATCH('Capacity Backing (Hide)'!F$132,'Capacity Summary'!$B$139:$B$238,0),4),IF(INDEX('Capacity Summary'!$I$139:$BH$238,MATCH('Capacity Backing (Hide)'!F$132,'Capacity Summary'!$B$139:$B$238,0),MATCH('Capacity Backing (Hide)'!$A146,'Capacity Summary'!$I$138:$BH$138,0))&lt;&gt;0,INDEX('Capacity Summary'!$I$139:$BH$238,MATCH('Capacity Backing (Hide)'!F$132,'Capacity Summary'!$B$139:$B$238,0),MATCH('Capacity Backing (Hide)'!$A146,'Capacity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(Hide)'!$A146,'Capacity Summary'!$I$138:$BH$138,0))="x",INDEX('Capacity Summary'!$C$139:$F$238,MATCH('Capacity Backing (Hide)'!G$132,'Capacity Summary'!$B$139:$B$238,0),4),IF(INDEX('Capacity Summary'!$I$139:$BH$238,MATCH('Capacity Backing (Hide)'!G$132,'Capacity Summary'!$B$139:$B$238,0),MATCH('Capacity Backing (Hide)'!$A146,'Capacity Summary'!$I$138:$BH$138,0))&lt;&gt;0,INDEX('Capacity Summary'!$I$139:$BH$238,MATCH('Capacity Backing (Hide)'!G$132,'Capacity Summary'!$B$139:$B$238,0),MATCH('Capacity Backing (Hide)'!$A146,'Capacity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(Hide)'!$A146,'Capacity Summary'!$I$138:$BH$138,0))="x",INDEX('Capacity Summary'!$C$139:$F$238,MATCH('Capacity Backing (Hide)'!H$132,'Capacity Summary'!$B$139:$B$238,0),4),IF(INDEX('Capacity Summary'!$I$139:$BH$238,MATCH('Capacity Backing (Hide)'!H$132,'Capacity Summary'!$B$139:$B$238,0),MATCH('Capacity Backing (Hide)'!$A146,'Capacity Summary'!$I$138:$BH$138,0))&lt;&gt;0,INDEX('Capacity Summary'!$I$139:$BH$238,MATCH('Capacity Backing (Hide)'!H$132,'Capacity Summary'!$B$139:$B$238,0),MATCH('Capacity Backing (Hide)'!$A146,'Capacity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(Hide)'!$A146,'Capacity Summary'!$I$138:$BH$138,0))="x",INDEX('Capacity Summary'!$C$139:$F$238,MATCH('Capacity Backing (Hide)'!I$132,'Capacity Summary'!$B$139:$B$238,0),4),IF(INDEX('Capacity Summary'!$I$139:$BH$238,MATCH('Capacity Backing (Hide)'!I$132,'Capacity Summary'!$B$139:$B$238,0),MATCH('Capacity Backing (Hide)'!$A146,'Capacity Summary'!$I$138:$BH$138,0))&lt;&gt;0,INDEX('Capacity Summary'!$I$139:$BH$238,MATCH('Capacity Backing (Hide)'!I$132,'Capacity Summary'!$B$139:$B$238,0),MATCH('Capacity Backing (Hide)'!$A146,'Capacity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(Hide)'!$A146,'Capacity Summary'!$I$138:$BH$138,0))="x",INDEX('Capacity Summary'!$C$139:$F$238,MATCH('Capacity Backing (Hide)'!J$132,'Capacity Summary'!$B$139:$B$238,0),4),IF(INDEX('Capacity Summary'!$I$139:$BH$238,MATCH('Capacity Backing (Hide)'!J$132,'Capacity Summary'!$B$139:$B$238,0),MATCH('Capacity Backing (Hide)'!$A146,'Capacity Summary'!$I$138:$BH$138,0))&lt;&gt;0,INDEX('Capacity Summary'!$I$139:$BH$238,MATCH('Capacity Backing (Hide)'!J$132,'Capacity Summary'!$B$139:$B$238,0),MATCH('Capacity Backing (Hide)'!$A146,'Capacity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(Hide)'!$A146,'Capacity Summary'!$I$138:$BH$138,0))="x",INDEX('Capacity Summary'!$C$139:$F$238,MATCH('Capacity Backing (Hide)'!K$132,'Capacity Summary'!$B$139:$B$238,0),4),IF(INDEX('Capacity Summary'!$I$139:$BH$238,MATCH('Capacity Backing (Hide)'!K$132,'Capacity Summary'!$B$139:$B$238,0),MATCH('Capacity Backing (Hide)'!$A146,'Capacity Summary'!$I$138:$BH$138,0))&lt;&gt;0,INDEX('Capacity Summary'!$I$139:$BH$238,MATCH('Capacity Backing (Hide)'!K$132,'Capacity Summary'!$B$139:$B$238,0),MATCH('Capacity Backing (Hide)'!$A146,'Capacity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(Hide)'!$A146,'Capacity Summary'!$I$138:$BH$138,0))="x",INDEX('Capacity Summary'!$C$139:$F$238,MATCH('Capacity Backing (Hide)'!L$132,'Capacity Summary'!$B$139:$B$238,0),4),IF(INDEX('Capacity Summary'!$I$139:$BH$238,MATCH('Capacity Backing (Hide)'!L$132,'Capacity Summary'!$B$139:$B$238,0),MATCH('Capacity Backing (Hide)'!$A146,'Capacity Summary'!$I$138:$BH$138,0))&lt;&gt;0,INDEX('Capacity Summary'!$I$139:$BH$238,MATCH('Capacity Backing (Hide)'!L$132,'Capacity Summary'!$B$139:$B$238,0),MATCH('Capacity Backing (Hide)'!$A146,'Capacity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(Hide)'!$A146,'Capacity Summary'!$I$138:$BH$138,0))="x",INDEX('Capacity Summary'!$C$139:$F$238,MATCH('Capacity Backing (Hide)'!M$132,'Capacity Summary'!$B$139:$B$238,0),4),IF(INDEX('Capacity Summary'!$I$139:$BH$238,MATCH('Capacity Backing (Hide)'!M$132,'Capacity Summary'!$B$139:$B$238,0),MATCH('Capacity Backing (Hide)'!$A146,'Capacity Summary'!$I$138:$BH$138,0))&lt;&gt;0,INDEX('Capacity Summary'!$I$139:$BH$238,MATCH('Capacity Backing (Hide)'!M$132,'Capacity Summary'!$B$139:$B$238,0),MATCH('Capacity Backing (Hide)'!$A146,'Capacity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(Hide)'!$A146,'Capacity Summary'!$I$138:$BH$138,0))="x",INDEX('Capacity Summary'!$C$139:$F$238,MATCH('Capacity Backing (Hide)'!N$132,'Capacity Summary'!$B$139:$B$238,0),4),IF(INDEX('Capacity Summary'!$I$139:$BH$238,MATCH('Capacity Backing (Hide)'!N$132,'Capacity Summary'!$B$139:$B$238,0),MATCH('Capacity Backing (Hide)'!$A146,'Capacity Summary'!$I$138:$BH$138,0))&lt;&gt;0,INDEX('Capacity Summary'!$I$139:$BH$238,MATCH('Capacity Backing (Hide)'!N$132,'Capacity Summary'!$B$139:$B$238,0),MATCH('Capacity Backing (Hide)'!$A146,'Capacity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(Hide)'!$A146,'Capacity Summary'!$I$138:$BH$138,0))="x",INDEX('Capacity Summary'!$C$139:$F$238,MATCH('Capacity Backing (Hide)'!O$132,'Capacity Summary'!$B$139:$B$238,0),4),IF(INDEX('Capacity Summary'!$I$139:$BH$238,MATCH('Capacity Backing (Hide)'!O$132,'Capacity Summary'!$B$139:$B$238,0),MATCH('Capacity Backing (Hide)'!$A146,'Capacity Summary'!$I$138:$BH$138,0))&lt;&gt;0,INDEX('Capacity Summary'!$I$139:$BH$238,MATCH('Capacity Backing (Hide)'!O$132,'Capacity Summary'!$B$139:$B$238,0),MATCH('Capacity Backing (Hide)'!$A146,'Capacity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(Hide)'!$A146,'Capacity Summary'!$I$138:$BH$138,0))="x",INDEX('Capacity Summary'!$C$139:$F$238,MATCH('Capacity Backing (Hide)'!P$132,'Capacity Summary'!$B$139:$B$238,0),4),IF(INDEX('Capacity Summary'!$I$139:$BH$238,MATCH('Capacity Backing (Hide)'!P$132,'Capacity Summary'!$B$139:$B$238,0),MATCH('Capacity Backing (Hide)'!$A146,'Capacity Summary'!$I$138:$BH$138,0))&lt;&gt;0,INDEX('Capacity Summary'!$I$139:$BH$238,MATCH('Capacity Backing (Hide)'!P$132,'Capacity Summary'!$B$139:$B$238,0),MATCH('Capacity Backing (Hide)'!$A146,'Capacity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(Hide)'!$A146,'Capacity Summary'!$I$138:$BH$138,0))="x",INDEX('Capacity Summary'!$C$139:$F$238,MATCH('Capacity Backing (Hide)'!Q$132,'Capacity Summary'!$B$139:$B$238,0),4),IF(INDEX('Capacity Summary'!$I$139:$BH$238,MATCH('Capacity Backing (Hide)'!Q$132,'Capacity Summary'!$B$139:$B$238,0),MATCH('Capacity Backing (Hide)'!$A146,'Capacity Summary'!$I$138:$BH$138,0))&lt;&gt;0,INDEX('Capacity Summary'!$I$139:$BH$238,MATCH('Capacity Backing (Hide)'!Q$132,'Capacity Summary'!$B$139:$B$238,0),MATCH('Capacity Backing (Hide)'!$A146,'Capacity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(Hide)'!$A146,'Capacity Summary'!$I$138:$BH$138,0))="x",INDEX('Capacity Summary'!$C$139:$F$238,MATCH('Capacity Backing (Hide)'!R$132,'Capacity Summary'!$B$139:$B$238,0),4),IF(INDEX('Capacity Summary'!$I$139:$BH$238,MATCH('Capacity Backing (Hide)'!R$132,'Capacity Summary'!$B$139:$B$238,0),MATCH('Capacity Backing (Hide)'!$A146,'Capacity Summary'!$I$138:$BH$138,0))&lt;&gt;0,INDEX('Capacity Summary'!$I$139:$BH$238,MATCH('Capacity Backing (Hide)'!R$132,'Capacity Summary'!$B$139:$B$238,0),MATCH('Capacity Backing (Hide)'!$A146,'Capacity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(Hide)'!$A146,'Capacity Summary'!$I$138:$BH$138,0))="x",INDEX('Capacity Summary'!$C$139:$F$238,MATCH('Capacity Backing (Hide)'!S$132,'Capacity Summary'!$B$139:$B$238,0),4),IF(INDEX('Capacity Summary'!$I$139:$BH$238,MATCH('Capacity Backing (Hide)'!S$132,'Capacity Summary'!$B$139:$B$238,0),MATCH('Capacity Backing (Hide)'!$A146,'Capacity Summary'!$I$138:$BH$138,0))&lt;&gt;0,INDEX('Capacity Summary'!$I$139:$BH$238,MATCH('Capacity Backing (Hide)'!S$132,'Capacity Summary'!$B$139:$B$238,0),MATCH('Capacity Backing (Hide)'!$A146,'Capacity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(Hide)'!$A146,'Capacity Summary'!$I$138:$BH$138,0))="x",INDEX('Capacity Summary'!$C$139:$F$238,MATCH('Capacity Backing (Hide)'!T$132,'Capacity Summary'!$B$139:$B$238,0),4),IF(INDEX('Capacity Summary'!$I$139:$BH$238,MATCH('Capacity Backing (Hide)'!T$132,'Capacity Summary'!$B$139:$B$238,0),MATCH('Capacity Backing (Hide)'!$A146,'Capacity Summary'!$I$138:$BH$138,0))&lt;&gt;0,INDEX('Capacity Summary'!$I$139:$BH$238,MATCH('Capacity Backing (Hide)'!T$132,'Capacity Summary'!$B$139:$B$238,0),MATCH('Capacity Backing (Hide)'!$A146,'Capacity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(Hide)'!$A146,'Capacity Summary'!$I$138:$BH$138,0))="x",INDEX('Capacity Summary'!$C$139:$F$238,MATCH('Capacity Backing (Hide)'!U$132,'Capacity Summary'!$B$139:$B$238,0),4),IF(INDEX('Capacity Summary'!$I$139:$BH$238,MATCH('Capacity Backing (Hide)'!U$132,'Capacity Summary'!$B$139:$B$238,0),MATCH('Capacity Backing (Hide)'!$A146,'Capacity Summary'!$I$138:$BH$138,0))&lt;&gt;0,INDEX('Capacity Summary'!$I$139:$BH$238,MATCH('Capacity Backing (Hide)'!U$132,'Capacity Summary'!$B$139:$B$238,0),MATCH('Capacity Backing (Hide)'!$A146,'Capacity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(Hide)'!$A146,'Capacity Summary'!$I$138:$BH$138,0))="x",INDEX('Capacity Summary'!$C$139:$F$238,MATCH('Capacity Backing (Hide)'!V$132,'Capacity Summary'!$B$139:$B$238,0),4),IF(INDEX('Capacity Summary'!$I$139:$BH$238,MATCH('Capacity Backing (Hide)'!V$132,'Capacity Summary'!$B$139:$B$238,0),MATCH('Capacity Backing (Hide)'!$A146,'Capacity Summary'!$I$138:$BH$138,0))&lt;&gt;0,INDEX('Capacity Summary'!$I$139:$BH$238,MATCH('Capacity Backing (Hide)'!V$132,'Capacity Summary'!$B$139:$B$238,0),MATCH('Capacity Backing (Hide)'!$A146,'Capacity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(Hide)'!$A146,'Capacity Summary'!$I$138:$BH$138,0))="x",INDEX('Capacity Summary'!$C$139:$F$238,MATCH('Capacity Backing (Hide)'!W$132,'Capacity Summary'!$B$139:$B$238,0),4),IF(INDEX('Capacity Summary'!$I$139:$BH$238,MATCH('Capacity Backing (Hide)'!W$132,'Capacity Summary'!$B$139:$B$238,0),MATCH('Capacity Backing (Hide)'!$A146,'Capacity Summary'!$I$138:$BH$138,0))&lt;&gt;0,INDEX('Capacity Summary'!$I$139:$BH$238,MATCH('Capacity Backing (Hide)'!W$132,'Capacity Summary'!$B$139:$B$238,0),MATCH('Capacity Backing (Hide)'!$A146,'Capacity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(Hide)'!$A146,'Capacity Summary'!$I$138:$BH$138,0))="x",INDEX('Capacity Summary'!$C$139:$F$238,MATCH('Capacity Backing (Hide)'!X$132,'Capacity Summary'!$B$139:$B$238,0),4),IF(INDEX('Capacity Summary'!$I$139:$BH$238,MATCH('Capacity Backing (Hide)'!X$132,'Capacity Summary'!$B$139:$B$238,0),MATCH('Capacity Backing (Hide)'!$A146,'Capacity Summary'!$I$138:$BH$138,0))&lt;&gt;0,INDEX('Capacity Summary'!$I$139:$BH$238,MATCH('Capacity Backing (Hide)'!X$132,'Capacity Summary'!$B$139:$B$238,0),MATCH('Capacity Backing (Hide)'!$A146,'Capacity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(Hide)'!$A146,'Capacity Summary'!$I$138:$BH$138,0))="x",INDEX('Capacity Summary'!$C$139:$F$238,MATCH('Capacity Backing (Hide)'!Y$132,'Capacity Summary'!$B$139:$B$238,0),4),IF(INDEX('Capacity Summary'!$I$139:$BH$238,MATCH('Capacity Backing (Hide)'!Y$132,'Capacity Summary'!$B$139:$B$238,0),MATCH('Capacity Backing (Hide)'!$A146,'Capacity Summary'!$I$138:$BH$138,0))&lt;&gt;0,INDEX('Capacity Summary'!$I$139:$BH$238,MATCH('Capacity Backing (Hide)'!Y$132,'Capacity Summary'!$B$139:$B$238,0),MATCH('Capacity Backing (Hide)'!$A146,'Capacity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(Hide)'!$A146,'Capacity Summary'!$I$138:$BH$138,0))="x",INDEX('Capacity Summary'!$C$139:$F$238,MATCH('Capacity Backing (Hide)'!Z$132,'Capacity Summary'!$B$139:$B$238,0),4),IF(INDEX('Capacity Summary'!$I$139:$BH$238,MATCH('Capacity Backing (Hide)'!Z$132,'Capacity Summary'!$B$139:$B$238,0),MATCH('Capacity Backing (Hide)'!$A146,'Capacity Summary'!$I$138:$BH$138,0))&lt;&gt;0,INDEX('Capacity Summary'!$I$139:$BH$238,MATCH('Capacity Backing (Hide)'!Z$132,'Capacity Summary'!$B$139:$B$238,0),MATCH('Capacity Backing (Hide)'!$A146,'Capacity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(Hide)'!$A146,'Capacity Summary'!$I$138:$BH$138,0))="x",INDEX('Capacity Summary'!$C$139:$F$238,MATCH('Capacity Backing (Hide)'!AA$132,'Capacity Summary'!$B$139:$B$238,0),4),IF(INDEX('Capacity Summary'!$I$139:$BH$238,MATCH('Capacity Backing (Hide)'!AA$132,'Capacity Summary'!$B$139:$B$238,0),MATCH('Capacity Backing (Hide)'!$A146,'Capacity Summary'!$I$138:$BH$138,0))&lt;&gt;0,INDEX('Capacity Summary'!$I$139:$BH$238,MATCH('Capacity Backing (Hide)'!AA$132,'Capacity Summary'!$B$139:$B$238,0),MATCH('Capacity Backing (Hide)'!$A146,'Capacity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(Hide)'!$A146,'Capacity Summary'!$I$138:$BH$138,0))="x",INDEX('Capacity Summary'!$C$139:$F$238,MATCH('Capacity Backing (Hide)'!AB$132,'Capacity Summary'!$B$139:$B$238,0),4),IF(INDEX('Capacity Summary'!$I$139:$BH$238,MATCH('Capacity Backing (Hide)'!AB$132,'Capacity Summary'!$B$139:$B$238,0),MATCH('Capacity Backing (Hide)'!$A146,'Capacity Summary'!$I$138:$BH$138,0))&lt;&gt;0,INDEX('Capacity Summary'!$I$139:$BH$238,MATCH('Capacity Backing (Hide)'!AB$132,'Capacity Summary'!$B$139:$B$238,0),MATCH('Capacity Backing (Hide)'!$A146,'Capacity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(Hide)'!$A146,'Capacity Summary'!$I$138:$BH$138,0))="x",INDEX('Capacity Summary'!$C$139:$F$238,MATCH('Capacity Backing (Hide)'!AC$132,'Capacity Summary'!$B$139:$B$238,0),4),IF(INDEX('Capacity Summary'!$I$139:$BH$238,MATCH('Capacity Backing (Hide)'!AC$132,'Capacity Summary'!$B$139:$B$238,0),MATCH('Capacity Backing (Hide)'!$A146,'Capacity Summary'!$I$138:$BH$138,0))&lt;&gt;0,INDEX('Capacity Summary'!$I$139:$BH$238,MATCH('Capacity Backing (Hide)'!AC$132,'Capacity Summary'!$B$139:$B$238,0),MATCH('Capacity Backing (Hide)'!$A146,'Capacity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(Hide)'!$A146,'Capacity Summary'!$I$138:$BH$138,0))="x",INDEX('Capacity Summary'!$C$139:$F$238,MATCH('Capacity Backing (Hide)'!AD$132,'Capacity Summary'!$B$139:$B$238,0),4),IF(INDEX('Capacity Summary'!$I$139:$BH$238,MATCH('Capacity Backing (Hide)'!AD$132,'Capacity Summary'!$B$139:$B$238,0),MATCH('Capacity Backing (Hide)'!$A146,'Capacity Summary'!$I$138:$BH$138,0))&lt;&gt;0,INDEX('Capacity Summary'!$I$139:$BH$238,MATCH('Capacity Backing (Hide)'!AD$132,'Capacity Summary'!$B$139:$B$238,0),MATCH('Capacity Backing (Hide)'!$A146,'Capacity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(Hide)'!$A146,'Capacity Summary'!$I$138:$BH$138,0))="x",INDEX('Capacity Summary'!$C$139:$F$238,MATCH('Capacity Backing (Hide)'!AE$132,'Capacity Summary'!$B$139:$B$238,0),4),IF(INDEX('Capacity Summary'!$I$139:$BH$238,MATCH('Capacity Backing (Hide)'!AE$132,'Capacity Summary'!$B$139:$B$238,0),MATCH('Capacity Backing (Hide)'!$A146,'Capacity Summary'!$I$138:$BH$138,0))&lt;&gt;0,INDEX('Capacity Summary'!$I$139:$BH$238,MATCH('Capacity Backing (Hide)'!AE$132,'Capacity Summary'!$B$139:$B$238,0),MATCH('Capacity Backing (Hide)'!$A146,'Capacity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(Hide)'!$A146,'Capacity Summary'!$I$138:$BH$138,0))="x",INDEX('Capacity Summary'!$C$139:$F$238,MATCH('Capacity Backing (Hide)'!AF$132,'Capacity Summary'!$B$139:$B$238,0),4),IF(INDEX('Capacity Summary'!$I$139:$BH$238,MATCH('Capacity Backing (Hide)'!AF$132,'Capacity Summary'!$B$139:$B$238,0),MATCH('Capacity Backing (Hide)'!$A146,'Capacity Summary'!$I$138:$BH$138,0))&lt;&gt;0,INDEX('Capacity Summary'!$I$139:$BH$238,MATCH('Capacity Backing (Hide)'!AF$132,'Capacity Summary'!$B$139:$B$238,0),MATCH('Capacity Backing (Hide)'!$A146,'Capacity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(Hide)'!$A146,'Capacity Summary'!$I$138:$BH$138,0))="x",INDEX('Capacity Summary'!$C$139:$F$238,MATCH('Capacity Backing (Hide)'!AG$132,'Capacity Summary'!$B$139:$B$238,0),4),IF(INDEX('Capacity Summary'!$I$139:$BH$238,MATCH('Capacity Backing (Hide)'!AG$132,'Capacity Summary'!$B$139:$B$238,0),MATCH('Capacity Backing (Hide)'!$A146,'Capacity Summary'!$I$138:$BH$138,0))&lt;&gt;0,INDEX('Capacity Summary'!$I$139:$BH$238,MATCH('Capacity Backing (Hide)'!AG$132,'Capacity Summary'!$B$139:$B$238,0),MATCH('Capacity Backing (Hide)'!$A146,'Capacity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(Hide)'!$A146,'Capacity Summary'!$I$138:$BH$138,0))="x",INDEX('Capacity Summary'!$C$139:$F$238,MATCH('Capacity Backing (Hide)'!AH$132,'Capacity Summary'!$B$139:$B$238,0),4),IF(INDEX('Capacity Summary'!$I$139:$BH$238,MATCH('Capacity Backing (Hide)'!AH$132,'Capacity Summary'!$B$139:$B$238,0),MATCH('Capacity Backing (Hide)'!$A146,'Capacity Summary'!$I$138:$BH$138,0))&lt;&gt;0,INDEX('Capacity Summary'!$I$139:$BH$238,MATCH('Capacity Backing (Hide)'!AH$132,'Capacity Summary'!$B$139:$B$238,0),MATCH('Capacity Backing (Hide)'!$A146,'Capacity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(Hide)'!$A146,'Capacity Summary'!$I$138:$BH$138,0))="x",INDEX('Capacity Summary'!$C$139:$F$238,MATCH('Capacity Backing (Hide)'!AI$132,'Capacity Summary'!$B$139:$B$238,0),4),IF(INDEX('Capacity Summary'!$I$139:$BH$238,MATCH('Capacity Backing (Hide)'!AI$132,'Capacity Summary'!$B$139:$B$238,0),MATCH('Capacity Backing (Hide)'!$A146,'Capacity Summary'!$I$138:$BH$138,0))&lt;&gt;0,INDEX('Capacity Summary'!$I$139:$BH$238,MATCH('Capacity Backing (Hide)'!AI$132,'Capacity Summary'!$B$139:$B$238,0),MATCH('Capacity Backing (Hide)'!$A146,'Capacity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(Hide)'!$A146,'Capacity Summary'!$I$138:$BH$138,0))="x",INDEX('Capacity Summary'!$C$139:$F$238,MATCH('Capacity Backing (Hide)'!AJ$132,'Capacity Summary'!$B$139:$B$238,0),4),IF(INDEX('Capacity Summary'!$I$139:$BH$238,MATCH('Capacity Backing (Hide)'!AJ$132,'Capacity Summary'!$B$139:$B$238,0),MATCH('Capacity Backing (Hide)'!$A146,'Capacity Summary'!$I$138:$BH$138,0))&lt;&gt;0,INDEX('Capacity Summary'!$I$139:$BH$238,MATCH('Capacity Backing (Hide)'!AJ$132,'Capacity Summary'!$B$139:$B$238,0),MATCH('Capacity Backing (Hide)'!$A146,'Capacity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(Hide)'!$A146,'Capacity Summary'!$I$138:$BH$138,0))="x",INDEX('Capacity Summary'!$C$139:$F$238,MATCH('Capacity Backing (Hide)'!AK$132,'Capacity Summary'!$B$139:$B$238,0),4),IF(INDEX('Capacity Summary'!$I$139:$BH$238,MATCH('Capacity Backing (Hide)'!AK$132,'Capacity Summary'!$B$139:$B$238,0),MATCH('Capacity Backing (Hide)'!$A146,'Capacity Summary'!$I$138:$BH$138,0))&lt;&gt;0,INDEX('Capacity Summary'!$I$139:$BH$238,MATCH('Capacity Backing (Hide)'!AK$132,'Capacity Summary'!$B$139:$B$238,0),MATCH('Capacity Backing (Hide)'!$A146,'Capacity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(Hide)'!$A146,'Capacity Summary'!$I$138:$BH$138,0))="x",INDEX('Capacity Summary'!$C$139:$F$238,MATCH('Capacity Backing (Hide)'!AL$132,'Capacity Summary'!$B$139:$B$238,0),4),IF(INDEX('Capacity Summary'!$I$139:$BH$238,MATCH('Capacity Backing (Hide)'!AL$132,'Capacity Summary'!$B$139:$B$238,0),MATCH('Capacity Backing (Hide)'!$A146,'Capacity Summary'!$I$138:$BH$138,0))&lt;&gt;0,INDEX('Capacity Summary'!$I$139:$BH$238,MATCH('Capacity Backing (Hide)'!AL$132,'Capacity Summary'!$B$139:$B$238,0),MATCH('Capacity Backing (Hide)'!$A146,'Capacity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(Hide)'!$A146,'Capacity Summary'!$I$138:$BH$138,0))="x",INDEX('Capacity Summary'!$C$139:$F$238,MATCH('Capacity Backing (Hide)'!AM$132,'Capacity Summary'!$B$139:$B$238,0),4),IF(INDEX('Capacity Summary'!$I$139:$BH$238,MATCH('Capacity Backing (Hide)'!AM$132,'Capacity Summary'!$B$139:$B$238,0),MATCH('Capacity Backing (Hide)'!$A146,'Capacity Summary'!$I$138:$BH$138,0))&lt;&gt;0,INDEX('Capacity Summary'!$I$139:$BH$238,MATCH('Capacity Backing (Hide)'!AM$132,'Capacity Summary'!$B$139:$B$238,0),MATCH('Capacity Backing (Hide)'!$A146,'Capacity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(Hide)'!$A146,'Capacity Summary'!$I$138:$BH$138,0))="x",INDEX('Capacity Summary'!$C$139:$F$238,MATCH('Capacity Backing (Hide)'!AN$132,'Capacity Summary'!$B$139:$B$238,0),4),IF(INDEX('Capacity Summary'!$I$139:$BH$238,MATCH('Capacity Backing (Hide)'!AN$132,'Capacity Summary'!$B$139:$B$238,0),MATCH('Capacity Backing (Hide)'!$A146,'Capacity Summary'!$I$138:$BH$138,0))&lt;&gt;0,INDEX('Capacity Summary'!$I$139:$BH$238,MATCH('Capacity Backing (Hide)'!AN$132,'Capacity Summary'!$B$139:$B$238,0),MATCH('Capacity Backing (Hide)'!$A146,'Capacity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(Hide)'!$A146,'Capacity Summary'!$I$138:$BH$138,0))="x",INDEX('Capacity Summary'!$C$139:$F$238,MATCH('Capacity Backing (Hide)'!AO$132,'Capacity Summary'!$B$139:$B$238,0),4),IF(INDEX('Capacity Summary'!$I$139:$BH$238,MATCH('Capacity Backing (Hide)'!AO$132,'Capacity Summary'!$B$139:$B$238,0),MATCH('Capacity Backing (Hide)'!$A146,'Capacity Summary'!$I$138:$BH$138,0))&lt;&gt;0,INDEX('Capacity Summary'!$I$139:$BH$238,MATCH('Capacity Backing (Hide)'!AO$132,'Capacity Summary'!$B$139:$B$238,0),MATCH('Capacity Backing (Hide)'!$A146,'Capacity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(Hide)'!$A146,'Capacity Summary'!$I$138:$BH$138,0))="x",INDEX('Capacity Summary'!$C$139:$F$238,MATCH('Capacity Backing (Hide)'!AP$132,'Capacity Summary'!$B$139:$B$238,0),4),IF(INDEX('Capacity Summary'!$I$139:$BH$238,MATCH('Capacity Backing (Hide)'!AP$132,'Capacity Summary'!$B$139:$B$238,0),MATCH('Capacity Backing (Hide)'!$A146,'Capacity Summary'!$I$138:$BH$138,0))&lt;&gt;0,INDEX('Capacity Summary'!$I$139:$BH$238,MATCH('Capacity Backing (Hide)'!AP$132,'Capacity Summary'!$B$139:$B$238,0),MATCH('Capacity Backing (Hide)'!$A146,'Capacity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(Hide)'!$A146,'Capacity Summary'!$I$138:$BH$138,0))="x",INDEX('Capacity Summary'!$C$139:$F$238,MATCH('Capacity Backing (Hide)'!AQ$132,'Capacity Summary'!$B$139:$B$238,0),4),IF(INDEX('Capacity Summary'!$I$139:$BH$238,MATCH('Capacity Backing (Hide)'!AQ$132,'Capacity Summary'!$B$139:$B$238,0),MATCH('Capacity Backing (Hide)'!$A146,'Capacity Summary'!$I$138:$BH$138,0))&lt;&gt;0,INDEX('Capacity Summary'!$I$139:$BH$238,MATCH('Capacity Backing (Hide)'!AQ$132,'Capacity Summary'!$B$139:$B$238,0),MATCH('Capacity Backing (Hide)'!$A146,'Capacity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(Hide)'!$A146,'Capacity Summary'!$I$138:$BH$138,0))="x",INDEX('Capacity Summary'!$C$139:$F$238,MATCH('Capacity Backing (Hide)'!AR$132,'Capacity Summary'!$B$139:$B$238,0),4),IF(INDEX('Capacity Summary'!$I$139:$BH$238,MATCH('Capacity Backing (Hide)'!AR$132,'Capacity Summary'!$B$139:$B$238,0),MATCH('Capacity Backing (Hide)'!$A146,'Capacity Summary'!$I$138:$BH$138,0))&lt;&gt;0,INDEX('Capacity Summary'!$I$139:$BH$238,MATCH('Capacity Backing (Hide)'!AR$132,'Capacity Summary'!$B$139:$B$238,0),MATCH('Capacity Backing (Hide)'!$A146,'Capacity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(Hide)'!$A146,'Capacity Summary'!$I$138:$BH$138,0))="x",INDEX('Capacity Summary'!$C$139:$F$238,MATCH('Capacity Backing (Hide)'!AS$132,'Capacity Summary'!$B$139:$B$238,0),4),IF(INDEX('Capacity Summary'!$I$139:$BH$238,MATCH('Capacity Backing (Hide)'!AS$132,'Capacity Summary'!$B$139:$B$238,0),MATCH('Capacity Backing (Hide)'!$A146,'Capacity Summary'!$I$138:$BH$138,0))&lt;&gt;0,INDEX('Capacity Summary'!$I$139:$BH$238,MATCH('Capacity Backing (Hide)'!AS$132,'Capacity Summary'!$B$139:$B$238,0),MATCH('Capacity Backing (Hide)'!$A146,'Capacity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(Hide)'!$A146,'Capacity Summary'!$I$138:$BH$138,0))="x",INDEX('Capacity Summary'!$C$139:$F$238,MATCH('Capacity Backing (Hide)'!AT$132,'Capacity Summary'!$B$139:$B$238,0),4),IF(INDEX('Capacity Summary'!$I$139:$BH$238,MATCH('Capacity Backing (Hide)'!AT$132,'Capacity Summary'!$B$139:$B$238,0),MATCH('Capacity Backing (Hide)'!$A146,'Capacity Summary'!$I$138:$BH$138,0))&lt;&gt;0,INDEX('Capacity Summary'!$I$139:$BH$238,MATCH('Capacity Backing (Hide)'!AT$132,'Capacity Summary'!$B$139:$B$238,0),MATCH('Capacity Backing (Hide)'!$A146,'Capacity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(Hide)'!$A146,'Capacity Summary'!$I$138:$BH$138,0))="x",INDEX('Capacity Summary'!$C$139:$F$238,MATCH('Capacity Backing (Hide)'!AU$132,'Capacity Summary'!$B$139:$B$238,0),4),IF(INDEX('Capacity Summary'!$I$139:$BH$238,MATCH('Capacity Backing (Hide)'!AU$132,'Capacity Summary'!$B$139:$B$238,0),MATCH('Capacity Backing (Hide)'!$A146,'Capacity Summary'!$I$138:$BH$138,0))&lt;&gt;0,INDEX('Capacity Summary'!$I$139:$BH$238,MATCH('Capacity Backing (Hide)'!AU$132,'Capacity Summary'!$B$139:$B$238,0),MATCH('Capacity Backing (Hide)'!$A146,'Capacity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(Hide)'!$A146,'Capacity Summary'!$I$138:$BH$138,0))="x",INDEX('Capacity Summary'!$C$139:$F$238,MATCH('Capacity Backing (Hide)'!AV$132,'Capacity Summary'!$B$139:$B$238,0),4),IF(INDEX('Capacity Summary'!$I$139:$BH$238,MATCH('Capacity Backing (Hide)'!AV$132,'Capacity Summary'!$B$139:$B$238,0),MATCH('Capacity Backing (Hide)'!$A146,'Capacity Summary'!$I$138:$BH$138,0))&lt;&gt;0,INDEX('Capacity Summary'!$I$139:$BH$238,MATCH('Capacity Backing (Hide)'!AV$132,'Capacity Summary'!$B$139:$B$238,0),MATCH('Capacity Backing (Hide)'!$A146,'Capacity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(Hide)'!$A146,'Capacity Summary'!$I$138:$BH$138,0))="x",INDEX('Capacity Summary'!$C$139:$F$238,MATCH('Capacity Backing (Hide)'!AW$132,'Capacity Summary'!$B$139:$B$238,0),4),IF(INDEX('Capacity Summary'!$I$139:$BH$238,MATCH('Capacity Backing (Hide)'!AW$132,'Capacity Summary'!$B$139:$B$238,0),MATCH('Capacity Backing (Hide)'!$A146,'Capacity Summary'!$I$138:$BH$138,0))&lt;&gt;0,INDEX('Capacity Summary'!$I$139:$BH$238,MATCH('Capacity Backing (Hide)'!AW$132,'Capacity Summary'!$B$139:$B$238,0),MATCH('Capacity Backing (Hide)'!$A146,'Capacity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(Hide)'!$A146,'Capacity Summary'!$I$138:$BH$138,0))="x",INDEX('Capacity Summary'!$C$139:$F$238,MATCH('Capacity Backing (Hide)'!AX$132,'Capacity Summary'!$B$139:$B$238,0),4),IF(INDEX('Capacity Summary'!$I$139:$BH$238,MATCH('Capacity Backing (Hide)'!AX$132,'Capacity Summary'!$B$139:$B$238,0),MATCH('Capacity Backing (Hide)'!$A146,'Capacity Summary'!$I$138:$BH$138,0))&lt;&gt;0,INDEX('Capacity Summary'!$I$139:$BH$238,MATCH('Capacity Backing (Hide)'!AX$132,'Capacity Summary'!$B$139:$B$238,0),MATCH('Capacity Backing (Hide)'!$A146,'Capacity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(Hide)'!$A146,'Capacity Summary'!$I$138:$BH$138,0))="x",INDEX('Capacity Summary'!$C$139:$F$238,MATCH('Capacity Backing (Hide)'!AY$132,'Capacity Summary'!$B$139:$B$238,0),4),IF(INDEX('Capacity Summary'!$I$139:$BH$238,MATCH('Capacity Backing (Hide)'!AY$132,'Capacity Summary'!$B$139:$B$238,0),MATCH('Capacity Backing (Hide)'!$A146,'Capacity Summary'!$I$138:$BH$138,0))&lt;&gt;0,INDEX('Capacity Summary'!$I$139:$BH$238,MATCH('Capacity Backing (Hide)'!AY$132,'Capacity Summary'!$B$139:$B$238,0),MATCH('Capacity Backing (Hide)'!$A146,'Capacity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(Hide)'!$A146,'Capacity Summary'!$I$138:$BH$138,0))="x",INDEX('Capacity Summary'!$C$139:$F$238,MATCH('Capacity Backing (Hide)'!AZ$132,'Capacity Summary'!$B$139:$B$238,0),4),IF(INDEX('Capacity Summary'!$I$139:$BH$238,MATCH('Capacity Backing (Hide)'!AZ$132,'Capacity Summary'!$B$139:$B$238,0),MATCH('Capacity Backing (Hide)'!$A146,'Capacity Summary'!$I$138:$BH$138,0))&lt;&gt;0,INDEX('Capacity Summary'!$I$139:$BH$238,MATCH('Capacity Backing (Hide)'!AZ$132,'Capacity Summary'!$B$139:$B$238,0),MATCH('Capacity Backing (Hide)'!$A146,'Capacity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(Hide)'!$A146,'Capacity Summary'!$I$138:$BH$138,0))="x",INDEX('Capacity Summary'!$C$139:$F$238,MATCH('Capacity Backing (Hide)'!BA$132,'Capacity Summary'!$B$139:$B$238,0),4),IF(INDEX('Capacity Summary'!$I$139:$BH$238,MATCH('Capacity Backing (Hide)'!BA$132,'Capacity Summary'!$B$139:$B$238,0),MATCH('Capacity Backing (Hide)'!$A146,'Capacity Summary'!$I$138:$BH$138,0))&lt;&gt;0,INDEX('Capacity Summary'!$I$139:$BH$238,MATCH('Capacity Backing (Hide)'!BA$132,'Capacity Summary'!$B$139:$B$238,0),MATCH('Capacity Backing (Hide)'!$A146,'Capacity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(Hide)'!$A146,'Capacity Summary'!$I$138:$BH$138,0))="x",INDEX('Capacity Summary'!$C$139:$F$238,MATCH('Capacity Backing (Hide)'!BB$132,'Capacity Summary'!$B$139:$B$238,0),4),IF(INDEX('Capacity Summary'!$I$139:$BH$238,MATCH('Capacity Backing (Hide)'!BB$132,'Capacity Summary'!$B$139:$B$238,0),MATCH('Capacity Backing (Hide)'!$A146,'Capacity Summary'!$I$138:$BH$138,0))&lt;&gt;0,INDEX('Capacity Summary'!$I$139:$BH$238,MATCH('Capacity Backing (Hide)'!BB$132,'Capacity Summary'!$B$139:$B$238,0),MATCH('Capacity Backing (Hide)'!$A146,'Capacity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(Hide)'!$A146,'Capacity Summary'!$I$138:$BH$138,0))="x",INDEX('Capacity Summary'!$C$139:$F$238,MATCH('Capacity Backing (Hide)'!BC$132,'Capacity Summary'!$B$139:$B$238,0),4),IF(INDEX('Capacity Summary'!$I$139:$BH$238,MATCH('Capacity Backing (Hide)'!BC$132,'Capacity Summary'!$B$139:$B$238,0),MATCH('Capacity Backing (Hide)'!$A146,'Capacity Summary'!$I$138:$BH$138,0))&lt;&gt;0,INDEX('Capacity Summary'!$I$139:$BH$238,MATCH('Capacity Backing (Hide)'!BC$132,'Capacity Summary'!$B$139:$B$238,0),MATCH('Capacity Backing (Hide)'!$A146,'Capacity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(Hide)'!$A146,'Capacity Summary'!$I$138:$BH$138,0))="x",INDEX('Capacity Summary'!$C$139:$F$238,MATCH('Capacity Backing (Hide)'!BD$132,'Capacity Summary'!$B$139:$B$238,0),4),IF(INDEX('Capacity Summary'!$I$139:$BH$238,MATCH('Capacity Backing (Hide)'!BD$132,'Capacity Summary'!$B$139:$B$238,0),MATCH('Capacity Backing (Hide)'!$A146,'Capacity Summary'!$I$138:$BH$138,0))&lt;&gt;0,INDEX('Capacity Summary'!$I$139:$BH$238,MATCH('Capacity Backing (Hide)'!BD$132,'Capacity Summary'!$B$139:$B$238,0),MATCH('Capacity Backing (Hide)'!$A146,'Capacity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(Hide)'!$A146,'Capacity Summary'!$I$138:$BH$138,0))="x",INDEX('Capacity Summary'!$C$139:$F$238,MATCH('Capacity Backing (Hide)'!BE$132,'Capacity Summary'!$B$139:$B$238,0),4),IF(INDEX('Capacity Summary'!$I$139:$BH$238,MATCH('Capacity Backing (Hide)'!BE$132,'Capacity Summary'!$B$139:$B$238,0),MATCH('Capacity Backing (Hide)'!$A146,'Capacity Summary'!$I$138:$BH$138,0))&lt;&gt;0,INDEX('Capacity Summary'!$I$139:$BH$238,MATCH('Capacity Backing (Hide)'!BE$132,'Capacity Summary'!$B$139:$B$238,0),MATCH('Capacity Backing (Hide)'!$A146,'Capacity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(Hide)'!$A146,'Capacity Summary'!$I$138:$BH$138,0))="x",INDEX('Capacity Summary'!$C$139:$F$238,MATCH('Capacity Backing (Hide)'!BF$132,'Capacity Summary'!$B$139:$B$238,0),4),IF(INDEX('Capacity Summary'!$I$139:$BH$238,MATCH('Capacity Backing (Hide)'!BF$132,'Capacity Summary'!$B$139:$B$238,0),MATCH('Capacity Backing (Hide)'!$A146,'Capacity Summary'!$I$138:$BH$138,0))&lt;&gt;0,INDEX('Capacity Summary'!$I$139:$BH$238,MATCH('Capacity Backing (Hide)'!BF$132,'Capacity Summary'!$B$139:$B$238,0),MATCH('Capacity Backing (Hide)'!$A146,'Capacity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(Hide)'!$A146,'Capacity Summary'!$I$138:$BH$138,0))="x",INDEX('Capacity Summary'!$C$139:$F$238,MATCH('Capacity Backing (Hide)'!BG$132,'Capacity Summary'!$B$139:$B$238,0),4),IF(INDEX('Capacity Summary'!$I$139:$BH$238,MATCH('Capacity Backing (Hide)'!BG$132,'Capacity Summary'!$B$139:$B$238,0),MATCH('Capacity Backing (Hide)'!$A146,'Capacity Summary'!$I$138:$BH$138,0))&lt;&gt;0,INDEX('Capacity Summary'!$I$139:$BH$238,MATCH('Capacity Backing (Hide)'!BG$132,'Capacity Summary'!$B$139:$B$238,0),MATCH('Capacity Backing (Hide)'!$A146,'Capacity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(Hide)'!$A146,'Capacity Summary'!$I$138:$BH$138,0))="x",INDEX('Capacity Summary'!$C$139:$F$238,MATCH('Capacity Backing (Hide)'!BH$132,'Capacity Summary'!$B$139:$B$238,0),4),IF(INDEX('Capacity Summary'!$I$139:$BH$238,MATCH('Capacity Backing (Hide)'!BH$132,'Capacity Summary'!$B$139:$B$238,0),MATCH('Capacity Backing (Hide)'!$A146,'Capacity Summary'!$I$138:$BH$138,0))&lt;&gt;0,INDEX('Capacity Summary'!$I$139:$BH$238,MATCH('Capacity Backing (Hide)'!BH$132,'Capacity Summary'!$B$139:$B$238,0),MATCH('Capacity Backing (Hide)'!$A146,'Capacity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(Hide)'!$A146,'Capacity Summary'!$I$138:$BH$138,0))="x",INDEX('Capacity Summary'!$C$139:$F$238,MATCH('Capacity Backing (Hide)'!BI$132,'Capacity Summary'!$B$139:$B$238,0),4),IF(INDEX('Capacity Summary'!$I$139:$BH$238,MATCH('Capacity Backing (Hide)'!BI$132,'Capacity Summary'!$B$139:$B$238,0),MATCH('Capacity Backing (Hide)'!$A146,'Capacity Summary'!$I$138:$BH$138,0))&lt;&gt;0,INDEX('Capacity Summary'!$I$139:$BH$238,MATCH('Capacity Backing (Hide)'!BI$132,'Capacity Summary'!$B$139:$B$238,0),MATCH('Capacity Backing (Hide)'!$A146,'Capacity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(Hide)'!$A146,'Capacity Summary'!$I$138:$BH$138,0))="x",INDEX('Capacity Summary'!$C$139:$F$238,MATCH('Capacity Backing (Hide)'!BJ$132,'Capacity Summary'!$B$139:$B$238,0),4),IF(INDEX('Capacity Summary'!$I$139:$BH$238,MATCH('Capacity Backing (Hide)'!BJ$132,'Capacity Summary'!$B$139:$B$238,0),MATCH('Capacity Backing (Hide)'!$A146,'Capacity Summary'!$I$138:$BH$138,0))&lt;&gt;0,INDEX('Capacity Summary'!$I$139:$BH$238,MATCH('Capacity Backing (Hide)'!BJ$132,'Capacity Summary'!$B$139:$B$238,0),MATCH('Capacity Backing (Hide)'!$A146,'Capacity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(Hide)'!$A146,'Capacity Summary'!$I$138:$BH$138,0))="x",INDEX('Capacity Summary'!$C$139:$F$238,MATCH('Capacity Backing (Hide)'!BK$132,'Capacity Summary'!$B$139:$B$238,0),4),IF(INDEX('Capacity Summary'!$I$139:$BH$238,MATCH('Capacity Backing (Hide)'!BK$132,'Capacity Summary'!$B$139:$B$238,0),MATCH('Capacity Backing (Hide)'!$A146,'Capacity Summary'!$I$138:$BH$138,0))&lt;&gt;0,INDEX('Capacity Summary'!$I$139:$BH$238,MATCH('Capacity Backing (Hide)'!BK$132,'Capacity Summary'!$B$139:$B$238,0),MATCH('Capacity Backing (Hide)'!$A146,'Capacity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(Hide)'!$A146,'Capacity Summary'!$I$138:$BH$138,0))="x",INDEX('Capacity Summary'!$C$139:$F$238,MATCH('Capacity Backing (Hide)'!BL$132,'Capacity Summary'!$B$139:$B$238,0),4),IF(INDEX('Capacity Summary'!$I$139:$BH$238,MATCH('Capacity Backing (Hide)'!BL$132,'Capacity Summary'!$B$139:$B$238,0),MATCH('Capacity Backing (Hide)'!$A146,'Capacity Summary'!$I$138:$BH$138,0))&lt;&gt;0,INDEX('Capacity Summary'!$I$139:$BH$238,MATCH('Capacity Backing (Hide)'!BL$132,'Capacity Summary'!$B$139:$B$238,0),MATCH('Capacity Backing (Hide)'!$A146,'Capacity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(Hide)'!$A146,'Capacity Summary'!$I$138:$BH$138,0))="x",INDEX('Capacity Summary'!$C$139:$F$238,MATCH('Capacity Backing (Hide)'!BM$132,'Capacity Summary'!$B$139:$B$238,0),4),IF(INDEX('Capacity Summary'!$I$139:$BH$238,MATCH('Capacity Backing (Hide)'!BM$132,'Capacity Summary'!$B$139:$B$238,0),MATCH('Capacity Backing (Hide)'!$A146,'Capacity Summary'!$I$138:$BH$138,0))&lt;&gt;0,INDEX('Capacity Summary'!$I$139:$BH$238,MATCH('Capacity Backing (Hide)'!BM$132,'Capacity Summary'!$B$139:$B$238,0),MATCH('Capacity Backing (Hide)'!$A146,'Capacity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(Hide)'!$A146,'Capacity Summary'!$I$138:$BH$138,0))="x",INDEX('Capacity Summary'!$C$139:$F$238,MATCH('Capacity Backing (Hide)'!BN$132,'Capacity Summary'!$B$139:$B$238,0),4),IF(INDEX('Capacity Summary'!$I$139:$BH$238,MATCH('Capacity Backing (Hide)'!BN$132,'Capacity Summary'!$B$139:$B$238,0),MATCH('Capacity Backing (Hide)'!$A146,'Capacity Summary'!$I$138:$BH$138,0))&lt;&gt;0,INDEX('Capacity Summary'!$I$139:$BH$238,MATCH('Capacity Backing (Hide)'!BN$132,'Capacity Summary'!$B$139:$B$238,0),MATCH('Capacity Backing (Hide)'!$A146,'Capacity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(Hide)'!$A146,'Capacity Summary'!$I$138:$BH$138,0))="x",INDEX('Capacity Summary'!$C$139:$F$238,MATCH('Capacity Backing (Hide)'!BO$132,'Capacity Summary'!$B$139:$B$238,0),4),IF(INDEX('Capacity Summary'!$I$139:$BH$238,MATCH('Capacity Backing (Hide)'!BO$132,'Capacity Summary'!$B$139:$B$238,0),MATCH('Capacity Backing (Hide)'!$A146,'Capacity Summary'!$I$138:$BH$138,0))&lt;&gt;0,INDEX('Capacity Summary'!$I$139:$BH$238,MATCH('Capacity Backing (Hide)'!BO$132,'Capacity Summary'!$B$139:$B$238,0),MATCH('Capacity Backing (Hide)'!$A146,'Capacity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(Hide)'!$A146,'Capacity Summary'!$I$138:$BH$138,0))="x",INDEX('Capacity Summary'!$C$139:$F$238,MATCH('Capacity Backing (Hide)'!BP$132,'Capacity Summary'!$B$139:$B$238,0),4),IF(INDEX('Capacity Summary'!$I$139:$BH$238,MATCH('Capacity Backing (Hide)'!BP$132,'Capacity Summary'!$B$139:$B$238,0),MATCH('Capacity Backing (Hide)'!$A146,'Capacity Summary'!$I$138:$BH$138,0))&lt;&gt;0,INDEX('Capacity Summary'!$I$139:$BH$238,MATCH('Capacity Backing (Hide)'!BP$132,'Capacity Summary'!$B$139:$B$238,0),MATCH('Capacity Backing (Hide)'!$A146,'Capacity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(Hide)'!$A146,'Capacity Summary'!$I$138:$BH$138,0))="x",INDEX('Capacity Summary'!$C$139:$F$238,MATCH('Capacity Backing (Hide)'!BQ$132,'Capacity Summary'!$B$139:$B$238,0),4),IF(INDEX('Capacity Summary'!$I$139:$BH$238,MATCH('Capacity Backing (Hide)'!BQ$132,'Capacity Summary'!$B$139:$B$238,0),MATCH('Capacity Backing (Hide)'!$A146,'Capacity Summary'!$I$138:$BH$138,0))&lt;&gt;0,INDEX('Capacity Summary'!$I$139:$BH$238,MATCH('Capacity Backing (Hide)'!BQ$132,'Capacity Summary'!$B$139:$B$238,0),MATCH('Capacity Backing (Hide)'!$A146,'Capacity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(Hide)'!$A146,'Capacity Summary'!$I$138:$BH$138,0))="x",INDEX('Capacity Summary'!$C$139:$F$238,MATCH('Capacity Backing (Hide)'!BR$132,'Capacity Summary'!$B$139:$B$238,0),4),IF(INDEX('Capacity Summary'!$I$139:$BH$238,MATCH('Capacity Backing (Hide)'!BR$132,'Capacity Summary'!$B$139:$B$238,0),MATCH('Capacity Backing (Hide)'!$A146,'Capacity Summary'!$I$138:$BH$138,0))&lt;&gt;0,INDEX('Capacity Summary'!$I$139:$BH$238,MATCH('Capacity Backing (Hide)'!BR$132,'Capacity Summary'!$B$139:$B$238,0),MATCH('Capacity Backing (Hide)'!$A146,'Capacity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(Hide)'!$A146,'Capacity Summary'!$I$138:$BH$138,0))="x",INDEX('Capacity Summary'!$C$139:$F$238,MATCH('Capacity Backing (Hide)'!BS$132,'Capacity Summary'!$B$139:$B$238,0),4),IF(INDEX('Capacity Summary'!$I$139:$BH$238,MATCH('Capacity Backing (Hide)'!BS$132,'Capacity Summary'!$B$139:$B$238,0),MATCH('Capacity Backing (Hide)'!$A146,'Capacity Summary'!$I$138:$BH$138,0))&lt;&gt;0,INDEX('Capacity Summary'!$I$139:$BH$238,MATCH('Capacity Backing (Hide)'!BS$132,'Capacity Summary'!$B$139:$B$238,0),MATCH('Capacity Backing (Hide)'!$A146,'Capacity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(Hide)'!$A146,'Capacity Summary'!$I$138:$BH$138,0))="x",INDEX('Capacity Summary'!$C$139:$F$238,MATCH('Capacity Backing (Hide)'!BT$132,'Capacity Summary'!$B$139:$B$238,0),4),IF(INDEX('Capacity Summary'!$I$139:$BH$238,MATCH('Capacity Backing (Hide)'!BT$132,'Capacity Summary'!$B$139:$B$238,0),MATCH('Capacity Backing (Hide)'!$A146,'Capacity Summary'!$I$138:$BH$138,0))&lt;&gt;0,INDEX('Capacity Summary'!$I$139:$BH$238,MATCH('Capacity Backing (Hide)'!BT$132,'Capacity Summary'!$B$139:$B$238,0),MATCH('Capacity Backing (Hide)'!$A146,'Capacity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(Hide)'!$A146,'Capacity Summary'!$I$138:$BH$138,0))="x",INDEX('Capacity Summary'!$C$139:$F$238,MATCH('Capacity Backing (Hide)'!BU$132,'Capacity Summary'!$B$139:$B$238,0),4),IF(INDEX('Capacity Summary'!$I$139:$BH$238,MATCH('Capacity Backing (Hide)'!BU$132,'Capacity Summary'!$B$139:$B$238,0),MATCH('Capacity Backing (Hide)'!$A146,'Capacity Summary'!$I$138:$BH$138,0))&lt;&gt;0,INDEX('Capacity Summary'!$I$139:$BH$238,MATCH('Capacity Backing (Hide)'!BU$132,'Capacity Summary'!$B$139:$B$238,0),MATCH('Capacity Backing (Hide)'!$A146,'Capacity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(Hide)'!$A146,'Capacity Summary'!$I$138:$BH$138,0))="x",INDEX('Capacity Summary'!$C$139:$F$238,MATCH('Capacity Backing (Hide)'!BV$132,'Capacity Summary'!$B$139:$B$238,0),4),IF(INDEX('Capacity Summary'!$I$139:$BH$238,MATCH('Capacity Backing (Hide)'!BV$132,'Capacity Summary'!$B$139:$B$238,0),MATCH('Capacity Backing (Hide)'!$A146,'Capacity Summary'!$I$138:$BH$138,0))&lt;&gt;0,INDEX('Capacity Summary'!$I$139:$BH$238,MATCH('Capacity Backing (Hide)'!BV$132,'Capacity Summary'!$B$139:$B$238,0),MATCH('Capacity Backing (Hide)'!$A146,'Capacity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(Hide)'!$A146,'Capacity Summary'!$I$138:$BH$138,0))="x",INDEX('Capacity Summary'!$C$139:$F$238,MATCH('Capacity Backing (Hide)'!BW$132,'Capacity Summary'!$B$139:$B$238,0),4),IF(INDEX('Capacity Summary'!$I$139:$BH$238,MATCH('Capacity Backing (Hide)'!BW$132,'Capacity Summary'!$B$139:$B$238,0),MATCH('Capacity Backing (Hide)'!$A146,'Capacity Summary'!$I$138:$BH$138,0))&lt;&gt;0,INDEX('Capacity Summary'!$I$139:$BH$238,MATCH('Capacity Backing (Hide)'!BW$132,'Capacity Summary'!$B$139:$B$238,0),MATCH('Capacity Backing (Hide)'!$A146,'Capacity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(Hide)'!$A146,'Capacity Summary'!$I$138:$BH$138,0))="x",INDEX('Capacity Summary'!$C$139:$F$238,MATCH('Capacity Backing (Hide)'!BX$132,'Capacity Summary'!$B$139:$B$238,0),4),IF(INDEX('Capacity Summary'!$I$139:$BH$238,MATCH('Capacity Backing (Hide)'!BX$132,'Capacity Summary'!$B$139:$B$238,0),MATCH('Capacity Backing (Hide)'!$A146,'Capacity Summary'!$I$138:$BH$138,0))&lt;&gt;0,INDEX('Capacity Summary'!$I$139:$BH$238,MATCH('Capacity Backing (Hide)'!BX$132,'Capacity Summary'!$B$139:$B$238,0),MATCH('Capacity Backing (Hide)'!$A146,'Capacity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(Hide)'!$A146,'Capacity Summary'!$I$138:$BH$138,0))="x",INDEX('Capacity Summary'!$C$139:$F$238,MATCH('Capacity Backing (Hide)'!BY$132,'Capacity Summary'!$B$139:$B$238,0),4),IF(INDEX('Capacity Summary'!$I$139:$BH$238,MATCH('Capacity Backing (Hide)'!BY$132,'Capacity Summary'!$B$139:$B$238,0),MATCH('Capacity Backing (Hide)'!$A146,'Capacity Summary'!$I$138:$BH$138,0))&lt;&gt;0,INDEX('Capacity Summary'!$I$139:$BH$238,MATCH('Capacity Backing (Hide)'!BY$132,'Capacity Summary'!$B$139:$B$238,0),MATCH('Capacity Backing (Hide)'!$A146,'Capacity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(Hide)'!$A146,'Capacity Summary'!$I$138:$BH$138,0))="x",INDEX('Capacity Summary'!$C$139:$F$238,MATCH('Capacity Backing (Hide)'!BZ$132,'Capacity Summary'!$B$139:$B$238,0),4),IF(INDEX('Capacity Summary'!$I$139:$BH$238,MATCH('Capacity Backing (Hide)'!BZ$132,'Capacity Summary'!$B$139:$B$238,0),MATCH('Capacity Backing (Hide)'!$A146,'Capacity Summary'!$I$138:$BH$138,0))&lt;&gt;0,INDEX('Capacity Summary'!$I$139:$BH$238,MATCH('Capacity Backing (Hide)'!BZ$132,'Capacity Summary'!$B$139:$B$238,0),MATCH('Capacity Backing (Hide)'!$A146,'Capacity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(Hide)'!$A146,'Capacity Summary'!$I$138:$BH$138,0))="x",INDEX('Capacity Summary'!$C$139:$F$238,MATCH('Capacity Backing (Hide)'!CA$132,'Capacity Summary'!$B$139:$B$238,0),4),IF(INDEX('Capacity Summary'!$I$139:$BH$238,MATCH('Capacity Backing (Hide)'!CA$132,'Capacity Summary'!$B$139:$B$238,0),MATCH('Capacity Backing (Hide)'!$A146,'Capacity Summary'!$I$138:$BH$138,0))&lt;&gt;0,INDEX('Capacity Summary'!$I$139:$BH$238,MATCH('Capacity Backing (Hide)'!CA$132,'Capacity Summary'!$B$139:$B$238,0),MATCH('Capacity Backing (Hide)'!$A146,'Capacity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(Hide)'!$A146,'Capacity Summary'!$I$138:$BH$138,0))="x",INDEX('Capacity Summary'!$C$139:$F$238,MATCH('Capacity Backing (Hide)'!CB$132,'Capacity Summary'!$B$139:$B$238,0),4),IF(INDEX('Capacity Summary'!$I$139:$BH$238,MATCH('Capacity Backing (Hide)'!CB$132,'Capacity Summary'!$B$139:$B$238,0),MATCH('Capacity Backing (Hide)'!$A146,'Capacity Summary'!$I$138:$BH$138,0))&lt;&gt;0,INDEX('Capacity Summary'!$I$139:$BH$238,MATCH('Capacity Backing (Hide)'!CB$132,'Capacity Summary'!$B$139:$B$238,0),MATCH('Capacity Backing (Hide)'!$A146,'Capacity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(Hide)'!$A146,'Capacity Summary'!$I$138:$BH$138,0))="x",INDEX('Capacity Summary'!$C$139:$F$238,MATCH('Capacity Backing (Hide)'!CC$132,'Capacity Summary'!$B$139:$B$238,0),4),IF(INDEX('Capacity Summary'!$I$139:$BH$238,MATCH('Capacity Backing (Hide)'!CC$132,'Capacity Summary'!$B$139:$B$238,0),MATCH('Capacity Backing (Hide)'!$A146,'Capacity Summary'!$I$138:$BH$138,0))&lt;&gt;0,INDEX('Capacity Summary'!$I$139:$BH$238,MATCH('Capacity Backing (Hide)'!CC$132,'Capacity Summary'!$B$139:$B$238,0),MATCH('Capacity Backing (Hide)'!$A146,'Capacity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(Hide)'!$A146,'Capacity Summary'!$I$138:$BH$138,0))="x",INDEX('Capacity Summary'!$C$139:$F$238,MATCH('Capacity Backing (Hide)'!CD$132,'Capacity Summary'!$B$139:$B$238,0),4),IF(INDEX('Capacity Summary'!$I$139:$BH$238,MATCH('Capacity Backing (Hide)'!CD$132,'Capacity Summary'!$B$139:$B$238,0),MATCH('Capacity Backing (Hide)'!$A146,'Capacity Summary'!$I$138:$BH$138,0))&lt;&gt;0,INDEX('Capacity Summary'!$I$139:$BH$238,MATCH('Capacity Backing (Hide)'!CD$132,'Capacity Summary'!$B$139:$B$238,0),MATCH('Capacity Backing (Hide)'!$A146,'Capacity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(Hide)'!$A146,'Capacity Summary'!$I$138:$BH$138,0))="x",INDEX('Capacity Summary'!$C$139:$F$238,MATCH('Capacity Backing (Hide)'!CE$132,'Capacity Summary'!$B$139:$B$238,0),4),IF(INDEX('Capacity Summary'!$I$139:$BH$238,MATCH('Capacity Backing (Hide)'!CE$132,'Capacity Summary'!$B$139:$B$238,0),MATCH('Capacity Backing (Hide)'!$A146,'Capacity Summary'!$I$138:$BH$138,0))&lt;&gt;0,INDEX('Capacity Summary'!$I$139:$BH$238,MATCH('Capacity Backing (Hide)'!CE$132,'Capacity Summary'!$B$139:$B$238,0),MATCH('Capacity Backing (Hide)'!$A146,'Capacity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(Hide)'!$A146,'Capacity Summary'!$I$138:$BH$138,0))="x",INDEX('Capacity Summary'!$C$139:$F$238,MATCH('Capacity Backing (Hide)'!CF$132,'Capacity Summary'!$B$139:$B$238,0),4),IF(INDEX('Capacity Summary'!$I$139:$BH$238,MATCH('Capacity Backing (Hide)'!CF$132,'Capacity Summary'!$B$139:$B$238,0),MATCH('Capacity Backing (Hide)'!$A146,'Capacity Summary'!$I$138:$BH$138,0))&lt;&gt;0,INDEX('Capacity Summary'!$I$139:$BH$238,MATCH('Capacity Backing (Hide)'!CF$132,'Capacity Summary'!$B$139:$B$238,0),MATCH('Capacity Backing (Hide)'!$A146,'Capacity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(Hide)'!$A146,'Capacity Summary'!$I$138:$BH$138,0))="x",INDEX('Capacity Summary'!$C$139:$F$238,MATCH('Capacity Backing (Hide)'!CG$132,'Capacity Summary'!$B$139:$B$238,0),4),IF(INDEX('Capacity Summary'!$I$139:$BH$238,MATCH('Capacity Backing (Hide)'!CG$132,'Capacity Summary'!$B$139:$B$238,0),MATCH('Capacity Backing (Hide)'!$A146,'Capacity Summary'!$I$138:$BH$138,0))&lt;&gt;0,INDEX('Capacity Summary'!$I$139:$BH$238,MATCH('Capacity Backing (Hide)'!CG$132,'Capacity Summary'!$B$139:$B$238,0),MATCH('Capacity Backing (Hide)'!$A146,'Capacity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(Hide)'!$A146,'Capacity Summary'!$I$138:$BH$138,0))="x",INDEX('Capacity Summary'!$C$139:$F$238,MATCH('Capacity Backing (Hide)'!CH$132,'Capacity Summary'!$B$139:$B$238,0),4),IF(INDEX('Capacity Summary'!$I$139:$BH$238,MATCH('Capacity Backing (Hide)'!CH$132,'Capacity Summary'!$B$139:$B$238,0),MATCH('Capacity Backing (Hide)'!$A146,'Capacity Summary'!$I$138:$BH$138,0))&lt;&gt;0,INDEX('Capacity Summary'!$I$139:$BH$238,MATCH('Capacity Backing (Hide)'!CH$132,'Capacity Summary'!$B$139:$B$238,0),MATCH('Capacity Backing (Hide)'!$A146,'Capacity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(Hide)'!$A146,'Capacity Summary'!$I$138:$BH$138,0))="x",INDEX('Capacity Summary'!$C$139:$F$238,MATCH('Capacity Backing (Hide)'!CI$132,'Capacity Summary'!$B$139:$B$238,0),4),IF(INDEX('Capacity Summary'!$I$139:$BH$238,MATCH('Capacity Backing (Hide)'!CI$132,'Capacity Summary'!$B$139:$B$238,0),MATCH('Capacity Backing (Hide)'!$A146,'Capacity Summary'!$I$138:$BH$138,0))&lt;&gt;0,INDEX('Capacity Summary'!$I$139:$BH$238,MATCH('Capacity Backing (Hide)'!CI$132,'Capacity Summary'!$B$139:$B$238,0),MATCH('Capacity Backing (Hide)'!$A146,'Capacity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(Hide)'!$A146,'Capacity Summary'!$I$138:$BH$138,0))="x",INDEX('Capacity Summary'!$C$139:$F$238,MATCH('Capacity Backing (Hide)'!CJ$132,'Capacity Summary'!$B$139:$B$238,0),4),IF(INDEX('Capacity Summary'!$I$139:$BH$238,MATCH('Capacity Backing (Hide)'!CJ$132,'Capacity Summary'!$B$139:$B$238,0),MATCH('Capacity Backing (Hide)'!$A146,'Capacity Summary'!$I$138:$BH$138,0))&lt;&gt;0,INDEX('Capacity Summary'!$I$139:$BH$238,MATCH('Capacity Backing (Hide)'!CJ$132,'Capacity Summary'!$B$139:$B$238,0),MATCH('Capacity Backing (Hide)'!$A146,'Capacity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(Hide)'!$A146,'Capacity Summary'!$I$138:$BH$138,0))="x",INDEX('Capacity Summary'!$C$139:$F$238,MATCH('Capacity Backing (Hide)'!CK$132,'Capacity Summary'!$B$139:$B$238,0),4),IF(INDEX('Capacity Summary'!$I$139:$BH$238,MATCH('Capacity Backing (Hide)'!CK$132,'Capacity Summary'!$B$139:$B$238,0),MATCH('Capacity Backing (Hide)'!$A146,'Capacity Summary'!$I$138:$BH$138,0))&lt;&gt;0,INDEX('Capacity Summary'!$I$139:$BH$238,MATCH('Capacity Backing (Hide)'!CK$132,'Capacity Summary'!$B$139:$B$238,0),MATCH('Capacity Backing (Hide)'!$A146,'Capacity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(Hide)'!$A146,'Capacity Summary'!$I$138:$BH$138,0))="x",INDEX('Capacity Summary'!$C$139:$F$238,MATCH('Capacity Backing (Hide)'!CL$132,'Capacity Summary'!$B$139:$B$238,0),4),IF(INDEX('Capacity Summary'!$I$139:$BH$238,MATCH('Capacity Backing (Hide)'!CL$132,'Capacity Summary'!$B$139:$B$238,0),MATCH('Capacity Backing (Hide)'!$A146,'Capacity Summary'!$I$138:$BH$138,0))&lt;&gt;0,INDEX('Capacity Summary'!$I$139:$BH$238,MATCH('Capacity Backing (Hide)'!CL$132,'Capacity Summary'!$B$139:$B$238,0),MATCH('Capacity Backing (Hide)'!$A146,'Capacity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(Hide)'!$A146,'Capacity Summary'!$I$138:$BH$138,0))="x",INDEX('Capacity Summary'!$C$139:$F$238,MATCH('Capacity Backing (Hide)'!CM$132,'Capacity Summary'!$B$139:$B$238,0),4),IF(INDEX('Capacity Summary'!$I$139:$BH$238,MATCH('Capacity Backing (Hide)'!CM$132,'Capacity Summary'!$B$139:$B$238,0),MATCH('Capacity Backing (Hide)'!$A146,'Capacity Summary'!$I$138:$BH$138,0))&lt;&gt;0,INDEX('Capacity Summary'!$I$139:$BH$238,MATCH('Capacity Backing (Hide)'!CM$132,'Capacity Summary'!$B$139:$B$238,0),MATCH('Capacity Backing (Hide)'!$A146,'Capacity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(Hide)'!$A146,'Capacity Summary'!$I$138:$BH$138,0))="x",INDEX('Capacity Summary'!$C$139:$F$238,MATCH('Capacity Backing (Hide)'!CN$132,'Capacity Summary'!$B$139:$B$238,0),4),IF(INDEX('Capacity Summary'!$I$139:$BH$238,MATCH('Capacity Backing (Hide)'!CN$132,'Capacity Summary'!$B$139:$B$238,0),MATCH('Capacity Backing (Hide)'!$A146,'Capacity Summary'!$I$138:$BH$138,0))&lt;&gt;0,INDEX('Capacity Summary'!$I$139:$BH$238,MATCH('Capacity Backing (Hide)'!CN$132,'Capacity Summary'!$B$139:$B$238,0),MATCH('Capacity Backing (Hide)'!$A146,'Capacity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(Hide)'!$A146,'Capacity Summary'!$I$138:$BH$138,0))="x",INDEX('Capacity Summary'!$C$139:$F$238,MATCH('Capacity Backing (Hide)'!CO$132,'Capacity Summary'!$B$139:$B$238,0),4),IF(INDEX('Capacity Summary'!$I$139:$BH$238,MATCH('Capacity Backing (Hide)'!CO$132,'Capacity Summary'!$B$139:$B$238,0),MATCH('Capacity Backing (Hide)'!$A146,'Capacity Summary'!$I$138:$BH$138,0))&lt;&gt;0,INDEX('Capacity Summary'!$I$139:$BH$238,MATCH('Capacity Backing (Hide)'!CO$132,'Capacity Summary'!$B$139:$B$238,0),MATCH('Capacity Backing (Hide)'!$A146,'Capacity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(Hide)'!$A146,'Capacity Summary'!$I$138:$BH$138,0))="x",INDEX('Capacity Summary'!$C$139:$F$238,MATCH('Capacity Backing (Hide)'!CP$132,'Capacity Summary'!$B$139:$B$238,0),4),IF(INDEX('Capacity Summary'!$I$139:$BH$238,MATCH('Capacity Backing (Hide)'!CP$132,'Capacity Summary'!$B$139:$B$238,0),MATCH('Capacity Backing (Hide)'!$A146,'Capacity Summary'!$I$138:$BH$138,0))&lt;&gt;0,INDEX('Capacity Summary'!$I$139:$BH$238,MATCH('Capacity Backing (Hide)'!CP$132,'Capacity Summary'!$B$139:$B$238,0),MATCH('Capacity Backing (Hide)'!$A146,'Capacity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(Hide)'!$A146,'Capacity Summary'!$I$138:$BH$138,0))="x",INDEX('Capacity Summary'!$C$139:$F$238,MATCH('Capacity Backing (Hide)'!CQ$132,'Capacity Summary'!$B$139:$B$238,0),4),IF(INDEX('Capacity Summary'!$I$139:$BH$238,MATCH('Capacity Backing (Hide)'!CQ$132,'Capacity Summary'!$B$139:$B$238,0),MATCH('Capacity Backing (Hide)'!$A146,'Capacity Summary'!$I$138:$BH$138,0))&lt;&gt;0,INDEX('Capacity Summary'!$I$139:$BH$238,MATCH('Capacity Backing (Hide)'!CQ$132,'Capacity Summary'!$B$139:$B$238,0),MATCH('Capacity Backing (Hide)'!$A146,'Capacity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(Hide)'!$A146,'Capacity Summary'!$I$138:$BH$138,0))="x",INDEX('Capacity Summary'!$C$139:$F$238,MATCH('Capacity Backing (Hide)'!CR$132,'Capacity Summary'!$B$139:$B$238,0),4),IF(INDEX('Capacity Summary'!$I$139:$BH$238,MATCH('Capacity Backing (Hide)'!CR$132,'Capacity Summary'!$B$139:$B$238,0),MATCH('Capacity Backing (Hide)'!$A146,'Capacity Summary'!$I$138:$BH$138,0))&lt;&gt;0,INDEX('Capacity Summary'!$I$139:$BH$238,MATCH('Capacity Backing (Hide)'!CR$132,'Capacity Summary'!$B$139:$B$238,0),MATCH('Capacity Backing (Hide)'!$A146,'Capacity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(Hide)'!$A146,'Capacity Summary'!$I$138:$BH$138,0))="x",INDEX('Capacity Summary'!$C$139:$F$238,MATCH('Capacity Backing (Hide)'!CS$132,'Capacity Summary'!$B$139:$B$238,0),4),IF(INDEX('Capacity Summary'!$I$139:$BH$238,MATCH('Capacity Backing (Hide)'!CS$132,'Capacity Summary'!$B$139:$B$238,0),MATCH('Capacity Backing (Hide)'!$A146,'Capacity Summary'!$I$138:$BH$138,0))&lt;&gt;0,INDEX('Capacity Summary'!$I$139:$BH$238,MATCH('Capacity Backing (Hide)'!CS$132,'Capacity Summary'!$B$139:$B$238,0),MATCH('Capacity Backing (Hide)'!$A146,'Capacity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(Hide)'!$A146,'Capacity Summary'!$I$138:$BH$138,0))="x",INDEX('Capacity Summary'!$C$139:$F$238,MATCH('Capacity Backing (Hide)'!CT$132,'Capacity Summary'!$B$139:$B$238,0),4),IF(INDEX('Capacity Summary'!$I$139:$BH$238,MATCH('Capacity Backing (Hide)'!CT$132,'Capacity Summary'!$B$139:$B$238,0),MATCH('Capacity Backing (Hide)'!$A146,'Capacity Summary'!$I$138:$BH$138,0))&lt;&gt;0,INDEX('Capacity Summary'!$I$139:$BH$238,MATCH('Capacity Backing (Hide)'!CT$132,'Capacity Summary'!$B$139:$B$238,0),MATCH('Capacity Backing (Hide)'!$A146,'Capacity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(Hide)'!$A146,'Capacity Summary'!$I$138:$BH$138,0))="x",INDEX('Capacity Summary'!$C$139:$F$238,MATCH('Capacity Backing (Hide)'!CU$132,'Capacity Summary'!$B$139:$B$238,0),4),IF(INDEX('Capacity Summary'!$I$139:$BH$238,MATCH('Capacity Backing (Hide)'!CU$132,'Capacity Summary'!$B$139:$B$238,0),MATCH('Capacity Backing (Hide)'!$A146,'Capacity Summary'!$I$138:$BH$138,0))&lt;&gt;0,INDEX('Capacity Summary'!$I$139:$BH$238,MATCH('Capacity Backing (Hide)'!CU$132,'Capacity Summary'!$B$139:$B$238,0),MATCH('Capacity Backing (Hide)'!$A146,'Capacity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(Hide)'!$A146,'Capacity Summary'!$I$138:$BH$138,0))="x",INDEX('Capacity Summary'!$C$139:$F$238,MATCH('Capacity Backing (Hide)'!CV$132,'Capacity Summary'!$B$139:$B$238,0),4),IF(INDEX('Capacity Summary'!$I$139:$BH$238,MATCH('Capacity Backing (Hide)'!CV$132,'Capacity Summary'!$B$139:$B$238,0),MATCH('Capacity Backing (Hide)'!$A146,'Capacity Summary'!$I$138:$BH$138,0))&lt;&gt;0,INDEX('Capacity Summary'!$I$139:$BH$238,MATCH('Capacity Backing (Hide)'!CV$132,'Capacity Summary'!$B$139:$B$238,0),MATCH('Capacity Backing (Hide)'!$A146,'Capacity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(Hide)'!$A146,'Capacity Summary'!$I$138:$BH$138,0))="x",INDEX('Capacity Summary'!$C$139:$F$238,MATCH('Capacity Backing (Hide)'!CW$132,'Capacity Summary'!$B$139:$B$238,0),4),IF(INDEX('Capacity Summary'!$I$139:$BH$238,MATCH('Capacity Backing (Hide)'!CW$132,'Capacity Summary'!$B$139:$B$238,0),MATCH('Capacity Backing (Hide)'!$A146,'Capacity Summary'!$I$138:$BH$138,0))&lt;&gt;0,INDEX('Capacity Summary'!$I$139:$BH$238,MATCH('Capacity Backing (Hide)'!CW$132,'Capacity Summary'!$B$139:$B$238,0),MATCH('Capacity Backing (Hide)'!$A146,'Capacity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(Hide)'!$A147,'Capacity Summary'!$I$138:$BH$138,0))="x",INDEX('Capacity Summary'!$C$139:$F$238,MATCH('Capacity Backing (Hide)'!B$132,'Capacity Summary'!$B$139:$B$238,0),4),IF(INDEX('Capacity Summary'!$I$139:$BH$238,MATCH('Capacity Backing (Hide)'!B$132,'Capacity Summary'!$B$139:$B$238,0),MATCH('Capacity Backing (Hide)'!$A147,'Capacity Summary'!$I$138:$BH$138,0))&lt;&gt;0,INDEX('Capacity Summary'!$I$139:$BH$238,MATCH('Capacity Backing (Hide)'!B$132,'Capacity Summary'!$B$139:$B$238,0),MATCH('Capacity Backing (Hide)'!$A147,'Capacity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(Hide)'!$A147,'Capacity Summary'!$I$138:$BH$138,0))="x",INDEX('Capacity Summary'!$C$139:$F$238,MATCH('Capacity Backing (Hide)'!C$132,'Capacity Summary'!$B$139:$B$238,0),4),IF(INDEX('Capacity Summary'!$I$139:$BH$238,MATCH('Capacity Backing (Hide)'!C$132,'Capacity Summary'!$B$139:$B$238,0),MATCH('Capacity Backing (Hide)'!$A147,'Capacity Summary'!$I$138:$BH$138,0))&lt;&gt;0,INDEX('Capacity Summary'!$I$139:$BH$238,MATCH('Capacity Backing (Hide)'!C$132,'Capacity Summary'!$B$139:$B$238,0),MATCH('Capacity Backing (Hide)'!$A147,'Capacity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(Hide)'!$A147,'Capacity Summary'!$I$138:$BH$138,0))="x",INDEX('Capacity Summary'!$C$139:$F$238,MATCH('Capacity Backing (Hide)'!D$132,'Capacity Summary'!$B$139:$B$238,0),4),IF(INDEX('Capacity Summary'!$I$139:$BH$238,MATCH('Capacity Backing (Hide)'!D$132,'Capacity Summary'!$B$139:$B$238,0),MATCH('Capacity Backing (Hide)'!$A147,'Capacity Summary'!$I$138:$BH$138,0))&lt;&gt;0,INDEX('Capacity Summary'!$I$139:$BH$238,MATCH('Capacity Backing (Hide)'!D$132,'Capacity Summary'!$B$139:$B$238,0),MATCH('Capacity Backing (Hide)'!$A147,'Capacity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(Hide)'!$A147,'Capacity Summary'!$I$138:$BH$138,0))="x",INDEX('Capacity Summary'!$C$139:$F$238,MATCH('Capacity Backing (Hide)'!E$132,'Capacity Summary'!$B$139:$B$238,0),4),IF(INDEX('Capacity Summary'!$I$139:$BH$238,MATCH('Capacity Backing (Hide)'!E$132,'Capacity Summary'!$B$139:$B$238,0),MATCH('Capacity Backing (Hide)'!$A147,'Capacity Summary'!$I$138:$BH$138,0))&lt;&gt;0,INDEX('Capacity Summary'!$I$139:$BH$238,MATCH('Capacity Backing (Hide)'!E$132,'Capacity Summary'!$B$139:$B$238,0),MATCH('Capacity Backing (Hide)'!$A147,'Capacity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(Hide)'!$A147,'Capacity Summary'!$I$138:$BH$138,0))="x",INDEX('Capacity Summary'!$C$139:$F$238,MATCH('Capacity Backing (Hide)'!F$132,'Capacity Summary'!$B$139:$B$238,0),4),IF(INDEX('Capacity Summary'!$I$139:$BH$238,MATCH('Capacity Backing (Hide)'!F$132,'Capacity Summary'!$B$139:$B$238,0),MATCH('Capacity Backing (Hide)'!$A147,'Capacity Summary'!$I$138:$BH$138,0))&lt;&gt;0,INDEX('Capacity Summary'!$I$139:$BH$238,MATCH('Capacity Backing (Hide)'!F$132,'Capacity Summary'!$B$139:$B$238,0),MATCH('Capacity Backing (Hide)'!$A147,'Capacity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(Hide)'!$A147,'Capacity Summary'!$I$138:$BH$138,0))="x",INDEX('Capacity Summary'!$C$139:$F$238,MATCH('Capacity Backing (Hide)'!G$132,'Capacity Summary'!$B$139:$B$238,0),4),IF(INDEX('Capacity Summary'!$I$139:$BH$238,MATCH('Capacity Backing (Hide)'!G$132,'Capacity Summary'!$B$139:$B$238,0),MATCH('Capacity Backing (Hide)'!$A147,'Capacity Summary'!$I$138:$BH$138,0))&lt;&gt;0,INDEX('Capacity Summary'!$I$139:$BH$238,MATCH('Capacity Backing (Hide)'!G$132,'Capacity Summary'!$B$139:$B$238,0),MATCH('Capacity Backing (Hide)'!$A147,'Capacity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(Hide)'!$A147,'Capacity Summary'!$I$138:$BH$138,0))="x",INDEX('Capacity Summary'!$C$139:$F$238,MATCH('Capacity Backing (Hide)'!H$132,'Capacity Summary'!$B$139:$B$238,0),4),IF(INDEX('Capacity Summary'!$I$139:$BH$238,MATCH('Capacity Backing (Hide)'!H$132,'Capacity Summary'!$B$139:$B$238,0),MATCH('Capacity Backing (Hide)'!$A147,'Capacity Summary'!$I$138:$BH$138,0))&lt;&gt;0,INDEX('Capacity Summary'!$I$139:$BH$238,MATCH('Capacity Backing (Hide)'!H$132,'Capacity Summary'!$B$139:$B$238,0),MATCH('Capacity Backing (Hide)'!$A147,'Capacity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(Hide)'!$A147,'Capacity Summary'!$I$138:$BH$138,0))="x",INDEX('Capacity Summary'!$C$139:$F$238,MATCH('Capacity Backing (Hide)'!I$132,'Capacity Summary'!$B$139:$B$238,0),4),IF(INDEX('Capacity Summary'!$I$139:$BH$238,MATCH('Capacity Backing (Hide)'!I$132,'Capacity Summary'!$B$139:$B$238,0),MATCH('Capacity Backing (Hide)'!$A147,'Capacity Summary'!$I$138:$BH$138,0))&lt;&gt;0,INDEX('Capacity Summary'!$I$139:$BH$238,MATCH('Capacity Backing (Hide)'!I$132,'Capacity Summary'!$B$139:$B$238,0),MATCH('Capacity Backing (Hide)'!$A147,'Capacity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(Hide)'!$A147,'Capacity Summary'!$I$138:$BH$138,0))="x",INDEX('Capacity Summary'!$C$139:$F$238,MATCH('Capacity Backing (Hide)'!J$132,'Capacity Summary'!$B$139:$B$238,0),4),IF(INDEX('Capacity Summary'!$I$139:$BH$238,MATCH('Capacity Backing (Hide)'!J$132,'Capacity Summary'!$B$139:$B$238,0),MATCH('Capacity Backing (Hide)'!$A147,'Capacity Summary'!$I$138:$BH$138,0))&lt;&gt;0,INDEX('Capacity Summary'!$I$139:$BH$238,MATCH('Capacity Backing (Hide)'!J$132,'Capacity Summary'!$B$139:$B$238,0),MATCH('Capacity Backing (Hide)'!$A147,'Capacity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(Hide)'!$A147,'Capacity Summary'!$I$138:$BH$138,0))="x",INDEX('Capacity Summary'!$C$139:$F$238,MATCH('Capacity Backing (Hide)'!K$132,'Capacity Summary'!$B$139:$B$238,0),4),IF(INDEX('Capacity Summary'!$I$139:$BH$238,MATCH('Capacity Backing (Hide)'!K$132,'Capacity Summary'!$B$139:$B$238,0),MATCH('Capacity Backing (Hide)'!$A147,'Capacity Summary'!$I$138:$BH$138,0))&lt;&gt;0,INDEX('Capacity Summary'!$I$139:$BH$238,MATCH('Capacity Backing (Hide)'!K$132,'Capacity Summary'!$B$139:$B$238,0),MATCH('Capacity Backing (Hide)'!$A147,'Capacity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(Hide)'!$A147,'Capacity Summary'!$I$138:$BH$138,0))="x",INDEX('Capacity Summary'!$C$139:$F$238,MATCH('Capacity Backing (Hide)'!L$132,'Capacity Summary'!$B$139:$B$238,0),4),IF(INDEX('Capacity Summary'!$I$139:$BH$238,MATCH('Capacity Backing (Hide)'!L$132,'Capacity Summary'!$B$139:$B$238,0),MATCH('Capacity Backing (Hide)'!$A147,'Capacity Summary'!$I$138:$BH$138,0))&lt;&gt;0,INDEX('Capacity Summary'!$I$139:$BH$238,MATCH('Capacity Backing (Hide)'!L$132,'Capacity Summary'!$B$139:$B$238,0),MATCH('Capacity Backing (Hide)'!$A147,'Capacity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(Hide)'!$A147,'Capacity Summary'!$I$138:$BH$138,0))="x",INDEX('Capacity Summary'!$C$139:$F$238,MATCH('Capacity Backing (Hide)'!M$132,'Capacity Summary'!$B$139:$B$238,0),4),IF(INDEX('Capacity Summary'!$I$139:$BH$238,MATCH('Capacity Backing (Hide)'!M$132,'Capacity Summary'!$B$139:$B$238,0),MATCH('Capacity Backing (Hide)'!$A147,'Capacity Summary'!$I$138:$BH$138,0))&lt;&gt;0,INDEX('Capacity Summary'!$I$139:$BH$238,MATCH('Capacity Backing (Hide)'!M$132,'Capacity Summary'!$B$139:$B$238,0),MATCH('Capacity Backing (Hide)'!$A147,'Capacity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(Hide)'!$A147,'Capacity Summary'!$I$138:$BH$138,0))="x",INDEX('Capacity Summary'!$C$139:$F$238,MATCH('Capacity Backing (Hide)'!N$132,'Capacity Summary'!$B$139:$B$238,0),4),IF(INDEX('Capacity Summary'!$I$139:$BH$238,MATCH('Capacity Backing (Hide)'!N$132,'Capacity Summary'!$B$139:$B$238,0),MATCH('Capacity Backing (Hide)'!$A147,'Capacity Summary'!$I$138:$BH$138,0))&lt;&gt;0,INDEX('Capacity Summary'!$I$139:$BH$238,MATCH('Capacity Backing (Hide)'!N$132,'Capacity Summary'!$B$139:$B$238,0),MATCH('Capacity Backing (Hide)'!$A147,'Capacity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(Hide)'!$A147,'Capacity Summary'!$I$138:$BH$138,0))="x",INDEX('Capacity Summary'!$C$139:$F$238,MATCH('Capacity Backing (Hide)'!O$132,'Capacity Summary'!$B$139:$B$238,0),4),IF(INDEX('Capacity Summary'!$I$139:$BH$238,MATCH('Capacity Backing (Hide)'!O$132,'Capacity Summary'!$B$139:$B$238,0),MATCH('Capacity Backing (Hide)'!$A147,'Capacity Summary'!$I$138:$BH$138,0))&lt;&gt;0,INDEX('Capacity Summary'!$I$139:$BH$238,MATCH('Capacity Backing (Hide)'!O$132,'Capacity Summary'!$B$139:$B$238,0),MATCH('Capacity Backing (Hide)'!$A147,'Capacity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(Hide)'!$A147,'Capacity Summary'!$I$138:$BH$138,0))="x",INDEX('Capacity Summary'!$C$139:$F$238,MATCH('Capacity Backing (Hide)'!P$132,'Capacity Summary'!$B$139:$B$238,0),4),IF(INDEX('Capacity Summary'!$I$139:$BH$238,MATCH('Capacity Backing (Hide)'!P$132,'Capacity Summary'!$B$139:$B$238,0),MATCH('Capacity Backing (Hide)'!$A147,'Capacity Summary'!$I$138:$BH$138,0))&lt;&gt;0,INDEX('Capacity Summary'!$I$139:$BH$238,MATCH('Capacity Backing (Hide)'!P$132,'Capacity Summary'!$B$139:$B$238,0),MATCH('Capacity Backing (Hide)'!$A147,'Capacity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(Hide)'!$A147,'Capacity Summary'!$I$138:$BH$138,0))="x",INDEX('Capacity Summary'!$C$139:$F$238,MATCH('Capacity Backing (Hide)'!Q$132,'Capacity Summary'!$B$139:$B$238,0),4),IF(INDEX('Capacity Summary'!$I$139:$BH$238,MATCH('Capacity Backing (Hide)'!Q$132,'Capacity Summary'!$B$139:$B$238,0),MATCH('Capacity Backing (Hide)'!$A147,'Capacity Summary'!$I$138:$BH$138,0))&lt;&gt;0,INDEX('Capacity Summary'!$I$139:$BH$238,MATCH('Capacity Backing (Hide)'!Q$132,'Capacity Summary'!$B$139:$B$238,0),MATCH('Capacity Backing (Hide)'!$A147,'Capacity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(Hide)'!$A147,'Capacity Summary'!$I$138:$BH$138,0))="x",INDEX('Capacity Summary'!$C$139:$F$238,MATCH('Capacity Backing (Hide)'!R$132,'Capacity Summary'!$B$139:$B$238,0),4),IF(INDEX('Capacity Summary'!$I$139:$BH$238,MATCH('Capacity Backing (Hide)'!R$132,'Capacity Summary'!$B$139:$B$238,0),MATCH('Capacity Backing (Hide)'!$A147,'Capacity Summary'!$I$138:$BH$138,0))&lt;&gt;0,INDEX('Capacity Summary'!$I$139:$BH$238,MATCH('Capacity Backing (Hide)'!R$132,'Capacity Summary'!$B$139:$B$238,0),MATCH('Capacity Backing (Hide)'!$A147,'Capacity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(Hide)'!$A147,'Capacity Summary'!$I$138:$BH$138,0))="x",INDEX('Capacity Summary'!$C$139:$F$238,MATCH('Capacity Backing (Hide)'!S$132,'Capacity Summary'!$B$139:$B$238,0),4),IF(INDEX('Capacity Summary'!$I$139:$BH$238,MATCH('Capacity Backing (Hide)'!S$132,'Capacity Summary'!$B$139:$B$238,0),MATCH('Capacity Backing (Hide)'!$A147,'Capacity Summary'!$I$138:$BH$138,0))&lt;&gt;0,INDEX('Capacity Summary'!$I$139:$BH$238,MATCH('Capacity Backing (Hide)'!S$132,'Capacity Summary'!$B$139:$B$238,0),MATCH('Capacity Backing (Hide)'!$A147,'Capacity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(Hide)'!$A147,'Capacity Summary'!$I$138:$BH$138,0))="x",INDEX('Capacity Summary'!$C$139:$F$238,MATCH('Capacity Backing (Hide)'!T$132,'Capacity Summary'!$B$139:$B$238,0),4),IF(INDEX('Capacity Summary'!$I$139:$BH$238,MATCH('Capacity Backing (Hide)'!T$132,'Capacity Summary'!$B$139:$B$238,0),MATCH('Capacity Backing (Hide)'!$A147,'Capacity Summary'!$I$138:$BH$138,0))&lt;&gt;0,INDEX('Capacity Summary'!$I$139:$BH$238,MATCH('Capacity Backing (Hide)'!T$132,'Capacity Summary'!$B$139:$B$238,0),MATCH('Capacity Backing (Hide)'!$A147,'Capacity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(Hide)'!$A147,'Capacity Summary'!$I$138:$BH$138,0))="x",INDEX('Capacity Summary'!$C$139:$F$238,MATCH('Capacity Backing (Hide)'!U$132,'Capacity Summary'!$B$139:$B$238,0),4),IF(INDEX('Capacity Summary'!$I$139:$BH$238,MATCH('Capacity Backing (Hide)'!U$132,'Capacity Summary'!$B$139:$B$238,0),MATCH('Capacity Backing (Hide)'!$A147,'Capacity Summary'!$I$138:$BH$138,0))&lt;&gt;0,INDEX('Capacity Summary'!$I$139:$BH$238,MATCH('Capacity Backing (Hide)'!U$132,'Capacity Summary'!$B$139:$B$238,0),MATCH('Capacity Backing (Hide)'!$A147,'Capacity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(Hide)'!$A147,'Capacity Summary'!$I$138:$BH$138,0))="x",INDEX('Capacity Summary'!$C$139:$F$238,MATCH('Capacity Backing (Hide)'!V$132,'Capacity Summary'!$B$139:$B$238,0),4),IF(INDEX('Capacity Summary'!$I$139:$BH$238,MATCH('Capacity Backing (Hide)'!V$132,'Capacity Summary'!$B$139:$B$238,0),MATCH('Capacity Backing (Hide)'!$A147,'Capacity Summary'!$I$138:$BH$138,0))&lt;&gt;0,INDEX('Capacity Summary'!$I$139:$BH$238,MATCH('Capacity Backing (Hide)'!V$132,'Capacity Summary'!$B$139:$B$238,0),MATCH('Capacity Backing (Hide)'!$A147,'Capacity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(Hide)'!$A147,'Capacity Summary'!$I$138:$BH$138,0))="x",INDEX('Capacity Summary'!$C$139:$F$238,MATCH('Capacity Backing (Hide)'!W$132,'Capacity Summary'!$B$139:$B$238,0),4),IF(INDEX('Capacity Summary'!$I$139:$BH$238,MATCH('Capacity Backing (Hide)'!W$132,'Capacity Summary'!$B$139:$B$238,0),MATCH('Capacity Backing (Hide)'!$A147,'Capacity Summary'!$I$138:$BH$138,0))&lt;&gt;0,INDEX('Capacity Summary'!$I$139:$BH$238,MATCH('Capacity Backing (Hide)'!W$132,'Capacity Summary'!$B$139:$B$238,0),MATCH('Capacity Backing (Hide)'!$A147,'Capacity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(Hide)'!$A147,'Capacity Summary'!$I$138:$BH$138,0))="x",INDEX('Capacity Summary'!$C$139:$F$238,MATCH('Capacity Backing (Hide)'!X$132,'Capacity Summary'!$B$139:$B$238,0),4),IF(INDEX('Capacity Summary'!$I$139:$BH$238,MATCH('Capacity Backing (Hide)'!X$132,'Capacity Summary'!$B$139:$B$238,0),MATCH('Capacity Backing (Hide)'!$A147,'Capacity Summary'!$I$138:$BH$138,0))&lt;&gt;0,INDEX('Capacity Summary'!$I$139:$BH$238,MATCH('Capacity Backing (Hide)'!X$132,'Capacity Summary'!$B$139:$B$238,0),MATCH('Capacity Backing (Hide)'!$A147,'Capacity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(Hide)'!$A147,'Capacity Summary'!$I$138:$BH$138,0))="x",INDEX('Capacity Summary'!$C$139:$F$238,MATCH('Capacity Backing (Hide)'!Y$132,'Capacity Summary'!$B$139:$B$238,0),4),IF(INDEX('Capacity Summary'!$I$139:$BH$238,MATCH('Capacity Backing (Hide)'!Y$132,'Capacity Summary'!$B$139:$B$238,0),MATCH('Capacity Backing (Hide)'!$A147,'Capacity Summary'!$I$138:$BH$138,0))&lt;&gt;0,INDEX('Capacity Summary'!$I$139:$BH$238,MATCH('Capacity Backing (Hide)'!Y$132,'Capacity Summary'!$B$139:$B$238,0),MATCH('Capacity Backing (Hide)'!$A147,'Capacity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(Hide)'!$A147,'Capacity Summary'!$I$138:$BH$138,0))="x",INDEX('Capacity Summary'!$C$139:$F$238,MATCH('Capacity Backing (Hide)'!Z$132,'Capacity Summary'!$B$139:$B$238,0),4),IF(INDEX('Capacity Summary'!$I$139:$BH$238,MATCH('Capacity Backing (Hide)'!Z$132,'Capacity Summary'!$B$139:$B$238,0),MATCH('Capacity Backing (Hide)'!$A147,'Capacity Summary'!$I$138:$BH$138,0))&lt;&gt;0,INDEX('Capacity Summary'!$I$139:$BH$238,MATCH('Capacity Backing (Hide)'!Z$132,'Capacity Summary'!$B$139:$B$238,0),MATCH('Capacity Backing (Hide)'!$A147,'Capacity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(Hide)'!$A147,'Capacity Summary'!$I$138:$BH$138,0))="x",INDEX('Capacity Summary'!$C$139:$F$238,MATCH('Capacity Backing (Hide)'!AA$132,'Capacity Summary'!$B$139:$B$238,0),4),IF(INDEX('Capacity Summary'!$I$139:$BH$238,MATCH('Capacity Backing (Hide)'!AA$132,'Capacity Summary'!$B$139:$B$238,0),MATCH('Capacity Backing (Hide)'!$A147,'Capacity Summary'!$I$138:$BH$138,0))&lt;&gt;0,INDEX('Capacity Summary'!$I$139:$BH$238,MATCH('Capacity Backing (Hide)'!AA$132,'Capacity Summary'!$B$139:$B$238,0),MATCH('Capacity Backing (Hide)'!$A147,'Capacity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(Hide)'!$A147,'Capacity Summary'!$I$138:$BH$138,0))="x",INDEX('Capacity Summary'!$C$139:$F$238,MATCH('Capacity Backing (Hide)'!AB$132,'Capacity Summary'!$B$139:$B$238,0),4),IF(INDEX('Capacity Summary'!$I$139:$BH$238,MATCH('Capacity Backing (Hide)'!AB$132,'Capacity Summary'!$B$139:$B$238,0),MATCH('Capacity Backing (Hide)'!$A147,'Capacity Summary'!$I$138:$BH$138,0))&lt;&gt;0,INDEX('Capacity Summary'!$I$139:$BH$238,MATCH('Capacity Backing (Hide)'!AB$132,'Capacity Summary'!$B$139:$B$238,0),MATCH('Capacity Backing (Hide)'!$A147,'Capacity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(Hide)'!$A147,'Capacity Summary'!$I$138:$BH$138,0))="x",INDEX('Capacity Summary'!$C$139:$F$238,MATCH('Capacity Backing (Hide)'!AC$132,'Capacity Summary'!$B$139:$B$238,0),4),IF(INDEX('Capacity Summary'!$I$139:$BH$238,MATCH('Capacity Backing (Hide)'!AC$132,'Capacity Summary'!$B$139:$B$238,0),MATCH('Capacity Backing (Hide)'!$A147,'Capacity Summary'!$I$138:$BH$138,0))&lt;&gt;0,INDEX('Capacity Summary'!$I$139:$BH$238,MATCH('Capacity Backing (Hide)'!AC$132,'Capacity Summary'!$B$139:$B$238,0),MATCH('Capacity Backing (Hide)'!$A147,'Capacity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(Hide)'!$A147,'Capacity Summary'!$I$138:$BH$138,0))="x",INDEX('Capacity Summary'!$C$139:$F$238,MATCH('Capacity Backing (Hide)'!AD$132,'Capacity Summary'!$B$139:$B$238,0),4),IF(INDEX('Capacity Summary'!$I$139:$BH$238,MATCH('Capacity Backing (Hide)'!AD$132,'Capacity Summary'!$B$139:$B$238,0),MATCH('Capacity Backing (Hide)'!$A147,'Capacity Summary'!$I$138:$BH$138,0))&lt;&gt;0,INDEX('Capacity Summary'!$I$139:$BH$238,MATCH('Capacity Backing (Hide)'!AD$132,'Capacity Summary'!$B$139:$B$238,0),MATCH('Capacity Backing (Hide)'!$A147,'Capacity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(Hide)'!$A147,'Capacity Summary'!$I$138:$BH$138,0))="x",INDEX('Capacity Summary'!$C$139:$F$238,MATCH('Capacity Backing (Hide)'!AE$132,'Capacity Summary'!$B$139:$B$238,0),4),IF(INDEX('Capacity Summary'!$I$139:$BH$238,MATCH('Capacity Backing (Hide)'!AE$132,'Capacity Summary'!$B$139:$B$238,0),MATCH('Capacity Backing (Hide)'!$A147,'Capacity Summary'!$I$138:$BH$138,0))&lt;&gt;0,INDEX('Capacity Summary'!$I$139:$BH$238,MATCH('Capacity Backing (Hide)'!AE$132,'Capacity Summary'!$B$139:$B$238,0),MATCH('Capacity Backing (Hide)'!$A147,'Capacity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(Hide)'!$A147,'Capacity Summary'!$I$138:$BH$138,0))="x",INDEX('Capacity Summary'!$C$139:$F$238,MATCH('Capacity Backing (Hide)'!AF$132,'Capacity Summary'!$B$139:$B$238,0),4),IF(INDEX('Capacity Summary'!$I$139:$BH$238,MATCH('Capacity Backing (Hide)'!AF$132,'Capacity Summary'!$B$139:$B$238,0),MATCH('Capacity Backing (Hide)'!$A147,'Capacity Summary'!$I$138:$BH$138,0))&lt;&gt;0,INDEX('Capacity Summary'!$I$139:$BH$238,MATCH('Capacity Backing (Hide)'!AF$132,'Capacity Summary'!$B$139:$B$238,0),MATCH('Capacity Backing (Hide)'!$A147,'Capacity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(Hide)'!$A147,'Capacity Summary'!$I$138:$BH$138,0))="x",INDEX('Capacity Summary'!$C$139:$F$238,MATCH('Capacity Backing (Hide)'!AG$132,'Capacity Summary'!$B$139:$B$238,0),4),IF(INDEX('Capacity Summary'!$I$139:$BH$238,MATCH('Capacity Backing (Hide)'!AG$132,'Capacity Summary'!$B$139:$B$238,0),MATCH('Capacity Backing (Hide)'!$A147,'Capacity Summary'!$I$138:$BH$138,0))&lt;&gt;0,INDEX('Capacity Summary'!$I$139:$BH$238,MATCH('Capacity Backing (Hide)'!AG$132,'Capacity Summary'!$B$139:$B$238,0),MATCH('Capacity Backing (Hide)'!$A147,'Capacity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(Hide)'!$A147,'Capacity Summary'!$I$138:$BH$138,0))="x",INDEX('Capacity Summary'!$C$139:$F$238,MATCH('Capacity Backing (Hide)'!AH$132,'Capacity Summary'!$B$139:$B$238,0),4),IF(INDEX('Capacity Summary'!$I$139:$BH$238,MATCH('Capacity Backing (Hide)'!AH$132,'Capacity Summary'!$B$139:$B$238,0),MATCH('Capacity Backing (Hide)'!$A147,'Capacity Summary'!$I$138:$BH$138,0))&lt;&gt;0,INDEX('Capacity Summary'!$I$139:$BH$238,MATCH('Capacity Backing (Hide)'!AH$132,'Capacity Summary'!$B$139:$B$238,0),MATCH('Capacity Backing (Hide)'!$A147,'Capacity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(Hide)'!$A147,'Capacity Summary'!$I$138:$BH$138,0))="x",INDEX('Capacity Summary'!$C$139:$F$238,MATCH('Capacity Backing (Hide)'!AI$132,'Capacity Summary'!$B$139:$B$238,0),4),IF(INDEX('Capacity Summary'!$I$139:$BH$238,MATCH('Capacity Backing (Hide)'!AI$132,'Capacity Summary'!$B$139:$B$238,0),MATCH('Capacity Backing (Hide)'!$A147,'Capacity Summary'!$I$138:$BH$138,0))&lt;&gt;0,INDEX('Capacity Summary'!$I$139:$BH$238,MATCH('Capacity Backing (Hide)'!AI$132,'Capacity Summary'!$B$139:$B$238,0),MATCH('Capacity Backing (Hide)'!$A147,'Capacity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(Hide)'!$A147,'Capacity Summary'!$I$138:$BH$138,0))="x",INDEX('Capacity Summary'!$C$139:$F$238,MATCH('Capacity Backing (Hide)'!AJ$132,'Capacity Summary'!$B$139:$B$238,0),4),IF(INDEX('Capacity Summary'!$I$139:$BH$238,MATCH('Capacity Backing (Hide)'!AJ$132,'Capacity Summary'!$B$139:$B$238,0),MATCH('Capacity Backing (Hide)'!$A147,'Capacity Summary'!$I$138:$BH$138,0))&lt;&gt;0,INDEX('Capacity Summary'!$I$139:$BH$238,MATCH('Capacity Backing (Hide)'!AJ$132,'Capacity Summary'!$B$139:$B$238,0),MATCH('Capacity Backing (Hide)'!$A147,'Capacity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(Hide)'!$A147,'Capacity Summary'!$I$138:$BH$138,0))="x",INDEX('Capacity Summary'!$C$139:$F$238,MATCH('Capacity Backing (Hide)'!AK$132,'Capacity Summary'!$B$139:$B$238,0),4),IF(INDEX('Capacity Summary'!$I$139:$BH$238,MATCH('Capacity Backing (Hide)'!AK$132,'Capacity Summary'!$B$139:$B$238,0),MATCH('Capacity Backing (Hide)'!$A147,'Capacity Summary'!$I$138:$BH$138,0))&lt;&gt;0,INDEX('Capacity Summary'!$I$139:$BH$238,MATCH('Capacity Backing (Hide)'!AK$132,'Capacity Summary'!$B$139:$B$238,0),MATCH('Capacity Backing (Hide)'!$A147,'Capacity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(Hide)'!$A147,'Capacity Summary'!$I$138:$BH$138,0))="x",INDEX('Capacity Summary'!$C$139:$F$238,MATCH('Capacity Backing (Hide)'!AL$132,'Capacity Summary'!$B$139:$B$238,0),4),IF(INDEX('Capacity Summary'!$I$139:$BH$238,MATCH('Capacity Backing (Hide)'!AL$132,'Capacity Summary'!$B$139:$B$238,0),MATCH('Capacity Backing (Hide)'!$A147,'Capacity Summary'!$I$138:$BH$138,0))&lt;&gt;0,INDEX('Capacity Summary'!$I$139:$BH$238,MATCH('Capacity Backing (Hide)'!AL$132,'Capacity Summary'!$B$139:$B$238,0),MATCH('Capacity Backing (Hide)'!$A147,'Capacity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(Hide)'!$A147,'Capacity Summary'!$I$138:$BH$138,0))="x",INDEX('Capacity Summary'!$C$139:$F$238,MATCH('Capacity Backing (Hide)'!AM$132,'Capacity Summary'!$B$139:$B$238,0),4),IF(INDEX('Capacity Summary'!$I$139:$BH$238,MATCH('Capacity Backing (Hide)'!AM$132,'Capacity Summary'!$B$139:$B$238,0),MATCH('Capacity Backing (Hide)'!$A147,'Capacity Summary'!$I$138:$BH$138,0))&lt;&gt;0,INDEX('Capacity Summary'!$I$139:$BH$238,MATCH('Capacity Backing (Hide)'!AM$132,'Capacity Summary'!$B$139:$B$238,0),MATCH('Capacity Backing (Hide)'!$A147,'Capacity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(Hide)'!$A147,'Capacity Summary'!$I$138:$BH$138,0))="x",INDEX('Capacity Summary'!$C$139:$F$238,MATCH('Capacity Backing (Hide)'!AN$132,'Capacity Summary'!$B$139:$B$238,0),4),IF(INDEX('Capacity Summary'!$I$139:$BH$238,MATCH('Capacity Backing (Hide)'!AN$132,'Capacity Summary'!$B$139:$B$238,0),MATCH('Capacity Backing (Hide)'!$A147,'Capacity Summary'!$I$138:$BH$138,0))&lt;&gt;0,INDEX('Capacity Summary'!$I$139:$BH$238,MATCH('Capacity Backing (Hide)'!AN$132,'Capacity Summary'!$B$139:$B$238,0),MATCH('Capacity Backing (Hide)'!$A147,'Capacity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(Hide)'!$A147,'Capacity Summary'!$I$138:$BH$138,0))="x",INDEX('Capacity Summary'!$C$139:$F$238,MATCH('Capacity Backing (Hide)'!AO$132,'Capacity Summary'!$B$139:$B$238,0),4),IF(INDEX('Capacity Summary'!$I$139:$BH$238,MATCH('Capacity Backing (Hide)'!AO$132,'Capacity Summary'!$B$139:$B$238,0),MATCH('Capacity Backing (Hide)'!$A147,'Capacity Summary'!$I$138:$BH$138,0))&lt;&gt;0,INDEX('Capacity Summary'!$I$139:$BH$238,MATCH('Capacity Backing (Hide)'!AO$132,'Capacity Summary'!$B$139:$B$238,0),MATCH('Capacity Backing (Hide)'!$A147,'Capacity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(Hide)'!$A147,'Capacity Summary'!$I$138:$BH$138,0))="x",INDEX('Capacity Summary'!$C$139:$F$238,MATCH('Capacity Backing (Hide)'!AP$132,'Capacity Summary'!$B$139:$B$238,0),4),IF(INDEX('Capacity Summary'!$I$139:$BH$238,MATCH('Capacity Backing (Hide)'!AP$132,'Capacity Summary'!$B$139:$B$238,0),MATCH('Capacity Backing (Hide)'!$A147,'Capacity Summary'!$I$138:$BH$138,0))&lt;&gt;0,INDEX('Capacity Summary'!$I$139:$BH$238,MATCH('Capacity Backing (Hide)'!AP$132,'Capacity Summary'!$B$139:$B$238,0),MATCH('Capacity Backing (Hide)'!$A147,'Capacity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(Hide)'!$A147,'Capacity Summary'!$I$138:$BH$138,0))="x",INDEX('Capacity Summary'!$C$139:$F$238,MATCH('Capacity Backing (Hide)'!AQ$132,'Capacity Summary'!$B$139:$B$238,0),4),IF(INDEX('Capacity Summary'!$I$139:$BH$238,MATCH('Capacity Backing (Hide)'!AQ$132,'Capacity Summary'!$B$139:$B$238,0),MATCH('Capacity Backing (Hide)'!$A147,'Capacity Summary'!$I$138:$BH$138,0))&lt;&gt;0,INDEX('Capacity Summary'!$I$139:$BH$238,MATCH('Capacity Backing (Hide)'!AQ$132,'Capacity Summary'!$B$139:$B$238,0),MATCH('Capacity Backing (Hide)'!$A147,'Capacity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(Hide)'!$A147,'Capacity Summary'!$I$138:$BH$138,0))="x",INDEX('Capacity Summary'!$C$139:$F$238,MATCH('Capacity Backing (Hide)'!AR$132,'Capacity Summary'!$B$139:$B$238,0),4),IF(INDEX('Capacity Summary'!$I$139:$BH$238,MATCH('Capacity Backing (Hide)'!AR$132,'Capacity Summary'!$B$139:$B$238,0),MATCH('Capacity Backing (Hide)'!$A147,'Capacity Summary'!$I$138:$BH$138,0))&lt;&gt;0,INDEX('Capacity Summary'!$I$139:$BH$238,MATCH('Capacity Backing (Hide)'!AR$132,'Capacity Summary'!$B$139:$B$238,0),MATCH('Capacity Backing (Hide)'!$A147,'Capacity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(Hide)'!$A147,'Capacity Summary'!$I$138:$BH$138,0))="x",INDEX('Capacity Summary'!$C$139:$F$238,MATCH('Capacity Backing (Hide)'!AS$132,'Capacity Summary'!$B$139:$B$238,0),4),IF(INDEX('Capacity Summary'!$I$139:$BH$238,MATCH('Capacity Backing (Hide)'!AS$132,'Capacity Summary'!$B$139:$B$238,0),MATCH('Capacity Backing (Hide)'!$A147,'Capacity Summary'!$I$138:$BH$138,0))&lt;&gt;0,INDEX('Capacity Summary'!$I$139:$BH$238,MATCH('Capacity Backing (Hide)'!AS$132,'Capacity Summary'!$B$139:$B$238,0),MATCH('Capacity Backing (Hide)'!$A147,'Capacity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(Hide)'!$A147,'Capacity Summary'!$I$138:$BH$138,0))="x",INDEX('Capacity Summary'!$C$139:$F$238,MATCH('Capacity Backing (Hide)'!AT$132,'Capacity Summary'!$B$139:$B$238,0),4),IF(INDEX('Capacity Summary'!$I$139:$BH$238,MATCH('Capacity Backing (Hide)'!AT$132,'Capacity Summary'!$B$139:$B$238,0),MATCH('Capacity Backing (Hide)'!$A147,'Capacity Summary'!$I$138:$BH$138,0))&lt;&gt;0,INDEX('Capacity Summary'!$I$139:$BH$238,MATCH('Capacity Backing (Hide)'!AT$132,'Capacity Summary'!$B$139:$B$238,0),MATCH('Capacity Backing (Hide)'!$A147,'Capacity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(Hide)'!$A147,'Capacity Summary'!$I$138:$BH$138,0))="x",INDEX('Capacity Summary'!$C$139:$F$238,MATCH('Capacity Backing (Hide)'!AU$132,'Capacity Summary'!$B$139:$B$238,0),4),IF(INDEX('Capacity Summary'!$I$139:$BH$238,MATCH('Capacity Backing (Hide)'!AU$132,'Capacity Summary'!$B$139:$B$238,0),MATCH('Capacity Backing (Hide)'!$A147,'Capacity Summary'!$I$138:$BH$138,0))&lt;&gt;0,INDEX('Capacity Summary'!$I$139:$BH$238,MATCH('Capacity Backing (Hide)'!AU$132,'Capacity Summary'!$B$139:$B$238,0),MATCH('Capacity Backing (Hide)'!$A147,'Capacity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(Hide)'!$A147,'Capacity Summary'!$I$138:$BH$138,0))="x",INDEX('Capacity Summary'!$C$139:$F$238,MATCH('Capacity Backing (Hide)'!AV$132,'Capacity Summary'!$B$139:$B$238,0),4),IF(INDEX('Capacity Summary'!$I$139:$BH$238,MATCH('Capacity Backing (Hide)'!AV$132,'Capacity Summary'!$B$139:$B$238,0),MATCH('Capacity Backing (Hide)'!$A147,'Capacity Summary'!$I$138:$BH$138,0))&lt;&gt;0,INDEX('Capacity Summary'!$I$139:$BH$238,MATCH('Capacity Backing (Hide)'!AV$132,'Capacity Summary'!$B$139:$B$238,0),MATCH('Capacity Backing (Hide)'!$A147,'Capacity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(Hide)'!$A147,'Capacity Summary'!$I$138:$BH$138,0))="x",INDEX('Capacity Summary'!$C$139:$F$238,MATCH('Capacity Backing (Hide)'!AW$132,'Capacity Summary'!$B$139:$B$238,0),4),IF(INDEX('Capacity Summary'!$I$139:$BH$238,MATCH('Capacity Backing (Hide)'!AW$132,'Capacity Summary'!$B$139:$B$238,0),MATCH('Capacity Backing (Hide)'!$A147,'Capacity Summary'!$I$138:$BH$138,0))&lt;&gt;0,INDEX('Capacity Summary'!$I$139:$BH$238,MATCH('Capacity Backing (Hide)'!AW$132,'Capacity Summary'!$B$139:$B$238,0),MATCH('Capacity Backing (Hide)'!$A147,'Capacity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(Hide)'!$A147,'Capacity Summary'!$I$138:$BH$138,0))="x",INDEX('Capacity Summary'!$C$139:$F$238,MATCH('Capacity Backing (Hide)'!AX$132,'Capacity Summary'!$B$139:$B$238,0),4),IF(INDEX('Capacity Summary'!$I$139:$BH$238,MATCH('Capacity Backing (Hide)'!AX$132,'Capacity Summary'!$B$139:$B$238,0),MATCH('Capacity Backing (Hide)'!$A147,'Capacity Summary'!$I$138:$BH$138,0))&lt;&gt;0,INDEX('Capacity Summary'!$I$139:$BH$238,MATCH('Capacity Backing (Hide)'!AX$132,'Capacity Summary'!$B$139:$B$238,0),MATCH('Capacity Backing (Hide)'!$A147,'Capacity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(Hide)'!$A147,'Capacity Summary'!$I$138:$BH$138,0))="x",INDEX('Capacity Summary'!$C$139:$F$238,MATCH('Capacity Backing (Hide)'!AY$132,'Capacity Summary'!$B$139:$B$238,0),4),IF(INDEX('Capacity Summary'!$I$139:$BH$238,MATCH('Capacity Backing (Hide)'!AY$132,'Capacity Summary'!$B$139:$B$238,0),MATCH('Capacity Backing (Hide)'!$A147,'Capacity Summary'!$I$138:$BH$138,0))&lt;&gt;0,INDEX('Capacity Summary'!$I$139:$BH$238,MATCH('Capacity Backing (Hide)'!AY$132,'Capacity Summary'!$B$139:$B$238,0),MATCH('Capacity Backing (Hide)'!$A147,'Capacity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(Hide)'!$A147,'Capacity Summary'!$I$138:$BH$138,0))="x",INDEX('Capacity Summary'!$C$139:$F$238,MATCH('Capacity Backing (Hide)'!AZ$132,'Capacity Summary'!$B$139:$B$238,0),4),IF(INDEX('Capacity Summary'!$I$139:$BH$238,MATCH('Capacity Backing (Hide)'!AZ$132,'Capacity Summary'!$B$139:$B$238,0),MATCH('Capacity Backing (Hide)'!$A147,'Capacity Summary'!$I$138:$BH$138,0))&lt;&gt;0,INDEX('Capacity Summary'!$I$139:$BH$238,MATCH('Capacity Backing (Hide)'!AZ$132,'Capacity Summary'!$B$139:$B$238,0),MATCH('Capacity Backing (Hide)'!$A147,'Capacity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(Hide)'!$A147,'Capacity Summary'!$I$138:$BH$138,0))="x",INDEX('Capacity Summary'!$C$139:$F$238,MATCH('Capacity Backing (Hide)'!BA$132,'Capacity Summary'!$B$139:$B$238,0),4),IF(INDEX('Capacity Summary'!$I$139:$BH$238,MATCH('Capacity Backing (Hide)'!BA$132,'Capacity Summary'!$B$139:$B$238,0),MATCH('Capacity Backing (Hide)'!$A147,'Capacity Summary'!$I$138:$BH$138,0))&lt;&gt;0,INDEX('Capacity Summary'!$I$139:$BH$238,MATCH('Capacity Backing (Hide)'!BA$132,'Capacity Summary'!$B$139:$B$238,0),MATCH('Capacity Backing (Hide)'!$A147,'Capacity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(Hide)'!$A147,'Capacity Summary'!$I$138:$BH$138,0))="x",INDEX('Capacity Summary'!$C$139:$F$238,MATCH('Capacity Backing (Hide)'!BB$132,'Capacity Summary'!$B$139:$B$238,0),4),IF(INDEX('Capacity Summary'!$I$139:$BH$238,MATCH('Capacity Backing (Hide)'!BB$132,'Capacity Summary'!$B$139:$B$238,0),MATCH('Capacity Backing (Hide)'!$A147,'Capacity Summary'!$I$138:$BH$138,0))&lt;&gt;0,INDEX('Capacity Summary'!$I$139:$BH$238,MATCH('Capacity Backing (Hide)'!BB$132,'Capacity Summary'!$B$139:$B$238,0),MATCH('Capacity Backing (Hide)'!$A147,'Capacity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(Hide)'!$A147,'Capacity Summary'!$I$138:$BH$138,0))="x",INDEX('Capacity Summary'!$C$139:$F$238,MATCH('Capacity Backing (Hide)'!BC$132,'Capacity Summary'!$B$139:$B$238,0),4),IF(INDEX('Capacity Summary'!$I$139:$BH$238,MATCH('Capacity Backing (Hide)'!BC$132,'Capacity Summary'!$B$139:$B$238,0),MATCH('Capacity Backing (Hide)'!$A147,'Capacity Summary'!$I$138:$BH$138,0))&lt;&gt;0,INDEX('Capacity Summary'!$I$139:$BH$238,MATCH('Capacity Backing (Hide)'!BC$132,'Capacity Summary'!$B$139:$B$238,0),MATCH('Capacity Backing (Hide)'!$A147,'Capacity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(Hide)'!$A147,'Capacity Summary'!$I$138:$BH$138,0))="x",INDEX('Capacity Summary'!$C$139:$F$238,MATCH('Capacity Backing (Hide)'!BD$132,'Capacity Summary'!$B$139:$B$238,0),4),IF(INDEX('Capacity Summary'!$I$139:$BH$238,MATCH('Capacity Backing (Hide)'!BD$132,'Capacity Summary'!$B$139:$B$238,0),MATCH('Capacity Backing (Hide)'!$A147,'Capacity Summary'!$I$138:$BH$138,0))&lt;&gt;0,INDEX('Capacity Summary'!$I$139:$BH$238,MATCH('Capacity Backing (Hide)'!BD$132,'Capacity Summary'!$B$139:$B$238,0),MATCH('Capacity Backing (Hide)'!$A147,'Capacity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(Hide)'!$A147,'Capacity Summary'!$I$138:$BH$138,0))="x",INDEX('Capacity Summary'!$C$139:$F$238,MATCH('Capacity Backing (Hide)'!BE$132,'Capacity Summary'!$B$139:$B$238,0),4),IF(INDEX('Capacity Summary'!$I$139:$BH$238,MATCH('Capacity Backing (Hide)'!BE$132,'Capacity Summary'!$B$139:$B$238,0),MATCH('Capacity Backing (Hide)'!$A147,'Capacity Summary'!$I$138:$BH$138,0))&lt;&gt;0,INDEX('Capacity Summary'!$I$139:$BH$238,MATCH('Capacity Backing (Hide)'!BE$132,'Capacity Summary'!$B$139:$B$238,0),MATCH('Capacity Backing (Hide)'!$A147,'Capacity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(Hide)'!$A147,'Capacity Summary'!$I$138:$BH$138,0))="x",INDEX('Capacity Summary'!$C$139:$F$238,MATCH('Capacity Backing (Hide)'!BF$132,'Capacity Summary'!$B$139:$B$238,0),4),IF(INDEX('Capacity Summary'!$I$139:$BH$238,MATCH('Capacity Backing (Hide)'!BF$132,'Capacity Summary'!$B$139:$B$238,0),MATCH('Capacity Backing (Hide)'!$A147,'Capacity Summary'!$I$138:$BH$138,0))&lt;&gt;0,INDEX('Capacity Summary'!$I$139:$BH$238,MATCH('Capacity Backing (Hide)'!BF$132,'Capacity Summary'!$B$139:$B$238,0),MATCH('Capacity Backing (Hide)'!$A147,'Capacity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(Hide)'!$A147,'Capacity Summary'!$I$138:$BH$138,0))="x",INDEX('Capacity Summary'!$C$139:$F$238,MATCH('Capacity Backing (Hide)'!BG$132,'Capacity Summary'!$B$139:$B$238,0),4),IF(INDEX('Capacity Summary'!$I$139:$BH$238,MATCH('Capacity Backing (Hide)'!BG$132,'Capacity Summary'!$B$139:$B$238,0),MATCH('Capacity Backing (Hide)'!$A147,'Capacity Summary'!$I$138:$BH$138,0))&lt;&gt;0,INDEX('Capacity Summary'!$I$139:$BH$238,MATCH('Capacity Backing (Hide)'!BG$132,'Capacity Summary'!$B$139:$B$238,0),MATCH('Capacity Backing (Hide)'!$A147,'Capacity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(Hide)'!$A147,'Capacity Summary'!$I$138:$BH$138,0))="x",INDEX('Capacity Summary'!$C$139:$F$238,MATCH('Capacity Backing (Hide)'!BH$132,'Capacity Summary'!$B$139:$B$238,0),4),IF(INDEX('Capacity Summary'!$I$139:$BH$238,MATCH('Capacity Backing (Hide)'!BH$132,'Capacity Summary'!$B$139:$B$238,0),MATCH('Capacity Backing (Hide)'!$A147,'Capacity Summary'!$I$138:$BH$138,0))&lt;&gt;0,INDEX('Capacity Summary'!$I$139:$BH$238,MATCH('Capacity Backing (Hide)'!BH$132,'Capacity Summary'!$B$139:$B$238,0),MATCH('Capacity Backing (Hide)'!$A147,'Capacity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(Hide)'!$A147,'Capacity Summary'!$I$138:$BH$138,0))="x",INDEX('Capacity Summary'!$C$139:$F$238,MATCH('Capacity Backing (Hide)'!BI$132,'Capacity Summary'!$B$139:$B$238,0),4),IF(INDEX('Capacity Summary'!$I$139:$BH$238,MATCH('Capacity Backing (Hide)'!BI$132,'Capacity Summary'!$B$139:$B$238,0),MATCH('Capacity Backing (Hide)'!$A147,'Capacity Summary'!$I$138:$BH$138,0))&lt;&gt;0,INDEX('Capacity Summary'!$I$139:$BH$238,MATCH('Capacity Backing (Hide)'!BI$132,'Capacity Summary'!$B$139:$B$238,0),MATCH('Capacity Backing (Hide)'!$A147,'Capacity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(Hide)'!$A147,'Capacity Summary'!$I$138:$BH$138,0))="x",INDEX('Capacity Summary'!$C$139:$F$238,MATCH('Capacity Backing (Hide)'!BJ$132,'Capacity Summary'!$B$139:$B$238,0),4),IF(INDEX('Capacity Summary'!$I$139:$BH$238,MATCH('Capacity Backing (Hide)'!BJ$132,'Capacity Summary'!$B$139:$B$238,0),MATCH('Capacity Backing (Hide)'!$A147,'Capacity Summary'!$I$138:$BH$138,0))&lt;&gt;0,INDEX('Capacity Summary'!$I$139:$BH$238,MATCH('Capacity Backing (Hide)'!BJ$132,'Capacity Summary'!$B$139:$B$238,0),MATCH('Capacity Backing (Hide)'!$A147,'Capacity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(Hide)'!$A147,'Capacity Summary'!$I$138:$BH$138,0))="x",INDEX('Capacity Summary'!$C$139:$F$238,MATCH('Capacity Backing (Hide)'!BK$132,'Capacity Summary'!$B$139:$B$238,0),4),IF(INDEX('Capacity Summary'!$I$139:$BH$238,MATCH('Capacity Backing (Hide)'!BK$132,'Capacity Summary'!$B$139:$B$238,0),MATCH('Capacity Backing (Hide)'!$A147,'Capacity Summary'!$I$138:$BH$138,0))&lt;&gt;0,INDEX('Capacity Summary'!$I$139:$BH$238,MATCH('Capacity Backing (Hide)'!BK$132,'Capacity Summary'!$B$139:$B$238,0),MATCH('Capacity Backing (Hide)'!$A147,'Capacity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(Hide)'!$A147,'Capacity Summary'!$I$138:$BH$138,0))="x",INDEX('Capacity Summary'!$C$139:$F$238,MATCH('Capacity Backing (Hide)'!BL$132,'Capacity Summary'!$B$139:$B$238,0),4),IF(INDEX('Capacity Summary'!$I$139:$BH$238,MATCH('Capacity Backing (Hide)'!BL$132,'Capacity Summary'!$B$139:$B$238,0),MATCH('Capacity Backing (Hide)'!$A147,'Capacity Summary'!$I$138:$BH$138,0))&lt;&gt;0,INDEX('Capacity Summary'!$I$139:$BH$238,MATCH('Capacity Backing (Hide)'!BL$132,'Capacity Summary'!$B$139:$B$238,0),MATCH('Capacity Backing (Hide)'!$A147,'Capacity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(Hide)'!$A147,'Capacity Summary'!$I$138:$BH$138,0))="x",INDEX('Capacity Summary'!$C$139:$F$238,MATCH('Capacity Backing (Hide)'!BM$132,'Capacity Summary'!$B$139:$B$238,0),4),IF(INDEX('Capacity Summary'!$I$139:$BH$238,MATCH('Capacity Backing (Hide)'!BM$132,'Capacity Summary'!$B$139:$B$238,0),MATCH('Capacity Backing (Hide)'!$A147,'Capacity Summary'!$I$138:$BH$138,0))&lt;&gt;0,INDEX('Capacity Summary'!$I$139:$BH$238,MATCH('Capacity Backing (Hide)'!BM$132,'Capacity Summary'!$B$139:$B$238,0),MATCH('Capacity Backing (Hide)'!$A147,'Capacity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(Hide)'!$A147,'Capacity Summary'!$I$138:$BH$138,0))="x",INDEX('Capacity Summary'!$C$139:$F$238,MATCH('Capacity Backing (Hide)'!BN$132,'Capacity Summary'!$B$139:$B$238,0),4),IF(INDEX('Capacity Summary'!$I$139:$BH$238,MATCH('Capacity Backing (Hide)'!BN$132,'Capacity Summary'!$B$139:$B$238,0),MATCH('Capacity Backing (Hide)'!$A147,'Capacity Summary'!$I$138:$BH$138,0))&lt;&gt;0,INDEX('Capacity Summary'!$I$139:$BH$238,MATCH('Capacity Backing (Hide)'!BN$132,'Capacity Summary'!$B$139:$B$238,0),MATCH('Capacity Backing (Hide)'!$A147,'Capacity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(Hide)'!$A147,'Capacity Summary'!$I$138:$BH$138,0))="x",INDEX('Capacity Summary'!$C$139:$F$238,MATCH('Capacity Backing (Hide)'!BO$132,'Capacity Summary'!$B$139:$B$238,0),4),IF(INDEX('Capacity Summary'!$I$139:$BH$238,MATCH('Capacity Backing (Hide)'!BO$132,'Capacity Summary'!$B$139:$B$238,0),MATCH('Capacity Backing (Hide)'!$A147,'Capacity Summary'!$I$138:$BH$138,0))&lt;&gt;0,INDEX('Capacity Summary'!$I$139:$BH$238,MATCH('Capacity Backing (Hide)'!BO$132,'Capacity Summary'!$B$139:$B$238,0),MATCH('Capacity Backing (Hide)'!$A147,'Capacity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(Hide)'!$A147,'Capacity Summary'!$I$138:$BH$138,0))="x",INDEX('Capacity Summary'!$C$139:$F$238,MATCH('Capacity Backing (Hide)'!BP$132,'Capacity Summary'!$B$139:$B$238,0),4),IF(INDEX('Capacity Summary'!$I$139:$BH$238,MATCH('Capacity Backing (Hide)'!BP$132,'Capacity Summary'!$B$139:$B$238,0),MATCH('Capacity Backing (Hide)'!$A147,'Capacity Summary'!$I$138:$BH$138,0))&lt;&gt;0,INDEX('Capacity Summary'!$I$139:$BH$238,MATCH('Capacity Backing (Hide)'!BP$132,'Capacity Summary'!$B$139:$B$238,0),MATCH('Capacity Backing (Hide)'!$A147,'Capacity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(Hide)'!$A147,'Capacity Summary'!$I$138:$BH$138,0))="x",INDEX('Capacity Summary'!$C$139:$F$238,MATCH('Capacity Backing (Hide)'!BQ$132,'Capacity Summary'!$B$139:$B$238,0),4),IF(INDEX('Capacity Summary'!$I$139:$BH$238,MATCH('Capacity Backing (Hide)'!BQ$132,'Capacity Summary'!$B$139:$B$238,0),MATCH('Capacity Backing (Hide)'!$A147,'Capacity Summary'!$I$138:$BH$138,0))&lt;&gt;0,INDEX('Capacity Summary'!$I$139:$BH$238,MATCH('Capacity Backing (Hide)'!BQ$132,'Capacity Summary'!$B$139:$B$238,0),MATCH('Capacity Backing (Hide)'!$A147,'Capacity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(Hide)'!$A147,'Capacity Summary'!$I$138:$BH$138,0))="x",INDEX('Capacity Summary'!$C$139:$F$238,MATCH('Capacity Backing (Hide)'!BR$132,'Capacity Summary'!$B$139:$B$238,0),4),IF(INDEX('Capacity Summary'!$I$139:$BH$238,MATCH('Capacity Backing (Hide)'!BR$132,'Capacity Summary'!$B$139:$B$238,0),MATCH('Capacity Backing (Hide)'!$A147,'Capacity Summary'!$I$138:$BH$138,0))&lt;&gt;0,INDEX('Capacity Summary'!$I$139:$BH$238,MATCH('Capacity Backing (Hide)'!BR$132,'Capacity Summary'!$B$139:$B$238,0),MATCH('Capacity Backing (Hide)'!$A147,'Capacity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(Hide)'!$A147,'Capacity Summary'!$I$138:$BH$138,0))="x",INDEX('Capacity Summary'!$C$139:$F$238,MATCH('Capacity Backing (Hide)'!BS$132,'Capacity Summary'!$B$139:$B$238,0),4),IF(INDEX('Capacity Summary'!$I$139:$BH$238,MATCH('Capacity Backing (Hide)'!BS$132,'Capacity Summary'!$B$139:$B$238,0),MATCH('Capacity Backing (Hide)'!$A147,'Capacity Summary'!$I$138:$BH$138,0))&lt;&gt;0,INDEX('Capacity Summary'!$I$139:$BH$238,MATCH('Capacity Backing (Hide)'!BS$132,'Capacity Summary'!$B$139:$B$238,0),MATCH('Capacity Backing (Hide)'!$A147,'Capacity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(Hide)'!$A147,'Capacity Summary'!$I$138:$BH$138,0))="x",INDEX('Capacity Summary'!$C$139:$F$238,MATCH('Capacity Backing (Hide)'!BT$132,'Capacity Summary'!$B$139:$B$238,0),4),IF(INDEX('Capacity Summary'!$I$139:$BH$238,MATCH('Capacity Backing (Hide)'!BT$132,'Capacity Summary'!$B$139:$B$238,0),MATCH('Capacity Backing (Hide)'!$A147,'Capacity Summary'!$I$138:$BH$138,0))&lt;&gt;0,INDEX('Capacity Summary'!$I$139:$BH$238,MATCH('Capacity Backing (Hide)'!BT$132,'Capacity Summary'!$B$139:$B$238,0),MATCH('Capacity Backing (Hide)'!$A147,'Capacity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(Hide)'!$A147,'Capacity Summary'!$I$138:$BH$138,0))="x",INDEX('Capacity Summary'!$C$139:$F$238,MATCH('Capacity Backing (Hide)'!BU$132,'Capacity Summary'!$B$139:$B$238,0),4),IF(INDEX('Capacity Summary'!$I$139:$BH$238,MATCH('Capacity Backing (Hide)'!BU$132,'Capacity Summary'!$B$139:$B$238,0),MATCH('Capacity Backing (Hide)'!$A147,'Capacity Summary'!$I$138:$BH$138,0))&lt;&gt;0,INDEX('Capacity Summary'!$I$139:$BH$238,MATCH('Capacity Backing (Hide)'!BU$132,'Capacity Summary'!$B$139:$B$238,0),MATCH('Capacity Backing (Hide)'!$A147,'Capacity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(Hide)'!$A147,'Capacity Summary'!$I$138:$BH$138,0))="x",INDEX('Capacity Summary'!$C$139:$F$238,MATCH('Capacity Backing (Hide)'!BV$132,'Capacity Summary'!$B$139:$B$238,0),4),IF(INDEX('Capacity Summary'!$I$139:$BH$238,MATCH('Capacity Backing (Hide)'!BV$132,'Capacity Summary'!$B$139:$B$238,0),MATCH('Capacity Backing (Hide)'!$A147,'Capacity Summary'!$I$138:$BH$138,0))&lt;&gt;0,INDEX('Capacity Summary'!$I$139:$BH$238,MATCH('Capacity Backing (Hide)'!BV$132,'Capacity Summary'!$B$139:$B$238,0),MATCH('Capacity Backing (Hide)'!$A147,'Capacity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(Hide)'!$A147,'Capacity Summary'!$I$138:$BH$138,0))="x",INDEX('Capacity Summary'!$C$139:$F$238,MATCH('Capacity Backing (Hide)'!BW$132,'Capacity Summary'!$B$139:$B$238,0),4),IF(INDEX('Capacity Summary'!$I$139:$BH$238,MATCH('Capacity Backing (Hide)'!BW$132,'Capacity Summary'!$B$139:$B$238,0),MATCH('Capacity Backing (Hide)'!$A147,'Capacity Summary'!$I$138:$BH$138,0))&lt;&gt;0,INDEX('Capacity Summary'!$I$139:$BH$238,MATCH('Capacity Backing (Hide)'!BW$132,'Capacity Summary'!$B$139:$B$238,0),MATCH('Capacity Backing (Hide)'!$A147,'Capacity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(Hide)'!$A147,'Capacity Summary'!$I$138:$BH$138,0))="x",INDEX('Capacity Summary'!$C$139:$F$238,MATCH('Capacity Backing (Hide)'!BX$132,'Capacity Summary'!$B$139:$B$238,0),4),IF(INDEX('Capacity Summary'!$I$139:$BH$238,MATCH('Capacity Backing (Hide)'!BX$132,'Capacity Summary'!$B$139:$B$238,0),MATCH('Capacity Backing (Hide)'!$A147,'Capacity Summary'!$I$138:$BH$138,0))&lt;&gt;0,INDEX('Capacity Summary'!$I$139:$BH$238,MATCH('Capacity Backing (Hide)'!BX$132,'Capacity Summary'!$B$139:$B$238,0),MATCH('Capacity Backing (Hide)'!$A147,'Capacity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(Hide)'!$A147,'Capacity Summary'!$I$138:$BH$138,0))="x",INDEX('Capacity Summary'!$C$139:$F$238,MATCH('Capacity Backing (Hide)'!BY$132,'Capacity Summary'!$B$139:$B$238,0),4),IF(INDEX('Capacity Summary'!$I$139:$BH$238,MATCH('Capacity Backing (Hide)'!BY$132,'Capacity Summary'!$B$139:$B$238,0),MATCH('Capacity Backing (Hide)'!$A147,'Capacity Summary'!$I$138:$BH$138,0))&lt;&gt;0,INDEX('Capacity Summary'!$I$139:$BH$238,MATCH('Capacity Backing (Hide)'!BY$132,'Capacity Summary'!$B$139:$B$238,0),MATCH('Capacity Backing (Hide)'!$A147,'Capacity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(Hide)'!$A147,'Capacity Summary'!$I$138:$BH$138,0))="x",INDEX('Capacity Summary'!$C$139:$F$238,MATCH('Capacity Backing (Hide)'!BZ$132,'Capacity Summary'!$B$139:$B$238,0),4),IF(INDEX('Capacity Summary'!$I$139:$BH$238,MATCH('Capacity Backing (Hide)'!BZ$132,'Capacity Summary'!$B$139:$B$238,0),MATCH('Capacity Backing (Hide)'!$A147,'Capacity Summary'!$I$138:$BH$138,0))&lt;&gt;0,INDEX('Capacity Summary'!$I$139:$BH$238,MATCH('Capacity Backing (Hide)'!BZ$132,'Capacity Summary'!$B$139:$B$238,0),MATCH('Capacity Backing (Hide)'!$A147,'Capacity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(Hide)'!$A147,'Capacity Summary'!$I$138:$BH$138,0))="x",INDEX('Capacity Summary'!$C$139:$F$238,MATCH('Capacity Backing (Hide)'!CA$132,'Capacity Summary'!$B$139:$B$238,0),4),IF(INDEX('Capacity Summary'!$I$139:$BH$238,MATCH('Capacity Backing (Hide)'!CA$132,'Capacity Summary'!$B$139:$B$238,0),MATCH('Capacity Backing (Hide)'!$A147,'Capacity Summary'!$I$138:$BH$138,0))&lt;&gt;0,INDEX('Capacity Summary'!$I$139:$BH$238,MATCH('Capacity Backing (Hide)'!CA$132,'Capacity Summary'!$B$139:$B$238,0),MATCH('Capacity Backing (Hide)'!$A147,'Capacity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(Hide)'!$A147,'Capacity Summary'!$I$138:$BH$138,0))="x",INDEX('Capacity Summary'!$C$139:$F$238,MATCH('Capacity Backing (Hide)'!CB$132,'Capacity Summary'!$B$139:$B$238,0),4),IF(INDEX('Capacity Summary'!$I$139:$BH$238,MATCH('Capacity Backing (Hide)'!CB$132,'Capacity Summary'!$B$139:$B$238,0),MATCH('Capacity Backing (Hide)'!$A147,'Capacity Summary'!$I$138:$BH$138,0))&lt;&gt;0,INDEX('Capacity Summary'!$I$139:$BH$238,MATCH('Capacity Backing (Hide)'!CB$132,'Capacity Summary'!$B$139:$B$238,0),MATCH('Capacity Backing (Hide)'!$A147,'Capacity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(Hide)'!$A147,'Capacity Summary'!$I$138:$BH$138,0))="x",INDEX('Capacity Summary'!$C$139:$F$238,MATCH('Capacity Backing (Hide)'!CC$132,'Capacity Summary'!$B$139:$B$238,0),4),IF(INDEX('Capacity Summary'!$I$139:$BH$238,MATCH('Capacity Backing (Hide)'!CC$132,'Capacity Summary'!$B$139:$B$238,0),MATCH('Capacity Backing (Hide)'!$A147,'Capacity Summary'!$I$138:$BH$138,0))&lt;&gt;0,INDEX('Capacity Summary'!$I$139:$BH$238,MATCH('Capacity Backing (Hide)'!CC$132,'Capacity Summary'!$B$139:$B$238,0),MATCH('Capacity Backing (Hide)'!$A147,'Capacity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(Hide)'!$A147,'Capacity Summary'!$I$138:$BH$138,0))="x",INDEX('Capacity Summary'!$C$139:$F$238,MATCH('Capacity Backing (Hide)'!CD$132,'Capacity Summary'!$B$139:$B$238,0),4),IF(INDEX('Capacity Summary'!$I$139:$BH$238,MATCH('Capacity Backing (Hide)'!CD$132,'Capacity Summary'!$B$139:$B$238,0),MATCH('Capacity Backing (Hide)'!$A147,'Capacity Summary'!$I$138:$BH$138,0))&lt;&gt;0,INDEX('Capacity Summary'!$I$139:$BH$238,MATCH('Capacity Backing (Hide)'!CD$132,'Capacity Summary'!$B$139:$B$238,0),MATCH('Capacity Backing (Hide)'!$A147,'Capacity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(Hide)'!$A147,'Capacity Summary'!$I$138:$BH$138,0))="x",INDEX('Capacity Summary'!$C$139:$F$238,MATCH('Capacity Backing (Hide)'!CE$132,'Capacity Summary'!$B$139:$B$238,0),4),IF(INDEX('Capacity Summary'!$I$139:$BH$238,MATCH('Capacity Backing (Hide)'!CE$132,'Capacity Summary'!$B$139:$B$238,0),MATCH('Capacity Backing (Hide)'!$A147,'Capacity Summary'!$I$138:$BH$138,0))&lt;&gt;0,INDEX('Capacity Summary'!$I$139:$BH$238,MATCH('Capacity Backing (Hide)'!CE$132,'Capacity Summary'!$B$139:$B$238,0),MATCH('Capacity Backing (Hide)'!$A147,'Capacity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(Hide)'!$A147,'Capacity Summary'!$I$138:$BH$138,0))="x",INDEX('Capacity Summary'!$C$139:$F$238,MATCH('Capacity Backing (Hide)'!CF$132,'Capacity Summary'!$B$139:$B$238,0),4),IF(INDEX('Capacity Summary'!$I$139:$BH$238,MATCH('Capacity Backing (Hide)'!CF$132,'Capacity Summary'!$B$139:$B$238,0),MATCH('Capacity Backing (Hide)'!$A147,'Capacity Summary'!$I$138:$BH$138,0))&lt;&gt;0,INDEX('Capacity Summary'!$I$139:$BH$238,MATCH('Capacity Backing (Hide)'!CF$132,'Capacity Summary'!$B$139:$B$238,0),MATCH('Capacity Backing (Hide)'!$A147,'Capacity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(Hide)'!$A147,'Capacity Summary'!$I$138:$BH$138,0))="x",INDEX('Capacity Summary'!$C$139:$F$238,MATCH('Capacity Backing (Hide)'!CG$132,'Capacity Summary'!$B$139:$B$238,0),4),IF(INDEX('Capacity Summary'!$I$139:$BH$238,MATCH('Capacity Backing (Hide)'!CG$132,'Capacity Summary'!$B$139:$B$238,0),MATCH('Capacity Backing (Hide)'!$A147,'Capacity Summary'!$I$138:$BH$138,0))&lt;&gt;0,INDEX('Capacity Summary'!$I$139:$BH$238,MATCH('Capacity Backing (Hide)'!CG$132,'Capacity Summary'!$B$139:$B$238,0),MATCH('Capacity Backing (Hide)'!$A147,'Capacity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(Hide)'!$A147,'Capacity Summary'!$I$138:$BH$138,0))="x",INDEX('Capacity Summary'!$C$139:$F$238,MATCH('Capacity Backing (Hide)'!CH$132,'Capacity Summary'!$B$139:$B$238,0),4),IF(INDEX('Capacity Summary'!$I$139:$BH$238,MATCH('Capacity Backing (Hide)'!CH$132,'Capacity Summary'!$B$139:$B$238,0),MATCH('Capacity Backing (Hide)'!$A147,'Capacity Summary'!$I$138:$BH$138,0))&lt;&gt;0,INDEX('Capacity Summary'!$I$139:$BH$238,MATCH('Capacity Backing (Hide)'!CH$132,'Capacity Summary'!$B$139:$B$238,0),MATCH('Capacity Backing (Hide)'!$A147,'Capacity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(Hide)'!$A147,'Capacity Summary'!$I$138:$BH$138,0))="x",INDEX('Capacity Summary'!$C$139:$F$238,MATCH('Capacity Backing (Hide)'!CI$132,'Capacity Summary'!$B$139:$B$238,0),4),IF(INDEX('Capacity Summary'!$I$139:$BH$238,MATCH('Capacity Backing (Hide)'!CI$132,'Capacity Summary'!$B$139:$B$238,0),MATCH('Capacity Backing (Hide)'!$A147,'Capacity Summary'!$I$138:$BH$138,0))&lt;&gt;0,INDEX('Capacity Summary'!$I$139:$BH$238,MATCH('Capacity Backing (Hide)'!CI$132,'Capacity Summary'!$B$139:$B$238,0),MATCH('Capacity Backing (Hide)'!$A147,'Capacity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(Hide)'!$A147,'Capacity Summary'!$I$138:$BH$138,0))="x",INDEX('Capacity Summary'!$C$139:$F$238,MATCH('Capacity Backing (Hide)'!CJ$132,'Capacity Summary'!$B$139:$B$238,0),4),IF(INDEX('Capacity Summary'!$I$139:$BH$238,MATCH('Capacity Backing (Hide)'!CJ$132,'Capacity Summary'!$B$139:$B$238,0),MATCH('Capacity Backing (Hide)'!$A147,'Capacity Summary'!$I$138:$BH$138,0))&lt;&gt;0,INDEX('Capacity Summary'!$I$139:$BH$238,MATCH('Capacity Backing (Hide)'!CJ$132,'Capacity Summary'!$B$139:$B$238,0),MATCH('Capacity Backing (Hide)'!$A147,'Capacity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(Hide)'!$A147,'Capacity Summary'!$I$138:$BH$138,0))="x",INDEX('Capacity Summary'!$C$139:$F$238,MATCH('Capacity Backing (Hide)'!CK$132,'Capacity Summary'!$B$139:$B$238,0),4),IF(INDEX('Capacity Summary'!$I$139:$BH$238,MATCH('Capacity Backing (Hide)'!CK$132,'Capacity Summary'!$B$139:$B$238,0),MATCH('Capacity Backing (Hide)'!$A147,'Capacity Summary'!$I$138:$BH$138,0))&lt;&gt;0,INDEX('Capacity Summary'!$I$139:$BH$238,MATCH('Capacity Backing (Hide)'!CK$132,'Capacity Summary'!$B$139:$B$238,0),MATCH('Capacity Backing (Hide)'!$A147,'Capacity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(Hide)'!$A147,'Capacity Summary'!$I$138:$BH$138,0))="x",INDEX('Capacity Summary'!$C$139:$F$238,MATCH('Capacity Backing (Hide)'!CL$132,'Capacity Summary'!$B$139:$B$238,0),4),IF(INDEX('Capacity Summary'!$I$139:$BH$238,MATCH('Capacity Backing (Hide)'!CL$132,'Capacity Summary'!$B$139:$B$238,0),MATCH('Capacity Backing (Hide)'!$A147,'Capacity Summary'!$I$138:$BH$138,0))&lt;&gt;0,INDEX('Capacity Summary'!$I$139:$BH$238,MATCH('Capacity Backing (Hide)'!CL$132,'Capacity Summary'!$B$139:$B$238,0),MATCH('Capacity Backing (Hide)'!$A147,'Capacity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(Hide)'!$A147,'Capacity Summary'!$I$138:$BH$138,0))="x",INDEX('Capacity Summary'!$C$139:$F$238,MATCH('Capacity Backing (Hide)'!CM$132,'Capacity Summary'!$B$139:$B$238,0),4),IF(INDEX('Capacity Summary'!$I$139:$BH$238,MATCH('Capacity Backing (Hide)'!CM$132,'Capacity Summary'!$B$139:$B$238,0),MATCH('Capacity Backing (Hide)'!$A147,'Capacity Summary'!$I$138:$BH$138,0))&lt;&gt;0,INDEX('Capacity Summary'!$I$139:$BH$238,MATCH('Capacity Backing (Hide)'!CM$132,'Capacity Summary'!$B$139:$B$238,0),MATCH('Capacity Backing (Hide)'!$A147,'Capacity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(Hide)'!$A147,'Capacity Summary'!$I$138:$BH$138,0))="x",INDEX('Capacity Summary'!$C$139:$F$238,MATCH('Capacity Backing (Hide)'!CN$132,'Capacity Summary'!$B$139:$B$238,0),4),IF(INDEX('Capacity Summary'!$I$139:$BH$238,MATCH('Capacity Backing (Hide)'!CN$132,'Capacity Summary'!$B$139:$B$238,0),MATCH('Capacity Backing (Hide)'!$A147,'Capacity Summary'!$I$138:$BH$138,0))&lt;&gt;0,INDEX('Capacity Summary'!$I$139:$BH$238,MATCH('Capacity Backing (Hide)'!CN$132,'Capacity Summary'!$B$139:$B$238,0),MATCH('Capacity Backing (Hide)'!$A147,'Capacity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(Hide)'!$A147,'Capacity Summary'!$I$138:$BH$138,0))="x",INDEX('Capacity Summary'!$C$139:$F$238,MATCH('Capacity Backing (Hide)'!CO$132,'Capacity Summary'!$B$139:$B$238,0),4),IF(INDEX('Capacity Summary'!$I$139:$BH$238,MATCH('Capacity Backing (Hide)'!CO$132,'Capacity Summary'!$B$139:$B$238,0),MATCH('Capacity Backing (Hide)'!$A147,'Capacity Summary'!$I$138:$BH$138,0))&lt;&gt;0,INDEX('Capacity Summary'!$I$139:$BH$238,MATCH('Capacity Backing (Hide)'!CO$132,'Capacity Summary'!$B$139:$B$238,0),MATCH('Capacity Backing (Hide)'!$A147,'Capacity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(Hide)'!$A147,'Capacity Summary'!$I$138:$BH$138,0))="x",INDEX('Capacity Summary'!$C$139:$F$238,MATCH('Capacity Backing (Hide)'!CP$132,'Capacity Summary'!$B$139:$B$238,0),4),IF(INDEX('Capacity Summary'!$I$139:$BH$238,MATCH('Capacity Backing (Hide)'!CP$132,'Capacity Summary'!$B$139:$B$238,0),MATCH('Capacity Backing (Hide)'!$A147,'Capacity Summary'!$I$138:$BH$138,0))&lt;&gt;0,INDEX('Capacity Summary'!$I$139:$BH$238,MATCH('Capacity Backing (Hide)'!CP$132,'Capacity Summary'!$B$139:$B$238,0),MATCH('Capacity Backing (Hide)'!$A147,'Capacity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(Hide)'!$A147,'Capacity Summary'!$I$138:$BH$138,0))="x",INDEX('Capacity Summary'!$C$139:$F$238,MATCH('Capacity Backing (Hide)'!CQ$132,'Capacity Summary'!$B$139:$B$238,0),4),IF(INDEX('Capacity Summary'!$I$139:$BH$238,MATCH('Capacity Backing (Hide)'!CQ$132,'Capacity Summary'!$B$139:$B$238,0),MATCH('Capacity Backing (Hide)'!$A147,'Capacity Summary'!$I$138:$BH$138,0))&lt;&gt;0,INDEX('Capacity Summary'!$I$139:$BH$238,MATCH('Capacity Backing (Hide)'!CQ$132,'Capacity Summary'!$B$139:$B$238,0),MATCH('Capacity Backing (Hide)'!$A147,'Capacity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(Hide)'!$A147,'Capacity Summary'!$I$138:$BH$138,0))="x",INDEX('Capacity Summary'!$C$139:$F$238,MATCH('Capacity Backing (Hide)'!CR$132,'Capacity Summary'!$B$139:$B$238,0),4),IF(INDEX('Capacity Summary'!$I$139:$BH$238,MATCH('Capacity Backing (Hide)'!CR$132,'Capacity Summary'!$B$139:$B$238,0),MATCH('Capacity Backing (Hide)'!$A147,'Capacity Summary'!$I$138:$BH$138,0))&lt;&gt;0,INDEX('Capacity Summary'!$I$139:$BH$238,MATCH('Capacity Backing (Hide)'!CR$132,'Capacity Summary'!$B$139:$B$238,0),MATCH('Capacity Backing (Hide)'!$A147,'Capacity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(Hide)'!$A147,'Capacity Summary'!$I$138:$BH$138,0))="x",INDEX('Capacity Summary'!$C$139:$F$238,MATCH('Capacity Backing (Hide)'!CS$132,'Capacity Summary'!$B$139:$B$238,0),4),IF(INDEX('Capacity Summary'!$I$139:$BH$238,MATCH('Capacity Backing (Hide)'!CS$132,'Capacity Summary'!$B$139:$B$238,0),MATCH('Capacity Backing (Hide)'!$A147,'Capacity Summary'!$I$138:$BH$138,0))&lt;&gt;0,INDEX('Capacity Summary'!$I$139:$BH$238,MATCH('Capacity Backing (Hide)'!CS$132,'Capacity Summary'!$B$139:$B$238,0),MATCH('Capacity Backing (Hide)'!$A147,'Capacity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(Hide)'!$A147,'Capacity Summary'!$I$138:$BH$138,0))="x",INDEX('Capacity Summary'!$C$139:$F$238,MATCH('Capacity Backing (Hide)'!CT$132,'Capacity Summary'!$B$139:$B$238,0),4),IF(INDEX('Capacity Summary'!$I$139:$BH$238,MATCH('Capacity Backing (Hide)'!CT$132,'Capacity Summary'!$B$139:$B$238,0),MATCH('Capacity Backing (Hide)'!$A147,'Capacity Summary'!$I$138:$BH$138,0))&lt;&gt;0,INDEX('Capacity Summary'!$I$139:$BH$238,MATCH('Capacity Backing (Hide)'!CT$132,'Capacity Summary'!$B$139:$B$238,0),MATCH('Capacity Backing (Hide)'!$A147,'Capacity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(Hide)'!$A147,'Capacity Summary'!$I$138:$BH$138,0))="x",INDEX('Capacity Summary'!$C$139:$F$238,MATCH('Capacity Backing (Hide)'!CU$132,'Capacity Summary'!$B$139:$B$238,0),4),IF(INDEX('Capacity Summary'!$I$139:$BH$238,MATCH('Capacity Backing (Hide)'!CU$132,'Capacity Summary'!$B$139:$B$238,0),MATCH('Capacity Backing (Hide)'!$A147,'Capacity Summary'!$I$138:$BH$138,0))&lt;&gt;0,INDEX('Capacity Summary'!$I$139:$BH$238,MATCH('Capacity Backing (Hide)'!CU$132,'Capacity Summary'!$B$139:$B$238,0),MATCH('Capacity Backing (Hide)'!$A147,'Capacity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(Hide)'!$A147,'Capacity Summary'!$I$138:$BH$138,0))="x",INDEX('Capacity Summary'!$C$139:$F$238,MATCH('Capacity Backing (Hide)'!CV$132,'Capacity Summary'!$B$139:$B$238,0),4),IF(INDEX('Capacity Summary'!$I$139:$BH$238,MATCH('Capacity Backing (Hide)'!CV$132,'Capacity Summary'!$B$139:$B$238,0),MATCH('Capacity Backing (Hide)'!$A147,'Capacity Summary'!$I$138:$BH$138,0))&lt;&gt;0,INDEX('Capacity Summary'!$I$139:$BH$238,MATCH('Capacity Backing (Hide)'!CV$132,'Capacity Summary'!$B$139:$B$238,0),MATCH('Capacity Backing (Hide)'!$A147,'Capacity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(Hide)'!$A147,'Capacity Summary'!$I$138:$BH$138,0))="x",INDEX('Capacity Summary'!$C$139:$F$238,MATCH('Capacity Backing (Hide)'!CW$132,'Capacity Summary'!$B$139:$B$238,0),4),IF(INDEX('Capacity Summary'!$I$139:$BH$238,MATCH('Capacity Backing (Hide)'!CW$132,'Capacity Summary'!$B$139:$B$238,0),MATCH('Capacity Backing (Hide)'!$A147,'Capacity Summary'!$I$138:$BH$138,0))&lt;&gt;0,INDEX('Capacity Summary'!$I$139:$BH$238,MATCH('Capacity Backing (Hide)'!CW$132,'Capacity Summary'!$B$139:$B$238,0),MATCH('Capacity Backing (Hide)'!$A147,'Capacity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(Hide)'!$A148,'Capacity Summary'!$I$138:$BH$138,0))="x",INDEX('Capacity Summary'!$C$139:$F$238,MATCH('Capacity Backing (Hide)'!B$132,'Capacity Summary'!$B$139:$B$238,0),4),IF(INDEX('Capacity Summary'!$I$139:$BH$238,MATCH('Capacity Backing (Hide)'!B$132,'Capacity Summary'!$B$139:$B$238,0),MATCH('Capacity Backing (Hide)'!$A148,'Capacity Summary'!$I$138:$BH$138,0))&lt;&gt;0,INDEX('Capacity Summary'!$I$139:$BH$238,MATCH('Capacity Backing (Hide)'!B$132,'Capacity Summary'!$B$139:$B$238,0),MATCH('Capacity Backing (Hide)'!$A148,'Capacity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(Hide)'!$A148,'Capacity Summary'!$I$138:$BH$138,0))="x",INDEX('Capacity Summary'!$C$139:$F$238,MATCH('Capacity Backing (Hide)'!C$132,'Capacity Summary'!$B$139:$B$238,0),4),IF(INDEX('Capacity Summary'!$I$139:$BH$238,MATCH('Capacity Backing (Hide)'!C$132,'Capacity Summary'!$B$139:$B$238,0),MATCH('Capacity Backing (Hide)'!$A148,'Capacity Summary'!$I$138:$BH$138,0))&lt;&gt;0,INDEX('Capacity Summary'!$I$139:$BH$238,MATCH('Capacity Backing (Hide)'!C$132,'Capacity Summary'!$B$139:$B$238,0),MATCH('Capacity Backing (Hide)'!$A148,'Capacity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(Hide)'!$A148,'Capacity Summary'!$I$138:$BH$138,0))="x",INDEX('Capacity Summary'!$C$139:$F$238,MATCH('Capacity Backing (Hide)'!D$132,'Capacity Summary'!$B$139:$B$238,0),4),IF(INDEX('Capacity Summary'!$I$139:$BH$238,MATCH('Capacity Backing (Hide)'!D$132,'Capacity Summary'!$B$139:$B$238,0),MATCH('Capacity Backing (Hide)'!$A148,'Capacity Summary'!$I$138:$BH$138,0))&lt;&gt;0,INDEX('Capacity Summary'!$I$139:$BH$238,MATCH('Capacity Backing (Hide)'!D$132,'Capacity Summary'!$B$139:$B$238,0),MATCH('Capacity Backing (Hide)'!$A148,'Capacity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(Hide)'!$A148,'Capacity Summary'!$I$138:$BH$138,0))="x",INDEX('Capacity Summary'!$C$139:$F$238,MATCH('Capacity Backing (Hide)'!E$132,'Capacity Summary'!$B$139:$B$238,0),4),IF(INDEX('Capacity Summary'!$I$139:$BH$238,MATCH('Capacity Backing (Hide)'!E$132,'Capacity Summary'!$B$139:$B$238,0),MATCH('Capacity Backing (Hide)'!$A148,'Capacity Summary'!$I$138:$BH$138,0))&lt;&gt;0,INDEX('Capacity Summary'!$I$139:$BH$238,MATCH('Capacity Backing (Hide)'!E$132,'Capacity Summary'!$B$139:$B$238,0),MATCH('Capacity Backing (Hide)'!$A148,'Capacity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(Hide)'!$A148,'Capacity Summary'!$I$138:$BH$138,0))="x",INDEX('Capacity Summary'!$C$139:$F$238,MATCH('Capacity Backing (Hide)'!F$132,'Capacity Summary'!$B$139:$B$238,0),4),IF(INDEX('Capacity Summary'!$I$139:$BH$238,MATCH('Capacity Backing (Hide)'!F$132,'Capacity Summary'!$B$139:$B$238,0),MATCH('Capacity Backing (Hide)'!$A148,'Capacity Summary'!$I$138:$BH$138,0))&lt;&gt;0,INDEX('Capacity Summary'!$I$139:$BH$238,MATCH('Capacity Backing (Hide)'!F$132,'Capacity Summary'!$B$139:$B$238,0),MATCH('Capacity Backing (Hide)'!$A148,'Capacity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(Hide)'!$A148,'Capacity Summary'!$I$138:$BH$138,0))="x",INDEX('Capacity Summary'!$C$139:$F$238,MATCH('Capacity Backing (Hide)'!G$132,'Capacity Summary'!$B$139:$B$238,0),4),IF(INDEX('Capacity Summary'!$I$139:$BH$238,MATCH('Capacity Backing (Hide)'!G$132,'Capacity Summary'!$B$139:$B$238,0),MATCH('Capacity Backing (Hide)'!$A148,'Capacity Summary'!$I$138:$BH$138,0))&lt;&gt;0,INDEX('Capacity Summary'!$I$139:$BH$238,MATCH('Capacity Backing (Hide)'!G$132,'Capacity Summary'!$B$139:$B$238,0),MATCH('Capacity Backing (Hide)'!$A148,'Capacity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(Hide)'!$A148,'Capacity Summary'!$I$138:$BH$138,0))="x",INDEX('Capacity Summary'!$C$139:$F$238,MATCH('Capacity Backing (Hide)'!H$132,'Capacity Summary'!$B$139:$B$238,0),4),IF(INDEX('Capacity Summary'!$I$139:$BH$238,MATCH('Capacity Backing (Hide)'!H$132,'Capacity Summary'!$B$139:$B$238,0),MATCH('Capacity Backing (Hide)'!$A148,'Capacity Summary'!$I$138:$BH$138,0))&lt;&gt;0,INDEX('Capacity Summary'!$I$139:$BH$238,MATCH('Capacity Backing (Hide)'!H$132,'Capacity Summary'!$B$139:$B$238,0),MATCH('Capacity Backing (Hide)'!$A148,'Capacity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(Hide)'!$A148,'Capacity Summary'!$I$138:$BH$138,0))="x",INDEX('Capacity Summary'!$C$139:$F$238,MATCH('Capacity Backing (Hide)'!I$132,'Capacity Summary'!$B$139:$B$238,0),4),IF(INDEX('Capacity Summary'!$I$139:$BH$238,MATCH('Capacity Backing (Hide)'!I$132,'Capacity Summary'!$B$139:$B$238,0),MATCH('Capacity Backing (Hide)'!$A148,'Capacity Summary'!$I$138:$BH$138,0))&lt;&gt;0,INDEX('Capacity Summary'!$I$139:$BH$238,MATCH('Capacity Backing (Hide)'!I$132,'Capacity Summary'!$B$139:$B$238,0),MATCH('Capacity Backing (Hide)'!$A148,'Capacity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(Hide)'!$A148,'Capacity Summary'!$I$138:$BH$138,0))="x",INDEX('Capacity Summary'!$C$139:$F$238,MATCH('Capacity Backing (Hide)'!J$132,'Capacity Summary'!$B$139:$B$238,0),4),IF(INDEX('Capacity Summary'!$I$139:$BH$238,MATCH('Capacity Backing (Hide)'!J$132,'Capacity Summary'!$B$139:$B$238,0),MATCH('Capacity Backing (Hide)'!$A148,'Capacity Summary'!$I$138:$BH$138,0))&lt;&gt;0,INDEX('Capacity Summary'!$I$139:$BH$238,MATCH('Capacity Backing (Hide)'!J$132,'Capacity Summary'!$B$139:$B$238,0),MATCH('Capacity Backing (Hide)'!$A148,'Capacity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(Hide)'!$A148,'Capacity Summary'!$I$138:$BH$138,0))="x",INDEX('Capacity Summary'!$C$139:$F$238,MATCH('Capacity Backing (Hide)'!K$132,'Capacity Summary'!$B$139:$B$238,0),4),IF(INDEX('Capacity Summary'!$I$139:$BH$238,MATCH('Capacity Backing (Hide)'!K$132,'Capacity Summary'!$B$139:$B$238,0),MATCH('Capacity Backing (Hide)'!$A148,'Capacity Summary'!$I$138:$BH$138,0))&lt;&gt;0,INDEX('Capacity Summary'!$I$139:$BH$238,MATCH('Capacity Backing (Hide)'!K$132,'Capacity Summary'!$B$139:$B$238,0),MATCH('Capacity Backing (Hide)'!$A148,'Capacity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(Hide)'!$A148,'Capacity Summary'!$I$138:$BH$138,0))="x",INDEX('Capacity Summary'!$C$139:$F$238,MATCH('Capacity Backing (Hide)'!L$132,'Capacity Summary'!$B$139:$B$238,0),4),IF(INDEX('Capacity Summary'!$I$139:$BH$238,MATCH('Capacity Backing (Hide)'!L$132,'Capacity Summary'!$B$139:$B$238,0),MATCH('Capacity Backing (Hide)'!$A148,'Capacity Summary'!$I$138:$BH$138,0))&lt;&gt;0,INDEX('Capacity Summary'!$I$139:$BH$238,MATCH('Capacity Backing (Hide)'!L$132,'Capacity Summary'!$B$139:$B$238,0),MATCH('Capacity Backing (Hide)'!$A148,'Capacity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(Hide)'!$A148,'Capacity Summary'!$I$138:$BH$138,0))="x",INDEX('Capacity Summary'!$C$139:$F$238,MATCH('Capacity Backing (Hide)'!M$132,'Capacity Summary'!$B$139:$B$238,0),4),IF(INDEX('Capacity Summary'!$I$139:$BH$238,MATCH('Capacity Backing (Hide)'!M$132,'Capacity Summary'!$B$139:$B$238,0),MATCH('Capacity Backing (Hide)'!$A148,'Capacity Summary'!$I$138:$BH$138,0))&lt;&gt;0,INDEX('Capacity Summary'!$I$139:$BH$238,MATCH('Capacity Backing (Hide)'!M$132,'Capacity Summary'!$B$139:$B$238,0),MATCH('Capacity Backing (Hide)'!$A148,'Capacity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(Hide)'!$A148,'Capacity Summary'!$I$138:$BH$138,0))="x",INDEX('Capacity Summary'!$C$139:$F$238,MATCH('Capacity Backing (Hide)'!N$132,'Capacity Summary'!$B$139:$B$238,0),4),IF(INDEX('Capacity Summary'!$I$139:$BH$238,MATCH('Capacity Backing (Hide)'!N$132,'Capacity Summary'!$B$139:$B$238,0),MATCH('Capacity Backing (Hide)'!$A148,'Capacity Summary'!$I$138:$BH$138,0))&lt;&gt;0,INDEX('Capacity Summary'!$I$139:$BH$238,MATCH('Capacity Backing (Hide)'!N$132,'Capacity Summary'!$B$139:$B$238,0),MATCH('Capacity Backing (Hide)'!$A148,'Capacity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(Hide)'!$A148,'Capacity Summary'!$I$138:$BH$138,0))="x",INDEX('Capacity Summary'!$C$139:$F$238,MATCH('Capacity Backing (Hide)'!O$132,'Capacity Summary'!$B$139:$B$238,0),4),IF(INDEX('Capacity Summary'!$I$139:$BH$238,MATCH('Capacity Backing (Hide)'!O$132,'Capacity Summary'!$B$139:$B$238,0),MATCH('Capacity Backing (Hide)'!$A148,'Capacity Summary'!$I$138:$BH$138,0))&lt;&gt;0,INDEX('Capacity Summary'!$I$139:$BH$238,MATCH('Capacity Backing (Hide)'!O$132,'Capacity Summary'!$B$139:$B$238,0),MATCH('Capacity Backing (Hide)'!$A148,'Capacity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(Hide)'!$A148,'Capacity Summary'!$I$138:$BH$138,0))="x",INDEX('Capacity Summary'!$C$139:$F$238,MATCH('Capacity Backing (Hide)'!P$132,'Capacity Summary'!$B$139:$B$238,0),4),IF(INDEX('Capacity Summary'!$I$139:$BH$238,MATCH('Capacity Backing (Hide)'!P$132,'Capacity Summary'!$B$139:$B$238,0),MATCH('Capacity Backing (Hide)'!$A148,'Capacity Summary'!$I$138:$BH$138,0))&lt;&gt;0,INDEX('Capacity Summary'!$I$139:$BH$238,MATCH('Capacity Backing (Hide)'!P$132,'Capacity Summary'!$B$139:$B$238,0),MATCH('Capacity Backing (Hide)'!$A148,'Capacity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(Hide)'!$A148,'Capacity Summary'!$I$138:$BH$138,0))="x",INDEX('Capacity Summary'!$C$139:$F$238,MATCH('Capacity Backing (Hide)'!Q$132,'Capacity Summary'!$B$139:$B$238,0),4),IF(INDEX('Capacity Summary'!$I$139:$BH$238,MATCH('Capacity Backing (Hide)'!Q$132,'Capacity Summary'!$B$139:$B$238,0),MATCH('Capacity Backing (Hide)'!$A148,'Capacity Summary'!$I$138:$BH$138,0))&lt;&gt;0,INDEX('Capacity Summary'!$I$139:$BH$238,MATCH('Capacity Backing (Hide)'!Q$132,'Capacity Summary'!$B$139:$B$238,0),MATCH('Capacity Backing (Hide)'!$A148,'Capacity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(Hide)'!$A148,'Capacity Summary'!$I$138:$BH$138,0))="x",INDEX('Capacity Summary'!$C$139:$F$238,MATCH('Capacity Backing (Hide)'!R$132,'Capacity Summary'!$B$139:$B$238,0),4),IF(INDEX('Capacity Summary'!$I$139:$BH$238,MATCH('Capacity Backing (Hide)'!R$132,'Capacity Summary'!$B$139:$B$238,0),MATCH('Capacity Backing (Hide)'!$A148,'Capacity Summary'!$I$138:$BH$138,0))&lt;&gt;0,INDEX('Capacity Summary'!$I$139:$BH$238,MATCH('Capacity Backing (Hide)'!R$132,'Capacity Summary'!$B$139:$B$238,0),MATCH('Capacity Backing (Hide)'!$A148,'Capacity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(Hide)'!$A148,'Capacity Summary'!$I$138:$BH$138,0))="x",INDEX('Capacity Summary'!$C$139:$F$238,MATCH('Capacity Backing (Hide)'!S$132,'Capacity Summary'!$B$139:$B$238,0),4),IF(INDEX('Capacity Summary'!$I$139:$BH$238,MATCH('Capacity Backing (Hide)'!S$132,'Capacity Summary'!$B$139:$B$238,0),MATCH('Capacity Backing (Hide)'!$A148,'Capacity Summary'!$I$138:$BH$138,0))&lt;&gt;0,INDEX('Capacity Summary'!$I$139:$BH$238,MATCH('Capacity Backing (Hide)'!S$132,'Capacity Summary'!$B$139:$B$238,0),MATCH('Capacity Backing (Hide)'!$A148,'Capacity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(Hide)'!$A148,'Capacity Summary'!$I$138:$BH$138,0))="x",INDEX('Capacity Summary'!$C$139:$F$238,MATCH('Capacity Backing (Hide)'!T$132,'Capacity Summary'!$B$139:$B$238,0),4),IF(INDEX('Capacity Summary'!$I$139:$BH$238,MATCH('Capacity Backing (Hide)'!T$132,'Capacity Summary'!$B$139:$B$238,0),MATCH('Capacity Backing (Hide)'!$A148,'Capacity Summary'!$I$138:$BH$138,0))&lt;&gt;0,INDEX('Capacity Summary'!$I$139:$BH$238,MATCH('Capacity Backing (Hide)'!T$132,'Capacity Summary'!$B$139:$B$238,0),MATCH('Capacity Backing (Hide)'!$A148,'Capacity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(Hide)'!$A148,'Capacity Summary'!$I$138:$BH$138,0))="x",INDEX('Capacity Summary'!$C$139:$F$238,MATCH('Capacity Backing (Hide)'!U$132,'Capacity Summary'!$B$139:$B$238,0),4),IF(INDEX('Capacity Summary'!$I$139:$BH$238,MATCH('Capacity Backing (Hide)'!U$132,'Capacity Summary'!$B$139:$B$238,0),MATCH('Capacity Backing (Hide)'!$A148,'Capacity Summary'!$I$138:$BH$138,0))&lt;&gt;0,INDEX('Capacity Summary'!$I$139:$BH$238,MATCH('Capacity Backing (Hide)'!U$132,'Capacity Summary'!$B$139:$B$238,0),MATCH('Capacity Backing (Hide)'!$A148,'Capacity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(Hide)'!$A148,'Capacity Summary'!$I$138:$BH$138,0))="x",INDEX('Capacity Summary'!$C$139:$F$238,MATCH('Capacity Backing (Hide)'!V$132,'Capacity Summary'!$B$139:$B$238,0),4),IF(INDEX('Capacity Summary'!$I$139:$BH$238,MATCH('Capacity Backing (Hide)'!V$132,'Capacity Summary'!$B$139:$B$238,0),MATCH('Capacity Backing (Hide)'!$A148,'Capacity Summary'!$I$138:$BH$138,0))&lt;&gt;0,INDEX('Capacity Summary'!$I$139:$BH$238,MATCH('Capacity Backing (Hide)'!V$132,'Capacity Summary'!$B$139:$B$238,0),MATCH('Capacity Backing (Hide)'!$A148,'Capacity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(Hide)'!$A148,'Capacity Summary'!$I$138:$BH$138,0))="x",INDEX('Capacity Summary'!$C$139:$F$238,MATCH('Capacity Backing (Hide)'!W$132,'Capacity Summary'!$B$139:$B$238,0),4),IF(INDEX('Capacity Summary'!$I$139:$BH$238,MATCH('Capacity Backing (Hide)'!W$132,'Capacity Summary'!$B$139:$B$238,0),MATCH('Capacity Backing (Hide)'!$A148,'Capacity Summary'!$I$138:$BH$138,0))&lt;&gt;0,INDEX('Capacity Summary'!$I$139:$BH$238,MATCH('Capacity Backing (Hide)'!W$132,'Capacity Summary'!$B$139:$B$238,0),MATCH('Capacity Backing (Hide)'!$A148,'Capacity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(Hide)'!$A148,'Capacity Summary'!$I$138:$BH$138,0))="x",INDEX('Capacity Summary'!$C$139:$F$238,MATCH('Capacity Backing (Hide)'!X$132,'Capacity Summary'!$B$139:$B$238,0),4),IF(INDEX('Capacity Summary'!$I$139:$BH$238,MATCH('Capacity Backing (Hide)'!X$132,'Capacity Summary'!$B$139:$B$238,0),MATCH('Capacity Backing (Hide)'!$A148,'Capacity Summary'!$I$138:$BH$138,0))&lt;&gt;0,INDEX('Capacity Summary'!$I$139:$BH$238,MATCH('Capacity Backing (Hide)'!X$132,'Capacity Summary'!$B$139:$B$238,0),MATCH('Capacity Backing (Hide)'!$A148,'Capacity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(Hide)'!$A148,'Capacity Summary'!$I$138:$BH$138,0))="x",INDEX('Capacity Summary'!$C$139:$F$238,MATCH('Capacity Backing (Hide)'!Y$132,'Capacity Summary'!$B$139:$B$238,0),4),IF(INDEX('Capacity Summary'!$I$139:$BH$238,MATCH('Capacity Backing (Hide)'!Y$132,'Capacity Summary'!$B$139:$B$238,0),MATCH('Capacity Backing (Hide)'!$A148,'Capacity Summary'!$I$138:$BH$138,0))&lt;&gt;0,INDEX('Capacity Summary'!$I$139:$BH$238,MATCH('Capacity Backing (Hide)'!Y$132,'Capacity Summary'!$B$139:$B$238,0),MATCH('Capacity Backing (Hide)'!$A148,'Capacity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(Hide)'!$A148,'Capacity Summary'!$I$138:$BH$138,0))="x",INDEX('Capacity Summary'!$C$139:$F$238,MATCH('Capacity Backing (Hide)'!Z$132,'Capacity Summary'!$B$139:$B$238,0),4),IF(INDEX('Capacity Summary'!$I$139:$BH$238,MATCH('Capacity Backing (Hide)'!Z$132,'Capacity Summary'!$B$139:$B$238,0),MATCH('Capacity Backing (Hide)'!$A148,'Capacity Summary'!$I$138:$BH$138,0))&lt;&gt;0,INDEX('Capacity Summary'!$I$139:$BH$238,MATCH('Capacity Backing (Hide)'!Z$132,'Capacity Summary'!$B$139:$B$238,0),MATCH('Capacity Backing (Hide)'!$A148,'Capacity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(Hide)'!$A148,'Capacity Summary'!$I$138:$BH$138,0))="x",INDEX('Capacity Summary'!$C$139:$F$238,MATCH('Capacity Backing (Hide)'!AA$132,'Capacity Summary'!$B$139:$B$238,0),4),IF(INDEX('Capacity Summary'!$I$139:$BH$238,MATCH('Capacity Backing (Hide)'!AA$132,'Capacity Summary'!$B$139:$B$238,0),MATCH('Capacity Backing (Hide)'!$A148,'Capacity Summary'!$I$138:$BH$138,0))&lt;&gt;0,INDEX('Capacity Summary'!$I$139:$BH$238,MATCH('Capacity Backing (Hide)'!AA$132,'Capacity Summary'!$B$139:$B$238,0),MATCH('Capacity Backing (Hide)'!$A148,'Capacity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(Hide)'!$A148,'Capacity Summary'!$I$138:$BH$138,0))="x",INDEX('Capacity Summary'!$C$139:$F$238,MATCH('Capacity Backing (Hide)'!AB$132,'Capacity Summary'!$B$139:$B$238,0),4),IF(INDEX('Capacity Summary'!$I$139:$BH$238,MATCH('Capacity Backing (Hide)'!AB$132,'Capacity Summary'!$B$139:$B$238,0),MATCH('Capacity Backing (Hide)'!$A148,'Capacity Summary'!$I$138:$BH$138,0))&lt;&gt;0,INDEX('Capacity Summary'!$I$139:$BH$238,MATCH('Capacity Backing (Hide)'!AB$132,'Capacity Summary'!$B$139:$B$238,0),MATCH('Capacity Backing (Hide)'!$A148,'Capacity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(Hide)'!$A148,'Capacity Summary'!$I$138:$BH$138,0))="x",INDEX('Capacity Summary'!$C$139:$F$238,MATCH('Capacity Backing (Hide)'!AC$132,'Capacity Summary'!$B$139:$B$238,0),4),IF(INDEX('Capacity Summary'!$I$139:$BH$238,MATCH('Capacity Backing (Hide)'!AC$132,'Capacity Summary'!$B$139:$B$238,0),MATCH('Capacity Backing (Hide)'!$A148,'Capacity Summary'!$I$138:$BH$138,0))&lt;&gt;0,INDEX('Capacity Summary'!$I$139:$BH$238,MATCH('Capacity Backing (Hide)'!AC$132,'Capacity Summary'!$B$139:$B$238,0),MATCH('Capacity Backing (Hide)'!$A148,'Capacity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(Hide)'!$A148,'Capacity Summary'!$I$138:$BH$138,0))="x",INDEX('Capacity Summary'!$C$139:$F$238,MATCH('Capacity Backing (Hide)'!AD$132,'Capacity Summary'!$B$139:$B$238,0),4),IF(INDEX('Capacity Summary'!$I$139:$BH$238,MATCH('Capacity Backing (Hide)'!AD$132,'Capacity Summary'!$B$139:$B$238,0),MATCH('Capacity Backing (Hide)'!$A148,'Capacity Summary'!$I$138:$BH$138,0))&lt;&gt;0,INDEX('Capacity Summary'!$I$139:$BH$238,MATCH('Capacity Backing (Hide)'!AD$132,'Capacity Summary'!$B$139:$B$238,0),MATCH('Capacity Backing (Hide)'!$A148,'Capacity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(Hide)'!$A148,'Capacity Summary'!$I$138:$BH$138,0))="x",INDEX('Capacity Summary'!$C$139:$F$238,MATCH('Capacity Backing (Hide)'!AE$132,'Capacity Summary'!$B$139:$B$238,0),4),IF(INDEX('Capacity Summary'!$I$139:$BH$238,MATCH('Capacity Backing (Hide)'!AE$132,'Capacity Summary'!$B$139:$B$238,0),MATCH('Capacity Backing (Hide)'!$A148,'Capacity Summary'!$I$138:$BH$138,0))&lt;&gt;0,INDEX('Capacity Summary'!$I$139:$BH$238,MATCH('Capacity Backing (Hide)'!AE$132,'Capacity Summary'!$B$139:$B$238,0),MATCH('Capacity Backing (Hide)'!$A148,'Capacity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(Hide)'!$A148,'Capacity Summary'!$I$138:$BH$138,0))="x",INDEX('Capacity Summary'!$C$139:$F$238,MATCH('Capacity Backing (Hide)'!AF$132,'Capacity Summary'!$B$139:$B$238,0),4),IF(INDEX('Capacity Summary'!$I$139:$BH$238,MATCH('Capacity Backing (Hide)'!AF$132,'Capacity Summary'!$B$139:$B$238,0),MATCH('Capacity Backing (Hide)'!$A148,'Capacity Summary'!$I$138:$BH$138,0))&lt;&gt;0,INDEX('Capacity Summary'!$I$139:$BH$238,MATCH('Capacity Backing (Hide)'!AF$132,'Capacity Summary'!$B$139:$B$238,0),MATCH('Capacity Backing (Hide)'!$A148,'Capacity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(Hide)'!$A148,'Capacity Summary'!$I$138:$BH$138,0))="x",INDEX('Capacity Summary'!$C$139:$F$238,MATCH('Capacity Backing (Hide)'!AG$132,'Capacity Summary'!$B$139:$B$238,0),4),IF(INDEX('Capacity Summary'!$I$139:$BH$238,MATCH('Capacity Backing (Hide)'!AG$132,'Capacity Summary'!$B$139:$B$238,0),MATCH('Capacity Backing (Hide)'!$A148,'Capacity Summary'!$I$138:$BH$138,0))&lt;&gt;0,INDEX('Capacity Summary'!$I$139:$BH$238,MATCH('Capacity Backing (Hide)'!AG$132,'Capacity Summary'!$B$139:$B$238,0),MATCH('Capacity Backing (Hide)'!$A148,'Capacity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(Hide)'!$A148,'Capacity Summary'!$I$138:$BH$138,0))="x",INDEX('Capacity Summary'!$C$139:$F$238,MATCH('Capacity Backing (Hide)'!AH$132,'Capacity Summary'!$B$139:$B$238,0),4),IF(INDEX('Capacity Summary'!$I$139:$BH$238,MATCH('Capacity Backing (Hide)'!AH$132,'Capacity Summary'!$B$139:$B$238,0),MATCH('Capacity Backing (Hide)'!$A148,'Capacity Summary'!$I$138:$BH$138,0))&lt;&gt;0,INDEX('Capacity Summary'!$I$139:$BH$238,MATCH('Capacity Backing (Hide)'!AH$132,'Capacity Summary'!$B$139:$B$238,0),MATCH('Capacity Backing (Hide)'!$A148,'Capacity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(Hide)'!$A148,'Capacity Summary'!$I$138:$BH$138,0))="x",INDEX('Capacity Summary'!$C$139:$F$238,MATCH('Capacity Backing (Hide)'!AI$132,'Capacity Summary'!$B$139:$B$238,0),4),IF(INDEX('Capacity Summary'!$I$139:$BH$238,MATCH('Capacity Backing (Hide)'!AI$132,'Capacity Summary'!$B$139:$B$238,0),MATCH('Capacity Backing (Hide)'!$A148,'Capacity Summary'!$I$138:$BH$138,0))&lt;&gt;0,INDEX('Capacity Summary'!$I$139:$BH$238,MATCH('Capacity Backing (Hide)'!AI$132,'Capacity Summary'!$B$139:$B$238,0),MATCH('Capacity Backing (Hide)'!$A148,'Capacity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(Hide)'!$A148,'Capacity Summary'!$I$138:$BH$138,0))="x",INDEX('Capacity Summary'!$C$139:$F$238,MATCH('Capacity Backing (Hide)'!AJ$132,'Capacity Summary'!$B$139:$B$238,0),4),IF(INDEX('Capacity Summary'!$I$139:$BH$238,MATCH('Capacity Backing (Hide)'!AJ$132,'Capacity Summary'!$B$139:$B$238,0),MATCH('Capacity Backing (Hide)'!$A148,'Capacity Summary'!$I$138:$BH$138,0))&lt;&gt;0,INDEX('Capacity Summary'!$I$139:$BH$238,MATCH('Capacity Backing (Hide)'!AJ$132,'Capacity Summary'!$B$139:$B$238,0),MATCH('Capacity Backing (Hide)'!$A148,'Capacity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(Hide)'!$A148,'Capacity Summary'!$I$138:$BH$138,0))="x",INDEX('Capacity Summary'!$C$139:$F$238,MATCH('Capacity Backing (Hide)'!AK$132,'Capacity Summary'!$B$139:$B$238,0),4),IF(INDEX('Capacity Summary'!$I$139:$BH$238,MATCH('Capacity Backing (Hide)'!AK$132,'Capacity Summary'!$B$139:$B$238,0),MATCH('Capacity Backing (Hide)'!$A148,'Capacity Summary'!$I$138:$BH$138,0))&lt;&gt;0,INDEX('Capacity Summary'!$I$139:$BH$238,MATCH('Capacity Backing (Hide)'!AK$132,'Capacity Summary'!$B$139:$B$238,0),MATCH('Capacity Backing (Hide)'!$A148,'Capacity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(Hide)'!$A148,'Capacity Summary'!$I$138:$BH$138,0))="x",INDEX('Capacity Summary'!$C$139:$F$238,MATCH('Capacity Backing (Hide)'!AL$132,'Capacity Summary'!$B$139:$B$238,0),4),IF(INDEX('Capacity Summary'!$I$139:$BH$238,MATCH('Capacity Backing (Hide)'!AL$132,'Capacity Summary'!$B$139:$B$238,0),MATCH('Capacity Backing (Hide)'!$A148,'Capacity Summary'!$I$138:$BH$138,0))&lt;&gt;0,INDEX('Capacity Summary'!$I$139:$BH$238,MATCH('Capacity Backing (Hide)'!AL$132,'Capacity Summary'!$B$139:$B$238,0),MATCH('Capacity Backing (Hide)'!$A148,'Capacity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(Hide)'!$A148,'Capacity Summary'!$I$138:$BH$138,0))="x",INDEX('Capacity Summary'!$C$139:$F$238,MATCH('Capacity Backing (Hide)'!AM$132,'Capacity Summary'!$B$139:$B$238,0),4),IF(INDEX('Capacity Summary'!$I$139:$BH$238,MATCH('Capacity Backing (Hide)'!AM$132,'Capacity Summary'!$B$139:$B$238,0),MATCH('Capacity Backing (Hide)'!$A148,'Capacity Summary'!$I$138:$BH$138,0))&lt;&gt;0,INDEX('Capacity Summary'!$I$139:$BH$238,MATCH('Capacity Backing (Hide)'!AM$132,'Capacity Summary'!$B$139:$B$238,0),MATCH('Capacity Backing (Hide)'!$A148,'Capacity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(Hide)'!$A148,'Capacity Summary'!$I$138:$BH$138,0))="x",INDEX('Capacity Summary'!$C$139:$F$238,MATCH('Capacity Backing (Hide)'!AN$132,'Capacity Summary'!$B$139:$B$238,0),4),IF(INDEX('Capacity Summary'!$I$139:$BH$238,MATCH('Capacity Backing (Hide)'!AN$132,'Capacity Summary'!$B$139:$B$238,0),MATCH('Capacity Backing (Hide)'!$A148,'Capacity Summary'!$I$138:$BH$138,0))&lt;&gt;0,INDEX('Capacity Summary'!$I$139:$BH$238,MATCH('Capacity Backing (Hide)'!AN$132,'Capacity Summary'!$B$139:$B$238,0),MATCH('Capacity Backing (Hide)'!$A148,'Capacity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(Hide)'!$A148,'Capacity Summary'!$I$138:$BH$138,0))="x",INDEX('Capacity Summary'!$C$139:$F$238,MATCH('Capacity Backing (Hide)'!AO$132,'Capacity Summary'!$B$139:$B$238,0),4),IF(INDEX('Capacity Summary'!$I$139:$BH$238,MATCH('Capacity Backing (Hide)'!AO$132,'Capacity Summary'!$B$139:$B$238,0),MATCH('Capacity Backing (Hide)'!$A148,'Capacity Summary'!$I$138:$BH$138,0))&lt;&gt;0,INDEX('Capacity Summary'!$I$139:$BH$238,MATCH('Capacity Backing (Hide)'!AO$132,'Capacity Summary'!$B$139:$B$238,0),MATCH('Capacity Backing (Hide)'!$A148,'Capacity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(Hide)'!$A148,'Capacity Summary'!$I$138:$BH$138,0))="x",INDEX('Capacity Summary'!$C$139:$F$238,MATCH('Capacity Backing (Hide)'!AP$132,'Capacity Summary'!$B$139:$B$238,0),4),IF(INDEX('Capacity Summary'!$I$139:$BH$238,MATCH('Capacity Backing (Hide)'!AP$132,'Capacity Summary'!$B$139:$B$238,0),MATCH('Capacity Backing (Hide)'!$A148,'Capacity Summary'!$I$138:$BH$138,0))&lt;&gt;0,INDEX('Capacity Summary'!$I$139:$BH$238,MATCH('Capacity Backing (Hide)'!AP$132,'Capacity Summary'!$B$139:$B$238,0),MATCH('Capacity Backing (Hide)'!$A148,'Capacity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(Hide)'!$A148,'Capacity Summary'!$I$138:$BH$138,0))="x",INDEX('Capacity Summary'!$C$139:$F$238,MATCH('Capacity Backing (Hide)'!AQ$132,'Capacity Summary'!$B$139:$B$238,0),4),IF(INDEX('Capacity Summary'!$I$139:$BH$238,MATCH('Capacity Backing (Hide)'!AQ$132,'Capacity Summary'!$B$139:$B$238,0),MATCH('Capacity Backing (Hide)'!$A148,'Capacity Summary'!$I$138:$BH$138,0))&lt;&gt;0,INDEX('Capacity Summary'!$I$139:$BH$238,MATCH('Capacity Backing (Hide)'!AQ$132,'Capacity Summary'!$B$139:$B$238,0),MATCH('Capacity Backing (Hide)'!$A148,'Capacity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(Hide)'!$A148,'Capacity Summary'!$I$138:$BH$138,0))="x",INDEX('Capacity Summary'!$C$139:$F$238,MATCH('Capacity Backing (Hide)'!AR$132,'Capacity Summary'!$B$139:$B$238,0),4),IF(INDEX('Capacity Summary'!$I$139:$BH$238,MATCH('Capacity Backing (Hide)'!AR$132,'Capacity Summary'!$B$139:$B$238,0),MATCH('Capacity Backing (Hide)'!$A148,'Capacity Summary'!$I$138:$BH$138,0))&lt;&gt;0,INDEX('Capacity Summary'!$I$139:$BH$238,MATCH('Capacity Backing (Hide)'!AR$132,'Capacity Summary'!$B$139:$B$238,0),MATCH('Capacity Backing (Hide)'!$A148,'Capacity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(Hide)'!$A148,'Capacity Summary'!$I$138:$BH$138,0))="x",INDEX('Capacity Summary'!$C$139:$F$238,MATCH('Capacity Backing (Hide)'!AS$132,'Capacity Summary'!$B$139:$B$238,0),4),IF(INDEX('Capacity Summary'!$I$139:$BH$238,MATCH('Capacity Backing (Hide)'!AS$132,'Capacity Summary'!$B$139:$B$238,0),MATCH('Capacity Backing (Hide)'!$A148,'Capacity Summary'!$I$138:$BH$138,0))&lt;&gt;0,INDEX('Capacity Summary'!$I$139:$BH$238,MATCH('Capacity Backing (Hide)'!AS$132,'Capacity Summary'!$B$139:$B$238,0),MATCH('Capacity Backing (Hide)'!$A148,'Capacity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(Hide)'!$A148,'Capacity Summary'!$I$138:$BH$138,0))="x",INDEX('Capacity Summary'!$C$139:$F$238,MATCH('Capacity Backing (Hide)'!AT$132,'Capacity Summary'!$B$139:$B$238,0),4),IF(INDEX('Capacity Summary'!$I$139:$BH$238,MATCH('Capacity Backing (Hide)'!AT$132,'Capacity Summary'!$B$139:$B$238,0),MATCH('Capacity Backing (Hide)'!$A148,'Capacity Summary'!$I$138:$BH$138,0))&lt;&gt;0,INDEX('Capacity Summary'!$I$139:$BH$238,MATCH('Capacity Backing (Hide)'!AT$132,'Capacity Summary'!$B$139:$B$238,0),MATCH('Capacity Backing (Hide)'!$A148,'Capacity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(Hide)'!$A148,'Capacity Summary'!$I$138:$BH$138,0))="x",INDEX('Capacity Summary'!$C$139:$F$238,MATCH('Capacity Backing (Hide)'!AU$132,'Capacity Summary'!$B$139:$B$238,0),4),IF(INDEX('Capacity Summary'!$I$139:$BH$238,MATCH('Capacity Backing (Hide)'!AU$132,'Capacity Summary'!$B$139:$B$238,0),MATCH('Capacity Backing (Hide)'!$A148,'Capacity Summary'!$I$138:$BH$138,0))&lt;&gt;0,INDEX('Capacity Summary'!$I$139:$BH$238,MATCH('Capacity Backing (Hide)'!AU$132,'Capacity Summary'!$B$139:$B$238,0),MATCH('Capacity Backing (Hide)'!$A148,'Capacity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(Hide)'!$A148,'Capacity Summary'!$I$138:$BH$138,0))="x",INDEX('Capacity Summary'!$C$139:$F$238,MATCH('Capacity Backing (Hide)'!AV$132,'Capacity Summary'!$B$139:$B$238,0),4),IF(INDEX('Capacity Summary'!$I$139:$BH$238,MATCH('Capacity Backing (Hide)'!AV$132,'Capacity Summary'!$B$139:$B$238,0),MATCH('Capacity Backing (Hide)'!$A148,'Capacity Summary'!$I$138:$BH$138,0))&lt;&gt;0,INDEX('Capacity Summary'!$I$139:$BH$238,MATCH('Capacity Backing (Hide)'!AV$132,'Capacity Summary'!$B$139:$B$238,0),MATCH('Capacity Backing (Hide)'!$A148,'Capacity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(Hide)'!$A148,'Capacity Summary'!$I$138:$BH$138,0))="x",INDEX('Capacity Summary'!$C$139:$F$238,MATCH('Capacity Backing (Hide)'!AW$132,'Capacity Summary'!$B$139:$B$238,0),4),IF(INDEX('Capacity Summary'!$I$139:$BH$238,MATCH('Capacity Backing (Hide)'!AW$132,'Capacity Summary'!$B$139:$B$238,0),MATCH('Capacity Backing (Hide)'!$A148,'Capacity Summary'!$I$138:$BH$138,0))&lt;&gt;0,INDEX('Capacity Summary'!$I$139:$BH$238,MATCH('Capacity Backing (Hide)'!AW$132,'Capacity Summary'!$B$139:$B$238,0),MATCH('Capacity Backing (Hide)'!$A148,'Capacity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(Hide)'!$A148,'Capacity Summary'!$I$138:$BH$138,0))="x",INDEX('Capacity Summary'!$C$139:$F$238,MATCH('Capacity Backing (Hide)'!AX$132,'Capacity Summary'!$B$139:$B$238,0),4),IF(INDEX('Capacity Summary'!$I$139:$BH$238,MATCH('Capacity Backing (Hide)'!AX$132,'Capacity Summary'!$B$139:$B$238,0),MATCH('Capacity Backing (Hide)'!$A148,'Capacity Summary'!$I$138:$BH$138,0))&lt;&gt;0,INDEX('Capacity Summary'!$I$139:$BH$238,MATCH('Capacity Backing (Hide)'!AX$132,'Capacity Summary'!$B$139:$B$238,0),MATCH('Capacity Backing (Hide)'!$A148,'Capacity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(Hide)'!$A148,'Capacity Summary'!$I$138:$BH$138,0))="x",INDEX('Capacity Summary'!$C$139:$F$238,MATCH('Capacity Backing (Hide)'!AY$132,'Capacity Summary'!$B$139:$B$238,0),4),IF(INDEX('Capacity Summary'!$I$139:$BH$238,MATCH('Capacity Backing (Hide)'!AY$132,'Capacity Summary'!$B$139:$B$238,0),MATCH('Capacity Backing (Hide)'!$A148,'Capacity Summary'!$I$138:$BH$138,0))&lt;&gt;0,INDEX('Capacity Summary'!$I$139:$BH$238,MATCH('Capacity Backing (Hide)'!AY$132,'Capacity Summary'!$B$139:$B$238,0),MATCH('Capacity Backing (Hide)'!$A148,'Capacity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(Hide)'!$A148,'Capacity Summary'!$I$138:$BH$138,0))="x",INDEX('Capacity Summary'!$C$139:$F$238,MATCH('Capacity Backing (Hide)'!AZ$132,'Capacity Summary'!$B$139:$B$238,0),4),IF(INDEX('Capacity Summary'!$I$139:$BH$238,MATCH('Capacity Backing (Hide)'!AZ$132,'Capacity Summary'!$B$139:$B$238,0),MATCH('Capacity Backing (Hide)'!$A148,'Capacity Summary'!$I$138:$BH$138,0))&lt;&gt;0,INDEX('Capacity Summary'!$I$139:$BH$238,MATCH('Capacity Backing (Hide)'!AZ$132,'Capacity Summary'!$B$139:$B$238,0),MATCH('Capacity Backing (Hide)'!$A148,'Capacity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(Hide)'!$A148,'Capacity Summary'!$I$138:$BH$138,0))="x",INDEX('Capacity Summary'!$C$139:$F$238,MATCH('Capacity Backing (Hide)'!BA$132,'Capacity Summary'!$B$139:$B$238,0),4),IF(INDEX('Capacity Summary'!$I$139:$BH$238,MATCH('Capacity Backing (Hide)'!BA$132,'Capacity Summary'!$B$139:$B$238,0),MATCH('Capacity Backing (Hide)'!$A148,'Capacity Summary'!$I$138:$BH$138,0))&lt;&gt;0,INDEX('Capacity Summary'!$I$139:$BH$238,MATCH('Capacity Backing (Hide)'!BA$132,'Capacity Summary'!$B$139:$B$238,0),MATCH('Capacity Backing (Hide)'!$A148,'Capacity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(Hide)'!$A148,'Capacity Summary'!$I$138:$BH$138,0))="x",INDEX('Capacity Summary'!$C$139:$F$238,MATCH('Capacity Backing (Hide)'!BB$132,'Capacity Summary'!$B$139:$B$238,0),4),IF(INDEX('Capacity Summary'!$I$139:$BH$238,MATCH('Capacity Backing (Hide)'!BB$132,'Capacity Summary'!$B$139:$B$238,0),MATCH('Capacity Backing (Hide)'!$A148,'Capacity Summary'!$I$138:$BH$138,0))&lt;&gt;0,INDEX('Capacity Summary'!$I$139:$BH$238,MATCH('Capacity Backing (Hide)'!BB$132,'Capacity Summary'!$B$139:$B$238,0),MATCH('Capacity Backing (Hide)'!$A148,'Capacity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(Hide)'!$A148,'Capacity Summary'!$I$138:$BH$138,0))="x",INDEX('Capacity Summary'!$C$139:$F$238,MATCH('Capacity Backing (Hide)'!BC$132,'Capacity Summary'!$B$139:$B$238,0),4),IF(INDEX('Capacity Summary'!$I$139:$BH$238,MATCH('Capacity Backing (Hide)'!BC$132,'Capacity Summary'!$B$139:$B$238,0),MATCH('Capacity Backing (Hide)'!$A148,'Capacity Summary'!$I$138:$BH$138,0))&lt;&gt;0,INDEX('Capacity Summary'!$I$139:$BH$238,MATCH('Capacity Backing (Hide)'!BC$132,'Capacity Summary'!$B$139:$B$238,0),MATCH('Capacity Backing (Hide)'!$A148,'Capacity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(Hide)'!$A148,'Capacity Summary'!$I$138:$BH$138,0))="x",INDEX('Capacity Summary'!$C$139:$F$238,MATCH('Capacity Backing (Hide)'!BD$132,'Capacity Summary'!$B$139:$B$238,0),4),IF(INDEX('Capacity Summary'!$I$139:$BH$238,MATCH('Capacity Backing (Hide)'!BD$132,'Capacity Summary'!$B$139:$B$238,0),MATCH('Capacity Backing (Hide)'!$A148,'Capacity Summary'!$I$138:$BH$138,0))&lt;&gt;0,INDEX('Capacity Summary'!$I$139:$BH$238,MATCH('Capacity Backing (Hide)'!BD$132,'Capacity Summary'!$B$139:$B$238,0),MATCH('Capacity Backing (Hide)'!$A148,'Capacity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(Hide)'!$A148,'Capacity Summary'!$I$138:$BH$138,0))="x",INDEX('Capacity Summary'!$C$139:$F$238,MATCH('Capacity Backing (Hide)'!BE$132,'Capacity Summary'!$B$139:$B$238,0),4),IF(INDEX('Capacity Summary'!$I$139:$BH$238,MATCH('Capacity Backing (Hide)'!BE$132,'Capacity Summary'!$B$139:$B$238,0),MATCH('Capacity Backing (Hide)'!$A148,'Capacity Summary'!$I$138:$BH$138,0))&lt;&gt;0,INDEX('Capacity Summary'!$I$139:$BH$238,MATCH('Capacity Backing (Hide)'!BE$132,'Capacity Summary'!$B$139:$B$238,0),MATCH('Capacity Backing (Hide)'!$A148,'Capacity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(Hide)'!$A148,'Capacity Summary'!$I$138:$BH$138,0))="x",INDEX('Capacity Summary'!$C$139:$F$238,MATCH('Capacity Backing (Hide)'!BF$132,'Capacity Summary'!$B$139:$B$238,0),4),IF(INDEX('Capacity Summary'!$I$139:$BH$238,MATCH('Capacity Backing (Hide)'!BF$132,'Capacity Summary'!$B$139:$B$238,0),MATCH('Capacity Backing (Hide)'!$A148,'Capacity Summary'!$I$138:$BH$138,0))&lt;&gt;0,INDEX('Capacity Summary'!$I$139:$BH$238,MATCH('Capacity Backing (Hide)'!BF$132,'Capacity Summary'!$B$139:$B$238,0),MATCH('Capacity Backing (Hide)'!$A148,'Capacity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(Hide)'!$A148,'Capacity Summary'!$I$138:$BH$138,0))="x",INDEX('Capacity Summary'!$C$139:$F$238,MATCH('Capacity Backing (Hide)'!BG$132,'Capacity Summary'!$B$139:$B$238,0),4),IF(INDEX('Capacity Summary'!$I$139:$BH$238,MATCH('Capacity Backing (Hide)'!BG$132,'Capacity Summary'!$B$139:$B$238,0),MATCH('Capacity Backing (Hide)'!$A148,'Capacity Summary'!$I$138:$BH$138,0))&lt;&gt;0,INDEX('Capacity Summary'!$I$139:$BH$238,MATCH('Capacity Backing (Hide)'!BG$132,'Capacity Summary'!$B$139:$B$238,0),MATCH('Capacity Backing (Hide)'!$A148,'Capacity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(Hide)'!$A148,'Capacity Summary'!$I$138:$BH$138,0))="x",INDEX('Capacity Summary'!$C$139:$F$238,MATCH('Capacity Backing (Hide)'!BH$132,'Capacity Summary'!$B$139:$B$238,0),4),IF(INDEX('Capacity Summary'!$I$139:$BH$238,MATCH('Capacity Backing (Hide)'!BH$132,'Capacity Summary'!$B$139:$B$238,0),MATCH('Capacity Backing (Hide)'!$A148,'Capacity Summary'!$I$138:$BH$138,0))&lt;&gt;0,INDEX('Capacity Summary'!$I$139:$BH$238,MATCH('Capacity Backing (Hide)'!BH$132,'Capacity Summary'!$B$139:$B$238,0),MATCH('Capacity Backing (Hide)'!$A148,'Capacity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(Hide)'!$A148,'Capacity Summary'!$I$138:$BH$138,0))="x",INDEX('Capacity Summary'!$C$139:$F$238,MATCH('Capacity Backing (Hide)'!BI$132,'Capacity Summary'!$B$139:$B$238,0),4),IF(INDEX('Capacity Summary'!$I$139:$BH$238,MATCH('Capacity Backing (Hide)'!BI$132,'Capacity Summary'!$B$139:$B$238,0),MATCH('Capacity Backing (Hide)'!$A148,'Capacity Summary'!$I$138:$BH$138,0))&lt;&gt;0,INDEX('Capacity Summary'!$I$139:$BH$238,MATCH('Capacity Backing (Hide)'!BI$132,'Capacity Summary'!$B$139:$B$238,0),MATCH('Capacity Backing (Hide)'!$A148,'Capacity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(Hide)'!$A148,'Capacity Summary'!$I$138:$BH$138,0))="x",INDEX('Capacity Summary'!$C$139:$F$238,MATCH('Capacity Backing (Hide)'!BJ$132,'Capacity Summary'!$B$139:$B$238,0),4),IF(INDEX('Capacity Summary'!$I$139:$BH$238,MATCH('Capacity Backing (Hide)'!BJ$132,'Capacity Summary'!$B$139:$B$238,0),MATCH('Capacity Backing (Hide)'!$A148,'Capacity Summary'!$I$138:$BH$138,0))&lt;&gt;0,INDEX('Capacity Summary'!$I$139:$BH$238,MATCH('Capacity Backing (Hide)'!BJ$132,'Capacity Summary'!$B$139:$B$238,0),MATCH('Capacity Backing (Hide)'!$A148,'Capacity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(Hide)'!$A148,'Capacity Summary'!$I$138:$BH$138,0))="x",INDEX('Capacity Summary'!$C$139:$F$238,MATCH('Capacity Backing (Hide)'!BK$132,'Capacity Summary'!$B$139:$B$238,0),4),IF(INDEX('Capacity Summary'!$I$139:$BH$238,MATCH('Capacity Backing (Hide)'!BK$132,'Capacity Summary'!$B$139:$B$238,0),MATCH('Capacity Backing (Hide)'!$A148,'Capacity Summary'!$I$138:$BH$138,0))&lt;&gt;0,INDEX('Capacity Summary'!$I$139:$BH$238,MATCH('Capacity Backing (Hide)'!BK$132,'Capacity Summary'!$B$139:$B$238,0),MATCH('Capacity Backing (Hide)'!$A148,'Capacity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(Hide)'!$A148,'Capacity Summary'!$I$138:$BH$138,0))="x",INDEX('Capacity Summary'!$C$139:$F$238,MATCH('Capacity Backing (Hide)'!BL$132,'Capacity Summary'!$B$139:$B$238,0),4),IF(INDEX('Capacity Summary'!$I$139:$BH$238,MATCH('Capacity Backing (Hide)'!BL$132,'Capacity Summary'!$B$139:$B$238,0),MATCH('Capacity Backing (Hide)'!$A148,'Capacity Summary'!$I$138:$BH$138,0))&lt;&gt;0,INDEX('Capacity Summary'!$I$139:$BH$238,MATCH('Capacity Backing (Hide)'!BL$132,'Capacity Summary'!$B$139:$B$238,0),MATCH('Capacity Backing (Hide)'!$A148,'Capacity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(Hide)'!$A148,'Capacity Summary'!$I$138:$BH$138,0))="x",INDEX('Capacity Summary'!$C$139:$F$238,MATCH('Capacity Backing (Hide)'!BM$132,'Capacity Summary'!$B$139:$B$238,0),4),IF(INDEX('Capacity Summary'!$I$139:$BH$238,MATCH('Capacity Backing (Hide)'!BM$132,'Capacity Summary'!$B$139:$B$238,0),MATCH('Capacity Backing (Hide)'!$A148,'Capacity Summary'!$I$138:$BH$138,0))&lt;&gt;0,INDEX('Capacity Summary'!$I$139:$BH$238,MATCH('Capacity Backing (Hide)'!BM$132,'Capacity Summary'!$B$139:$B$238,0),MATCH('Capacity Backing (Hide)'!$A148,'Capacity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(Hide)'!$A148,'Capacity Summary'!$I$138:$BH$138,0))="x",INDEX('Capacity Summary'!$C$139:$F$238,MATCH('Capacity Backing (Hide)'!BN$132,'Capacity Summary'!$B$139:$B$238,0),4),IF(INDEX('Capacity Summary'!$I$139:$BH$238,MATCH('Capacity Backing (Hide)'!BN$132,'Capacity Summary'!$B$139:$B$238,0),MATCH('Capacity Backing (Hide)'!$A148,'Capacity Summary'!$I$138:$BH$138,0))&lt;&gt;0,INDEX('Capacity Summary'!$I$139:$BH$238,MATCH('Capacity Backing (Hide)'!BN$132,'Capacity Summary'!$B$139:$B$238,0),MATCH('Capacity Backing (Hide)'!$A148,'Capacity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(Hide)'!$A148,'Capacity Summary'!$I$138:$BH$138,0))="x",INDEX('Capacity Summary'!$C$139:$F$238,MATCH('Capacity Backing (Hide)'!BO$132,'Capacity Summary'!$B$139:$B$238,0),4),IF(INDEX('Capacity Summary'!$I$139:$BH$238,MATCH('Capacity Backing (Hide)'!BO$132,'Capacity Summary'!$B$139:$B$238,0),MATCH('Capacity Backing (Hide)'!$A148,'Capacity Summary'!$I$138:$BH$138,0))&lt;&gt;0,INDEX('Capacity Summary'!$I$139:$BH$238,MATCH('Capacity Backing (Hide)'!BO$132,'Capacity Summary'!$B$139:$B$238,0),MATCH('Capacity Backing (Hide)'!$A148,'Capacity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(Hide)'!$A148,'Capacity Summary'!$I$138:$BH$138,0))="x",INDEX('Capacity Summary'!$C$139:$F$238,MATCH('Capacity Backing (Hide)'!BP$132,'Capacity Summary'!$B$139:$B$238,0),4),IF(INDEX('Capacity Summary'!$I$139:$BH$238,MATCH('Capacity Backing (Hide)'!BP$132,'Capacity Summary'!$B$139:$B$238,0),MATCH('Capacity Backing (Hide)'!$A148,'Capacity Summary'!$I$138:$BH$138,0))&lt;&gt;0,INDEX('Capacity Summary'!$I$139:$BH$238,MATCH('Capacity Backing (Hide)'!BP$132,'Capacity Summary'!$B$139:$B$238,0),MATCH('Capacity Backing (Hide)'!$A148,'Capacity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(Hide)'!$A148,'Capacity Summary'!$I$138:$BH$138,0))="x",INDEX('Capacity Summary'!$C$139:$F$238,MATCH('Capacity Backing (Hide)'!BQ$132,'Capacity Summary'!$B$139:$B$238,0),4),IF(INDEX('Capacity Summary'!$I$139:$BH$238,MATCH('Capacity Backing (Hide)'!BQ$132,'Capacity Summary'!$B$139:$B$238,0),MATCH('Capacity Backing (Hide)'!$A148,'Capacity Summary'!$I$138:$BH$138,0))&lt;&gt;0,INDEX('Capacity Summary'!$I$139:$BH$238,MATCH('Capacity Backing (Hide)'!BQ$132,'Capacity Summary'!$B$139:$B$238,0),MATCH('Capacity Backing (Hide)'!$A148,'Capacity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(Hide)'!$A148,'Capacity Summary'!$I$138:$BH$138,0))="x",INDEX('Capacity Summary'!$C$139:$F$238,MATCH('Capacity Backing (Hide)'!BR$132,'Capacity Summary'!$B$139:$B$238,0),4),IF(INDEX('Capacity Summary'!$I$139:$BH$238,MATCH('Capacity Backing (Hide)'!BR$132,'Capacity Summary'!$B$139:$B$238,0),MATCH('Capacity Backing (Hide)'!$A148,'Capacity Summary'!$I$138:$BH$138,0))&lt;&gt;0,INDEX('Capacity Summary'!$I$139:$BH$238,MATCH('Capacity Backing (Hide)'!BR$132,'Capacity Summary'!$B$139:$B$238,0),MATCH('Capacity Backing (Hide)'!$A148,'Capacity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(Hide)'!$A148,'Capacity Summary'!$I$138:$BH$138,0))="x",INDEX('Capacity Summary'!$C$139:$F$238,MATCH('Capacity Backing (Hide)'!BS$132,'Capacity Summary'!$B$139:$B$238,0),4),IF(INDEX('Capacity Summary'!$I$139:$BH$238,MATCH('Capacity Backing (Hide)'!BS$132,'Capacity Summary'!$B$139:$B$238,0),MATCH('Capacity Backing (Hide)'!$A148,'Capacity Summary'!$I$138:$BH$138,0))&lt;&gt;0,INDEX('Capacity Summary'!$I$139:$BH$238,MATCH('Capacity Backing (Hide)'!BS$132,'Capacity Summary'!$B$139:$B$238,0),MATCH('Capacity Backing (Hide)'!$A148,'Capacity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(Hide)'!$A148,'Capacity Summary'!$I$138:$BH$138,0))="x",INDEX('Capacity Summary'!$C$139:$F$238,MATCH('Capacity Backing (Hide)'!BT$132,'Capacity Summary'!$B$139:$B$238,0),4),IF(INDEX('Capacity Summary'!$I$139:$BH$238,MATCH('Capacity Backing (Hide)'!BT$132,'Capacity Summary'!$B$139:$B$238,0),MATCH('Capacity Backing (Hide)'!$A148,'Capacity Summary'!$I$138:$BH$138,0))&lt;&gt;0,INDEX('Capacity Summary'!$I$139:$BH$238,MATCH('Capacity Backing (Hide)'!BT$132,'Capacity Summary'!$B$139:$B$238,0),MATCH('Capacity Backing (Hide)'!$A148,'Capacity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(Hide)'!$A148,'Capacity Summary'!$I$138:$BH$138,0))="x",INDEX('Capacity Summary'!$C$139:$F$238,MATCH('Capacity Backing (Hide)'!BU$132,'Capacity Summary'!$B$139:$B$238,0),4),IF(INDEX('Capacity Summary'!$I$139:$BH$238,MATCH('Capacity Backing (Hide)'!BU$132,'Capacity Summary'!$B$139:$B$238,0),MATCH('Capacity Backing (Hide)'!$A148,'Capacity Summary'!$I$138:$BH$138,0))&lt;&gt;0,INDEX('Capacity Summary'!$I$139:$BH$238,MATCH('Capacity Backing (Hide)'!BU$132,'Capacity Summary'!$B$139:$B$238,0),MATCH('Capacity Backing (Hide)'!$A148,'Capacity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(Hide)'!$A148,'Capacity Summary'!$I$138:$BH$138,0))="x",INDEX('Capacity Summary'!$C$139:$F$238,MATCH('Capacity Backing (Hide)'!BV$132,'Capacity Summary'!$B$139:$B$238,0),4),IF(INDEX('Capacity Summary'!$I$139:$BH$238,MATCH('Capacity Backing (Hide)'!BV$132,'Capacity Summary'!$B$139:$B$238,0),MATCH('Capacity Backing (Hide)'!$A148,'Capacity Summary'!$I$138:$BH$138,0))&lt;&gt;0,INDEX('Capacity Summary'!$I$139:$BH$238,MATCH('Capacity Backing (Hide)'!BV$132,'Capacity Summary'!$B$139:$B$238,0),MATCH('Capacity Backing (Hide)'!$A148,'Capacity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(Hide)'!$A148,'Capacity Summary'!$I$138:$BH$138,0))="x",INDEX('Capacity Summary'!$C$139:$F$238,MATCH('Capacity Backing (Hide)'!BW$132,'Capacity Summary'!$B$139:$B$238,0),4),IF(INDEX('Capacity Summary'!$I$139:$BH$238,MATCH('Capacity Backing (Hide)'!BW$132,'Capacity Summary'!$B$139:$B$238,0),MATCH('Capacity Backing (Hide)'!$A148,'Capacity Summary'!$I$138:$BH$138,0))&lt;&gt;0,INDEX('Capacity Summary'!$I$139:$BH$238,MATCH('Capacity Backing (Hide)'!BW$132,'Capacity Summary'!$B$139:$B$238,0),MATCH('Capacity Backing (Hide)'!$A148,'Capacity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(Hide)'!$A148,'Capacity Summary'!$I$138:$BH$138,0))="x",INDEX('Capacity Summary'!$C$139:$F$238,MATCH('Capacity Backing (Hide)'!BX$132,'Capacity Summary'!$B$139:$B$238,0),4),IF(INDEX('Capacity Summary'!$I$139:$BH$238,MATCH('Capacity Backing (Hide)'!BX$132,'Capacity Summary'!$B$139:$B$238,0),MATCH('Capacity Backing (Hide)'!$A148,'Capacity Summary'!$I$138:$BH$138,0))&lt;&gt;0,INDEX('Capacity Summary'!$I$139:$BH$238,MATCH('Capacity Backing (Hide)'!BX$132,'Capacity Summary'!$B$139:$B$238,0),MATCH('Capacity Backing (Hide)'!$A148,'Capacity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(Hide)'!$A148,'Capacity Summary'!$I$138:$BH$138,0))="x",INDEX('Capacity Summary'!$C$139:$F$238,MATCH('Capacity Backing (Hide)'!BY$132,'Capacity Summary'!$B$139:$B$238,0),4),IF(INDEX('Capacity Summary'!$I$139:$BH$238,MATCH('Capacity Backing (Hide)'!BY$132,'Capacity Summary'!$B$139:$B$238,0),MATCH('Capacity Backing (Hide)'!$A148,'Capacity Summary'!$I$138:$BH$138,0))&lt;&gt;0,INDEX('Capacity Summary'!$I$139:$BH$238,MATCH('Capacity Backing (Hide)'!BY$132,'Capacity Summary'!$B$139:$B$238,0),MATCH('Capacity Backing (Hide)'!$A148,'Capacity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(Hide)'!$A148,'Capacity Summary'!$I$138:$BH$138,0))="x",INDEX('Capacity Summary'!$C$139:$F$238,MATCH('Capacity Backing (Hide)'!BZ$132,'Capacity Summary'!$B$139:$B$238,0),4),IF(INDEX('Capacity Summary'!$I$139:$BH$238,MATCH('Capacity Backing (Hide)'!BZ$132,'Capacity Summary'!$B$139:$B$238,0),MATCH('Capacity Backing (Hide)'!$A148,'Capacity Summary'!$I$138:$BH$138,0))&lt;&gt;0,INDEX('Capacity Summary'!$I$139:$BH$238,MATCH('Capacity Backing (Hide)'!BZ$132,'Capacity Summary'!$B$139:$B$238,0),MATCH('Capacity Backing (Hide)'!$A148,'Capacity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(Hide)'!$A148,'Capacity Summary'!$I$138:$BH$138,0))="x",INDEX('Capacity Summary'!$C$139:$F$238,MATCH('Capacity Backing (Hide)'!CA$132,'Capacity Summary'!$B$139:$B$238,0),4),IF(INDEX('Capacity Summary'!$I$139:$BH$238,MATCH('Capacity Backing (Hide)'!CA$132,'Capacity Summary'!$B$139:$B$238,0),MATCH('Capacity Backing (Hide)'!$A148,'Capacity Summary'!$I$138:$BH$138,0))&lt;&gt;0,INDEX('Capacity Summary'!$I$139:$BH$238,MATCH('Capacity Backing (Hide)'!CA$132,'Capacity Summary'!$B$139:$B$238,0),MATCH('Capacity Backing (Hide)'!$A148,'Capacity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(Hide)'!$A148,'Capacity Summary'!$I$138:$BH$138,0))="x",INDEX('Capacity Summary'!$C$139:$F$238,MATCH('Capacity Backing (Hide)'!CB$132,'Capacity Summary'!$B$139:$B$238,0),4),IF(INDEX('Capacity Summary'!$I$139:$BH$238,MATCH('Capacity Backing (Hide)'!CB$132,'Capacity Summary'!$B$139:$B$238,0),MATCH('Capacity Backing (Hide)'!$A148,'Capacity Summary'!$I$138:$BH$138,0))&lt;&gt;0,INDEX('Capacity Summary'!$I$139:$BH$238,MATCH('Capacity Backing (Hide)'!CB$132,'Capacity Summary'!$B$139:$B$238,0),MATCH('Capacity Backing (Hide)'!$A148,'Capacity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(Hide)'!$A148,'Capacity Summary'!$I$138:$BH$138,0))="x",INDEX('Capacity Summary'!$C$139:$F$238,MATCH('Capacity Backing (Hide)'!CC$132,'Capacity Summary'!$B$139:$B$238,0),4),IF(INDEX('Capacity Summary'!$I$139:$BH$238,MATCH('Capacity Backing (Hide)'!CC$132,'Capacity Summary'!$B$139:$B$238,0),MATCH('Capacity Backing (Hide)'!$A148,'Capacity Summary'!$I$138:$BH$138,0))&lt;&gt;0,INDEX('Capacity Summary'!$I$139:$BH$238,MATCH('Capacity Backing (Hide)'!CC$132,'Capacity Summary'!$B$139:$B$238,0),MATCH('Capacity Backing (Hide)'!$A148,'Capacity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(Hide)'!$A148,'Capacity Summary'!$I$138:$BH$138,0))="x",INDEX('Capacity Summary'!$C$139:$F$238,MATCH('Capacity Backing (Hide)'!CD$132,'Capacity Summary'!$B$139:$B$238,0),4),IF(INDEX('Capacity Summary'!$I$139:$BH$238,MATCH('Capacity Backing (Hide)'!CD$132,'Capacity Summary'!$B$139:$B$238,0),MATCH('Capacity Backing (Hide)'!$A148,'Capacity Summary'!$I$138:$BH$138,0))&lt;&gt;0,INDEX('Capacity Summary'!$I$139:$BH$238,MATCH('Capacity Backing (Hide)'!CD$132,'Capacity Summary'!$B$139:$B$238,0),MATCH('Capacity Backing (Hide)'!$A148,'Capacity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(Hide)'!$A148,'Capacity Summary'!$I$138:$BH$138,0))="x",INDEX('Capacity Summary'!$C$139:$F$238,MATCH('Capacity Backing (Hide)'!CE$132,'Capacity Summary'!$B$139:$B$238,0),4),IF(INDEX('Capacity Summary'!$I$139:$BH$238,MATCH('Capacity Backing (Hide)'!CE$132,'Capacity Summary'!$B$139:$B$238,0),MATCH('Capacity Backing (Hide)'!$A148,'Capacity Summary'!$I$138:$BH$138,0))&lt;&gt;0,INDEX('Capacity Summary'!$I$139:$BH$238,MATCH('Capacity Backing (Hide)'!CE$132,'Capacity Summary'!$B$139:$B$238,0),MATCH('Capacity Backing (Hide)'!$A148,'Capacity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(Hide)'!$A148,'Capacity Summary'!$I$138:$BH$138,0))="x",INDEX('Capacity Summary'!$C$139:$F$238,MATCH('Capacity Backing (Hide)'!CF$132,'Capacity Summary'!$B$139:$B$238,0),4),IF(INDEX('Capacity Summary'!$I$139:$BH$238,MATCH('Capacity Backing (Hide)'!CF$132,'Capacity Summary'!$B$139:$B$238,0),MATCH('Capacity Backing (Hide)'!$A148,'Capacity Summary'!$I$138:$BH$138,0))&lt;&gt;0,INDEX('Capacity Summary'!$I$139:$BH$238,MATCH('Capacity Backing (Hide)'!CF$132,'Capacity Summary'!$B$139:$B$238,0),MATCH('Capacity Backing (Hide)'!$A148,'Capacity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(Hide)'!$A148,'Capacity Summary'!$I$138:$BH$138,0))="x",INDEX('Capacity Summary'!$C$139:$F$238,MATCH('Capacity Backing (Hide)'!CG$132,'Capacity Summary'!$B$139:$B$238,0),4),IF(INDEX('Capacity Summary'!$I$139:$BH$238,MATCH('Capacity Backing (Hide)'!CG$132,'Capacity Summary'!$B$139:$B$238,0),MATCH('Capacity Backing (Hide)'!$A148,'Capacity Summary'!$I$138:$BH$138,0))&lt;&gt;0,INDEX('Capacity Summary'!$I$139:$BH$238,MATCH('Capacity Backing (Hide)'!CG$132,'Capacity Summary'!$B$139:$B$238,0),MATCH('Capacity Backing (Hide)'!$A148,'Capacity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(Hide)'!$A148,'Capacity Summary'!$I$138:$BH$138,0))="x",INDEX('Capacity Summary'!$C$139:$F$238,MATCH('Capacity Backing (Hide)'!CH$132,'Capacity Summary'!$B$139:$B$238,0),4),IF(INDEX('Capacity Summary'!$I$139:$BH$238,MATCH('Capacity Backing (Hide)'!CH$132,'Capacity Summary'!$B$139:$B$238,0),MATCH('Capacity Backing (Hide)'!$A148,'Capacity Summary'!$I$138:$BH$138,0))&lt;&gt;0,INDEX('Capacity Summary'!$I$139:$BH$238,MATCH('Capacity Backing (Hide)'!CH$132,'Capacity Summary'!$B$139:$B$238,0),MATCH('Capacity Backing (Hide)'!$A148,'Capacity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(Hide)'!$A148,'Capacity Summary'!$I$138:$BH$138,0))="x",INDEX('Capacity Summary'!$C$139:$F$238,MATCH('Capacity Backing (Hide)'!CI$132,'Capacity Summary'!$B$139:$B$238,0),4),IF(INDEX('Capacity Summary'!$I$139:$BH$238,MATCH('Capacity Backing (Hide)'!CI$132,'Capacity Summary'!$B$139:$B$238,0),MATCH('Capacity Backing (Hide)'!$A148,'Capacity Summary'!$I$138:$BH$138,0))&lt;&gt;0,INDEX('Capacity Summary'!$I$139:$BH$238,MATCH('Capacity Backing (Hide)'!CI$132,'Capacity Summary'!$B$139:$B$238,0),MATCH('Capacity Backing (Hide)'!$A148,'Capacity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(Hide)'!$A148,'Capacity Summary'!$I$138:$BH$138,0))="x",INDEX('Capacity Summary'!$C$139:$F$238,MATCH('Capacity Backing (Hide)'!CJ$132,'Capacity Summary'!$B$139:$B$238,0),4),IF(INDEX('Capacity Summary'!$I$139:$BH$238,MATCH('Capacity Backing (Hide)'!CJ$132,'Capacity Summary'!$B$139:$B$238,0),MATCH('Capacity Backing (Hide)'!$A148,'Capacity Summary'!$I$138:$BH$138,0))&lt;&gt;0,INDEX('Capacity Summary'!$I$139:$BH$238,MATCH('Capacity Backing (Hide)'!CJ$132,'Capacity Summary'!$B$139:$B$238,0),MATCH('Capacity Backing (Hide)'!$A148,'Capacity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(Hide)'!$A148,'Capacity Summary'!$I$138:$BH$138,0))="x",INDEX('Capacity Summary'!$C$139:$F$238,MATCH('Capacity Backing (Hide)'!CK$132,'Capacity Summary'!$B$139:$B$238,0),4),IF(INDEX('Capacity Summary'!$I$139:$BH$238,MATCH('Capacity Backing (Hide)'!CK$132,'Capacity Summary'!$B$139:$B$238,0),MATCH('Capacity Backing (Hide)'!$A148,'Capacity Summary'!$I$138:$BH$138,0))&lt;&gt;0,INDEX('Capacity Summary'!$I$139:$BH$238,MATCH('Capacity Backing (Hide)'!CK$132,'Capacity Summary'!$B$139:$B$238,0),MATCH('Capacity Backing (Hide)'!$A148,'Capacity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(Hide)'!$A148,'Capacity Summary'!$I$138:$BH$138,0))="x",INDEX('Capacity Summary'!$C$139:$F$238,MATCH('Capacity Backing (Hide)'!CL$132,'Capacity Summary'!$B$139:$B$238,0),4),IF(INDEX('Capacity Summary'!$I$139:$BH$238,MATCH('Capacity Backing (Hide)'!CL$132,'Capacity Summary'!$B$139:$B$238,0),MATCH('Capacity Backing (Hide)'!$A148,'Capacity Summary'!$I$138:$BH$138,0))&lt;&gt;0,INDEX('Capacity Summary'!$I$139:$BH$238,MATCH('Capacity Backing (Hide)'!CL$132,'Capacity Summary'!$B$139:$B$238,0),MATCH('Capacity Backing (Hide)'!$A148,'Capacity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(Hide)'!$A148,'Capacity Summary'!$I$138:$BH$138,0))="x",INDEX('Capacity Summary'!$C$139:$F$238,MATCH('Capacity Backing (Hide)'!CM$132,'Capacity Summary'!$B$139:$B$238,0),4),IF(INDEX('Capacity Summary'!$I$139:$BH$238,MATCH('Capacity Backing (Hide)'!CM$132,'Capacity Summary'!$B$139:$B$238,0),MATCH('Capacity Backing (Hide)'!$A148,'Capacity Summary'!$I$138:$BH$138,0))&lt;&gt;0,INDEX('Capacity Summary'!$I$139:$BH$238,MATCH('Capacity Backing (Hide)'!CM$132,'Capacity Summary'!$B$139:$B$238,0),MATCH('Capacity Backing (Hide)'!$A148,'Capacity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(Hide)'!$A148,'Capacity Summary'!$I$138:$BH$138,0))="x",INDEX('Capacity Summary'!$C$139:$F$238,MATCH('Capacity Backing (Hide)'!CN$132,'Capacity Summary'!$B$139:$B$238,0),4),IF(INDEX('Capacity Summary'!$I$139:$BH$238,MATCH('Capacity Backing (Hide)'!CN$132,'Capacity Summary'!$B$139:$B$238,0),MATCH('Capacity Backing (Hide)'!$A148,'Capacity Summary'!$I$138:$BH$138,0))&lt;&gt;0,INDEX('Capacity Summary'!$I$139:$BH$238,MATCH('Capacity Backing (Hide)'!CN$132,'Capacity Summary'!$B$139:$B$238,0),MATCH('Capacity Backing (Hide)'!$A148,'Capacity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(Hide)'!$A148,'Capacity Summary'!$I$138:$BH$138,0))="x",INDEX('Capacity Summary'!$C$139:$F$238,MATCH('Capacity Backing (Hide)'!CO$132,'Capacity Summary'!$B$139:$B$238,0),4),IF(INDEX('Capacity Summary'!$I$139:$BH$238,MATCH('Capacity Backing (Hide)'!CO$132,'Capacity Summary'!$B$139:$B$238,0),MATCH('Capacity Backing (Hide)'!$A148,'Capacity Summary'!$I$138:$BH$138,0))&lt;&gt;0,INDEX('Capacity Summary'!$I$139:$BH$238,MATCH('Capacity Backing (Hide)'!CO$132,'Capacity Summary'!$B$139:$B$238,0),MATCH('Capacity Backing (Hide)'!$A148,'Capacity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(Hide)'!$A148,'Capacity Summary'!$I$138:$BH$138,0))="x",INDEX('Capacity Summary'!$C$139:$F$238,MATCH('Capacity Backing (Hide)'!CP$132,'Capacity Summary'!$B$139:$B$238,0),4),IF(INDEX('Capacity Summary'!$I$139:$BH$238,MATCH('Capacity Backing (Hide)'!CP$132,'Capacity Summary'!$B$139:$B$238,0),MATCH('Capacity Backing (Hide)'!$A148,'Capacity Summary'!$I$138:$BH$138,0))&lt;&gt;0,INDEX('Capacity Summary'!$I$139:$BH$238,MATCH('Capacity Backing (Hide)'!CP$132,'Capacity Summary'!$B$139:$B$238,0),MATCH('Capacity Backing (Hide)'!$A148,'Capacity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(Hide)'!$A148,'Capacity Summary'!$I$138:$BH$138,0))="x",INDEX('Capacity Summary'!$C$139:$F$238,MATCH('Capacity Backing (Hide)'!CQ$132,'Capacity Summary'!$B$139:$B$238,0),4),IF(INDEX('Capacity Summary'!$I$139:$BH$238,MATCH('Capacity Backing (Hide)'!CQ$132,'Capacity Summary'!$B$139:$B$238,0),MATCH('Capacity Backing (Hide)'!$A148,'Capacity Summary'!$I$138:$BH$138,0))&lt;&gt;0,INDEX('Capacity Summary'!$I$139:$BH$238,MATCH('Capacity Backing (Hide)'!CQ$132,'Capacity Summary'!$B$139:$B$238,0),MATCH('Capacity Backing (Hide)'!$A148,'Capacity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(Hide)'!$A148,'Capacity Summary'!$I$138:$BH$138,0))="x",INDEX('Capacity Summary'!$C$139:$F$238,MATCH('Capacity Backing (Hide)'!CR$132,'Capacity Summary'!$B$139:$B$238,0),4),IF(INDEX('Capacity Summary'!$I$139:$BH$238,MATCH('Capacity Backing (Hide)'!CR$132,'Capacity Summary'!$B$139:$B$238,0),MATCH('Capacity Backing (Hide)'!$A148,'Capacity Summary'!$I$138:$BH$138,0))&lt;&gt;0,INDEX('Capacity Summary'!$I$139:$BH$238,MATCH('Capacity Backing (Hide)'!CR$132,'Capacity Summary'!$B$139:$B$238,0),MATCH('Capacity Backing (Hide)'!$A148,'Capacity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(Hide)'!$A148,'Capacity Summary'!$I$138:$BH$138,0))="x",INDEX('Capacity Summary'!$C$139:$F$238,MATCH('Capacity Backing (Hide)'!CS$132,'Capacity Summary'!$B$139:$B$238,0),4),IF(INDEX('Capacity Summary'!$I$139:$BH$238,MATCH('Capacity Backing (Hide)'!CS$132,'Capacity Summary'!$B$139:$B$238,0),MATCH('Capacity Backing (Hide)'!$A148,'Capacity Summary'!$I$138:$BH$138,0))&lt;&gt;0,INDEX('Capacity Summary'!$I$139:$BH$238,MATCH('Capacity Backing (Hide)'!CS$132,'Capacity Summary'!$B$139:$B$238,0),MATCH('Capacity Backing (Hide)'!$A148,'Capacity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(Hide)'!$A148,'Capacity Summary'!$I$138:$BH$138,0))="x",INDEX('Capacity Summary'!$C$139:$F$238,MATCH('Capacity Backing (Hide)'!CT$132,'Capacity Summary'!$B$139:$B$238,0),4),IF(INDEX('Capacity Summary'!$I$139:$BH$238,MATCH('Capacity Backing (Hide)'!CT$132,'Capacity Summary'!$B$139:$B$238,0),MATCH('Capacity Backing (Hide)'!$A148,'Capacity Summary'!$I$138:$BH$138,0))&lt;&gt;0,INDEX('Capacity Summary'!$I$139:$BH$238,MATCH('Capacity Backing (Hide)'!CT$132,'Capacity Summary'!$B$139:$B$238,0),MATCH('Capacity Backing (Hide)'!$A148,'Capacity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(Hide)'!$A148,'Capacity Summary'!$I$138:$BH$138,0))="x",INDEX('Capacity Summary'!$C$139:$F$238,MATCH('Capacity Backing (Hide)'!CU$132,'Capacity Summary'!$B$139:$B$238,0),4),IF(INDEX('Capacity Summary'!$I$139:$BH$238,MATCH('Capacity Backing (Hide)'!CU$132,'Capacity Summary'!$B$139:$B$238,0),MATCH('Capacity Backing (Hide)'!$A148,'Capacity Summary'!$I$138:$BH$138,0))&lt;&gt;0,INDEX('Capacity Summary'!$I$139:$BH$238,MATCH('Capacity Backing (Hide)'!CU$132,'Capacity Summary'!$B$139:$B$238,0),MATCH('Capacity Backing (Hide)'!$A148,'Capacity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(Hide)'!$A148,'Capacity Summary'!$I$138:$BH$138,0))="x",INDEX('Capacity Summary'!$C$139:$F$238,MATCH('Capacity Backing (Hide)'!CV$132,'Capacity Summary'!$B$139:$B$238,0),4),IF(INDEX('Capacity Summary'!$I$139:$BH$238,MATCH('Capacity Backing (Hide)'!CV$132,'Capacity Summary'!$B$139:$B$238,0),MATCH('Capacity Backing (Hide)'!$A148,'Capacity Summary'!$I$138:$BH$138,0))&lt;&gt;0,INDEX('Capacity Summary'!$I$139:$BH$238,MATCH('Capacity Backing (Hide)'!CV$132,'Capacity Summary'!$B$139:$B$238,0),MATCH('Capacity Backing (Hide)'!$A148,'Capacity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(Hide)'!$A148,'Capacity Summary'!$I$138:$BH$138,0))="x",INDEX('Capacity Summary'!$C$139:$F$238,MATCH('Capacity Backing (Hide)'!CW$132,'Capacity Summary'!$B$139:$B$238,0),4),IF(INDEX('Capacity Summary'!$I$139:$BH$238,MATCH('Capacity Backing (Hide)'!CW$132,'Capacity Summary'!$B$139:$B$238,0),MATCH('Capacity Backing (Hide)'!$A148,'Capacity Summary'!$I$138:$BH$138,0))&lt;&gt;0,INDEX('Capacity Summary'!$I$139:$BH$238,MATCH('Capacity Backing (Hide)'!CW$132,'Capacity Summary'!$B$139:$B$238,0),MATCH('Capacity Backing (Hide)'!$A148,'Capacity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(Hide)'!$A149,'Capacity Summary'!$I$138:$BH$138,0))="x",INDEX('Capacity Summary'!$C$139:$F$238,MATCH('Capacity Backing (Hide)'!B$132,'Capacity Summary'!$B$139:$B$238,0),4),IF(INDEX('Capacity Summary'!$I$139:$BH$238,MATCH('Capacity Backing (Hide)'!B$132,'Capacity Summary'!$B$139:$B$238,0),MATCH('Capacity Backing (Hide)'!$A149,'Capacity Summary'!$I$138:$BH$138,0))&lt;&gt;0,INDEX('Capacity Summary'!$I$139:$BH$238,MATCH('Capacity Backing (Hide)'!B$132,'Capacity Summary'!$B$139:$B$238,0),MATCH('Capacity Backing (Hide)'!$A149,'Capacity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(Hide)'!$A149,'Capacity Summary'!$I$138:$BH$138,0))="x",INDEX('Capacity Summary'!$C$139:$F$238,MATCH('Capacity Backing (Hide)'!C$132,'Capacity Summary'!$B$139:$B$238,0),4),IF(INDEX('Capacity Summary'!$I$139:$BH$238,MATCH('Capacity Backing (Hide)'!C$132,'Capacity Summary'!$B$139:$B$238,0),MATCH('Capacity Backing (Hide)'!$A149,'Capacity Summary'!$I$138:$BH$138,0))&lt;&gt;0,INDEX('Capacity Summary'!$I$139:$BH$238,MATCH('Capacity Backing (Hide)'!C$132,'Capacity Summary'!$B$139:$B$238,0),MATCH('Capacity Backing (Hide)'!$A149,'Capacity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(Hide)'!$A149,'Capacity Summary'!$I$138:$BH$138,0))="x",INDEX('Capacity Summary'!$C$139:$F$238,MATCH('Capacity Backing (Hide)'!D$132,'Capacity Summary'!$B$139:$B$238,0),4),IF(INDEX('Capacity Summary'!$I$139:$BH$238,MATCH('Capacity Backing (Hide)'!D$132,'Capacity Summary'!$B$139:$B$238,0),MATCH('Capacity Backing (Hide)'!$A149,'Capacity Summary'!$I$138:$BH$138,0))&lt;&gt;0,INDEX('Capacity Summary'!$I$139:$BH$238,MATCH('Capacity Backing (Hide)'!D$132,'Capacity Summary'!$B$139:$B$238,0),MATCH('Capacity Backing (Hide)'!$A149,'Capacity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(Hide)'!$A149,'Capacity Summary'!$I$138:$BH$138,0))="x",INDEX('Capacity Summary'!$C$139:$F$238,MATCH('Capacity Backing (Hide)'!E$132,'Capacity Summary'!$B$139:$B$238,0),4),IF(INDEX('Capacity Summary'!$I$139:$BH$238,MATCH('Capacity Backing (Hide)'!E$132,'Capacity Summary'!$B$139:$B$238,0),MATCH('Capacity Backing (Hide)'!$A149,'Capacity Summary'!$I$138:$BH$138,0))&lt;&gt;0,INDEX('Capacity Summary'!$I$139:$BH$238,MATCH('Capacity Backing (Hide)'!E$132,'Capacity Summary'!$B$139:$B$238,0),MATCH('Capacity Backing (Hide)'!$A149,'Capacity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(Hide)'!$A149,'Capacity Summary'!$I$138:$BH$138,0))="x",INDEX('Capacity Summary'!$C$139:$F$238,MATCH('Capacity Backing (Hide)'!F$132,'Capacity Summary'!$B$139:$B$238,0),4),IF(INDEX('Capacity Summary'!$I$139:$BH$238,MATCH('Capacity Backing (Hide)'!F$132,'Capacity Summary'!$B$139:$B$238,0),MATCH('Capacity Backing (Hide)'!$A149,'Capacity Summary'!$I$138:$BH$138,0))&lt;&gt;0,INDEX('Capacity Summary'!$I$139:$BH$238,MATCH('Capacity Backing (Hide)'!F$132,'Capacity Summary'!$B$139:$B$238,0),MATCH('Capacity Backing (Hide)'!$A149,'Capacity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(Hide)'!$A149,'Capacity Summary'!$I$138:$BH$138,0))="x",INDEX('Capacity Summary'!$C$139:$F$238,MATCH('Capacity Backing (Hide)'!G$132,'Capacity Summary'!$B$139:$B$238,0),4),IF(INDEX('Capacity Summary'!$I$139:$BH$238,MATCH('Capacity Backing (Hide)'!G$132,'Capacity Summary'!$B$139:$B$238,0),MATCH('Capacity Backing (Hide)'!$A149,'Capacity Summary'!$I$138:$BH$138,0))&lt;&gt;0,INDEX('Capacity Summary'!$I$139:$BH$238,MATCH('Capacity Backing (Hide)'!G$132,'Capacity Summary'!$B$139:$B$238,0),MATCH('Capacity Backing (Hide)'!$A149,'Capacity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(Hide)'!$A149,'Capacity Summary'!$I$138:$BH$138,0))="x",INDEX('Capacity Summary'!$C$139:$F$238,MATCH('Capacity Backing (Hide)'!H$132,'Capacity Summary'!$B$139:$B$238,0),4),IF(INDEX('Capacity Summary'!$I$139:$BH$238,MATCH('Capacity Backing (Hide)'!H$132,'Capacity Summary'!$B$139:$B$238,0),MATCH('Capacity Backing (Hide)'!$A149,'Capacity Summary'!$I$138:$BH$138,0))&lt;&gt;0,INDEX('Capacity Summary'!$I$139:$BH$238,MATCH('Capacity Backing (Hide)'!H$132,'Capacity Summary'!$B$139:$B$238,0),MATCH('Capacity Backing (Hide)'!$A149,'Capacity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(Hide)'!$A149,'Capacity Summary'!$I$138:$BH$138,0))="x",INDEX('Capacity Summary'!$C$139:$F$238,MATCH('Capacity Backing (Hide)'!I$132,'Capacity Summary'!$B$139:$B$238,0),4),IF(INDEX('Capacity Summary'!$I$139:$BH$238,MATCH('Capacity Backing (Hide)'!I$132,'Capacity Summary'!$B$139:$B$238,0),MATCH('Capacity Backing (Hide)'!$A149,'Capacity Summary'!$I$138:$BH$138,0))&lt;&gt;0,INDEX('Capacity Summary'!$I$139:$BH$238,MATCH('Capacity Backing (Hide)'!I$132,'Capacity Summary'!$B$139:$B$238,0),MATCH('Capacity Backing (Hide)'!$A149,'Capacity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(Hide)'!$A149,'Capacity Summary'!$I$138:$BH$138,0))="x",INDEX('Capacity Summary'!$C$139:$F$238,MATCH('Capacity Backing (Hide)'!J$132,'Capacity Summary'!$B$139:$B$238,0),4),IF(INDEX('Capacity Summary'!$I$139:$BH$238,MATCH('Capacity Backing (Hide)'!J$132,'Capacity Summary'!$B$139:$B$238,0),MATCH('Capacity Backing (Hide)'!$A149,'Capacity Summary'!$I$138:$BH$138,0))&lt;&gt;0,INDEX('Capacity Summary'!$I$139:$BH$238,MATCH('Capacity Backing (Hide)'!J$132,'Capacity Summary'!$B$139:$B$238,0),MATCH('Capacity Backing (Hide)'!$A149,'Capacity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(Hide)'!$A149,'Capacity Summary'!$I$138:$BH$138,0))="x",INDEX('Capacity Summary'!$C$139:$F$238,MATCH('Capacity Backing (Hide)'!K$132,'Capacity Summary'!$B$139:$B$238,0),4),IF(INDEX('Capacity Summary'!$I$139:$BH$238,MATCH('Capacity Backing (Hide)'!K$132,'Capacity Summary'!$B$139:$B$238,0),MATCH('Capacity Backing (Hide)'!$A149,'Capacity Summary'!$I$138:$BH$138,0))&lt;&gt;0,INDEX('Capacity Summary'!$I$139:$BH$238,MATCH('Capacity Backing (Hide)'!K$132,'Capacity Summary'!$B$139:$B$238,0),MATCH('Capacity Backing (Hide)'!$A149,'Capacity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(Hide)'!$A149,'Capacity Summary'!$I$138:$BH$138,0))="x",INDEX('Capacity Summary'!$C$139:$F$238,MATCH('Capacity Backing (Hide)'!L$132,'Capacity Summary'!$B$139:$B$238,0),4),IF(INDEX('Capacity Summary'!$I$139:$BH$238,MATCH('Capacity Backing (Hide)'!L$132,'Capacity Summary'!$B$139:$B$238,0),MATCH('Capacity Backing (Hide)'!$A149,'Capacity Summary'!$I$138:$BH$138,0))&lt;&gt;0,INDEX('Capacity Summary'!$I$139:$BH$238,MATCH('Capacity Backing (Hide)'!L$132,'Capacity Summary'!$B$139:$B$238,0),MATCH('Capacity Backing (Hide)'!$A149,'Capacity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(Hide)'!$A149,'Capacity Summary'!$I$138:$BH$138,0))="x",INDEX('Capacity Summary'!$C$139:$F$238,MATCH('Capacity Backing (Hide)'!M$132,'Capacity Summary'!$B$139:$B$238,0),4),IF(INDEX('Capacity Summary'!$I$139:$BH$238,MATCH('Capacity Backing (Hide)'!M$132,'Capacity Summary'!$B$139:$B$238,0),MATCH('Capacity Backing (Hide)'!$A149,'Capacity Summary'!$I$138:$BH$138,0))&lt;&gt;0,INDEX('Capacity Summary'!$I$139:$BH$238,MATCH('Capacity Backing (Hide)'!M$132,'Capacity Summary'!$B$139:$B$238,0),MATCH('Capacity Backing (Hide)'!$A149,'Capacity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(Hide)'!$A149,'Capacity Summary'!$I$138:$BH$138,0))="x",INDEX('Capacity Summary'!$C$139:$F$238,MATCH('Capacity Backing (Hide)'!N$132,'Capacity Summary'!$B$139:$B$238,0),4),IF(INDEX('Capacity Summary'!$I$139:$BH$238,MATCH('Capacity Backing (Hide)'!N$132,'Capacity Summary'!$B$139:$B$238,0),MATCH('Capacity Backing (Hide)'!$A149,'Capacity Summary'!$I$138:$BH$138,0))&lt;&gt;0,INDEX('Capacity Summary'!$I$139:$BH$238,MATCH('Capacity Backing (Hide)'!N$132,'Capacity Summary'!$B$139:$B$238,0),MATCH('Capacity Backing (Hide)'!$A149,'Capacity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(Hide)'!$A149,'Capacity Summary'!$I$138:$BH$138,0))="x",INDEX('Capacity Summary'!$C$139:$F$238,MATCH('Capacity Backing (Hide)'!O$132,'Capacity Summary'!$B$139:$B$238,0),4),IF(INDEX('Capacity Summary'!$I$139:$BH$238,MATCH('Capacity Backing (Hide)'!O$132,'Capacity Summary'!$B$139:$B$238,0),MATCH('Capacity Backing (Hide)'!$A149,'Capacity Summary'!$I$138:$BH$138,0))&lt;&gt;0,INDEX('Capacity Summary'!$I$139:$BH$238,MATCH('Capacity Backing (Hide)'!O$132,'Capacity Summary'!$B$139:$B$238,0),MATCH('Capacity Backing (Hide)'!$A149,'Capacity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(Hide)'!$A149,'Capacity Summary'!$I$138:$BH$138,0))="x",INDEX('Capacity Summary'!$C$139:$F$238,MATCH('Capacity Backing (Hide)'!P$132,'Capacity Summary'!$B$139:$B$238,0),4),IF(INDEX('Capacity Summary'!$I$139:$BH$238,MATCH('Capacity Backing (Hide)'!P$132,'Capacity Summary'!$B$139:$B$238,0),MATCH('Capacity Backing (Hide)'!$A149,'Capacity Summary'!$I$138:$BH$138,0))&lt;&gt;0,INDEX('Capacity Summary'!$I$139:$BH$238,MATCH('Capacity Backing (Hide)'!P$132,'Capacity Summary'!$B$139:$B$238,0),MATCH('Capacity Backing (Hide)'!$A149,'Capacity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(Hide)'!$A149,'Capacity Summary'!$I$138:$BH$138,0))="x",INDEX('Capacity Summary'!$C$139:$F$238,MATCH('Capacity Backing (Hide)'!Q$132,'Capacity Summary'!$B$139:$B$238,0),4),IF(INDEX('Capacity Summary'!$I$139:$BH$238,MATCH('Capacity Backing (Hide)'!Q$132,'Capacity Summary'!$B$139:$B$238,0),MATCH('Capacity Backing (Hide)'!$A149,'Capacity Summary'!$I$138:$BH$138,0))&lt;&gt;0,INDEX('Capacity Summary'!$I$139:$BH$238,MATCH('Capacity Backing (Hide)'!Q$132,'Capacity Summary'!$B$139:$B$238,0),MATCH('Capacity Backing (Hide)'!$A149,'Capacity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(Hide)'!$A149,'Capacity Summary'!$I$138:$BH$138,0))="x",INDEX('Capacity Summary'!$C$139:$F$238,MATCH('Capacity Backing (Hide)'!R$132,'Capacity Summary'!$B$139:$B$238,0),4),IF(INDEX('Capacity Summary'!$I$139:$BH$238,MATCH('Capacity Backing (Hide)'!R$132,'Capacity Summary'!$B$139:$B$238,0),MATCH('Capacity Backing (Hide)'!$A149,'Capacity Summary'!$I$138:$BH$138,0))&lt;&gt;0,INDEX('Capacity Summary'!$I$139:$BH$238,MATCH('Capacity Backing (Hide)'!R$132,'Capacity Summary'!$B$139:$B$238,0),MATCH('Capacity Backing (Hide)'!$A149,'Capacity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(Hide)'!$A149,'Capacity Summary'!$I$138:$BH$138,0))="x",INDEX('Capacity Summary'!$C$139:$F$238,MATCH('Capacity Backing (Hide)'!S$132,'Capacity Summary'!$B$139:$B$238,0),4),IF(INDEX('Capacity Summary'!$I$139:$BH$238,MATCH('Capacity Backing (Hide)'!S$132,'Capacity Summary'!$B$139:$B$238,0),MATCH('Capacity Backing (Hide)'!$A149,'Capacity Summary'!$I$138:$BH$138,0))&lt;&gt;0,INDEX('Capacity Summary'!$I$139:$BH$238,MATCH('Capacity Backing (Hide)'!S$132,'Capacity Summary'!$B$139:$B$238,0),MATCH('Capacity Backing (Hide)'!$A149,'Capacity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(Hide)'!$A149,'Capacity Summary'!$I$138:$BH$138,0))="x",INDEX('Capacity Summary'!$C$139:$F$238,MATCH('Capacity Backing (Hide)'!T$132,'Capacity Summary'!$B$139:$B$238,0),4),IF(INDEX('Capacity Summary'!$I$139:$BH$238,MATCH('Capacity Backing (Hide)'!T$132,'Capacity Summary'!$B$139:$B$238,0),MATCH('Capacity Backing (Hide)'!$A149,'Capacity Summary'!$I$138:$BH$138,0))&lt;&gt;0,INDEX('Capacity Summary'!$I$139:$BH$238,MATCH('Capacity Backing (Hide)'!T$132,'Capacity Summary'!$B$139:$B$238,0),MATCH('Capacity Backing (Hide)'!$A149,'Capacity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(Hide)'!$A149,'Capacity Summary'!$I$138:$BH$138,0))="x",INDEX('Capacity Summary'!$C$139:$F$238,MATCH('Capacity Backing (Hide)'!U$132,'Capacity Summary'!$B$139:$B$238,0),4),IF(INDEX('Capacity Summary'!$I$139:$BH$238,MATCH('Capacity Backing (Hide)'!U$132,'Capacity Summary'!$B$139:$B$238,0),MATCH('Capacity Backing (Hide)'!$A149,'Capacity Summary'!$I$138:$BH$138,0))&lt;&gt;0,INDEX('Capacity Summary'!$I$139:$BH$238,MATCH('Capacity Backing (Hide)'!U$132,'Capacity Summary'!$B$139:$B$238,0),MATCH('Capacity Backing (Hide)'!$A149,'Capacity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(Hide)'!$A149,'Capacity Summary'!$I$138:$BH$138,0))="x",INDEX('Capacity Summary'!$C$139:$F$238,MATCH('Capacity Backing (Hide)'!V$132,'Capacity Summary'!$B$139:$B$238,0),4),IF(INDEX('Capacity Summary'!$I$139:$BH$238,MATCH('Capacity Backing (Hide)'!V$132,'Capacity Summary'!$B$139:$B$238,0),MATCH('Capacity Backing (Hide)'!$A149,'Capacity Summary'!$I$138:$BH$138,0))&lt;&gt;0,INDEX('Capacity Summary'!$I$139:$BH$238,MATCH('Capacity Backing (Hide)'!V$132,'Capacity Summary'!$B$139:$B$238,0),MATCH('Capacity Backing (Hide)'!$A149,'Capacity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(Hide)'!$A149,'Capacity Summary'!$I$138:$BH$138,0))="x",INDEX('Capacity Summary'!$C$139:$F$238,MATCH('Capacity Backing (Hide)'!W$132,'Capacity Summary'!$B$139:$B$238,0),4),IF(INDEX('Capacity Summary'!$I$139:$BH$238,MATCH('Capacity Backing (Hide)'!W$132,'Capacity Summary'!$B$139:$B$238,0),MATCH('Capacity Backing (Hide)'!$A149,'Capacity Summary'!$I$138:$BH$138,0))&lt;&gt;0,INDEX('Capacity Summary'!$I$139:$BH$238,MATCH('Capacity Backing (Hide)'!W$132,'Capacity Summary'!$B$139:$B$238,0),MATCH('Capacity Backing (Hide)'!$A149,'Capacity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(Hide)'!$A149,'Capacity Summary'!$I$138:$BH$138,0))="x",INDEX('Capacity Summary'!$C$139:$F$238,MATCH('Capacity Backing (Hide)'!X$132,'Capacity Summary'!$B$139:$B$238,0),4),IF(INDEX('Capacity Summary'!$I$139:$BH$238,MATCH('Capacity Backing (Hide)'!X$132,'Capacity Summary'!$B$139:$B$238,0),MATCH('Capacity Backing (Hide)'!$A149,'Capacity Summary'!$I$138:$BH$138,0))&lt;&gt;0,INDEX('Capacity Summary'!$I$139:$BH$238,MATCH('Capacity Backing (Hide)'!X$132,'Capacity Summary'!$B$139:$B$238,0),MATCH('Capacity Backing (Hide)'!$A149,'Capacity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(Hide)'!$A149,'Capacity Summary'!$I$138:$BH$138,0))="x",INDEX('Capacity Summary'!$C$139:$F$238,MATCH('Capacity Backing (Hide)'!Y$132,'Capacity Summary'!$B$139:$B$238,0),4),IF(INDEX('Capacity Summary'!$I$139:$BH$238,MATCH('Capacity Backing (Hide)'!Y$132,'Capacity Summary'!$B$139:$B$238,0),MATCH('Capacity Backing (Hide)'!$A149,'Capacity Summary'!$I$138:$BH$138,0))&lt;&gt;0,INDEX('Capacity Summary'!$I$139:$BH$238,MATCH('Capacity Backing (Hide)'!Y$132,'Capacity Summary'!$B$139:$B$238,0),MATCH('Capacity Backing (Hide)'!$A149,'Capacity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(Hide)'!$A149,'Capacity Summary'!$I$138:$BH$138,0))="x",INDEX('Capacity Summary'!$C$139:$F$238,MATCH('Capacity Backing (Hide)'!Z$132,'Capacity Summary'!$B$139:$B$238,0),4),IF(INDEX('Capacity Summary'!$I$139:$BH$238,MATCH('Capacity Backing (Hide)'!Z$132,'Capacity Summary'!$B$139:$B$238,0),MATCH('Capacity Backing (Hide)'!$A149,'Capacity Summary'!$I$138:$BH$138,0))&lt;&gt;0,INDEX('Capacity Summary'!$I$139:$BH$238,MATCH('Capacity Backing (Hide)'!Z$132,'Capacity Summary'!$B$139:$B$238,0),MATCH('Capacity Backing (Hide)'!$A149,'Capacity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(Hide)'!$A149,'Capacity Summary'!$I$138:$BH$138,0))="x",INDEX('Capacity Summary'!$C$139:$F$238,MATCH('Capacity Backing (Hide)'!AA$132,'Capacity Summary'!$B$139:$B$238,0),4),IF(INDEX('Capacity Summary'!$I$139:$BH$238,MATCH('Capacity Backing (Hide)'!AA$132,'Capacity Summary'!$B$139:$B$238,0),MATCH('Capacity Backing (Hide)'!$A149,'Capacity Summary'!$I$138:$BH$138,0))&lt;&gt;0,INDEX('Capacity Summary'!$I$139:$BH$238,MATCH('Capacity Backing (Hide)'!AA$132,'Capacity Summary'!$B$139:$B$238,0),MATCH('Capacity Backing (Hide)'!$A149,'Capacity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(Hide)'!$A149,'Capacity Summary'!$I$138:$BH$138,0))="x",INDEX('Capacity Summary'!$C$139:$F$238,MATCH('Capacity Backing (Hide)'!AB$132,'Capacity Summary'!$B$139:$B$238,0),4),IF(INDEX('Capacity Summary'!$I$139:$BH$238,MATCH('Capacity Backing (Hide)'!AB$132,'Capacity Summary'!$B$139:$B$238,0),MATCH('Capacity Backing (Hide)'!$A149,'Capacity Summary'!$I$138:$BH$138,0))&lt;&gt;0,INDEX('Capacity Summary'!$I$139:$BH$238,MATCH('Capacity Backing (Hide)'!AB$132,'Capacity Summary'!$B$139:$B$238,0),MATCH('Capacity Backing (Hide)'!$A149,'Capacity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(Hide)'!$A149,'Capacity Summary'!$I$138:$BH$138,0))="x",INDEX('Capacity Summary'!$C$139:$F$238,MATCH('Capacity Backing (Hide)'!AC$132,'Capacity Summary'!$B$139:$B$238,0),4),IF(INDEX('Capacity Summary'!$I$139:$BH$238,MATCH('Capacity Backing (Hide)'!AC$132,'Capacity Summary'!$B$139:$B$238,0),MATCH('Capacity Backing (Hide)'!$A149,'Capacity Summary'!$I$138:$BH$138,0))&lt;&gt;0,INDEX('Capacity Summary'!$I$139:$BH$238,MATCH('Capacity Backing (Hide)'!AC$132,'Capacity Summary'!$B$139:$B$238,0),MATCH('Capacity Backing (Hide)'!$A149,'Capacity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(Hide)'!$A149,'Capacity Summary'!$I$138:$BH$138,0))="x",INDEX('Capacity Summary'!$C$139:$F$238,MATCH('Capacity Backing (Hide)'!AD$132,'Capacity Summary'!$B$139:$B$238,0),4),IF(INDEX('Capacity Summary'!$I$139:$BH$238,MATCH('Capacity Backing (Hide)'!AD$132,'Capacity Summary'!$B$139:$B$238,0),MATCH('Capacity Backing (Hide)'!$A149,'Capacity Summary'!$I$138:$BH$138,0))&lt;&gt;0,INDEX('Capacity Summary'!$I$139:$BH$238,MATCH('Capacity Backing (Hide)'!AD$132,'Capacity Summary'!$B$139:$B$238,0),MATCH('Capacity Backing (Hide)'!$A149,'Capacity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(Hide)'!$A149,'Capacity Summary'!$I$138:$BH$138,0))="x",INDEX('Capacity Summary'!$C$139:$F$238,MATCH('Capacity Backing (Hide)'!AE$132,'Capacity Summary'!$B$139:$B$238,0),4),IF(INDEX('Capacity Summary'!$I$139:$BH$238,MATCH('Capacity Backing (Hide)'!AE$132,'Capacity Summary'!$B$139:$B$238,0),MATCH('Capacity Backing (Hide)'!$A149,'Capacity Summary'!$I$138:$BH$138,0))&lt;&gt;0,INDEX('Capacity Summary'!$I$139:$BH$238,MATCH('Capacity Backing (Hide)'!AE$132,'Capacity Summary'!$B$139:$B$238,0),MATCH('Capacity Backing (Hide)'!$A149,'Capacity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(Hide)'!$A149,'Capacity Summary'!$I$138:$BH$138,0))="x",INDEX('Capacity Summary'!$C$139:$F$238,MATCH('Capacity Backing (Hide)'!AF$132,'Capacity Summary'!$B$139:$B$238,0),4),IF(INDEX('Capacity Summary'!$I$139:$BH$238,MATCH('Capacity Backing (Hide)'!AF$132,'Capacity Summary'!$B$139:$B$238,0),MATCH('Capacity Backing (Hide)'!$A149,'Capacity Summary'!$I$138:$BH$138,0))&lt;&gt;0,INDEX('Capacity Summary'!$I$139:$BH$238,MATCH('Capacity Backing (Hide)'!AF$132,'Capacity Summary'!$B$139:$B$238,0),MATCH('Capacity Backing (Hide)'!$A149,'Capacity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(Hide)'!$A149,'Capacity Summary'!$I$138:$BH$138,0))="x",INDEX('Capacity Summary'!$C$139:$F$238,MATCH('Capacity Backing (Hide)'!AG$132,'Capacity Summary'!$B$139:$B$238,0),4),IF(INDEX('Capacity Summary'!$I$139:$BH$238,MATCH('Capacity Backing (Hide)'!AG$132,'Capacity Summary'!$B$139:$B$238,0),MATCH('Capacity Backing (Hide)'!$A149,'Capacity Summary'!$I$138:$BH$138,0))&lt;&gt;0,INDEX('Capacity Summary'!$I$139:$BH$238,MATCH('Capacity Backing (Hide)'!AG$132,'Capacity Summary'!$B$139:$B$238,0),MATCH('Capacity Backing (Hide)'!$A149,'Capacity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(Hide)'!$A149,'Capacity Summary'!$I$138:$BH$138,0))="x",INDEX('Capacity Summary'!$C$139:$F$238,MATCH('Capacity Backing (Hide)'!AH$132,'Capacity Summary'!$B$139:$B$238,0),4),IF(INDEX('Capacity Summary'!$I$139:$BH$238,MATCH('Capacity Backing (Hide)'!AH$132,'Capacity Summary'!$B$139:$B$238,0),MATCH('Capacity Backing (Hide)'!$A149,'Capacity Summary'!$I$138:$BH$138,0))&lt;&gt;0,INDEX('Capacity Summary'!$I$139:$BH$238,MATCH('Capacity Backing (Hide)'!AH$132,'Capacity Summary'!$B$139:$B$238,0),MATCH('Capacity Backing (Hide)'!$A149,'Capacity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(Hide)'!$A149,'Capacity Summary'!$I$138:$BH$138,0))="x",INDEX('Capacity Summary'!$C$139:$F$238,MATCH('Capacity Backing (Hide)'!AI$132,'Capacity Summary'!$B$139:$B$238,0),4),IF(INDEX('Capacity Summary'!$I$139:$BH$238,MATCH('Capacity Backing (Hide)'!AI$132,'Capacity Summary'!$B$139:$B$238,0),MATCH('Capacity Backing (Hide)'!$A149,'Capacity Summary'!$I$138:$BH$138,0))&lt;&gt;0,INDEX('Capacity Summary'!$I$139:$BH$238,MATCH('Capacity Backing (Hide)'!AI$132,'Capacity Summary'!$B$139:$B$238,0),MATCH('Capacity Backing (Hide)'!$A149,'Capacity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(Hide)'!$A149,'Capacity Summary'!$I$138:$BH$138,0))="x",INDEX('Capacity Summary'!$C$139:$F$238,MATCH('Capacity Backing (Hide)'!AJ$132,'Capacity Summary'!$B$139:$B$238,0),4),IF(INDEX('Capacity Summary'!$I$139:$BH$238,MATCH('Capacity Backing (Hide)'!AJ$132,'Capacity Summary'!$B$139:$B$238,0),MATCH('Capacity Backing (Hide)'!$A149,'Capacity Summary'!$I$138:$BH$138,0))&lt;&gt;0,INDEX('Capacity Summary'!$I$139:$BH$238,MATCH('Capacity Backing (Hide)'!AJ$132,'Capacity Summary'!$B$139:$B$238,0),MATCH('Capacity Backing (Hide)'!$A149,'Capacity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(Hide)'!$A149,'Capacity Summary'!$I$138:$BH$138,0))="x",INDEX('Capacity Summary'!$C$139:$F$238,MATCH('Capacity Backing (Hide)'!AK$132,'Capacity Summary'!$B$139:$B$238,0),4),IF(INDEX('Capacity Summary'!$I$139:$BH$238,MATCH('Capacity Backing (Hide)'!AK$132,'Capacity Summary'!$B$139:$B$238,0),MATCH('Capacity Backing (Hide)'!$A149,'Capacity Summary'!$I$138:$BH$138,0))&lt;&gt;0,INDEX('Capacity Summary'!$I$139:$BH$238,MATCH('Capacity Backing (Hide)'!AK$132,'Capacity Summary'!$B$139:$B$238,0),MATCH('Capacity Backing (Hide)'!$A149,'Capacity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(Hide)'!$A149,'Capacity Summary'!$I$138:$BH$138,0))="x",INDEX('Capacity Summary'!$C$139:$F$238,MATCH('Capacity Backing (Hide)'!AL$132,'Capacity Summary'!$B$139:$B$238,0),4),IF(INDEX('Capacity Summary'!$I$139:$BH$238,MATCH('Capacity Backing (Hide)'!AL$132,'Capacity Summary'!$B$139:$B$238,0),MATCH('Capacity Backing (Hide)'!$A149,'Capacity Summary'!$I$138:$BH$138,0))&lt;&gt;0,INDEX('Capacity Summary'!$I$139:$BH$238,MATCH('Capacity Backing (Hide)'!AL$132,'Capacity Summary'!$B$139:$B$238,0),MATCH('Capacity Backing (Hide)'!$A149,'Capacity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(Hide)'!$A149,'Capacity Summary'!$I$138:$BH$138,0))="x",INDEX('Capacity Summary'!$C$139:$F$238,MATCH('Capacity Backing (Hide)'!AM$132,'Capacity Summary'!$B$139:$B$238,0),4),IF(INDEX('Capacity Summary'!$I$139:$BH$238,MATCH('Capacity Backing (Hide)'!AM$132,'Capacity Summary'!$B$139:$B$238,0),MATCH('Capacity Backing (Hide)'!$A149,'Capacity Summary'!$I$138:$BH$138,0))&lt;&gt;0,INDEX('Capacity Summary'!$I$139:$BH$238,MATCH('Capacity Backing (Hide)'!AM$132,'Capacity Summary'!$B$139:$B$238,0),MATCH('Capacity Backing (Hide)'!$A149,'Capacity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(Hide)'!$A149,'Capacity Summary'!$I$138:$BH$138,0))="x",INDEX('Capacity Summary'!$C$139:$F$238,MATCH('Capacity Backing (Hide)'!AN$132,'Capacity Summary'!$B$139:$B$238,0),4),IF(INDEX('Capacity Summary'!$I$139:$BH$238,MATCH('Capacity Backing (Hide)'!AN$132,'Capacity Summary'!$B$139:$B$238,0),MATCH('Capacity Backing (Hide)'!$A149,'Capacity Summary'!$I$138:$BH$138,0))&lt;&gt;0,INDEX('Capacity Summary'!$I$139:$BH$238,MATCH('Capacity Backing (Hide)'!AN$132,'Capacity Summary'!$B$139:$B$238,0),MATCH('Capacity Backing (Hide)'!$A149,'Capacity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(Hide)'!$A149,'Capacity Summary'!$I$138:$BH$138,0))="x",INDEX('Capacity Summary'!$C$139:$F$238,MATCH('Capacity Backing (Hide)'!AO$132,'Capacity Summary'!$B$139:$B$238,0),4),IF(INDEX('Capacity Summary'!$I$139:$BH$238,MATCH('Capacity Backing (Hide)'!AO$132,'Capacity Summary'!$B$139:$B$238,0),MATCH('Capacity Backing (Hide)'!$A149,'Capacity Summary'!$I$138:$BH$138,0))&lt;&gt;0,INDEX('Capacity Summary'!$I$139:$BH$238,MATCH('Capacity Backing (Hide)'!AO$132,'Capacity Summary'!$B$139:$B$238,0),MATCH('Capacity Backing (Hide)'!$A149,'Capacity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(Hide)'!$A149,'Capacity Summary'!$I$138:$BH$138,0))="x",INDEX('Capacity Summary'!$C$139:$F$238,MATCH('Capacity Backing (Hide)'!AP$132,'Capacity Summary'!$B$139:$B$238,0),4),IF(INDEX('Capacity Summary'!$I$139:$BH$238,MATCH('Capacity Backing (Hide)'!AP$132,'Capacity Summary'!$B$139:$B$238,0),MATCH('Capacity Backing (Hide)'!$A149,'Capacity Summary'!$I$138:$BH$138,0))&lt;&gt;0,INDEX('Capacity Summary'!$I$139:$BH$238,MATCH('Capacity Backing (Hide)'!AP$132,'Capacity Summary'!$B$139:$B$238,0),MATCH('Capacity Backing (Hide)'!$A149,'Capacity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(Hide)'!$A149,'Capacity Summary'!$I$138:$BH$138,0))="x",INDEX('Capacity Summary'!$C$139:$F$238,MATCH('Capacity Backing (Hide)'!AQ$132,'Capacity Summary'!$B$139:$B$238,0),4),IF(INDEX('Capacity Summary'!$I$139:$BH$238,MATCH('Capacity Backing (Hide)'!AQ$132,'Capacity Summary'!$B$139:$B$238,0),MATCH('Capacity Backing (Hide)'!$A149,'Capacity Summary'!$I$138:$BH$138,0))&lt;&gt;0,INDEX('Capacity Summary'!$I$139:$BH$238,MATCH('Capacity Backing (Hide)'!AQ$132,'Capacity Summary'!$B$139:$B$238,0),MATCH('Capacity Backing (Hide)'!$A149,'Capacity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(Hide)'!$A149,'Capacity Summary'!$I$138:$BH$138,0))="x",INDEX('Capacity Summary'!$C$139:$F$238,MATCH('Capacity Backing (Hide)'!AR$132,'Capacity Summary'!$B$139:$B$238,0),4),IF(INDEX('Capacity Summary'!$I$139:$BH$238,MATCH('Capacity Backing (Hide)'!AR$132,'Capacity Summary'!$B$139:$B$238,0),MATCH('Capacity Backing (Hide)'!$A149,'Capacity Summary'!$I$138:$BH$138,0))&lt;&gt;0,INDEX('Capacity Summary'!$I$139:$BH$238,MATCH('Capacity Backing (Hide)'!AR$132,'Capacity Summary'!$B$139:$B$238,0),MATCH('Capacity Backing (Hide)'!$A149,'Capacity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(Hide)'!$A149,'Capacity Summary'!$I$138:$BH$138,0))="x",INDEX('Capacity Summary'!$C$139:$F$238,MATCH('Capacity Backing (Hide)'!AS$132,'Capacity Summary'!$B$139:$B$238,0),4),IF(INDEX('Capacity Summary'!$I$139:$BH$238,MATCH('Capacity Backing (Hide)'!AS$132,'Capacity Summary'!$B$139:$B$238,0),MATCH('Capacity Backing (Hide)'!$A149,'Capacity Summary'!$I$138:$BH$138,0))&lt;&gt;0,INDEX('Capacity Summary'!$I$139:$BH$238,MATCH('Capacity Backing (Hide)'!AS$132,'Capacity Summary'!$B$139:$B$238,0),MATCH('Capacity Backing (Hide)'!$A149,'Capacity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(Hide)'!$A149,'Capacity Summary'!$I$138:$BH$138,0))="x",INDEX('Capacity Summary'!$C$139:$F$238,MATCH('Capacity Backing (Hide)'!AT$132,'Capacity Summary'!$B$139:$B$238,0),4),IF(INDEX('Capacity Summary'!$I$139:$BH$238,MATCH('Capacity Backing (Hide)'!AT$132,'Capacity Summary'!$B$139:$B$238,0),MATCH('Capacity Backing (Hide)'!$A149,'Capacity Summary'!$I$138:$BH$138,0))&lt;&gt;0,INDEX('Capacity Summary'!$I$139:$BH$238,MATCH('Capacity Backing (Hide)'!AT$132,'Capacity Summary'!$B$139:$B$238,0),MATCH('Capacity Backing (Hide)'!$A149,'Capacity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(Hide)'!$A149,'Capacity Summary'!$I$138:$BH$138,0))="x",INDEX('Capacity Summary'!$C$139:$F$238,MATCH('Capacity Backing (Hide)'!AU$132,'Capacity Summary'!$B$139:$B$238,0),4),IF(INDEX('Capacity Summary'!$I$139:$BH$238,MATCH('Capacity Backing (Hide)'!AU$132,'Capacity Summary'!$B$139:$B$238,0),MATCH('Capacity Backing (Hide)'!$A149,'Capacity Summary'!$I$138:$BH$138,0))&lt;&gt;0,INDEX('Capacity Summary'!$I$139:$BH$238,MATCH('Capacity Backing (Hide)'!AU$132,'Capacity Summary'!$B$139:$B$238,0),MATCH('Capacity Backing (Hide)'!$A149,'Capacity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(Hide)'!$A149,'Capacity Summary'!$I$138:$BH$138,0))="x",INDEX('Capacity Summary'!$C$139:$F$238,MATCH('Capacity Backing (Hide)'!AV$132,'Capacity Summary'!$B$139:$B$238,0),4),IF(INDEX('Capacity Summary'!$I$139:$BH$238,MATCH('Capacity Backing (Hide)'!AV$132,'Capacity Summary'!$B$139:$B$238,0),MATCH('Capacity Backing (Hide)'!$A149,'Capacity Summary'!$I$138:$BH$138,0))&lt;&gt;0,INDEX('Capacity Summary'!$I$139:$BH$238,MATCH('Capacity Backing (Hide)'!AV$132,'Capacity Summary'!$B$139:$B$238,0),MATCH('Capacity Backing (Hide)'!$A149,'Capacity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(Hide)'!$A149,'Capacity Summary'!$I$138:$BH$138,0))="x",INDEX('Capacity Summary'!$C$139:$F$238,MATCH('Capacity Backing (Hide)'!AW$132,'Capacity Summary'!$B$139:$B$238,0),4),IF(INDEX('Capacity Summary'!$I$139:$BH$238,MATCH('Capacity Backing (Hide)'!AW$132,'Capacity Summary'!$B$139:$B$238,0),MATCH('Capacity Backing (Hide)'!$A149,'Capacity Summary'!$I$138:$BH$138,0))&lt;&gt;0,INDEX('Capacity Summary'!$I$139:$BH$238,MATCH('Capacity Backing (Hide)'!AW$132,'Capacity Summary'!$B$139:$B$238,0),MATCH('Capacity Backing (Hide)'!$A149,'Capacity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(Hide)'!$A149,'Capacity Summary'!$I$138:$BH$138,0))="x",INDEX('Capacity Summary'!$C$139:$F$238,MATCH('Capacity Backing (Hide)'!AX$132,'Capacity Summary'!$B$139:$B$238,0),4),IF(INDEX('Capacity Summary'!$I$139:$BH$238,MATCH('Capacity Backing (Hide)'!AX$132,'Capacity Summary'!$B$139:$B$238,0),MATCH('Capacity Backing (Hide)'!$A149,'Capacity Summary'!$I$138:$BH$138,0))&lt;&gt;0,INDEX('Capacity Summary'!$I$139:$BH$238,MATCH('Capacity Backing (Hide)'!AX$132,'Capacity Summary'!$B$139:$B$238,0),MATCH('Capacity Backing (Hide)'!$A149,'Capacity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(Hide)'!$A149,'Capacity Summary'!$I$138:$BH$138,0))="x",INDEX('Capacity Summary'!$C$139:$F$238,MATCH('Capacity Backing (Hide)'!AY$132,'Capacity Summary'!$B$139:$B$238,0),4),IF(INDEX('Capacity Summary'!$I$139:$BH$238,MATCH('Capacity Backing (Hide)'!AY$132,'Capacity Summary'!$B$139:$B$238,0),MATCH('Capacity Backing (Hide)'!$A149,'Capacity Summary'!$I$138:$BH$138,0))&lt;&gt;0,INDEX('Capacity Summary'!$I$139:$BH$238,MATCH('Capacity Backing (Hide)'!AY$132,'Capacity Summary'!$B$139:$B$238,0),MATCH('Capacity Backing (Hide)'!$A149,'Capacity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(Hide)'!$A149,'Capacity Summary'!$I$138:$BH$138,0))="x",INDEX('Capacity Summary'!$C$139:$F$238,MATCH('Capacity Backing (Hide)'!AZ$132,'Capacity Summary'!$B$139:$B$238,0),4),IF(INDEX('Capacity Summary'!$I$139:$BH$238,MATCH('Capacity Backing (Hide)'!AZ$132,'Capacity Summary'!$B$139:$B$238,0),MATCH('Capacity Backing (Hide)'!$A149,'Capacity Summary'!$I$138:$BH$138,0))&lt;&gt;0,INDEX('Capacity Summary'!$I$139:$BH$238,MATCH('Capacity Backing (Hide)'!AZ$132,'Capacity Summary'!$B$139:$B$238,0),MATCH('Capacity Backing (Hide)'!$A149,'Capacity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(Hide)'!$A149,'Capacity Summary'!$I$138:$BH$138,0))="x",INDEX('Capacity Summary'!$C$139:$F$238,MATCH('Capacity Backing (Hide)'!BA$132,'Capacity Summary'!$B$139:$B$238,0),4),IF(INDEX('Capacity Summary'!$I$139:$BH$238,MATCH('Capacity Backing (Hide)'!BA$132,'Capacity Summary'!$B$139:$B$238,0),MATCH('Capacity Backing (Hide)'!$A149,'Capacity Summary'!$I$138:$BH$138,0))&lt;&gt;0,INDEX('Capacity Summary'!$I$139:$BH$238,MATCH('Capacity Backing (Hide)'!BA$132,'Capacity Summary'!$B$139:$B$238,0),MATCH('Capacity Backing (Hide)'!$A149,'Capacity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(Hide)'!$A149,'Capacity Summary'!$I$138:$BH$138,0))="x",INDEX('Capacity Summary'!$C$139:$F$238,MATCH('Capacity Backing (Hide)'!BB$132,'Capacity Summary'!$B$139:$B$238,0),4),IF(INDEX('Capacity Summary'!$I$139:$BH$238,MATCH('Capacity Backing (Hide)'!BB$132,'Capacity Summary'!$B$139:$B$238,0),MATCH('Capacity Backing (Hide)'!$A149,'Capacity Summary'!$I$138:$BH$138,0))&lt;&gt;0,INDEX('Capacity Summary'!$I$139:$BH$238,MATCH('Capacity Backing (Hide)'!BB$132,'Capacity Summary'!$B$139:$B$238,0),MATCH('Capacity Backing (Hide)'!$A149,'Capacity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(Hide)'!$A149,'Capacity Summary'!$I$138:$BH$138,0))="x",INDEX('Capacity Summary'!$C$139:$F$238,MATCH('Capacity Backing (Hide)'!BC$132,'Capacity Summary'!$B$139:$B$238,0),4),IF(INDEX('Capacity Summary'!$I$139:$BH$238,MATCH('Capacity Backing (Hide)'!BC$132,'Capacity Summary'!$B$139:$B$238,0),MATCH('Capacity Backing (Hide)'!$A149,'Capacity Summary'!$I$138:$BH$138,0))&lt;&gt;0,INDEX('Capacity Summary'!$I$139:$BH$238,MATCH('Capacity Backing (Hide)'!BC$132,'Capacity Summary'!$B$139:$B$238,0),MATCH('Capacity Backing (Hide)'!$A149,'Capacity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(Hide)'!$A149,'Capacity Summary'!$I$138:$BH$138,0))="x",INDEX('Capacity Summary'!$C$139:$F$238,MATCH('Capacity Backing (Hide)'!BD$132,'Capacity Summary'!$B$139:$B$238,0),4),IF(INDEX('Capacity Summary'!$I$139:$BH$238,MATCH('Capacity Backing (Hide)'!BD$132,'Capacity Summary'!$B$139:$B$238,0),MATCH('Capacity Backing (Hide)'!$A149,'Capacity Summary'!$I$138:$BH$138,0))&lt;&gt;0,INDEX('Capacity Summary'!$I$139:$BH$238,MATCH('Capacity Backing (Hide)'!BD$132,'Capacity Summary'!$B$139:$B$238,0),MATCH('Capacity Backing (Hide)'!$A149,'Capacity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(Hide)'!$A149,'Capacity Summary'!$I$138:$BH$138,0))="x",INDEX('Capacity Summary'!$C$139:$F$238,MATCH('Capacity Backing (Hide)'!BE$132,'Capacity Summary'!$B$139:$B$238,0),4),IF(INDEX('Capacity Summary'!$I$139:$BH$238,MATCH('Capacity Backing (Hide)'!BE$132,'Capacity Summary'!$B$139:$B$238,0),MATCH('Capacity Backing (Hide)'!$A149,'Capacity Summary'!$I$138:$BH$138,0))&lt;&gt;0,INDEX('Capacity Summary'!$I$139:$BH$238,MATCH('Capacity Backing (Hide)'!BE$132,'Capacity Summary'!$B$139:$B$238,0),MATCH('Capacity Backing (Hide)'!$A149,'Capacity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(Hide)'!$A149,'Capacity Summary'!$I$138:$BH$138,0))="x",INDEX('Capacity Summary'!$C$139:$F$238,MATCH('Capacity Backing (Hide)'!BF$132,'Capacity Summary'!$B$139:$B$238,0),4),IF(INDEX('Capacity Summary'!$I$139:$BH$238,MATCH('Capacity Backing (Hide)'!BF$132,'Capacity Summary'!$B$139:$B$238,0),MATCH('Capacity Backing (Hide)'!$A149,'Capacity Summary'!$I$138:$BH$138,0))&lt;&gt;0,INDEX('Capacity Summary'!$I$139:$BH$238,MATCH('Capacity Backing (Hide)'!BF$132,'Capacity Summary'!$B$139:$B$238,0),MATCH('Capacity Backing (Hide)'!$A149,'Capacity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(Hide)'!$A149,'Capacity Summary'!$I$138:$BH$138,0))="x",INDEX('Capacity Summary'!$C$139:$F$238,MATCH('Capacity Backing (Hide)'!BG$132,'Capacity Summary'!$B$139:$B$238,0),4),IF(INDEX('Capacity Summary'!$I$139:$BH$238,MATCH('Capacity Backing (Hide)'!BG$132,'Capacity Summary'!$B$139:$B$238,0),MATCH('Capacity Backing (Hide)'!$A149,'Capacity Summary'!$I$138:$BH$138,0))&lt;&gt;0,INDEX('Capacity Summary'!$I$139:$BH$238,MATCH('Capacity Backing (Hide)'!BG$132,'Capacity Summary'!$B$139:$B$238,0),MATCH('Capacity Backing (Hide)'!$A149,'Capacity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(Hide)'!$A149,'Capacity Summary'!$I$138:$BH$138,0))="x",INDEX('Capacity Summary'!$C$139:$F$238,MATCH('Capacity Backing (Hide)'!BH$132,'Capacity Summary'!$B$139:$B$238,0),4),IF(INDEX('Capacity Summary'!$I$139:$BH$238,MATCH('Capacity Backing (Hide)'!BH$132,'Capacity Summary'!$B$139:$B$238,0),MATCH('Capacity Backing (Hide)'!$A149,'Capacity Summary'!$I$138:$BH$138,0))&lt;&gt;0,INDEX('Capacity Summary'!$I$139:$BH$238,MATCH('Capacity Backing (Hide)'!BH$132,'Capacity Summary'!$B$139:$B$238,0),MATCH('Capacity Backing (Hide)'!$A149,'Capacity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(Hide)'!$A149,'Capacity Summary'!$I$138:$BH$138,0))="x",INDEX('Capacity Summary'!$C$139:$F$238,MATCH('Capacity Backing (Hide)'!BI$132,'Capacity Summary'!$B$139:$B$238,0),4),IF(INDEX('Capacity Summary'!$I$139:$BH$238,MATCH('Capacity Backing (Hide)'!BI$132,'Capacity Summary'!$B$139:$B$238,0),MATCH('Capacity Backing (Hide)'!$A149,'Capacity Summary'!$I$138:$BH$138,0))&lt;&gt;0,INDEX('Capacity Summary'!$I$139:$BH$238,MATCH('Capacity Backing (Hide)'!BI$132,'Capacity Summary'!$B$139:$B$238,0),MATCH('Capacity Backing (Hide)'!$A149,'Capacity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(Hide)'!$A149,'Capacity Summary'!$I$138:$BH$138,0))="x",INDEX('Capacity Summary'!$C$139:$F$238,MATCH('Capacity Backing (Hide)'!BJ$132,'Capacity Summary'!$B$139:$B$238,0),4),IF(INDEX('Capacity Summary'!$I$139:$BH$238,MATCH('Capacity Backing (Hide)'!BJ$132,'Capacity Summary'!$B$139:$B$238,0),MATCH('Capacity Backing (Hide)'!$A149,'Capacity Summary'!$I$138:$BH$138,0))&lt;&gt;0,INDEX('Capacity Summary'!$I$139:$BH$238,MATCH('Capacity Backing (Hide)'!BJ$132,'Capacity Summary'!$B$139:$B$238,0),MATCH('Capacity Backing (Hide)'!$A149,'Capacity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(Hide)'!$A149,'Capacity Summary'!$I$138:$BH$138,0))="x",INDEX('Capacity Summary'!$C$139:$F$238,MATCH('Capacity Backing (Hide)'!BK$132,'Capacity Summary'!$B$139:$B$238,0),4),IF(INDEX('Capacity Summary'!$I$139:$BH$238,MATCH('Capacity Backing (Hide)'!BK$132,'Capacity Summary'!$B$139:$B$238,0),MATCH('Capacity Backing (Hide)'!$A149,'Capacity Summary'!$I$138:$BH$138,0))&lt;&gt;0,INDEX('Capacity Summary'!$I$139:$BH$238,MATCH('Capacity Backing (Hide)'!BK$132,'Capacity Summary'!$B$139:$B$238,0),MATCH('Capacity Backing (Hide)'!$A149,'Capacity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(Hide)'!$A149,'Capacity Summary'!$I$138:$BH$138,0))="x",INDEX('Capacity Summary'!$C$139:$F$238,MATCH('Capacity Backing (Hide)'!BL$132,'Capacity Summary'!$B$139:$B$238,0),4),IF(INDEX('Capacity Summary'!$I$139:$BH$238,MATCH('Capacity Backing (Hide)'!BL$132,'Capacity Summary'!$B$139:$B$238,0),MATCH('Capacity Backing (Hide)'!$A149,'Capacity Summary'!$I$138:$BH$138,0))&lt;&gt;0,INDEX('Capacity Summary'!$I$139:$BH$238,MATCH('Capacity Backing (Hide)'!BL$132,'Capacity Summary'!$B$139:$B$238,0),MATCH('Capacity Backing (Hide)'!$A149,'Capacity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(Hide)'!$A149,'Capacity Summary'!$I$138:$BH$138,0))="x",INDEX('Capacity Summary'!$C$139:$F$238,MATCH('Capacity Backing (Hide)'!BM$132,'Capacity Summary'!$B$139:$B$238,0),4),IF(INDEX('Capacity Summary'!$I$139:$BH$238,MATCH('Capacity Backing (Hide)'!BM$132,'Capacity Summary'!$B$139:$B$238,0),MATCH('Capacity Backing (Hide)'!$A149,'Capacity Summary'!$I$138:$BH$138,0))&lt;&gt;0,INDEX('Capacity Summary'!$I$139:$BH$238,MATCH('Capacity Backing (Hide)'!BM$132,'Capacity Summary'!$B$139:$B$238,0),MATCH('Capacity Backing (Hide)'!$A149,'Capacity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(Hide)'!$A149,'Capacity Summary'!$I$138:$BH$138,0))="x",INDEX('Capacity Summary'!$C$139:$F$238,MATCH('Capacity Backing (Hide)'!BN$132,'Capacity Summary'!$B$139:$B$238,0),4),IF(INDEX('Capacity Summary'!$I$139:$BH$238,MATCH('Capacity Backing (Hide)'!BN$132,'Capacity Summary'!$B$139:$B$238,0),MATCH('Capacity Backing (Hide)'!$A149,'Capacity Summary'!$I$138:$BH$138,0))&lt;&gt;0,INDEX('Capacity Summary'!$I$139:$BH$238,MATCH('Capacity Backing (Hide)'!BN$132,'Capacity Summary'!$B$139:$B$238,0),MATCH('Capacity Backing (Hide)'!$A149,'Capacity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(Hide)'!$A149,'Capacity Summary'!$I$138:$BH$138,0))="x",INDEX('Capacity Summary'!$C$139:$F$238,MATCH('Capacity Backing (Hide)'!BO$132,'Capacity Summary'!$B$139:$B$238,0),4),IF(INDEX('Capacity Summary'!$I$139:$BH$238,MATCH('Capacity Backing (Hide)'!BO$132,'Capacity Summary'!$B$139:$B$238,0),MATCH('Capacity Backing (Hide)'!$A149,'Capacity Summary'!$I$138:$BH$138,0))&lt;&gt;0,INDEX('Capacity Summary'!$I$139:$BH$238,MATCH('Capacity Backing (Hide)'!BO$132,'Capacity Summary'!$B$139:$B$238,0),MATCH('Capacity Backing (Hide)'!$A149,'Capacity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(Hide)'!$A149,'Capacity Summary'!$I$138:$BH$138,0))="x",INDEX('Capacity Summary'!$C$139:$F$238,MATCH('Capacity Backing (Hide)'!BP$132,'Capacity Summary'!$B$139:$B$238,0),4),IF(INDEX('Capacity Summary'!$I$139:$BH$238,MATCH('Capacity Backing (Hide)'!BP$132,'Capacity Summary'!$B$139:$B$238,0),MATCH('Capacity Backing (Hide)'!$A149,'Capacity Summary'!$I$138:$BH$138,0))&lt;&gt;0,INDEX('Capacity Summary'!$I$139:$BH$238,MATCH('Capacity Backing (Hide)'!BP$132,'Capacity Summary'!$B$139:$B$238,0),MATCH('Capacity Backing (Hide)'!$A149,'Capacity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(Hide)'!$A149,'Capacity Summary'!$I$138:$BH$138,0))="x",INDEX('Capacity Summary'!$C$139:$F$238,MATCH('Capacity Backing (Hide)'!BQ$132,'Capacity Summary'!$B$139:$B$238,0),4),IF(INDEX('Capacity Summary'!$I$139:$BH$238,MATCH('Capacity Backing (Hide)'!BQ$132,'Capacity Summary'!$B$139:$B$238,0),MATCH('Capacity Backing (Hide)'!$A149,'Capacity Summary'!$I$138:$BH$138,0))&lt;&gt;0,INDEX('Capacity Summary'!$I$139:$BH$238,MATCH('Capacity Backing (Hide)'!BQ$132,'Capacity Summary'!$B$139:$B$238,0),MATCH('Capacity Backing (Hide)'!$A149,'Capacity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(Hide)'!$A149,'Capacity Summary'!$I$138:$BH$138,0))="x",INDEX('Capacity Summary'!$C$139:$F$238,MATCH('Capacity Backing (Hide)'!BR$132,'Capacity Summary'!$B$139:$B$238,0),4),IF(INDEX('Capacity Summary'!$I$139:$BH$238,MATCH('Capacity Backing (Hide)'!BR$132,'Capacity Summary'!$B$139:$B$238,0),MATCH('Capacity Backing (Hide)'!$A149,'Capacity Summary'!$I$138:$BH$138,0))&lt;&gt;0,INDEX('Capacity Summary'!$I$139:$BH$238,MATCH('Capacity Backing (Hide)'!BR$132,'Capacity Summary'!$B$139:$B$238,0),MATCH('Capacity Backing (Hide)'!$A149,'Capacity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(Hide)'!$A149,'Capacity Summary'!$I$138:$BH$138,0))="x",INDEX('Capacity Summary'!$C$139:$F$238,MATCH('Capacity Backing (Hide)'!BS$132,'Capacity Summary'!$B$139:$B$238,0),4),IF(INDEX('Capacity Summary'!$I$139:$BH$238,MATCH('Capacity Backing (Hide)'!BS$132,'Capacity Summary'!$B$139:$B$238,0),MATCH('Capacity Backing (Hide)'!$A149,'Capacity Summary'!$I$138:$BH$138,0))&lt;&gt;0,INDEX('Capacity Summary'!$I$139:$BH$238,MATCH('Capacity Backing (Hide)'!BS$132,'Capacity Summary'!$B$139:$B$238,0),MATCH('Capacity Backing (Hide)'!$A149,'Capacity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(Hide)'!$A149,'Capacity Summary'!$I$138:$BH$138,0))="x",INDEX('Capacity Summary'!$C$139:$F$238,MATCH('Capacity Backing (Hide)'!BT$132,'Capacity Summary'!$B$139:$B$238,0),4),IF(INDEX('Capacity Summary'!$I$139:$BH$238,MATCH('Capacity Backing (Hide)'!BT$132,'Capacity Summary'!$B$139:$B$238,0),MATCH('Capacity Backing (Hide)'!$A149,'Capacity Summary'!$I$138:$BH$138,0))&lt;&gt;0,INDEX('Capacity Summary'!$I$139:$BH$238,MATCH('Capacity Backing (Hide)'!BT$132,'Capacity Summary'!$B$139:$B$238,0),MATCH('Capacity Backing (Hide)'!$A149,'Capacity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(Hide)'!$A149,'Capacity Summary'!$I$138:$BH$138,0))="x",INDEX('Capacity Summary'!$C$139:$F$238,MATCH('Capacity Backing (Hide)'!BU$132,'Capacity Summary'!$B$139:$B$238,0),4),IF(INDEX('Capacity Summary'!$I$139:$BH$238,MATCH('Capacity Backing (Hide)'!BU$132,'Capacity Summary'!$B$139:$B$238,0),MATCH('Capacity Backing (Hide)'!$A149,'Capacity Summary'!$I$138:$BH$138,0))&lt;&gt;0,INDEX('Capacity Summary'!$I$139:$BH$238,MATCH('Capacity Backing (Hide)'!BU$132,'Capacity Summary'!$B$139:$B$238,0),MATCH('Capacity Backing (Hide)'!$A149,'Capacity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(Hide)'!$A149,'Capacity Summary'!$I$138:$BH$138,0))="x",INDEX('Capacity Summary'!$C$139:$F$238,MATCH('Capacity Backing (Hide)'!BV$132,'Capacity Summary'!$B$139:$B$238,0),4),IF(INDEX('Capacity Summary'!$I$139:$BH$238,MATCH('Capacity Backing (Hide)'!BV$132,'Capacity Summary'!$B$139:$B$238,0),MATCH('Capacity Backing (Hide)'!$A149,'Capacity Summary'!$I$138:$BH$138,0))&lt;&gt;0,INDEX('Capacity Summary'!$I$139:$BH$238,MATCH('Capacity Backing (Hide)'!BV$132,'Capacity Summary'!$B$139:$B$238,0),MATCH('Capacity Backing (Hide)'!$A149,'Capacity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(Hide)'!$A149,'Capacity Summary'!$I$138:$BH$138,0))="x",INDEX('Capacity Summary'!$C$139:$F$238,MATCH('Capacity Backing (Hide)'!BW$132,'Capacity Summary'!$B$139:$B$238,0),4),IF(INDEX('Capacity Summary'!$I$139:$BH$238,MATCH('Capacity Backing (Hide)'!BW$132,'Capacity Summary'!$B$139:$B$238,0),MATCH('Capacity Backing (Hide)'!$A149,'Capacity Summary'!$I$138:$BH$138,0))&lt;&gt;0,INDEX('Capacity Summary'!$I$139:$BH$238,MATCH('Capacity Backing (Hide)'!BW$132,'Capacity Summary'!$B$139:$B$238,0),MATCH('Capacity Backing (Hide)'!$A149,'Capacity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(Hide)'!$A149,'Capacity Summary'!$I$138:$BH$138,0))="x",INDEX('Capacity Summary'!$C$139:$F$238,MATCH('Capacity Backing (Hide)'!BX$132,'Capacity Summary'!$B$139:$B$238,0),4),IF(INDEX('Capacity Summary'!$I$139:$BH$238,MATCH('Capacity Backing (Hide)'!BX$132,'Capacity Summary'!$B$139:$B$238,0),MATCH('Capacity Backing (Hide)'!$A149,'Capacity Summary'!$I$138:$BH$138,0))&lt;&gt;0,INDEX('Capacity Summary'!$I$139:$BH$238,MATCH('Capacity Backing (Hide)'!BX$132,'Capacity Summary'!$B$139:$B$238,0),MATCH('Capacity Backing (Hide)'!$A149,'Capacity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(Hide)'!$A149,'Capacity Summary'!$I$138:$BH$138,0))="x",INDEX('Capacity Summary'!$C$139:$F$238,MATCH('Capacity Backing (Hide)'!BY$132,'Capacity Summary'!$B$139:$B$238,0),4),IF(INDEX('Capacity Summary'!$I$139:$BH$238,MATCH('Capacity Backing (Hide)'!BY$132,'Capacity Summary'!$B$139:$B$238,0),MATCH('Capacity Backing (Hide)'!$A149,'Capacity Summary'!$I$138:$BH$138,0))&lt;&gt;0,INDEX('Capacity Summary'!$I$139:$BH$238,MATCH('Capacity Backing (Hide)'!BY$132,'Capacity Summary'!$B$139:$B$238,0),MATCH('Capacity Backing (Hide)'!$A149,'Capacity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(Hide)'!$A149,'Capacity Summary'!$I$138:$BH$138,0))="x",INDEX('Capacity Summary'!$C$139:$F$238,MATCH('Capacity Backing (Hide)'!BZ$132,'Capacity Summary'!$B$139:$B$238,0),4),IF(INDEX('Capacity Summary'!$I$139:$BH$238,MATCH('Capacity Backing (Hide)'!BZ$132,'Capacity Summary'!$B$139:$B$238,0),MATCH('Capacity Backing (Hide)'!$A149,'Capacity Summary'!$I$138:$BH$138,0))&lt;&gt;0,INDEX('Capacity Summary'!$I$139:$BH$238,MATCH('Capacity Backing (Hide)'!BZ$132,'Capacity Summary'!$B$139:$B$238,0),MATCH('Capacity Backing (Hide)'!$A149,'Capacity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(Hide)'!$A149,'Capacity Summary'!$I$138:$BH$138,0))="x",INDEX('Capacity Summary'!$C$139:$F$238,MATCH('Capacity Backing (Hide)'!CA$132,'Capacity Summary'!$B$139:$B$238,0),4),IF(INDEX('Capacity Summary'!$I$139:$BH$238,MATCH('Capacity Backing (Hide)'!CA$132,'Capacity Summary'!$B$139:$B$238,0),MATCH('Capacity Backing (Hide)'!$A149,'Capacity Summary'!$I$138:$BH$138,0))&lt;&gt;0,INDEX('Capacity Summary'!$I$139:$BH$238,MATCH('Capacity Backing (Hide)'!CA$132,'Capacity Summary'!$B$139:$B$238,0),MATCH('Capacity Backing (Hide)'!$A149,'Capacity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(Hide)'!$A149,'Capacity Summary'!$I$138:$BH$138,0))="x",INDEX('Capacity Summary'!$C$139:$F$238,MATCH('Capacity Backing (Hide)'!CB$132,'Capacity Summary'!$B$139:$B$238,0),4),IF(INDEX('Capacity Summary'!$I$139:$BH$238,MATCH('Capacity Backing (Hide)'!CB$132,'Capacity Summary'!$B$139:$B$238,0),MATCH('Capacity Backing (Hide)'!$A149,'Capacity Summary'!$I$138:$BH$138,0))&lt;&gt;0,INDEX('Capacity Summary'!$I$139:$BH$238,MATCH('Capacity Backing (Hide)'!CB$132,'Capacity Summary'!$B$139:$B$238,0),MATCH('Capacity Backing (Hide)'!$A149,'Capacity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(Hide)'!$A149,'Capacity Summary'!$I$138:$BH$138,0))="x",INDEX('Capacity Summary'!$C$139:$F$238,MATCH('Capacity Backing (Hide)'!CC$132,'Capacity Summary'!$B$139:$B$238,0),4),IF(INDEX('Capacity Summary'!$I$139:$BH$238,MATCH('Capacity Backing (Hide)'!CC$132,'Capacity Summary'!$B$139:$B$238,0),MATCH('Capacity Backing (Hide)'!$A149,'Capacity Summary'!$I$138:$BH$138,0))&lt;&gt;0,INDEX('Capacity Summary'!$I$139:$BH$238,MATCH('Capacity Backing (Hide)'!CC$132,'Capacity Summary'!$B$139:$B$238,0),MATCH('Capacity Backing (Hide)'!$A149,'Capacity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(Hide)'!$A149,'Capacity Summary'!$I$138:$BH$138,0))="x",INDEX('Capacity Summary'!$C$139:$F$238,MATCH('Capacity Backing (Hide)'!CD$132,'Capacity Summary'!$B$139:$B$238,0),4),IF(INDEX('Capacity Summary'!$I$139:$BH$238,MATCH('Capacity Backing (Hide)'!CD$132,'Capacity Summary'!$B$139:$B$238,0),MATCH('Capacity Backing (Hide)'!$A149,'Capacity Summary'!$I$138:$BH$138,0))&lt;&gt;0,INDEX('Capacity Summary'!$I$139:$BH$238,MATCH('Capacity Backing (Hide)'!CD$132,'Capacity Summary'!$B$139:$B$238,0),MATCH('Capacity Backing (Hide)'!$A149,'Capacity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(Hide)'!$A149,'Capacity Summary'!$I$138:$BH$138,0))="x",INDEX('Capacity Summary'!$C$139:$F$238,MATCH('Capacity Backing (Hide)'!CE$132,'Capacity Summary'!$B$139:$B$238,0),4),IF(INDEX('Capacity Summary'!$I$139:$BH$238,MATCH('Capacity Backing (Hide)'!CE$132,'Capacity Summary'!$B$139:$B$238,0),MATCH('Capacity Backing (Hide)'!$A149,'Capacity Summary'!$I$138:$BH$138,0))&lt;&gt;0,INDEX('Capacity Summary'!$I$139:$BH$238,MATCH('Capacity Backing (Hide)'!CE$132,'Capacity Summary'!$B$139:$B$238,0),MATCH('Capacity Backing (Hide)'!$A149,'Capacity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(Hide)'!$A149,'Capacity Summary'!$I$138:$BH$138,0))="x",INDEX('Capacity Summary'!$C$139:$F$238,MATCH('Capacity Backing (Hide)'!CF$132,'Capacity Summary'!$B$139:$B$238,0),4),IF(INDEX('Capacity Summary'!$I$139:$BH$238,MATCH('Capacity Backing (Hide)'!CF$132,'Capacity Summary'!$B$139:$B$238,0),MATCH('Capacity Backing (Hide)'!$A149,'Capacity Summary'!$I$138:$BH$138,0))&lt;&gt;0,INDEX('Capacity Summary'!$I$139:$BH$238,MATCH('Capacity Backing (Hide)'!CF$132,'Capacity Summary'!$B$139:$B$238,0),MATCH('Capacity Backing (Hide)'!$A149,'Capacity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(Hide)'!$A149,'Capacity Summary'!$I$138:$BH$138,0))="x",INDEX('Capacity Summary'!$C$139:$F$238,MATCH('Capacity Backing (Hide)'!CG$132,'Capacity Summary'!$B$139:$B$238,0),4),IF(INDEX('Capacity Summary'!$I$139:$BH$238,MATCH('Capacity Backing (Hide)'!CG$132,'Capacity Summary'!$B$139:$B$238,0),MATCH('Capacity Backing (Hide)'!$A149,'Capacity Summary'!$I$138:$BH$138,0))&lt;&gt;0,INDEX('Capacity Summary'!$I$139:$BH$238,MATCH('Capacity Backing (Hide)'!CG$132,'Capacity Summary'!$B$139:$B$238,0),MATCH('Capacity Backing (Hide)'!$A149,'Capacity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(Hide)'!$A149,'Capacity Summary'!$I$138:$BH$138,0))="x",INDEX('Capacity Summary'!$C$139:$F$238,MATCH('Capacity Backing (Hide)'!CH$132,'Capacity Summary'!$B$139:$B$238,0),4),IF(INDEX('Capacity Summary'!$I$139:$BH$238,MATCH('Capacity Backing (Hide)'!CH$132,'Capacity Summary'!$B$139:$B$238,0),MATCH('Capacity Backing (Hide)'!$A149,'Capacity Summary'!$I$138:$BH$138,0))&lt;&gt;0,INDEX('Capacity Summary'!$I$139:$BH$238,MATCH('Capacity Backing (Hide)'!CH$132,'Capacity Summary'!$B$139:$B$238,0),MATCH('Capacity Backing (Hide)'!$A149,'Capacity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(Hide)'!$A149,'Capacity Summary'!$I$138:$BH$138,0))="x",INDEX('Capacity Summary'!$C$139:$F$238,MATCH('Capacity Backing (Hide)'!CI$132,'Capacity Summary'!$B$139:$B$238,0),4),IF(INDEX('Capacity Summary'!$I$139:$BH$238,MATCH('Capacity Backing (Hide)'!CI$132,'Capacity Summary'!$B$139:$B$238,0),MATCH('Capacity Backing (Hide)'!$A149,'Capacity Summary'!$I$138:$BH$138,0))&lt;&gt;0,INDEX('Capacity Summary'!$I$139:$BH$238,MATCH('Capacity Backing (Hide)'!CI$132,'Capacity Summary'!$B$139:$B$238,0),MATCH('Capacity Backing (Hide)'!$A149,'Capacity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(Hide)'!$A149,'Capacity Summary'!$I$138:$BH$138,0))="x",INDEX('Capacity Summary'!$C$139:$F$238,MATCH('Capacity Backing (Hide)'!CJ$132,'Capacity Summary'!$B$139:$B$238,0),4),IF(INDEX('Capacity Summary'!$I$139:$BH$238,MATCH('Capacity Backing (Hide)'!CJ$132,'Capacity Summary'!$B$139:$B$238,0),MATCH('Capacity Backing (Hide)'!$A149,'Capacity Summary'!$I$138:$BH$138,0))&lt;&gt;0,INDEX('Capacity Summary'!$I$139:$BH$238,MATCH('Capacity Backing (Hide)'!CJ$132,'Capacity Summary'!$B$139:$B$238,0),MATCH('Capacity Backing (Hide)'!$A149,'Capacity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(Hide)'!$A149,'Capacity Summary'!$I$138:$BH$138,0))="x",INDEX('Capacity Summary'!$C$139:$F$238,MATCH('Capacity Backing (Hide)'!CK$132,'Capacity Summary'!$B$139:$B$238,0),4),IF(INDEX('Capacity Summary'!$I$139:$BH$238,MATCH('Capacity Backing (Hide)'!CK$132,'Capacity Summary'!$B$139:$B$238,0),MATCH('Capacity Backing (Hide)'!$A149,'Capacity Summary'!$I$138:$BH$138,0))&lt;&gt;0,INDEX('Capacity Summary'!$I$139:$BH$238,MATCH('Capacity Backing (Hide)'!CK$132,'Capacity Summary'!$B$139:$B$238,0),MATCH('Capacity Backing (Hide)'!$A149,'Capacity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(Hide)'!$A149,'Capacity Summary'!$I$138:$BH$138,0))="x",INDEX('Capacity Summary'!$C$139:$F$238,MATCH('Capacity Backing (Hide)'!CL$132,'Capacity Summary'!$B$139:$B$238,0),4),IF(INDEX('Capacity Summary'!$I$139:$BH$238,MATCH('Capacity Backing (Hide)'!CL$132,'Capacity Summary'!$B$139:$B$238,0),MATCH('Capacity Backing (Hide)'!$A149,'Capacity Summary'!$I$138:$BH$138,0))&lt;&gt;0,INDEX('Capacity Summary'!$I$139:$BH$238,MATCH('Capacity Backing (Hide)'!CL$132,'Capacity Summary'!$B$139:$B$238,0),MATCH('Capacity Backing (Hide)'!$A149,'Capacity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(Hide)'!$A149,'Capacity Summary'!$I$138:$BH$138,0))="x",INDEX('Capacity Summary'!$C$139:$F$238,MATCH('Capacity Backing (Hide)'!CM$132,'Capacity Summary'!$B$139:$B$238,0),4),IF(INDEX('Capacity Summary'!$I$139:$BH$238,MATCH('Capacity Backing (Hide)'!CM$132,'Capacity Summary'!$B$139:$B$238,0),MATCH('Capacity Backing (Hide)'!$A149,'Capacity Summary'!$I$138:$BH$138,0))&lt;&gt;0,INDEX('Capacity Summary'!$I$139:$BH$238,MATCH('Capacity Backing (Hide)'!CM$132,'Capacity Summary'!$B$139:$B$238,0),MATCH('Capacity Backing (Hide)'!$A149,'Capacity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(Hide)'!$A149,'Capacity Summary'!$I$138:$BH$138,0))="x",INDEX('Capacity Summary'!$C$139:$F$238,MATCH('Capacity Backing (Hide)'!CN$132,'Capacity Summary'!$B$139:$B$238,0),4),IF(INDEX('Capacity Summary'!$I$139:$BH$238,MATCH('Capacity Backing (Hide)'!CN$132,'Capacity Summary'!$B$139:$B$238,0),MATCH('Capacity Backing (Hide)'!$A149,'Capacity Summary'!$I$138:$BH$138,0))&lt;&gt;0,INDEX('Capacity Summary'!$I$139:$BH$238,MATCH('Capacity Backing (Hide)'!CN$132,'Capacity Summary'!$B$139:$B$238,0),MATCH('Capacity Backing (Hide)'!$A149,'Capacity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(Hide)'!$A149,'Capacity Summary'!$I$138:$BH$138,0))="x",INDEX('Capacity Summary'!$C$139:$F$238,MATCH('Capacity Backing (Hide)'!CO$132,'Capacity Summary'!$B$139:$B$238,0),4),IF(INDEX('Capacity Summary'!$I$139:$BH$238,MATCH('Capacity Backing (Hide)'!CO$132,'Capacity Summary'!$B$139:$B$238,0),MATCH('Capacity Backing (Hide)'!$A149,'Capacity Summary'!$I$138:$BH$138,0))&lt;&gt;0,INDEX('Capacity Summary'!$I$139:$BH$238,MATCH('Capacity Backing (Hide)'!CO$132,'Capacity Summary'!$B$139:$B$238,0),MATCH('Capacity Backing (Hide)'!$A149,'Capacity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(Hide)'!$A149,'Capacity Summary'!$I$138:$BH$138,0))="x",INDEX('Capacity Summary'!$C$139:$F$238,MATCH('Capacity Backing (Hide)'!CP$132,'Capacity Summary'!$B$139:$B$238,0),4),IF(INDEX('Capacity Summary'!$I$139:$BH$238,MATCH('Capacity Backing (Hide)'!CP$132,'Capacity Summary'!$B$139:$B$238,0),MATCH('Capacity Backing (Hide)'!$A149,'Capacity Summary'!$I$138:$BH$138,0))&lt;&gt;0,INDEX('Capacity Summary'!$I$139:$BH$238,MATCH('Capacity Backing (Hide)'!CP$132,'Capacity Summary'!$B$139:$B$238,0),MATCH('Capacity Backing (Hide)'!$A149,'Capacity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(Hide)'!$A149,'Capacity Summary'!$I$138:$BH$138,0))="x",INDEX('Capacity Summary'!$C$139:$F$238,MATCH('Capacity Backing (Hide)'!CQ$132,'Capacity Summary'!$B$139:$B$238,0),4),IF(INDEX('Capacity Summary'!$I$139:$BH$238,MATCH('Capacity Backing (Hide)'!CQ$132,'Capacity Summary'!$B$139:$B$238,0),MATCH('Capacity Backing (Hide)'!$A149,'Capacity Summary'!$I$138:$BH$138,0))&lt;&gt;0,INDEX('Capacity Summary'!$I$139:$BH$238,MATCH('Capacity Backing (Hide)'!CQ$132,'Capacity Summary'!$B$139:$B$238,0),MATCH('Capacity Backing (Hide)'!$A149,'Capacity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(Hide)'!$A149,'Capacity Summary'!$I$138:$BH$138,0))="x",INDEX('Capacity Summary'!$C$139:$F$238,MATCH('Capacity Backing (Hide)'!CR$132,'Capacity Summary'!$B$139:$B$238,0),4),IF(INDEX('Capacity Summary'!$I$139:$BH$238,MATCH('Capacity Backing (Hide)'!CR$132,'Capacity Summary'!$B$139:$B$238,0),MATCH('Capacity Backing (Hide)'!$A149,'Capacity Summary'!$I$138:$BH$138,0))&lt;&gt;0,INDEX('Capacity Summary'!$I$139:$BH$238,MATCH('Capacity Backing (Hide)'!CR$132,'Capacity Summary'!$B$139:$B$238,0),MATCH('Capacity Backing (Hide)'!$A149,'Capacity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(Hide)'!$A149,'Capacity Summary'!$I$138:$BH$138,0))="x",INDEX('Capacity Summary'!$C$139:$F$238,MATCH('Capacity Backing (Hide)'!CS$132,'Capacity Summary'!$B$139:$B$238,0),4),IF(INDEX('Capacity Summary'!$I$139:$BH$238,MATCH('Capacity Backing (Hide)'!CS$132,'Capacity Summary'!$B$139:$B$238,0),MATCH('Capacity Backing (Hide)'!$A149,'Capacity Summary'!$I$138:$BH$138,0))&lt;&gt;0,INDEX('Capacity Summary'!$I$139:$BH$238,MATCH('Capacity Backing (Hide)'!CS$132,'Capacity Summary'!$B$139:$B$238,0),MATCH('Capacity Backing (Hide)'!$A149,'Capacity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(Hide)'!$A149,'Capacity Summary'!$I$138:$BH$138,0))="x",INDEX('Capacity Summary'!$C$139:$F$238,MATCH('Capacity Backing (Hide)'!CT$132,'Capacity Summary'!$B$139:$B$238,0),4),IF(INDEX('Capacity Summary'!$I$139:$BH$238,MATCH('Capacity Backing (Hide)'!CT$132,'Capacity Summary'!$B$139:$B$238,0),MATCH('Capacity Backing (Hide)'!$A149,'Capacity Summary'!$I$138:$BH$138,0))&lt;&gt;0,INDEX('Capacity Summary'!$I$139:$BH$238,MATCH('Capacity Backing (Hide)'!CT$132,'Capacity Summary'!$B$139:$B$238,0),MATCH('Capacity Backing (Hide)'!$A149,'Capacity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(Hide)'!$A149,'Capacity Summary'!$I$138:$BH$138,0))="x",INDEX('Capacity Summary'!$C$139:$F$238,MATCH('Capacity Backing (Hide)'!CU$132,'Capacity Summary'!$B$139:$B$238,0),4),IF(INDEX('Capacity Summary'!$I$139:$BH$238,MATCH('Capacity Backing (Hide)'!CU$132,'Capacity Summary'!$B$139:$B$238,0),MATCH('Capacity Backing (Hide)'!$A149,'Capacity Summary'!$I$138:$BH$138,0))&lt;&gt;0,INDEX('Capacity Summary'!$I$139:$BH$238,MATCH('Capacity Backing (Hide)'!CU$132,'Capacity Summary'!$B$139:$B$238,0),MATCH('Capacity Backing (Hide)'!$A149,'Capacity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(Hide)'!$A149,'Capacity Summary'!$I$138:$BH$138,0))="x",INDEX('Capacity Summary'!$C$139:$F$238,MATCH('Capacity Backing (Hide)'!CV$132,'Capacity Summary'!$B$139:$B$238,0),4),IF(INDEX('Capacity Summary'!$I$139:$BH$238,MATCH('Capacity Backing (Hide)'!CV$132,'Capacity Summary'!$B$139:$B$238,0),MATCH('Capacity Backing (Hide)'!$A149,'Capacity Summary'!$I$138:$BH$138,0))&lt;&gt;0,INDEX('Capacity Summary'!$I$139:$BH$238,MATCH('Capacity Backing (Hide)'!CV$132,'Capacity Summary'!$B$139:$B$238,0),MATCH('Capacity Backing (Hide)'!$A149,'Capacity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(Hide)'!$A149,'Capacity Summary'!$I$138:$BH$138,0))="x",INDEX('Capacity Summary'!$C$139:$F$238,MATCH('Capacity Backing (Hide)'!CW$132,'Capacity Summary'!$B$139:$B$238,0),4),IF(INDEX('Capacity Summary'!$I$139:$BH$238,MATCH('Capacity Backing (Hide)'!CW$132,'Capacity Summary'!$B$139:$B$238,0),MATCH('Capacity Backing (Hide)'!$A149,'Capacity Summary'!$I$138:$BH$138,0))&lt;&gt;0,INDEX('Capacity Summary'!$I$139:$BH$238,MATCH('Capacity Backing (Hide)'!CW$132,'Capacity Summary'!$B$139:$B$238,0),MATCH('Capacity Backing (Hide)'!$A149,'Capacity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(Hide)'!$A150,'Capacity Summary'!$I$138:$BH$138,0))="x",INDEX('Capacity Summary'!$C$139:$F$238,MATCH('Capacity Backing (Hide)'!B$132,'Capacity Summary'!$B$139:$B$238,0),4),IF(INDEX('Capacity Summary'!$I$139:$BH$238,MATCH('Capacity Backing (Hide)'!B$132,'Capacity Summary'!$B$139:$B$238,0),MATCH('Capacity Backing (Hide)'!$A150,'Capacity Summary'!$I$138:$BH$138,0))&lt;&gt;0,INDEX('Capacity Summary'!$I$139:$BH$238,MATCH('Capacity Backing (Hide)'!B$132,'Capacity Summary'!$B$139:$B$238,0),MATCH('Capacity Backing (Hide)'!$A150,'Capacity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(Hide)'!$A150,'Capacity Summary'!$I$138:$BH$138,0))="x",INDEX('Capacity Summary'!$C$139:$F$238,MATCH('Capacity Backing (Hide)'!C$132,'Capacity Summary'!$B$139:$B$238,0),4),IF(INDEX('Capacity Summary'!$I$139:$BH$238,MATCH('Capacity Backing (Hide)'!C$132,'Capacity Summary'!$B$139:$B$238,0),MATCH('Capacity Backing (Hide)'!$A150,'Capacity Summary'!$I$138:$BH$138,0))&lt;&gt;0,INDEX('Capacity Summary'!$I$139:$BH$238,MATCH('Capacity Backing (Hide)'!C$132,'Capacity Summary'!$B$139:$B$238,0),MATCH('Capacity Backing (Hide)'!$A150,'Capacity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(Hide)'!$A150,'Capacity Summary'!$I$138:$BH$138,0))="x",INDEX('Capacity Summary'!$C$139:$F$238,MATCH('Capacity Backing (Hide)'!D$132,'Capacity Summary'!$B$139:$B$238,0),4),IF(INDEX('Capacity Summary'!$I$139:$BH$238,MATCH('Capacity Backing (Hide)'!D$132,'Capacity Summary'!$B$139:$B$238,0),MATCH('Capacity Backing (Hide)'!$A150,'Capacity Summary'!$I$138:$BH$138,0))&lt;&gt;0,INDEX('Capacity Summary'!$I$139:$BH$238,MATCH('Capacity Backing (Hide)'!D$132,'Capacity Summary'!$B$139:$B$238,0),MATCH('Capacity Backing (Hide)'!$A150,'Capacity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(Hide)'!$A150,'Capacity Summary'!$I$138:$BH$138,0))="x",INDEX('Capacity Summary'!$C$139:$F$238,MATCH('Capacity Backing (Hide)'!E$132,'Capacity Summary'!$B$139:$B$238,0),4),IF(INDEX('Capacity Summary'!$I$139:$BH$238,MATCH('Capacity Backing (Hide)'!E$132,'Capacity Summary'!$B$139:$B$238,0),MATCH('Capacity Backing (Hide)'!$A150,'Capacity Summary'!$I$138:$BH$138,0))&lt;&gt;0,INDEX('Capacity Summary'!$I$139:$BH$238,MATCH('Capacity Backing (Hide)'!E$132,'Capacity Summary'!$B$139:$B$238,0),MATCH('Capacity Backing (Hide)'!$A150,'Capacity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(Hide)'!$A150,'Capacity Summary'!$I$138:$BH$138,0))="x",INDEX('Capacity Summary'!$C$139:$F$238,MATCH('Capacity Backing (Hide)'!F$132,'Capacity Summary'!$B$139:$B$238,0),4),IF(INDEX('Capacity Summary'!$I$139:$BH$238,MATCH('Capacity Backing (Hide)'!F$132,'Capacity Summary'!$B$139:$B$238,0),MATCH('Capacity Backing (Hide)'!$A150,'Capacity Summary'!$I$138:$BH$138,0))&lt;&gt;0,INDEX('Capacity Summary'!$I$139:$BH$238,MATCH('Capacity Backing (Hide)'!F$132,'Capacity Summary'!$B$139:$B$238,0),MATCH('Capacity Backing (Hide)'!$A150,'Capacity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(Hide)'!$A150,'Capacity Summary'!$I$138:$BH$138,0))="x",INDEX('Capacity Summary'!$C$139:$F$238,MATCH('Capacity Backing (Hide)'!G$132,'Capacity Summary'!$B$139:$B$238,0),4),IF(INDEX('Capacity Summary'!$I$139:$BH$238,MATCH('Capacity Backing (Hide)'!G$132,'Capacity Summary'!$B$139:$B$238,0),MATCH('Capacity Backing (Hide)'!$A150,'Capacity Summary'!$I$138:$BH$138,0))&lt;&gt;0,INDEX('Capacity Summary'!$I$139:$BH$238,MATCH('Capacity Backing (Hide)'!G$132,'Capacity Summary'!$B$139:$B$238,0),MATCH('Capacity Backing (Hide)'!$A150,'Capacity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(Hide)'!$A150,'Capacity Summary'!$I$138:$BH$138,0))="x",INDEX('Capacity Summary'!$C$139:$F$238,MATCH('Capacity Backing (Hide)'!H$132,'Capacity Summary'!$B$139:$B$238,0),4),IF(INDEX('Capacity Summary'!$I$139:$BH$238,MATCH('Capacity Backing (Hide)'!H$132,'Capacity Summary'!$B$139:$B$238,0),MATCH('Capacity Backing (Hide)'!$A150,'Capacity Summary'!$I$138:$BH$138,0))&lt;&gt;0,INDEX('Capacity Summary'!$I$139:$BH$238,MATCH('Capacity Backing (Hide)'!H$132,'Capacity Summary'!$B$139:$B$238,0),MATCH('Capacity Backing (Hide)'!$A150,'Capacity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(Hide)'!$A150,'Capacity Summary'!$I$138:$BH$138,0))="x",INDEX('Capacity Summary'!$C$139:$F$238,MATCH('Capacity Backing (Hide)'!I$132,'Capacity Summary'!$B$139:$B$238,0),4),IF(INDEX('Capacity Summary'!$I$139:$BH$238,MATCH('Capacity Backing (Hide)'!I$132,'Capacity Summary'!$B$139:$B$238,0),MATCH('Capacity Backing (Hide)'!$A150,'Capacity Summary'!$I$138:$BH$138,0))&lt;&gt;0,INDEX('Capacity Summary'!$I$139:$BH$238,MATCH('Capacity Backing (Hide)'!I$132,'Capacity Summary'!$B$139:$B$238,0),MATCH('Capacity Backing (Hide)'!$A150,'Capacity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(Hide)'!$A150,'Capacity Summary'!$I$138:$BH$138,0))="x",INDEX('Capacity Summary'!$C$139:$F$238,MATCH('Capacity Backing (Hide)'!J$132,'Capacity Summary'!$B$139:$B$238,0),4),IF(INDEX('Capacity Summary'!$I$139:$BH$238,MATCH('Capacity Backing (Hide)'!J$132,'Capacity Summary'!$B$139:$B$238,0),MATCH('Capacity Backing (Hide)'!$A150,'Capacity Summary'!$I$138:$BH$138,0))&lt;&gt;0,INDEX('Capacity Summary'!$I$139:$BH$238,MATCH('Capacity Backing (Hide)'!J$132,'Capacity Summary'!$B$139:$B$238,0),MATCH('Capacity Backing (Hide)'!$A150,'Capacity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(Hide)'!$A150,'Capacity Summary'!$I$138:$BH$138,0))="x",INDEX('Capacity Summary'!$C$139:$F$238,MATCH('Capacity Backing (Hide)'!K$132,'Capacity Summary'!$B$139:$B$238,0),4),IF(INDEX('Capacity Summary'!$I$139:$BH$238,MATCH('Capacity Backing (Hide)'!K$132,'Capacity Summary'!$B$139:$B$238,0),MATCH('Capacity Backing (Hide)'!$A150,'Capacity Summary'!$I$138:$BH$138,0))&lt;&gt;0,INDEX('Capacity Summary'!$I$139:$BH$238,MATCH('Capacity Backing (Hide)'!K$132,'Capacity Summary'!$B$139:$B$238,0),MATCH('Capacity Backing (Hide)'!$A150,'Capacity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(Hide)'!$A150,'Capacity Summary'!$I$138:$BH$138,0))="x",INDEX('Capacity Summary'!$C$139:$F$238,MATCH('Capacity Backing (Hide)'!L$132,'Capacity Summary'!$B$139:$B$238,0),4),IF(INDEX('Capacity Summary'!$I$139:$BH$238,MATCH('Capacity Backing (Hide)'!L$132,'Capacity Summary'!$B$139:$B$238,0),MATCH('Capacity Backing (Hide)'!$A150,'Capacity Summary'!$I$138:$BH$138,0))&lt;&gt;0,INDEX('Capacity Summary'!$I$139:$BH$238,MATCH('Capacity Backing (Hide)'!L$132,'Capacity Summary'!$B$139:$B$238,0),MATCH('Capacity Backing (Hide)'!$A150,'Capacity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(Hide)'!$A150,'Capacity Summary'!$I$138:$BH$138,0))="x",INDEX('Capacity Summary'!$C$139:$F$238,MATCH('Capacity Backing (Hide)'!M$132,'Capacity Summary'!$B$139:$B$238,0),4),IF(INDEX('Capacity Summary'!$I$139:$BH$238,MATCH('Capacity Backing (Hide)'!M$132,'Capacity Summary'!$B$139:$B$238,0),MATCH('Capacity Backing (Hide)'!$A150,'Capacity Summary'!$I$138:$BH$138,0))&lt;&gt;0,INDEX('Capacity Summary'!$I$139:$BH$238,MATCH('Capacity Backing (Hide)'!M$132,'Capacity Summary'!$B$139:$B$238,0),MATCH('Capacity Backing (Hide)'!$A150,'Capacity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(Hide)'!$A150,'Capacity Summary'!$I$138:$BH$138,0))="x",INDEX('Capacity Summary'!$C$139:$F$238,MATCH('Capacity Backing (Hide)'!N$132,'Capacity Summary'!$B$139:$B$238,0),4),IF(INDEX('Capacity Summary'!$I$139:$BH$238,MATCH('Capacity Backing (Hide)'!N$132,'Capacity Summary'!$B$139:$B$238,0),MATCH('Capacity Backing (Hide)'!$A150,'Capacity Summary'!$I$138:$BH$138,0))&lt;&gt;0,INDEX('Capacity Summary'!$I$139:$BH$238,MATCH('Capacity Backing (Hide)'!N$132,'Capacity Summary'!$B$139:$B$238,0),MATCH('Capacity Backing (Hide)'!$A150,'Capacity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(Hide)'!$A150,'Capacity Summary'!$I$138:$BH$138,0))="x",INDEX('Capacity Summary'!$C$139:$F$238,MATCH('Capacity Backing (Hide)'!O$132,'Capacity Summary'!$B$139:$B$238,0),4),IF(INDEX('Capacity Summary'!$I$139:$BH$238,MATCH('Capacity Backing (Hide)'!O$132,'Capacity Summary'!$B$139:$B$238,0),MATCH('Capacity Backing (Hide)'!$A150,'Capacity Summary'!$I$138:$BH$138,0))&lt;&gt;0,INDEX('Capacity Summary'!$I$139:$BH$238,MATCH('Capacity Backing (Hide)'!O$132,'Capacity Summary'!$B$139:$B$238,0),MATCH('Capacity Backing (Hide)'!$A150,'Capacity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(Hide)'!$A150,'Capacity Summary'!$I$138:$BH$138,0))="x",INDEX('Capacity Summary'!$C$139:$F$238,MATCH('Capacity Backing (Hide)'!P$132,'Capacity Summary'!$B$139:$B$238,0),4),IF(INDEX('Capacity Summary'!$I$139:$BH$238,MATCH('Capacity Backing (Hide)'!P$132,'Capacity Summary'!$B$139:$B$238,0),MATCH('Capacity Backing (Hide)'!$A150,'Capacity Summary'!$I$138:$BH$138,0))&lt;&gt;0,INDEX('Capacity Summary'!$I$139:$BH$238,MATCH('Capacity Backing (Hide)'!P$132,'Capacity Summary'!$B$139:$B$238,0),MATCH('Capacity Backing (Hide)'!$A150,'Capacity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(Hide)'!$A150,'Capacity Summary'!$I$138:$BH$138,0))="x",INDEX('Capacity Summary'!$C$139:$F$238,MATCH('Capacity Backing (Hide)'!Q$132,'Capacity Summary'!$B$139:$B$238,0),4),IF(INDEX('Capacity Summary'!$I$139:$BH$238,MATCH('Capacity Backing (Hide)'!Q$132,'Capacity Summary'!$B$139:$B$238,0),MATCH('Capacity Backing (Hide)'!$A150,'Capacity Summary'!$I$138:$BH$138,0))&lt;&gt;0,INDEX('Capacity Summary'!$I$139:$BH$238,MATCH('Capacity Backing (Hide)'!Q$132,'Capacity Summary'!$B$139:$B$238,0),MATCH('Capacity Backing (Hide)'!$A150,'Capacity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(Hide)'!$A150,'Capacity Summary'!$I$138:$BH$138,0))="x",INDEX('Capacity Summary'!$C$139:$F$238,MATCH('Capacity Backing (Hide)'!R$132,'Capacity Summary'!$B$139:$B$238,0),4),IF(INDEX('Capacity Summary'!$I$139:$BH$238,MATCH('Capacity Backing (Hide)'!R$132,'Capacity Summary'!$B$139:$B$238,0),MATCH('Capacity Backing (Hide)'!$A150,'Capacity Summary'!$I$138:$BH$138,0))&lt;&gt;0,INDEX('Capacity Summary'!$I$139:$BH$238,MATCH('Capacity Backing (Hide)'!R$132,'Capacity Summary'!$B$139:$B$238,0),MATCH('Capacity Backing (Hide)'!$A150,'Capacity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(Hide)'!$A150,'Capacity Summary'!$I$138:$BH$138,0))="x",INDEX('Capacity Summary'!$C$139:$F$238,MATCH('Capacity Backing (Hide)'!S$132,'Capacity Summary'!$B$139:$B$238,0),4),IF(INDEX('Capacity Summary'!$I$139:$BH$238,MATCH('Capacity Backing (Hide)'!S$132,'Capacity Summary'!$B$139:$B$238,0),MATCH('Capacity Backing (Hide)'!$A150,'Capacity Summary'!$I$138:$BH$138,0))&lt;&gt;0,INDEX('Capacity Summary'!$I$139:$BH$238,MATCH('Capacity Backing (Hide)'!S$132,'Capacity Summary'!$B$139:$B$238,0),MATCH('Capacity Backing (Hide)'!$A150,'Capacity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(Hide)'!$A150,'Capacity Summary'!$I$138:$BH$138,0))="x",INDEX('Capacity Summary'!$C$139:$F$238,MATCH('Capacity Backing (Hide)'!T$132,'Capacity Summary'!$B$139:$B$238,0),4),IF(INDEX('Capacity Summary'!$I$139:$BH$238,MATCH('Capacity Backing (Hide)'!T$132,'Capacity Summary'!$B$139:$B$238,0),MATCH('Capacity Backing (Hide)'!$A150,'Capacity Summary'!$I$138:$BH$138,0))&lt;&gt;0,INDEX('Capacity Summary'!$I$139:$BH$238,MATCH('Capacity Backing (Hide)'!T$132,'Capacity Summary'!$B$139:$B$238,0),MATCH('Capacity Backing (Hide)'!$A150,'Capacity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(Hide)'!$A150,'Capacity Summary'!$I$138:$BH$138,0))="x",INDEX('Capacity Summary'!$C$139:$F$238,MATCH('Capacity Backing (Hide)'!U$132,'Capacity Summary'!$B$139:$B$238,0),4),IF(INDEX('Capacity Summary'!$I$139:$BH$238,MATCH('Capacity Backing (Hide)'!U$132,'Capacity Summary'!$B$139:$B$238,0),MATCH('Capacity Backing (Hide)'!$A150,'Capacity Summary'!$I$138:$BH$138,0))&lt;&gt;0,INDEX('Capacity Summary'!$I$139:$BH$238,MATCH('Capacity Backing (Hide)'!U$132,'Capacity Summary'!$B$139:$B$238,0),MATCH('Capacity Backing (Hide)'!$A150,'Capacity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(Hide)'!$A150,'Capacity Summary'!$I$138:$BH$138,0))="x",INDEX('Capacity Summary'!$C$139:$F$238,MATCH('Capacity Backing (Hide)'!V$132,'Capacity Summary'!$B$139:$B$238,0),4),IF(INDEX('Capacity Summary'!$I$139:$BH$238,MATCH('Capacity Backing (Hide)'!V$132,'Capacity Summary'!$B$139:$B$238,0),MATCH('Capacity Backing (Hide)'!$A150,'Capacity Summary'!$I$138:$BH$138,0))&lt;&gt;0,INDEX('Capacity Summary'!$I$139:$BH$238,MATCH('Capacity Backing (Hide)'!V$132,'Capacity Summary'!$B$139:$B$238,0),MATCH('Capacity Backing (Hide)'!$A150,'Capacity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(Hide)'!$A150,'Capacity Summary'!$I$138:$BH$138,0))="x",INDEX('Capacity Summary'!$C$139:$F$238,MATCH('Capacity Backing (Hide)'!W$132,'Capacity Summary'!$B$139:$B$238,0),4),IF(INDEX('Capacity Summary'!$I$139:$BH$238,MATCH('Capacity Backing (Hide)'!W$132,'Capacity Summary'!$B$139:$B$238,0),MATCH('Capacity Backing (Hide)'!$A150,'Capacity Summary'!$I$138:$BH$138,0))&lt;&gt;0,INDEX('Capacity Summary'!$I$139:$BH$238,MATCH('Capacity Backing (Hide)'!W$132,'Capacity Summary'!$B$139:$B$238,0),MATCH('Capacity Backing (Hide)'!$A150,'Capacity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(Hide)'!$A150,'Capacity Summary'!$I$138:$BH$138,0))="x",INDEX('Capacity Summary'!$C$139:$F$238,MATCH('Capacity Backing (Hide)'!X$132,'Capacity Summary'!$B$139:$B$238,0),4),IF(INDEX('Capacity Summary'!$I$139:$BH$238,MATCH('Capacity Backing (Hide)'!X$132,'Capacity Summary'!$B$139:$B$238,0),MATCH('Capacity Backing (Hide)'!$A150,'Capacity Summary'!$I$138:$BH$138,0))&lt;&gt;0,INDEX('Capacity Summary'!$I$139:$BH$238,MATCH('Capacity Backing (Hide)'!X$132,'Capacity Summary'!$B$139:$B$238,0),MATCH('Capacity Backing (Hide)'!$A150,'Capacity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(Hide)'!$A150,'Capacity Summary'!$I$138:$BH$138,0))="x",INDEX('Capacity Summary'!$C$139:$F$238,MATCH('Capacity Backing (Hide)'!Y$132,'Capacity Summary'!$B$139:$B$238,0),4),IF(INDEX('Capacity Summary'!$I$139:$BH$238,MATCH('Capacity Backing (Hide)'!Y$132,'Capacity Summary'!$B$139:$B$238,0),MATCH('Capacity Backing (Hide)'!$A150,'Capacity Summary'!$I$138:$BH$138,0))&lt;&gt;0,INDEX('Capacity Summary'!$I$139:$BH$238,MATCH('Capacity Backing (Hide)'!Y$132,'Capacity Summary'!$B$139:$B$238,0),MATCH('Capacity Backing (Hide)'!$A150,'Capacity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(Hide)'!$A150,'Capacity Summary'!$I$138:$BH$138,0))="x",INDEX('Capacity Summary'!$C$139:$F$238,MATCH('Capacity Backing (Hide)'!Z$132,'Capacity Summary'!$B$139:$B$238,0),4),IF(INDEX('Capacity Summary'!$I$139:$BH$238,MATCH('Capacity Backing (Hide)'!Z$132,'Capacity Summary'!$B$139:$B$238,0),MATCH('Capacity Backing (Hide)'!$A150,'Capacity Summary'!$I$138:$BH$138,0))&lt;&gt;0,INDEX('Capacity Summary'!$I$139:$BH$238,MATCH('Capacity Backing (Hide)'!Z$132,'Capacity Summary'!$B$139:$B$238,0),MATCH('Capacity Backing (Hide)'!$A150,'Capacity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(Hide)'!$A150,'Capacity Summary'!$I$138:$BH$138,0))="x",INDEX('Capacity Summary'!$C$139:$F$238,MATCH('Capacity Backing (Hide)'!AA$132,'Capacity Summary'!$B$139:$B$238,0),4),IF(INDEX('Capacity Summary'!$I$139:$BH$238,MATCH('Capacity Backing (Hide)'!AA$132,'Capacity Summary'!$B$139:$B$238,0),MATCH('Capacity Backing (Hide)'!$A150,'Capacity Summary'!$I$138:$BH$138,0))&lt;&gt;0,INDEX('Capacity Summary'!$I$139:$BH$238,MATCH('Capacity Backing (Hide)'!AA$132,'Capacity Summary'!$B$139:$B$238,0),MATCH('Capacity Backing (Hide)'!$A150,'Capacity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(Hide)'!$A150,'Capacity Summary'!$I$138:$BH$138,0))="x",INDEX('Capacity Summary'!$C$139:$F$238,MATCH('Capacity Backing (Hide)'!AB$132,'Capacity Summary'!$B$139:$B$238,0),4),IF(INDEX('Capacity Summary'!$I$139:$BH$238,MATCH('Capacity Backing (Hide)'!AB$132,'Capacity Summary'!$B$139:$B$238,0),MATCH('Capacity Backing (Hide)'!$A150,'Capacity Summary'!$I$138:$BH$138,0))&lt;&gt;0,INDEX('Capacity Summary'!$I$139:$BH$238,MATCH('Capacity Backing (Hide)'!AB$132,'Capacity Summary'!$B$139:$B$238,0),MATCH('Capacity Backing (Hide)'!$A150,'Capacity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(Hide)'!$A150,'Capacity Summary'!$I$138:$BH$138,0))="x",INDEX('Capacity Summary'!$C$139:$F$238,MATCH('Capacity Backing (Hide)'!AC$132,'Capacity Summary'!$B$139:$B$238,0),4),IF(INDEX('Capacity Summary'!$I$139:$BH$238,MATCH('Capacity Backing (Hide)'!AC$132,'Capacity Summary'!$B$139:$B$238,0),MATCH('Capacity Backing (Hide)'!$A150,'Capacity Summary'!$I$138:$BH$138,0))&lt;&gt;0,INDEX('Capacity Summary'!$I$139:$BH$238,MATCH('Capacity Backing (Hide)'!AC$132,'Capacity Summary'!$B$139:$B$238,0),MATCH('Capacity Backing (Hide)'!$A150,'Capacity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(Hide)'!$A150,'Capacity Summary'!$I$138:$BH$138,0))="x",INDEX('Capacity Summary'!$C$139:$F$238,MATCH('Capacity Backing (Hide)'!AD$132,'Capacity Summary'!$B$139:$B$238,0),4),IF(INDEX('Capacity Summary'!$I$139:$BH$238,MATCH('Capacity Backing (Hide)'!AD$132,'Capacity Summary'!$B$139:$B$238,0),MATCH('Capacity Backing (Hide)'!$A150,'Capacity Summary'!$I$138:$BH$138,0))&lt;&gt;0,INDEX('Capacity Summary'!$I$139:$BH$238,MATCH('Capacity Backing (Hide)'!AD$132,'Capacity Summary'!$B$139:$B$238,0),MATCH('Capacity Backing (Hide)'!$A150,'Capacity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(Hide)'!$A150,'Capacity Summary'!$I$138:$BH$138,0))="x",INDEX('Capacity Summary'!$C$139:$F$238,MATCH('Capacity Backing (Hide)'!AE$132,'Capacity Summary'!$B$139:$B$238,0),4),IF(INDEX('Capacity Summary'!$I$139:$BH$238,MATCH('Capacity Backing (Hide)'!AE$132,'Capacity Summary'!$B$139:$B$238,0),MATCH('Capacity Backing (Hide)'!$A150,'Capacity Summary'!$I$138:$BH$138,0))&lt;&gt;0,INDEX('Capacity Summary'!$I$139:$BH$238,MATCH('Capacity Backing (Hide)'!AE$132,'Capacity Summary'!$B$139:$B$238,0),MATCH('Capacity Backing (Hide)'!$A150,'Capacity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(Hide)'!$A150,'Capacity Summary'!$I$138:$BH$138,0))="x",INDEX('Capacity Summary'!$C$139:$F$238,MATCH('Capacity Backing (Hide)'!AF$132,'Capacity Summary'!$B$139:$B$238,0),4),IF(INDEX('Capacity Summary'!$I$139:$BH$238,MATCH('Capacity Backing (Hide)'!AF$132,'Capacity Summary'!$B$139:$B$238,0),MATCH('Capacity Backing (Hide)'!$A150,'Capacity Summary'!$I$138:$BH$138,0))&lt;&gt;0,INDEX('Capacity Summary'!$I$139:$BH$238,MATCH('Capacity Backing (Hide)'!AF$132,'Capacity Summary'!$B$139:$B$238,0),MATCH('Capacity Backing (Hide)'!$A150,'Capacity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(Hide)'!$A150,'Capacity Summary'!$I$138:$BH$138,0))="x",INDEX('Capacity Summary'!$C$139:$F$238,MATCH('Capacity Backing (Hide)'!AG$132,'Capacity Summary'!$B$139:$B$238,0),4),IF(INDEX('Capacity Summary'!$I$139:$BH$238,MATCH('Capacity Backing (Hide)'!AG$132,'Capacity Summary'!$B$139:$B$238,0),MATCH('Capacity Backing (Hide)'!$A150,'Capacity Summary'!$I$138:$BH$138,0))&lt;&gt;0,INDEX('Capacity Summary'!$I$139:$BH$238,MATCH('Capacity Backing (Hide)'!AG$132,'Capacity Summary'!$B$139:$B$238,0),MATCH('Capacity Backing (Hide)'!$A150,'Capacity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(Hide)'!$A150,'Capacity Summary'!$I$138:$BH$138,0))="x",INDEX('Capacity Summary'!$C$139:$F$238,MATCH('Capacity Backing (Hide)'!AH$132,'Capacity Summary'!$B$139:$B$238,0),4),IF(INDEX('Capacity Summary'!$I$139:$BH$238,MATCH('Capacity Backing (Hide)'!AH$132,'Capacity Summary'!$B$139:$B$238,0),MATCH('Capacity Backing (Hide)'!$A150,'Capacity Summary'!$I$138:$BH$138,0))&lt;&gt;0,INDEX('Capacity Summary'!$I$139:$BH$238,MATCH('Capacity Backing (Hide)'!AH$132,'Capacity Summary'!$B$139:$B$238,0),MATCH('Capacity Backing (Hide)'!$A150,'Capacity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(Hide)'!$A150,'Capacity Summary'!$I$138:$BH$138,0))="x",INDEX('Capacity Summary'!$C$139:$F$238,MATCH('Capacity Backing (Hide)'!AI$132,'Capacity Summary'!$B$139:$B$238,0),4),IF(INDEX('Capacity Summary'!$I$139:$BH$238,MATCH('Capacity Backing (Hide)'!AI$132,'Capacity Summary'!$B$139:$B$238,0),MATCH('Capacity Backing (Hide)'!$A150,'Capacity Summary'!$I$138:$BH$138,0))&lt;&gt;0,INDEX('Capacity Summary'!$I$139:$BH$238,MATCH('Capacity Backing (Hide)'!AI$132,'Capacity Summary'!$B$139:$B$238,0),MATCH('Capacity Backing (Hide)'!$A150,'Capacity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(Hide)'!$A150,'Capacity Summary'!$I$138:$BH$138,0))="x",INDEX('Capacity Summary'!$C$139:$F$238,MATCH('Capacity Backing (Hide)'!AJ$132,'Capacity Summary'!$B$139:$B$238,0),4),IF(INDEX('Capacity Summary'!$I$139:$BH$238,MATCH('Capacity Backing (Hide)'!AJ$132,'Capacity Summary'!$B$139:$B$238,0),MATCH('Capacity Backing (Hide)'!$A150,'Capacity Summary'!$I$138:$BH$138,0))&lt;&gt;0,INDEX('Capacity Summary'!$I$139:$BH$238,MATCH('Capacity Backing (Hide)'!AJ$132,'Capacity Summary'!$B$139:$B$238,0),MATCH('Capacity Backing (Hide)'!$A150,'Capacity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(Hide)'!$A150,'Capacity Summary'!$I$138:$BH$138,0))="x",INDEX('Capacity Summary'!$C$139:$F$238,MATCH('Capacity Backing (Hide)'!AK$132,'Capacity Summary'!$B$139:$B$238,0),4),IF(INDEX('Capacity Summary'!$I$139:$BH$238,MATCH('Capacity Backing (Hide)'!AK$132,'Capacity Summary'!$B$139:$B$238,0),MATCH('Capacity Backing (Hide)'!$A150,'Capacity Summary'!$I$138:$BH$138,0))&lt;&gt;0,INDEX('Capacity Summary'!$I$139:$BH$238,MATCH('Capacity Backing (Hide)'!AK$132,'Capacity Summary'!$B$139:$B$238,0),MATCH('Capacity Backing (Hide)'!$A150,'Capacity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(Hide)'!$A150,'Capacity Summary'!$I$138:$BH$138,0))="x",INDEX('Capacity Summary'!$C$139:$F$238,MATCH('Capacity Backing (Hide)'!AL$132,'Capacity Summary'!$B$139:$B$238,0),4),IF(INDEX('Capacity Summary'!$I$139:$BH$238,MATCH('Capacity Backing (Hide)'!AL$132,'Capacity Summary'!$B$139:$B$238,0),MATCH('Capacity Backing (Hide)'!$A150,'Capacity Summary'!$I$138:$BH$138,0))&lt;&gt;0,INDEX('Capacity Summary'!$I$139:$BH$238,MATCH('Capacity Backing (Hide)'!AL$132,'Capacity Summary'!$B$139:$B$238,0),MATCH('Capacity Backing (Hide)'!$A150,'Capacity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(Hide)'!$A150,'Capacity Summary'!$I$138:$BH$138,0))="x",INDEX('Capacity Summary'!$C$139:$F$238,MATCH('Capacity Backing (Hide)'!AM$132,'Capacity Summary'!$B$139:$B$238,0),4),IF(INDEX('Capacity Summary'!$I$139:$BH$238,MATCH('Capacity Backing (Hide)'!AM$132,'Capacity Summary'!$B$139:$B$238,0),MATCH('Capacity Backing (Hide)'!$A150,'Capacity Summary'!$I$138:$BH$138,0))&lt;&gt;0,INDEX('Capacity Summary'!$I$139:$BH$238,MATCH('Capacity Backing (Hide)'!AM$132,'Capacity Summary'!$B$139:$B$238,0),MATCH('Capacity Backing (Hide)'!$A150,'Capacity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(Hide)'!$A150,'Capacity Summary'!$I$138:$BH$138,0))="x",INDEX('Capacity Summary'!$C$139:$F$238,MATCH('Capacity Backing (Hide)'!AN$132,'Capacity Summary'!$B$139:$B$238,0),4),IF(INDEX('Capacity Summary'!$I$139:$BH$238,MATCH('Capacity Backing (Hide)'!AN$132,'Capacity Summary'!$B$139:$B$238,0),MATCH('Capacity Backing (Hide)'!$A150,'Capacity Summary'!$I$138:$BH$138,0))&lt;&gt;0,INDEX('Capacity Summary'!$I$139:$BH$238,MATCH('Capacity Backing (Hide)'!AN$132,'Capacity Summary'!$B$139:$B$238,0),MATCH('Capacity Backing (Hide)'!$A150,'Capacity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(Hide)'!$A150,'Capacity Summary'!$I$138:$BH$138,0))="x",INDEX('Capacity Summary'!$C$139:$F$238,MATCH('Capacity Backing (Hide)'!AO$132,'Capacity Summary'!$B$139:$B$238,0),4),IF(INDEX('Capacity Summary'!$I$139:$BH$238,MATCH('Capacity Backing (Hide)'!AO$132,'Capacity Summary'!$B$139:$B$238,0),MATCH('Capacity Backing (Hide)'!$A150,'Capacity Summary'!$I$138:$BH$138,0))&lt;&gt;0,INDEX('Capacity Summary'!$I$139:$BH$238,MATCH('Capacity Backing (Hide)'!AO$132,'Capacity Summary'!$B$139:$B$238,0),MATCH('Capacity Backing (Hide)'!$A150,'Capacity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(Hide)'!$A150,'Capacity Summary'!$I$138:$BH$138,0))="x",INDEX('Capacity Summary'!$C$139:$F$238,MATCH('Capacity Backing (Hide)'!AP$132,'Capacity Summary'!$B$139:$B$238,0),4),IF(INDEX('Capacity Summary'!$I$139:$BH$238,MATCH('Capacity Backing (Hide)'!AP$132,'Capacity Summary'!$B$139:$B$238,0),MATCH('Capacity Backing (Hide)'!$A150,'Capacity Summary'!$I$138:$BH$138,0))&lt;&gt;0,INDEX('Capacity Summary'!$I$139:$BH$238,MATCH('Capacity Backing (Hide)'!AP$132,'Capacity Summary'!$B$139:$B$238,0),MATCH('Capacity Backing (Hide)'!$A150,'Capacity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(Hide)'!$A150,'Capacity Summary'!$I$138:$BH$138,0))="x",INDEX('Capacity Summary'!$C$139:$F$238,MATCH('Capacity Backing (Hide)'!AQ$132,'Capacity Summary'!$B$139:$B$238,0),4),IF(INDEX('Capacity Summary'!$I$139:$BH$238,MATCH('Capacity Backing (Hide)'!AQ$132,'Capacity Summary'!$B$139:$B$238,0),MATCH('Capacity Backing (Hide)'!$A150,'Capacity Summary'!$I$138:$BH$138,0))&lt;&gt;0,INDEX('Capacity Summary'!$I$139:$BH$238,MATCH('Capacity Backing (Hide)'!AQ$132,'Capacity Summary'!$B$139:$B$238,0),MATCH('Capacity Backing (Hide)'!$A150,'Capacity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(Hide)'!$A150,'Capacity Summary'!$I$138:$BH$138,0))="x",INDEX('Capacity Summary'!$C$139:$F$238,MATCH('Capacity Backing (Hide)'!AR$132,'Capacity Summary'!$B$139:$B$238,0),4),IF(INDEX('Capacity Summary'!$I$139:$BH$238,MATCH('Capacity Backing (Hide)'!AR$132,'Capacity Summary'!$B$139:$B$238,0),MATCH('Capacity Backing (Hide)'!$A150,'Capacity Summary'!$I$138:$BH$138,0))&lt;&gt;0,INDEX('Capacity Summary'!$I$139:$BH$238,MATCH('Capacity Backing (Hide)'!AR$132,'Capacity Summary'!$B$139:$B$238,0),MATCH('Capacity Backing (Hide)'!$A150,'Capacity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(Hide)'!$A150,'Capacity Summary'!$I$138:$BH$138,0))="x",INDEX('Capacity Summary'!$C$139:$F$238,MATCH('Capacity Backing (Hide)'!AS$132,'Capacity Summary'!$B$139:$B$238,0),4),IF(INDEX('Capacity Summary'!$I$139:$BH$238,MATCH('Capacity Backing (Hide)'!AS$132,'Capacity Summary'!$B$139:$B$238,0),MATCH('Capacity Backing (Hide)'!$A150,'Capacity Summary'!$I$138:$BH$138,0))&lt;&gt;0,INDEX('Capacity Summary'!$I$139:$BH$238,MATCH('Capacity Backing (Hide)'!AS$132,'Capacity Summary'!$B$139:$B$238,0),MATCH('Capacity Backing (Hide)'!$A150,'Capacity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(Hide)'!$A150,'Capacity Summary'!$I$138:$BH$138,0))="x",INDEX('Capacity Summary'!$C$139:$F$238,MATCH('Capacity Backing (Hide)'!AT$132,'Capacity Summary'!$B$139:$B$238,0),4),IF(INDEX('Capacity Summary'!$I$139:$BH$238,MATCH('Capacity Backing (Hide)'!AT$132,'Capacity Summary'!$B$139:$B$238,0),MATCH('Capacity Backing (Hide)'!$A150,'Capacity Summary'!$I$138:$BH$138,0))&lt;&gt;0,INDEX('Capacity Summary'!$I$139:$BH$238,MATCH('Capacity Backing (Hide)'!AT$132,'Capacity Summary'!$B$139:$B$238,0),MATCH('Capacity Backing (Hide)'!$A150,'Capacity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(Hide)'!$A150,'Capacity Summary'!$I$138:$BH$138,0))="x",INDEX('Capacity Summary'!$C$139:$F$238,MATCH('Capacity Backing (Hide)'!AU$132,'Capacity Summary'!$B$139:$B$238,0),4),IF(INDEX('Capacity Summary'!$I$139:$BH$238,MATCH('Capacity Backing (Hide)'!AU$132,'Capacity Summary'!$B$139:$B$238,0),MATCH('Capacity Backing (Hide)'!$A150,'Capacity Summary'!$I$138:$BH$138,0))&lt;&gt;0,INDEX('Capacity Summary'!$I$139:$BH$238,MATCH('Capacity Backing (Hide)'!AU$132,'Capacity Summary'!$B$139:$B$238,0),MATCH('Capacity Backing (Hide)'!$A150,'Capacity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(Hide)'!$A150,'Capacity Summary'!$I$138:$BH$138,0))="x",INDEX('Capacity Summary'!$C$139:$F$238,MATCH('Capacity Backing (Hide)'!AV$132,'Capacity Summary'!$B$139:$B$238,0),4),IF(INDEX('Capacity Summary'!$I$139:$BH$238,MATCH('Capacity Backing (Hide)'!AV$132,'Capacity Summary'!$B$139:$B$238,0),MATCH('Capacity Backing (Hide)'!$A150,'Capacity Summary'!$I$138:$BH$138,0))&lt;&gt;0,INDEX('Capacity Summary'!$I$139:$BH$238,MATCH('Capacity Backing (Hide)'!AV$132,'Capacity Summary'!$B$139:$B$238,0),MATCH('Capacity Backing (Hide)'!$A150,'Capacity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(Hide)'!$A150,'Capacity Summary'!$I$138:$BH$138,0))="x",INDEX('Capacity Summary'!$C$139:$F$238,MATCH('Capacity Backing (Hide)'!AW$132,'Capacity Summary'!$B$139:$B$238,0),4),IF(INDEX('Capacity Summary'!$I$139:$BH$238,MATCH('Capacity Backing (Hide)'!AW$132,'Capacity Summary'!$B$139:$B$238,0),MATCH('Capacity Backing (Hide)'!$A150,'Capacity Summary'!$I$138:$BH$138,0))&lt;&gt;0,INDEX('Capacity Summary'!$I$139:$BH$238,MATCH('Capacity Backing (Hide)'!AW$132,'Capacity Summary'!$B$139:$B$238,0),MATCH('Capacity Backing (Hide)'!$A150,'Capacity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(Hide)'!$A150,'Capacity Summary'!$I$138:$BH$138,0))="x",INDEX('Capacity Summary'!$C$139:$F$238,MATCH('Capacity Backing (Hide)'!AX$132,'Capacity Summary'!$B$139:$B$238,0),4),IF(INDEX('Capacity Summary'!$I$139:$BH$238,MATCH('Capacity Backing (Hide)'!AX$132,'Capacity Summary'!$B$139:$B$238,0),MATCH('Capacity Backing (Hide)'!$A150,'Capacity Summary'!$I$138:$BH$138,0))&lt;&gt;0,INDEX('Capacity Summary'!$I$139:$BH$238,MATCH('Capacity Backing (Hide)'!AX$132,'Capacity Summary'!$B$139:$B$238,0),MATCH('Capacity Backing (Hide)'!$A150,'Capacity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(Hide)'!$A150,'Capacity Summary'!$I$138:$BH$138,0))="x",INDEX('Capacity Summary'!$C$139:$F$238,MATCH('Capacity Backing (Hide)'!AY$132,'Capacity Summary'!$B$139:$B$238,0),4),IF(INDEX('Capacity Summary'!$I$139:$BH$238,MATCH('Capacity Backing (Hide)'!AY$132,'Capacity Summary'!$B$139:$B$238,0),MATCH('Capacity Backing (Hide)'!$A150,'Capacity Summary'!$I$138:$BH$138,0))&lt;&gt;0,INDEX('Capacity Summary'!$I$139:$BH$238,MATCH('Capacity Backing (Hide)'!AY$132,'Capacity Summary'!$B$139:$B$238,0),MATCH('Capacity Backing (Hide)'!$A150,'Capacity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(Hide)'!$A150,'Capacity Summary'!$I$138:$BH$138,0))="x",INDEX('Capacity Summary'!$C$139:$F$238,MATCH('Capacity Backing (Hide)'!AZ$132,'Capacity Summary'!$B$139:$B$238,0),4),IF(INDEX('Capacity Summary'!$I$139:$BH$238,MATCH('Capacity Backing (Hide)'!AZ$132,'Capacity Summary'!$B$139:$B$238,0),MATCH('Capacity Backing (Hide)'!$A150,'Capacity Summary'!$I$138:$BH$138,0))&lt;&gt;0,INDEX('Capacity Summary'!$I$139:$BH$238,MATCH('Capacity Backing (Hide)'!AZ$132,'Capacity Summary'!$B$139:$B$238,0),MATCH('Capacity Backing (Hide)'!$A150,'Capacity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(Hide)'!$A150,'Capacity Summary'!$I$138:$BH$138,0))="x",INDEX('Capacity Summary'!$C$139:$F$238,MATCH('Capacity Backing (Hide)'!BA$132,'Capacity Summary'!$B$139:$B$238,0),4),IF(INDEX('Capacity Summary'!$I$139:$BH$238,MATCH('Capacity Backing (Hide)'!BA$132,'Capacity Summary'!$B$139:$B$238,0),MATCH('Capacity Backing (Hide)'!$A150,'Capacity Summary'!$I$138:$BH$138,0))&lt;&gt;0,INDEX('Capacity Summary'!$I$139:$BH$238,MATCH('Capacity Backing (Hide)'!BA$132,'Capacity Summary'!$B$139:$B$238,0),MATCH('Capacity Backing (Hide)'!$A150,'Capacity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(Hide)'!$A150,'Capacity Summary'!$I$138:$BH$138,0))="x",INDEX('Capacity Summary'!$C$139:$F$238,MATCH('Capacity Backing (Hide)'!BB$132,'Capacity Summary'!$B$139:$B$238,0),4),IF(INDEX('Capacity Summary'!$I$139:$BH$238,MATCH('Capacity Backing (Hide)'!BB$132,'Capacity Summary'!$B$139:$B$238,0),MATCH('Capacity Backing (Hide)'!$A150,'Capacity Summary'!$I$138:$BH$138,0))&lt;&gt;0,INDEX('Capacity Summary'!$I$139:$BH$238,MATCH('Capacity Backing (Hide)'!BB$132,'Capacity Summary'!$B$139:$B$238,0),MATCH('Capacity Backing (Hide)'!$A150,'Capacity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(Hide)'!$A150,'Capacity Summary'!$I$138:$BH$138,0))="x",INDEX('Capacity Summary'!$C$139:$F$238,MATCH('Capacity Backing (Hide)'!BC$132,'Capacity Summary'!$B$139:$B$238,0),4),IF(INDEX('Capacity Summary'!$I$139:$BH$238,MATCH('Capacity Backing (Hide)'!BC$132,'Capacity Summary'!$B$139:$B$238,0),MATCH('Capacity Backing (Hide)'!$A150,'Capacity Summary'!$I$138:$BH$138,0))&lt;&gt;0,INDEX('Capacity Summary'!$I$139:$BH$238,MATCH('Capacity Backing (Hide)'!BC$132,'Capacity Summary'!$B$139:$B$238,0),MATCH('Capacity Backing (Hide)'!$A150,'Capacity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(Hide)'!$A150,'Capacity Summary'!$I$138:$BH$138,0))="x",INDEX('Capacity Summary'!$C$139:$F$238,MATCH('Capacity Backing (Hide)'!BD$132,'Capacity Summary'!$B$139:$B$238,0),4),IF(INDEX('Capacity Summary'!$I$139:$BH$238,MATCH('Capacity Backing (Hide)'!BD$132,'Capacity Summary'!$B$139:$B$238,0),MATCH('Capacity Backing (Hide)'!$A150,'Capacity Summary'!$I$138:$BH$138,0))&lt;&gt;0,INDEX('Capacity Summary'!$I$139:$BH$238,MATCH('Capacity Backing (Hide)'!BD$132,'Capacity Summary'!$B$139:$B$238,0),MATCH('Capacity Backing (Hide)'!$A150,'Capacity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(Hide)'!$A150,'Capacity Summary'!$I$138:$BH$138,0))="x",INDEX('Capacity Summary'!$C$139:$F$238,MATCH('Capacity Backing (Hide)'!BE$132,'Capacity Summary'!$B$139:$B$238,0),4),IF(INDEX('Capacity Summary'!$I$139:$BH$238,MATCH('Capacity Backing (Hide)'!BE$132,'Capacity Summary'!$B$139:$B$238,0),MATCH('Capacity Backing (Hide)'!$A150,'Capacity Summary'!$I$138:$BH$138,0))&lt;&gt;0,INDEX('Capacity Summary'!$I$139:$BH$238,MATCH('Capacity Backing (Hide)'!BE$132,'Capacity Summary'!$B$139:$B$238,0),MATCH('Capacity Backing (Hide)'!$A150,'Capacity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(Hide)'!$A150,'Capacity Summary'!$I$138:$BH$138,0))="x",INDEX('Capacity Summary'!$C$139:$F$238,MATCH('Capacity Backing (Hide)'!BF$132,'Capacity Summary'!$B$139:$B$238,0),4),IF(INDEX('Capacity Summary'!$I$139:$BH$238,MATCH('Capacity Backing (Hide)'!BF$132,'Capacity Summary'!$B$139:$B$238,0),MATCH('Capacity Backing (Hide)'!$A150,'Capacity Summary'!$I$138:$BH$138,0))&lt;&gt;0,INDEX('Capacity Summary'!$I$139:$BH$238,MATCH('Capacity Backing (Hide)'!BF$132,'Capacity Summary'!$B$139:$B$238,0),MATCH('Capacity Backing (Hide)'!$A150,'Capacity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(Hide)'!$A150,'Capacity Summary'!$I$138:$BH$138,0))="x",INDEX('Capacity Summary'!$C$139:$F$238,MATCH('Capacity Backing (Hide)'!BG$132,'Capacity Summary'!$B$139:$B$238,0),4),IF(INDEX('Capacity Summary'!$I$139:$BH$238,MATCH('Capacity Backing (Hide)'!BG$132,'Capacity Summary'!$B$139:$B$238,0),MATCH('Capacity Backing (Hide)'!$A150,'Capacity Summary'!$I$138:$BH$138,0))&lt;&gt;0,INDEX('Capacity Summary'!$I$139:$BH$238,MATCH('Capacity Backing (Hide)'!BG$132,'Capacity Summary'!$B$139:$B$238,0),MATCH('Capacity Backing (Hide)'!$A150,'Capacity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(Hide)'!$A150,'Capacity Summary'!$I$138:$BH$138,0))="x",INDEX('Capacity Summary'!$C$139:$F$238,MATCH('Capacity Backing (Hide)'!BH$132,'Capacity Summary'!$B$139:$B$238,0),4),IF(INDEX('Capacity Summary'!$I$139:$BH$238,MATCH('Capacity Backing (Hide)'!BH$132,'Capacity Summary'!$B$139:$B$238,0),MATCH('Capacity Backing (Hide)'!$A150,'Capacity Summary'!$I$138:$BH$138,0))&lt;&gt;0,INDEX('Capacity Summary'!$I$139:$BH$238,MATCH('Capacity Backing (Hide)'!BH$132,'Capacity Summary'!$B$139:$B$238,0),MATCH('Capacity Backing (Hide)'!$A150,'Capacity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(Hide)'!$A150,'Capacity Summary'!$I$138:$BH$138,0))="x",INDEX('Capacity Summary'!$C$139:$F$238,MATCH('Capacity Backing (Hide)'!BI$132,'Capacity Summary'!$B$139:$B$238,0),4),IF(INDEX('Capacity Summary'!$I$139:$BH$238,MATCH('Capacity Backing (Hide)'!BI$132,'Capacity Summary'!$B$139:$B$238,0),MATCH('Capacity Backing (Hide)'!$A150,'Capacity Summary'!$I$138:$BH$138,0))&lt;&gt;0,INDEX('Capacity Summary'!$I$139:$BH$238,MATCH('Capacity Backing (Hide)'!BI$132,'Capacity Summary'!$B$139:$B$238,0),MATCH('Capacity Backing (Hide)'!$A150,'Capacity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(Hide)'!$A150,'Capacity Summary'!$I$138:$BH$138,0))="x",INDEX('Capacity Summary'!$C$139:$F$238,MATCH('Capacity Backing (Hide)'!BJ$132,'Capacity Summary'!$B$139:$B$238,0),4),IF(INDEX('Capacity Summary'!$I$139:$BH$238,MATCH('Capacity Backing (Hide)'!BJ$132,'Capacity Summary'!$B$139:$B$238,0),MATCH('Capacity Backing (Hide)'!$A150,'Capacity Summary'!$I$138:$BH$138,0))&lt;&gt;0,INDEX('Capacity Summary'!$I$139:$BH$238,MATCH('Capacity Backing (Hide)'!BJ$132,'Capacity Summary'!$B$139:$B$238,0),MATCH('Capacity Backing (Hide)'!$A150,'Capacity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(Hide)'!$A150,'Capacity Summary'!$I$138:$BH$138,0))="x",INDEX('Capacity Summary'!$C$139:$F$238,MATCH('Capacity Backing (Hide)'!BK$132,'Capacity Summary'!$B$139:$B$238,0),4),IF(INDEX('Capacity Summary'!$I$139:$BH$238,MATCH('Capacity Backing (Hide)'!BK$132,'Capacity Summary'!$B$139:$B$238,0),MATCH('Capacity Backing (Hide)'!$A150,'Capacity Summary'!$I$138:$BH$138,0))&lt;&gt;0,INDEX('Capacity Summary'!$I$139:$BH$238,MATCH('Capacity Backing (Hide)'!BK$132,'Capacity Summary'!$B$139:$B$238,0),MATCH('Capacity Backing (Hide)'!$A150,'Capacity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(Hide)'!$A150,'Capacity Summary'!$I$138:$BH$138,0))="x",INDEX('Capacity Summary'!$C$139:$F$238,MATCH('Capacity Backing (Hide)'!BL$132,'Capacity Summary'!$B$139:$B$238,0),4),IF(INDEX('Capacity Summary'!$I$139:$BH$238,MATCH('Capacity Backing (Hide)'!BL$132,'Capacity Summary'!$B$139:$B$238,0),MATCH('Capacity Backing (Hide)'!$A150,'Capacity Summary'!$I$138:$BH$138,0))&lt;&gt;0,INDEX('Capacity Summary'!$I$139:$BH$238,MATCH('Capacity Backing (Hide)'!BL$132,'Capacity Summary'!$B$139:$B$238,0),MATCH('Capacity Backing (Hide)'!$A150,'Capacity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(Hide)'!$A150,'Capacity Summary'!$I$138:$BH$138,0))="x",INDEX('Capacity Summary'!$C$139:$F$238,MATCH('Capacity Backing (Hide)'!BM$132,'Capacity Summary'!$B$139:$B$238,0),4),IF(INDEX('Capacity Summary'!$I$139:$BH$238,MATCH('Capacity Backing (Hide)'!BM$132,'Capacity Summary'!$B$139:$B$238,0),MATCH('Capacity Backing (Hide)'!$A150,'Capacity Summary'!$I$138:$BH$138,0))&lt;&gt;0,INDEX('Capacity Summary'!$I$139:$BH$238,MATCH('Capacity Backing (Hide)'!BM$132,'Capacity Summary'!$B$139:$B$238,0),MATCH('Capacity Backing (Hide)'!$A150,'Capacity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(Hide)'!$A150,'Capacity Summary'!$I$138:$BH$138,0))="x",INDEX('Capacity Summary'!$C$139:$F$238,MATCH('Capacity Backing (Hide)'!BN$132,'Capacity Summary'!$B$139:$B$238,0),4),IF(INDEX('Capacity Summary'!$I$139:$BH$238,MATCH('Capacity Backing (Hide)'!BN$132,'Capacity Summary'!$B$139:$B$238,0),MATCH('Capacity Backing (Hide)'!$A150,'Capacity Summary'!$I$138:$BH$138,0))&lt;&gt;0,INDEX('Capacity Summary'!$I$139:$BH$238,MATCH('Capacity Backing (Hide)'!BN$132,'Capacity Summary'!$B$139:$B$238,0),MATCH('Capacity Backing (Hide)'!$A150,'Capacity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(Hide)'!$A150,'Capacity Summary'!$I$138:$BH$138,0))="x",INDEX('Capacity Summary'!$C$139:$F$238,MATCH('Capacity Backing (Hide)'!BO$132,'Capacity Summary'!$B$139:$B$238,0),4),IF(INDEX('Capacity Summary'!$I$139:$BH$238,MATCH('Capacity Backing (Hide)'!BO$132,'Capacity Summary'!$B$139:$B$238,0),MATCH('Capacity Backing (Hide)'!$A150,'Capacity Summary'!$I$138:$BH$138,0))&lt;&gt;0,INDEX('Capacity Summary'!$I$139:$BH$238,MATCH('Capacity Backing (Hide)'!BO$132,'Capacity Summary'!$B$139:$B$238,0),MATCH('Capacity Backing (Hide)'!$A150,'Capacity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(Hide)'!$A150,'Capacity Summary'!$I$138:$BH$138,0))="x",INDEX('Capacity Summary'!$C$139:$F$238,MATCH('Capacity Backing (Hide)'!BP$132,'Capacity Summary'!$B$139:$B$238,0),4),IF(INDEX('Capacity Summary'!$I$139:$BH$238,MATCH('Capacity Backing (Hide)'!BP$132,'Capacity Summary'!$B$139:$B$238,0),MATCH('Capacity Backing (Hide)'!$A150,'Capacity Summary'!$I$138:$BH$138,0))&lt;&gt;0,INDEX('Capacity Summary'!$I$139:$BH$238,MATCH('Capacity Backing (Hide)'!BP$132,'Capacity Summary'!$B$139:$B$238,0),MATCH('Capacity Backing (Hide)'!$A150,'Capacity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(Hide)'!$A150,'Capacity Summary'!$I$138:$BH$138,0))="x",INDEX('Capacity Summary'!$C$139:$F$238,MATCH('Capacity Backing (Hide)'!BQ$132,'Capacity Summary'!$B$139:$B$238,0),4),IF(INDEX('Capacity Summary'!$I$139:$BH$238,MATCH('Capacity Backing (Hide)'!BQ$132,'Capacity Summary'!$B$139:$B$238,0),MATCH('Capacity Backing (Hide)'!$A150,'Capacity Summary'!$I$138:$BH$138,0))&lt;&gt;0,INDEX('Capacity Summary'!$I$139:$BH$238,MATCH('Capacity Backing (Hide)'!BQ$132,'Capacity Summary'!$B$139:$B$238,0),MATCH('Capacity Backing (Hide)'!$A150,'Capacity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(Hide)'!$A150,'Capacity Summary'!$I$138:$BH$138,0))="x",INDEX('Capacity Summary'!$C$139:$F$238,MATCH('Capacity Backing (Hide)'!BR$132,'Capacity Summary'!$B$139:$B$238,0),4),IF(INDEX('Capacity Summary'!$I$139:$BH$238,MATCH('Capacity Backing (Hide)'!BR$132,'Capacity Summary'!$B$139:$B$238,0),MATCH('Capacity Backing (Hide)'!$A150,'Capacity Summary'!$I$138:$BH$138,0))&lt;&gt;0,INDEX('Capacity Summary'!$I$139:$BH$238,MATCH('Capacity Backing (Hide)'!BR$132,'Capacity Summary'!$B$139:$B$238,0),MATCH('Capacity Backing (Hide)'!$A150,'Capacity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(Hide)'!$A150,'Capacity Summary'!$I$138:$BH$138,0))="x",INDEX('Capacity Summary'!$C$139:$F$238,MATCH('Capacity Backing (Hide)'!BS$132,'Capacity Summary'!$B$139:$B$238,0),4),IF(INDEX('Capacity Summary'!$I$139:$BH$238,MATCH('Capacity Backing (Hide)'!BS$132,'Capacity Summary'!$B$139:$B$238,0),MATCH('Capacity Backing (Hide)'!$A150,'Capacity Summary'!$I$138:$BH$138,0))&lt;&gt;0,INDEX('Capacity Summary'!$I$139:$BH$238,MATCH('Capacity Backing (Hide)'!BS$132,'Capacity Summary'!$B$139:$B$238,0),MATCH('Capacity Backing (Hide)'!$A150,'Capacity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(Hide)'!$A150,'Capacity Summary'!$I$138:$BH$138,0))="x",INDEX('Capacity Summary'!$C$139:$F$238,MATCH('Capacity Backing (Hide)'!BT$132,'Capacity Summary'!$B$139:$B$238,0),4),IF(INDEX('Capacity Summary'!$I$139:$BH$238,MATCH('Capacity Backing (Hide)'!BT$132,'Capacity Summary'!$B$139:$B$238,0),MATCH('Capacity Backing (Hide)'!$A150,'Capacity Summary'!$I$138:$BH$138,0))&lt;&gt;0,INDEX('Capacity Summary'!$I$139:$BH$238,MATCH('Capacity Backing (Hide)'!BT$132,'Capacity Summary'!$B$139:$B$238,0),MATCH('Capacity Backing (Hide)'!$A150,'Capacity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(Hide)'!$A150,'Capacity Summary'!$I$138:$BH$138,0))="x",INDEX('Capacity Summary'!$C$139:$F$238,MATCH('Capacity Backing (Hide)'!BU$132,'Capacity Summary'!$B$139:$B$238,0),4),IF(INDEX('Capacity Summary'!$I$139:$BH$238,MATCH('Capacity Backing (Hide)'!BU$132,'Capacity Summary'!$B$139:$B$238,0),MATCH('Capacity Backing (Hide)'!$A150,'Capacity Summary'!$I$138:$BH$138,0))&lt;&gt;0,INDEX('Capacity Summary'!$I$139:$BH$238,MATCH('Capacity Backing (Hide)'!BU$132,'Capacity Summary'!$B$139:$B$238,0),MATCH('Capacity Backing (Hide)'!$A150,'Capacity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(Hide)'!$A150,'Capacity Summary'!$I$138:$BH$138,0))="x",INDEX('Capacity Summary'!$C$139:$F$238,MATCH('Capacity Backing (Hide)'!BV$132,'Capacity Summary'!$B$139:$B$238,0),4),IF(INDEX('Capacity Summary'!$I$139:$BH$238,MATCH('Capacity Backing (Hide)'!BV$132,'Capacity Summary'!$B$139:$B$238,0),MATCH('Capacity Backing (Hide)'!$A150,'Capacity Summary'!$I$138:$BH$138,0))&lt;&gt;0,INDEX('Capacity Summary'!$I$139:$BH$238,MATCH('Capacity Backing (Hide)'!BV$132,'Capacity Summary'!$B$139:$B$238,0),MATCH('Capacity Backing (Hide)'!$A150,'Capacity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(Hide)'!$A150,'Capacity Summary'!$I$138:$BH$138,0))="x",INDEX('Capacity Summary'!$C$139:$F$238,MATCH('Capacity Backing (Hide)'!BW$132,'Capacity Summary'!$B$139:$B$238,0),4),IF(INDEX('Capacity Summary'!$I$139:$BH$238,MATCH('Capacity Backing (Hide)'!BW$132,'Capacity Summary'!$B$139:$B$238,0),MATCH('Capacity Backing (Hide)'!$A150,'Capacity Summary'!$I$138:$BH$138,0))&lt;&gt;0,INDEX('Capacity Summary'!$I$139:$BH$238,MATCH('Capacity Backing (Hide)'!BW$132,'Capacity Summary'!$B$139:$B$238,0),MATCH('Capacity Backing (Hide)'!$A150,'Capacity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(Hide)'!$A150,'Capacity Summary'!$I$138:$BH$138,0))="x",INDEX('Capacity Summary'!$C$139:$F$238,MATCH('Capacity Backing (Hide)'!BX$132,'Capacity Summary'!$B$139:$B$238,0),4),IF(INDEX('Capacity Summary'!$I$139:$BH$238,MATCH('Capacity Backing (Hide)'!BX$132,'Capacity Summary'!$B$139:$B$238,0),MATCH('Capacity Backing (Hide)'!$A150,'Capacity Summary'!$I$138:$BH$138,0))&lt;&gt;0,INDEX('Capacity Summary'!$I$139:$BH$238,MATCH('Capacity Backing (Hide)'!BX$132,'Capacity Summary'!$B$139:$B$238,0),MATCH('Capacity Backing (Hide)'!$A150,'Capacity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(Hide)'!$A150,'Capacity Summary'!$I$138:$BH$138,0))="x",INDEX('Capacity Summary'!$C$139:$F$238,MATCH('Capacity Backing (Hide)'!BY$132,'Capacity Summary'!$B$139:$B$238,0),4),IF(INDEX('Capacity Summary'!$I$139:$BH$238,MATCH('Capacity Backing (Hide)'!BY$132,'Capacity Summary'!$B$139:$B$238,0),MATCH('Capacity Backing (Hide)'!$A150,'Capacity Summary'!$I$138:$BH$138,0))&lt;&gt;0,INDEX('Capacity Summary'!$I$139:$BH$238,MATCH('Capacity Backing (Hide)'!BY$132,'Capacity Summary'!$B$139:$B$238,0),MATCH('Capacity Backing (Hide)'!$A150,'Capacity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(Hide)'!$A150,'Capacity Summary'!$I$138:$BH$138,0))="x",INDEX('Capacity Summary'!$C$139:$F$238,MATCH('Capacity Backing (Hide)'!BZ$132,'Capacity Summary'!$B$139:$B$238,0),4),IF(INDEX('Capacity Summary'!$I$139:$BH$238,MATCH('Capacity Backing (Hide)'!BZ$132,'Capacity Summary'!$B$139:$B$238,0),MATCH('Capacity Backing (Hide)'!$A150,'Capacity Summary'!$I$138:$BH$138,0))&lt;&gt;0,INDEX('Capacity Summary'!$I$139:$BH$238,MATCH('Capacity Backing (Hide)'!BZ$132,'Capacity Summary'!$B$139:$B$238,0),MATCH('Capacity Backing (Hide)'!$A150,'Capacity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(Hide)'!$A150,'Capacity Summary'!$I$138:$BH$138,0))="x",INDEX('Capacity Summary'!$C$139:$F$238,MATCH('Capacity Backing (Hide)'!CA$132,'Capacity Summary'!$B$139:$B$238,0),4),IF(INDEX('Capacity Summary'!$I$139:$BH$238,MATCH('Capacity Backing (Hide)'!CA$132,'Capacity Summary'!$B$139:$B$238,0),MATCH('Capacity Backing (Hide)'!$A150,'Capacity Summary'!$I$138:$BH$138,0))&lt;&gt;0,INDEX('Capacity Summary'!$I$139:$BH$238,MATCH('Capacity Backing (Hide)'!CA$132,'Capacity Summary'!$B$139:$B$238,0),MATCH('Capacity Backing (Hide)'!$A150,'Capacity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(Hide)'!$A150,'Capacity Summary'!$I$138:$BH$138,0))="x",INDEX('Capacity Summary'!$C$139:$F$238,MATCH('Capacity Backing (Hide)'!CB$132,'Capacity Summary'!$B$139:$B$238,0),4),IF(INDEX('Capacity Summary'!$I$139:$BH$238,MATCH('Capacity Backing (Hide)'!CB$132,'Capacity Summary'!$B$139:$B$238,0),MATCH('Capacity Backing (Hide)'!$A150,'Capacity Summary'!$I$138:$BH$138,0))&lt;&gt;0,INDEX('Capacity Summary'!$I$139:$BH$238,MATCH('Capacity Backing (Hide)'!CB$132,'Capacity Summary'!$B$139:$B$238,0),MATCH('Capacity Backing (Hide)'!$A150,'Capacity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(Hide)'!$A150,'Capacity Summary'!$I$138:$BH$138,0))="x",INDEX('Capacity Summary'!$C$139:$F$238,MATCH('Capacity Backing (Hide)'!CC$132,'Capacity Summary'!$B$139:$B$238,0),4),IF(INDEX('Capacity Summary'!$I$139:$BH$238,MATCH('Capacity Backing (Hide)'!CC$132,'Capacity Summary'!$B$139:$B$238,0),MATCH('Capacity Backing (Hide)'!$A150,'Capacity Summary'!$I$138:$BH$138,0))&lt;&gt;0,INDEX('Capacity Summary'!$I$139:$BH$238,MATCH('Capacity Backing (Hide)'!CC$132,'Capacity Summary'!$B$139:$B$238,0),MATCH('Capacity Backing (Hide)'!$A150,'Capacity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(Hide)'!$A150,'Capacity Summary'!$I$138:$BH$138,0))="x",INDEX('Capacity Summary'!$C$139:$F$238,MATCH('Capacity Backing (Hide)'!CD$132,'Capacity Summary'!$B$139:$B$238,0),4),IF(INDEX('Capacity Summary'!$I$139:$BH$238,MATCH('Capacity Backing (Hide)'!CD$132,'Capacity Summary'!$B$139:$B$238,0),MATCH('Capacity Backing (Hide)'!$A150,'Capacity Summary'!$I$138:$BH$138,0))&lt;&gt;0,INDEX('Capacity Summary'!$I$139:$BH$238,MATCH('Capacity Backing (Hide)'!CD$132,'Capacity Summary'!$B$139:$B$238,0),MATCH('Capacity Backing (Hide)'!$A150,'Capacity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(Hide)'!$A150,'Capacity Summary'!$I$138:$BH$138,0))="x",INDEX('Capacity Summary'!$C$139:$F$238,MATCH('Capacity Backing (Hide)'!CE$132,'Capacity Summary'!$B$139:$B$238,0),4),IF(INDEX('Capacity Summary'!$I$139:$BH$238,MATCH('Capacity Backing (Hide)'!CE$132,'Capacity Summary'!$B$139:$B$238,0),MATCH('Capacity Backing (Hide)'!$A150,'Capacity Summary'!$I$138:$BH$138,0))&lt;&gt;0,INDEX('Capacity Summary'!$I$139:$BH$238,MATCH('Capacity Backing (Hide)'!CE$132,'Capacity Summary'!$B$139:$B$238,0),MATCH('Capacity Backing (Hide)'!$A150,'Capacity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(Hide)'!$A150,'Capacity Summary'!$I$138:$BH$138,0))="x",INDEX('Capacity Summary'!$C$139:$F$238,MATCH('Capacity Backing (Hide)'!CF$132,'Capacity Summary'!$B$139:$B$238,0),4),IF(INDEX('Capacity Summary'!$I$139:$BH$238,MATCH('Capacity Backing (Hide)'!CF$132,'Capacity Summary'!$B$139:$B$238,0),MATCH('Capacity Backing (Hide)'!$A150,'Capacity Summary'!$I$138:$BH$138,0))&lt;&gt;0,INDEX('Capacity Summary'!$I$139:$BH$238,MATCH('Capacity Backing (Hide)'!CF$132,'Capacity Summary'!$B$139:$B$238,0),MATCH('Capacity Backing (Hide)'!$A150,'Capacity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(Hide)'!$A150,'Capacity Summary'!$I$138:$BH$138,0))="x",INDEX('Capacity Summary'!$C$139:$F$238,MATCH('Capacity Backing (Hide)'!CG$132,'Capacity Summary'!$B$139:$B$238,0),4),IF(INDEX('Capacity Summary'!$I$139:$BH$238,MATCH('Capacity Backing (Hide)'!CG$132,'Capacity Summary'!$B$139:$B$238,0),MATCH('Capacity Backing (Hide)'!$A150,'Capacity Summary'!$I$138:$BH$138,0))&lt;&gt;0,INDEX('Capacity Summary'!$I$139:$BH$238,MATCH('Capacity Backing (Hide)'!CG$132,'Capacity Summary'!$B$139:$B$238,0),MATCH('Capacity Backing (Hide)'!$A150,'Capacity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(Hide)'!$A150,'Capacity Summary'!$I$138:$BH$138,0))="x",INDEX('Capacity Summary'!$C$139:$F$238,MATCH('Capacity Backing (Hide)'!CH$132,'Capacity Summary'!$B$139:$B$238,0),4),IF(INDEX('Capacity Summary'!$I$139:$BH$238,MATCH('Capacity Backing (Hide)'!CH$132,'Capacity Summary'!$B$139:$B$238,0),MATCH('Capacity Backing (Hide)'!$A150,'Capacity Summary'!$I$138:$BH$138,0))&lt;&gt;0,INDEX('Capacity Summary'!$I$139:$BH$238,MATCH('Capacity Backing (Hide)'!CH$132,'Capacity Summary'!$B$139:$B$238,0),MATCH('Capacity Backing (Hide)'!$A150,'Capacity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(Hide)'!$A150,'Capacity Summary'!$I$138:$BH$138,0))="x",INDEX('Capacity Summary'!$C$139:$F$238,MATCH('Capacity Backing (Hide)'!CI$132,'Capacity Summary'!$B$139:$B$238,0),4),IF(INDEX('Capacity Summary'!$I$139:$BH$238,MATCH('Capacity Backing (Hide)'!CI$132,'Capacity Summary'!$B$139:$B$238,0),MATCH('Capacity Backing (Hide)'!$A150,'Capacity Summary'!$I$138:$BH$138,0))&lt;&gt;0,INDEX('Capacity Summary'!$I$139:$BH$238,MATCH('Capacity Backing (Hide)'!CI$132,'Capacity Summary'!$B$139:$B$238,0),MATCH('Capacity Backing (Hide)'!$A150,'Capacity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(Hide)'!$A150,'Capacity Summary'!$I$138:$BH$138,0))="x",INDEX('Capacity Summary'!$C$139:$F$238,MATCH('Capacity Backing (Hide)'!CJ$132,'Capacity Summary'!$B$139:$B$238,0),4),IF(INDEX('Capacity Summary'!$I$139:$BH$238,MATCH('Capacity Backing (Hide)'!CJ$132,'Capacity Summary'!$B$139:$B$238,0),MATCH('Capacity Backing (Hide)'!$A150,'Capacity Summary'!$I$138:$BH$138,0))&lt;&gt;0,INDEX('Capacity Summary'!$I$139:$BH$238,MATCH('Capacity Backing (Hide)'!CJ$132,'Capacity Summary'!$B$139:$B$238,0),MATCH('Capacity Backing (Hide)'!$A150,'Capacity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(Hide)'!$A150,'Capacity Summary'!$I$138:$BH$138,0))="x",INDEX('Capacity Summary'!$C$139:$F$238,MATCH('Capacity Backing (Hide)'!CK$132,'Capacity Summary'!$B$139:$B$238,0),4),IF(INDEX('Capacity Summary'!$I$139:$BH$238,MATCH('Capacity Backing (Hide)'!CK$132,'Capacity Summary'!$B$139:$B$238,0),MATCH('Capacity Backing (Hide)'!$A150,'Capacity Summary'!$I$138:$BH$138,0))&lt;&gt;0,INDEX('Capacity Summary'!$I$139:$BH$238,MATCH('Capacity Backing (Hide)'!CK$132,'Capacity Summary'!$B$139:$B$238,0),MATCH('Capacity Backing (Hide)'!$A150,'Capacity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(Hide)'!$A150,'Capacity Summary'!$I$138:$BH$138,0))="x",INDEX('Capacity Summary'!$C$139:$F$238,MATCH('Capacity Backing (Hide)'!CL$132,'Capacity Summary'!$B$139:$B$238,0),4),IF(INDEX('Capacity Summary'!$I$139:$BH$238,MATCH('Capacity Backing (Hide)'!CL$132,'Capacity Summary'!$B$139:$B$238,0),MATCH('Capacity Backing (Hide)'!$A150,'Capacity Summary'!$I$138:$BH$138,0))&lt;&gt;0,INDEX('Capacity Summary'!$I$139:$BH$238,MATCH('Capacity Backing (Hide)'!CL$132,'Capacity Summary'!$B$139:$B$238,0),MATCH('Capacity Backing (Hide)'!$A150,'Capacity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(Hide)'!$A150,'Capacity Summary'!$I$138:$BH$138,0))="x",INDEX('Capacity Summary'!$C$139:$F$238,MATCH('Capacity Backing (Hide)'!CM$132,'Capacity Summary'!$B$139:$B$238,0),4),IF(INDEX('Capacity Summary'!$I$139:$BH$238,MATCH('Capacity Backing (Hide)'!CM$132,'Capacity Summary'!$B$139:$B$238,0),MATCH('Capacity Backing (Hide)'!$A150,'Capacity Summary'!$I$138:$BH$138,0))&lt;&gt;0,INDEX('Capacity Summary'!$I$139:$BH$238,MATCH('Capacity Backing (Hide)'!CM$132,'Capacity Summary'!$B$139:$B$238,0),MATCH('Capacity Backing (Hide)'!$A150,'Capacity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(Hide)'!$A150,'Capacity Summary'!$I$138:$BH$138,0))="x",INDEX('Capacity Summary'!$C$139:$F$238,MATCH('Capacity Backing (Hide)'!CN$132,'Capacity Summary'!$B$139:$B$238,0),4),IF(INDEX('Capacity Summary'!$I$139:$BH$238,MATCH('Capacity Backing (Hide)'!CN$132,'Capacity Summary'!$B$139:$B$238,0),MATCH('Capacity Backing (Hide)'!$A150,'Capacity Summary'!$I$138:$BH$138,0))&lt;&gt;0,INDEX('Capacity Summary'!$I$139:$BH$238,MATCH('Capacity Backing (Hide)'!CN$132,'Capacity Summary'!$B$139:$B$238,0),MATCH('Capacity Backing (Hide)'!$A150,'Capacity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(Hide)'!$A150,'Capacity Summary'!$I$138:$BH$138,0))="x",INDEX('Capacity Summary'!$C$139:$F$238,MATCH('Capacity Backing (Hide)'!CO$132,'Capacity Summary'!$B$139:$B$238,0),4),IF(INDEX('Capacity Summary'!$I$139:$BH$238,MATCH('Capacity Backing (Hide)'!CO$132,'Capacity Summary'!$B$139:$B$238,0),MATCH('Capacity Backing (Hide)'!$A150,'Capacity Summary'!$I$138:$BH$138,0))&lt;&gt;0,INDEX('Capacity Summary'!$I$139:$BH$238,MATCH('Capacity Backing (Hide)'!CO$132,'Capacity Summary'!$B$139:$B$238,0),MATCH('Capacity Backing (Hide)'!$A150,'Capacity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(Hide)'!$A150,'Capacity Summary'!$I$138:$BH$138,0))="x",INDEX('Capacity Summary'!$C$139:$F$238,MATCH('Capacity Backing (Hide)'!CP$132,'Capacity Summary'!$B$139:$B$238,0),4),IF(INDEX('Capacity Summary'!$I$139:$BH$238,MATCH('Capacity Backing (Hide)'!CP$132,'Capacity Summary'!$B$139:$B$238,0),MATCH('Capacity Backing (Hide)'!$A150,'Capacity Summary'!$I$138:$BH$138,0))&lt;&gt;0,INDEX('Capacity Summary'!$I$139:$BH$238,MATCH('Capacity Backing (Hide)'!CP$132,'Capacity Summary'!$B$139:$B$238,0),MATCH('Capacity Backing (Hide)'!$A150,'Capacity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(Hide)'!$A150,'Capacity Summary'!$I$138:$BH$138,0))="x",INDEX('Capacity Summary'!$C$139:$F$238,MATCH('Capacity Backing (Hide)'!CQ$132,'Capacity Summary'!$B$139:$B$238,0),4),IF(INDEX('Capacity Summary'!$I$139:$BH$238,MATCH('Capacity Backing (Hide)'!CQ$132,'Capacity Summary'!$B$139:$B$238,0),MATCH('Capacity Backing (Hide)'!$A150,'Capacity Summary'!$I$138:$BH$138,0))&lt;&gt;0,INDEX('Capacity Summary'!$I$139:$BH$238,MATCH('Capacity Backing (Hide)'!CQ$132,'Capacity Summary'!$B$139:$B$238,0),MATCH('Capacity Backing (Hide)'!$A150,'Capacity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(Hide)'!$A150,'Capacity Summary'!$I$138:$BH$138,0))="x",INDEX('Capacity Summary'!$C$139:$F$238,MATCH('Capacity Backing (Hide)'!CR$132,'Capacity Summary'!$B$139:$B$238,0),4),IF(INDEX('Capacity Summary'!$I$139:$BH$238,MATCH('Capacity Backing (Hide)'!CR$132,'Capacity Summary'!$B$139:$B$238,0),MATCH('Capacity Backing (Hide)'!$A150,'Capacity Summary'!$I$138:$BH$138,0))&lt;&gt;0,INDEX('Capacity Summary'!$I$139:$BH$238,MATCH('Capacity Backing (Hide)'!CR$132,'Capacity Summary'!$B$139:$B$238,0),MATCH('Capacity Backing (Hide)'!$A150,'Capacity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(Hide)'!$A150,'Capacity Summary'!$I$138:$BH$138,0))="x",INDEX('Capacity Summary'!$C$139:$F$238,MATCH('Capacity Backing (Hide)'!CS$132,'Capacity Summary'!$B$139:$B$238,0),4),IF(INDEX('Capacity Summary'!$I$139:$BH$238,MATCH('Capacity Backing (Hide)'!CS$132,'Capacity Summary'!$B$139:$B$238,0),MATCH('Capacity Backing (Hide)'!$A150,'Capacity Summary'!$I$138:$BH$138,0))&lt;&gt;0,INDEX('Capacity Summary'!$I$139:$BH$238,MATCH('Capacity Backing (Hide)'!CS$132,'Capacity Summary'!$B$139:$B$238,0),MATCH('Capacity Backing (Hide)'!$A150,'Capacity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(Hide)'!$A150,'Capacity Summary'!$I$138:$BH$138,0))="x",INDEX('Capacity Summary'!$C$139:$F$238,MATCH('Capacity Backing (Hide)'!CT$132,'Capacity Summary'!$B$139:$B$238,0),4),IF(INDEX('Capacity Summary'!$I$139:$BH$238,MATCH('Capacity Backing (Hide)'!CT$132,'Capacity Summary'!$B$139:$B$238,0),MATCH('Capacity Backing (Hide)'!$A150,'Capacity Summary'!$I$138:$BH$138,0))&lt;&gt;0,INDEX('Capacity Summary'!$I$139:$BH$238,MATCH('Capacity Backing (Hide)'!CT$132,'Capacity Summary'!$B$139:$B$238,0),MATCH('Capacity Backing (Hide)'!$A150,'Capacity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(Hide)'!$A150,'Capacity Summary'!$I$138:$BH$138,0))="x",INDEX('Capacity Summary'!$C$139:$F$238,MATCH('Capacity Backing (Hide)'!CU$132,'Capacity Summary'!$B$139:$B$238,0),4),IF(INDEX('Capacity Summary'!$I$139:$BH$238,MATCH('Capacity Backing (Hide)'!CU$132,'Capacity Summary'!$B$139:$B$238,0),MATCH('Capacity Backing (Hide)'!$A150,'Capacity Summary'!$I$138:$BH$138,0))&lt;&gt;0,INDEX('Capacity Summary'!$I$139:$BH$238,MATCH('Capacity Backing (Hide)'!CU$132,'Capacity Summary'!$B$139:$B$238,0),MATCH('Capacity Backing (Hide)'!$A150,'Capacity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(Hide)'!$A150,'Capacity Summary'!$I$138:$BH$138,0))="x",INDEX('Capacity Summary'!$C$139:$F$238,MATCH('Capacity Backing (Hide)'!CV$132,'Capacity Summary'!$B$139:$B$238,0),4),IF(INDEX('Capacity Summary'!$I$139:$BH$238,MATCH('Capacity Backing (Hide)'!CV$132,'Capacity Summary'!$B$139:$B$238,0),MATCH('Capacity Backing (Hide)'!$A150,'Capacity Summary'!$I$138:$BH$138,0))&lt;&gt;0,INDEX('Capacity Summary'!$I$139:$BH$238,MATCH('Capacity Backing (Hide)'!CV$132,'Capacity Summary'!$B$139:$B$238,0),MATCH('Capacity Backing (Hide)'!$A150,'Capacity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(Hide)'!$A150,'Capacity Summary'!$I$138:$BH$138,0))="x",INDEX('Capacity Summary'!$C$139:$F$238,MATCH('Capacity Backing (Hide)'!CW$132,'Capacity Summary'!$B$139:$B$238,0),4),IF(INDEX('Capacity Summary'!$I$139:$BH$238,MATCH('Capacity Backing (Hide)'!CW$132,'Capacity Summary'!$B$139:$B$238,0),MATCH('Capacity Backing (Hide)'!$A150,'Capacity Summary'!$I$138:$BH$138,0))&lt;&gt;0,INDEX('Capacity Summary'!$I$139:$BH$238,MATCH('Capacity Backing (Hide)'!CW$132,'Capacity Summary'!$B$139:$B$238,0),MATCH('Capacity Backing (Hide)'!$A150,'Capacity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(Hide)'!$A151,'Capacity Summary'!$I$138:$BH$138,0))="x",INDEX('Capacity Summary'!$C$139:$F$238,MATCH('Capacity Backing (Hide)'!B$132,'Capacity Summary'!$B$139:$B$238,0),4),IF(INDEX('Capacity Summary'!$I$139:$BH$238,MATCH('Capacity Backing (Hide)'!B$132,'Capacity Summary'!$B$139:$B$238,0),MATCH('Capacity Backing (Hide)'!$A151,'Capacity Summary'!$I$138:$BH$138,0))&lt;&gt;0,INDEX('Capacity Summary'!$I$139:$BH$238,MATCH('Capacity Backing (Hide)'!B$132,'Capacity Summary'!$B$139:$B$238,0),MATCH('Capacity Backing (Hide)'!$A151,'Capacity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(Hide)'!$A151,'Capacity Summary'!$I$138:$BH$138,0))="x",INDEX('Capacity Summary'!$C$139:$F$238,MATCH('Capacity Backing (Hide)'!C$132,'Capacity Summary'!$B$139:$B$238,0),4),IF(INDEX('Capacity Summary'!$I$139:$BH$238,MATCH('Capacity Backing (Hide)'!C$132,'Capacity Summary'!$B$139:$B$238,0),MATCH('Capacity Backing (Hide)'!$A151,'Capacity Summary'!$I$138:$BH$138,0))&lt;&gt;0,INDEX('Capacity Summary'!$I$139:$BH$238,MATCH('Capacity Backing (Hide)'!C$132,'Capacity Summary'!$B$139:$B$238,0),MATCH('Capacity Backing (Hide)'!$A151,'Capacity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(Hide)'!$A151,'Capacity Summary'!$I$138:$BH$138,0))="x",INDEX('Capacity Summary'!$C$139:$F$238,MATCH('Capacity Backing (Hide)'!D$132,'Capacity Summary'!$B$139:$B$238,0),4),IF(INDEX('Capacity Summary'!$I$139:$BH$238,MATCH('Capacity Backing (Hide)'!D$132,'Capacity Summary'!$B$139:$B$238,0),MATCH('Capacity Backing (Hide)'!$A151,'Capacity Summary'!$I$138:$BH$138,0))&lt;&gt;0,INDEX('Capacity Summary'!$I$139:$BH$238,MATCH('Capacity Backing (Hide)'!D$132,'Capacity Summary'!$B$139:$B$238,0),MATCH('Capacity Backing (Hide)'!$A151,'Capacity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(Hide)'!$A151,'Capacity Summary'!$I$138:$BH$138,0))="x",INDEX('Capacity Summary'!$C$139:$F$238,MATCH('Capacity Backing (Hide)'!E$132,'Capacity Summary'!$B$139:$B$238,0),4),IF(INDEX('Capacity Summary'!$I$139:$BH$238,MATCH('Capacity Backing (Hide)'!E$132,'Capacity Summary'!$B$139:$B$238,0),MATCH('Capacity Backing (Hide)'!$A151,'Capacity Summary'!$I$138:$BH$138,0))&lt;&gt;0,INDEX('Capacity Summary'!$I$139:$BH$238,MATCH('Capacity Backing (Hide)'!E$132,'Capacity Summary'!$B$139:$B$238,0),MATCH('Capacity Backing (Hide)'!$A151,'Capacity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(Hide)'!$A151,'Capacity Summary'!$I$138:$BH$138,0))="x",INDEX('Capacity Summary'!$C$139:$F$238,MATCH('Capacity Backing (Hide)'!F$132,'Capacity Summary'!$B$139:$B$238,0),4),IF(INDEX('Capacity Summary'!$I$139:$BH$238,MATCH('Capacity Backing (Hide)'!F$132,'Capacity Summary'!$B$139:$B$238,0),MATCH('Capacity Backing (Hide)'!$A151,'Capacity Summary'!$I$138:$BH$138,0))&lt;&gt;0,INDEX('Capacity Summary'!$I$139:$BH$238,MATCH('Capacity Backing (Hide)'!F$132,'Capacity Summary'!$B$139:$B$238,0),MATCH('Capacity Backing (Hide)'!$A151,'Capacity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(Hide)'!$A151,'Capacity Summary'!$I$138:$BH$138,0))="x",INDEX('Capacity Summary'!$C$139:$F$238,MATCH('Capacity Backing (Hide)'!G$132,'Capacity Summary'!$B$139:$B$238,0),4),IF(INDEX('Capacity Summary'!$I$139:$BH$238,MATCH('Capacity Backing (Hide)'!G$132,'Capacity Summary'!$B$139:$B$238,0),MATCH('Capacity Backing (Hide)'!$A151,'Capacity Summary'!$I$138:$BH$138,0))&lt;&gt;0,INDEX('Capacity Summary'!$I$139:$BH$238,MATCH('Capacity Backing (Hide)'!G$132,'Capacity Summary'!$B$139:$B$238,0),MATCH('Capacity Backing (Hide)'!$A151,'Capacity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(Hide)'!$A151,'Capacity Summary'!$I$138:$BH$138,0))="x",INDEX('Capacity Summary'!$C$139:$F$238,MATCH('Capacity Backing (Hide)'!H$132,'Capacity Summary'!$B$139:$B$238,0),4),IF(INDEX('Capacity Summary'!$I$139:$BH$238,MATCH('Capacity Backing (Hide)'!H$132,'Capacity Summary'!$B$139:$B$238,0),MATCH('Capacity Backing (Hide)'!$A151,'Capacity Summary'!$I$138:$BH$138,0))&lt;&gt;0,INDEX('Capacity Summary'!$I$139:$BH$238,MATCH('Capacity Backing (Hide)'!H$132,'Capacity Summary'!$B$139:$B$238,0),MATCH('Capacity Backing (Hide)'!$A151,'Capacity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(Hide)'!$A151,'Capacity Summary'!$I$138:$BH$138,0))="x",INDEX('Capacity Summary'!$C$139:$F$238,MATCH('Capacity Backing (Hide)'!I$132,'Capacity Summary'!$B$139:$B$238,0),4),IF(INDEX('Capacity Summary'!$I$139:$BH$238,MATCH('Capacity Backing (Hide)'!I$132,'Capacity Summary'!$B$139:$B$238,0),MATCH('Capacity Backing (Hide)'!$A151,'Capacity Summary'!$I$138:$BH$138,0))&lt;&gt;0,INDEX('Capacity Summary'!$I$139:$BH$238,MATCH('Capacity Backing (Hide)'!I$132,'Capacity Summary'!$B$139:$B$238,0),MATCH('Capacity Backing (Hide)'!$A151,'Capacity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(Hide)'!$A151,'Capacity Summary'!$I$138:$BH$138,0))="x",INDEX('Capacity Summary'!$C$139:$F$238,MATCH('Capacity Backing (Hide)'!J$132,'Capacity Summary'!$B$139:$B$238,0),4),IF(INDEX('Capacity Summary'!$I$139:$BH$238,MATCH('Capacity Backing (Hide)'!J$132,'Capacity Summary'!$B$139:$B$238,0),MATCH('Capacity Backing (Hide)'!$A151,'Capacity Summary'!$I$138:$BH$138,0))&lt;&gt;0,INDEX('Capacity Summary'!$I$139:$BH$238,MATCH('Capacity Backing (Hide)'!J$132,'Capacity Summary'!$B$139:$B$238,0),MATCH('Capacity Backing (Hide)'!$A151,'Capacity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(Hide)'!$A151,'Capacity Summary'!$I$138:$BH$138,0))="x",INDEX('Capacity Summary'!$C$139:$F$238,MATCH('Capacity Backing (Hide)'!K$132,'Capacity Summary'!$B$139:$B$238,0),4),IF(INDEX('Capacity Summary'!$I$139:$BH$238,MATCH('Capacity Backing (Hide)'!K$132,'Capacity Summary'!$B$139:$B$238,0),MATCH('Capacity Backing (Hide)'!$A151,'Capacity Summary'!$I$138:$BH$138,0))&lt;&gt;0,INDEX('Capacity Summary'!$I$139:$BH$238,MATCH('Capacity Backing (Hide)'!K$132,'Capacity Summary'!$B$139:$B$238,0),MATCH('Capacity Backing (Hide)'!$A151,'Capacity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(Hide)'!$A151,'Capacity Summary'!$I$138:$BH$138,0))="x",INDEX('Capacity Summary'!$C$139:$F$238,MATCH('Capacity Backing (Hide)'!L$132,'Capacity Summary'!$B$139:$B$238,0),4),IF(INDEX('Capacity Summary'!$I$139:$BH$238,MATCH('Capacity Backing (Hide)'!L$132,'Capacity Summary'!$B$139:$B$238,0),MATCH('Capacity Backing (Hide)'!$A151,'Capacity Summary'!$I$138:$BH$138,0))&lt;&gt;0,INDEX('Capacity Summary'!$I$139:$BH$238,MATCH('Capacity Backing (Hide)'!L$132,'Capacity Summary'!$B$139:$B$238,0),MATCH('Capacity Backing (Hide)'!$A151,'Capacity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(Hide)'!$A151,'Capacity Summary'!$I$138:$BH$138,0))="x",INDEX('Capacity Summary'!$C$139:$F$238,MATCH('Capacity Backing (Hide)'!M$132,'Capacity Summary'!$B$139:$B$238,0),4),IF(INDEX('Capacity Summary'!$I$139:$BH$238,MATCH('Capacity Backing (Hide)'!M$132,'Capacity Summary'!$B$139:$B$238,0),MATCH('Capacity Backing (Hide)'!$A151,'Capacity Summary'!$I$138:$BH$138,0))&lt;&gt;0,INDEX('Capacity Summary'!$I$139:$BH$238,MATCH('Capacity Backing (Hide)'!M$132,'Capacity Summary'!$B$139:$B$238,0),MATCH('Capacity Backing (Hide)'!$A151,'Capacity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(Hide)'!$A151,'Capacity Summary'!$I$138:$BH$138,0))="x",INDEX('Capacity Summary'!$C$139:$F$238,MATCH('Capacity Backing (Hide)'!N$132,'Capacity Summary'!$B$139:$B$238,0),4),IF(INDEX('Capacity Summary'!$I$139:$BH$238,MATCH('Capacity Backing (Hide)'!N$132,'Capacity Summary'!$B$139:$B$238,0),MATCH('Capacity Backing (Hide)'!$A151,'Capacity Summary'!$I$138:$BH$138,0))&lt;&gt;0,INDEX('Capacity Summary'!$I$139:$BH$238,MATCH('Capacity Backing (Hide)'!N$132,'Capacity Summary'!$B$139:$B$238,0),MATCH('Capacity Backing (Hide)'!$A151,'Capacity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(Hide)'!$A151,'Capacity Summary'!$I$138:$BH$138,0))="x",INDEX('Capacity Summary'!$C$139:$F$238,MATCH('Capacity Backing (Hide)'!O$132,'Capacity Summary'!$B$139:$B$238,0),4),IF(INDEX('Capacity Summary'!$I$139:$BH$238,MATCH('Capacity Backing (Hide)'!O$132,'Capacity Summary'!$B$139:$B$238,0),MATCH('Capacity Backing (Hide)'!$A151,'Capacity Summary'!$I$138:$BH$138,0))&lt;&gt;0,INDEX('Capacity Summary'!$I$139:$BH$238,MATCH('Capacity Backing (Hide)'!O$132,'Capacity Summary'!$B$139:$B$238,0),MATCH('Capacity Backing (Hide)'!$A151,'Capacity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(Hide)'!$A151,'Capacity Summary'!$I$138:$BH$138,0))="x",INDEX('Capacity Summary'!$C$139:$F$238,MATCH('Capacity Backing (Hide)'!P$132,'Capacity Summary'!$B$139:$B$238,0),4),IF(INDEX('Capacity Summary'!$I$139:$BH$238,MATCH('Capacity Backing (Hide)'!P$132,'Capacity Summary'!$B$139:$B$238,0),MATCH('Capacity Backing (Hide)'!$A151,'Capacity Summary'!$I$138:$BH$138,0))&lt;&gt;0,INDEX('Capacity Summary'!$I$139:$BH$238,MATCH('Capacity Backing (Hide)'!P$132,'Capacity Summary'!$B$139:$B$238,0),MATCH('Capacity Backing (Hide)'!$A151,'Capacity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(Hide)'!$A151,'Capacity Summary'!$I$138:$BH$138,0))="x",INDEX('Capacity Summary'!$C$139:$F$238,MATCH('Capacity Backing (Hide)'!Q$132,'Capacity Summary'!$B$139:$B$238,0),4),IF(INDEX('Capacity Summary'!$I$139:$BH$238,MATCH('Capacity Backing (Hide)'!Q$132,'Capacity Summary'!$B$139:$B$238,0),MATCH('Capacity Backing (Hide)'!$A151,'Capacity Summary'!$I$138:$BH$138,0))&lt;&gt;0,INDEX('Capacity Summary'!$I$139:$BH$238,MATCH('Capacity Backing (Hide)'!Q$132,'Capacity Summary'!$B$139:$B$238,0),MATCH('Capacity Backing (Hide)'!$A151,'Capacity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(Hide)'!$A151,'Capacity Summary'!$I$138:$BH$138,0))="x",INDEX('Capacity Summary'!$C$139:$F$238,MATCH('Capacity Backing (Hide)'!R$132,'Capacity Summary'!$B$139:$B$238,0),4),IF(INDEX('Capacity Summary'!$I$139:$BH$238,MATCH('Capacity Backing (Hide)'!R$132,'Capacity Summary'!$B$139:$B$238,0),MATCH('Capacity Backing (Hide)'!$A151,'Capacity Summary'!$I$138:$BH$138,0))&lt;&gt;0,INDEX('Capacity Summary'!$I$139:$BH$238,MATCH('Capacity Backing (Hide)'!R$132,'Capacity Summary'!$B$139:$B$238,0),MATCH('Capacity Backing (Hide)'!$A151,'Capacity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(Hide)'!$A151,'Capacity Summary'!$I$138:$BH$138,0))="x",INDEX('Capacity Summary'!$C$139:$F$238,MATCH('Capacity Backing (Hide)'!S$132,'Capacity Summary'!$B$139:$B$238,0),4),IF(INDEX('Capacity Summary'!$I$139:$BH$238,MATCH('Capacity Backing (Hide)'!S$132,'Capacity Summary'!$B$139:$B$238,0),MATCH('Capacity Backing (Hide)'!$A151,'Capacity Summary'!$I$138:$BH$138,0))&lt;&gt;0,INDEX('Capacity Summary'!$I$139:$BH$238,MATCH('Capacity Backing (Hide)'!S$132,'Capacity Summary'!$B$139:$B$238,0),MATCH('Capacity Backing (Hide)'!$A151,'Capacity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(Hide)'!$A151,'Capacity Summary'!$I$138:$BH$138,0))="x",INDEX('Capacity Summary'!$C$139:$F$238,MATCH('Capacity Backing (Hide)'!T$132,'Capacity Summary'!$B$139:$B$238,0),4),IF(INDEX('Capacity Summary'!$I$139:$BH$238,MATCH('Capacity Backing (Hide)'!T$132,'Capacity Summary'!$B$139:$B$238,0),MATCH('Capacity Backing (Hide)'!$A151,'Capacity Summary'!$I$138:$BH$138,0))&lt;&gt;0,INDEX('Capacity Summary'!$I$139:$BH$238,MATCH('Capacity Backing (Hide)'!T$132,'Capacity Summary'!$B$139:$B$238,0),MATCH('Capacity Backing (Hide)'!$A151,'Capacity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(Hide)'!$A151,'Capacity Summary'!$I$138:$BH$138,0))="x",INDEX('Capacity Summary'!$C$139:$F$238,MATCH('Capacity Backing (Hide)'!U$132,'Capacity Summary'!$B$139:$B$238,0),4),IF(INDEX('Capacity Summary'!$I$139:$BH$238,MATCH('Capacity Backing (Hide)'!U$132,'Capacity Summary'!$B$139:$B$238,0),MATCH('Capacity Backing (Hide)'!$A151,'Capacity Summary'!$I$138:$BH$138,0))&lt;&gt;0,INDEX('Capacity Summary'!$I$139:$BH$238,MATCH('Capacity Backing (Hide)'!U$132,'Capacity Summary'!$B$139:$B$238,0),MATCH('Capacity Backing (Hide)'!$A151,'Capacity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(Hide)'!$A151,'Capacity Summary'!$I$138:$BH$138,0))="x",INDEX('Capacity Summary'!$C$139:$F$238,MATCH('Capacity Backing (Hide)'!V$132,'Capacity Summary'!$B$139:$B$238,0),4),IF(INDEX('Capacity Summary'!$I$139:$BH$238,MATCH('Capacity Backing (Hide)'!V$132,'Capacity Summary'!$B$139:$B$238,0),MATCH('Capacity Backing (Hide)'!$A151,'Capacity Summary'!$I$138:$BH$138,0))&lt;&gt;0,INDEX('Capacity Summary'!$I$139:$BH$238,MATCH('Capacity Backing (Hide)'!V$132,'Capacity Summary'!$B$139:$B$238,0),MATCH('Capacity Backing (Hide)'!$A151,'Capacity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(Hide)'!$A151,'Capacity Summary'!$I$138:$BH$138,0))="x",INDEX('Capacity Summary'!$C$139:$F$238,MATCH('Capacity Backing (Hide)'!W$132,'Capacity Summary'!$B$139:$B$238,0),4),IF(INDEX('Capacity Summary'!$I$139:$BH$238,MATCH('Capacity Backing (Hide)'!W$132,'Capacity Summary'!$B$139:$B$238,0),MATCH('Capacity Backing (Hide)'!$A151,'Capacity Summary'!$I$138:$BH$138,0))&lt;&gt;0,INDEX('Capacity Summary'!$I$139:$BH$238,MATCH('Capacity Backing (Hide)'!W$132,'Capacity Summary'!$B$139:$B$238,0),MATCH('Capacity Backing (Hide)'!$A151,'Capacity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(Hide)'!$A151,'Capacity Summary'!$I$138:$BH$138,0))="x",INDEX('Capacity Summary'!$C$139:$F$238,MATCH('Capacity Backing (Hide)'!X$132,'Capacity Summary'!$B$139:$B$238,0),4),IF(INDEX('Capacity Summary'!$I$139:$BH$238,MATCH('Capacity Backing (Hide)'!X$132,'Capacity Summary'!$B$139:$B$238,0),MATCH('Capacity Backing (Hide)'!$A151,'Capacity Summary'!$I$138:$BH$138,0))&lt;&gt;0,INDEX('Capacity Summary'!$I$139:$BH$238,MATCH('Capacity Backing (Hide)'!X$132,'Capacity Summary'!$B$139:$B$238,0),MATCH('Capacity Backing (Hide)'!$A151,'Capacity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(Hide)'!$A151,'Capacity Summary'!$I$138:$BH$138,0))="x",INDEX('Capacity Summary'!$C$139:$F$238,MATCH('Capacity Backing (Hide)'!Y$132,'Capacity Summary'!$B$139:$B$238,0),4),IF(INDEX('Capacity Summary'!$I$139:$BH$238,MATCH('Capacity Backing (Hide)'!Y$132,'Capacity Summary'!$B$139:$B$238,0),MATCH('Capacity Backing (Hide)'!$A151,'Capacity Summary'!$I$138:$BH$138,0))&lt;&gt;0,INDEX('Capacity Summary'!$I$139:$BH$238,MATCH('Capacity Backing (Hide)'!Y$132,'Capacity Summary'!$B$139:$B$238,0),MATCH('Capacity Backing (Hide)'!$A151,'Capacity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(Hide)'!$A151,'Capacity Summary'!$I$138:$BH$138,0))="x",INDEX('Capacity Summary'!$C$139:$F$238,MATCH('Capacity Backing (Hide)'!Z$132,'Capacity Summary'!$B$139:$B$238,0),4),IF(INDEX('Capacity Summary'!$I$139:$BH$238,MATCH('Capacity Backing (Hide)'!Z$132,'Capacity Summary'!$B$139:$B$238,0),MATCH('Capacity Backing (Hide)'!$A151,'Capacity Summary'!$I$138:$BH$138,0))&lt;&gt;0,INDEX('Capacity Summary'!$I$139:$BH$238,MATCH('Capacity Backing (Hide)'!Z$132,'Capacity Summary'!$B$139:$B$238,0),MATCH('Capacity Backing (Hide)'!$A151,'Capacity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(Hide)'!$A151,'Capacity Summary'!$I$138:$BH$138,0))="x",INDEX('Capacity Summary'!$C$139:$F$238,MATCH('Capacity Backing (Hide)'!AA$132,'Capacity Summary'!$B$139:$B$238,0),4),IF(INDEX('Capacity Summary'!$I$139:$BH$238,MATCH('Capacity Backing (Hide)'!AA$132,'Capacity Summary'!$B$139:$B$238,0),MATCH('Capacity Backing (Hide)'!$A151,'Capacity Summary'!$I$138:$BH$138,0))&lt;&gt;0,INDEX('Capacity Summary'!$I$139:$BH$238,MATCH('Capacity Backing (Hide)'!AA$132,'Capacity Summary'!$B$139:$B$238,0),MATCH('Capacity Backing (Hide)'!$A151,'Capacity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(Hide)'!$A151,'Capacity Summary'!$I$138:$BH$138,0))="x",INDEX('Capacity Summary'!$C$139:$F$238,MATCH('Capacity Backing (Hide)'!AB$132,'Capacity Summary'!$B$139:$B$238,0),4),IF(INDEX('Capacity Summary'!$I$139:$BH$238,MATCH('Capacity Backing (Hide)'!AB$132,'Capacity Summary'!$B$139:$B$238,0),MATCH('Capacity Backing (Hide)'!$A151,'Capacity Summary'!$I$138:$BH$138,0))&lt;&gt;0,INDEX('Capacity Summary'!$I$139:$BH$238,MATCH('Capacity Backing (Hide)'!AB$132,'Capacity Summary'!$B$139:$B$238,0),MATCH('Capacity Backing (Hide)'!$A151,'Capacity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(Hide)'!$A151,'Capacity Summary'!$I$138:$BH$138,0))="x",INDEX('Capacity Summary'!$C$139:$F$238,MATCH('Capacity Backing (Hide)'!AC$132,'Capacity Summary'!$B$139:$B$238,0),4),IF(INDEX('Capacity Summary'!$I$139:$BH$238,MATCH('Capacity Backing (Hide)'!AC$132,'Capacity Summary'!$B$139:$B$238,0),MATCH('Capacity Backing (Hide)'!$A151,'Capacity Summary'!$I$138:$BH$138,0))&lt;&gt;0,INDEX('Capacity Summary'!$I$139:$BH$238,MATCH('Capacity Backing (Hide)'!AC$132,'Capacity Summary'!$B$139:$B$238,0),MATCH('Capacity Backing (Hide)'!$A151,'Capacity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(Hide)'!$A151,'Capacity Summary'!$I$138:$BH$138,0))="x",INDEX('Capacity Summary'!$C$139:$F$238,MATCH('Capacity Backing (Hide)'!AD$132,'Capacity Summary'!$B$139:$B$238,0),4),IF(INDEX('Capacity Summary'!$I$139:$BH$238,MATCH('Capacity Backing (Hide)'!AD$132,'Capacity Summary'!$B$139:$B$238,0),MATCH('Capacity Backing (Hide)'!$A151,'Capacity Summary'!$I$138:$BH$138,0))&lt;&gt;0,INDEX('Capacity Summary'!$I$139:$BH$238,MATCH('Capacity Backing (Hide)'!AD$132,'Capacity Summary'!$B$139:$B$238,0),MATCH('Capacity Backing (Hide)'!$A151,'Capacity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(Hide)'!$A151,'Capacity Summary'!$I$138:$BH$138,0))="x",INDEX('Capacity Summary'!$C$139:$F$238,MATCH('Capacity Backing (Hide)'!AE$132,'Capacity Summary'!$B$139:$B$238,0),4),IF(INDEX('Capacity Summary'!$I$139:$BH$238,MATCH('Capacity Backing (Hide)'!AE$132,'Capacity Summary'!$B$139:$B$238,0),MATCH('Capacity Backing (Hide)'!$A151,'Capacity Summary'!$I$138:$BH$138,0))&lt;&gt;0,INDEX('Capacity Summary'!$I$139:$BH$238,MATCH('Capacity Backing (Hide)'!AE$132,'Capacity Summary'!$B$139:$B$238,0),MATCH('Capacity Backing (Hide)'!$A151,'Capacity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(Hide)'!$A151,'Capacity Summary'!$I$138:$BH$138,0))="x",INDEX('Capacity Summary'!$C$139:$F$238,MATCH('Capacity Backing (Hide)'!AF$132,'Capacity Summary'!$B$139:$B$238,0),4),IF(INDEX('Capacity Summary'!$I$139:$BH$238,MATCH('Capacity Backing (Hide)'!AF$132,'Capacity Summary'!$B$139:$B$238,0),MATCH('Capacity Backing (Hide)'!$A151,'Capacity Summary'!$I$138:$BH$138,0))&lt;&gt;0,INDEX('Capacity Summary'!$I$139:$BH$238,MATCH('Capacity Backing (Hide)'!AF$132,'Capacity Summary'!$B$139:$B$238,0),MATCH('Capacity Backing (Hide)'!$A151,'Capacity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(Hide)'!$A151,'Capacity Summary'!$I$138:$BH$138,0))="x",INDEX('Capacity Summary'!$C$139:$F$238,MATCH('Capacity Backing (Hide)'!AG$132,'Capacity Summary'!$B$139:$B$238,0),4),IF(INDEX('Capacity Summary'!$I$139:$BH$238,MATCH('Capacity Backing (Hide)'!AG$132,'Capacity Summary'!$B$139:$B$238,0),MATCH('Capacity Backing (Hide)'!$A151,'Capacity Summary'!$I$138:$BH$138,0))&lt;&gt;0,INDEX('Capacity Summary'!$I$139:$BH$238,MATCH('Capacity Backing (Hide)'!AG$132,'Capacity Summary'!$B$139:$B$238,0),MATCH('Capacity Backing (Hide)'!$A151,'Capacity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(Hide)'!$A151,'Capacity Summary'!$I$138:$BH$138,0))="x",INDEX('Capacity Summary'!$C$139:$F$238,MATCH('Capacity Backing (Hide)'!AH$132,'Capacity Summary'!$B$139:$B$238,0),4),IF(INDEX('Capacity Summary'!$I$139:$BH$238,MATCH('Capacity Backing (Hide)'!AH$132,'Capacity Summary'!$B$139:$B$238,0),MATCH('Capacity Backing (Hide)'!$A151,'Capacity Summary'!$I$138:$BH$138,0))&lt;&gt;0,INDEX('Capacity Summary'!$I$139:$BH$238,MATCH('Capacity Backing (Hide)'!AH$132,'Capacity Summary'!$B$139:$B$238,0),MATCH('Capacity Backing (Hide)'!$A151,'Capacity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(Hide)'!$A151,'Capacity Summary'!$I$138:$BH$138,0))="x",INDEX('Capacity Summary'!$C$139:$F$238,MATCH('Capacity Backing (Hide)'!AI$132,'Capacity Summary'!$B$139:$B$238,0),4),IF(INDEX('Capacity Summary'!$I$139:$BH$238,MATCH('Capacity Backing (Hide)'!AI$132,'Capacity Summary'!$B$139:$B$238,0),MATCH('Capacity Backing (Hide)'!$A151,'Capacity Summary'!$I$138:$BH$138,0))&lt;&gt;0,INDEX('Capacity Summary'!$I$139:$BH$238,MATCH('Capacity Backing (Hide)'!AI$132,'Capacity Summary'!$B$139:$B$238,0),MATCH('Capacity Backing (Hide)'!$A151,'Capacity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(Hide)'!$A151,'Capacity Summary'!$I$138:$BH$138,0))="x",INDEX('Capacity Summary'!$C$139:$F$238,MATCH('Capacity Backing (Hide)'!AJ$132,'Capacity Summary'!$B$139:$B$238,0),4),IF(INDEX('Capacity Summary'!$I$139:$BH$238,MATCH('Capacity Backing (Hide)'!AJ$132,'Capacity Summary'!$B$139:$B$238,0),MATCH('Capacity Backing (Hide)'!$A151,'Capacity Summary'!$I$138:$BH$138,0))&lt;&gt;0,INDEX('Capacity Summary'!$I$139:$BH$238,MATCH('Capacity Backing (Hide)'!AJ$132,'Capacity Summary'!$B$139:$B$238,0),MATCH('Capacity Backing (Hide)'!$A151,'Capacity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(Hide)'!$A151,'Capacity Summary'!$I$138:$BH$138,0))="x",INDEX('Capacity Summary'!$C$139:$F$238,MATCH('Capacity Backing (Hide)'!AK$132,'Capacity Summary'!$B$139:$B$238,0),4),IF(INDEX('Capacity Summary'!$I$139:$BH$238,MATCH('Capacity Backing (Hide)'!AK$132,'Capacity Summary'!$B$139:$B$238,0),MATCH('Capacity Backing (Hide)'!$A151,'Capacity Summary'!$I$138:$BH$138,0))&lt;&gt;0,INDEX('Capacity Summary'!$I$139:$BH$238,MATCH('Capacity Backing (Hide)'!AK$132,'Capacity Summary'!$B$139:$B$238,0),MATCH('Capacity Backing (Hide)'!$A151,'Capacity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(Hide)'!$A151,'Capacity Summary'!$I$138:$BH$138,0))="x",INDEX('Capacity Summary'!$C$139:$F$238,MATCH('Capacity Backing (Hide)'!AL$132,'Capacity Summary'!$B$139:$B$238,0),4),IF(INDEX('Capacity Summary'!$I$139:$BH$238,MATCH('Capacity Backing (Hide)'!AL$132,'Capacity Summary'!$B$139:$B$238,0),MATCH('Capacity Backing (Hide)'!$A151,'Capacity Summary'!$I$138:$BH$138,0))&lt;&gt;0,INDEX('Capacity Summary'!$I$139:$BH$238,MATCH('Capacity Backing (Hide)'!AL$132,'Capacity Summary'!$B$139:$B$238,0),MATCH('Capacity Backing (Hide)'!$A151,'Capacity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(Hide)'!$A151,'Capacity Summary'!$I$138:$BH$138,0))="x",INDEX('Capacity Summary'!$C$139:$F$238,MATCH('Capacity Backing (Hide)'!AM$132,'Capacity Summary'!$B$139:$B$238,0),4),IF(INDEX('Capacity Summary'!$I$139:$BH$238,MATCH('Capacity Backing (Hide)'!AM$132,'Capacity Summary'!$B$139:$B$238,0),MATCH('Capacity Backing (Hide)'!$A151,'Capacity Summary'!$I$138:$BH$138,0))&lt;&gt;0,INDEX('Capacity Summary'!$I$139:$BH$238,MATCH('Capacity Backing (Hide)'!AM$132,'Capacity Summary'!$B$139:$B$238,0),MATCH('Capacity Backing (Hide)'!$A151,'Capacity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(Hide)'!$A151,'Capacity Summary'!$I$138:$BH$138,0))="x",INDEX('Capacity Summary'!$C$139:$F$238,MATCH('Capacity Backing (Hide)'!AN$132,'Capacity Summary'!$B$139:$B$238,0),4),IF(INDEX('Capacity Summary'!$I$139:$BH$238,MATCH('Capacity Backing (Hide)'!AN$132,'Capacity Summary'!$B$139:$B$238,0),MATCH('Capacity Backing (Hide)'!$A151,'Capacity Summary'!$I$138:$BH$138,0))&lt;&gt;0,INDEX('Capacity Summary'!$I$139:$BH$238,MATCH('Capacity Backing (Hide)'!AN$132,'Capacity Summary'!$B$139:$B$238,0),MATCH('Capacity Backing (Hide)'!$A151,'Capacity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(Hide)'!$A151,'Capacity Summary'!$I$138:$BH$138,0))="x",INDEX('Capacity Summary'!$C$139:$F$238,MATCH('Capacity Backing (Hide)'!AO$132,'Capacity Summary'!$B$139:$B$238,0),4),IF(INDEX('Capacity Summary'!$I$139:$BH$238,MATCH('Capacity Backing (Hide)'!AO$132,'Capacity Summary'!$B$139:$B$238,0),MATCH('Capacity Backing (Hide)'!$A151,'Capacity Summary'!$I$138:$BH$138,0))&lt;&gt;0,INDEX('Capacity Summary'!$I$139:$BH$238,MATCH('Capacity Backing (Hide)'!AO$132,'Capacity Summary'!$B$139:$B$238,0),MATCH('Capacity Backing (Hide)'!$A151,'Capacity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(Hide)'!$A151,'Capacity Summary'!$I$138:$BH$138,0))="x",INDEX('Capacity Summary'!$C$139:$F$238,MATCH('Capacity Backing (Hide)'!AP$132,'Capacity Summary'!$B$139:$B$238,0),4),IF(INDEX('Capacity Summary'!$I$139:$BH$238,MATCH('Capacity Backing (Hide)'!AP$132,'Capacity Summary'!$B$139:$B$238,0),MATCH('Capacity Backing (Hide)'!$A151,'Capacity Summary'!$I$138:$BH$138,0))&lt;&gt;0,INDEX('Capacity Summary'!$I$139:$BH$238,MATCH('Capacity Backing (Hide)'!AP$132,'Capacity Summary'!$B$139:$B$238,0),MATCH('Capacity Backing (Hide)'!$A151,'Capacity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(Hide)'!$A151,'Capacity Summary'!$I$138:$BH$138,0))="x",INDEX('Capacity Summary'!$C$139:$F$238,MATCH('Capacity Backing (Hide)'!AQ$132,'Capacity Summary'!$B$139:$B$238,0),4),IF(INDEX('Capacity Summary'!$I$139:$BH$238,MATCH('Capacity Backing (Hide)'!AQ$132,'Capacity Summary'!$B$139:$B$238,0),MATCH('Capacity Backing (Hide)'!$A151,'Capacity Summary'!$I$138:$BH$138,0))&lt;&gt;0,INDEX('Capacity Summary'!$I$139:$BH$238,MATCH('Capacity Backing (Hide)'!AQ$132,'Capacity Summary'!$B$139:$B$238,0),MATCH('Capacity Backing (Hide)'!$A151,'Capacity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(Hide)'!$A151,'Capacity Summary'!$I$138:$BH$138,0))="x",INDEX('Capacity Summary'!$C$139:$F$238,MATCH('Capacity Backing (Hide)'!AR$132,'Capacity Summary'!$B$139:$B$238,0),4),IF(INDEX('Capacity Summary'!$I$139:$BH$238,MATCH('Capacity Backing (Hide)'!AR$132,'Capacity Summary'!$B$139:$B$238,0),MATCH('Capacity Backing (Hide)'!$A151,'Capacity Summary'!$I$138:$BH$138,0))&lt;&gt;0,INDEX('Capacity Summary'!$I$139:$BH$238,MATCH('Capacity Backing (Hide)'!AR$132,'Capacity Summary'!$B$139:$B$238,0),MATCH('Capacity Backing (Hide)'!$A151,'Capacity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(Hide)'!$A151,'Capacity Summary'!$I$138:$BH$138,0))="x",INDEX('Capacity Summary'!$C$139:$F$238,MATCH('Capacity Backing (Hide)'!AS$132,'Capacity Summary'!$B$139:$B$238,0),4),IF(INDEX('Capacity Summary'!$I$139:$BH$238,MATCH('Capacity Backing (Hide)'!AS$132,'Capacity Summary'!$B$139:$B$238,0),MATCH('Capacity Backing (Hide)'!$A151,'Capacity Summary'!$I$138:$BH$138,0))&lt;&gt;0,INDEX('Capacity Summary'!$I$139:$BH$238,MATCH('Capacity Backing (Hide)'!AS$132,'Capacity Summary'!$B$139:$B$238,0),MATCH('Capacity Backing (Hide)'!$A151,'Capacity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(Hide)'!$A151,'Capacity Summary'!$I$138:$BH$138,0))="x",INDEX('Capacity Summary'!$C$139:$F$238,MATCH('Capacity Backing (Hide)'!AT$132,'Capacity Summary'!$B$139:$B$238,0),4),IF(INDEX('Capacity Summary'!$I$139:$BH$238,MATCH('Capacity Backing (Hide)'!AT$132,'Capacity Summary'!$B$139:$B$238,0),MATCH('Capacity Backing (Hide)'!$A151,'Capacity Summary'!$I$138:$BH$138,0))&lt;&gt;0,INDEX('Capacity Summary'!$I$139:$BH$238,MATCH('Capacity Backing (Hide)'!AT$132,'Capacity Summary'!$B$139:$B$238,0),MATCH('Capacity Backing (Hide)'!$A151,'Capacity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(Hide)'!$A151,'Capacity Summary'!$I$138:$BH$138,0))="x",INDEX('Capacity Summary'!$C$139:$F$238,MATCH('Capacity Backing (Hide)'!AU$132,'Capacity Summary'!$B$139:$B$238,0),4),IF(INDEX('Capacity Summary'!$I$139:$BH$238,MATCH('Capacity Backing (Hide)'!AU$132,'Capacity Summary'!$B$139:$B$238,0),MATCH('Capacity Backing (Hide)'!$A151,'Capacity Summary'!$I$138:$BH$138,0))&lt;&gt;0,INDEX('Capacity Summary'!$I$139:$BH$238,MATCH('Capacity Backing (Hide)'!AU$132,'Capacity Summary'!$B$139:$B$238,0),MATCH('Capacity Backing (Hide)'!$A151,'Capacity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(Hide)'!$A151,'Capacity Summary'!$I$138:$BH$138,0))="x",INDEX('Capacity Summary'!$C$139:$F$238,MATCH('Capacity Backing (Hide)'!AV$132,'Capacity Summary'!$B$139:$B$238,0),4),IF(INDEX('Capacity Summary'!$I$139:$BH$238,MATCH('Capacity Backing (Hide)'!AV$132,'Capacity Summary'!$B$139:$B$238,0),MATCH('Capacity Backing (Hide)'!$A151,'Capacity Summary'!$I$138:$BH$138,0))&lt;&gt;0,INDEX('Capacity Summary'!$I$139:$BH$238,MATCH('Capacity Backing (Hide)'!AV$132,'Capacity Summary'!$B$139:$B$238,0),MATCH('Capacity Backing (Hide)'!$A151,'Capacity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(Hide)'!$A151,'Capacity Summary'!$I$138:$BH$138,0))="x",INDEX('Capacity Summary'!$C$139:$F$238,MATCH('Capacity Backing (Hide)'!AW$132,'Capacity Summary'!$B$139:$B$238,0),4),IF(INDEX('Capacity Summary'!$I$139:$BH$238,MATCH('Capacity Backing (Hide)'!AW$132,'Capacity Summary'!$B$139:$B$238,0),MATCH('Capacity Backing (Hide)'!$A151,'Capacity Summary'!$I$138:$BH$138,0))&lt;&gt;0,INDEX('Capacity Summary'!$I$139:$BH$238,MATCH('Capacity Backing (Hide)'!AW$132,'Capacity Summary'!$B$139:$B$238,0),MATCH('Capacity Backing (Hide)'!$A151,'Capacity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(Hide)'!$A151,'Capacity Summary'!$I$138:$BH$138,0))="x",INDEX('Capacity Summary'!$C$139:$F$238,MATCH('Capacity Backing (Hide)'!AX$132,'Capacity Summary'!$B$139:$B$238,0),4),IF(INDEX('Capacity Summary'!$I$139:$BH$238,MATCH('Capacity Backing (Hide)'!AX$132,'Capacity Summary'!$B$139:$B$238,0),MATCH('Capacity Backing (Hide)'!$A151,'Capacity Summary'!$I$138:$BH$138,0))&lt;&gt;0,INDEX('Capacity Summary'!$I$139:$BH$238,MATCH('Capacity Backing (Hide)'!AX$132,'Capacity Summary'!$B$139:$B$238,0),MATCH('Capacity Backing (Hide)'!$A151,'Capacity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(Hide)'!$A151,'Capacity Summary'!$I$138:$BH$138,0))="x",INDEX('Capacity Summary'!$C$139:$F$238,MATCH('Capacity Backing (Hide)'!AY$132,'Capacity Summary'!$B$139:$B$238,0),4),IF(INDEX('Capacity Summary'!$I$139:$BH$238,MATCH('Capacity Backing (Hide)'!AY$132,'Capacity Summary'!$B$139:$B$238,0),MATCH('Capacity Backing (Hide)'!$A151,'Capacity Summary'!$I$138:$BH$138,0))&lt;&gt;0,INDEX('Capacity Summary'!$I$139:$BH$238,MATCH('Capacity Backing (Hide)'!AY$132,'Capacity Summary'!$B$139:$B$238,0),MATCH('Capacity Backing (Hide)'!$A151,'Capacity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(Hide)'!$A151,'Capacity Summary'!$I$138:$BH$138,0))="x",INDEX('Capacity Summary'!$C$139:$F$238,MATCH('Capacity Backing (Hide)'!AZ$132,'Capacity Summary'!$B$139:$B$238,0),4),IF(INDEX('Capacity Summary'!$I$139:$BH$238,MATCH('Capacity Backing (Hide)'!AZ$132,'Capacity Summary'!$B$139:$B$238,0),MATCH('Capacity Backing (Hide)'!$A151,'Capacity Summary'!$I$138:$BH$138,0))&lt;&gt;0,INDEX('Capacity Summary'!$I$139:$BH$238,MATCH('Capacity Backing (Hide)'!AZ$132,'Capacity Summary'!$B$139:$B$238,0),MATCH('Capacity Backing (Hide)'!$A151,'Capacity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(Hide)'!$A151,'Capacity Summary'!$I$138:$BH$138,0))="x",INDEX('Capacity Summary'!$C$139:$F$238,MATCH('Capacity Backing (Hide)'!BA$132,'Capacity Summary'!$B$139:$B$238,0),4),IF(INDEX('Capacity Summary'!$I$139:$BH$238,MATCH('Capacity Backing (Hide)'!BA$132,'Capacity Summary'!$B$139:$B$238,0),MATCH('Capacity Backing (Hide)'!$A151,'Capacity Summary'!$I$138:$BH$138,0))&lt;&gt;0,INDEX('Capacity Summary'!$I$139:$BH$238,MATCH('Capacity Backing (Hide)'!BA$132,'Capacity Summary'!$B$139:$B$238,0),MATCH('Capacity Backing (Hide)'!$A151,'Capacity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(Hide)'!$A151,'Capacity Summary'!$I$138:$BH$138,0))="x",INDEX('Capacity Summary'!$C$139:$F$238,MATCH('Capacity Backing (Hide)'!BB$132,'Capacity Summary'!$B$139:$B$238,0),4),IF(INDEX('Capacity Summary'!$I$139:$BH$238,MATCH('Capacity Backing (Hide)'!BB$132,'Capacity Summary'!$B$139:$B$238,0),MATCH('Capacity Backing (Hide)'!$A151,'Capacity Summary'!$I$138:$BH$138,0))&lt;&gt;0,INDEX('Capacity Summary'!$I$139:$BH$238,MATCH('Capacity Backing (Hide)'!BB$132,'Capacity Summary'!$B$139:$B$238,0),MATCH('Capacity Backing (Hide)'!$A151,'Capacity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(Hide)'!$A151,'Capacity Summary'!$I$138:$BH$138,0))="x",INDEX('Capacity Summary'!$C$139:$F$238,MATCH('Capacity Backing (Hide)'!BC$132,'Capacity Summary'!$B$139:$B$238,0),4),IF(INDEX('Capacity Summary'!$I$139:$BH$238,MATCH('Capacity Backing (Hide)'!BC$132,'Capacity Summary'!$B$139:$B$238,0),MATCH('Capacity Backing (Hide)'!$A151,'Capacity Summary'!$I$138:$BH$138,0))&lt;&gt;0,INDEX('Capacity Summary'!$I$139:$BH$238,MATCH('Capacity Backing (Hide)'!BC$132,'Capacity Summary'!$B$139:$B$238,0),MATCH('Capacity Backing (Hide)'!$A151,'Capacity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(Hide)'!$A151,'Capacity Summary'!$I$138:$BH$138,0))="x",INDEX('Capacity Summary'!$C$139:$F$238,MATCH('Capacity Backing (Hide)'!BD$132,'Capacity Summary'!$B$139:$B$238,0),4),IF(INDEX('Capacity Summary'!$I$139:$BH$238,MATCH('Capacity Backing (Hide)'!BD$132,'Capacity Summary'!$B$139:$B$238,0),MATCH('Capacity Backing (Hide)'!$A151,'Capacity Summary'!$I$138:$BH$138,0))&lt;&gt;0,INDEX('Capacity Summary'!$I$139:$BH$238,MATCH('Capacity Backing (Hide)'!BD$132,'Capacity Summary'!$B$139:$B$238,0),MATCH('Capacity Backing (Hide)'!$A151,'Capacity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(Hide)'!$A151,'Capacity Summary'!$I$138:$BH$138,0))="x",INDEX('Capacity Summary'!$C$139:$F$238,MATCH('Capacity Backing (Hide)'!BE$132,'Capacity Summary'!$B$139:$B$238,0),4),IF(INDEX('Capacity Summary'!$I$139:$BH$238,MATCH('Capacity Backing (Hide)'!BE$132,'Capacity Summary'!$B$139:$B$238,0),MATCH('Capacity Backing (Hide)'!$A151,'Capacity Summary'!$I$138:$BH$138,0))&lt;&gt;0,INDEX('Capacity Summary'!$I$139:$BH$238,MATCH('Capacity Backing (Hide)'!BE$132,'Capacity Summary'!$B$139:$B$238,0),MATCH('Capacity Backing (Hide)'!$A151,'Capacity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(Hide)'!$A151,'Capacity Summary'!$I$138:$BH$138,0))="x",INDEX('Capacity Summary'!$C$139:$F$238,MATCH('Capacity Backing (Hide)'!BF$132,'Capacity Summary'!$B$139:$B$238,0),4),IF(INDEX('Capacity Summary'!$I$139:$BH$238,MATCH('Capacity Backing (Hide)'!BF$132,'Capacity Summary'!$B$139:$B$238,0),MATCH('Capacity Backing (Hide)'!$A151,'Capacity Summary'!$I$138:$BH$138,0))&lt;&gt;0,INDEX('Capacity Summary'!$I$139:$BH$238,MATCH('Capacity Backing (Hide)'!BF$132,'Capacity Summary'!$B$139:$B$238,0),MATCH('Capacity Backing (Hide)'!$A151,'Capacity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(Hide)'!$A151,'Capacity Summary'!$I$138:$BH$138,0))="x",INDEX('Capacity Summary'!$C$139:$F$238,MATCH('Capacity Backing (Hide)'!BG$132,'Capacity Summary'!$B$139:$B$238,0),4),IF(INDEX('Capacity Summary'!$I$139:$BH$238,MATCH('Capacity Backing (Hide)'!BG$132,'Capacity Summary'!$B$139:$B$238,0),MATCH('Capacity Backing (Hide)'!$A151,'Capacity Summary'!$I$138:$BH$138,0))&lt;&gt;0,INDEX('Capacity Summary'!$I$139:$BH$238,MATCH('Capacity Backing (Hide)'!BG$132,'Capacity Summary'!$B$139:$B$238,0),MATCH('Capacity Backing (Hide)'!$A151,'Capacity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(Hide)'!$A151,'Capacity Summary'!$I$138:$BH$138,0))="x",INDEX('Capacity Summary'!$C$139:$F$238,MATCH('Capacity Backing (Hide)'!BH$132,'Capacity Summary'!$B$139:$B$238,0),4),IF(INDEX('Capacity Summary'!$I$139:$BH$238,MATCH('Capacity Backing (Hide)'!BH$132,'Capacity Summary'!$B$139:$B$238,0),MATCH('Capacity Backing (Hide)'!$A151,'Capacity Summary'!$I$138:$BH$138,0))&lt;&gt;0,INDEX('Capacity Summary'!$I$139:$BH$238,MATCH('Capacity Backing (Hide)'!BH$132,'Capacity Summary'!$B$139:$B$238,0),MATCH('Capacity Backing (Hide)'!$A151,'Capacity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(Hide)'!$A151,'Capacity Summary'!$I$138:$BH$138,0))="x",INDEX('Capacity Summary'!$C$139:$F$238,MATCH('Capacity Backing (Hide)'!BI$132,'Capacity Summary'!$B$139:$B$238,0),4),IF(INDEX('Capacity Summary'!$I$139:$BH$238,MATCH('Capacity Backing (Hide)'!BI$132,'Capacity Summary'!$B$139:$B$238,0),MATCH('Capacity Backing (Hide)'!$A151,'Capacity Summary'!$I$138:$BH$138,0))&lt;&gt;0,INDEX('Capacity Summary'!$I$139:$BH$238,MATCH('Capacity Backing (Hide)'!BI$132,'Capacity Summary'!$B$139:$B$238,0),MATCH('Capacity Backing (Hide)'!$A151,'Capacity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(Hide)'!$A151,'Capacity Summary'!$I$138:$BH$138,0))="x",INDEX('Capacity Summary'!$C$139:$F$238,MATCH('Capacity Backing (Hide)'!BJ$132,'Capacity Summary'!$B$139:$B$238,0),4),IF(INDEX('Capacity Summary'!$I$139:$BH$238,MATCH('Capacity Backing (Hide)'!BJ$132,'Capacity Summary'!$B$139:$B$238,0),MATCH('Capacity Backing (Hide)'!$A151,'Capacity Summary'!$I$138:$BH$138,0))&lt;&gt;0,INDEX('Capacity Summary'!$I$139:$BH$238,MATCH('Capacity Backing (Hide)'!BJ$132,'Capacity Summary'!$B$139:$B$238,0),MATCH('Capacity Backing (Hide)'!$A151,'Capacity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(Hide)'!$A151,'Capacity Summary'!$I$138:$BH$138,0))="x",INDEX('Capacity Summary'!$C$139:$F$238,MATCH('Capacity Backing (Hide)'!BK$132,'Capacity Summary'!$B$139:$B$238,0),4),IF(INDEX('Capacity Summary'!$I$139:$BH$238,MATCH('Capacity Backing (Hide)'!BK$132,'Capacity Summary'!$B$139:$B$238,0),MATCH('Capacity Backing (Hide)'!$A151,'Capacity Summary'!$I$138:$BH$138,0))&lt;&gt;0,INDEX('Capacity Summary'!$I$139:$BH$238,MATCH('Capacity Backing (Hide)'!BK$132,'Capacity Summary'!$B$139:$B$238,0),MATCH('Capacity Backing (Hide)'!$A151,'Capacity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(Hide)'!$A151,'Capacity Summary'!$I$138:$BH$138,0))="x",INDEX('Capacity Summary'!$C$139:$F$238,MATCH('Capacity Backing (Hide)'!BL$132,'Capacity Summary'!$B$139:$B$238,0),4),IF(INDEX('Capacity Summary'!$I$139:$BH$238,MATCH('Capacity Backing (Hide)'!BL$132,'Capacity Summary'!$B$139:$B$238,0),MATCH('Capacity Backing (Hide)'!$A151,'Capacity Summary'!$I$138:$BH$138,0))&lt;&gt;0,INDEX('Capacity Summary'!$I$139:$BH$238,MATCH('Capacity Backing (Hide)'!BL$132,'Capacity Summary'!$B$139:$B$238,0),MATCH('Capacity Backing (Hide)'!$A151,'Capacity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(Hide)'!$A151,'Capacity Summary'!$I$138:$BH$138,0))="x",INDEX('Capacity Summary'!$C$139:$F$238,MATCH('Capacity Backing (Hide)'!BM$132,'Capacity Summary'!$B$139:$B$238,0),4),IF(INDEX('Capacity Summary'!$I$139:$BH$238,MATCH('Capacity Backing (Hide)'!BM$132,'Capacity Summary'!$B$139:$B$238,0),MATCH('Capacity Backing (Hide)'!$A151,'Capacity Summary'!$I$138:$BH$138,0))&lt;&gt;0,INDEX('Capacity Summary'!$I$139:$BH$238,MATCH('Capacity Backing (Hide)'!BM$132,'Capacity Summary'!$B$139:$B$238,0),MATCH('Capacity Backing (Hide)'!$A151,'Capacity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(Hide)'!$A151,'Capacity Summary'!$I$138:$BH$138,0))="x",INDEX('Capacity Summary'!$C$139:$F$238,MATCH('Capacity Backing (Hide)'!BN$132,'Capacity Summary'!$B$139:$B$238,0),4),IF(INDEX('Capacity Summary'!$I$139:$BH$238,MATCH('Capacity Backing (Hide)'!BN$132,'Capacity Summary'!$B$139:$B$238,0),MATCH('Capacity Backing (Hide)'!$A151,'Capacity Summary'!$I$138:$BH$138,0))&lt;&gt;0,INDEX('Capacity Summary'!$I$139:$BH$238,MATCH('Capacity Backing (Hide)'!BN$132,'Capacity Summary'!$B$139:$B$238,0),MATCH('Capacity Backing (Hide)'!$A151,'Capacity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(Hide)'!$A151,'Capacity Summary'!$I$138:$BH$138,0))="x",INDEX('Capacity Summary'!$C$139:$F$238,MATCH('Capacity Backing (Hide)'!BO$132,'Capacity Summary'!$B$139:$B$238,0),4),IF(INDEX('Capacity Summary'!$I$139:$BH$238,MATCH('Capacity Backing (Hide)'!BO$132,'Capacity Summary'!$B$139:$B$238,0),MATCH('Capacity Backing (Hide)'!$A151,'Capacity Summary'!$I$138:$BH$138,0))&lt;&gt;0,INDEX('Capacity Summary'!$I$139:$BH$238,MATCH('Capacity Backing (Hide)'!BO$132,'Capacity Summary'!$B$139:$B$238,0),MATCH('Capacity Backing (Hide)'!$A151,'Capacity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(Hide)'!$A151,'Capacity Summary'!$I$138:$BH$138,0))="x",INDEX('Capacity Summary'!$C$139:$F$238,MATCH('Capacity Backing (Hide)'!BP$132,'Capacity Summary'!$B$139:$B$238,0),4),IF(INDEX('Capacity Summary'!$I$139:$BH$238,MATCH('Capacity Backing (Hide)'!BP$132,'Capacity Summary'!$B$139:$B$238,0),MATCH('Capacity Backing (Hide)'!$A151,'Capacity Summary'!$I$138:$BH$138,0))&lt;&gt;0,INDEX('Capacity Summary'!$I$139:$BH$238,MATCH('Capacity Backing (Hide)'!BP$132,'Capacity Summary'!$B$139:$B$238,0),MATCH('Capacity Backing (Hide)'!$A151,'Capacity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(Hide)'!$A151,'Capacity Summary'!$I$138:$BH$138,0))="x",INDEX('Capacity Summary'!$C$139:$F$238,MATCH('Capacity Backing (Hide)'!BQ$132,'Capacity Summary'!$B$139:$B$238,0),4),IF(INDEX('Capacity Summary'!$I$139:$BH$238,MATCH('Capacity Backing (Hide)'!BQ$132,'Capacity Summary'!$B$139:$B$238,0),MATCH('Capacity Backing (Hide)'!$A151,'Capacity Summary'!$I$138:$BH$138,0))&lt;&gt;0,INDEX('Capacity Summary'!$I$139:$BH$238,MATCH('Capacity Backing (Hide)'!BQ$132,'Capacity Summary'!$B$139:$B$238,0),MATCH('Capacity Backing (Hide)'!$A151,'Capacity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(Hide)'!$A151,'Capacity Summary'!$I$138:$BH$138,0))="x",INDEX('Capacity Summary'!$C$139:$F$238,MATCH('Capacity Backing (Hide)'!BR$132,'Capacity Summary'!$B$139:$B$238,0),4),IF(INDEX('Capacity Summary'!$I$139:$BH$238,MATCH('Capacity Backing (Hide)'!BR$132,'Capacity Summary'!$B$139:$B$238,0),MATCH('Capacity Backing (Hide)'!$A151,'Capacity Summary'!$I$138:$BH$138,0))&lt;&gt;0,INDEX('Capacity Summary'!$I$139:$BH$238,MATCH('Capacity Backing (Hide)'!BR$132,'Capacity Summary'!$B$139:$B$238,0),MATCH('Capacity Backing (Hide)'!$A151,'Capacity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(Hide)'!$A151,'Capacity Summary'!$I$138:$BH$138,0))="x",INDEX('Capacity Summary'!$C$139:$F$238,MATCH('Capacity Backing (Hide)'!BS$132,'Capacity Summary'!$B$139:$B$238,0),4),IF(INDEX('Capacity Summary'!$I$139:$BH$238,MATCH('Capacity Backing (Hide)'!BS$132,'Capacity Summary'!$B$139:$B$238,0),MATCH('Capacity Backing (Hide)'!$A151,'Capacity Summary'!$I$138:$BH$138,0))&lt;&gt;0,INDEX('Capacity Summary'!$I$139:$BH$238,MATCH('Capacity Backing (Hide)'!BS$132,'Capacity Summary'!$B$139:$B$238,0),MATCH('Capacity Backing (Hide)'!$A151,'Capacity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(Hide)'!$A151,'Capacity Summary'!$I$138:$BH$138,0))="x",INDEX('Capacity Summary'!$C$139:$F$238,MATCH('Capacity Backing (Hide)'!BT$132,'Capacity Summary'!$B$139:$B$238,0),4),IF(INDEX('Capacity Summary'!$I$139:$BH$238,MATCH('Capacity Backing (Hide)'!BT$132,'Capacity Summary'!$B$139:$B$238,0),MATCH('Capacity Backing (Hide)'!$A151,'Capacity Summary'!$I$138:$BH$138,0))&lt;&gt;0,INDEX('Capacity Summary'!$I$139:$BH$238,MATCH('Capacity Backing (Hide)'!BT$132,'Capacity Summary'!$B$139:$B$238,0),MATCH('Capacity Backing (Hide)'!$A151,'Capacity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(Hide)'!$A151,'Capacity Summary'!$I$138:$BH$138,0))="x",INDEX('Capacity Summary'!$C$139:$F$238,MATCH('Capacity Backing (Hide)'!BU$132,'Capacity Summary'!$B$139:$B$238,0),4),IF(INDEX('Capacity Summary'!$I$139:$BH$238,MATCH('Capacity Backing (Hide)'!BU$132,'Capacity Summary'!$B$139:$B$238,0),MATCH('Capacity Backing (Hide)'!$A151,'Capacity Summary'!$I$138:$BH$138,0))&lt;&gt;0,INDEX('Capacity Summary'!$I$139:$BH$238,MATCH('Capacity Backing (Hide)'!BU$132,'Capacity Summary'!$B$139:$B$238,0),MATCH('Capacity Backing (Hide)'!$A151,'Capacity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(Hide)'!$A151,'Capacity Summary'!$I$138:$BH$138,0))="x",INDEX('Capacity Summary'!$C$139:$F$238,MATCH('Capacity Backing (Hide)'!BV$132,'Capacity Summary'!$B$139:$B$238,0),4),IF(INDEX('Capacity Summary'!$I$139:$BH$238,MATCH('Capacity Backing (Hide)'!BV$132,'Capacity Summary'!$B$139:$B$238,0),MATCH('Capacity Backing (Hide)'!$A151,'Capacity Summary'!$I$138:$BH$138,0))&lt;&gt;0,INDEX('Capacity Summary'!$I$139:$BH$238,MATCH('Capacity Backing (Hide)'!BV$132,'Capacity Summary'!$B$139:$B$238,0),MATCH('Capacity Backing (Hide)'!$A151,'Capacity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(Hide)'!$A151,'Capacity Summary'!$I$138:$BH$138,0))="x",INDEX('Capacity Summary'!$C$139:$F$238,MATCH('Capacity Backing (Hide)'!BW$132,'Capacity Summary'!$B$139:$B$238,0),4),IF(INDEX('Capacity Summary'!$I$139:$BH$238,MATCH('Capacity Backing (Hide)'!BW$132,'Capacity Summary'!$B$139:$B$238,0),MATCH('Capacity Backing (Hide)'!$A151,'Capacity Summary'!$I$138:$BH$138,0))&lt;&gt;0,INDEX('Capacity Summary'!$I$139:$BH$238,MATCH('Capacity Backing (Hide)'!BW$132,'Capacity Summary'!$B$139:$B$238,0),MATCH('Capacity Backing (Hide)'!$A151,'Capacity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(Hide)'!$A151,'Capacity Summary'!$I$138:$BH$138,0))="x",INDEX('Capacity Summary'!$C$139:$F$238,MATCH('Capacity Backing (Hide)'!BX$132,'Capacity Summary'!$B$139:$B$238,0),4),IF(INDEX('Capacity Summary'!$I$139:$BH$238,MATCH('Capacity Backing (Hide)'!BX$132,'Capacity Summary'!$B$139:$B$238,0),MATCH('Capacity Backing (Hide)'!$A151,'Capacity Summary'!$I$138:$BH$138,0))&lt;&gt;0,INDEX('Capacity Summary'!$I$139:$BH$238,MATCH('Capacity Backing (Hide)'!BX$132,'Capacity Summary'!$B$139:$B$238,0),MATCH('Capacity Backing (Hide)'!$A151,'Capacity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(Hide)'!$A151,'Capacity Summary'!$I$138:$BH$138,0))="x",INDEX('Capacity Summary'!$C$139:$F$238,MATCH('Capacity Backing (Hide)'!BY$132,'Capacity Summary'!$B$139:$B$238,0),4),IF(INDEX('Capacity Summary'!$I$139:$BH$238,MATCH('Capacity Backing (Hide)'!BY$132,'Capacity Summary'!$B$139:$B$238,0),MATCH('Capacity Backing (Hide)'!$A151,'Capacity Summary'!$I$138:$BH$138,0))&lt;&gt;0,INDEX('Capacity Summary'!$I$139:$BH$238,MATCH('Capacity Backing (Hide)'!BY$132,'Capacity Summary'!$B$139:$B$238,0),MATCH('Capacity Backing (Hide)'!$A151,'Capacity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(Hide)'!$A151,'Capacity Summary'!$I$138:$BH$138,0))="x",INDEX('Capacity Summary'!$C$139:$F$238,MATCH('Capacity Backing (Hide)'!BZ$132,'Capacity Summary'!$B$139:$B$238,0),4),IF(INDEX('Capacity Summary'!$I$139:$BH$238,MATCH('Capacity Backing (Hide)'!BZ$132,'Capacity Summary'!$B$139:$B$238,0),MATCH('Capacity Backing (Hide)'!$A151,'Capacity Summary'!$I$138:$BH$138,0))&lt;&gt;0,INDEX('Capacity Summary'!$I$139:$BH$238,MATCH('Capacity Backing (Hide)'!BZ$132,'Capacity Summary'!$B$139:$B$238,0),MATCH('Capacity Backing (Hide)'!$A151,'Capacity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(Hide)'!$A151,'Capacity Summary'!$I$138:$BH$138,0))="x",INDEX('Capacity Summary'!$C$139:$F$238,MATCH('Capacity Backing (Hide)'!CA$132,'Capacity Summary'!$B$139:$B$238,0),4),IF(INDEX('Capacity Summary'!$I$139:$BH$238,MATCH('Capacity Backing (Hide)'!CA$132,'Capacity Summary'!$B$139:$B$238,0),MATCH('Capacity Backing (Hide)'!$A151,'Capacity Summary'!$I$138:$BH$138,0))&lt;&gt;0,INDEX('Capacity Summary'!$I$139:$BH$238,MATCH('Capacity Backing (Hide)'!CA$132,'Capacity Summary'!$B$139:$B$238,0),MATCH('Capacity Backing (Hide)'!$A151,'Capacity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(Hide)'!$A151,'Capacity Summary'!$I$138:$BH$138,0))="x",INDEX('Capacity Summary'!$C$139:$F$238,MATCH('Capacity Backing (Hide)'!CB$132,'Capacity Summary'!$B$139:$B$238,0),4),IF(INDEX('Capacity Summary'!$I$139:$BH$238,MATCH('Capacity Backing (Hide)'!CB$132,'Capacity Summary'!$B$139:$B$238,0),MATCH('Capacity Backing (Hide)'!$A151,'Capacity Summary'!$I$138:$BH$138,0))&lt;&gt;0,INDEX('Capacity Summary'!$I$139:$BH$238,MATCH('Capacity Backing (Hide)'!CB$132,'Capacity Summary'!$B$139:$B$238,0),MATCH('Capacity Backing (Hide)'!$A151,'Capacity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(Hide)'!$A151,'Capacity Summary'!$I$138:$BH$138,0))="x",INDEX('Capacity Summary'!$C$139:$F$238,MATCH('Capacity Backing (Hide)'!CC$132,'Capacity Summary'!$B$139:$B$238,0),4),IF(INDEX('Capacity Summary'!$I$139:$BH$238,MATCH('Capacity Backing (Hide)'!CC$132,'Capacity Summary'!$B$139:$B$238,0),MATCH('Capacity Backing (Hide)'!$A151,'Capacity Summary'!$I$138:$BH$138,0))&lt;&gt;0,INDEX('Capacity Summary'!$I$139:$BH$238,MATCH('Capacity Backing (Hide)'!CC$132,'Capacity Summary'!$B$139:$B$238,0),MATCH('Capacity Backing (Hide)'!$A151,'Capacity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(Hide)'!$A151,'Capacity Summary'!$I$138:$BH$138,0))="x",INDEX('Capacity Summary'!$C$139:$F$238,MATCH('Capacity Backing (Hide)'!CD$132,'Capacity Summary'!$B$139:$B$238,0),4),IF(INDEX('Capacity Summary'!$I$139:$BH$238,MATCH('Capacity Backing (Hide)'!CD$132,'Capacity Summary'!$B$139:$B$238,0),MATCH('Capacity Backing (Hide)'!$A151,'Capacity Summary'!$I$138:$BH$138,0))&lt;&gt;0,INDEX('Capacity Summary'!$I$139:$BH$238,MATCH('Capacity Backing (Hide)'!CD$132,'Capacity Summary'!$B$139:$B$238,0),MATCH('Capacity Backing (Hide)'!$A151,'Capacity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(Hide)'!$A151,'Capacity Summary'!$I$138:$BH$138,0))="x",INDEX('Capacity Summary'!$C$139:$F$238,MATCH('Capacity Backing (Hide)'!CE$132,'Capacity Summary'!$B$139:$B$238,0),4),IF(INDEX('Capacity Summary'!$I$139:$BH$238,MATCH('Capacity Backing (Hide)'!CE$132,'Capacity Summary'!$B$139:$B$238,0),MATCH('Capacity Backing (Hide)'!$A151,'Capacity Summary'!$I$138:$BH$138,0))&lt;&gt;0,INDEX('Capacity Summary'!$I$139:$BH$238,MATCH('Capacity Backing (Hide)'!CE$132,'Capacity Summary'!$B$139:$B$238,0),MATCH('Capacity Backing (Hide)'!$A151,'Capacity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(Hide)'!$A151,'Capacity Summary'!$I$138:$BH$138,0))="x",INDEX('Capacity Summary'!$C$139:$F$238,MATCH('Capacity Backing (Hide)'!CF$132,'Capacity Summary'!$B$139:$B$238,0),4),IF(INDEX('Capacity Summary'!$I$139:$BH$238,MATCH('Capacity Backing (Hide)'!CF$132,'Capacity Summary'!$B$139:$B$238,0),MATCH('Capacity Backing (Hide)'!$A151,'Capacity Summary'!$I$138:$BH$138,0))&lt;&gt;0,INDEX('Capacity Summary'!$I$139:$BH$238,MATCH('Capacity Backing (Hide)'!CF$132,'Capacity Summary'!$B$139:$B$238,0),MATCH('Capacity Backing (Hide)'!$A151,'Capacity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(Hide)'!$A151,'Capacity Summary'!$I$138:$BH$138,0))="x",INDEX('Capacity Summary'!$C$139:$F$238,MATCH('Capacity Backing (Hide)'!CG$132,'Capacity Summary'!$B$139:$B$238,0),4),IF(INDEX('Capacity Summary'!$I$139:$BH$238,MATCH('Capacity Backing (Hide)'!CG$132,'Capacity Summary'!$B$139:$B$238,0),MATCH('Capacity Backing (Hide)'!$A151,'Capacity Summary'!$I$138:$BH$138,0))&lt;&gt;0,INDEX('Capacity Summary'!$I$139:$BH$238,MATCH('Capacity Backing (Hide)'!CG$132,'Capacity Summary'!$B$139:$B$238,0),MATCH('Capacity Backing (Hide)'!$A151,'Capacity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(Hide)'!$A151,'Capacity Summary'!$I$138:$BH$138,0))="x",INDEX('Capacity Summary'!$C$139:$F$238,MATCH('Capacity Backing (Hide)'!CH$132,'Capacity Summary'!$B$139:$B$238,0),4),IF(INDEX('Capacity Summary'!$I$139:$BH$238,MATCH('Capacity Backing (Hide)'!CH$132,'Capacity Summary'!$B$139:$B$238,0),MATCH('Capacity Backing (Hide)'!$A151,'Capacity Summary'!$I$138:$BH$138,0))&lt;&gt;0,INDEX('Capacity Summary'!$I$139:$BH$238,MATCH('Capacity Backing (Hide)'!CH$132,'Capacity Summary'!$B$139:$B$238,0),MATCH('Capacity Backing (Hide)'!$A151,'Capacity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(Hide)'!$A151,'Capacity Summary'!$I$138:$BH$138,0))="x",INDEX('Capacity Summary'!$C$139:$F$238,MATCH('Capacity Backing (Hide)'!CI$132,'Capacity Summary'!$B$139:$B$238,0),4),IF(INDEX('Capacity Summary'!$I$139:$BH$238,MATCH('Capacity Backing (Hide)'!CI$132,'Capacity Summary'!$B$139:$B$238,0),MATCH('Capacity Backing (Hide)'!$A151,'Capacity Summary'!$I$138:$BH$138,0))&lt;&gt;0,INDEX('Capacity Summary'!$I$139:$BH$238,MATCH('Capacity Backing (Hide)'!CI$132,'Capacity Summary'!$B$139:$B$238,0),MATCH('Capacity Backing (Hide)'!$A151,'Capacity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(Hide)'!$A151,'Capacity Summary'!$I$138:$BH$138,0))="x",INDEX('Capacity Summary'!$C$139:$F$238,MATCH('Capacity Backing (Hide)'!CJ$132,'Capacity Summary'!$B$139:$B$238,0),4),IF(INDEX('Capacity Summary'!$I$139:$BH$238,MATCH('Capacity Backing (Hide)'!CJ$132,'Capacity Summary'!$B$139:$B$238,0),MATCH('Capacity Backing (Hide)'!$A151,'Capacity Summary'!$I$138:$BH$138,0))&lt;&gt;0,INDEX('Capacity Summary'!$I$139:$BH$238,MATCH('Capacity Backing (Hide)'!CJ$132,'Capacity Summary'!$B$139:$B$238,0),MATCH('Capacity Backing (Hide)'!$A151,'Capacity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(Hide)'!$A151,'Capacity Summary'!$I$138:$BH$138,0))="x",INDEX('Capacity Summary'!$C$139:$F$238,MATCH('Capacity Backing (Hide)'!CK$132,'Capacity Summary'!$B$139:$B$238,0),4),IF(INDEX('Capacity Summary'!$I$139:$BH$238,MATCH('Capacity Backing (Hide)'!CK$132,'Capacity Summary'!$B$139:$B$238,0),MATCH('Capacity Backing (Hide)'!$A151,'Capacity Summary'!$I$138:$BH$138,0))&lt;&gt;0,INDEX('Capacity Summary'!$I$139:$BH$238,MATCH('Capacity Backing (Hide)'!CK$132,'Capacity Summary'!$B$139:$B$238,0),MATCH('Capacity Backing (Hide)'!$A151,'Capacity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(Hide)'!$A151,'Capacity Summary'!$I$138:$BH$138,0))="x",INDEX('Capacity Summary'!$C$139:$F$238,MATCH('Capacity Backing (Hide)'!CL$132,'Capacity Summary'!$B$139:$B$238,0),4),IF(INDEX('Capacity Summary'!$I$139:$BH$238,MATCH('Capacity Backing (Hide)'!CL$132,'Capacity Summary'!$B$139:$B$238,0),MATCH('Capacity Backing (Hide)'!$A151,'Capacity Summary'!$I$138:$BH$138,0))&lt;&gt;0,INDEX('Capacity Summary'!$I$139:$BH$238,MATCH('Capacity Backing (Hide)'!CL$132,'Capacity Summary'!$B$139:$B$238,0),MATCH('Capacity Backing (Hide)'!$A151,'Capacity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(Hide)'!$A151,'Capacity Summary'!$I$138:$BH$138,0))="x",INDEX('Capacity Summary'!$C$139:$F$238,MATCH('Capacity Backing (Hide)'!CM$132,'Capacity Summary'!$B$139:$B$238,0),4),IF(INDEX('Capacity Summary'!$I$139:$BH$238,MATCH('Capacity Backing (Hide)'!CM$132,'Capacity Summary'!$B$139:$B$238,0),MATCH('Capacity Backing (Hide)'!$A151,'Capacity Summary'!$I$138:$BH$138,0))&lt;&gt;0,INDEX('Capacity Summary'!$I$139:$BH$238,MATCH('Capacity Backing (Hide)'!CM$132,'Capacity Summary'!$B$139:$B$238,0),MATCH('Capacity Backing (Hide)'!$A151,'Capacity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(Hide)'!$A151,'Capacity Summary'!$I$138:$BH$138,0))="x",INDEX('Capacity Summary'!$C$139:$F$238,MATCH('Capacity Backing (Hide)'!CN$132,'Capacity Summary'!$B$139:$B$238,0),4),IF(INDEX('Capacity Summary'!$I$139:$BH$238,MATCH('Capacity Backing (Hide)'!CN$132,'Capacity Summary'!$B$139:$B$238,0),MATCH('Capacity Backing (Hide)'!$A151,'Capacity Summary'!$I$138:$BH$138,0))&lt;&gt;0,INDEX('Capacity Summary'!$I$139:$BH$238,MATCH('Capacity Backing (Hide)'!CN$132,'Capacity Summary'!$B$139:$B$238,0),MATCH('Capacity Backing (Hide)'!$A151,'Capacity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(Hide)'!$A151,'Capacity Summary'!$I$138:$BH$138,0))="x",INDEX('Capacity Summary'!$C$139:$F$238,MATCH('Capacity Backing (Hide)'!CO$132,'Capacity Summary'!$B$139:$B$238,0),4),IF(INDEX('Capacity Summary'!$I$139:$BH$238,MATCH('Capacity Backing (Hide)'!CO$132,'Capacity Summary'!$B$139:$B$238,0),MATCH('Capacity Backing (Hide)'!$A151,'Capacity Summary'!$I$138:$BH$138,0))&lt;&gt;0,INDEX('Capacity Summary'!$I$139:$BH$238,MATCH('Capacity Backing (Hide)'!CO$132,'Capacity Summary'!$B$139:$B$238,0),MATCH('Capacity Backing (Hide)'!$A151,'Capacity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(Hide)'!$A151,'Capacity Summary'!$I$138:$BH$138,0))="x",INDEX('Capacity Summary'!$C$139:$F$238,MATCH('Capacity Backing (Hide)'!CP$132,'Capacity Summary'!$B$139:$B$238,0),4),IF(INDEX('Capacity Summary'!$I$139:$BH$238,MATCH('Capacity Backing (Hide)'!CP$132,'Capacity Summary'!$B$139:$B$238,0),MATCH('Capacity Backing (Hide)'!$A151,'Capacity Summary'!$I$138:$BH$138,0))&lt;&gt;0,INDEX('Capacity Summary'!$I$139:$BH$238,MATCH('Capacity Backing (Hide)'!CP$132,'Capacity Summary'!$B$139:$B$238,0),MATCH('Capacity Backing (Hide)'!$A151,'Capacity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(Hide)'!$A151,'Capacity Summary'!$I$138:$BH$138,0))="x",INDEX('Capacity Summary'!$C$139:$F$238,MATCH('Capacity Backing (Hide)'!CQ$132,'Capacity Summary'!$B$139:$B$238,0),4),IF(INDEX('Capacity Summary'!$I$139:$BH$238,MATCH('Capacity Backing (Hide)'!CQ$132,'Capacity Summary'!$B$139:$B$238,0),MATCH('Capacity Backing (Hide)'!$A151,'Capacity Summary'!$I$138:$BH$138,0))&lt;&gt;0,INDEX('Capacity Summary'!$I$139:$BH$238,MATCH('Capacity Backing (Hide)'!CQ$132,'Capacity Summary'!$B$139:$B$238,0),MATCH('Capacity Backing (Hide)'!$A151,'Capacity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(Hide)'!$A151,'Capacity Summary'!$I$138:$BH$138,0))="x",INDEX('Capacity Summary'!$C$139:$F$238,MATCH('Capacity Backing (Hide)'!CR$132,'Capacity Summary'!$B$139:$B$238,0),4),IF(INDEX('Capacity Summary'!$I$139:$BH$238,MATCH('Capacity Backing (Hide)'!CR$132,'Capacity Summary'!$B$139:$B$238,0),MATCH('Capacity Backing (Hide)'!$A151,'Capacity Summary'!$I$138:$BH$138,0))&lt;&gt;0,INDEX('Capacity Summary'!$I$139:$BH$238,MATCH('Capacity Backing (Hide)'!CR$132,'Capacity Summary'!$B$139:$B$238,0),MATCH('Capacity Backing (Hide)'!$A151,'Capacity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(Hide)'!$A151,'Capacity Summary'!$I$138:$BH$138,0))="x",INDEX('Capacity Summary'!$C$139:$F$238,MATCH('Capacity Backing (Hide)'!CS$132,'Capacity Summary'!$B$139:$B$238,0),4),IF(INDEX('Capacity Summary'!$I$139:$BH$238,MATCH('Capacity Backing (Hide)'!CS$132,'Capacity Summary'!$B$139:$B$238,0),MATCH('Capacity Backing (Hide)'!$A151,'Capacity Summary'!$I$138:$BH$138,0))&lt;&gt;0,INDEX('Capacity Summary'!$I$139:$BH$238,MATCH('Capacity Backing (Hide)'!CS$132,'Capacity Summary'!$B$139:$B$238,0),MATCH('Capacity Backing (Hide)'!$A151,'Capacity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(Hide)'!$A151,'Capacity Summary'!$I$138:$BH$138,0))="x",INDEX('Capacity Summary'!$C$139:$F$238,MATCH('Capacity Backing (Hide)'!CT$132,'Capacity Summary'!$B$139:$B$238,0),4),IF(INDEX('Capacity Summary'!$I$139:$BH$238,MATCH('Capacity Backing (Hide)'!CT$132,'Capacity Summary'!$B$139:$B$238,0),MATCH('Capacity Backing (Hide)'!$A151,'Capacity Summary'!$I$138:$BH$138,0))&lt;&gt;0,INDEX('Capacity Summary'!$I$139:$BH$238,MATCH('Capacity Backing (Hide)'!CT$132,'Capacity Summary'!$B$139:$B$238,0),MATCH('Capacity Backing (Hide)'!$A151,'Capacity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(Hide)'!$A151,'Capacity Summary'!$I$138:$BH$138,0))="x",INDEX('Capacity Summary'!$C$139:$F$238,MATCH('Capacity Backing (Hide)'!CU$132,'Capacity Summary'!$B$139:$B$238,0),4),IF(INDEX('Capacity Summary'!$I$139:$BH$238,MATCH('Capacity Backing (Hide)'!CU$132,'Capacity Summary'!$B$139:$B$238,0),MATCH('Capacity Backing (Hide)'!$A151,'Capacity Summary'!$I$138:$BH$138,0))&lt;&gt;0,INDEX('Capacity Summary'!$I$139:$BH$238,MATCH('Capacity Backing (Hide)'!CU$132,'Capacity Summary'!$B$139:$B$238,0),MATCH('Capacity Backing (Hide)'!$A151,'Capacity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(Hide)'!$A151,'Capacity Summary'!$I$138:$BH$138,0))="x",INDEX('Capacity Summary'!$C$139:$F$238,MATCH('Capacity Backing (Hide)'!CV$132,'Capacity Summary'!$B$139:$B$238,0),4),IF(INDEX('Capacity Summary'!$I$139:$BH$238,MATCH('Capacity Backing (Hide)'!CV$132,'Capacity Summary'!$B$139:$B$238,0),MATCH('Capacity Backing (Hide)'!$A151,'Capacity Summary'!$I$138:$BH$138,0))&lt;&gt;0,INDEX('Capacity Summary'!$I$139:$BH$238,MATCH('Capacity Backing (Hide)'!CV$132,'Capacity Summary'!$B$139:$B$238,0),MATCH('Capacity Backing (Hide)'!$A151,'Capacity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(Hide)'!$A151,'Capacity Summary'!$I$138:$BH$138,0))="x",INDEX('Capacity Summary'!$C$139:$F$238,MATCH('Capacity Backing (Hide)'!CW$132,'Capacity Summary'!$B$139:$B$238,0),4),IF(INDEX('Capacity Summary'!$I$139:$BH$238,MATCH('Capacity Backing (Hide)'!CW$132,'Capacity Summary'!$B$139:$B$238,0),MATCH('Capacity Backing (Hide)'!$A151,'Capacity Summary'!$I$138:$BH$138,0))&lt;&gt;0,INDEX('Capacity Summary'!$I$139:$BH$238,MATCH('Capacity Backing (Hide)'!CW$132,'Capacity Summary'!$B$139:$B$238,0),MATCH('Capacity Backing (Hide)'!$A151,'Capacity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(Hide)'!$A152,'Capacity Summary'!$I$138:$BH$138,0))="x",INDEX('Capacity Summary'!$C$139:$F$238,MATCH('Capacity Backing (Hide)'!B$132,'Capacity Summary'!$B$139:$B$238,0),4),IF(INDEX('Capacity Summary'!$I$139:$BH$238,MATCH('Capacity Backing (Hide)'!B$132,'Capacity Summary'!$B$139:$B$238,0),MATCH('Capacity Backing (Hide)'!$A152,'Capacity Summary'!$I$138:$BH$138,0))&lt;&gt;0,INDEX('Capacity Summary'!$I$139:$BH$238,MATCH('Capacity Backing (Hide)'!B$132,'Capacity Summary'!$B$139:$B$238,0),MATCH('Capacity Backing (Hide)'!$A152,'Capacity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(Hide)'!$A152,'Capacity Summary'!$I$138:$BH$138,0))="x",INDEX('Capacity Summary'!$C$139:$F$238,MATCH('Capacity Backing (Hide)'!C$132,'Capacity Summary'!$B$139:$B$238,0),4),IF(INDEX('Capacity Summary'!$I$139:$BH$238,MATCH('Capacity Backing (Hide)'!C$132,'Capacity Summary'!$B$139:$B$238,0),MATCH('Capacity Backing (Hide)'!$A152,'Capacity Summary'!$I$138:$BH$138,0))&lt;&gt;0,INDEX('Capacity Summary'!$I$139:$BH$238,MATCH('Capacity Backing (Hide)'!C$132,'Capacity Summary'!$B$139:$B$238,0),MATCH('Capacity Backing (Hide)'!$A152,'Capacity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(Hide)'!$A152,'Capacity Summary'!$I$138:$BH$138,0))="x",INDEX('Capacity Summary'!$C$139:$F$238,MATCH('Capacity Backing (Hide)'!D$132,'Capacity Summary'!$B$139:$B$238,0),4),IF(INDEX('Capacity Summary'!$I$139:$BH$238,MATCH('Capacity Backing (Hide)'!D$132,'Capacity Summary'!$B$139:$B$238,0),MATCH('Capacity Backing (Hide)'!$A152,'Capacity Summary'!$I$138:$BH$138,0))&lt;&gt;0,INDEX('Capacity Summary'!$I$139:$BH$238,MATCH('Capacity Backing (Hide)'!D$132,'Capacity Summary'!$B$139:$B$238,0),MATCH('Capacity Backing (Hide)'!$A152,'Capacity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(Hide)'!$A152,'Capacity Summary'!$I$138:$BH$138,0))="x",INDEX('Capacity Summary'!$C$139:$F$238,MATCH('Capacity Backing (Hide)'!E$132,'Capacity Summary'!$B$139:$B$238,0),4),IF(INDEX('Capacity Summary'!$I$139:$BH$238,MATCH('Capacity Backing (Hide)'!E$132,'Capacity Summary'!$B$139:$B$238,0),MATCH('Capacity Backing (Hide)'!$A152,'Capacity Summary'!$I$138:$BH$138,0))&lt;&gt;0,INDEX('Capacity Summary'!$I$139:$BH$238,MATCH('Capacity Backing (Hide)'!E$132,'Capacity Summary'!$B$139:$B$238,0),MATCH('Capacity Backing (Hide)'!$A152,'Capacity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(Hide)'!$A152,'Capacity Summary'!$I$138:$BH$138,0))="x",INDEX('Capacity Summary'!$C$139:$F$238,MATCH('Capacity Backing (Hide)'!F$132,'Capacity Summary'!$B$139:$B$238,0),4),IF(INDEX('Capacity Summary'!$I$139:$BH$238,MATCH('Capacity Backing (Hide)'!F$132,'Capacity Summary'!$B$139:$B$238,0),MATCH('Capacity Backing (Hide)'!$A152,'Capacity Summary'!$I$138:$BH$138,0))&lt;&gt;0,INDEX('Capacity Summary'!$I$139:$BH$238,MATCH('Capacity Backing (Hide)'!F$132,'Capacity Summary'!$B$139:$B$238,0),MATCH('Capacity Backing (Hide)'!$A152,'Capacity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(Hide)'!$A152,'Capacity Summary'!$I$138:$BH$138,0))="x",INDEX('Capacity Summary'!$C$139:$F$238,MATCH('Capacity Backing (Hide)'!G$132,'Capacity Summary'!$B$139:$B$238,0),4),IF(INDEX('Capacity Summary'!$I$139:$BH$238,MATCH('Capacity Backing (Hide)'!G$132,'Capacity Summary'!$B$139:$B$238,0),MATCH('Capacity Backing (Hide)'!$A152,'Capacity Summary'!$I$138:$BH$138,0))&lt;&gt;0,INDEX('Capacity Summary'!$I$139:$BH$238,MATCH('Capacity Backing (Hide)'!G$132,'Capacity Summary'!$B$139:$B$238,0),MATCH('Capacity Backing (Hide)'!$A152,'Capacity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(Hide)'!$A152,'Capacity Summary'!$I$138:$BH$138,0))="x",INDEX('Capacity Summary'!$C$139:$F$238,MATCH('Capacity Backing (Hide)'!H$132,'Capacity Summary'!$B$139:$B$238,0),4),IF(INDEX('Capacity Summary'!$I$139:$BH$238,MATCH('Capacity Backing (Hide)'!H$132,'Capacity Summary'!$B$139:$B$238,0),MATCH('Capacity Backing (Hide)'!$A152,'Capacity Summary'!$I$138:$BH$138,0))&lt;&gt;0,INDEX('Capacity Summary'!$I$139:$BH$238,MATCH('Capacity Backing (Hide)'!H$132,'Capacity Summary'!$B$139:$B$238,0),MATCH('Capacity Backing (Hide)'!$A152,'Capacity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(Hide)'!$A152,'Capacity Summary'!$I$138:$BH$138,0))="x",INDEX('Capacity Summary'!$C$139:$F$238,MATCH('Capacity Backing (Hide)'!I$132,'Capacity Summary'!$B$139:$B$238,0),4),IF(INDEX('Capacity Summary'!$I$139:$BH$238,MATCH('Capacity Backing (Hide)'!I$132,'Capacity Summary'!$B$139:$B$238,0),MATCH('Capacity Backing (Hide)'!$A152,'Capacity Summary'!$I$138:$BH$138,0))&lt;&gt;0,INDEX('Capacity Summary'!$I$139:$BH$238,MATCH('Capacity Backing (Hide)'!I$132,'Capacity Summary'!$B$139:$B$238,0),MATCH('Capacity Backing (Hide)'!$A152,'Capacity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(Hide)'!$A152,'Capacity Summary'!$I$138:$BH$138,0))="x",INDEX('Capacity Summary'!$C$139:$F$238,MATCH('Capacity Backing (Hide)'!J$132,'Capacity Summary'!$B$139:$B$238,0),4),IF(INDEX('Capacity Summary'!$I$139:$BH$238,MATCH('Capacity Backing (Hide)'!J$132,'Capacity Summary'!$B$139:$B$238,0),MATCH('Capacity Backing (Hide)'!$A152,'Capacity Summary'!$I$138:$BH$138,0))&lt;&gt;0,INDEX('Capacity Summary'!$I$139:$BH$238,MATCH('Capacity Backing (Hide)'!J$132,'Capacity Summary'!$B$139:$B$238,0),MATCH('Capacity Backing (Hide)'!$A152,'Capacity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(Hide)'!$A152,'Capacity Summary'!$I$138:$BH$138,0))="x",INDEX('Capacity Summary'!$C$139:$F$238,MATCH('Capacity Backing (Hide)'!K$132,'Capacity Summary'!$B$139:$B$238,0),4),IF(INDEX('Capacity Summary'!$I$139:$BH$238,MATCH('Capacity Backing (Hide)'!K$132,'Capacity Summary'!$B$139:$B$238,0),MATCH('Capacity Backing (Hide)'!$A152,'Capacity Summary'!$I$138:$BH$138,0))&lt;&gt;0,INDEX('Capacity Summary'!$I$139:$BH$238,MATCH('Capacity Backing (Hide)'!K$132,'Capacity Summary'!$B$139:$B$238,0),MATCH('Capacity Backing (Hide)'!$A152,'Capacity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(Hide)'!$A152,'Capacity Summary'!$I$138:$BH$138,0))="x",INDEX('Capacity Summary'!$C$139:$F$238,MATCH('Capacity Backing (Hide)'!L$132,'Capacity Summary'!$B$139:$B$238,0),4),IF(INDEX('Capacity Summary'!$I$139:$BH$238,MATCH('Capacity Backing (Hide)'!L$132,'Capacity Summary'!$B$139:$B$238,0),MATCH('Capacity Backing (Hide)'!$A152,'Capacity Summary'!$I$138:$BH$138,0))&lt;&gt;0,INDEX('Capacity Summary'!$I$139:$BH$238,MATCH('Capacity Backing (Hide)'!L$132,'Capacity Summary'!$B$139:$B$238,0),MATCH('Capacity Backing (Hide)'!$A152,'Capacity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(Hide)'!$A152,'Capacity Summary'!$I$138:$BH$138,0))="x",INDEX('Capacity Summary'!$C$139:$F$238,MATCH('Capacity Backing (Hide)'!M$132,'Capacity Summary'!$B$139:$B$238,0),4),IF(INDEX('Capacity Summary'!$I$139:$BH$238,MATCH('Capacity Backing (Hide)'!M$132,'Capacity Summary'!$B$139:$B$238,0),MATCH('Capacity Backing (Hide)'!$A152,'Capacity Summary'!$I$138:$BH$138,0))&lt;&gt;0,INDEX('Capacity Summary'!$I$139:$BH$238,MATCH('Capacity Backing (Hide)'!M$132,'Capacity Summary'!$B$139:$B$238,0),MATCH('Capacity Backing (Hide)'!$A152,'Capacity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(Hide)'!$A152,'Capacity Summary'!$I$138:$BH$138,0))="x",INDEX('Capacity Summary'!$C$139:$F$238,MATCH('Capacity Backing (Hide)'!N$132,'Capacity Summary'!$B$139:$B$238,0),4),IF(INDEX('Capacity Summary'!$I$139:$BH$238,MATCH('Capacity Backing (Hide)'!N$132,'Capacity Summary'!$B$139:$B$238,0),MATCH('Capacity Backing (Hide)'!$A152,'Capacity Summary'!$I$138:$BH$138,0))&lt;&gt;0,INDEX('Capacity Summary'!$I$139:$BH$238,MATCH('Capacity Backing (Hide)'!N$132,'Capacity Summary'!$B$139:$B$238,0),MATCH('Capacity Backing (Hide)'!$A152,'Capacity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(Hide)'!$A152,'Capacity Summary'!$I$138:$BH$138,0))="x",INDEX('Capacity Summary'!$C$139:$F$238,MATCH('Capacity Backing (Hide)'!O$132,'Capacity Summary'!$B$139:$B$238,0),4),IF(INDEX('Capacity Summary'!$I$139:$BH$238,MATCH('Capacity Backing (Hide)'!O$132,'Capacity Summary'!$B$139:$B$238,0),MATCH('Capacity Backing (Hide)'!$A152,'Capacity Summary'!$I$138:$BH$138,0))&lt;&gt;0,INDEX('Capacity Summary'!$I$139:$BH$238,MATCH('Capacity Backing (Hide)'!O$132,'Capacity Summary'!$B$139:$B$238,0),MATCH('Capacity Backing (Hide)'!$A152,'Capacity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(Hide)'!$A152,'Capacity Summary'!$I$138:$BH$138,0))="x",INDEX('Capacity Summary'!$C$139:$F$238,MATCH('Capacity Backing (Hide)'!P$132,'Capacity Summary'!$B$139:$B$238,0),4),IF(INDEX('Capacity Summary'!$I$139:$BH$238,MATCH('Capacity Backing (Hide)'!P$132,'Capacity Summary'!$B$139:$B$238,0),MATCH('Capacity Backing (Hide)'!$A152,'Capacity Summary'!$I$138:$BH$138,0))&lt;&gt;0,INDEX('Capacity Summary'!$I$139:$BH$238,MATCH('Capacity Backing (Hide)'!P$132,'Capacity Summary'!$B$139:$B$238,0),MATCH('Capacity Backing (Hide)'!$A152,'Capacity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(Hide)'!$A152,'Capacity Summary'!$I$138:$BH$138,0))="x",INDEX('Capacity Summary'!$C$139:$F$238,MATCH('Capacity Backing (Hide)'!Q$132,'Capacity Summary'!$B$139:$B$238,0),4),IF(INDEX('Capacity Summary'!$I$139:$BH$238,MATCH('Capacity Backing (Hide)'!Q$132,'Capacity Summary'!$B$139:$B$238,0),MATCH('Capacity Backing (Hide)'!$A152,'Capacity Summary'!$I$138:$BH$138,0))&lt;&gt;0,INDEX('Capacity Summary'!$I$139:$BH$238,MATCH('Capacity Backing (Hide)'!Q$132,'Capacity Summary'!$B$139:$B$238,0),MATCH('Capacity Backing (Hide)'!$A152,'Capacity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(Hide)'!$A152,'Capacity Summary'!$I$138:$BH$138,0))="x",INDEX('Capacity Summary'!$C$139:$F$238,MATCH('Capacity Backing (Hide)'!R$132,'Capacity Summary'!$B$139:$B$238,0),4),IF(INDEX('Capacity Summary'!$I$139:$BH$238,MATCH('Capacity Backing (Hide)'!R$132,'Capacity Summary'!$B$139:$B$238,0),MATCH('Capacity Backing (Hide)'!$A152,'Capacity Summary'!$I$138:$BH$138,0))&lt;&gt;0,INDEX('Capacity Summary'!$I$139:$BH$238,MATCH('Capacity Backing (Hide)'!R$132,'Capacity Summary'!$B$139:$B$238,0),MATCH('Capacity Backing (Hide)'!$A152,'Capacity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(Hide)'!$A152,'Capacity Summary'!$I$138:$BH$138,0))="x",INDEX('Capacity Summary'!$C$139:$F$238,MATCH('Capacity Backing (Hide)'!S$132,'Capacity Summary'!$B$139:$B$238,0),4),IF(INDEX('Capacity Summary'!$I$139:$BH$238,MATCH('Capacity Backing (Hide)'!S$132,'Capacity Summary'!$B$139:$B$238,0),MATCH('Capacity Backing (Hide)'!$A152,'Capacity Summary'!$I$138:$BH$138,0))&lt;&gt;0,INDEX('Capacity Summary'!$I$139:$BH$238,MATCH('Capacity Backing (Hide)'!S$132,'Capacity Summary'!$B$139:$B$238,0),MATCH('Capacity Backing (Hide)'!$A152,'Capacity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(Hide)'!$A152,'Capacity Summary'!$I$138:$BH$138,0))="x",INDEX('Capacity Summary'!$C$139:$F$238,MATCH('Capacity Backing (Hide)'!T$132,'Capacity Summary'!$B$139:$B$238,0),4),IF(INDEX('Capacity Summary'!$I$139:$BH$238,MATCH('Capacity Backing (Hide)'!T$132,'Capacity Summary'!$B$139:$B$238,0),MATCH('Capacity Backing (Hide)'!$A152,'Capacity Summary'!$I$138:$BH$138,0))&lt;&gt;0,INDEX('Capacity Summary'!$I$139:$BH$238,MATCH('Capacity Backing (Hide)'!T$132,'Capacity Summary'!$B$139:$B$238,0),MATCH('Capacity Backing (Hide)'!$A152,'Capacity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(Hide)'!$A152,'Capacity Summary'!$I$138:$BH$138,0))="x",INDEX('Capacity Summary'!$C$139:$F$238,MATCH('Capacity Backing (Hide)'!U$132,'Capacity Summary'!$B$139:$B$238,0),4),IF(INDEX('Capacity Summary'!$I$139:$BH$238,MATCH('Capacity Backing (Hide)'!U$132,'Capacity Summary'!$B$139:$B$238,0),MATCH('Capacity Backing (Hide)'!$A152,'Capacity Summary'!$I$138:$BH$138,0))&lt;&gt;0,INDEX('Capacity Summary'!$I$139:$BH$238,MATCH('Capacity Backing (Hide)'!U$132,'Capacity Summary'!$B$139:$B$238,0),MATCH('Capacity Backing (Hide)'!$A152,'Capacity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(Hide)'!$A152,'Capacity Summary'!$I$138:$BH$138,0))="x",INDEX('Capacity Summary'!$C$139:$F$238,MATCH('Capacity Backing (Hide)'!V$132,'Capacity Summary'!$B$139:$B$238,0),4),IF(INDEX('Capacity Summary'!$I$139:$BH$238,MATCH('Capacity Backing (Hide)'!V$132,'Capacity Summary'!$B$139:$B$238,0),MATCH('Capacity Backing (Hide)'!$A152,'Capacity Summary'!$I$138:$BH$138,0))&lt;&gt;0,INDEX('Capacity Summary'!$I$139:$BH$238,MATCH('Capacity Backing (Hide)'!V$132,'Capacity Summary'!$B$139:$B$238,0),MATCH('Capacity Backing (Hide)'!$A152,'Capacity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(Hide)'!$A152,'Capacity Summary'!$I$138:$BH$138,0))="x",INDEX('Capacity Summary'!$C$139:$F$238,MATCH('Capacity Backing (Hide)'!W$132,'Capacity Summary'!$B$139:$B$238,0),4),IF(INDEX('Capacity Summary'!$I$139:$BH$238,MATCH('Capacity Backing (Hide)'!W$132,'Capacity Summary'!$B$139:$B$238,0),MATCH('Capacity Backing (Hide)'!$A152,'Capacity Summary'!$I$138:$BH$138,0))&lt;&gt;0,INDEX('Capacity Summary'!$I$139:$BH$238,MATCH('Capacity Backing (Hide)'!W$132,'Capacity Summary'!$B$139:$B$238,0),MATCH('Capacity Backing (Hide)'!$A152,'Capacity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(Hide)'!$A152,'Capacity Summary'!$I$138:$BH$138,0))="x",INDEX('Capacity Summary'!$C$139:$F$238,MATCH('Capacity Backing (Hide)'!X$132,'Capacity Summary'!$B$139:$B$238,0),4),IF(INDEX('Capacity Summary'!$I$139:$BH$238,MATCH('Capacity Backing (Hide)'!X$132,'Capacity Summary'!$B$139:$B$238,0),MATCH('Capacity Backing (Hide)'!$A152,'Capacity Summary'!$I$138:$BH$138,0))&lt;&gt;0,INDEX('Capacity Summary'!$I$139:$BH$238,MATCH('Capacity Backing (Hide)'!X$132,'Capacity Summary'!$B$139:$B$238,0),MATCH('Capacity Backing (Hide)'!$A152,'Capacity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(Hide)'!$A152,'Capacity Summary'!$I$138:$BH$138,0))="x",INDEX('Capacity Summary'!$C$139:$F$238,MATCH('Capacity Backing (Hide)'!Y$132,'Capacity Summary'!$B$139:$B$238,0),4),IF(INDEX('Capacity Summary'!$I$139:$BH$238,MATCH('Capacity Backing (Hide)'!Y$132,'Capacity Summary'!$B$139:$B$238,0),MATCH('Capacity Backing (Hide)'!$A152,'Capacity Summary'!$I$138:$BH$138,0))&lt;&gt;0,INDEX('Capacity Summary'!$I$139:$BH$238,MATCH('Capacity Backing (Hide)'!Y$132,'Capacity Summary'!$B$139:$B$238,0),MATCH('Capacity Backing (Hide)'!$A152,'Capacity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(Hide)'!$A152,'Capacity Summary'!$I$138:$BH$138,0))="x",INDEX('Capacity Summary'!$C$139:$F$238,MATCH('Capacity Backing (Hide)'!Z$132,'Capacity Summary'!$B$139:$B$238,0),4),IF(INDEX('Capacity Summary'!$I$139:$BH$238,MATCH('Capacity Backing (Hide)'!Z$132,'Capacity Summary'!$B$139:$B$238,0),MATCH('Capacity Backing (Hide)'!$A152,'Capacity Summary'!$I$138:$BH$138,0))&lt;&gt;0,INDEX('Capacity Summary'!$I$139:$BH$238,MATCH('Capacity Backing (Hide)'!Z$132,'Capacity Summary'!$B$139:$B$238,0),MATCH('Capacity Backing (Hide)'!$A152,'Capacity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(Hide)'!$A152,'Capacity Summary'!$I$138:$BH$138,0))="x",INDEX('Capacity Summary'!$C$139:$F$238,MATCH('Capacity Backing (Hide)'!AA$132,'Capacity Summary'!$B$139:$B$238,0),4),IF(INDEX('Capacity Summary'!$I$139:$BH$238,MATCH('Capacity Backing (Hide)'!AA$132,'Capacity Summary'!$B$139:$B$238,0),MATCH('Capacity Backing (Hide)'!$A152,'Capacity Summary'!$I$138:$BH$138,0))&lt;&gt;0,INDEX('Capacity Summary'!$I$139:$BH$238,MATCH('Capacity Backing (Hide)'!AA$132,'Capacity Summary'!$B$139:$B$238,0),MATCH('Capacity Backing (Hide)'!$A152,'Capacity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(Hide)'!$A152,'Capacity Summary'!$I$138:$BH$138,0))="x",INDEX('Capacity Summary'!$C$139:$F$238,MATCH('Capacity Backing (Hide)'!AB$132,'Capacity Summary'!$B$139:$B$238,0),4),IF(INDEX('Capacity Summary'!$I$139:$BH$238,MATCH('Capacity Backing (Hide)'!AB$132,'Capacity Summary'!$B$139:$B$238,0),MATCH('Capacity Backing (Hide)'!$A152,'Capacity Summary'!$I$138:$BH$138,0))&lt;&gt;0,INDEX('Capacity Summary'!$I$139:$BH$238,MATCH('Capacity Backing (Hide)'!AB$132,'Capacity Summary'!$B$139:$B$238,0),MATCH('Capacity Backing (Hide)'!$A152,'Capacity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(Hide)'!$A152,'Capacity Summary'!$I$138:$BH$138,0))="x",INDEX('Capacity Summary'!$C$139:$F$238,MATCH('Capacity Backing (Hide)'!AC$132,'Capacity Summary'!$B$139:$B$238,0),4),IF(INDEX('Capacity Summary'!$I$139:$BH$238,MATCH('Capacity Backing (Hide)'!AC$132,'Capacity Summary'!$B$139:$B$238,0),MATCH('Capacity Backing (Hide)'!$A152,'Capacity Summary'!$I$138:$BH$138,0))&lt;&gt;0,INDEX('Capacity Summary'!$I$139:$BH$238,MATCH('Capacity Backing (Hide)'!AC$132,'Capacity Summary'!$B$139:$B$238,0),MATCH('Capacity Backing (Hide)'!$A152,'Capacity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(Hide)'!$A152,'Capacity Summary'!$I$138:$BH$138,0))="x",INDEX('Capacity Summary'!$C$139:$F$238,MATCH('Capacity Backing (Hide)'!AD$132,'Capacity Summary'!$B$139:$B$238,0),4),IF(INDEX('Capacity Summary'!$I$139:$BH$238,MATCH('Capacity Backing (Hide)'!AD$132,'Capacity Summary'!$B$139:$B$238,0),MATCH('Capacity Backing (Hide)'!$A152,'Capacity Summary'!$I$138:$BH$138,0))&lt;&gt;0,INDEX('Capacity Summary'!$I$139:$BH$238,MATCH('Capacity Backing (Hide)'!AD$132,'Capacity Summary'!$B$139:$B$238,0),MATCH('Capacity Backing (Hide)'!$A152,'Capacity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(Hide)'!$A152,'Capacity Summary'!$I$138:$BH$138,0))="x",INDEX('Capacity Summary'!$C$139:$F$238,MATCH('Capacity Backing (Hide)'!AE$132,'Capacity Summary'!$B$139:$B$238,0),4),IF(INDEX('Capacity Summary'!$I$139:$BH$238,MATCH('Capacity Backing (Hide)'!AE$132,'Capacity Summary'!$B$139:$B$238,0),MATCH('Capacity Backing (Hide)'!$A152,'Capacity Summary'!$I$138:$BH$138,0))&lt;&gt;0,INDEX('Capacity Summary'!$I$139:$BH$238,MATCH('Capacity Backing (Hide)'!AE$132,'Capacity Summary'!$B$139:$B$238,0),MATCH('Capacity Backing (Hide)'!$A152,'Capacity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(Hide)'!$A152,'Capacity Summary'!$I$138:$BH$138,0))="x",INDEX('Capacity Summary'!$C$139:$F$238,MATCH('Capacity Backing (Hide)'!AF$132,'Capacity Summary'!$B$139:$B$238,0),4),IF(INDEX('Capacity Summary'!$I$139:$BH$238,MATCH('Capacity Backing (Hide)'!AF$132,'Capacity Summary'!$B$139:$B$238,0),MATCH('Capacity Backing (Hide)'!$A152,'Capacity Summary'!$I$138:$BH$138,0))&lt;&gt;0,INDEX('Capacity Summary'!$I$139:$BH$238,MATCH('Capacity Backing (Hide)'!AF$132,'Capacity Summary'!$B$139:$B$238,0),MATCH('Capacity Backing (Hide)'!$A152,'Capacity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(Hide)'!$A152,'Capacity Summary'!$I$138:$BH$138,0))="x",INDEX('Capacity Summary'!$C$139:$F$238,MATCH('Capacity Backing (Hide)'!AG$132,'Capacity Summary'!$B$139:$B$238,0),4),IF(INDEX('Capacity Summary'!$I$139:$BH$238,MATCH('Capacity Backing (Hide)'!AG$132,'Capacity Summary'!$B$139:$B$238,0),MATCH('Capacity Backing (Hide)'!$A152,'Capacity Summary'!$I$138:$BH$138,0))&lt;&gt;0,INDEX('Capacity Summary'!$I$139:$BH$238,MATCH('Capacity Backing (Hide)'!AG$132,'Capacity Summary'!$B$139:$B$238,0),MATCH('Capacity Backing (Hide)'!$A152,'Capacity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(Hide)'!$A152,'Capacity Summary'!$I$138:$BH$138,0))="x",INDEX('Capacity Summary'!$C$139:$F$238,MATCH('Capacity Backing (Hide)'!AH$132,'Capacity Summary'!$B$139:$B$238,0),4),IF(INDEX('Capacity Summary'!$I$139:$BH$238,MATCH('Capacity Backing (Hide)'!AH$132,'Capacity Summary'!$B$139:$B$238,0),MATCH('Capacity Backing (Hide)'!$A152,'Capacity Summary'!$I$138:$BH$138,0))&lt;&gt;0,INDEX('Capacity Summary'!$I$139:$BH$238,MATCH('Capacity Backing (Hide)'!AH$132,'Capacity Summary'!$B$139:$B$238,0),MATCH('Capacity Backing (Hide)'!$A152,'Capacity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(Hide)'!$A152,'Capacity Summary'!$I$138:$BH$138,0))="x",INDEX('Capacity Summary'!$C$139:$F$238,MATCH('Capacity Backing (Hide)'!AI$132,'Capacity Summary'!$B$139:$B$238,0),4),IF(INDEX('Capacity Summary'!$I$139:$BH$238,MATCH('Capacity Backing (Hide)'!AI$132,'Capacity Summary'!$B$139:$B$238,0),MATCH('Capacity Backing (Hide)'!$A152,'Capacity Summary'!$I$138:$BH$138,0))&lt;&gt;0,INDEX('Capacity Summary'!$I$139:$BH$238,MATCH('Capacity Backing (Hide)'!AI$132,'Capacity Summary'!$B$139:$B$238,0),MATCH('Capacity Backing (Hide)'!$A152,'Capacity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(Hide)'!$A152,'Capacity Summary'!$I$138:$BH$138,0))="x",INDEX('Capacity Summary'!$C$139:$F$238,MATCH('Capacity Backing (Hide)'!AJ$132,'Capacity Summary'!$B$139:$B$238,0),4),IF(INDEX('Capacity Summary'!$I$139:$BH$238,MATCH('Capacity Backing (Hide)'!AJ$132,'Capacity Summary'!$B$139:$B$238,0),MATCH('Capacity Backing (Hide)'!$A152,'Capacity Summary'!$I$138:$BH$138,0))&lt;&gt;0,INDEX('Capacity Summary'!$I$139:$BH$238,MATCH('Capacity Backing (Hide)'!AJ$132,'Capacity Summary'!$B$139:$B$238,0),MATCH('Capacity Backing (Hide)'!$A152,'Capacity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(Hide)'!$A152,'Capacity Summary'!$I$138:$BH$138,0))="x",INDEX('Capacity Summary'!$C$139:$F$238,MATCH('Capacity Backing (Hide)'!AK$132,'Capacity Summary'!$B$139:$B$238,0),4),IF(INDEX('Capacity Summary'!$I$139:$BH$238,MATCH('Capacity Backing (Hide)'!AK$132,'Capacity Summary'!$B$139:$B$238,0),MATCH('Capacity Backing (Hide)'!$A152,'Capacity Summary'!$I$138:$BH$138,0))&lt;&gt;0,INDEX('Capacity Summary'!$I$139:$BH$238,MATCH('Capacity Backing (Hide)'!AK$132,'Capacity Summary'!$B$139:$B$238,0),MATCH('Capacity Backing (Hide)'!$A152,'Capacity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(Hide)'!$A152,'Capacity Summary'!$I$138:$BH$138,0))="x",INDEX('Capacity Summary'!$C$139:$F$238,MATCH('Capacity Backing (Hide)'!AL$132,'Capacity Summary'!$B$139:$B$238,0),4),IF(INDEX('Capacity Summary'!$I$139:$BH$238,MATCH('Capacity Backing (Hide)'!AL$132,'Capacity Summary'!$B$139:$B$238,0),MATCH('Capacity Backing (Hide)'!$A152,'Capacity Summary'!$I$138:$BH$138,0))&lt;&gt;0,INDEX('Capacity Summary'!$I$139:$BH$238,MATCH('Capacity Backing (Hide)'!AL$132,'Capacity Summary'!$B$139:$B$238,0),MATCH('Capacity Backing (Hide)'!$A152,'Capacity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(Hide)'!$A152,'Capacity Summary'!$I$138:$BH$138,0))="x",INDEX('Capacity Summary'!$C$139:$F$238,MATCH('Capacity Backing (Hide)'!AM$132,'Capacity Summary'!$B$139:$B$238,0),4),IF(INDEX('Capacity Summary'!$I$139:$BH$238,MATCH('Capacity Backing (Hide)'!AM$132,'Capacity Summary'!$B$139:$B$238,0),MATCH('Capacity Backing (Hide)'!$A152,'Capacity Summary'!$I$138:$BH$138,0))&lt;&gt;0,INDEX('Capacity Summary'!$I$139:$BH$238,MATCH('Capacity Backing (Hide)'!AM$132,'Capacity Summary'!$B$139:$B$238,0),MATCH('Capacity Backing (Hide)'!$A152,'Capacity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(Hide)'!$A152,'Capacity Summary'!$I$138:$BH$138,0))="x",INDEX('Capacity Summary'!$C$139:$F$238,MATCH('Capacity Backing (Hide)'!AN$132,'Capacity Summary'!$B$139:$B$238,0),4),IF(INDEX('Capacity Summary'!$I$139:$BH$238,MATCH('Capacity Backing (Hide)'!AN$132,'Capacity Summary'!$B$139:$B$238,0),MATCH('Capacity Backing (Hide)'!$A152,'Capacity Summary'!$I$138:$BH$138,0))&lt;&gt;0,INDEX('Capacity Summary'!$I$139:$BH$238,MATCH('Capacity Backing (Hide)'!AN$132,'Capacity Summary'!$B$139:$B$238,0),MATCH('Capacity Backing (Hide)'!$A152,'Capacity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(Hide)'!$A152,'Capacity Summary'!$I$138:$BH$138,0))="x",INDEX('Capacity Summary'!$C$139:$F$238,MATCH('Capacity Backing (Hide)'!AO$132,'Capacity Summary'!$B$139:$B$238,0),4),IF(INDEX('Capacity Summary'!$I$139:$BH$238,MATCH('Capacity Backing (Hide)'!AO$132,'Capacity Summary'!$B$139:$B$238,0),MATCH('Capacity Backing (Hide)'!$A152,'Capacity Summary'!$I$138:$BH$138,0))&lt;&gt;0,INDEX('Capacity Summary'!$I$139:$BH$238,MATCH('Capacity Backing (Hide)'!AO$132,'Capacity Summary'!$B$139:$B$238,0),MATCH('Capacity Backing (Hide)'!$A152,'Capacity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(Hide)'!$A152,'Capacity Summary'!$I$138:$BH$138,0))="x",INDEX('Capacity Summary'!$C$139:$F$238,MATCH('Capacity Backing (Hide)'!AP$132,'Capacity Summary'!$B$139:$B$238,0),4),IF(INDEX('Capacity Summary'!$I$139:$BH$238,MATCH('Capacity Backing (Hide)'!AP$132,'Capacity Summary'!$B$139:$B$238,0),MATCH('Capacity Backing (Hide)'!$A152,'Capacity Summary'!$I$138:$BH$138,0))&lt;&gt;0,INDEX('Capacity Summary'!$I$139:$BH$238,MATCH('Capacity Backing (Hide)'!AP$132,'Capacity Summary'!$B$139:$B$238,0),MATCH('Capacity Backing (Hide)'!$A152,'Capacity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(Hide)'!$A152,'Capacity Summary'!$I$138:$BH$138,0))="x",INDEX('Capacity Summary'!$C$139:$F$238,MATCH('Capacity Backing (Hide)'!AQ$132,'Capacity Summary'!$B$139:$B$238,0),4),IF(INDEX('Capacity Summary'!$I$139:$BH$238,MATCH('Capacity Backing (Hide)'!AQ$132,'Capacity Summary'!$B$139:$B$238,0),MATCH('Capacity Backing (Hide)'!$A152,'Capacity Summary'!$I$138:$BH$138,0))&lt;&gt;0,INDEX('Capacity Summary'!$I$139:$BH$238,MATCH('Capacity Backing (Hide)'!AQ$132,'Capacity Summary'!$B$139:$B$238,0),MATCH('Capacity Backing (Hide)'!$A152,'Capacity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(Hide)'!$A152,'Capacity Summary'!$I$138:$BH$138,0))="x",INDEX('Capacity Summary'!$C$139:$F$238,MATCH('Capacity Backing (Hide)'!AR$132,'Capacity Summary'!$B$139:$B$238,0),4),IF(INDEX('Capacity Summary'!$I$139:$BH$238,MATCH('Capacity Backing (Hide)'!AR$132,'Capacity Summary'!$B$139:$B$238,0),MATCH('Capacity Backing (Hide)'!$A152,'Capacity Summary'!$I$138:$BH$138,0))&lt;&gt;0,INDEX('Capacity Summary'!$I$139:$BH$238,MATCH('Capacity Backing (Hide)'!AR$132,'Capacity Summary'!$B$139:$B$238,0),MATCH('Capacity Backing (Hide)'!$A152,'Capacity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(Hide)'!$A152,'Capacity Summary'!$I$138:$BH$138,0))="x",INDEX('Capacity Summary'!$C$139:$F$238,MATCH('Capacity Backing (Hide)'!AS$132,'Capacity Summary'!$B$139:$B$238,0),4),IF(INDEX('Capacity Summary'!$I$139:$BH$238,MATCH('Capacity Backing (Hide)'!AS$132,'Capacity Summary'!$B$139:$B$238,0),MATCH('Capacity Backing (Hide)'!$A152,'Capacity Summary'!$I$138:$BH$138,0))&lt;&gt;0,INDEX('Capacity Summary'!$I$139:$BH$238,MATCH('Capacity Backing (Hide)'!AS$132,'Capacity Summary'!$B$139:$B$238,0),MATCH('Capacity Backing (Hide)'!$A152,'Capacity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(Hide)'!$A152,'Capacity Summary'!$I$138:$BH$138,0))="x",INDEX('Capacity Summary'!$C$139:$F$238,MATCH('Capacity Backing (Hide)'!AT$132,'Capacity Summary'!$B$139:$B$238,0),4),IF(INDEX('Capacity Summary'!$I$139:$BH$238,MATCH('Capacity Backing (Hide)'!AT$132,'Capacity Summary'!$B$139:$B$238,0),MATCH('Capacity Backing (Hide)'!$A152,'Capacity Summary'!$I$138:$BH$138,0))&lt;&gt;0,INDEX('Capacity Summary'!$I$139:$BH$238,MATCH('Capacity Backing (Hide)'!AT$132,'Capacity Summary'!$B$139:$B$238,0),MATCH('Capacity Backing (Hide)'!$A152,'Capacity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(Hide)'!$A152,'Capacity Summary'!$I$138:$BH$138,0))="x",INDEX('Capacity Summary'!$C$139:$F$238,MATCH('Capacity Backing (Hide)'!AU$132,'Capacity Summary'!$B$139:$B$238,0),4),IF(INDEX('Capacity Summary'!$I$139:$BH$238,MATCH('Capacity Backing (Hide)'!AU$132,'Capacity Summary'!$B$139:$B$238,0),MATCH('Capacity Backing (Hide)'!$A152,'Capacity Summary'!$I$138:$BH$138,0))&lt;&gt;0,INDEX('Capacity Summary'!$I$139:$BH$238,MATCH('Capacity Backing (Hide)'!AU$132,'Capacity Summary'!$B$139:$B$238,0),MATCH('Capacity Backing (Hide)'!$A152,'Capacity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(Hide)'!$A152,'Capacity Summary'!$I$138:$BH$138,0))="x",INDEX('Capacity Summary'!$C$139:$F$238,MATCH('Capacity Backing (Hide)'!AV$132,'Capacity Summary'!$B$139:$B$238,0),4),IF(INDEX('Capacity Summary'!$I$139:$BH$238,MATCH('Capacity Backing (Hide)'!AV$132,'Capacity Summary'!$B$139:$B$238,0),MATCH('Capacity Backing (Hide)'!$A152,'Capacity Summary'!$I$138:$BH$138,0))&lt;&gt;0,INDEX('Capacity Summary'!$I$139:$BH$238,MATCH('Capacity Backing (Hide)'!AV$132,'Capacity Summary'!$B$139:$B$238,0),MATCH('Capacity Backing (Hide)'!$A152,'Capacity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(Hide)'!$A152,'Capacity Summary'!$I$138:$BH$138,0))="x",INDEX('Capacity Summary'!$C$139:$F$238,MATCH('Capacity Backing (Hide)'!AW$132,'Capacity Summary'!$B$139:$B$238,0),4),IF(INDEX('Capacity Summary'!$I$139:$BH$238,MATCH('Capacity Backing (Hide)'!AW$132,'Capacity Summary'!$B$139:$B$238,0),MATCH('Capacity Backing (Hide)'!$A152,'Capacity Summary'!$I$138:$BH$138,0))&lt;&gt;0,INDEX('Capacity Summary'!$I$139:$BH$238,MATCH('Capacity Backing (Hide)'!AW$132,'Capacity Summary'!$B$139:$B$238,0),MATCH('Capacity Backing (Hide)'!$A152,'Capacity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(Hide)'!$A152,'Capacity Summary'!$I$138:$BH$138,0))="x",INDEX('Capacity Summary'!$C$139:$F$238,MATCH('Capacity Backing (Hide)'!AX$132,'Capacity Summary'!$B$139:$B$238,0),4),IF(INDEX('Capacity Summary'!$I$139:$BH$238,MATCH('Capacity Backing (Hide)'!AX$132,'Capacity Summary'!$B$139:$B$238,0),MATCH('Capacity Backing (Hide)'!$A152,'Capacity Summary'!$I$138:$BH$138,0))&lt;&gt;0,INDEX('Capacity Summary'!$I$139:$BH$238,MATCH('Capacity Backing (Hide)'!AX$132,'Capacity Summary'!$B$139:$B$238,0),MATCH('Capacity Backing (Hide)'!$A152,'Capacity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(Hide)'!$A152,'Capacity Summary'!$I$138:$BH$138,0))="x",INDEX('Capacity Summary'!$C$139:$F$238,MATCH('Capacity Backing (Hide)'!AY$132,'Capacity Summary'!$B$139:$B$238,0),4),IF(INDEX('Capacity Summary'!$I$139:$BH$238,MATCH('Capacity Backing (Hide)'!AY$132,'Capacity Summary'!$B$139:$B$238,0),MATCH('Capacity Backing (Hide)'!$A152,'Capacity Summary'!$I$138:$BH$138,0))&lt;&gt;0,INDEX('Capacity Summary'!$I$139:$BH$238,MATCH('Capacity Backing (Hide)'!AY$132,'Capacity Summary'!$B$139:$B$238,0),MATCH('Capacity Backing (Hide)'!$A152,'Capacity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(Hide)'!$A152,'Capacity Summary'!$I$138:$BH$138,0))="x",INDEX('Capacity Summary'!$C$139:$F$238,MATCH('Capacity Backing (Hide)'!AZ$132,'Capacity Summary'!$B$139:$B$238,0),4),IF(INDEX('Capacity Summary'!$I$139:$BH$238,MATCH('Capacity Backing (Hide)'!AZ$132,'Capacity Summary'!$B$139:$B$238,0),MATCH('Capacity Backing (Hide)'!$A152,'Capacity Summary'!$I$138:$BH$138,0))&lt;&gt;0,INDEX('Capacity Summary'!$I$139:$BH$238,MATCH('Capacity Backing (Hide)'!AZ$132,'Capacity Summary'!$B$139:$B$238,0),MATCH('Capacity Backing (Hide)'!$A152,'Capacity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(Hide)'!$A152,'Capacity Summary'!$I$138:$BH$138,0))="x",INDEX('Capacity Summary'!$C$139:$F$238,MATCH('Capacity Backing (Hide)'!BA$132,'Capacity Summary'!$B$139:$B$238,0),4),IF(INDEX('Capacity Summary'!$I$139:$BH$238,MATCH('Capacity Backing (Hide)'!BA$132,'Capacity Summary'!$B$139:$B$238,0),MATCH('Capacity Backing (Hide)'!$A152,'Capacity Summary'!$I$138:$BH$138,0))&lt;&gt;0,INDEX('Capacity Summary'!$I$139:$BH$238,MATCH('Capacity Backing (Hide)'!BA$132,'Capacity Summary'!$B$139:$B$238,0),MATCH('Capacity Backing (Hide)'!$A152,'Capacity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(Hide)'!$A152,'Capacity Summary'!$I$138:$BH$138,0))="x",INDEX('Capacity Summary'!$C$139:$F$238,MATCH('Capacity Backing (Hide)'!BB$132,'Capacity Summary'!$B$139:$B$238,0),4),IF(INDEX('Capacity Summary'!$I$139:$BH$238,MATCH('Capacity Backing (Hide)'!BB$132,'Capacity Summary'!$B$139:$B$238,0),MATCH('Capacity Backing (Hide)'!$A152,'Capacity Summary'!$I$138:$BH$138,0))&lt;&gt;0,INDEX('Capacity Summary'!$I$139:$BH$238,MATCH('Capacity Backing (Hide)'!BB$132,'Capacity Summary'!$B$139:$B$238,0),MATCH('Capacity Backing (Hide)'!$A152,'Capacity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(Hide)'!$A152,'Capacity Summary'!$I$138:$BH$138,0))="x",INDEX('Capacity Summary'!$C$139:$F$238,MATCH('Capacity Backing (Hide)'!BC$132,'Capacity Summary'!$B$139:$B$238,0),4),IF(INDEX('Capacity Summary'!$I$139:$BH$238,MATCH('Capacity Backing (Hide)'!BC$132,'Capacity Summary'!$B$139:$B$238,0),MATCH('Capacity Backing (Hide)'!$A152,'Capacity Summary'!$I$138:$BH$138,0))&lt;&gt;0,INDEX('Capacity Summary'!$I$139:$BH$238,MATCH('Capacity Backing (Hide)'!BC$132,'Capacity Summary'!$B$139:$B$238,0),MATCH('Capacity Backing (Hide)'!$A152,'Capacity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(Hide)'!$A152,'Capacity Summary'!$I$138:$BH$138,0))="x",INDEX('Capacity Summary'!$C$139:$F$238,MATCH('Capacity Backing (Hide)'!BD$132,'Capacity Summary'!$B$139:$B$238,0),4),IF(INDEX('Capacity Summary'!$I$139:$BH$238,MATCH('Capacity Backing (Hide)'!BD$132,'Capacity Summary'!$B$139:$B$238,0),MATCH('Capacity Backing (Hide)'!$A152,'Capacity Summary'!$I$138:$BH$138,0))&lt;&gt;0,INDEX('Capacity Summary'!$I$139:$BH$238,MATCH('Capacity Backing (Hide)'!BD$132,'Capacity Summary'!$B$139:$B$238,0),MATCH('Capacity Backing (Hide)'!$A152,'Capacity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(Hide)'!$A152,'Capacity Summary'!$I$138:$BH$138,0))="x",INDEX('Capacity Summary'!$C$139:$F$238,MATCH('Capacity Backing (Hide)'!BE$132,'Capacity Summary'!$B$139:$B$238,0),4),IF(INDEX('Capacity Summary'!$I$139:$BH$238,MATCH('Capacity Backing (Hide)'!BE$132,'Capacity Summary'!$B$139:$B$238,0),MATCH('Capacity Backing (Hide)'!$A152,'Capacity Summary'!$I$138:$BH$138,0))&lt;&gt;0,INDEX('Capacity Summary'!$I$139:$BH$238,MATCH('Capacity Backing (Hide)'!BE$132,'Capacity Summary'!$B$139:$B$238,0),MATCH('Capacity Backing (Hide)'!$A152,'Capacity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(Hide)'!$A152,'Capacity Summary'!$I$138:$BH$138,0))="x",INDEX('Capacity Summary'!$C$139:$F$238,MATCH('Capacity Backing (Hide)'!BF$132,'Capacity Summary'!$B$139:$B$238,0),4),IF(INDEX('Capacity Summary'!$I$139:$BH$238,MATCH('Capacity Backing (Hide)'!BF$132,'Capacity Summary'!$B$139:$B$238,0),MATCH('Capacity Backing (Hide)'!$A152,'Capacity Summary'!$I$138:$BH$138,0))&lt;&gt;0,INDEX('Capacity Summary'!$I$139:$BH$238,MATCH('Capacity Backing (Hide)'!BF$132,'Capacity Summary'!$B$139:$B$238,0),MATCH('Capacity Backing (Hide)'!$A152,'Capacity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(Hide)'!$A152,'Capacity Summary'!$I$138:$BH$138,0))="x",INDEX('Capacity Summary'!$C$139:$F$238,MATCH('Capacity Backing (Hide)'!BG$132,'Capacity Summary'!$B$139:$B$238,0),4),IF(INDEX('Capacity Summary'!$I$139:$BH$238,MATCH('Capacity Backing (Hide)'!BG$132,'Capacity Summary'!$B$139:$B$238,0),MATCH('Capacity Backing (Hide)'!$A152,'Capacity Summary'!$I$138:$BH$138,0))&lt;&gt;0,INDEX('Capacity Summary'!$I$139:$BH$238,MATCH('Capacity Backing (Hide)'!BG$132,'Capacity Summary'!$B$139:$B$238,0),MATCH('Capacity Backing (Hide)'!$A152,'Capacity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(Hide)'!$A152,'Capacity Summary'!$I$138:$BH$138,0))="x",INDEX('Capacity Summary'!$C$139:$F$238,MATCH('Capacity Backing (Hide)'!BH$132,'Capacity Summary'!$B$139:$B$238,0),4),IF(INDEX('Capacity Summary'!$I$139:$BH$238,MATCH('Capacity Backing (Hide)'!BH$132,'Capacity Summary'!$B$139:$B$238,0),MATCH('Capacity Backing (Hide)'!$A152,'Capacity Summary'!$I$138:$BH$138,0))&lt;&gt;0,INDEX('Capacity Summary'!$I$139:$BH$238,MATCH('Capacity Backing (Hide)'!BH$132,'Capacity Summary'!$B$139:$B$238,0),MATCH('Capacity Backing (Hide)'!$A152,'Capacity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(Hide)'!$A152,'Capacity Summary'!$I$138:$BH$138,0))="x",INDEX('Capacity Summary'!$C$139:$F$238,MATCH('Capacity Backing (Hide)'!BI$132,'Capacity Summary'!$B$139:$B$238,0),4),IF(INDEX('Capacity Summary'!$I$139:$BH$238,MATCH('Capacity Backing (Hide)'!BI$132,'Capacity Summary'!$B$139:$B$238,0),MATCH('Capacity Backing (Hide)'!$A152,'Capacity Summary'!$I$138:$BH$138,0))&lt;&gt;0,INDEX('Capacity Summary'!$I$139:$BH$238,MATCH('Capacity Backing (Hide)'!BI$132,'Capacity Summary'!$B$139:$B$238,0),MATCH('Capacity Backing (Hide)'!$A152,'Capacity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(Hide)'!$A152,'Capacity Summary'!$I$138:$BH$138,0))="x",INDEX('Capacity Summary'!$C$139:$F$238,MATCH('Capacity Backing (Hide)'!BJ$132,'Capacity Summary'!$B$139:$B$238,0),4),IF(INDEX('Capacity Summary'!$I$139:$BH$238,MATCH('Capacity Backing (Hide)'!BJ$132,'Capacity Summary'!$B$139:$B$238,0),MATCH('Capacity Backing (Hide)'!$A152,'Capacity Summary'!$I$138:$BH$138,0))&lt;&gt;0,INDEX('Capacity Summary'!$I$139:$BH$238,MATCH('Capacity Backing (Hide)'!BJ$132,'Capacity Summary'!$B$139:$B$238,0),MATCH('Capacity Backing (Hide)'!$A152,'Capacity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(Hide)'!$A152,'Capacity Summary'!$I$138:$BH$138,0))="x",INDEX('Capacity Summary'!$C$139:$F$238,MATCH('Capacity Backing (Hide)'!BK$132,'Capacity Summary'!$B$139:$B$238,0),4),IF(INDEX('Capacity Summary'!$I$139:$BH$238,MATCH('Capacity Backing (Hide)'!BK$132,'Capacity Summary'!$B$139:$B$238,0),MATCH('Capacity Backing (Hide)'!$A152,'Capacity Summary'!$I$138:$BH$138,0))&lt;&gt;0,INDEX('Capacity Summary'!$I$139:$BH$238,MATCH('Capacity Backing (Hide)'!BK$132,'Capacity Summary'!$B$139:$B$238,0),MATCH('Capacity Backing (Hide)'!$A152,'Capacity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(Hide)'!$A152,'Capacity Summary'!$I$138:$BH$138,0))="x",INDEX('Capacity Summary'!$C$139:$F$238,MATCH('Capacity Backing (Hide)'!BL$132,'Capacity Summary'!$B$139:$B$238,0),4),IF(INDEX('Capacity Summary'!$I$139:$BH$238,MATCH('Capacity Backing (Hide)'!BL$132,'Capacity Summary'!$B$139:$B$238,0),MATCH('Capacity Backing (Hide)'!$A152,'Capacity Summary'!$I$138:$BH$138,0))&lt;&gt;0,INDEX('Capacity Summary'!$I$139:$BH$238,MATCH('Capacity Backing (Hide)'!BL$132,'Capacity Summary'!$B$139:$B$238,0),MATCH('Capacity Backing (Hide)'!$A152,'Capacity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(Hide)'!$A152,'Capacity Summary'!$I$138:$BH$138,0))="x",INDEX('Capacity Summary'!$C$139:$F$238,MATCH('Capacity Backing (Hide)'!BM$132,'Capacity Summary'!$B$139:$B$238,0),4),IF(INDEX('Capacity Summary'!$I$139:$BH$238,MATCH('Capacity Backing (Hide)'!BM$132,'Capacity Summary'!$B$139:$B$238,0),MATCH('Capacity Backing (Hide)'!$A152,'Capacity Summary'!$I$138:$BH$138,0))&lt;&gt;0,INDEX('Capacity Summary'!$I$139:$BH$238,MATCH('Capacity Backing (Hide)'!BM$132,'Capacity Summary'!$B$139:$B$238,0),MATCH('Capacity Backing (Hide)'!$A152,'Capacity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(Hide)'!$A152,'Capacity Summary'!$I$138:$BH$138,0))="x",INDEX('Capacity Summary'!$C$139:$F$238,MATCH('Capacity Backing (Hide)'!BN$132,'Capacity Summary'!$B$139:$B$238,0),4),IF(INDEX('Capacity Summary'!$I$139:$BH$238,MATCH('Capacity Backing (Hide)'!BN$132,'Capacity Summary'!$B$139:$B$238,0),MATCH('Capacity Backing (Hide)'!$A152,'Capacity Summary'!$I$138:$BH$138,0))&lt;&gt;0,INDEX('Capacity Summary'!$I$139:$BH$238,MATCH('Capacity Backing (Hide)'!BN$132,'Capacity Summary'!$B$139:$B$238,0),MATCH('Capacity Backing (Hide)'!$A152,'Capacity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(Hide)'!$A152,'Capacity Summary'!$I$138:$BH$138,0))="x",INDEX('Capacity Summary'!$C$139:$F$238,MATCH('Capacity Backing (Hide)'!BO$132,'Capacity Summary'!$B$139:$B$238,0),4),IF(INDEX('Capacity Summary'!$I$139:$BH$238,MATCH('Capacity Backing (Hide)'!BO$132,'Capacity Summary'!$B$139:$B$238,0),MATCH('Capacity Backing (Hide)'!$A152,'Capacity Summary'!$I$138:$BH$138,0))&lt;&gt;0,INDEX('Capacity Summary'!$I$139:$BH$238,MATCH('Capacity Backing (Hide)'!BO$132,'Capacity Summary'!$B$139:$B$238,0),MATCH('Capacity Backing (Hide)'!$A152,'Capacity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(Hide)'!$A152,'Capacity Summary'!$I$138:$BH$138,0))="x",INDEX('Capacity Summary'!$C$139:$F$238,MATCH('Capacity Backing (Hide)'!BP$132,'Capacity Summary'!$B$139:$B$238,0),4),IF(INDEX('Capacity Summary'!$I$139:$BH$238,MATCH('Capacity Backing (Hide)'!BP$132,'Capacity Summary'!$B$139:$B$238,0),MATCH('Capacity Backing (Hide)'!$A152,'Capacity Summary'!$I$138:$BH$138,0))&lt;&gt;0,INDEX('Capacity Summary'!$I$139:$BH$238,MATCH('Capacity Backing (Hide)'!BP$132,'Capacity Summary'!$B$139:$B$238,0),MATCH('Capacity Backing (Hide)'!$A152,'Capacity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(Hide)'!$A152,'Capacity Summary'!$I$138:$BH$138,0))="x",INDEX('Capacity Summary'!$C$139:$F$238,MATCH('Capacity Backing (Hide)'!BQ$132,'Capacity Summary'!$B$139:$B$238,0),4),IF(INDEX('Capacity Summary'!$I$139:$BH$238,MATCH('Capacity Backing (Hide)'!BQ$132,'Capacity Summary'!$B$139:$B$238,0),MATCH('Capacity Backing (Hide)'!$A152,'Capacity Summary'!$I$138:$BH$138,0))&lt;&gt;0,INDEX('Capacity Summary'!$I$139:$BH$238,MATCH('Capacity Backing (Hide)'!BQ$132,'Capacity Summary'!$B$139:$B$238,0),MATCH('Capacity Backing (Hide)'!$A152,'Capacity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(Hide)'!$A152,'Capacity Summary'!$I$138:$BH$138,0))="x",INDEX('Capacity Summary'!$C$139:$F$238,MATCH('Capacity Backing (Hide)'!BR$132,'Capacity Summary'!$B$139:$B$238,0),4),IF(INDEX('Capacity Summary'!$I$139:$BH$238,MATCH('Capacity Backing (Hide)'!BR$132,'Capacity Summary'!$B$139:$B$238,0),MATCH('Capacity Backing (Hide)'!$A152,'Capacity Summary'!$I$138:$BH$138,0))&lt;&gt;0,INDEX('Capacity Summary'!$I$139:$BH$238,MATCH('Capacity Backing (Hide)'!BR$132,'Capacity Summary'!$B$139:$B$238,0),MATCH('Capacity Backing (Hide)'!$A152,'Capacity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(Hide)'!$A152,'Capacity Summary'!$I$138:$BH$138,0))="x",INDEX('Capacity Summary'!$C$139:$F$238,MATCH('Capacity Backing (Hide)'!BS$132,'Capacity Summary'!$B$139:$B$238,0),4),IF(INDEX('Capacity Summary'!$I$139:$BH$238,MATCH('Capacity Backing (Hide)'!BS$132,'Capacity Summary'!$B$139:$B$238,0),MATCH('Capacity Backing (Hide)'!$A152,'Capacity Summary'!$I$138:$BH$138,0))&lt;&gt;0,INDEX('Capacity Summary'!$I$139:$BH$238,MATCH('Capacity Backing (Hide)'!BS$132,'Capacity Summary'!$B$139:$B$238,0),MATCH('Capacity Backing (Hide)'!$A152,'Capacity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(Hide)'!$A152,'Capacity Summary'!$I$138:$BH$138,0))="x",INDEX('Capacity Summary'!$C$139:$F$238,MATCH('Capacity Backing (Hide)'!BT$132,'Capacity Summary'!$B$139:$B$238,0),4),IF(INDEX('Capacity Summary'!$I$139:$BH$238,MATCH('Capacity Backing (Hide)'!BT$132,'Capacity Summary'!$B$139:$B$238,0),MATCH('Capacity Backing (Hide)'!$A152,'Capacity Summary'!$I$138:$BH$138,0))&lt;&gt;0,INDEX('Capacity Summary'!$I$139:$BH$238,MATCH('Capacity Backing (Hide)'!BT$132,'Capacity Summary'!$B$139:$B$238,0),MATCH('Capacity Backing (Hide)'!$A152,'Capacity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(Hide)'!$A152,'Capacity Summary'!$I$138:$BH$138,0))="x",INDEX('Capacity Summary'!$C$139:$F$238,MATCH('Capacity Backing (Hide)'!BU$132,'Capacity Summary'!$B$139:$B$238,0),4),IF(INDEX('Capacity Summary'!$I$139:$BH$238,MATCH('Capacity Backing (Hide)'!BU$132,'Capacity Summary'!$B$139:$B$238,0),MATCH('Capacity Backing (Hide)'!$A152,'Capacity Summary'!$I$138:$BH$138,0))&lt;&gt;0,INDEX('Capacity Summary'!$I$139:$BH$238,MATCH('Capacity Backing (Hide)'!BU$132,'Capacity Summary'!$B$139:$B$238,0),MATCH('Capacity Backing (Hide)'!$A152,'Capacity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(Hide)'!$A152,'Capacity Summary'!$I$138:$BH$138,0))="x",INDEX('Capacity Summary'!$C$139:$F$238,MATCH('Capacity Backing (Hide)'!BV$132,'Capacity Summary'!$B$139:$B$238,0),4),IF(INDEX('Capacity Summary'!$I$139:$BH$238,MATCH('Capacity Backing (Hide)'!BV$132,'Capacity Summary'!$B$139:$B$238,0),MATCH('Capacity Backing (Hide)'!$A152,'Capacity Summary'!$I$138:$BH$138,0))&lt;&gt;0,INDEX('Capacity Summary'!$I$139:$BH$238,MATCH('Capacity Backing (Hide)'!BV$132,'Capacity Summary'!$B$139:$B$238,0),MATCH('Capacity Backing (Hide)'!$A152,'Capacity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(Hide)'!$A152,'Capacity Summary'!$I$138:$BH$138,0))="x",INDEX('Capacity Summary'!$C$139:$F$238,MATCH('Capacity Backing (Hide)'!BW$132,'Capacity Summary'!$B$139:$B$238,0),4),IF(INDEX('Capacity Summary'!$I$139:$BH$238,MATCH('Capacity Backing (Hide)'!BW$132,'Capacity Summary'!$B$139:$B$238,0),MATCH('Capacity Backing (Hide)'!$A152,'Capacity Summary'!$I$138:$BH$138,0))&lt;&gt;0,INDEX('Capacity Summary'!$I$139:$BH$238,MATCH('Capacity Backing (Hide)'!BW$132,'Capacity Summary'!$B$139:$B$238,0),MATCH('Capacity Backing (Hide)'!$A152,'Capacity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(Hide)'!$A152,'Capacity Summary'!$I$138:$BH$138,0))="x",INDEX('Capacity Summary'!$C$139:$F$238,MATCH('Capacity Backing (Hide)'!BX$132,'Capacity Summary'!$B$139:$B$238,0),4),IF(INDEX('Capacity Summary'!$I$139:$BH$238,MATCH('Capacity Backing (Hide)'!BX$132,'Capacity Summary'!$B$139:$B$238,0),MATCH('Capacity Backing (Hide)'!$A152,'Capacity Summary'!$I$138:$BH$138,0))&lt;&gt;0,INDEX('Capacity Summary'!$I$139:$BH$238,MATCH('Capacity Backing (Hide)'!BX$132,'Capacity Summary'!$B$139:$B$238,0),MATCH('Capacity Backing (Hide)'!$A152,'Capacity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(Hide)'!$A152,'Capacity Summary'!$I$138:$BH$138,0))="x",INDEX('Capacity Summary'!$C$139:$F$238,MATCH('Capacity Backing (Hide)'!BY$132,'Capacity Summary'!$B$139:$B$238,0),4),IF(INDEX('Capacity Summary'!$I$139:$BH$238,MATCH('Capacity Backing (Hide)'!BY$132,'Capacity Summary'!$B$139:$B$238,0),MATCH('Capacity Backing (Hide)'!$A152,'Capacity Summary'!$I$138:$BH$138,0))&lt;&gt;0,INDEX('Capacity Summary'!$I$139:$BH$238,MATCH('Capacity Backing (Hide)'!BY$132,'Capacity Summary'!$B$139:$B$238,0),MATCH('Capacity Backing (Hide)'!$A152,'Capacity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(Hide)'!$A152,'Capacity Summary'!$I$138:$BH$138,0))="x",INDEX('Capacity Summary'!$C$139:$F$238,MATCH('Capacity Backing (Hide)'!BZ$132,'Capacity Summary'!$B$139:$B$238,0),4),IF(INDEX('Capacity Summary'!$I$139:$BH$238,MATCH('Capacity Backing (Hide)'!BZ$132,'Capacity Summary'!$B$139:$B$238,0),MATCH('Capacity Backing (Hide)'!$A152,'Capacity Summary'!$I$138:$BH$138,0))&lt;&gt;0,INDEX('Capacity Summary'!$I$139:$BH$238,MATCH('Capacity Backing (Hide)'!BZ$132,'Capacity Summary'!$B$139:$B$238,0),MATCH('Capacity Backing (Hide)'!$A152,'Capacity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(Hide)'!$A152,'Capacity Summary'!$I$138:$BH$138,0))="x",INDEX('Capacity Summary'!$C$139:$F$238,MATCH('Capacity Backing (Hide)'!CA$132,'Capacity Summary'!$B$139:$B$238,0),4),IF(INDEX('Capacity Summary'!$I$139:$BH$238,MATCH('Capacity Backing (Hide)'!CA$132,'Capacity Summary'!$B$139:$B$238,0),MATCH('Capacity Backing (Hide)'!$A152,'Capacity Summary'!$I$138:$BH$138,0))&lt;&gt;0,INDEX('Capacity Summary'!$I$139:$BH$238,MATCH('Capacity Backing (Hide)'!CA$132,'Capacity Summary'!$B$139:$B$238,0),MATCH('Capacity Backing (Hide)'!$A152,'Capacity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(Hide)'!$A152,'Capacity Summary'!$I$138:$BH$138,0))="x",INDEX('Capacity Summary'!$C$139:$F$238,MATCH('Capacity Backing (Hide)'!CB$132,'Capacity Summary'!$B$139:$B$238,0),4),IF(INDEX('Capacity Summary'!$I$139:$BH$238,MATCH('Capacity Backing (Hide)'!CB$132,'Capacity Summary'!$B$139:$B$238,0),MATCH('Capacity Backing (Hide)'!$A152,'Capacity Summary'!$I$138:$BH$138,0))&lt;&gt;0,INDEX('Capacity Summary'!$I$139:$BH$238,MATCH('Capacity Backing (Hide)'!CB$132,'Capacity Summary'!$B$139:$B$238,0),MATCH('Capacity Backing (Hide)'!$A152,'Capacity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(Hide)'!$A152,'Capacity Summary'!$I$138:$BH$138,0))="x",INDEX('Capacity Summary'!$C$139:$F$238,MATCH('Capacity Backing (Hide)'!CC$132,'Capacity Summary'!$B$139:$B$238,0),4),IF(INDEX('Capacity Summary'!$I$139:$BH$238,MATCH('Capacity Backing (Hide)'!CC$132,'Capacity Summary'!$B$139:$B$238,0),MATCH('Capacity Backing (Hide)'!$A152,'Capacity Summary'!$I$138:$BH$138,0))&lt;&gt;0,INDEX('Capacity Summary'!$I$139:$BH$238,MATCH('Capacity Backing (Hide)'!CC$132,'Capacity Summary'!$B$139:$B$238,0),MATCH('Capacity Backing (Hide)'!$A152,'Capacity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(Hide)'!$A152,'Capacity Summary'!$I$138:$BH$138,0))="x",INDEX('Capacity Summary'!$C$139:$F$238,MATCH('Capacity Backing (Hide)'!CD$132,'Capacity Summary'!$B$139:$B$238,0),4),IF(INDEX('Capacity Summary'!$I$139:$BH$238,MATCH('Capacity Backing (Hide)'!CD$132,'Capacity Summary'!$B$139:$B$238,0),MATCH('Capacity Backing (Hide)'!$A152,'Capacity Summary'!$I$138:$BH$138,0))&lt;&gt;0,INDEX('Capacity Summary'!$I$139:$BH$238,MATCH('Capacity Backing (Hide)'!CD$132,'Capacity Summary'!$B$139:$B$238,0),MATCH('Capacity Backing (Hide)'!$A152,'Capacity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(Hide)'!$A152,'Capacity Summary'!$I$138:$BH$138,0))="x",INDEX('Capacity Summary'!$C$139:$F$238,MATCH('Capacity Backing (Hide)'!CE$132,'Capacity Summary'!$B$139:$B$238,0),4),IF(INDEX('Capacity Summary'!$I$139:$BH$238,MATCH('Capacity Backing (Hide)'!CE$132,'Capacity Summary'!$B$139:$B$238,0),MATCH('Capacity Backing (Hide)'!$A152,'Capacity Summary'!$I$138:$BH$138,0))&lt;&gt;0,INDEX('Capacity Summary'!$I$139:$BH$238,MATCH('Capacity Backing (Hide)'!CE$132,'Capacity Summary'!$B$139:$B$238,0),MATCH('Capacity Backing (Hide)'!$A152,'Capacity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(Hide)'!$A152,'Capacity Summary'!$I$138:$BH$138,0))="x",INDEX('Capacity Summary'!$C$139:$F$238,MATCH('Capacity Backing (Hide)'!CF$132,'Capacity Summary'!$B$139:$B$238,0),4),IF(INDEX('Capacity Summary'!$I$139:$BH$238,MATCH('Capacity Backing (Hide)'!CF$132,'Capacity Summary'!$B$139:$B$238,0),MATCH('Capacity Backing (Hide)'!$A152,'Capacity Summary'!$I$138:$BH$138,0))&lt;&gt;0,INDEX('Capacity Summary'!$I$139:$BH$238,MATCH('Capacity Backing (Hide)'!CF$132,'Capacity Summary'!$B$139:$B$238,0),MATCH('Capacity Backing (Hide)'!$A152,'Capacity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(Hide)'!$A152,'Capacity Summary'!$I$138:$BH$138,0))="x",INDEX('Capacity Summary'!$C$139:$F$238,MATCH('Capacity Backing (Hide)'!CG$132,'Capacity Summary'!$B$139:$B$238,0),4),IF(INDEX('Capacity Summary'!$I$139:$BH$238,MATCH('Capacity Backing (Hide)'!CG$132,'Capacity Summary'!$B$139:$B$238,0),MATCH('Capacity Backing (Hide)'!$A152,'Capacity Summary'!$I$138:$BH$138,0))&lt;&gt;0,INDEX('Capacity Summary'!$I$139:$BH$238,MATCH('Capacity Backing (Hide)'!CG$132,'Capacity Summary'!$B$139:$B$238,0),MATCH('Capacity Backing (Hide)'!$A152,'Capacity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(Hide)'!$A152,'Capacity Summary'!$I$138:$BH$138,0))="x",INDEX('Capacity Summary'!$C$139:$F$238,MATCH('Capacity Backing (Hide)'!CH$132,'Capacity Summary'!$B$139:$B$238,0),4),IF(INDEX('Capacity Summary'!$I$139:$BH$238,MATCH('Capacity Backing (Hide)'!CH$132,'Capacity Summary'!$B$139:$B$238,0),MATCH('Capacity Backing (Hide)'!$A152,'Capacity Summary'!$I$138:$BH$138,0))&lt;&gt;0,INDEX('Capacity Summary'!$I$139:$BH$238,MATCH('Capacity Backing (Hide)'!CH$132,'Capacity Summary'!$B$139:$B$238,0),MATCH('Capacity Backing (Hide)'!$A152,'Capacity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(Hide)'!$A152,'Capacity Summary'!$I$138:$BH$138,0))="x",INDEX('Capacity Summary'!$C$139:$F$238,MATCH('Capacity Backing (Hide)'!CI$132,'Capacity Summary'!$B$139:$B$238,0),4),IF(INDEX('Capacity Summary'!$I$139:$BH$238,MATCH('Capacity Backing (Hide)'!CI$132,'Capacity Summary'!$B$139:$B$238,0),MATCH('Capacity Backing (Hide)'!$A152,'Capacity Summary'!$I$138:$BH$138,0))&lt;&gt;0,INDEX('Capacity Summary'!$I$139:$BH$238,MATCH('Capacity Backing (Hide)'!CI$132,'Capacity Summary'!$B$139:$B$238,0),MATCH('Capacity Backing (Hide)'!$A152,'Capacity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(Hide)'!$A152,'Capacity Summary'!$I$138:$BH$138,0))="x",INDEX('Capacity Summary'!$C$139:$F$238,MATCH('Capacity Backing (Hide)'!CJ$132,'Capacity Summary'!$B$139:$B$238,0),4),IF(INDEX('Capacity Summary'!$I$139:$BH$238,MATCH('Capacity Backing (Hide)'!CJ$132,'Capacity Summary'!$B$139:$B$238,0),MATCH('Capacity Backing (Hide)'!$A152,'Capacity Summary'!$I$138:$BH$138,0))&lt;&gt;0,INDEX('Capacity Summary'!$I$139:$BH$238,MATCH('Capacity Backing (Hide)'!CJ$132,'Capacity Summary'!$B$139:$B$238,0),MATCH('Capacity Backing (Hide)'!$A152,'Capacity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(Hide)'!$A152,'Capacity Summary'!$I$138:$BH$138,0))="x",INDEX('Capacity Summary'!$C$139:$F$238,MATCH('Capacity Backing (Hide)'!CK$132,'Capacity Summary'!$B$139:$B$238,0),4),IF(INDEX('Capacity Summary'!$I$139:$BH$238,MATCH('Capacity Backing (Hide)'!CK$132,'Capacity Summary'!$B$139:$B$238,0),MATCH('Capacity Backing (Hide)'!$A152,'Capacity Summary'!$I$138:$BH$138,0))&lt;&gt;0,INDEX('Capacity Summary'!$I$139:$BH$238,MATCH('Capacity Backing (Hide)'!CK$132,'Capacity Summary'!$B$139:$B$238,0),MATCH('Capacity Backing (Hide)'!$A152,'Capacity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(Hide)'!$A152,'Capacity Summary'!$I$138:$BH$138,0))="x",INDEX('Capacity Summary'!$C$139:$F$238,MATCH('Capacity Backing (Hide)'!CL$132,'Capacity Summary'!$B$139:$B$238,0),4),IF(INDEX('Capacity Summary'!$I$139:$BH$238,MATCH('Capacity Backing (Hide)'!CL$132,'Capacity Summary'!$B$139:$B$238,0),MATCH('Capacity Backing (Hide)'!$A152,'Capacity Summary'!$I$138:$BH$138,0))&lt;&gt;0,INDEX('Capacity Summary'!$I$139:$BH$238,MATCH('Capacity Backing (Hide)'!CL$132,'Capacity Summary'!$B$139:$B$238,0),MATCH('Capacity Backing (Hide)'!$A152,'Capacity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(Hide)'!$A152,'Capacity Summary'!$I$138:$BH$138,0))="x",INDEX('Capacity Summary'!$C$139:$F$238,MATCH('Capacity Backing (Hide)'!CM$132,'Capacity Summary'!$B$139:$B$238,0),4),IF(INDEX('Capacity Summary'!$I$139:$BH$238,MATCH('Capacity Backing (Hide)'!CM$132,'Capacity Summary'!$B$139:$B$238,0),MATCH('Capacity Backing (Hide)'!$A152,'Capacity Summary'!$I$138:$BH$138,0))&lt;&gt;0,INDEX('Capacity Summary'!$I$139:$BH$238,MATCH('Capacity Backing (Hide)'!CM$132,'Capacity Summary'!$B$139:$B$238,0),MATCH('Capacity Backing (Hide)'!$A152,'Capacity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(Hide)'!$A152,'Capacity Summary'!$I$138:$BH$138,0))="x",INDEX('Capacity Summary'!$C$139:$F$238,MATCH('Capacity Backing (Hide)'!CN$132,'Capacity Summary'!$B$139:$B$238,0),4),IF(INDEX('Capacity Summary'!$I$139:$BH$238,MATCH('Capacity Backing (Hide)'!CN$132,'Capacity Summary'!$B$139:$B$238,0),MATCH('Capacity Backing (Hide)'!$A152,'Capacity Summary'!$I$138:$BH$138,0))&lt;&gt;0,INDEX('Capacity Summary'!$I$139:$BH$238,MATCH('Capacity Backing (Hide)'!CN$132,'Capacity Summary'!$B$139:$B$238,0),MATCH('Capacity Backing (Hide)'!$A152,'Capacity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(Hide)'!$A152,'Capacity Summary'!$I$138:$BH$138,0))="x",INDEX('Capacity Summary'!$C$139:$F$238,MATCH('Capacity Backing (Hide)'!CO$132,'Capacity Summary'!$B$139:$B$238,0),4),IF(INDEX('Capacity Summary'!$I$139:$BH$238,MATCH('Capacity Backing (Hide)'!CO$132,'Capacity Summary'!$B$139:$B$238,0),MATCH('Capacity Backing (Hide)'!$A152,'Capacity Summary'!$I$138:$BH$138,0))&lt;&gt;0,INDEX('Capacity Summary'!$I$139:$BH$238,MATCH('Capacity Backing (Hide)'!CO$132,'Capacity Summary'!$B$139:$B$238,0),MATCH('Capacity Backing (Hide)'!$A152,'Capacity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(Hide)'!$A152,'Capacity Summary'!$I$138:$BH$138,0))="x",INDEX('Capacity Summary'!$C$139:$F$238,MATCH('Capacity Backing (Hide)'!CP$132,'Capacity Summary'!$B$139:$B$238,0),4),IF(INDEX('Capacity Summary'!$I$139:$BH$238,MATCH('Capacity Backing (Hide)'!CP$132,'Capacity Summary'!$B$139:$B$238,0),MATCH('Capacity Backing (Hide)'!$A152,'Capacity Summary'!$I$138:$BH$138,0))&lt;&gt;0,INDEX('Capacity Summary'!$I$139:$BH$238,MATCH('Capacity Backing (Hide)'!CP$132,'Capacity Summary'!$B$139:$B$238,0),MATCH('Capacity Backing (Hide)'!$A152,'Capacity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(Hide)'!$A152,'Capacity Summary'!$I$138:$BH$138,0))="x",INDEX('Capacity Summary'!$C$139:$F$238,MATCH('Capacity Backing (Hide)'!CQ$132,'Capacity Summary'!$B$139:$B$238,0),4),IF(INDEX('Capacity Summary'!$I$139:$BH$238,MATCH('Capacity Backing (Hide)'!CQ$132,'Capacity Summary'!$B$139:$B$238,0),MATCH('Capacity Backing (Hide)'!$A152,'Capacity Summary'!$I$138:$BH$138,0))&lt;&gt;0,INDEX('Capacity Summary'!$I$139:$BH$238,MATCH('Capacity Backing (Hide)'!CQ$132,'Capacity Summary'!$B$139:$B$238,0),MATCH('Capacity Backing (Hide)'!$A152,'Capacity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(Hide)'!$A152,'Capacity Summary'!$I$138:$BH$138,0))="x",INDEX('Capacity Summary'!$C$139:$F$238,MATCH('Capacity Backing (Hide)'!CR$132,'Capacity Summary'!$B$139:$B$238,0),4),IF(INDEX('Capacity Summary'!$I$139:$BH$238,MATCH('Capacity Backing (Hide)'!CR$132,'Capacity Summary'!$B$139:$B$238,0),MATCH('Capacity Backing (Hide)'!$A152,'Capacity Summary'!$I$138:$BH$138,0))&lt;&gt;0,INDEX('Capacity Summary'!$I$139:$BH$238,MATCH('Capacity Backing (Hide)'!CR$132,'Capacity Summary'!$B$139:$B$238,0),MATCH('Capacity Backing (Hide)'!$A152,'Capacity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(Hide)'!$A152,'Capacity Summary'!$I$138:$BH$138,0))="x",INDEX('Capacity Summary'!$C$139:$F$238,MATCH('Capacity Backing (Hide)'!CS$132,'Capacity Summary'!$B$139:$B$238,0),4),IF(INDEX('Capacity Summary'!$I$139:$BH$238,MATCH('Capacity Backing (Hide)'!CS$132,'Capacity Summary'!$B$139:$B$238,0),MATCH('Capacity Backing (Hide)'!$A152,'Capacity Summary'!$I$138:$BH$138,0))&lt;&gt;0,INDEX('Capacity Summary'!$I$139:$BH$238,MATCH('Capacity Backing (Hide)'!CS$132,'Capacity Summary'!$B$139:$B$238,0),MATCH('Capacity Backing (Hide)'!$A152,'Capacity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(Hide)'!$A152,'Capacity Summary'!$I$138:$BH$138,0))="x",INDEX('Capacity Summary'!$C$139:$F$238,MATCH('Capacity Backing (Hide)'!CT$132,'Capacity Summary'!$B$139:$B$238,0),4),IF(INDEX('Capacity Summary'!$I$139:$BH$238,MATCH('Capacity Backing (Hide)'!CT$132,'Capacity Summary'!$B$139:$B$238,0),MATCH('Capacity Backing (Hide)'!$A152,'Capacity Summary'!$I$138:$BH$138,0))&lt;&gt;0,INDEX('Capacity Summary'!$I$139:$BH$238,MATCH('Capacity Backing (Hide)'!CT$132,'Capacity Summary'!$B$139:$B$238,0),MATCH('Capacity Backing (Hide)'!$A152,'Capacity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(Hide)'!$A152,'Capacity Summary'!$I$138:$BH$138,0))="x",INDEX('Capacity Summary'!$C$139:$F$238,MATCH('Capacity Backing (Hide)'!CU$132,'Capacity Summary'!$B$139:$B$238,0),4),IF(INDEX('Capacity Summary'!$I$139:$BH$238,MATCH('Capacity Backing (Hide)'!CU$132,'Capacity Summary'!$B$139:$B$238,0),MATCH('Capacity Backing (Hide)'!$A152,'Capacity Summary'!$I$138:$BH$138,0))&lt;&gt;0,INDEX('Capacity Summary'!$I$139:$BH$238,MATCH('Capacity Backing (Hide)'!CU$132,'Capacity Summary'!$B$139:$B$238,0),MATCH('Capacity Backing (Hide)'!$A152,'Capacity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(Hide)'!$A152,'Capacity Summary'!$I$138:$BH$138,0))="x",INDEX('Capacity Summary'!$C$139:$F$238,MATCH('Capacity Backing (Hide)'!CV$132,'Capacity Summary'!$B$139:$B$238,0),4),IF(INDEX('Capacity Summary'!$I$139:$BH$238,MATCH('Capacity Backing (Hide)'!CV$132,'Capacity Summary'!$B$139:$B$238,0),MATCH('Capacity Backing (Hide)'!$A152,'Capacity Summary'!$I$138:$BH$138,0))&lt;&gt;0,INDEX('Capacity Summary'!$I$139:$BH$238,MATCH('Capacity Backing (Hide)'!CV$132,'Capacity Summary'!$B$139:$B$238,0),MATCH('Capacity Backing (Hide)'!$A152,'Capacity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(Hide)'!$A152,'Capacity Summary'!$I$138:$BH$138,0))="x",INDEX('Capacity Summary'!$C$139:$F$238,MATCH('Capacity Backing (Hide)'!CW$132,'Capacity Summary'!$B$139:$B$238,0),4),IF(INDEX('Capacity Summary'!$I$139:$BH$238,MATCH('Capacity Backing (Hide)'!CW$132,'Capacity Summary'!$B$139:$B$238,0),MATCH('Capacity Backing (Hide)'!$A152,'Capacity Summary'!$I$138:$BH$138,0))&lt;&gt;0,INDEX('Capacity Summary'!$I$139:$BH$238,MATCH('Capacity Backing (Hide)'!CW$132,'Capacity Summary'!$B$139:$B$238,0),MATCH('Capacity Backing (Hide)'!$A152,'Capacity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(Hide)'!$A153,'Capacity Summary'!$I$138:$BH$138,0))="x",INDEX('Capacity Summary'!$C$139:$F$238,MATCH('Capacity Backing (Hide)'!B$132,'Capacity Summary'!$B$139:$B$238,0),4),IF(INDEX('Capacity Summary'!$I$139:$BH$238,MATCH('Capacity Backing (Hide)'!B$132,'Capacity Summary'!$B$139:$B$238,0),MATCH('Capacity Backing (Hide)'!$A153,'Capacity Summary'!$I$138:$BH$138,0))&lt;&gt;0,INDEX('Capacity Summary'!$I$139:$BH$238,MATCH('Capacity Backing (Hide)'!B$132,'Capacity Summary'!$B$139:$B$238,0),MATCH('Capacity Backing (Hide)'!$A153,'Capacity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(Hide)'!$A153,'Capacity Summary'!$I$138:$BH$138,0))="x",INDEX('Capacity Summary'!$C$139:$F$238,MATCH('Capacity Backing (Hide)'!C$132,'Capacity Summary'!$B$139:$B$238,0),4),IF(INDEX('Capacity Summary'!$I$139:$BH$238,MATCH('Capacity Backing (Hide)'!C$132,'Capacity Summary'!$B$139:$B$238,0),MATCH('Capacity Backing (Hide)'!$A153,'Capacity Summary'!$I$138:$BH$138,0))&lt;&gt;0,INDEX('Capacity Summary'!$I$139:$BH$238,MATCH('Capacity Backing (Hide)'!C$132,'Capacity Summary'!$B$139:$B$238,0),MATCH('Capacity Backing (Hide)'!$A153,'Capacity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(Hide)'!$A153,'Capacity Summary'!$I$138:$BH$138,0))="x",INDEX('Capacity Summary'!$C$139:$F$238,MATCH('Capacity Backing (Hide)'!D$132,'Capacity Summary'!$B$139:$B$238,0),4),IF(INDEX('Capacity Summary'!$I$139:$BH$238,MATCH('Capacity Backing (Hide)'!D$132,'Capacity Summary'!$B$139:$B$238,0),MATCH('Capacity Backing (Hide)'!$A153,'Capacity Summary'!$I$138:$BH$138,0))&lt;&gt;0,INDEX('Capacity Summary'!$I$139:$BH$238,MATCH('Capacity Backing (Hide)'!D$132,'Capacity Summary'!$B$139:$B$238,0),MATCH('Capacity Backing (Hide)'!$A153,'Capacity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(Hide)'!$A153,'Capacity Summary'!$I$138:$BH$138,0))="x",INDEX('Capacity Summary'!$C$139:$F$238,MATCH('Capacity Backing (Hide)'!E$132,'Capacity Summary'!$B$139:$B$238,0),4),IF(INDEX('Capacity Summary'!$I$139:$BH$238,MATCH('Capacity Backing (Hide)'!E$132,'Capacity Summary'!$B$139:$B$238,0),MATCH('Capacity Backing (Hide)'!$A153,'Capacity Summary'!$I$138:$BH$138,0))&lt;&gt;0,INDEX('Capacity Summary'!$I$139:$BH$238,MATCH('Capacity Backing (Hide)'!E$132,'Capacity Summary'!$B$139:$B$238,0),MATCH('Capacity Backing (Hide)'!$A153,'Capacity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(Hide)'!$A153,'Capacity Summary'!$I$138:$BH$138,0))="x",INDEX('Capacity Summary'!$C$139:$F$238,MATCH('Capacity Backing (Hide)'!F$132,'Capacity Summary'!$B$139:$B$238,0),4),IF(INDEX('Capacity Summary'!$I$139:$BH$238,MATCH('Capacity Backing (Hide)'!F$132,'Capacity Summary'!$B$139:$B$238,0),MATCH('Capacity Backing (Hide)'!$A153,'Capacity Summary'!$I$138:$BH$138,0))&lt;&gt;0,INDEX('Capacity Summary'!$I$139:$BH$238,MATCH('Capacity Backing (Hide)'!F$132,'Capacity Summary'!$B$139:$B$238,0),MATCH('Capacity Backing (Hide)'!$A153,'Capacity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(Hide)'!$A153,'Capacity Summary'!$I$138:$BH$138,0))="x",INDEX('Capacity Summary'!$C$139:$F$238,MATCH('Capacity Backing (Hide)'!G$132,'Capacity Summary'!$B$139:$B$238,0),4),IF(INDEX('Capacity Summary'!$I$139:$BH$238,MATCH('Capacity Backing (Hide)'!G$132,'Capacity Summary'!$B$139:$B$238,0),MATCH('Capacity Backing (Hide)'!$A153,'Capacity Summary'!$I$138:$BH$138,0))&lt;&gt;0,INDEX('Capacity Summary'!$I$139:$BH$238,MATCH('Capacity Backing (Hide)'!G$132,'Capacity Summary'!$B$139:$B$238,0),MATCH('Capacity Backing (Hide)'!$A153,'Capacity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(Hide)'!$A153,'Capacity Summary'!$I$138:$BH$138,0))="x",INDEX('Capacity Summary'!$C$139:$F$238,MATCH('Capacity Backing (Hide)'!H$132,'Capacity Summary'!$B$139:$B$238,0),4),IF(INDEX('Capacity Summary'!$I$139:$BH$238,MATCH('Capacity Backing (Hide)'!H$132,'Capacity Summary'!$B$139:$B$238,0),MATCH('Capacity Backing (Hide)'!$A153,'Capacity Summary'!$I$138:$BH$138,0))&lt;&gt;0,INDEX('Capacity Summary'!$I$139:$BH$238,MATCH('Capacity Backing (Hide)'!H$132,'Capacity Summary'!$B$139:$B$238,0),MATCH('Capacity Backing (Hide)'!$A153,'Capacity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(Hide)'!$A153,'Capacity Summary'!$I$138:$BH$138,0))="x",INDEX('Capacity Summary'!$C$139:$F$238,MATCH('Capacity Backing (Hide)'!I$132,'Capacity Summary'!$B$139:$B$238,0),4),IF(INDEX('Capacity Summary'!$I$139:$BH$238,MATCH('Capacity Backing (Hide)'!I$132,'Capacity Summary'!$B$139:$B$238,0),MATCH('Capacity Backing (Hide)'!$A153,'Capacity Summary'!$I$138:$BH$138,0))&lt;&gt;0,INDEX('Capacity Summary'!$I$139:$BH$238,MATCH('Capacity Backing (Hide)'!I$132,'Capacity Summary'!$B$139:$B$238,0),MATCH('Capacity Backing (Hide)'!$A153,'Capacity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(Hide)'!$A153,'Capacity Summary'!$I$138:$BH$138,0))="x",INDEX('Capacity Summary'!$C$139:$F$238,MATCH('Capacity Backing (Hide)'!J$132,'Capacity Summary'!$B$139:$B$238,0),4),IF(INDEX('Capacity Summary'!$I$139:$BH$238,MATCH('Capacity Backing (Hide)'!J$132,'Capacity Summary'!$B$139:$B$238,0),MATCH('Capacity Backing (Hide)'!$A153,'Capacity Summary'!$I$138:$BH$138,0))&lt;&gt;0,INDEX('Capacity Summary'!$I$139:$BH$238,MATCH('Capacity Backing (Hide)'!J$132,'Capacity Summary'!$B$139:$B$238,0),MATCH('Capacity Backing (Hide)'!$A153,'Capacity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(Hide)'!$A153,'Capacity Summary'!$I$138:$BH$138,0))="x",INDEX('Capacity Summary'!$C$139:$F$238,MATCH('Capacity Backing (Hide)'!K$132,'Capacity Summary'!$B$139:$B$238,0),4),IF(INDEX('Capacity Summary'!$I$139:$BH$238,MATCH('Capacity Backing (Hide)'!K$132,'Capacity Summary'!$B$139:$B$238,0),MATCH('Capacity Backing (Hide)'!$A153,'Capacity Summary'!$I$138:$BH$138,0))&lt;&gt;0,INDEX('Capacity Summary'!$I$139:$BH$238,MATCH('Capacity Backing (Hide)'!K$132,'Capacity Summary'!$B$139:$B$238,0),MATCH('Capacity Backing (Hide)'!$A153,'Capacity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(Hide)'!$A153,'Capacity Summary'!$I$138:$BH$138,0))="x",INDEX('Capacity Summary'!$C$139:$F$238,MATCH('Capacity Backing (Hide)'!L$132,'Capacity Summary'!$B$139:$B$238,0),4),IF(INDEX('Capacity Summary'!$I$139:$BH$238,MATCH('Capacity Backing (Hide)'!L$132,'Capacity Summary'!$B$139:$B$238,0),MATCH('Capacity Backing (Hide)'!$A153,'Capacity Summary'!$I$138:$BH$138,0))&lt;&gt;0,INDEX('Capacity Summary'!$I$139:$BH$238,MATCH('Capacity Backing (Hide)'!L$132,'Capacity Summary'!$B$139:$B$238,0),MATCH('Capacity Backing (Hide)'!$A153,'Capacity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(Hide)'!$A153,'Capacity Summary'!$I$138:$BH$138,0))="x",INDEX('Capacity Summary'!$C$139:$F$238,MATCH('Capacity Backing (Hide)'!M$132,'Capacity Summary'!$B$139:$B$238,0),4),IF(INDEX('Capacity Summary'!$I$139:$BH$238,MATCH('Capacity Backing (Hide)'!M$132,'Capacity Summary'!$B$139:$B$238,0),MATCH('Capacity Backing (Hide)'!$A153,'Capacity Summary'!$I$138:$BH$138,0))&lt;&gt;0,INDEX('Capacity Summary'!$I$139:$BH$238,MATCH('Capacity Backing (Hide)'!M$132,'Capacity Summary'!$B$139:$B$238,0),MATCH('Capacity Backing (Hide)'!$A153,'Capacity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(Hide)'!$A153,'Capacity Summary'!$I$138:$BH$138,0))="x",INDEX('Capacity Summary'!$C$139:$F$238,MATCH('Capacity Backing (Hide)'!N$132,'Capacity Summary'!$B$139:$B$238,0),4),IF(INDEX('Capacity Summary'!$I$139:$BH$238,MATCH('Capacity Backing (Hide)'!N$132,'Capacity Summary'!$B$139:$B$238,0),MATCH('Capacity Backing (Hide)'!$A153,'Capacity Summary'!$I$138:$BH$138,0))&lt;&gt;0,INDEX('Capacity Summary'!$I$139:$BH$238,MATCH('Capacity Backing (Hide)'!N$132,'Capacity Summary'!$B$139:$B$238,0),MATCH('Capacity Backing (Hide)'!$A153,'Capacity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(Hide)'!$A153,'Capacity Summary'!$I$138:$BH$138,0))="x",INDEX('Capacity Summary'!$C$139:$F$238,MATCH('Capacity Backing (Hide)'!O$132,'Capacity Summary'!$B$139:$B$238,0),4),IF(INDEX('Capacity Summary'!$I$139:$BH$238,MATCH('Capacity Backing (Hide)'!O$132,'Capacity Summary'!$B$139:$B$238,0),MATCH('Capacity Backing (Hide)'!$A153,'Capacity Summary'!$I$138:$BH$138,0))&lt;&gt;0,INDEX('Capacity Summary'!$I$139:$BH$238,MATCH('Capacity Backing (Hide)'!O$132,'Capacity Summary'!$B$139:$B$238,0),MATCH('Capacity Backing (Hide)'!$A153,'Capacity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(Hide)'!$A153,'Capacity Summary'!$I$138:$BH$138,0))="x",INDEX('Capacity Summary'!$C$139:$F$238,MATCH('Capacity Backing (Hide)'!P$132,'Capacity Summary'!$B$139:$B$238,0),4),IF(INDEX('Capacity Summary'!$I$139:$BH$238,MATCH('Capacity Backing (Hide)'!P$132,'Capacity Summary'!$B$139:$B$238,0),MATCH('Capacity Backing (Hide)'!$A153,'Capacity Summary'!$I$138:$BH$138,0))&lt;&gt;0,INDEX('Capacity Summary'!$I$139:$BH$238,MATCH('Capacity Backing (Hide)'!P$132,'Capacity Summary'!$B$139:$B$238,0),MATCH('Capacity Backing (Hide)'!$A153,'Capacity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(Hide)'!$A153,'Capacity Summary'!$I$138:$BH$138,0))="x",INDEX('Capacity Summary'!$C$139:$F$238,MATCH('Capacity Backing (Hide)'!Q$132,'Capacity Summary'!$B$139:$B$238,0),4),IF(INDEX('Capacity Summary'!$I$139:$BH$238,MATCH('Capacity Backing (Hide)'!Q$132,'Capacity Summary'!$B$139:$B$238,0),MATCH('Capacity Backing (Hide)'!$A153,'Capacity Summary'!$I$138:$BH$138,0))&lt;&gt;0,INDEX('Capacity Summary'!$I$139:$BH$238,MATCH('Capacity Backing (Hide)'!Q$132,'Capacity Summary'!$B$139:$B$238,0),MATCH('Capacity Backing (Hide)'!$A153,'Capacity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(Hide)'!$A153,'Capacity Summary'!$I$138:$BH$138,0))="x",INDEX('Capacity Summary'!$C$139:$F$238,MATCH('Capacity Backing (Hide)'!R$132,'Capacity Summary'!$B$139:$B$238,0),4),IF(INDEX('Capacity Summary'!$I$139:$BH$238,MATCH('Capacity Backing (Hide)'!R$132,'Capacity Summary'!$B$139:$B$238,0),MATCH('Capacity Backing (Hide)'!$A153,'Capacity Summary'!$I$138:$BH$138,0))&lt;&gt;0,INDEX('Capacity Summary'!$I$139:$BH$238,MATCH('Capacity Backing (Hide)'!R$132,'Capacity Summary'!$B$139:$B$238,0),MATCH('Capacity Backing (Hide)'!$A153,'Capacity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(Hide)'!$A153,'Capacity Summary'!$I$138:$BH$138,0))="x",INDEX('Capacity Summary'!$C$139:$F$238,MATCH('Capacity Backing (Hide)'!S$132,'Capacity Summary'!$B$139:$B$238,0),4),IF(INDEX('Capacity Summary'!$I$139:$BH$238,MATCH('Capacity Backing (Hide)'!S$132,'Capacity Summary'!$B$139:$B$238,0),MATCH('Capacity Backing (Hide)'!$A153,'Capacity Summary'!$I$138:$BH$138,0))&lt;&gt;0,INDEX('Capacity Summary'!$I$139:$BH$238,MATCH('Capacity Backing (Hide)'!S$132,'Capacity Summary'!$B$139:$B$238,0),MATCH('Capacity Backing (Hide)'!$A153,'Capacity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(Hide)'!$A153,'Capacity Summary'!$I$138:$BH$138,0))="x",INDEX('Capacity Summary'!$C$139:$F$238,MATCH('Capacity Backing (Hide)'!T$132,'Capacity Summary'!$B$139:$B$238,0),4),IF(INDEX('Capacity Summary'!$I$139:$BH$238,MATCH('Capacity Backing (Hide)'!T$132,'Capacity Summary'!$B$139:$B$238,0),MATCH('Capacity Backing (Hide)'!$A153,'Capacity Summary'!$I$138:$BH$138,0))&lt;&gt;0,INDEX('Capacity Summary'!$I$139:$BH$238,MATCH('Capacity Backing (Hide)'!T$132,'Capacity Summary'!$B$139:$B$238,0),MATCH('Capacity Backing (Hide)'!$A153,'Capacity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(Hide)'!$A153,'Capacity Summary'!$I$138:$BH$138,0))="x",INDEX('Capacity Summary'!$C$139:$F$238,MATCH('Capacity Backing (Hide)'!U$132,'Capacity Summary'!$B$139:$B$238,0),4),IF(INDEX('Capacity Summary'!$I$139:$BH$238,MATCH('Capacity Backing (Hide)'!U$132,'Capacity Summary'!$B$139:$B$238,0),MATCH('Capacity Backing (Hide)'!$A153,'Capacity Summary'!$I$138:$BH$138,0))&lt;&gt;0,INDEX('Capacity Summary'!$I$139:$BH$238,MATCH('Capacity Backing (Hide)'!U$132,'Capacity Summary'!$B$139:$B$238,0),MATCH('Capacity Backing (Hide)'!$A153,'Capacity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(Hide)'!$A153,'Capacity Summary'!$I$138:$BH$138,0))="x",INDEX('Capacity Summary'!$C$139:$F$238,MATCH('Capacity Backing (Hide)'!V$132,'Capacity Summary'!$B$139:$B$238,0),4),IF(INDEX('Capacity Summary'!$I$139:$BH$238,MATCH('Capacity Backing (Hide)'!V$132,'Capacity Summary'!$B$139:$B$238,0),MATCH('Capacity Backing (Hide)'!$A153,'Capacity Summary'!$I$138:$BH$138,0))&lt;&gt;0,INDEX('Capacity Summary'!$I$139:$BH$238,MATCH('Capacity Backing (Hide)'!V$132,'Capacity Summary'!$B$139:$B$238,0),MATCH('Capacity Backing (Hide)'!$A153,'Capacity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(Hide)'!$A153,'Capacity Summary'!$I$138:$BH$138,0))="x",INDEX('Capacity Summary'!$C$139:$F$238,MATCH('Capacity Backing (Hide)'!W$132,'Capacity Summary'!$B$139:$B$238,0),4),IF(INDEX('Capacity Summary'!$I$139:$BH$238,MATCH('Capacity Backing (Hide)'!W$132,'Capacity Summary'!$B$139:$B$238,0),MATCH('Capacity Backing (Hide)'!$A153,'Capacity Summary'!$I$138:$BH$138,0))&lt;&gt;0,INDEX('Capacity Summary'!$I$139:$BH$238,MATCH('Capacity Backing (Hide)'!W$132,'Capacity Summary'!$B$139:$B$238,0),MATCH('Capacity Backing (Hide)'!$A153,'Capacity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(Hide)'!$A153,'Capacity Summary'!$I$138:$BH$138,0))="x",INDEX('Capacity Summary'!$C$139:$F$238,MATCH('Capacity Backing (Hide)'!X$132,'Capacity Summary'!$B$139:$B$238,0),4),IF(INDEX('Capacity Summary'!$I$139:$BH$238,MATCH('Capacity Backing (Hide)'!X$132,'Capacity Summary'!$B$139:$B$238,0),MATCH('Capacity Backing (Hide)'!$A153,'Capacity Summary'!$I$138:$BH$138,0))&lt;&gt;0,INDEX('Capacity Summary'!$I$139:$BH$238,MATCH('Capacity Backing (Hide)'!X$132,'Capacity Summary'!$B$139:$B$238,0),MATCH('Capacity Backing (Hide)'!$A153,'Capacity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(Hide)'!$A153,'Capacity Summary'!$I$138:$BH$138,0))="x",INDEX('Capacity Summary'!$C$139:$F$238,MATCH('Capacity Backing (Hide)'!Y$132,'Capacity Summary'!$B$139:$B$238,0),4),IF(INDEX('Capacity Summary'!$I$139:$BH$238,MATCH('Capacity Backing (Hide)'!Y$132,'Capacity Summary'!$B$139:$B$238,0),MATCH('Capacity Backing (Hide)'!$A153,'Capacity Summary'!$I$138:$BH$138,0))&lt;&gt;0,INDEX('Capacity Summary'!$I$139:$BH$238,MATCH('Capacity Backing (Hide)'!Y$132,'Capacity Summary'!$B$139:$B$238,0),MATCH('Capacity Backing (Hide)'!$A153,'Capacity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(Hide)'!$A153,'Capacity Summary'!$I$138:$BH$138,0))="x",INDEX('Capacity Summary'!$C$139:$F$238,MATCH('Capacity Backing (Hide)'!Z$132,'Capacity Summary'!$B$139:$B$238,0),4),IF(INDEX('Capacity Summary'!$I$139:$BH$238,MATCH('Capacity Backing (Hide)'!Z$132,'Capacity Summary'!$B$139:$B$238,0),MATCH('Capacity Backing (Hide)'!$A153,'Capacity Summary'!$I$138:$BH$138,0))&lt;&gt;0,INDEX('Capacity Summary'!$I$139:$BH$238,MATCH('Capacity Backing (Hide)'!Z$132,'Capacity Summary'!$B$139:$B$238,0),MATCH('Capacity Backing (Hide)'!$A153,'Capacity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(Hide)'!$A153,'Capacity Summary'!$I$138:$BH$138,0))="x",INDEX('Capacity Summary'!$C$139:$F$238,MATCH('Capacity Backing (Hide)'!AA$132,'Capacity Summary'!$B$139:$B$238,0),4),IF(INDEX('Capacity Summary'!$I$139:$BH$238,MATCH('Capacity Backing (Hide)'!AA$132,'Capacity Summary'!$B$139:$B$238,0),MATCH('Capacity Backing (Hide)'!$A153,'Capacity Summary'!$I$138:$BH$138,0))&lt;&gt;0,INDEX('Capacity Summary'!$I$139:$BH$238,MATCH('Capacity Backing (Hide)'!AA$132,'Capacity Summary'!$B$139:$B$238,0),MATCH('Capacity Backing (Hide)'!$A153,'Capacity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(Hide)'!$A153,'Capacity Summary'!$I$138:$BH$138,0))="x",INDEX('Capacity Summary'!$C$139:$F$238,MATCH('Capacity Backing (Hide)'!AB$132,'Capacity Summary'!$B$139:$B$238,0),4),IF(INDEX('Capacity Summary'!$I$139:$BH$238,MATCH('Capacity Backing (Hide)'!AB$132,'Capacity Summary'!$B$139:$B$238,0),MATCH('Capacity Backing (Hide)'!$A153,'Capacity Summary'!$I$138:$BH$138,0))&lt;&gt;0,INDEX('Capacity Summary'!$I$139:$BH$238,MATCH('Capacity Backing (Hide)'!AB$132,'Capacity Summary'!$B$139:$B$238,0),MATCH('Capacity Backing (Hide)'!$A153,'Capacity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(Hide)'!$A153,'Capacity Summary'!$I$138:$BH$138,0))="x",INDEX('Capacity Summary'!$C$139:$F$238,MATCH('Capacity Backing (Hide)'!AC$132,'Capacity Summary'!$B$139:$B$238,0),4),IF(INDEX('Capacity Summary'!$I$139:$BH$238,MATCH('Capacity Backing (Hide)'!AC$132,'Capacity Summary'!$B$139:$B$238,0),MATCH('Capacity Backing (Hide)'!$A153,'Capacity Summary'!$I$138:$BH$138,0))&lt;&gt;0,INDEX('Capacity Summary'!$I$139:$BH$238,MATCH('Capacity Backing (Hide)'!AC$132,'Capacity Summary'!$B$139:$B$238,0),MATCH('Capacity Backing (Hide)'!$A153,'Capacity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(Hide)'!$A153,'Capacity Summary'!$I$138:$BH$138,0))="x",INDEX('Capacity Summary'!$C$139:$F$238,MATCH('Capacity Backing (Hide)'!AD$132,'Capacity Summary'!$B$139:$B$238,0),4),IF(INDEX('Capacity Summary'!$I$139:$BH$238,MATCH('Capacity Backing (Hide)'!AD$132,'Capacity Summary'!$B$139:$B$238,0),MATCH('Capacity Backing (Hide)'!$A153,'Capacity Summary'!$I$138:$BH$138,0))&lt;&gt;0,INDEX('Capacity Summary'!$I$139:$BH$238,MATCH('Capacity Backing (Hide)'!AD$132,'Capacity Summary'!$B$139:$B$238,0),MATCH('Capacity Backing (Hide)'!$A153,'Capacity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(Hide)'!$A153,'Capacity Summary'!$I$138:$BH$138,0))="x",INDEX('Capacity Summary'!$C$139:$F$238,MATCH('Capacity Backing (Hide)'!AE$132,'Capacity Summary'!$B$139:$B$238,0),4),IF(INDEX('Capacity Summary'!$I$139:$BH$238,MATCH('Capacity Backing (Hide)'!AE$132,'Capacity Summary'!$B$139:$B$238,0),MATCH('Capacity Backing (Hide)'!$A153,'Capacity Summary'!$I$138:$BH$138,0))&lt;&gt;0,INDEX('Capacity Summary'!$I$139:$BH$238,MATCH('Capacity Backing (Hide)'!AE$132,'Capacity Summary'!$B$139:$B$238,0),MATCH('Capacity Backing (Hide)'!$A153,'Capacity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(Hide)'!$A153,'Capacity Summary'!$I$138:$BH$138,0))="x",INDEX('Capacity Summary'!$C$139:$F$238,MATCH('Capacity Backing (Hide)'!AF$132,'Capacity Summary'!$B$139:$B$238,0),4),IF(INDEX('Capacity Summary'!$I$139:$BH$238,MATCH('Capacity Backing (Hide)'!AF$132,'Capacity Summary'!$B$139:$B$238,0),MATCH('Capacity Backing (Hide)'!$A153,'Capacity Summary'!$I$138:$BH$138,0))&lt;&gt;0,INDEX('Capacity Summary'!$I$139:$BH$238,MATCH('Capacity Backing (Hide)'!AF$132,'Capacity Summary'!$B$139:$B$238,0),MATCH('Capacity Backing (Hide)'!$A153,'Capacity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(Hide)'!$A153,'Capacity Summary'!$I$138:$BH$138,0))="x",INDEX('Capacity Summary'!$C$139:$F$238,MATCH('Capacity Backing (Hide)'!AG$132,'Capacity Summary'!$B$139:$B$238,0),4),IF(INDEX('Capacity Summary'!$I$139:$BH$238,MATCH('Capacity Backing (Hide)'!AG$132,'Capacity Summary'!$B$139:$B$238,0),MATCH('Capacity Backing (Hide)'!$A153,'Capacity Summary'!$I$138:$BH$138,0))&lt;&gt;0,INDEX('Capacity Summary'!$I$139:$BH$238,MATCH('Capacity Backing (Hide)'!AG$132,'Capacity Summary'!$B$139:$B$238,0),MATCH('Capacity Backing (Hide)'!$A153,'Capacity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(Hide)'!$A153,'Capacity Summary'!$I$138:$BH$138,0))="x",INDEX('Capacity Summary'!$C$139:$F$238,MATCH('Capacity Backing (Hide)'!AH$132,'Capacity Summary'!$B$139:$B$238,0),4),IF(INDEX('Capacity Summary'!$I$139:$BH$238,MATCH('Capacity Backing (Hide)'!AH$132,'Capacity Summary'!$B$139:$B$238,0),MATCH('Capacity Backing (Hide)'!$A153,'Capacity Summary'!$I$138:$BH$138,0))&lt;&gt;0,INDEX('Capacity Summary'!$I$139:$BH$238,MATCH('Capacity Backing (Hide)'!AH$132,'Capacity Summary'!$B$139:$B$238,0),MATCH('Capacity Backing (Hide)'!$A153,'Capacity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(Hide)'!$A153,'Capacity Summary'!$I$138:$BH$138,0))="x",INDEX('Capacity Summary'!$C$139:$F$238,MATCH('Capacity Backing (Hide)'!AI$132,'Capacity Summary'!$B$139:$B$238,0),4),IF(INDEX('Capacity Summary'!$I$139:$BH$238,MATCH('Capacity Backing (Hide)'!AI$132,'Capacity Summary'!$B$139:$B$238,0),MATCH('Capacity Backing (Hide)'!$A153,'Capacity Summary'!$I$138:$BH$138,0))&lt;&gt;0,INDEX('Capacity Summary'!$I$139:$BH$238,MATCH('Capacity Backing (Hide)'!AI$132,'Capacity Summary'!$B$139:$B$238,0),MATCH('Capacity Backing (Hide)'!$A153,'Capacity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(Hide)'!$A153,'Capacity Summary'!$I$138:$BH$138,0))="x",INDEX('Capacity Summary'!$C$139:$F$238,MATCH('Capacity Backing (Hide)'!AJ$132,'Capacity Summary'!$B$139:$B$238,0),4),IF(INDEX('Capacity Summary'!$I$139:$BH$238,MATCH('Capacity Backing (Hide)'!AJ$132,'Capacity Summary'!$B$139:$B$238,0),MATCH('Capacity Backing (Hide)'!$A153,'Capacity Summary'!$I$138:$BH$138,0))&lt;&gt;0,INDEX('Capacity Summary'!$I$139:$BH$238,MATCH('Capacity Backing (Hide)'!AJ$132,'Capacity Summary'!$B$139:$B$238,0),MATCH('Capacity Backing (Hide)'!$A153,'Capacity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(Hide)'!$A153,'Capacity Summary'!$I$138:$BH$138,0))="x",INDEX('Capacity Summary'!$C$139:$F$238,MATCH('Capacity Backing (Hide)'!AK$132,'Capacity Summary'!$B$139:$B$238,0),4),IF(INDEX('Capacity Summary'!$I$139:$BH$238,MATCH('Capacity Backing (Hide)'!AK$132,'Capacity Summary'!$B$139:$B$238,0),MATCH('Capacity Backing (Hide)'!$A153,'Capacity Summary'!$I$138:$BH$138,0))&lt;&gt;0,INDEX('Capacity Summary'!$I$139:$BH$238,MATCH('Capacity Backing (Hide)'!AK$132,'Capacity Summary'!$B$139:$B$238,0),MATCH('Capacity Backing (Hide)'!$A153,'Capacity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(Hide)'!$A153,'Capacity Summary'!$I$138:$BH$138,0))="x",INDEX('Capacity Summary'!$C$139:$F$238,MATCH('Capacity Backing (Hide)'!AL$132,'Capacity Summary'!$B$139:$B$238,0),4),IF(INDEX('Capacity Summary'!$I$139:$BH$238,MATCH('Capacity Backing (Hide)'!AL$132,'Capacity Summary'!$B$139:$B$238,0),MATCH('Capacity Backing (Hide)'!$A153,'Capacity Summary'!$I$138:$BH$138,0))&lt;&gt;0,INDEX('Capacity Summary'!$I$139:$BH$238,MATCH('Capacity Backing (Hide)'!AL$132,'Capacity Summary'!$B$139:$B$238,0),MATCH('Capacity Backing (Hide)'!$A153,'Capacity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(Hide)'!$A153,'Capacity Summary'!$I$138:$BH$138,0))="x",INDEX('Capacity Summary'!$C$139:$F$238,MATCH('Capacity Backing (Hide)'!AM$132,'Capacity Summary'!$B$139:$B$238,0),4),IF(INDEX('Capacity Summary'!$I$139:$BH$238,MATCH('Capacity Backing (Hide)'!AM$132,'Capacity Summary'!$B$139:$B$238,0),MATCH('Capacity Backing (Hide)'!$A153,'Capacity Summary'!$I$138:$BH$138,0))&lt;&gt;0,INDEX('Capacity Summary'!$I$139:$BH$238,MATCH('Capacity Backing (Hide)'!AM$132,'Capacity Summary'!$B$139:$B$238,0),MATCH('Capacity Backing (Hide)'!$A153,'Capacity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(Hide)'!$A153,'Capacity Summary'!$I$138:$BH$138,0))="x",INDEX('Capacity Summary'!$C$139:$F$238,MATCH('Capacity Backing (Hide)'!AN$132,'Capacity Summary'!$B$139:$B$238,0),4),IF(INDEX('Capacity Summary'!$I$139:$BH$238,MATCH('Capacity Backing (Hide)'!AN$132,'Capacity Summary'!$B$139:$B$238,0),MATCH('Capacity Backing (Hide)'!$A153,'Capacity Summary'!$I$138:$BH$138,0))&lt;&gt;0,INDEX('Capacity Summary'!$I$139:$BH$238,MATCH('Capacity Backing (Hide)'!AN$132,'Capacity Summary'!$B$139:$B$238,0),MATCH('Capacity Backing (Hide)'!$A153,'Capacity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(Hide)'!$A153,'Capacity Summary'!$I$138:$BH$138,0))="x",INDEX('Capacity Summary'!$C$139:$F$238,MATCH('Capacity Backing (Hide)'!AO$132,'Capacity Summary'!$B$139:$B$238,0),4),IF(INDEX('Capacity Summary'!$I$139:$BH$238,MATCH('Capacity Backing (Hide)'!AO$132,'Capacity Summary'!$B$139:$B$238,0),MATCH('Capacity Backing (Hide)'!$A153,'Capacity Summary'!$I$138:$BH$138,0))&lt;&gt;0,INDEX('Capacity Summary'!$I$139:$BH$238,MATCH('Capacity Backing (Hide)'!AO$132,'Capacity Summary'!$B$139:$B$238,0),MATCH('Capacity Backing (Hide)'!$A153,'Capacity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(Hide)'!$A153,'Capacity Summary'!$I$138:$BH$138,0))="x",INDEX('Capacity Summary'!$C$139:$F$238,MATCH('Capacity Backing (Hide)'!AP$132,'Capacity Summary'!$B$139:$B$238,0),4),IF(INDEX('Capacity Summary'!$I$139:$BH$238,MATCH('Capacity Backing (Hide)'!AP$132,'Capacity Summary'!$B$139:$B$238,0),MATCH('Capacity Backing (Hide)'!$A153,'Capacity Summary'!$I$138:$BH$138,0))&lt;&gt;0,INDEX('Capacity Summary'!$I$139:$BH$238,MATCH('Capacity Backing (Hide)'!AP$132,'Capacity Summary'!$B$139:$B$238,0),MATCH('Capacity Backing (Hide)'!$A153,'Capacity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(Hide)'!$A153,'Capacity Summary'!$I$138:$BH$138,0))="x",INDEX('Capacity Summary'!$C$139:$F$238,MATCH('Capacity Backing (Hide)'!AQ$132,'Capacity Summary'!$B$139:$B$238,0),4),IF(INDEX('Capacity Summary'!$I$139:$BH$238,MATCH('Capacity Backing (Hide)'!AQ$132,'Capacity Summary'!$B$139:$B$238,0),MATCH('Capacity Backing (Hide)'!$A153,'Capacity Summary'!$I$138:$BH$138,0))&lt;&gt;0,INDEX('Capacity Summary'!$I$139:$BH$238,MATCH('Capacity Backing (Hide)'!AQ$132,'Capacity Summary'!$B$139:$B$238,0),MATCH('Capacity Backing (Hide)'!$A153,'Capacity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(Hide)'!$A153,'Capacity Summary'!$I$138:$BH$138,0))="x",INDEX('Capacity Summary'!$C$139:$F$238,MATCH('Capacity Backing (Hide)'!AR$132,'Capacity Summary'!$B$139:$B$238,0),4),IF(INDEX('Capacity Summary'!$I$139:$BH$238,MATCH('Capacity Backing (Hide)'!AR$132,'Capacity Summary'!$B$139:$B$238,0),MATCH('Capacity Backing (Hide)'!$A153,'Capacity Summary'!$I$138:$BH$138,0))&lt;&gt;0,INDEX('Capacity Summary'!$I$139:$BH$238,MATCH('Capacity Backing (Hide)'!AR$132,'Capacity Summary'!$B$139:$B$238,0),MATCH('Capacity Backing (Hide)'!$A153,'Capacity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(Hide)'!$A153,'Capacity Summary'!$I$138:$BH$138,0))="x",INDEX('Capacity Summary'!$C$139:$F$238,MATCH('Capacity Backing (Hide)'!AS$132,'Capacity Summary'!$B$139:$B$238,0),4),IF(INDEX('Capacity Summary'!$I$139:$BH$238,MATCH('Capacity Backing (Hide)'!AS$132,'Capacity Summary'!$B$139:$B$238,0),MATCH('Capacity Backing (Hide)'!$A153,'Capacity Summary'!$I$138:$BH$138,0))&lt;&gt;0,INDEX('Capacity Summary'!$I$139:$BH$238,MATCH('Capacity Backing (Hide)'!AS$132,'Capacity Summary'!$B$139:$B$238,0),MATCH('Capacity Backing (Hide)'!$A153,'Capacity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(Hide)'!$A153,'Capacity Summary'!$I$138:$BH$138,0))="x",INDEX('Capacity Summary'!$C$139:$F$238,MATCH('Capacity Backing (Hide)'!AT$132,'Capacity Summary'!$B$139:$B$238,0),4),IF(INDEX('Capacity Summary'!$I$139:$BH$238,MATCH('Capacity Backing (Hide)'!AT$132,'Capacity Summary'!$B$139:$B$238,0),MATCH('Capacity Backing (Hide)'!$A153,'Capacity Summary'!$I$138:$BH$138,0))&lt;&gt;0,INDEX('Capacity Summary'!$I$139:$BH$238,MATCH('Capacity Backing (Hide)'!AT$132,'Capacity Summary'!$B$139:$B$238,0),MATCH('Capacity Backing (Hide)'!$A153,'Capacity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(Hide)'!$A153,'Capacity Summary'!$I$138:$BH$138,0))="x",INDEX('Capacity Summary'!$C$139:$F$238,MATCH('Capacity Backing (Hide)'!AU$132,'Capacity Summary'!$B$139:$B$238,0),4),IF(INDEX('Capacity Summary'!$I$139:$BH$238,MATCH('Capacity Backing (Hide)'!AU$132,'Capacity Summary'!$B$139:$B$238,0),MATCH('Capacity Backing (Hide)'!$A153,'Capacity Summary'!$I$138:$BH$138,0))&lt;&gt;0,INDEX('Capacity Summary'!$I$139:$BH$238,MATCH('Capacity Backing (Hide)'!AU$132,'Capacity Summary'!$B$139:$B$238,0),MATCH('Capacity Backing (Hide)'!$A153,'Capacity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(Hide)'!$A153,'Capacity Summary'!$I$138:$BH$138,0))="x",INDEX('Capacity Summary'!$C$139:$F$238,MATCH('Capacity Backing (Hide)'!AV$132,'Capacity Summary'!$B$139:$B$238,0),4),IF(INDEX('Capacity Summary'!$I$139:$BH$238,MATCH('Capacity Backing (Hide)'!AV$132,'Capacity Summary'!$B$139:$B$238,0),MATCH('Capacity Backing (Hide)'!$A153,'Capacity Summary'!$I$138:$BH$138,0))&lt;&gt;0,INDEX('Capacity Summary'!$I$139:$BH$238,MATCH('Capacity Backing (Hide)'!AV$132,'Capacity Summary'!$B$139:$B$238,0),MATCH('Capacity Backing (Hide)'!$A153,'Capacity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(Hide)'!$A153,'Capacity Summary'!$I$138:$BH$138,0))="x",INDEX('Capacity Summary'!$C$139:$F$238,MATCH('Capacity Backing (Hide)'!AW$132,'Capacity Summary'!$B$139:$B$238,0),4),IF(INDEX('Capacity Summary'!$I$139:$BH$238,MATCH('Capacity Backing (Hide)'!AW$132,'Capacity Summary'!$B$139:$B$238,0),MATCH('Capacity Backing (Hide)'!$A153,'Capacity Summary'!$I$138:$BH$138,0))&lt;&gt;0,INDEX('Capacity Summary'!$I$139:$BH$238,MATCH('Capacity Backing (Hide)'!AW$132,'Capacity Summary'!$B$139:$B$238,0),MATCH('Capacity Backing (Hide)'!$A153,'Capacity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(Hide)'!$A153,'Capacity Summary'!$I$138:$BH$138,0))="x",INDEX('Capacity Summary'!$C$139:$F$238,MATCH('Capacity Backing (Hide)'!AX$132,'Capacity Summary'!$B$139:$B$238,0),4),IF(INDEX('Capacity Summary'!$I$139:$BH$238,MATCH('Capacity Backing (Hide)'!AX$132,'Capacity Summary'!$B$139:$B$238,0),MATCH('Capacity Backing (Hide)'!$A153,'Capacity Summary'!$I$138:$BH$138,0))&lt;&gt;0,INDEX('Capacity Summary'!$I$139:$BH$238,MATCH('Capacity Backing (Hide)'!AX$132,'Capacity Summary'!$B$139:$B$238,0),MATCH('Capacity Backing (Hide)'!$A153,'Capacity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(Hide)'!$A153,'Capacity Summary'!$I$138:$BH$138,0))="x",INDEX('Capacity Summary'!$C$139:$F$238,MATCH('Capacity Backing (Hide)'!AY$132,'Capacity Summary'!$B$139:$B$238,0),4),IF(INDEX('Capacity Summary'!$I$139:$BH$238,MATCH('Capacity Backing (Hide)'!AY$132,'Capacity Summary'!$B$139:$B$238,0),MATCH('Capacity Backing (Hide)'!$A153,'Capacity Summary'!$I$138:$BH$138,0))&lt;&gt;0,INDEX('Capacity Summary'!$I$139:$BH$238,MATCH('Capacity Backing (Hide)'!AY$132,'Capacity Summary'!$B$139:$B$238,0),MATCH('Capacity Backing (Hide)'!$A153,'Capacity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(Hide)'!$A153,'Capacity Summary'!$I$138:$BH$138,0))="x",INDEX('Capacity Summary'!$C$139:$F$238,MATCH('Capacity Backing (Hide)'!AZ$132,'Capacity Summary'!$B$139:$B$238,0),4),IF(INDEX('Capacity Summary'!$I$139:$BH$238,MATCH('Capacity Backing (Hide)'!AZ$132,'Capacity Summary'!$B$139:$B$238,0),MATCH('Capacity Backing (Hide)'!$A153,'Capacity Summary'!$I$138:$BH$138,0))&lt;&gt;0,INDEX('Capacity Summary'!$I$139:$BH$238,MATCH('Capacity Backing (Hide)'!AZ$132,'Capacity Summary'!$B$139:$B$238,0),MATCH('Capacity Backing (Hide)'!$A153,'Capacity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(Hide)'!$A153,'Capacity Summary'!$I$138:$BH$138,0))="x",INDEX('Capacity Summary'!$C$139:$F$238,MATCH('Capacity Backing (Hide)'!BA$132,'Capacity Summary'!$B$139:$B$238,0),4),IF(INDEX('Capacity Summary'!$I$139:$BH$238,MATCH('Capacity Backing (Hide)'!BA$132,'Capacity Summary'!$B$139:$B$238,0),MATCH('Capacity Backing (Hide)'!$A153,'Capacity Summary'!$I$138:$BH$138,0))&lt;&gt;0,INDEX('Capacity Summary'!$I$139:$BH$238,MATCH('Capacity Backing (Hide)'!BA$132,'Capacity Summary'!$B$139:$B$238,0),MATCH('Capacity Backing (Hide)'!$A153,'Capacity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(Hide)'!$A153,'Capacity Summary'!$I$138:$BH$138,0))="x",INDEX('Capacity Summary'!$C$139:$F$238,MATCH('Capacity Backing (Hide)'!BB$132,'Capacity Summary'!$B$139:$B$238,0),4),IF(INDEX('Capacity Summary'!$I$139:$BH$238,MATCH('Capacity Backing (Hide)'!BB$132,'Capacity Summary'!$B$139:$B$238,0),MATCH('Capacity Backing (Hide)'!$A153,'Capacity Summary'!$I$138:$BH$138,0))&lt;&gt;0,INDEX('Capacity Summary'!$I$139:$BH$238,MATCH('Capacity Backing (Hide)'!BB$132,'Capacity Summary'!$B$139:$B$238,0),MATCH('Capacity Backing (Hide)'!$A153,'Capacity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(Hide)'!$A153,'Capacity Summary'!$I$138:$BH$138,0))="x",INDEX('Capacity Summary'!$C$139:$F$238,MATCH('Capacity Backing (Hide)'!BC$132,'Capacity Summary'!$B$139:$B$238,0),4),IF(INDEX('Capacity Summary'!$I$139:$BH$238,MATCH('Capacity Backing (Hide)'!BC$132,'Capacity Summary'!$B$139:$B$238,0),MATCH('Capacity Backing (Hide)'!$A153,'Capacity Summary'!$I$138:$BH$138,0))&lt;&gt;0,INDEX('Capacity Summary'!$I$139:$BH$238,MATCH('Capacity Backing (Hide)'!BC$132,'Capacity Summary'!$B$139:$B$238,0),MATCH('Capacity Backing (Hide)'!$A153,'Capacity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(Hide)'!$A153,'Capacity Summary'!$I$138:$BH$138,0))="x",INDEX('Capacity Summary'!$C$139:$F$238,MATCH('Capacity Backing (Hide)'!BD$132,'Capacity Summary'!$B$139:$B$238,0),4),IF(INDEX('Capacity Summary'!$I$139:$BH$238,MATCH('Capacity Backing (Hide)'!BD$132,'Capacity Summary'!$B$139:$B$238,0),MATCH('Capacity Backing (Hide)'!$A153,'Capacity Summary'!$I$138:$BH$138,0))&lt;&gt;0,INDEX('Capacity Summary'!$I$139:$BH$238,MATCH('Capacity Backing (Hide)'!BD$132,'Capacity Summary'!$B$139:$B$238,0),MATCH('Capacity Backing (Hide)'!$A153,'Capacity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(Hide)'!$A153,'Capacity Summary'!$I$138:$BH$138,0))="x",INDEX('Capacity Summary'!$C$139:$F$238,MATCH('Capacity Backing (Hide)'!BE$132,'Capacity Summary'!$B$139:$B$238,0),4),IF(INDEX('Capacity Summary'!$I$139:$BH$238,MATCH('Capacity Backing (Hide)'!BE$132,'Capacity Summary'!$B$139:$B$238,0),MATCH('Capacity Backing (Hide)'!$A153,'Capacity Summary'!$I$138:$BH$138,0))&lt;&gt;0,INDEX('Capacity Summary'!$I$139:$BH$238,MATCH('Capacity Backing (Hide)'!BE$132,'Capacity Summary'!$B$139:$B$238,0),MATCH('Capacity Backing (Hide)'!$A153,'Capacity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(Hide)'!$A153,'Capacity Summary'!$I$138:$BH$138,0))="x",INDEX('Capacity Summary'!$C$139:$F$238,MATCH('Capacity Backing (Hide)'!BF$132,'Capacity Summary'!$B$139:$B$238,0),4),IF(INDEX('Capacity Summary'!$I$139:$BH$238,MATCH('Capacity Backing (Hide)'!BF$132,'Capacity Summary'!$B$139:$B$238,0),MATCH('Capacity Backing (Hide)'!$A153,'Capacity Summary'!$I$138:$BH$138,0))&lt;&gt;0,INDEX('Capacity Summary'!$I$139:$BH$238,MATCH('Capacity Backing (Hide)'!BF$132,'Capacity Summary'!$B$139:$B$238,0),MATCH('Capacity Backing (Hide)'!$A153,'Capacity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(Hide)'!$A153,'Capacity Summary'!$I$138:$BH$138,0))="x",INDEX('Capacity Summary'!$C$139:$F$238,MATCH('Capacity Backing (Hide)'!BG$132,'Capacity Summary'!$B$139:$B$238,0),4),IF(INDEX('Capacity Summary'!$I$139:$BH$238,MATCH('Capacity Backing (Hide)'!BG$132,'Capacity Summary'!$B$139:$B$238,0),MATCH('Capacity Backing (Hide)'!$A153,'Capacity Summary'!$I$138:$BH$138,0))&lt;&gt;0,INDEX('Capacity Summary'!$I$139:$BH$238,MATCH('Capacity Backing (Hide)'!BG$132,'Capacity Summary'!$B$139:$B$238,0),MATCH('Capacity Backing (Hide)'!$A153,'Capacity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(Hide)'!$A153,'Capacity Summary'!$I$138:$BH$138,0))="x",INDEX('Capacity Summary'!$C$139:$F$238,MATCH('Capacity Backing (Hide)'!BH$132,'Capacity Summary'!$B$139:$B$238,0),4),IF(INDEX('Capacity Summary'!$I$139:$BH$238,MATCH('Capacity Backing (Hide)'!BH$132,'Capacity Summary'!$B$139:$B$238,0),MATCH('Capacity Backing (Hide)'!$A153,'Capacity Summary'!$I$138:$BH$138,0))&lt;&gt;0,INDEX('Capacity Summary'!$I$139:$BH$238,MATCH('Capacity Backing (Hide)'!BH$132,'Capacity Summary'!$B$139:$B$238,0),MATCH('Capacity Backing (Hide)'!$A153,'Capacity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(Hide)'!$A153,'Capacity Summary'!$I$138:$BH$138,0))="x",INDEX('Capacity Summary'!$C$139:$F$238,MATCH('Capacity Backing (Hide)'!BI$132,'Capacity Summary'!$B$139:$B$238,0),4),IF(INDEX('Capacity Summary'!$I$139:$BH$238,MATCH('Capacity Backing (Hide)'!BI$132,'Capacity Summary'!$B$139:$B$238,0),MATCH('Capacity Backing (Hide)'!$A153,'Capacity Summary'!$I$138:$BH$138,0))&lt;&gt;0,INDEX('Capacity Summary'!$I$139:$BH$238,MATCH('Capacity Backing (Hide)'!BI$132,'Capacity Summary'!$B$139:$B$238,0),MATCH('Capacity Backing (Hide)'!$A153,'Capacity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(Hide)'!$A153,'Capacity Summary'!$I$138:$BH$138,0))="x",INDEX('Capacity Summary'!$C$139:$F$238,MATCH('Capacity Backing (Hide)'!BJ$132,'Capacity Summary'!$B$139:$B$238,0),4),IF(INDEX('Capacity Summary'!$I$139:$BH$238,MATCH('Capacity Backing (Hide)'!BJ$132,'Capacity Summary'!$B$139:$B$238,0),MATCH('Capacity Backing (Hide)'!$A153,'Capacity Summary'!$I$138:$BH$138,0))&lt;&gt;0,INDEX('Capacity Summary'!$I$139:$BH$238,MATCH('Capacity Backing (Hide)'!BJ$132,'Capacity Summary'!$B$139:$B$238,0),MATCH('Capacity Backing (Hide)'!$A153,'Capacity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(Hide)'!$A153,'Capacity Summary'!$I$138:$BH$138,0))="x",INDEX('Capacity Summary'!$C$139:$F$238,MATCH('Capacity Backing (Hide)'!BK$132,'Capacity Summary'!$B$139:$B$238,0),4),IF(INDEX('Capacity Summary'!$I$139:$BH$238,MATCH('Capacity Backing (Hide)'!BK$132,'Capacity Summary'!$B$139:$B$238,0),MATCH('Capacity Backing (Hide)'!$A153,'Capacity Summary'!$I$138:$BH$138,0))&lt;&gt;0,INDEX('Capacity Summary'!$I$139:$BH$238,MATCH('Capacity Backing (Hide)'!BK$132,'Capacity Summary'!$B$139:$B$238,0),MATCH('Capacity Backing (Hide)'!$A153,'Capacity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(Hide)'!$A153,'Capacity Summary'!$I$138:$BH$138,0))="x",INDEX('Capacity Summary'!$C$139:$F$238,MATCH('Capacity Backing (Hide)'!BL$132,'Capacity Summary'!$B$139:$B$238,0),4),IF(INDEX('Capacity Summary'!$I$139:$BH$238,MATCH('Capacity Backing (Hide)'!BL$132,'Capacity Summary'!$B$139:$B$238,0),MATCH('Capacity Backing (Hide)'!$A153,'Capacity Summary'!$I$138:$BH$138,0))&lt;&gt;0,INDEX('Capacity Summary'!$I$139:$BH$238,MATCH('Capacity Backing (Hide)'!BL$132,'Capacity Summary'!$B$139:$B$238,0),MATCH('Capacity Backing (Hide)'!$A153,'Capacity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(Hide)'!$A153,'Capacity Summary'!$I$138:$BH$138,0))="x",INDEX('Capacity Summary'!$C$139:$F$238,MATCH('Capacity Backing (Hide)'!BM$132,'Capacity Summary'!$B$139:$B$238,0),4),IF(INDEX('Capacity Summary'!$I$139:$BH$238,MATCH('Capacity Backing (Hide)'!BM$132,'Capacity Summary'!$B$139:$B$238,0),MATCH('Capacity Backing (Hide)'!$A153,'Capacity Summary'!$I$138:$BH$138,0))&lt;&gt;0,INDEX('Capacity Summary'!$I$139:$BH$238,MATCH('Capacity Backing (Hide)'!BM$132,'Capacity Summary'!$B$139:$B$238,0),MATCH('Capacity Backing (Hide)'!$A153,'Capacity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(Hide)'!$A153,'Capacity Summary'!$I$138:$BH$138,0))="x",INDEX('Capacity Summary'!$C$139:$F$238,MATCH('Capacity Backing (Hide)'!BN$132,'Capacity Summary'!$B$139:$B$238,0),4),IF(INDEX('Capacity Summary'!$I$139:$BH$238,MATCH('Capacity Backing (Hide)'!BN$132,'Capacity Summary'!$B$139:$B$238,0),MATCH('Capacity Backing (Hide)'!$A153,'Capacity Summary'!$I$138:$BH$138,0))&lt;&gt;0,INDEX('Capacity Summary'!$I$139:$BH$238,MATCH('Capacity Backing (Hide)'!BN$132,'Capacity Summary'!$B$139:$B$238,0),MATCH('Capacity Backing (Hide)'!$A153,'Capacity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(Hide)'!$A153,'Capacity Summary'!$I$138:$BH$138,0))="x",INDEX('Capacity Summary'!$C$139:$F$238,MATCH('Capacity Backing (Hide)'!BO$132,'Capacity Summary'!$B$139:$B$238,0),4),IF(INDEX('Capacity Summary'!$I$139:$BH$238,MATCH('Capacity Backing (Hide)'!BO$132,'Capacity Summary'!$B$139:$B$238,0),MATCH('Capacity Backing (Hide)'!$A153,'Capacity Summary'!$I$138:$BH$138,0))&lt;&gt;0,INDEX('Capacity Summary'!$I$139:$BH$238,MATCH('Capacity Backing (Hide)'!BO$132,'Capacity Summary'!$B$139:$B$238,0),MATCH('Capacity Backing (Hide)'!$A153,'Capacity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(Hide)'!$A153,'Capacity Summary'!$I$138:$BH$138,0))="x",INDEX('Capacity Summary'!$C$139:$F$238,MATCH('Capacity Backing (Hide)'!BP$132,'Capacity Summary'!$B$139:$B$238,0),4),IF(INDEX('Capacity Summary'!$I$139:$BH$238,MATCH('Capacity Backing (Hide)'!BP$132,'Capacity Summary'!$B$139:$B$238,0),MATCH('Capacity Backing (Hide)'!$A153,'Capacity Summary'!$I$138:$BH$138,0))&lt;&gt;0,INDEX('Capacity Summary'!$I$139:$BH$238,MATCH('Capacity Backing (Hide)'!BP$132,'Capacity Summary'!$B$139:$B$238,0),MATCH('Capacity Backing (Hide)'!$A153,'Capacity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(Hide)'!$A153,'Capacity Summary'!$I$138:$BH$138,0))="x",INDEX('Capacity Summary'!$C$139:$F$238,MATCH('Capacity Backing (Hide)'!BQ$132,'Capacity Summary'!$B$139:$B$238,0),4),IF(INDEX('Capacity Summary'!$I$139:$BH$238,MATCH('Capacity Backing (Hide)'!BQ$132,'Capacity Summary'!$B$139:$B$238,0),MATCH('Capacity Backing (Hide)'!$A153,'Capacity Summary'!$I$138:$BH$138,0))&lt;&gt;0,INDEX('Capacity Summary'!$I$139:$BH$238,MATCH('Capacity Backing (Hide)'!BQ$132,'Capacity Summary'!$B$139:$B$238,0),MATCH('Capacity Backing (Hide)'!$A153,'Capacity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(Hide)'!$A153,'Capacity Summary'!$I$138:$BH$138,0))="x",INDEX('Capacity Summary'!$C$139:$F$238,MATCH('Capacity Backing (Hide)'!BR$132,'Capacity Summary'!$B$139:$B$238,0),4),IF(INDEX('Capacity Summary'!$I$139:$BH$238,MATCH('Capacity Backing (Hide)'!BR$132,'Capacity Summary'!$B$139:$B$238,0),MATCH('Capacity Backing (Hide)'!$A153,'Capacity Summary'!$I$138:$BH$138,0))&lt;&gt;0,INDEX('Capacity Summary'!$I$139:$BH$238,MATCH('Capacity Backing (Hide)'!BR$132,'Capacity Summary'!$B$139:$B$238,0),MATCH('Capacity Backing (Hide)'!$A153,'Capacity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(Hide)'!$A153,'Capacity Summary'!$I$138:$BH$138,0))="x",INDEX('Capacity Summary'!$C$139:$F$238,MATCH('Capacity Backing (Hide)'!BS$132,'Capacity Summary'!$B$139:$B$238,0),4),IF(INDEX('Capacity Summary'!$I$139:$BH$238,MATCH('Capacity Backing (Hide)'!BS$132,'Capacity Summary'!$B$139:$B$238,0),MATCH('Capacity Backing (Hide)'!$A153,'Capacity Summary'!$I$138:$BH$138,0))&lt;&gt;0,INDEX('Capacity Summary'!$I$139:$BH$238,MATCH('Capacity Backing (Hide)'!BS$132,'Capacity Summary'!$B$139:$B$238,0),MATCH('Capacity Backing (Hide)'!$A153,'Capacity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(Hide)'!$A153,'Capacity Summary'!$I$138:$BH$138,0))="x",INDEX('Capacity Summary'!$C$139:$F$238,MATCH('Capacity Backing (Hide)'!BT$132,'Capacity Summary'!$B$139:$B$238,0),4),IF(INDEX('Capacity Summary'!$I$139:$BH$238,MATCH('Capacity Backing (Hide)'!BT$132,'Capacity Summary'!$B$139:$B$238,0),MATCH('Capacity Backing (Hide)'!$A153,'Capacity Summary'!$I$138:$BH$138,0))&lt;&gt;0,INDEX('Capacity Summary'!$I$139:$BH$238,MATCH('Capacity Backing (Hide)'!BT$132,'Capacity Summary'!$B$139:$B$238,0),MATCH('Capacity Backing (Hide)'!$A153,'Capacity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(Hide)'!$A153,'Capacity Summary'!$I$138:$BH$138,0))="x",INDEX('Capacity Summary'!$C$139:$F$238,MATCH('Capacity Backing (Hide)'!BU$132,'Capacity Summary'!$B$139:$B$238,0),4),IF(INDEX('Capacity Summary'!$I$139:$BH$238,MATCH('Capacity Backing (Hide)'!BU$132,'Capacity Summary'!$B$139:$B$238,0),MATCH('Capacity Backing (Hide)'!$A153,'Capacity Summary'!$I$138:$BH$138,0))&lt;&gt;0,INDEX('Capacity Summary'!$I$139:$BH$238,MATCH('Capacity Backing (Hide)'!BU$132,'Capacity Summary'!$B$139:$B$238,0),MATCH('Capacity Backing (Hide)'!$A153,'Capacity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(Hide)'!$A153,'Capacity Summary'!$I$138:$BH$138,0))="x",INDEX('Capacity Summary'!$C$139:$F$238,MATCH('Capacity Backing (Hide)'!BV$132,'Capacity Summary'!$B$139:$B$238,0),4),IF(INDEX('Capacity Summary'!$I$139:$BH$238,MATCH('Capacity Backing (Hide)'!BV$132,'Capacity Summary'!$B$139:$B$238,0),MATCH('Capacity Backing (Hide)'!$A153,'Capacity Summary'!$I$138:$BH$138,0))&lt;&gt;0,INDEX('Capacity Summary'!$I$139:$BH$238,MATCH('Capacity Backing (Hide)'!BV$132,'Capacity Summary'!$B$139:$B$238,0),MATCH('Capacity Backing (Hide)'!$A153,'Capacity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(Hide)'!$A153,'Capacity Summary'!$I$138:$BH$138,0))="x",INDEX('Capacity Summary'!$C$139:$F$238,MATCH('Capacity Backing (Hide)'!BW$132,'Capacity Summary'!$B$139:$B$238,0),4),IF(INDEX('Capacity Summary'!$I$139:$BH$238,MATCH('Capacity Backing (Hide)'!BW$132,'Capacity Summary'!$B$139:$B$238,0),MATCH('Capacity Backing (Hide)'!$A153,'Capacity Summary'!$I$138:$BH$138,0))&lt;&gt;0,INDEX('Capacity Summary'!$I$139:$BH$238,MATCH('Capacity Backing (Hide)'!BW$132,'Capacity Summary'!$B$139:$B$238,0),MATCH('Capacity Backing (Hide)'!$A153,'Capacity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(Hide)'!$A153,'Capacity Summary'!$I$138:$BH$138,0))="x",INDEX('Capacity Summary'!$C$139:$F$238,MATCH('Capacity Backing (Hide)'!BX$132,'Capacity Summary'!$B$139:$B$238,0),4),IF(INDEX('Capacity Summary'!$I$139:$BH$238,MATCH('Capacity Backing (Hide)'!BX$132,'Capacity Summary'!$B$139:$B$238,0),MATCH('Capacity Backing (Hide)'!$A153,'Capacity Summary'!$I$138:$BH$138,0))&lt;&gt;0,INDEX('Capacity Summary'!$I$139:$BH$238,MATCH('Capacity Backing (Hide)'!BX$132,'Capacity Summary'!$B$139:$B$238,0),MATCH('Capacity Backing (Hide)'!$A153,'Capacity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(Hide)'!$A153,'Capacity Summary'!$I$138:$BH$138,0))="x",INDEX('Capacity Summary'!$C$139:$F$238,MATCH('Capacity Backing (Hide)'!BY$132,'Capacity Summary'!$B$139:$B$238,0),4),IF(INDEX('Capacity Summary'!$I$139:$BH$238,MATCH('Capacity Backing (Hide)'!BY$132,'Capacity Summary'!$B$139:$B$238,0),MATCH('Capacity Backing (Hide)'!$A153,'Capacity Summary'!$I$138:$BH$138,0))&lt;&gt;0,INDEX('Capacity Summary'!$I$139:$BH$238,MATCH('Capacity Backing (Hide)'!BY$132,'Capacity Summary'!$B$139:$B$238,0),MATCH('Capacity Backing (Hide)'!$A153,'Capacity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(Hide)'!$A153,'Capacity Summary'!$I$138:$BH$138,0))="x",INDEX('Capacity Summary'!$C$139:$F$238,MATCH('Capacity Backing (Hide)'!BZ$132,'Capacity Summary'!$B$139:$B$238,0),4),IF(INDEX('Capacity Summary'!$I$139:$BH$238,MATCH('Capacity Backing (Hide)'!BZ$132,'Capacity Summary'!$B$139:$B$238,0),MATCH('Capacity Backing (Hide)'!$A153,'Capacity Summary'!$I$138:$BH$138,0))&lt;&gt;0,INDEX('Capacity Summary'!$I$139:$BH$238,MATCH('Capacity Backing (Hide)'!BZ$132,'Capacity Summary'!$B$139:$B$238,0),MATCH('Capacity Backing (Hide)'!$A153,'Capacity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(Hide)'!$A153,'Capacity Summary'!$I$138:$BH$138,0))="x",INDEX('Capacity Summary'!$C$139:$F$238,MATCH('Capacity Backing (Hide)'!CA$132,'Capacity Summary'!$B$139:$B$238,0),4),IF(INDEX('Capacity Summary'!$I$139:$BH$238,MATCH('Capacity Backing (Hide)'!CA$132,'Capacity Summary'!$B$139:$B$238,0),MATCH('Capacity Backing (Hide)'!$A153,'Capacity Summary'!$I$138:$BH$138,0))&lt;&gt;0,INDEX('Capacity Summary'!$I$139:$BH$238,MATCH('Capacity Backing (Hide)'!CA$132,'Capacity Summary'!$B$139:$B$238,0),MATCH('Capacity Backing (Hide)'!$A153,'Capacity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(Hide)'!$A153,'Capacity Summary'!$I$138:$BH$138,0))="x",INDEX('Capacity Summary'!$C$139:$F$238,MATCH('Capacity Backing (Hide)'!CB$132,'Capacity Summary'!$B$139:$B$238,0),4),IF(INDEX('Capacity Summary'!$I$139:$BH$238,MATCH('Capacity Backing (Hide)'!CB$132,'Capacity Summary'!$B$139:$B$238,0),MATCH('Capacity Backing (Hide)'!$A153,'Capacity Summary'!$I$138:$BH$138,0))&lt;&gt;0,INDEX('Capacity Summary'!$I$139:$BH$238,MATCH('Capacity Backing (Hide)'!CB$132,'Capacity Summary'!$B$139:$B$238,0),MATCH('Capacity Backing (Hide)'!$A153,'Capacity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(Hide)'!$A153,'Capacity Summary'!$I$138:$BH$138,0))="x",INDEX('Capacity Summary'!$C$139:$F$238,MATCH('Capacity Backing (Hide)'!CC$132,'Capacity Summary'!$B$139:$B$238,0),4),IF(INDEX('Capacity Summary'!$I$139:$BH$238,MATCH('Capacity Backing (Hide)'!CC$132,'Capacity Summary'!$B$139:$B$238,0),MATCH('Capacity Backing (Hide)'!$A153,'Capacity Summary'!$I$138:$BH$138,0))&lt;&gt;0,INDEX('Capacity Summary'!$I$139:$BH$238,MATCH('Capacity Backing (Hide)'!CC$132,'Capacity Summary'!$B$139:$B$238,0),MATCH('Capacity Backing (Hide)'!$A153,'Capacity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(Hide)'!$A153,'Capacity Summary'!$I$138:$BH$138,0))="x",INDEX('Capacity Summary'!$C$139:$F$238,MATCH('Capacity Backing (Hide)'!CD$132,'Capacity Summary'!$B$139:$B$238,0),4),IF(INDEX('Capacity Summary'!$I$139:$BH$238,MATCH('Capacity Backing (Hide)'!CD$132,'Capacity Summary'!$B$139:$B$238,0),MATCH('Capacity Backing (Hide)'!$A153,'Capacity Summary'!$I$138:$BH$138,0))&lt;&gt;0,INDEX('Capacity Summary'!$I$139:$BH$238,MATCH('Capacity Backing (Hide)'!CD$132,'Capacity Summary'!$B$139:$B$238,0),MATCH('Capacity Backing (Hide)'!$A153,'Capacity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(Hide)'!$A153,'Capacity Summary'!$I$138:$BH$138,0))="x",INDEX('Capacity Summary'!$C$139:$F$238,MATCH('Capacity Backing (Hide)'!CE$132,'Capacity Summary'!$B$139:$B$238,0),4),IF(INDEX('Capacity Summary'!$I$139:$BH$238,MATCH('Capacity Backing (Hide)'!CE$132,'Capacity Summary'!$B$139:$B$238,0),MATCH('Capacity Backing (Hide)'!$A153,'Capacity Summary'!$I$138:$BH$138,0))&lt;&gt;0,INDEX('Capacity Summary'!$I$139:$BH$238,MATCH('Capacity Backing (Hide)'!CE$132,'Capacity Summary'!$B$139:$B$238,0),MATCH('Capacity Backing (Hide)'!$A153,'Capacity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(Hide)'!$A153,'Capacity Summary'!$I$138:$BH$138,0))="x",INDEX('Capacity Summary'!$C$139:$F$238,MATCH('Capacity Backing (Hide)'!CF$132,'Capacity Summary'!$B$139:$B$238,0),4),IF(INDEX('Capacity Summary'!$I$139:$BH$238,MATCH('Capacity Backing (Hide)'!CF$132,'Capacity Summary'!$B$139:$B$238,0),MATCH('Capacity Backing (Hide)'!$A153,'Capacity Summary'!$I$138:$BH$138,0))&lt;&gt;0,INDEX('Capacity Summary'!$I$139:$BH$238,MATCH('Capacity Backing (Hide)'!CF$132,'Capacity Summary'!$B$139:$B$238,0),MATCH('Capacity Backing (Hide)'!$A153,'Capacity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(Hide)'!$A153,'Capacity Summary'!$I$138:$BH$138,0))="x",INDEX('Capacity Summary'!$C$139:$F$238,MATCH('Capacity Backing (Hide)'!CG$132,'Capacity Summary'!$B$139:$B$238,0),4),IF(INDEX('Capacity Summary'!$I$139:$BH$238,MATCH('Capacity Backing (Hide)'!CG$132,'Capacity Summary'!$B$139:$B$238,0),MATCH('Capacity Backing (Hide)'!$A153,'Capacity Summary'!$I$138:$BH$138,0))&lt;&gt;0,INDEX('Capacity Summary'!$I$139:$BH$238,MATCH('Capacity Backing (Hide)'!CG$132,'Capacity Summary'!$B$139:$B$238,0),MATCH('Capacity Backing (Hide)'!$A153,'Capacity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(Hide)'!$A153,'Capacity Summary'!$I$138:$BH$138,0))="x",INDEX('Capacity Summary'!$C$139:$F$238,MATCH('Capacity Backing (Hide)'!CH$132,'Capacity Summary'!$B$139:$B$238,0),4),IF(INDEX('Capacity Summary'!$I$139:$BH$238,MATCH('Capacity Backing (Hide)'!CH$132,'Capacity Summary'!$B$139:$B$238,0),MATCH('Capacity Backing (Hide)'!$A153,'Capacity Summary'!$I$138:$BH$138,0))&lt;&gt;0,INDEX('Capacity Summary'!$I$139:$BH$238,MATCH('Capacity Backing (Hide)'!CH$132,'Capacity Summary'!$B$139:$B$238,0),MATCH('Capacity Backing (Hide)'!$A153,'Capacity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(Hide)'!$A153,'Capacity Summary'!$I$138:$BH$138,0))="x",INDEX('Capacity Summary'!$C$139:$F$238,MATCH('Capacity Backing (Hide)'!CI$132,'Capacity Summary'!$B$139:$B$238,0),4),IF(INDEX('Capacity Summary'!$I$139:$BH$238,MATCH('Capacity Backing (Hide)'!CI$132,'Capacity Summary'!$B$139:$B$238,0),MATCH('Capacity Backing (Hide)'!$A153,'Capacity Summary'!$I$138:$BH$138,0))&lt;&gt;0,INDEX('Capacity Summary'!$I$139:$BH$238,MATCH('Capacity Backing (Hide)'!CI$132,'Capacity Summary'!$B$139:$B$238,0),MATCH('Capacity Backing (Hide)'!$A153,'Capacity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(Hide)'!$A153,'Capacity Summary'!$I$138:$BH$138,0))="x",INDEX('Capacity Summary'!$C$139:$F$238,MATCH('Capacity Backing (Hide)'!CJ$132,'Capacity Summary'!$B$139:$B$238,0),4),IF(INDEX('Capacity Summary'!$I$139:$BH$238,MATCH('Capacity Backing (Hide)'!CJ$132,'Capacity Summary'!$B$139:$B$238,0),MATCH('Capacity Backing (Hide)'!$A153,'Capacity Summary'!$I$138:$BH$138,0))&lt;&gt;0,INDEX('Capacity Summary'!$I$139:$BH$238,MATCH('Capacity Backing (Hide)'!CJ$132,'Capacity Summary'!$B$139:$B$238,0),MATCH('Capacity Backing (Hide)'!$A153,'Capacity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(Hide)'!$A153,'Capacity Summary'!$I$138:$BH$138,0))="x",INDEX('Capacity Summary'!$C$139:$F$238,MATCH('Capacity Backing (Hide)'!CK$132,'Capacity Summary'!$B$139:$B$238,0),4),IF(INDEX('Capacity Summary'!$I$139:$BH$238,MATCH('Capacity Backing (Hide)'!CK$132,'Capacity Summary'!$B$139:$B$238,0),MATCH('Capacity Backing (Hide)'!$A153,'Capacity Summary'!$I$138:$BH$138,0))&lt;&gt;0,INDEX('Capacity Summary'!$I$139:$BH$238,MATCH('Capacity Backing (Hide)'!CK$132,'Capacity Summary'!$B$139:$B$238,0),MATCH('Capacity Backing (Hide)'!$A153,'Capacity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(Hide)'!$A153,'Capacity Summary'!$I$138:$BH$138,0))="x",INDEX('Capacity Summary'!$C$139:$F$238,MATCH('Capacity Backing (Hide)'!CL$132,'Capacity Summary'!$B$139:$B$238,0),4),IF(INDEX('Capacity Summary'!$I$139:$BH$238,MATCH('Capacity Backing (Hide)'!CL$132,'Capacity Summary'!$B$139:$B$238,0),MATCH('Capacity Backing (Hide)'!$A153,'Capacity Summary'!$I$138:$BH$138,0))&lt;&gt;0,INDEX('Capacity Summary'!$I$139:$BH$238,MATCH('Capacity Backing (Hide)'!CL$132,'Capacity Summary'!$B$139:$B$238,0),MATCH('Capacity Backing (Hide)'!$A153,'Capacity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(Hide)'!$A153,'Capacity Summary'!$I$138:$BH$138,0))="x",INDEX('Capacity Summary'!$C$139:$F$238,MATCH('Capacity Backing (Hide)'!CM$132,'Capacity Summary'!$B$139:$B$238,0),4),IF(INDEX('Capacity Summary'!$I$139:$BH$238,MATCH('Capacity Backing (Hide)'!CM$132,'Capacity Summary'!$B$139:$B$238,0),MATCH('Capacity Backing (Hide)'!$A153,'Capacity Summary'!$I$138:$BH$138,0))&lt;&gt;0,INDEX('Capacity Summary'!$I$139:$BH$238,MATCH('Capacity Backing (Hide)'!CM$132,'Capacity Summary'!$B$139:$B$238,0),MATCH('Capacity Backing (Hide)'!$A153,'Capacity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(Hide)'!$A153,'Capacity Summary'!$I$138:$BH$138,0))="x",INDEX('Capacity Summary'!$C$139:$F$238,MATCH('Capacity Backing (Hide)'!CN$132,'Capacity Summary'!$B$139:$B$238,0),4),IF(INDEX('Capacity Summary'!$I$139:$BH$238,MATCH('Capacity Backing (Hide)'!CN$132,'Capacity Summary'!$B$139:$B$238,0),MATCH('Capacity Backing (Hide)'!$A153,'Capacity Summary'!$I$138:$BH$138,0))&lt;&gt;0,INDEX('Capacity Summary'!$I$139:$BH$238,MATCH('Capacity Backing (Hide)'!CN$132,'Capacity Summary'!$B$139:$B$238,0),MATCH('Capacity Backing (Hide)'!$A153,'Capacity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(Hide)'!$A153,'Capacity Summary'!$I$138:$BH$138,0))="x",INDEX('Capacity Summary'!$C$139:$F$238,MATCH('Capacity Backing (Hide)'!CO$132,'Capacity Summary'!$B$139:$B$238,0),4),IF(INDEX('Capacity Summary'!$I$139:$BH$238,MATCH('Capacity Backing (Hide)'!CO$132,'Capacity Summary'!$B$139:$B$238,0),MATCH('Capacity Backing (Hide)'!$A153,'Capacity Summary'!$I$138:$BH$138,0))&lt;&gt;0,INDEX('Capacity Summary'!$I$139:$BH$238,MATCH('Capacity Backing (Hide)'!CO$132,'Capacity Summary'!$B$139:$B$238,0),MATCH('Capacity Backing (Hide)'!$A153,'Capacity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(Hide)'!$A153,'Capacity Summary'!$I$138:$BH$138,0))="x",INDEX('Capacity Summary'!$C$139:$F$238,MATCH('Capacity Backing (Hide)'!CP$132,'Capacity Summary'!$B$139:$B$238,0),4),IF(INDEX('Capacity Summary'!$I$139:$BH$238,MATCH('Capacity Backing (Hide)'!CP$132,'Capacity Summary'!$B$139:$B$238,0),MATCH('Capacity Backing (Hide)'!$A153,'Capacity Summary'!$I$138:$BH$138,0))&lt;&gt;0,INDEX('Capacity Summary'!$I$139:$BH$238,MATCH('Capacity Backing (Hide)'!CP$132,'Capacity Summary'!$B$139:$B$238,0),MATCH('Capacity Backing (Hide)'!$A153,'Capacity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(Hide)'!$A153,'Capacity Summary'!$I$138:$BH$138,0))="x",INDEX('Capacity Summary'!$C$139:$F$238,MATCH('Capacity Backing (Hide)'!CQ$132,'Capacity Summary'!$B$139:$B$238,0),4),IF(INDEX('Capacity Summary'!$I$139:$BH$238,MATCH('Capacity Backing (Hide)'!CQ$132,'Capacity Summary'!$B$139:$B$238,0),MATCH('Capacity Backing (Hide)'!$A153,'Capacity Summary'!$I$138:$BH$138,0))&lt;&gt;0,INDEX('Capacity Summary'!$I$139:$BH$238,MATCH('Capacity Backing (Hide)'!CQ$132,'Capacity Summary'!$B$139:$B$238,0),MATCH('Capacity Backing (Hide)'!$A153,'Capacity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(Hide)'!$A153,'Capacity Summary'!$I$138:$BH$138,0))="x",INDEX('Capacity Summary'!$C$139:$F$238,MATCH('Capacity Backing (Hide)'!CR$132,'Capacity Summary'!$B$139:$B$238,0),4),IF(INDEX('Capacity Summary'!$I$139:$BH$238,MATCH('Capacity Backing (Hide)'!CR$132,'Capacity Summary'!$B$139:$B$238,0),MATCH('Capacity Backing (Hide)'!$A153,'Capacity Summary'!$I$138:$BH$138,0))&lt;&gt;0,INDEX('Capacity Summary'!$I$139:$BH$238,MATCH('Capacity Backing (Hide)'!CR$132,'Capacity Summary'!$B$139:$B$238,0),MATCH('Capacity Backing (Hide)'!$A153,'Capacity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(Hide)'!$A153,'Capacity Summary'!$I$138:$BH$138,0))="x",INDEX('Capacity Summary'!$C$139:$F$238,MATCH('Capacity Backing (Hide)'!CS$132,'Capacity Summary'!$B$139:$B$238,0),4),IF(INDEX('Capacity Summary'!$I$139:$BH$238,MATCH('Capacity Backing (Hide)'!CS$132,'Capacity Summary'!$B$139:$B$238,0),MATCH('Capacity Backing (Hide)'!$A153,'Capacity Summary'!$I$138:$BH$138,0))&lt;&gt;0,INDEX('Capacity Summary'!$I$139:$BH$238,MATCH('Capacity Backing (Hide)'!CS$132,'Capacity Summary'!$B$139:$B$238,0),MATCH('Capacity Backing (Hide)'!$A153,'Capacity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(Hide)'!$A153,'Capacity Summary'!$I$138:$BH$138,0))="x",INDEX('Capacity Summary'!$C$139:$F$238,MATCH('Capacity Backing (Hide)'!CT$132,'Capacity Summary'!$B$139:$B$238,0),4),IF(INDEX('Capacity Summary'!$I$139:$BH$238,MATCH('Capacity Backing (Hide)'!CT$132,'Capacity Summary'!$B$139:$B$238,0),MATCH('Capacity Backing (Hide)'!$A153,'Capacity Summary'!$I$138:$BH$138,0))&lt;&gt;0,INDEX('Capacity Summary'!$I$139:$BH$238,MATCH('Capacity Backing (Hide)'!CT$132,'Capacity Summary'!$B$139:$B$238,0),MATCH('Capacity Backing (Hide)'!$A153,'Capacity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(Hide)'!$A153,'Capacity Summary'!$I$138:$BH$138,0))="x",INDEX('Capacity Summary'!$C$139:$F$238,MATCH('Capacity Backing (Hide)'!CU$132,'Capacity Summary'!$B$139:$B$238,0),4),IF(INDEX('Capacity Summary'!$I$139:$BH$238,MATCH('Capacity Backing (Hide)'!CU$132,'Capacity Summary'!$B$139:$B$238,0),MATCH('Capacity Backing (Hide)'!$A153,'Capacity Summary'!$I$138:$BH$138,0))&lt;&gt;0,INDEX('Capacity Summary'!$I$139:$BH$238,MATCH('Capacity Backing (Hide)'!CU$132,'Capacity Summary'!$B$139:$B$238,0),MATCH('Capacity Backing (Hide)'!$A153,'Capacity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(Hide)'!$A153,'Capacity Summary'!$I$138:$BH$138,0))="x",INDEX('Capacity Summary'!$C$139:$F$238,MATCH('Capacity Backing (Hide)'!CV$132,'Capacity Summary'!$B$139:$B$238,0),4),IF(INDEX('Capacity Summary'!$I$139:$BH$238,MATCH('Capacity Backing (Hide)'!CV$132,'Capacity Summary'!$B$139:$B$238,0),MATCH('Capacity Backing (Hide)'!$A153,'Capacity Summary'!$I$138:$BH$138,0))&lt;&gt;0,INDEX('Capacity Summary'!$I$139:$BH$238,MATCH('Capacity Backing (Hide)'!CV$132,'Capacity Summary'!$B$139:$B$238,0),MATCH('Capacity Backing (Hide)'!$A153,'Capacity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(Hide)'!$A153,'Capacity Summary'!$I$138:$BH$138,0))="x",INDEX('Capacity Summary'!$C$139:$F$238,MATCH('Capacity Backing (Hide)'!CW$132,'Capacity Summary'!$B$139:$B$238,0),4),IF(INDEX('Capacity Summary'!$I$139:$BH$238,MATCH('Capacity Backing (Hide)'!CW$132,'Capacity Summary'!$B$139:$B$238,0),MATCH('Capacity Backing (Hide)'!$A153,'Capacity Summary'!$I$138:$BH$138,0))&lt;&gt;0,INDEX('Capacity Summary'!$I$139:$BH$238,MATCH('Capacity Backing (Hide)'!CW$132,'Capacity Summary'!$B$139:$B$238,0),MATCH('Capacity Backing (Hide)'!$A153,'Capacity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(Hide)'!$A154,'Capacity Summary'!$I$138:$BH$138,0))="x",INDEX('Capacity Summary'!$C$139:$F$238,MATCH('Capacity Backing (Hide)'!B$132,'Capacity Summary'!$B$139:$B$238,0),4),IF(INDEX('Capacity Summary'!$I$139:$BH$238,MATCH('Capacity Backing (Hide)'!B$132,'Capacity Summary'!$B$139:$B$238,0),MATCH('Capacity Backing (Hide)'!$A154,'Capacity Summary'!$I$138:$BH$138,0))&lt;&gt;0,INDEX('Capacity Summary'!$I$139:$BH$238,MATCH('Capacity Backing (Hide)'!B$132,'Capacity Summary'!$B$139:$B$238,0),MATCH('Capacity Backing (Hide)'!$A154,'Capacity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(Hide)'!$A154,'Capacity Summary'!$I$138:$BH$138,0))="x",INDEX('Capacity Summary'!$C$139:$F$238,MATCH('Capacity Backing (Hide)'!C$132,'Capacity Summary'!$B$139:$B$238,0),4),IF(INDEX('Capacity Summary'!$I$139:$BH$238,MATCH('Capacity Backing (Hide)'!C$132,'Capacity Summary'!$B$139:$B$238,0),MATCH('Capacity Backing (Hide)'!$A154,'Capacity Summary'!$I$138:$BH$138,0))&lt;&gt;0,INDEX('Capacity Summary'!$I$139:$BH$238,MATCH('Capacity Backing (Hide)'!C$132,'Capacity Summary'!$B$139:$B$238,0),MATCH('Capacity Backing (Hide)'!$A154,'Capacity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(Hide)'!$A154,'Capacity Summary'!$I$138:$BH$138,0))="x",INDEX('Capacity Summary'!$C$139:$F$238,MATCH('Capacity Backing (Hide)'!D$132,'Capacity Summary'!$B$139:$B$238,0),4),IF(INDEX('Capacity Summary'!$I$139:$BH$238,MATCH('Capacity Backing (Hide)'!D$132,'Capacity Summary'!$B$139:$B$238,0),MATCH('Capacity Backing (Hide)'!$A154,'Capacity Summary'!$I$138:$BH$138,0))&lt;&gt;0,INDEX('Capacity Summary'!$I$139:$BH$238,MATCH('Capacity Backing (Hide)'!D$132,'Capacity Summary'!$B$139:$B$238,0),MATCH('Capacity Backing (Hide)'!$A154,'Capacity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(Hide)'!$A154,'Capacity Summary'!$I$138:$BH$138,0))="x",INDEX('Capacity Summary'!$C$139:$F$238,MATCH('Capacity Backing (Hide)'!E$132,'Capacity Summary'!$B$139:$B$238,0),4),IF(INDEX('Capacity Summary'!$I$139:$BH$238,MATCH('Capacity Backing (Hide)'!E$132,'Capacity Summary'!$B$139:$B$238,0),MATCH('Capacity Backing (Hide)'!$A154,'Capacity Summary'!$I$138:$BH$138,0))&lt;&gt;0,INDEX('Capacity Summary'!$I$139:$BH$238,MATCH('Capacity Backing (Hide)'!E$132,'Capacity Summary'!$B$139:$B$238,0),MATCH('Capacity Backing (Hide)'!$A154,'Capacity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(Hide)'!$A154,'Capacity Summary'!$I$138:$BH$138,0))="x",INDEX('Capacity Summary'!$C$139:$F$238,MATCH('Capacity Backing (Hide)'!F$132,'Capacity Summary'!$B$139:$B$238,0),4),IF(INDEX('Capacity Summary'!$I$139:$BH$238,MATCH('Capacity Backing (Hide)'!F$132,'Capacity Summary'!$B$139:$B$238,0),MATCH('Capacity Backing (Hide)'!$A154,'Capacity Summary'!$I$138:$BH$138,0))&lt;&gt;0,INDEX('Capacity Summary'!$I$139:$BH$238,MATCH('Capacity Backing (Hide)'!F$132,'Capacity Summary'!$B$139:$B$238,0),MATCH('Capacity Backing (Hide)'!$A154,'Capacity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(Hide)'!$A154,'Capacity Summary'!$I$138:$BH$138,0))="x",INDEX('Capacity Summary'!$C$139:$F$238,MATCH('Capacity Backing (Hide)'!G$132,'Capacity Summary'!$B$139:$B$238,0),4),IF(INDEX('Capacity Summary'!$I$139:$BH$238,MATCH('Capacity Backing (Hide)'!G$132,'Capacity Summary'!$B$139:$B$238,0),MATCH('Capacity Backing (Hide)'!$A154,'Capacity Summary'!$I$138:$BH$138,0))&lt;&gt;0,INDEX('Capacity Summary'!$I$139:$BH$238,MATCH('Capacity Backing (Hide)'!G$132,'Capacity Summary'!$B$139:$B$238,0),MATCH('Capacity Backing (Hide)'!$A154,'Capacity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(Hide)'!$A154,'Capacity Summary'!$I$138:$BH$138,0))="x",INDEX('Capacity Summary'!$C$139:$F$238,MATCH('Capacity Backing (Hide)'!H$132,'Capacity Summary'!$B$139:$B$238,0),4),IF(INDEX('Capacity Summary'!$I$139:$BH$238,MATCH('Capacity Backing (Hide)'!H$132,'Capacity Summary'!$B$139:$B$238,0),MATCH('Capacity Backing (Hide)'!$A154,'Capacity Summary'!$I$138:$BH$138,0))&lt;&gt;0,INDEX('Capacity Summary'!$I$139:$BH$238,MATCH('Capacity Backing (Hide)'!H$132,'Capacity Summary'!$B$139:$B$238,0),MATCH('Capacity Backing (Hide)'!$A154,'Capacity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(Hide)'!$A154,'Capacity Summary'!$I$138:$BH$138,0))="x",INDEX('Capacity Summary'!$C$139:$F$238,MATCH('Capacity Backing (Hide)'!I$132,'Capacity Summary'!$B$139:$B$238,0),4),IF(INDEX('Capacity Summary'!$I$139:$BH$238,MATCH('Capacity Backing (Hide)'!I$132,'Capacity Summary'!$B$139:$B$238,0),MATCH('Capacity Backing (Hide)'!$A154,'Capacity Summary'!$I$138:$BH$138,0))&lt;&gt;0,INDEX('Capacity Summary'!$I$139:$BH$238,MATCH('Capacity Backing (Hide)'!I$132,'Capacity Summary'!$B$139:$B$238,0),MATCH('Capacity Backing (Hide)'!$A154,'Capacity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(Hide)'!$A154,'Capacity Summary'!$I$138:$BH$138,0))="x",INDEX('Capacity Summary'!$C$139:$F$238,MATCH('Capacity Backing (Hide)'!J$132,'Capacity Summary'!$B$139:$B$238,0),4),IF(INDEX('Capacity Summary'!$I$139:$BH$238,MATCH('Capacity Backing (Hide)'!J$132,'Capacity Summary'!$B$139:$B$238,0),MATCH('Capacity Backing (Hide)'!$A154,'Capacity Summary'!$I$138:$BH$138,0))&lt;&gt;0,INDEX('Capacity Summary'!$I$139:$BH$238,MATCH('Capacity Backing (Hide)'!J$132,'Capacity Summary'!$B$139:$B$238,0),MATCH('Capacity Backing (Hide)'!$A154,'Capacity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(Hide)'!$A154,'Capacity Summary'!$I$138:$BH$138,0))="x",INDEX('Capacity Summary'!$C$139:$F$238,MATCH('Capacity Backing (Hide)'!K$132,'Capacity Summary'!$B$139:$B$238,0),4),IF(INDEX('Capacity Summary'!$I$139:$BH$238,MATCH('Capacity Backing (Hide)'!K$132,'Capacity Summary'!$B$139:$B$238,0),MATCH('Capacity Backing (Hide)'!$A154,'Capacity Summary'!$I$138:$BH$138,0))&lt;&gt;0,INDEX('Capacity Summary'!$I$139:$BH$238,MATCH('Capacity Backing (Hide)'!K$132,'Capacity Summary'!$B$139:$B$238,0),MATCH('Capacity Backing (Hide)'!$A154,'Capacity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(Hide)'!$A154,'Capacity Summary'!$I$138:$BH$138,0))="x",INDEX('Capacity Summary'!$C$139:$F$238,MATCH('Capacity Backing (Hide)'!L$132,'Capacity Summary'!$B$139:$B$238,0),4),IF(INDEX('Capacity Summary'!$I$139:$BH$238,MATCH('Capacity Backing (Hide)'!L$132,'Capacity Summary'!$B$139:$B$238,0),MATCH('Capacity Backing (Hide)'!$A154,'Capacity Summary'!$I$138:$BH$138,0))&lt;&gt;0,INDEX('Capacity Summary'!$I$139:$BH$238,MATCH('Capacity Backing (Hide)'!L$132,'Capacity Summary'!$B$139:$B$238,0),MATCH('Capacity Backing (Hide)'!$A154,'Capacity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(Hide)'!$A154,'Capacity Summary'!$I$138:$BH$138,0))="x",INDEX('Capacity Summary'!$C$139:$F$238,MATCH('Capacity Backing (Hide)'!M$132,'Capacity Summary'!$B$139:$B$238,0),4),IF(INDEX('Capacity Summary'!$I$139:$BH$238,MATCH('Capacity Backing (Hide)'!M$132,'Capacity Summary'!$B$139:$B$238,0),MATCH('Capacity Backing (Hide)'!$A154,'Capacity Summary'!$I$138:$BH$138,0))&lt;&gt;0,INDEX('Capacity Summary'!$I$139:$BH$238,MATCH('Capacity Backing (Hide)'!M$132,'Capacity Summary'!$B$139:$B$238,0),MATCH('Capacity Backing (Hide)'!$A154,'Capacity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(Hide)'!$A154,'Capacity Summary'!$I$138:$BH$138,0))="x",INDEX('Capacity Summary'!$C$139:$F$238,MATCH('Capacity Backing (Hide)'!N$132,'Capacity Summary'!$B$139:$B$238,0),4),IF(INDEX('Capacity Summary'!$I$139:$BH$238,MATCH('Capacity Backing (Hide)'!N$132,'Capacity Summary'!$B$139:$B$238,0),MATCH('Capacity Backing (Hide)'!$A154,'Capacity Summary'!$I$138:$BH$138,0))&lt;&gt;0,INDEX('Capacity Summary'!$I$139:$BH$238,MATCH('Capacity Backing (Hide)'!N$132,'Capacity Summary'!$B$139:$B$238,0),MATCH('Capacity Backing (Hide)'!$A154,'Capacity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(Hide)'!$A154,'Capacity Summary'!$I$138:$BH$138,0))="x",INDEX('Capacity Summary'!$C$139:$F$238,MATCH('Capacity Backing (Hide)'!O$132,'Capacity Summary'!$B$139:$B$238,0),4),IF(INDEX('Capacity Summary'!$I$139:$BH$238,MATCH('Capacity Backing (Hide)'!O$132,'Capacity Summary'!$B$139:$B$238,0),MATCH('Capacity Backing (Hide)'!$A154,'Capacity Summary'!$I$138:$BH$138,0))&lt;&gt;0,INDEX('Capacity Summary'!$I$139:$BH$238,MATCH('Capacity Backing (Hide)'!O$132,'Capacity Summary'!$B$139:$B$238,0),MATCH('Capacity Backing (Hide)'!$A154,'Capacity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(Hide)'!$A154,'Capacity Summary'!$I$138:$BH$138,0))="x",INDEX('Capacity Summary'!$C$139:$F$238,MATCH('Capacity Backing (Hide)'!P$132,'Capacity Summary'!$B$139:$B$238,0),4),IF(INDEX('Capacity Summary'!$I$139:$BH$238,MATCH('Capacity Backing (Hide)'!P$132,'Capacity Summary'!$B$139:$B$238,0),MATCH('Capacity Backing (Hide)'!$A154,'Capacity Summary'!$I$138:$BH$138,0))&lt;&gt;0,INDEX('Capacity Summary'!$I$139:$BH$238,MATCH('Capacity Backing (Hide)'!P$132,'Capacity Summary'!$B$139:$B$238,0),MATCH('Capacity Backing (Hide)'!$A154,'Capacity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(Hide)'!$A154,'Capacity Summary'!$I$138:$BH$138,0))="x",INDEX('Capacity Summary'!$C$139:$F$238,MATCH('Capacity Backing (Hide)'!Q$132,'Capacity Summary'!$B$139:$B$238,0),4),IF(INDEX('Capacity Summary'!$I$139:$BH$238,MATCH('Capacity Backing (Hide)'!Q$132,'Capacity Summary'!$B$139:$B$238,0),MATCH('Capacity Backing (Hide)'!$A154,'Capacity Summary'!$I$138:$BH$138,0))&lt;&gt;0,INDEX('Capacity Summary'!$I$139:$BH$238,MATCH('Capacity Backing (Hide)'!Q$132,'Capacity Summary'!$B$139:$B$238,0),MATCH('Capacity Backing (Hide)'!$A154,'Capacity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(Hide)'!$A154,'Capacity Summary'!$I$138:$BH$138,0))="x",INDEX('Capacity Summary'!$C$139:$F$238,MATCH('Capacity Backing (Hide)'!R$132,'Capacity Summary'!$B$139:$B$238,0),4),IF(INDEX('Capacity Summary'!$I$139:$BH$238,MATCH('Capacity Backing (Hide)'!R$132,'Capacity Summary'!$B$139:$B$238,0),MATCH('Capacity Backing (Hide)'!$A154,'Capacity Summary'!$I$138:$BH$138,0))&lt;&gt;0,INDEX('Capacity Summary'!$I$139:$BH$238,MATCH('Capacity Backing (Hide)'!R$132,'Capacity Summary'!$B$139:$B$238,0),MATCH('Capacity Backing (Hide)'!$A154,'Capacity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(Hide)'!$A154,'Capacity Summary'!$I$138:$BH$138,0))="x",INDEX('Capacity Summary'!$C$139:$F$238,MATCH('Capacity Backing (Hide)'!S$132,'Capacity Summary'!$B$139:$B$238,0),4),IF(INDEX('Capacity Summary'!$I$139:$BH$238,MATCH('Capacity Backing (Hide)'!S$132,'Capacity Summary'!$B$139:$B$238,0),MATCH('Capacity Backing (Hide)'!$A154,'Capacity Summary'!$I$138:$BH$138,0))&lt;&gt;0,INDEX('Capacity Summary'!$I$139:$BH$238,MATCH('Capacity Backing (Hide)'!S$132,'Capacity Summary'!$B$139:$B$238,0),MATCH('Capacity Backing (Hide)'!$A154,'Capacity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(Hide)'!$A154,'Capacity Summary'!$I$138:$BH$138,0))="x",INDEX('Capacity Summary'!$C$139:$F$238,MATCH('Capacity Backing (Hide)'!T$132,'Capacity Summary'!$B$139:$B$238,0),4),IF(INDEX('Capacity Summary'!$I$139:$BH$238,MATCH('Capacity Backing (Hide)'!T$132,'Capacity Summary'!$B$139:$B$238,0),MATCH('Capacity Backing (Hide)'!$A154,'Capacity Summary'!$I$138:$BH$138,0))&lt;&gt;0,INDEX('Capacity Summary'!$I$139:$BH$238,MATCH('Capacity Backing (Hide)'!T$132,'Capacity Summary'!$B$139:$B$238,0),MATCH('Capacity Backing (Hide)'!$A154,'Capacity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(Hide)'!$A154,'Capacity Summary'!$I$138:$BH$138,0))="x",INDEX('Capacity Summary'!$C$139:$F$238,MATCH('Capacity Backing (Hide)'!U$132,'Capacity Summary'!$B$139:$B$238,0),4),IF(INDEX('Capacity Summary'!$I$139:$BH$238,MATCH('Capacity Backing (Hide)'!U$132,'Capacity Summary'!$B$139:$B$238,0),MATCH('Capacity Backing (Hide)'!$A154,'Capacity Summary'!$I$138:$BH$138,0))&lt;&gt;0,INDEX('Capacity Summary'!$I$139:$BH$238,MATCH('Capacity Backing (Hide)'!U$132,'Capacity Summary'!$B$139:$B$238,0),MATCH('Capacity Backing (Hide)'!$A154,'Capacity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(Hide)'!$A154,'Capacity Summary'!$I$138:$BH$138,0))="x",INDEX('Capacity Summary'!$C$139:$F$238,MATCH('Capacity Backing (Hide)'!V$132,'Capacity Summary'!$B$139:$B$238,0),4),IF(INDEX('Capacity Summary'!$I$139:$BH$238,MATCH('Capacity Backing (Hide)'!V$132,'Capacity Summary'!$B$139:$B$238,0),MATCH('Capacity Backing (Hide)'!$A154,'Capacity Summary'!$I$138:$BH$138,0))&lt;&gt;0,INDEX('Capacity Summary'!$I$139:$BH$238,MATCH('Capacity Backing (Hide)'!V$132,'Capacity Summary'!$B$139:$B$238,0),MATCH('Capacity Backing (Hide)'!$A154,'Capacity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(Hide)'!$A154,'Capacity Summary'!$I$138:$BH$138,0))="x",INDEX('Capacity Summary'!$C$139:$F$238,MATCH('Capacity Backing (Hide)'!W$132,'Capacity Summary'!$B$139:$B$238,0),4),IF(INDEX('Capacity Summary'!$I$139:$BH$238,MATCH('Capacity Backing (Hide)'!W$132,'Capacity Summary'!$B$139:$B$238,0),MATCH('Capacity Backing (Hide)'!$A154,'Capacity Summary'!$I$138:$BH$138,0))&lt;&gt;0,INDEX('Capacity Summary'!$I$139:$BH$238,MATCH('Capacity Backing (Hide)'!W$132,'Capacity Summary'!$B$139:$B$238,0),MATCH('Capacity Backing (Hide)'!$A154,'Capacity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(Hide)'!$A154,'Capacity Summary'!$I$138:$BH$138,0))="x",INDEX('Capacity Summary'!$C$139:$F$238,MATCH('Capacity Backing (Hide)'!X$132,'Capacity Summary'!$B$139:$B$238,0),4),IF(INDEX('Capacity Summary'!$I$139:$BH$238,MATCH('Capacity Backing (Hide)'!X$132,'Capacity Summary'!$B$139:$B$238,0),MATCH('Capacity Backing (Hide)'!$A154,'Capacity Summary'!$I$138:$BH$138,0))&lt;&gt;0,INDEX('Capacity Summary'!$I$139:$BH$238,MATCH('Capacity Backing (Hide)'!X$132,'Capacity Summary'!$B$139:$B$238,0),MATCH('Capacity Backing (Hide)'!$A154,'Capacity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(Hide)'!$A154,'Capacity Summary'!$I$138:$BH$138,0))="x",INDEX('Capacity Summary'!$C$139:$F$238,MATCH('Capacity Backing (Hide)'!Y$132,'Capacity Summary'!$B$139:$B$238,0),4),IF(INDEX('Capacity Summary'!$I$139:$BH$238,MATCH('Capacity Backing (Hide)'!Y$132,'Capacity Summary'!$B$139:$B$238,0),MATCH('Capacity Backing (Hide)'!$A154,'Capacity Summary'!$I$138:$BH$138,0))&lt;&gt;0,INDEX('Capacity Summary'!$I$139:$BH$238,MATCH('Capacity Backing (Hide)'!Y$132,'Capacity Summary'!$B$139:$B$238,0),MATCH('Capacity Backing (Hide)'!$A154,'Capacity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(Hide)'!$A154,'Capacity Summary'!$I$138:$BH$138,0))="x",INDEX('Capacity Summary'!$C$139:$F$238,MATCH('Capacity Backing (Hide)'!Z$132,'Capacity Summary'!$B$139:$B$238,0),4),IF(INDEX('Capacity Summary'!$I$139:$BH$238,MATCH('Capacity Backing (Hide)'!Z$132,'Capacity Summary'!$B$139:$B$238,0),MATCH('Capacity Backing (Hide)'!$A154,'Capacity Summary'!$I$138:$BH$138,0))&lt;&gt;0,INDEX('Capacity Summary'!$I$139:$BH$238,MATCH('Capacity Backing (Hide)'!Z$132,'Capacity Summary'!$B$139:$B$238,0),MATCH('Capacity Backing (Hide)'!$A154,'Capacity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(Hide)'!$A154,'Capacity Summary'!$I$138:$BH$138,0))="x",INDEX('Capacity Summary'!$C$139:$F$238,MATCH('Capacity Backing (Hide)'!AA$132,'Capacity Summary'!$B$139:$B$238,0),4),IF(INDEX('Capacity Summary'!$I$139:$BH$238,MATCH('Capacity Backing (Hide)'!AA$132,'Capacity Summary'!$B$139:$B$238,0),MATCH('Capacity Backing (Hide)'!$A154,'Capacity Summary'!$I$138:$BH$138,0))&lt;&gt;0,INDEX('Capacity Summary'!$I$139:$BH$238,MATCH('Capacity Backing (Hide)'!AA$132,'Capacity Summary'!$B$139:$B$238,0),MATCH('Capacity Backing (Hide)'!$A154,'Capacity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(Hide)'!$A154,'Capacity Summary'!$I$138:$BH$138,0))="x",INDEX('Capacity Summary'!$C$139:$F$238,MATCH('Capacity Backing (Hide)'!AB$132,'Capacity Summary'!$B$139:$B$238,0),4),IF(INDEX('Capacity Summary'!$I$139:$BH$238,MATCH('Capacity Backing (Hide)'!AB$132,'Capacity Summary'!$B$139:$B$238,0),MATCH('Capacity Backing (Hide)'!$A154,'Capacity Summary'!$I$138:$BH$138,0))&lt;&gt;0,INDEX('Capacity Summary'!$I$139:$BH$238,MATCH('Capacity Backing (Hide)'!AB$132,'Capacity Summary'!$B$139:$B$238,0),MATCH('Capacity Backing (Hide)'!$A154,'Capacity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(Hide)'!$A154,'Capacity Summary'!$I$138:$BH$138,0))="x",INDEX('Capacity Summary'!$C$139:$F$238,MATCH('Capacity Backing (Hide)'!AC$132,'Capacity Summary'!$B$139:$B$238,0),4),IF(INDEX('Capacity Summary'!$I$139:$BH$238,MATCH('Capacity Backing (Hide)'!AC$132,'Capacity Summary'!$B$139:$B$238,0),MATCH('Capacity Backing (Hide)'!$A154,'Capacity Summary'!$I$138:$BH$138,0))&lt;&gt;0,INDEX('Capacity Summary'!$I$139:$BH$238,MATCH('Capacity Backing (Hide)'!AC$132,'Capacity Summary'!$B$139:$B$238,0),MATCH('Capacity Backing (Hide)'!$A154,'Capacity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(Hide)'!$A154,'Capacity Summary'!$I$138:$BH$138,0))="x",INDEX('Capacity Summary'!$C$139:$F$238,MATCH('Capacity Backing (Hide)'!AD$132,'Capacity Summary'!$B$139:$B$238,0),4),IF(INDEX('Capacity Summary'!$I$139:$BH$238,MATCH('Capacity Backing (Hide)'!AD$132,'Capacity Summary'!$B$139:$B$238,0),MATCH('Capacity Backing (Hide)'!$A154,'Capacity Summary'!$I$138:$BH$138,0))&lt;&gt;0,INDEX('Capacity Summary'!$I$139:$BH$238,MATCH('Capacity Backing (Hide)'!AD$132,'Capacity Summary'!$B$139:$B$238,0),MATCH('Capacity Backing (Hide)'!$A154,'Capacity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(Hide)'!$A154,'Capacity Summary'!$I$138:$BH$138,0))="x",INDEX('Capacity Summary'!$C$139:$F$238,MATCH('Capacity Backing (Hide)'!AE$132,'Capacity Summary'!$B$139:$B$238,0),4),IF(INDEX('Capacity Summary'!$I$139:$BH$238,MATCH('Capacity Backing (Hide)'!AE$132,'Capacity Summary'!$B$139:$B$238,0),MATCH('Capacity Backing (Hide)'!$A154,'Capacity Summary'!$I$138:$BH$138,0))&lt;&gt;0,INDEX('Capacity Summary'!$I$139:$BH$238,MATCH('Capacity Backing (Hide)'!AE$132,'Capacity Summary'!$B$139:$B$238,0),MATCH('Capacity Backing (Hide)'!$A154,'Capacity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(Hide)'!$A154,'Capacity Summary'!$I$138:$BH$138,0))="x",INDEX('Capacity Summary'!$C$139:$F$238,MATCH('Capacity Backing (Hide)'!AF$132,'Capacity Summary'!$B$139:$B$238,0),4),IF(INDEX('Capacity Summary'!$I$139:$BH$238,MATCH('Capacity Backing (Hide)'!AF$132,'Capacity Summary'!$B$139:$B$238,0),MATCH('Capacity Backing (Hide)'!$A154,'Capacity Summary'!$I$138:$BH$138,0))&lt;&gt;0,INDEX('Capacity Summary'!$I$139:$BH$238,MATCH('Capacity Backing (Hide)'!AF$132,'Capacity Summary'!$B$139:$B$238,0),MATCH('Capacity Backing (Hide)'!$A154,'Capacity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(Hide)'!$A154,'Capacity Summary'!$I$138:$BH$138,0))="x",INDEX('Capacity Summary'!$C$139:$F$238,MATCH('Capacity Backing (Hide)'!AG$132,'Capacity Summary'!$B$139:$B$238,0),4),IF(INDEX('Capacity Summary'!$I$139:$BH$238,MATCH('Capacity Backing (Hide)'!AG$132,'Capacity Summary'!$B$139:$B$238,0),MATCH('Capacity Backing (Hide)'!$A154,'Capacity Summary'!$I$138:$BH$138,0))&lt;&gt;0,INDEX('Capacity Summary'!$I$139:$BH$238,MATCH('Capacity Backing (Hide)'!AG$132,'Capacity Summary'!$B$139:$B$238,0),MATCH('Capacity Backing (Hide)'!$A154,'Capacity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(Hide)'!$A154,'Capacity Summary'!$I$138:$BH$138,0))="x",INDEX('Capacity Summary'!$C$139:$F$238,MATCH('Capacity Backing (Hide)'!AH$132,'Capacity Summary'!$B$139:$B$238,0),4),IF(INDEX('Capacity Summary'!$I$139:$BH$238,MATCH('Capacity Backing (Hide)'!AH$132,'Capacity Summary'!$B$139:$B$238,0),MATCH('Capacity Backing (Hide)'!$A154,'Capacity Summary'!$I$138:$BH$138,0))&lt;&gt;0,INDEX('Capacity Summary'!$I$139:$BH$238,MATCH('Capacity Backing (Hide)'!AH$132,'Capacity Summary'!$B$139:$B$238,0),MATCH('Capacity Backing (Hide)'!$A154,'Capacity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(Hide)'!$A154,'Capacity Summary'!$I$138:$BH$138,0))="x",INDEX('Capacity Summary'!$C$139:$F$238,MATCH('Capacity Backing (Hide)'!AI$132,'Capacity Summary'!$B$139:$B$238,0),4),IF(INDEX('Capacity Summary'!$I$139:$BH$238,MATCH('Capacity Backing (Hide)'!AI$132,'Capacity Summary'!$B$139:$B$238,0),MATCH('Capacity Backing (Hide)'!$A154,'Capacity Summary'!$I$138:$BH$138,0))&lt;&gt;0,INDEX('Capacity Summary'!$I$139:$BH$238,MATCH('Capacity Backing (Hide)'!AI$132,'Capacity Summary'!$B$139:$B$238,0),MATCH('Capacity Backing (Hide)'!$A154,'Capacity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(Hide)'!$A154,'Capacity Summary'!$I$138:$BH$138,0))="x",INDEX('Capacity Summary'!$C$139:$F$238,MATCH('Capacity Backing (Hide)'!AJ$132,'Capacity Summary'!$B$139:$B$238,0),4),IF(INDEX('Capacity Summary'!$I$139:$BH$238,MATCH('Capacity Backing (Hide)'!AJ$132,'Capacity Summary'!$B$139:$B$238,0),MATCH('Capacity Backing (Hide)'!$A154,'Capacity Summary'!$I$138:$BH$138,0))&lt;&gt;0,INDEX('Capacity Summary'!$I$139:$BH$238,MATCH('Capacity Backing (Hide)'!AJ$132,'Capacity Summary'!$B$139:$B$238,0),MATCH('Capacity Backing (Hide)'!$A154,'Capacity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(Hide)'!$A154,'Capacity Summary'!$I$138:$BH$138,0))="x",INDEX('Capacity Summary'!$C$139:$F$238,MATCH('Capacity Backing (Hide)'!AK$132,'Capacity Summary'!$B$139:$B$238,0),4),IF(INDEX('Capacity Summary'!$I$139:$BH$238,MATCH('Capacity Backing (Hide)'!AK$132,'Capacity Summary'!$B$139:$B$238,0),MATCH('Capacity Backing (Hide)'!$A154,'Capacity Summary'!$I$138:$BH$138,0))&lt;&gt;0,INDEX('Capacity Summary'!$I$139:$BH$238,MATCH('Capacity Backing (Hide)'!AK$132,'Capacity Summary'!$B$139:$B$238,0),MATCH('Capacity Backing (Hide)'!$A154,'Capacity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(Hide)'!$A154,'Capacity Summary'!$I$138:$BH$138,0))="x",INDEX('Capacity Summary'!$C$139:$F$238,MATCH('Capacity Backing (Hide)'!AL$132,'Capacity Summary'!$B$139:$B$238,0),4),IF(INDEX('Capacity Summary'!$I$139:$BH$238,MATCH('Capacity Backing (Hide)'!AL$132,'Capacity Summary'!$B$139:$B$238,0),MATCH('Capacity Backing (Hide)'!$A154,'Capacity Summary'!$I$138:$BH$138,0))&lt;&gt;0,INDEX('Capacity Summary'!$I$139:$BH$238,MATCH('Capacity Backing (Hide)'!AL$132,'Capacity Summary'!$B$139:$B$238,0),MATCH('Capacity Backing (Hide)'!$A154,'Capacity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(Hide)'!$A154,'Capacity Summary'!$I$138:$BH$138,0))="x",INDEX('Capacity Summary'!$C$139:$F$238,MATCH('Capacity Backing (Hide)'!AM$132,'Capacity Summary'!$B$139:$B$238,0),4),IF(INDEX('Capacity Summary'!$I$139:$BH$238,MATCH('Capacity Backing (Hide)'!AM$132,'Capacity Summary'!$B$139:$B$238,0),MATCH('Capacity Backing (Hide)'!$A154,'Capacity Summary'!$I$138:$BH$138,0))&lt;&gt;0,INDEX('Capacity Summary'!$I$139:$BH$238,MATCH('Capacity Backing (Hide)'!AM$132,'Capacity Summary'!$B$139:$B$238,0),MATCH('Capacity Backing (Hide)'!$A154,'Capacity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(Hide)'!$A154,'Capacity Summary'!$I$138:$BH$138,0))="x",INDEX('Capacity Summary'!$C$139:$F$238,MATCH('Capacity Backing (Hide)'!AN$132,'Capacity Summary'!$B$139:$B$238,0),4),IF(INDEX('Capacity Summary'!$I$139:$BH$238,MATCH('Capacity Backing (Hide)'!AN$132,'Capacity Summary'!$B$139:$B$238,0),MATCH('Capacity Backing (Hide)'!$A154,'Capacity Summary'!$I$138:$BH$138,0))&lt;&gt;0,INDEX('Capacity Summary'!$I$139:$BH$238,MATCH('Capacity Backing (Hide)'!AN$132,'Capacity Summary'!$B$139:$B$238,0),MATCH('Capacity Backing (Hide)'!$A154,'Capacity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(Hide)'!$A154,'Capacity Summary'!$I$138:$BH$138,0))="x",INDEX('Capacity Summary'!$C$139:$F$238,MATCH('Capacity Backing (Hide)'!AO$132,'Capacity Summary'!$B$139:$B$238,0),4),IF(INDEX('Capacity Summary'!$I$139:$BH$238,MATCH('Capacity Backing (Hide)'!AO$132,'Capacity Summary'!$B$139:$B$238,0),MATCH('Capacity Backing (Hide)'!$A154,'Capacity Summary'!$I$138:$BH$138,0))&lt;&gt;0,INDEX('Capacity Summary'!$I$139:$BH$238,MATCH('Capacity Backing (Hide)'!AO$132,'Capacity Summary'!$B$139:$B$238,0),MATCH('Capacity Backing (Hide)'!$A154,'Capacity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(Hide)'!$A154,'Capacity Summary'!$I$138:$BH$138,0))="x",INDEX('Capacity Summary'!$C$139:$F$238,MATCH('Capacity Backing (Hide)'!AP$132,'Capacity Summary'!$B$139:$B$238,0),4),IF(INDEX('Capacity Summary'!$I$139:$BH$238,MATCH('Capacity Backing (Hide)'!AP$132,'Capacity Summary'!$B$139:$B$238,0),MATCH('Capacity Backing (Hide)'!$A154,'Capacity Summary'!$I$138:$BH$138,0))&lt;&gt;0,INDEX('Capacity Summary'!$I$139:$BH$238,MATCH('Capacity Backing (Hide)'!AP$132,'Capacity Summary'!$B$139:$B$238,0),MATCH('Capacity Backing (Hide)'!$A154,'Capacity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(Hide)'!$A154,'Capacity Summary'!$I$138:$BH$138,0))="x",INDEX('Capacity Summary'!$C$139:$F$238,MATCH('Capacity Backing (Hide)'!AQ$132,'Capacity Summary'!$B$139:$B$238,0),4),IF(INDEX('Capacity Summary'!$I$139:$BH$238,MATCH('Capacity Backing (Hide)'!AQ$132,'Capacity Summary'!$B$139:$B$238,0),MATCH('Capacity Backing (Hide)'!$A154,'Capacity Summary'!$I$138:$BH$138,0))&lt;&gt;0,INDEX('Capacity Summary'!$I$139:$BH$238,MATCH('Capacity Backing (Hide)'!AQ$132,'Capacity Summary'!$B$139:$B$238,0),MATCH('Capacity Backing (Hide)'!$A154,'Capacity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(Hide)'!$A154,'Capacity Summary'!$I$138:$BH$138,0))="x",INDEX('Capacity Summary'!$C$139:$F$238,MATCH('Capacity Backing (Hide)'!AR$132,'Capacity Summary'!$B$139:$B$238,0),4),IF(INDEX('Capacity Summary'!$I$139:$BH$238,MATCH('Capacity Backing (Hide)'!AR$132,'Capacity Summary'!$B$139:$B$238,0),MATCH('Capacity Backing (Hide)'!$A154,'Capacity Summary'!$I$138:$BH$138,0))&lt;&gt;0,INDEX('Capacity Summary'!$I$139:$BH$238,MATCH('Capacity Backing (Hide)'!AR$132,'Capacity Summary'!$B$139:$B$238,0),MATCH('Capacity Backing (Hide)'!$A154,'Capacity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(Hide)'!$A154,'Capacity Summary'!$I$138:$BH$138,0))="x",INDEX('Capacity Summary'!$C$139:$F$238,MATCH('Capacity Backing (Hide)'!AS$132,'Capacity Summary'!$B$139:$B$238,0),4),IF(INDEX('Capacity Summary'!$I$139:$BH$238,MATCH('Capacity Backing (Hide)'!AS$132,'Capacity Summary'!$B$139:$B$238,0),MATCH('Capacity Backing (Hide)'!$A154,'Capacity Summary'!$I$138:$BH$138,0))&lt;&gt;0,INDEX('Capacity Summary'!$I$139:$BH$238,MATCH('Capacity Backing (Hide)'!AS$132,'Capacity Summary'!$B$139:$B$238,0),MATCH('Capacity Backing (Hide)'!$A154,'Capacity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(Hide)'!$A154,'Capacity Summary'!$I$138:$BH$138,0))="x",INDEX('Capacity Summary'!$C$139:$F$238,MATCH('Capacity Backing (Hide)'!AT$132,'Capacity Summary'!$B$139:$B$238,0),4),IF(INDEX('Capacity Summary'!$I$139:$BH$238,MATCH('Capacity Backing (Hide)'!AT$132,'Capacity Summary'!$B$139:$B$238,0),MATCH('Capacity Backing (Hide)'!$A154,'Capacity Summary'!$I$138:$BH$138,0))&lt;&gt;0,INDEX('Capacity Summary'!$I$139:$BH$238,MATCH('Capacity Backing (Hide)'!AT$132,'Capacity Summary'!$B$139:$B$238,0),MATCH('Capacity Backing (Hide)'!$A154,'Capacity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(Hide)'!$A154,'Capacity Summary'!$I$138:$BH$138,0))="x",INDEX('Capacity Summary'!$C$139:$F$238,MATCH('Capacity Backing (Hide)'!AU$132,'Capacity Summary'!$B$139:$B$238,0),4),IF(INDEX('Capacity Summary'!$I$139:$BH$238,MATCH('Capacity Backing (Hide)'!AU$132,'Capacity Summary'!$B$139:$B$238,0),MATCH('Capacity Backing (Hide)'!$A154,'Capacity Summary'!$I$138:$BH$138,0))&lt;&gt;0,INDEX('Capacity Summary'!$I$139:$BH$238,MATCH('Capacity Backing (Hide)'!AU$132,'Capacity Summary'!$B$139:$B$238,0),MATCH('Capacity Backing (Hide)'!$A154,'Capacity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(Hide)'!$A154,'Capacity Summary'!$I$138:$BH$138,0))="x",INDEX('Capacity Summary'!$C$139:$F$238,MATCH('Capacity Backing (Hide)'!AV$132,'Capacity Summary'!$B$139:$B$238,0),4),IF(INDEX('Capacity Summary'!$I$139:$BH$238,MATCH('Capacity Backing (Hide)'!AV$132,'Capacity Summary'!$B$139:$B$238,0),MATCH('Capacity Backing (Hide)'!$A154,'Capacity Summary'!$I$138:$BH$138,0))&lt;&gt;0,INDEX('Capacity Summary'!$I$139:$BH$238,MATCH('Capacity Backing (Hide)'!AV$132,'Capacity Summary'!$B$139:$B$238,0),MATCH('Capacity Backing (Hide)'!$A154,'Capacity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(Hide)'!$A154,'Capacity Summary'!$I$138:$BH$138,0))="x",INDEX('Capacity Summary'!$C$139:$F$238,MATCH('Capacity Backing (Hide)'!AW$132,'Capacity Summary'!$B$139:$B$238,0),4),IF(INDEX('Capacity Summary'!$I$139:$BH$238,MATCH('Capacity Backing (Hide)'!AW$132,'Capacity Summary'!$B$139:$B$238,0),MATCH('Capacity Backing (Hide)'!$A154,'Capacity Summary'!$I$138:$BH$138,0))&lt;&gt;0,INDEX('Capacity Summary'!$I$139:$BH$238,MATCH('Capacity Backing (Hide)'!AW$132,'Capacity Summary'!$B$139:$B$238,0),MATCH('Capacity Backing (Hide)'!$A154,'Capacity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(Hide)'!$A154,'Capacity Summary'!$I$138:$BH$138,0))="x",INDEX('Capacity Summary'!$C$139:$F$238,MATCH('Capacity Backing (Hide)'!AX$132,'Capacity Summary'!$B$139:$B$238,0),4),IF(INDEX('Capacity Summary'!$I$139:$BH$238,MATCH('Capacity Backing (Hide)'!AX$132,'Capacity Summary'!$B$139:$B$238,0),MATCH('Capacity Backing (Hide)'!$A154,'Capacity Summary'!$I$138:$BH$138,0))&lt;&gt;0,INDEX('Capacity Summary'!$I$139:$BH$238,MATCH('Capacity Backing (Hide)'!AX$132,'Capacity Summary'!$B$139:$B$238,0),MATCH('Capacity Backing (Hide)'!$A154,'Capacity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(Hide)'!$A154,'Capacity Summary'!$I$138:$BH$138,0))="x",INDEX('Capacity Summary'!$C$139:$F$238,MATCH('Capacity Backing (Hide)'!AY$132,'Capacity Summary'!$B$139:$B$238,0),4),IF(INDEX('Capacity Summary'!$I$139:$BH$238,MATCH('Capacity Backing (Hide)'!AY$132,'Capacity Summary'!$B$139:$B$238,0),MATCH('Capacity Backing (Hide)'!$A154,'Capacity Summary'!$I$138:$BH$138,0))&lt;&gt;0,INDEX('Capacity Summary'!$I$139:$BH$238,MATCH('Capacity Backing (Hide)'!AY$132,'Capacity Summary'!$B$139:$B$238,0),MATCH('Capacity Backing (Hide)'!$A154,'Capacity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(Hide)'!$A154,'Capacity Summary'!$I$138:$BH$138,0))="x",INDEX('Capacity Summary'!$C$139:$F$238,MATCH('Capacity Backing (Hide)'!AZ$132,'Capacity Summary'!$B$139:$B$238,0),4),IF(INDEX('Capacity Summary'!$I$139:$BH$238,MATCH('Capacity Backing (Hide)'!AZ$132,'Capacity Summary'!$B$139:$B$238,0),MATCH('Capacity Backing (Hide)'!$A154,'Capacity Summary'!$I$138:$BH$138,0))&lt;&gt;0,INDEX('Capacity Summary'!$I$139:$BH$238,MATCH('Capacity Backing (Hide)'!AZ$132,'Capacity Summary'!$B$139:$B$238,0),MATCH('Capacity Backing (Hide)'!$A154,'Capacity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(Hide)'!$A154,'Capacity Summary'!$I$138:$BH$138,0))="x",INDEX('Capacity Summary'!$C$139:$F$238,MATCH('Capacity Backing (Hide)'!BA$132,'Capacity Summary'!$B$139:$B$238,0),4),IF(INDEX('Capacity Summary'!$I$139:$BH$238,MATCH('Capacity Backing (Hide)'!BA$132,'Capacity Summary'!$B$139:$B$238,0),MATCH('Capacity Backing (Hide)'!$A154,'Capacity Summary'!$I$138:$BH$138,0))&lt;&gt;0,INDEX('Capacity Summary'!$I$139:$BH$238,MATCH('Capacity Backing (Hide)'!BA$132,'Capacity Summary'!$B$139:$B$238,0),MATCH('Capacity Backing (Hide)'!$A154,'Capacity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(Hide)'!$A154,'Capacity Summary'!$I$138:$BH$138,0))="x",INDEX('Capacity Summary'!$C$139:$F$238,MATCH('Capacity Backing (Hide)'!BB$132,'Capacity Summary'!$B$139:$B$238,0),4),IF(INDEX('Capacity Summary'!$I$139:$BH$238,MATCH('Capacity Backing (Hide)'!BB$132,'Capacity Summary'!$B$139:$B$238,0),MATCH('Capacity Backing (Hide)'!$A154,'Capacity Summary'!$I$138:$BH$138,0))&lt;&gt;0,INDEX('Capacity Summary'!$I$139:$BH$238,MATCH('Capacity Backing (Hide)'!BB$132,'Capacity Summary'!$B$139:$B$238,0),MATCH('Capacity Backing (Hide)'!$A154,'Capacity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(Hide)'!$A154,'Capacity Summary'!$I$138:$BH$138,0))="x",INDEX('Capacity Summary'!$C$139:$F$238,MATCH('Capacity Backing (Hide)'!BC$132,'Capacity Summary'!$B$139:$B$238,0),4),IF(INDEX('Capacity Summary'!$I$139:$BH$238,MATCH('Capacity Backing (Hide)'!BC$132,'Capacity Summary'!$B$139:$B$238,0),MATCH('Capacity Backing (Hide)'!$A154,'Capacity Summary'!$I$138:$BH$138,0))&lt;&gt;0,INDEX('Capacity Summary'!$I$139:$BH$238,MATCH('Capacity Backing (Hide)'!BC$132,'Capacity Summary'!$B$139:$B$238,0),MATCH('Capacity Backing (Hide)'!$A154,'Capacity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(Hide)'!$A154,'Capacity Summary'!$I$138:$BH$138,0))="x",INDEX('Capacity Summary'!$C$139:$F$238,MATCH('Capacity Backing (Hide)'!BD$132,'Capacity Summary'!$B$139:$B$238,0),4),IF(INDEX('Capacity Summary'!$I$139:$BH$238,MATCH('Capacity Backing (Hide)'!BD$132,'Capacity Summary'!$B$139:$B$238,0),MATCH('Capacity Backing (Hide)'!$A154,'Capacity Summary'!$I$138:$BH$138,0))&lt;&gt;0,INDEX('Capacity Summary'!$I$139:$BH$238,MATCH('Capacity Backing (Hide)'!BD$132,'Capacity Summary'!$B$139:$B$238,0),MATCH('Capacity Backing (Hide)'!$A154,'Capacity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(Hide)'!$A154,'Capacity Summary'!$I$138:$BH$138,0))="x",INDEX('Capacity Summary'!$C$139:$F$238,MATCH('Capacity Backing (Hide)'!BE$132,'Capacity Summary'!$B$139:$B$238,0),4),IF(INDEX('Capacity Summary'!$I$139:$BH$238,MATCH('Capacity Backing (Hide)'!BE$132,'Capacity Summary'!$B$139:$B$238,0),MATCH('Capacity Backing (Hide)'!$A154,'Capacity Summary'!$I$138:$BH$138,0))&lt;&gt;0,INDEX('Capacity Summary'!$I$139:$BH$238,MATCH('Capacity Backing (Hide)'!BE$132,'Capacity Summary'!$B$139:$B$238,0),MATCH('Capacity Backing (Hide)'!$A154,'Capacity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(Hide)'!$A154,'Capacity Summary'!$I$138:$BH$138,0))="x",INDEX('Capacity Summary'!$C$139:$F$238,MATCH('Capacity Backing (Hide)'!BF$132,'Capacity Summary'!$B$139:$B$238,0),4),IF(INDEX('Capacity Summary'!$I$139:$BH$238,MATCH('Capacity Backing (Hide)'!BF$132,'Capacity Summary'!$B$139:$B$238,0),MATCH('Capacity Backing (Hide)'!$A154,'Capacity Summary'!$I$138:$BH$138,0))&lt;&gt;0,INDEX('Capacity Summary'!$I$139:$BH$238,MATCH('Capacity Backing (Hide)'!BF$132,'Capacity Summary'!$B$139:$B$238,0),MATCH('Capacity Backing (Hide)'!$A154,'Capacity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(Hide)'!$A154,'Capacity Summary'!$I$138:$BH$138,0))="x",INDEX('Capacity Summary'!$C$139:$F$238,MATCH('Capacity Backing (Hide)'!BG$132,'Capacity Summary'!$B$139:$B$238,0),4),IF(INDEX('Capacity Summary'!$I$139:$BH$238,MATCH('Capacity Backing (Hide)'!BG$132,'Capacity Summary'!$B$139:$B$238,0),MATCH('Capacity Backing (Hide)'!$A154,'Capacity Summary'!$I$138:$BH$138,0))&lt;&gt;0,INDEX('Capacity Summary'!$I$139:$BH$238,MATCH('Capacity Backing (Hide)'!BG$132,'Capacity Summary'!$B$139:$B$238,0),MATCH('Capacity Backing (Hide)'!$A154,'Capacity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(Hide)'!$A154,'Capacity Summary'!$I$138:$BH$138,0))="x",INDEX('Capacity Summary'!$C$139:$F$238,MATCH('Capacity Backing (Hide)'!BH$132,'Capacity Summary'!$B$139:$B$238,0),4),IF(INDEX('Capacity Summary'!$I$139:$BH$238,MATCH('Capacity Backing (Hide)'!BH$132,'Capacity Summary'!$B$139:$B$238,0),MATCH('Capacity Backing (Hide)'!$A154,'Capacity Summary'!$I$138:$BH$138,0))&lt;&gt;0,INDEX('Capacity Summary'!$I$139:$BH$238,MATCH('Capacity Backing (Hide)'!BH$132,'Capacity Summary'!$B$139:$B$238,0),MATCH('Capacity Backing (Hide)'!$A154,'Capacity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(Hide)'!$A154,'Capacity Summary'!$I$138:$BH$138,0))="x",INDEX('Capacity Summary'!$C$139:$F$238,MATCH('Capacity Backing (Hide)'!BI$132,'Capacity Summary'!$B$139:$B$238,0),4),IF(INDEX('Capacity Summary'!$I$139:$BH$238,MATCH('Capacity Backing (Hide)'!BI$132,'Capacity Summary'!$B$139:$B$238,0),MATCH('Capacity Backing (Hide)'!$A154,'Capacity Summary'!$I$138:$BH$138,0))&lt;&gt;0,INDEX('Capacity Summary'!$I$139:$BH$238,MATCH('Capacity Backing (Hide)'!BI$132,'Capacity Summary'!$B$139:$B$238,0),MATCH('Capacity Backing (Hide)'!$A154,'Capacity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(Hide)'!$A154,'Capacity Summary'!$I$138:$BH$138,0))="x",INDEX('Capacity Summary'!$C$139:$F$238,MATCH('Capacity Backing (Hide)'!BJ$132,'Capacity Summary'!$B$139:$B$238,0),4),IF(INDEX('Capacity Summary'!$I$139:$BH$238,MATCH('Capacity Backing (Hide)'!BJ$132,'Capacity Summary'!$B$139:$B$238,0),MATCH('Capacity Backing (Hide)'!$A154,'Capacity Summary'!$I$138:$BH$138,0))&lt;&gt;0,INDEX('Capacity Summary'!$I$139:$BH$238,MATCH('Capacity Backing (Hide)'!BJ$132,'Capacity Summary'!$B$139:$B$238,0),MATCH('Capacity Backing (Hide)'!$A154,'Capacity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(Hide)'!$A154,'Capacity Summary'!$I$138:$BH$138,0))="x",INDEX('Capacity Summary'!$C$139:$F$238,MATCH('Capacity Backing (Hide)'!BK$132,'Capacity Summary'!$B$139:$B$238,0),4),IF(INDEX('Capacity Summary'!$I$139:$BH$238,MATCH('Capacity Backing (Hide)'!BK$132,'Capacity Summary'!$B$139:$B$238,0),MATCH('Capacity Backing (Hide)'!$A154,'Capacity Summary'!$I$138:$BH$138,0))&lt;&gt;0,INDEX('Capacity Summary'!$I$139:$BH$238,MATCH('Capacity Backing (Hide)'!BK$132,'Capacity Summary'!$B$139:$B$238,0),MATCH('Capacity Backing (Hide)'!$A154,'Capacity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(Hide)'!$A154,'Capacity Summary'!$I$138:$BH$138,0))="x",INDEX('Capacity Summary'!$C$139:$F$238,MATCH('Capacity Backing (Hide)'!BL$132,'Capacity Summary'!$B$139:$B$238,0),4),IF(INDEX('Capacity Summary'!$I$139:$BH$238,MATCH('Capacity Backing (Hide)'!BL$132,'Capacity Summary'!$B$139:$B$238,0),MATCH('Capacity Backing (Hide)'!$A154,'Capacity Summary'!$I$138:$BH$138,0))&lt;&gt;0,INDEX('Capacity Summary'!$I$139:$BH$238,MATCH('Capacity Backing (Hide)'!BL$132,'Capacity Summary'!$B$139:$B$238,0),MATCH('Capacity Backing (Hide)'!$A154,'Capacity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(Hide)'!$A154,'Capacity Summary'!$I$138:$BH$138,0))="x",INDEX('Capacity Summary'!$C$139:$F$238,MATCH('Capacity Backing (Hide)'!BM$132,'Capacity Summary'!$B$139:$B$238,0),4),IF(INDEX('Capacity Summary'!$I$139:$BH$238,MATCH('Capacity Backing (Hide)'!BM$132,'Capacity Summary'!$B$139:$B$238,0),MATCH('Capacity Backing (Hide)'!$A154,'Capacity Summary'!$I$138:$BH$138,0))&lt;&gt;0,INDEX('Capacity Summary'!$I$139:$BH$238,MATCH('Capacity Backing (Hide)'!BM$132,'Capacity Summary'!$B$139:$B$238,0),MATCH('Capacity Backing (Hide)'!$A154,'Capacity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(Hide)'!$A154,'Capacity Summary'!$I$138:$BH$138,0))="x",INDEX('Capacity Summary'!$C$139:$F$238,MATCH('Capacity Backing (Hide)'!BN$132,'Capacity Summary'!$B$139:$B$238,0),4),IF(INDEX('Capacity Summary'!$I$139:$BH$238,MATCH('Capacity Backing (Hide)'!BN$132,'Capacity Summary'!$B$139:$B$238,0),MATCH('Capacity Backing (Hide)'!$A154,'Capacity Summary'!$I$138:$BH$138,0))&lt;&gt;0,INDEX('Capacity Summary'!$I$139:$BH$238,MATCH('Capacity Backing (Hide)'!BN$132,'Capacity Summary'!$B$139:$B$238,0),MATCH('Capacity Backing (Hide)'!$A154,'Capacity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(Hide)'!$A154,'Capacity Summary'!$I$138:$BH$138,0))="x",INDEX('Capacity Summary'!$C$139:$F$238,MATCH('Capacity Backing (Hide)'!BO$132,'Capacity Summary'!$B$139:$B$238,0),4),IF(INDEX('Capacity Summary'!$I$139:$BH$238,MATCH('Capacity Backing (Hide)'!BO$132,'Capacity Summary'!$B$139:$B$238,0),MATCH('Capacity Backing (Hide)'!$A154,'Capacity Summary'!$I$138:$BH$138,0))&lt;&gt;0,INDEX('Capacity Summary'!$I$139:$BH$238,MATCH('Capacity Backing (Hide)'!BO$132,'Capacity Summary'!$B$139:$B$238,0),MATCH('Capacity Backing (Hide)'!$A154,'Capacity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(Hide)'!$A154,'Capacity Summary'!$I$138:$BH$138,0))="x",INDEX('Capacity Summary'!$C$139:$F$238,MATCH('Capacity Backing (Hide)'!BP$132,'Capacity Summary'!$B$139:$B$238,0),4),IF(INDEX('Capacity Summary'!$I$139:$BH$238,MATCH('Capacity Backing (Hide)'!BP$132,'Capacity Summary'!$B$139:$B$238,0),MATCH('Capacity Backing (Hide)'!$A154,'Capacity Summary'!$I$138:$BH$138,0))&lt;&gt;0,INDEX('Capacity Summary'!$I$139:$BH$238,MATCH('Capacity Backing (Hide)'!BP$132,'Capacity Summary'!$B$139:$B$238,0),MATCH('Capacity Backing (Hide)'!$A154,'Capacity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(Hide)'!$A154,'Capacity Summary'!$I$138:$BH$138,0))="x",INDEX('Capacity Summary'!$C$139:$F$238,MATCH('Capacity Backing (Hide)'!BQ$132,'Capacity Summary'!$B$139:$B$238,0),4),IF(INDEX('Capacity Summary'!$I$139:$BH$238,MATCH('Capacity Backing (Hide)'!BQ$132,'Capacity Summary'!$B$139:$B$238,0),MATCH('Capacity Backing (Hide)'!$A154,'Capacity Summary'!$I$138:$BH$138,0))&lt;&gt;0,INDEX('Capacity Summary'!$I$139:$BH$238,MATCH('Capacity Backing (Hide)'!BQ$132,'Capacity Summary'!$B$139:$B$238,0),MATCH('Capacity Backing (Hide)'!$A154,'Capacity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(Hide)'!$A154,'Capacity Summary'!$I$138:$BH$138,0))="x",INDEX('Capacity Summary'!$C$139:$F$238,MATCH('Capacity Backing (Hide)'!BR$132,'Capacity Summary'!$B$139:$B$238,0),4),IF(INDEX('Capacity Summary'!$I$139:$BH$238,MATCH('Capacity Backing (Hide)'!BR$132,'Capacity Summary'!$B$139:$B$238,0),MATCH('Capacity Backing (Hide)'!$A154,'Capacity Summary'!$I$138:$BH$138,0))&lt;&gt;0,INDEX('Capacity Summary'!$I$139:$BH$238,MATCH('Capacity Backing (Hide)'!BR$132,'Capacity Summary'!$B$139:$B$238,0),MATCH('Capacity Backing (Hide)'!$A154,'Capacity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(Hide)'!$A154,'Capacity Summary'!$I$138:$BH$138,0))="x",INDEX('Capacity Summary'!$C$139:$F$238,MATCH('Capacity Backing (Hide)'!BS$132,'Capacity Summary'!$B$139:$B$238,0),4),IF(INDEX('Capacity Summary'!$I$139:$BH$238,MATCH('Capacity Backing (Hide)'!BS$132,'Capacity Summary'!$B$139:$B$238,0),MATCH('Capacity Backing (Hide)'!$A154,'Capacity Summary'!$I$138:$BH$138,0))&lt;&gt;0,INDEX('Capacity Summary'!$I$139:$BH$238,MATCH('Capacity Backing (Hide)'!BS$132,'Capacity Summary'!$B$139:$B$238,0),MATCH('Capacity Backing (Hide)'!$A154,'Capacity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(Hide)'!$A154,'Capacity Summary'!$I$138:$BH$138,0))="x",INDEX('Capacity Summary'!$C$139:$F$238,MATCH('Capacity Backing (Hide)'!BT$132,'Capacity Summary'!$B$139:$B$238,0),4),IF(INDEX('Capacity Summary'!$I$139:$BH$238,MATCH('Capacity Backing (Hide)'!BT$132,'Capacity Summary'!$B$139:$B$238,0),MATCH('Capacity Backing (Hide)'!$A154,'Capacity Summary'!$I$138:$BH$138,0))&lt;&gt;0,INDEX('Capacity Summary'!$I$139:$BH$238,MATCH('Capacity Backing (Hide)'!BT$132,'Capacity Summary'!$B$139:$B$238,0),MATCH('Capacity Backing (Hide)'!$A154,'Capacity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(Hide)'!$A154,'Capacity Summary'!$I$138:$BH$138,0))="x",INDEX('Capacity Summary'!$C$139:$F$238,MATCH('Capacity Backing (Hide)'!BU$132,'Capacity Summary'!$B$139:$B$238,0),4),IF(INDEX('Capacity Summary'!$I$139:$BH$238,MATCH('Capacity Backing (Hide)'!BU$132,'Capacity Summary'!$B$139:$B$238,0),MATCH('Capacity Backing (Hide)'!$A154,'Capacity Summary'!$I$138:$BH$138,0))&lt;&gt;0,INDEX('Capacity Summary'!$I$139:$BH$238,MATCH('Capacity Backing (Hide)'!BU$132,'Capacity Summary'!$B$139:$B$238,0),MATCH('Capacity Backing (Hide)'!$A154,'Capacity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(Hide)'!$A154,'Capacity Summary'!$I$138:$BH$138,0))="x",INDEX('Capacity Summary'!$C$139:$F$238,MATCH('Capacity Backing (Hide)'!BV$132,'Capacity Summary'!$B$139:$B$238,0),4),IF(INDEX('Capacity Summary'!$I$139:$BH$238,MATCH('Capacity Backing (Hide)'!BV$132,'Capacity Summary'!$B$139:$B$238,0),MATCH('Capacity Backing (Hide)'!$A154,'Capacity Summary'!$I$138:$BH$138,0))&lt;&gt;0,INDEX('Capacity Summary'!$I$139:$BH$238,MATCH('Capacity Backing (Hide)'!BV$132,'Capacity Summary'!$B$139:$B$238,0),MATCH('Capacity Backing (Hide)'!$A154,'Capacity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(Hide)'!$A154,'Capacity Summary'!$I$138:$BH$138,0))="x",INDEX('Capacity Summary'!$C$139:$F$238,MATCH('Capacity Backing (Hide)'!BW$132,'Capacity Summary'!$B$139:$B$238,0),4),IF(INDEX('Capacity Summary'!$I$139:$BH$238,MATCH('Capacity Backing (Hide)'!BW$132,'Capacity Summary'!$B$139:$B$238,0),MATCH('Capacity Backing (Hide)'!$A154,'Capacity Summary'!$I$138:$BH$138,0))&lt;&gt;0,INDEX('Capacity Summary'!$I$139:$BH$238,MATCH('Capacity Backing (Hide)'!BW$132,'Capacity Summary'!$B$139:$B$238,0),MATCH('Capacity Backing (Hide)'!$A154,'Capacity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(Hide)'!$A154,'Capacity Summary'!$I$138:$BH$138,0))="x",INDEX('Capacity Summary'!$C$139:$F$238,MATCH('Capacity Backing (Hide)'!BX$132,'Capacity Summary'!$B$139:$B$238,0),4),IF(INDEX('Capacity Summary'!$I$139:$BH$238,MATCH('Capacity Backing (Hide)'!BX$132,'Capacity Summary'!$B$139:$B$238,0),MATCH('Capacity Backing (Hide)'!$A154,'Capacity Summary'!$I$138:$BH$138,0))&lt;&gt;0,INDEX('Capacity Summary'!$I$139:$BH$238,MATCH('Capacity Backing (Hide)'!BX$132,'Capacity Summary'!$B$139:$B$238,0),MATCH('Capacity Backing (Hide)'!$A154,'Capacity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(Hide)'!$A154,'Capacity Summary'!$I$138:$BH$138,0))="x",INDEX('Capacity Summary'!$C$139:$F$238,MATCH('Capacity Backing (Hide)'!BY$132,'Capacity Summary'!$B$139:$B$238,0),4),IF(INDEX('Capacity Summary'!$I$139:$BH$238,MATCH('Capacity Backing (Hide)'!BY$132,'Capacity Summary'!$B$139:$B$238,0),MATCH('Capacity Backing (Hide)'!$A154,'Capacity Summary'!$I$138:$BH$138,0))&lt;&gt;0,INDEX('Capacity Summary'!$I$139:$BH$238,MATCH('Capacity Backing (Hide)'!BY$132,'Capacity Summary'!$B$139:$B$238,0),MATCH('Capacity Backing (Hide)'!$A154,'Capacity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(Hide)'!$A154,'Capacity Summary'!$I$138:$BH$138,0))="x",INDEX('Capacity Summary'!$C$139:$F$238,MATCH('Capacity Backing (Hide)'!BZ$132,'Capacity Summary'!$B$139:$B$238,0),4),IF(INDEX('Capacity Summary'!$I$139:$BH$238,MATCH('Capacity Backing (Hide)'!BZ$132,'Capacity Summary'!$B$139:$B$238,0),MATCH('Capacity Backing (Hide)'!$A154,'Capacity Summary'!$I$138:$BH$138,0))&lt;&gt;0,INDEX('Capacity Summary'!$I$139:$BH$238,MATCH('Capacity Backing (Hide)'!BZ$132,'Capacity Summary'!$B$139:$B$238,0),MATCH('Capacity Backing (Hide)'!$A154,'Capacity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(Hide)'!$A154,'Capacity Summary'!$I$138:$BH$138,0))="x",INDEX('Capacity Summary'!$C$139:$F$238,MATCH('Capacity Backing (Hide)'!CA$132,'Capacity Summary'!$B$139:$B$238,0),4),IF(INDEX('Capacity Summary'!$I$139:$BH$238,MATCH('Capacity Backing (Hide)'!CA$132,'Capacity Summary'!$B$139:$B$238,0),MATCH('Capacity Backing (Hide)'!$A154,'Capacity Summary'!$I$138:$BH$138,0))&lt;&gt;0,INDEX('Capacity Summary'!$I$139:$BH$238,MATCH('Capacity Backing (Hide)'!CA$132,'Capacity Summary'!$B$139:$B$238,0),MATCH('Capacity Backing (Hide)'!$A154,'Capacity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(Hide)'!$A154,'Capacity Summary'!$I$138:$BH$138,0))="x",INDEX('Capacity Summary'!$C$139:$F$238,MATCH('Capacity Backing (Hide)'!CB$132,'Capacity Summary'!$B$139:$B$238,0),4),IF(INDEX('Capacity Summary'!$I$139:$BH$238,MATCH('Capacity Backing (Hide)'!CB$132,'Capacity Summary'!$B$139:$B$238,0),MATCH('Capacity Backing (Hide)'!$A154,'Capacity Summary'!$I$138:$BH$138,0))&lt;&gt;0,INDEX('Capacity Summary'!$I$139:$BH$238,MATCH('Capacity Backing (Hide)'!CB$132,'Capacity Summary'!$B$139:$B$238,0),MATCH('Capacity Backing (Hide)'!$A154,'Capacity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(Hide)'!$A154,'Capacity Summary'!$I$138:$BH$138,0))="x",INDEX('Capacity Summary'!$C$139:$F$238,MATCH('Capacity Backing (Hide)'!CC$132,'Capacity Summary'!$B$139:$B$238,0),4),IF(INDEX('Capacity Summary'!$I$139:$BH$238,MATCH('Capacity Backing (Hide)'!CC$132,'Capacity Summary'!$B$139:$B$238,0),MATCH('Capacity Backing (Hide)'!$A154,'Capacity Summary'!$I$138:$BH$138,0))&lt;&gt;0,INDEX('Capacity Summary'!$I$139:$BH$238,MATCH('Capacity Backing (Hide)'!CC$132,'Capacity Summary'!$B$139:$B$238,0),MATCH('Capacity Backing (Hide)'!$A154,'Capacity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(Hide)'!$A154,'Capacity Summary'!$I$138:$BH$138,0))="x",INDEX('Capacity Summary'!$C$139:$F$238,MATCH('Capacity Backing (Hide)'!CD$132,'Capacity Summary'!$B$139:$B$238,0),4),IF(INDEX('Capacity Summary'!$I$139:$BH$238,MATCH('Capacity Backing (Hide)'!CD$132,'Capacity Summary'!$B$139:$B$238,0),MATCH('Capacity Backing (Hide)'!$A154,'Capacity Summary'!$I$138:$BH$138,0))&lt;&gt;0,INDEX('Capacity Summary'!$I$139:$BH$238,MATCH('Capacity Backing (Hide)'!CD$132,'Capacity Summary'!$B$139:$B$238,0),MATCH('Capacity Backing (Hide)'!$A154,'Capacity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(Hide)'!$A154,'Capacity Summary'!$I$138:$BH$138,0))="x",INDEX('Capacity Summary'!$C$139:$F$238,MATCH('Capacity Backing (Hide)'!CE$132,'Capacity Summary'!$B$139:$B$238,0),4),IF(INDEX('Capacity Summary'!$I$139:$BH$238,MATCH('Capacity Backing (Hide)'!CE$132,'Capacity Summary'!$B$139:$B$238,0),MATCH('Capacity Backing (Hide)'!$A154,'Capacity Summary'!$I$138:$BH$138,0))&lt;&gt;0,INDEX('Capacity Summary'!$I$139:$BH$238,MATCH('Capacity Backing (Hide)'!CE$132,'Capacity Summary'!$B$139:$B$238,0),MATCH('Capacity Backing (Hide)'!$A154,'Capacity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(Hide)'!$A154,'Capacity Summary'!$I$138:$BH$138,0))="x",INDEX('Capacity Summary'!$C$139:$F$238,MATCH('Capacity Backing (Hide)'!CF$132,'Capacity Summary'!$B$139:$B$238,0),4),IF(INDEX('Capacity Summary'!$I$139:$BH$238,MATCH('Capacity Backing (Hide)'!CF$132,'Capacity Summary'!$B$139:$B$238,0),MATCH('Capacity Backing (Hide)'!$A154,'Capacity Summary'!$I$138:$BH$138,0))&lt;&gt;0,INDEX('Capacity Summary'!$I$139:$BH$238,MATCH('Capacity Backing (Hide)'!CF$132,'Capacity Summary'!$B$139:$B$238,0),MATCH('Capacity Backing (Hide)'!$A154,'Capacity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(Hide)'!$A154,'Capacity Summary'!$I$138:$BH$138,0))="x",INDEX('Capacity Summary'!$C$139:$F$238,MATCH('Capacity Backing (Hide)'!CG$132,'Capacity Summary'!$B$139:$B$238,0),4),IF(INDEX('Capacity Summary'!$I$139:$BH$238,MATCH('Capacity Backing (Hide)'!CG$132,'Capacity Summary'!$B$139:$B$238,0),MATCH('Capacity Backing (Hide)'!$A154,'Capacity Summary'!$I$138:$BH$138,0))&lt;&gt;0,INDEX('Capacity Summary'!$I$139:$BH$238,MATCH('Capacity Backing (Hide)'!CG$132,'Capacity Summary'!$B$139:$B$238,0),MATCH('Capacity Backing (Hide)'!$A154,'Capacity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(Hide)'!$A154,'Capacity Summary'!$I$138:$BH$138,0))="x",INDEX('Capacity Summary'!$C$139:$F$238,MATCH('Capacity Backing (Hide)'!CH$132,'Capacity Summary'!$B$139:$B$238,0),4),IF(INDEX('Capacity Summary'!$I$139:$BH$238,MATCH('Capacity Backing (Hide)'!CH$132,'Capacity Summary'!$B$139:$B$238,0),MATCH('Capacity Backing (Hide)'!$A154,'Capacity Summary'!$I$138:$BH$138,0))&lt;&gt;0,INDEX('Capacity Summary'!$I$139:$BH$238,MATCH('Capacity Backing (Hide)'!CH$132,'Capacity Summary'!$B$139:$B$238,0),MATCH('Capacity Backing (Hide)'!$A154,'Capacity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(Hide)'!$A154,'Capacity Summary'!$I$138:$BH$138,0))="x",INDEX('Capacity Summary'!$C$139:$F$238,MATCH('Capacity Backing (Hide)'!CI$132,'Capacity Summary'!$B$139:$B$238,0),4),IF(INDEX('Capacity Summary'!$I$139:$BH$238,MATCH('Capacity Backing (Hide)'!CI$132,'Capacity Summary'!$B$139:$B$238,0),MATCH('Capacity Backing (Hide)'!$A154,'Capacity Summary'!$I$138:$BH$138,0))&lt;&gt;0,INDEX('Capacity Summary'!$I$139:$BH$238,MATCH('Capacity Backing (Hide)'!CI$132,'Capacity Summary'!$B$139:$B$238,0),MATCH('Capacity Backing (Hide)'!$A154,'Capacity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(Hide)'!$A154,'Capacity Summary'!$I$138:$BH$138,0))="x",INDEX('Capacity Summary'!$C$139:$F$238,MATCH('Capacity Backing (Hide)'!CJ$132,'Capacity Summary'!$B$139:$B$238,0),4),IF(INDEX('Capacity Summary'!$I$139:$BH$238,MATCH('Capacity Backing (Hide)'!CJ$132,'Capacity Summary'!$B$139:$B$238,0),MATCH('Capacity Backing (Hide)'!$A154,'Capacity Summary'!$I$138:$BH$138,0))&lt;&gt;0,INDEX('Capacity Summary'!$I$139:$BH$238,MATCH('Capacity Backing (Hide)'!CJ$132,'Capacity Summary'!$B$139:$B$238,0),MATCH('Capacity Backing (Hide)'!$A154,'Capacity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(Hide)'!$A154,'Capacity Summary'!$I$138:$BH$138,0))="x",INDEX('Capacity Summary'!$C$139:$F$238,MATCH('Capacity Backing (Hide)'!CK$132,'Capacity Summary'!$B$139:$B$238,0),4),IF(INDEX('Capacity Summary'!$I$139:$BH$238,MATCH('Capacity Backing (Hide)'!CK$132,'Capacity Summary'!$B$139:$B$238,0),MATCH('Capacity Backing (Hide)'!$A154,'Capacity Summary'!$I$138:$BH$138,0))&lt;&gt;0,INDEX('Capacity Summary'!$I$139:$BH$238,MATCH('Capacity Backing (Hide)'!CK$132,'Capacity Summary'!$B$139:$B$238,0),MATCH('Capacity Backing (Hide)'!$A154,'Capacity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(Hide)'!$A154,'Capacity Summary'!$I$138:$BH$138,0))="x",INDEX('Capacity Summary'!$C$139:$F$238,MATCH('Capacity Backing (Hide)'!CL$132,'Capacity Summary'!$B$139:$B$238,0),4),IF(INDEX('Capacity Summary'!$I$139:$BH$238,MATCH('Capacity Backing (Hide)'!CL$132,'Capacity Summary'!$B$139:$B$238,0),MATCH('Capacity Backing (Hide)'!$A154,'Capacity Summary'!$I$138:$BH$138,0))&lt;&gt;0,INDEX('Capacity Summary'!$I$139:$BH$238,MATCH('Capacity Backing (Hide)'!CL$132,'Capacity Summary'!$B$139:$B$238,0),MATCH('Capacity Backing (Hide)'!$A154,'Capacity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(Hide)'!$A154,'Capacity Summary'!$I$138:$BH$138,0))="x",INDEX('Capacity Summary'!$C$139:$F$238,MATCH('Capacity Backing (Hide)'!CM$132,'Capacity Summary'!$B$139:$B$238,0),4),IF(INDEX('Capacity Summary'!$I$139:$BH$238,MATCH('Capacity Backing (Hide)'!CM$132,'Capacity Summary'!$B$139:$B$238,0),MATCH('Capacity Backing (Hide)'!$A154,'Capacity Summary'!$I$138:$BH$138,0))&lt;&gt;0,INDEX('Capacity Summary'!$I$139:$BH$238,MATCH('Capacity Backing (Hide)'!CM$132,'Capacity Summary'!$B$139:$B$238,0),MATCH('Capacity Backing (Hide)'!$A154,'Capacity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(Hide)'!$A154,'Capacity Summary'!$I$138:$BH$138,0))="x",INDEX('Capacity Summary'!$C$139:$F$238,MATCH('Capacity Backing (Hide)'!CN$132,'Capacity Summary'!$B$139:$B$238,0),4),IF(INDEX('Capacity Summary'!$I$139:$BH$238,MATCH('Capacity Backing (Hide)'!CN$132,'Capacity Summary'!$B$139:$B$238,0),MATCH('Capacity Backing (Hide)'!$A154,'Capacity Summary'!$I$138:$BH$138,0))&lt;&gt;0,INDEX('Capacity Summary'!$I$139:$BH$238,MATCH('Capacity Backing (Hide)'!CN$132,'Capacity Summary'!$B$139:$B$238,0),MATCH('Capacity Backing (Hide)'!$A154,'Capacity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(Hide)'!$A154,'Capacity Summary'!$I$138:$BH$138,0))="x",INDEX('Capacity Summary'!$C$139:$F$238,MATCH('Capacity Backing (Hide)'!CO$132,'Capacity Summary'!$B$139:$B$238,0),4),IF(INDEX('Capacity Summary'!$I$139:$BH$238,MATCH('Capacity Backing (Hide)'!CO$132,'Capacity Summary'!$B$139:$B$238,0),MATCH('Capacity Backing (Hide)'!$A154,'Capacity Summary'!$I$138:$BH$138,0))&lt;&gt;0,INDEX('Capacity Summary'!$I$139:$BH$238,MATCH('Capacity Backing (Hide)'!CO$132,'Capacity Summary'!$B$139:$B$238,0),MATCH('Capacity Backing (Hide)'!$A154,'Capacity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(Hide)'!$A154,'Capacity Summary'!$I$138:$BH$138,0))="x",INDEX('Capacity Summary'!$C$139:$F$238,MATCH('Capacity Backing (Hide)'!CP$132,'Capacity Summary'!$B$139:$B$238,0),4),IF(INDEX('Capacity Summary'!$I$139:$BH$238,MATCH('Capacity Backing (Hide)'!CP$132,'Capacity Summary'!$B$139:$B$238,0),MATCH('Capacity Backing (Hide)'!$A154,'Capacity Summary'!$I$138:$BH$138,0))&lt;&gt;0,INDEX('Capacity Summary'!$I$139:$BH$238,MATCH('Capacity Backing (Hide)'!CP$132,'Capacity Summary'!$B$139:$B$238,0),MATCH('Capacity Backing (Hide)'!$A154,'Capacity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(Hide)'!$A154,'Capacity Summary'!$I$138:$BH$138,0))="x",INDEX('Capacity Summary'!$C$139:$F$238,MATCH('Capacity Backing (Hide)'!CQ$132,'Capacity Summary'!$B$139:$B$238,0),4),IF(INDEX('Capacity Summary'!$I$139:$BH$238,MATCH('Capacity Backing (Hide)'!CQ$132,'Capacity Summary'!$B$139:$B$238,0),MATCH('Capacity Backing (Hide)'!$A154,'Capacity Summary'!$I$138:$BH$138,0))&lt;&gt;0,INDEX('Capacity Summary'!$I$139:$BH$238,MATCH('Capacity Backing (Hide)'!CQ$132,'Capacity Summary'!$B$139:$B$238,0),MATCH('Capacity Backing (Hide)'!$A154,'Capacity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(Hide)'!$A154,'Capacity Summary'!$I$138:$BH$138,0))="x",INDEX('Capacity Summary'!$C$139:$F$238,MATCH('Capacity Backing (Hide)'!CR$132,'Capacity Summary'!$B$139:$B$238,0),4),IF(INDEX('Capacity Summary'!$I$139:$BH$238,MATCH('Capacity Backing (Hide)'!CR$132,'Capacity Summary'!$B$139:$B$238,0),MATCH('Capacity Backing (Hide)'!$A154,'Capacity Summary'!$I$138:$BH$138,0))&lt;&gt;0,INDEX('Capacity Summary'!$I$139:$BH$238,MATCH('Capacity Backing (Hide)'!CR$132,'Capacity Summary'!$B$139:$B$238,0),MATCH('Capacity Backing (Hide)'!$A154,'Capacity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(Hide)'!$A154,'Capacity Summary'!$I$138:$BH$138,0))="x",INDEX('Capacity Summary'!$C$139:$F$238,MATCH('Capacity Backing (Hide)'!CS$132,'Capacity Summary'!$B$139:$B$238,0),4),IF(INDEX('Capacity Summary'!$I$139:$BH$238,MATCH('Capacity Backing (Hide)'!CS$132,'Capacity Summary'!$B$139:$B$238,0),MATCH('Capacity Backing (Hide)'!$A154,'Capacity Summary'!$I$138:$BH$138,0))&lt;&gt;0,INDEX('Capacity Summary'!$I$139:$BH$238,MATCH('Capacity Backing (Hide)'!CS$132,'Capacity Summary'!$B$139:$B$238,0),MATCH('Capacity Backing (Hide)'!$A154,'Capacity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(Hide)'!$A154,'Capacity Summary'!$I$138:$BH$138,0))="x",INDEX('Capacity Summary'!$C$139:$F$238,MATCH('Capacity Backing (Hide)'!CT$132,'Capacity Summary'!$B$139:$B$238,0),4),IF(INDEX('Capacity Summary'!$I$139:$BH$238,MATCH('Capacity Backing (Hide)'!CT$132,'Capacity Summary'!$B$139:$B$238,0),MATCH('Capacity Backing (Hide)'!$A154,'Capacity Summary'!$I$138:$BH$138,0))&lt;&gt;0,INDEX('Capacity Summary'!$I$139:$BH$238,MATCH('Capacity Backing (Hide)'!CT$132,'Capacity Summary'!$B$139:$B$238,0),MATCH('Capacity Backing (Hide)'!$A154,'Capacity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(Hide)'!$A154,'Capacity Summary'!$I$138:$BH$138,0))="x",INDEX('Capacity Summary'!$C$139:$F$238,MATCH('Capacity Backing (Hide)'!CU$132,'Capacity Summary'!$B$139:$B$238,0),4),IF(INDEX('Capacity Summary'!$I$139:$BH$238,MATCH('Capacity Backing (Hide)'!CU$132,'Capacity Summary'!$B$139:$B$238,0),MATCH('Capacity Backing (Hide)'!$A154,'Capacity Summary'!$I$138:$BH$138,0))&lt;&gt;0,INDEX('Capacity Summary'!$I$139:$BH$238,MATCH('Capacity Backing (Hide)'!CU$132,'Capacity Summary'!$B$139:$B$238,0),MATCH('Capacity Backing (Hide)'!$A154,'Capacity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(Hide)'!$A154,'Capacity Summary'!$I$138:$BH$138,0))="x",INDEX('Capacity Summary'!$C$139:$F$238,MATCH('Capacity Backing (Hide)'!CV$132,'Capacity Summary'!$B$139:$B$238,0),4),IF(INDEX('Capacity Summary'!$I$139:$BH$238,MATCH('Capacity Backing (Hide)'!CV$132,'Capacity Summary'!$B$139:$B$238,0),MATCH('Capacity Backing (Hide)'!$A154,'Capacity Summary'!$I$138:$BH$138,0))&lt;&gt;0,INDEX('Capacity Summary'!$I$139:$BH$238,MATCH('Capacity Backing (Hide)'!CV$132,'Capacity Summary'!$B$139:$B$238,0),MATCH('Capacity Backing (Hide)'!$A154,'Capacity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(Hide)'!$A154,'Capacity Summary'!$I$138:$BH$138,0))="x",INDEX('Capacity Summary'!$C$139:$F$238,MATCH('Capacity Backing (Hide)'!CW$132,'Capacity Summary'!$B$139:$B$238,0),4),IF(INDEX('Capacity Summary'!$I$139:$BH$238,MATCH('Capacity Backing (Hide)'!CW$132,'Capacity Summary'!$B$139:$B$238,0),MATCH('Capacity Backing (Hide)'!$A154,'Capacity Summary'!$I$138:$BH$138,0))&lt;&gt;0,INDEX('Capacity Summary'!$I$139:$BH$238,MATCH('Capacity Backing (Hide)'!CW$132,'Capacity Summary'!$B$139:$B$238,0),MATCH('Capacity Backing (Hide)'!$A154,'Capacity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(Hide)'!$A155,'Capacity Summary'!$I$138:$BH$138,0))="x",INDEX('Capacity Summary'!$C$139:$F$238,MATCH('Capacity Backing (Hide)'!B$132,'Capacity Summary'!$B$139:$B$238,0),4),IF(INDEX('Capacity Summary'!$I$139:$BH$238,MATCH('Capacity Backing (Hide)'!B$132,'Capacity Summary'!$B$139:$B$238,0),MATCH('Capacity Backing (Hide)'!$A155,'Capacity Summary'!$I$138:$BH$138,0))&lt;&gt;0,INDEX('Capacity Summary'!$I$139:$BH$238,MATCH('Capacity Backing (Hide)'!B$132,'Capacity Summary'!$B$139:$B$238,0),MATCH('Capacity Backing (Hide)'!$A155,'Capacity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(Hide)'!$A155,'Capacity Summary'!$I$138:$BH$138,0))="x",INDEX('Capacity Summary'!$C$139:$F$238,MATCH('Capacity Backing (Hide)'!C$132,'Capacity Summary'!$B$139:$B$238,0),4),IF(INDEX('Capacity Summary'!$I$139:$BH$238,MATCH('Capacity Backing (Hide)'!C$132,'Capacity Summary'!$B$139:$B$238,0),MATCH('Capacity Backing (Hide)'!$A155,'Capacity Summary'!$I$138:$BH$138,0))&lt;&gt;0,INDEX('Capacity Summary'!$I$139:$BH$238,MATCH('Capacity Backing (Hide)'!C$132,'Capacity Summary'!$B$139:$B$238,0),MATCH('Capacity Backing (Hide)'!$A155,'Capacity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(Hide)'!$A155,'Capacity Summary'!$I$138:$BH$138,0))="x",INDEX('Capacity Summary'!$C$139:$F$238,MATCH('Capacity Backing (Hide)'!D$132,'Capacity Summary'!$B$139:$B$238,0),4),IF(INDEX('Capacity Summary'!$I$139:$BH$238,MATCH('Capacity Backing (Hide)'!D$132,'Capacity Summary'!$B$139:$B$238,0),MATCH('Capacity Backing (Hide)'!$A155,'Capacity Summary'!$I$138:$BH$138,0))&lt;&gt;0,INDEX('Capacity Summary'!$I$139:$BH$238,MATCH('Capacity Backing (Hide)'!D$132,'Capacity Summary'!$B$139:$B$238,0),MATCH('Capacity Backing (Hide)'!$A155,'Capacity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(Hide)'!$A155,'Capacity Summary'!$I$138:$BH$138,0))="x",INDEX('Capacity Summary'!$C$139:$F$238,MATCH('Capacity Backing (Hide)'!E$132,'Capacity Summary'!$B$139:$B$238,0),4),IF(INDEX('Capacity Summary'!$I$139:$BH$238,MATCH('Capacity Backing (Hide)'!E$132,'Capacity Summary'!$B$139:$B$238,0),MATCH('Capacity Backing (Hide)'!$A155,'Capacity Summary'!$I$138:$BH$138,0))&lt;&gt;0,INDEX('Capacity Summary'!$I$139:$BH$238,MATCH('Capacity Backing (Hide)'!E$132,'Capacity Summary'!$B$139:$B$238,0),MATCH('Capacity Backing (Hide)'!$A155,'Capacity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(Hide)'!$A155,'Capacity Summary'!$I$138:$BH$138,0))="x",INDEX('Capacity Summary'!$C$139:$F$238,MATCH('Capacity Backing (Hide)'!F$132,'Capacity Summary'!$B$139:$B$238,0),4),IF(INDEX('Capacity Summary'!$I$139:$BH$238,MATCH('Capacity Backing (Hide)'!F$132,'Capacity Summary'!$B$139:$B$238,0),MATCH('Capacity Backing (Hide)'!$A155,'Capacity Summary'!$I$138:$BH$138,0))&lt;&gt;0,INDEX('Capacity Summary'!$I$139:$BH$238,MATCH('Capacity Backing (Hide)'!F$132,'Capacity Summary'!$B$139:$B$238,0),MATCH('Capacity Backing (Hide)'!$A155,'Capacity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(Hide)'!$A155,'Capacity Summary'!$I$138:$BH$138,0))="x",INDEX('Capacity Summary'!$C$139:$F$238,MATCH('Capacity Backing (Hide)'!G$132,'Capacity Summary'!$B$139:$B$238,0),4),IF(INDEX('Capacity Summary'!$I$139:$BH$238,MATCH('Capacity Backing (Hide)'!G$132,'Capacity Summary'!$B$139:$B$238,0),MATCH('Capacity Backing (Hide)'!$A155,'Capacity Summary'!$I$138:$BH$138,0))&lt;&gt;0,INDEX('Capacity Summary'!$I$139:$BH$238,MATCH('Capacity Backing (Hide)'!G$132,'Capacity Summary'!$B$139:$B$238,0),MATCH('Capacity Backing (Hide)'!$A155,'Capacity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(Hide)'!$A155,'Capacity Summary'!$I$138:$BH$138,0))="x",INDEX('Capacity Summary'!$C$139:$F$238,MATCH('Capacity Backing (Hide)'!H$132,'Capacity Summary'!$B$139:$B$238,0),4),IF(INDEX('Capacity Summary'!$I$139:$BH$238,MATCH('Capacity Backing (Hide)'!H$132,'Capacity Summary'!$B$139:$B$238,0),MATCH('Capacity Backing (Hide)'!$A155,'Capacity Summary'!$I$138:$BH$138,0))&lt;&gt;0,INDEX('Capacity Summary'!$I$139:$BH$238,MATCH('Capacity Backing (Hide)'!H$132,'Capacity Summary'!$B$139:$B$238,0),MATCH('Capacity Backing (Hide)'!$A155,'Capacity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(Hide)'!$A155,'Capacity Summary'!$I$138:$BH$138,0))="x",INDEX('Capacity Summary'!$C$139:$F$238,MATCH('Capacity Backing (Hide)'!I$132,'Capacity Summary'!$B$139:$B$238,0),4),IF(INDEX('Capacity Summary'!$I$139:$BH$238,MATCH('Capacity Backing (Hide)'!I$132,'Capacity Summary'!$B$139:$B$238,0),MATCH('Capacity Backing (Hide)'!$A155,'Capacity Summary'!$I$138:$BH$138,0))&lt;&gt;0,INDEX('Capacity Summary'!$I$139:$BH$238,MATCH('Capacity Backing (Hide)'!I$132,'Capacity Summary'!$B$139:$B$238,0),MATCH('Capacity Backing (Hide)'!$A155,'Capacity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(Hide)'!$A155,'Capacity Summary'!$I$138:$BH$138,0))="x",INDEX('Capacity Summary'!$C$139:$F$238,MATCH('Capacity Backing (Hide)'!J$132,'Capacity Summary'!$B$139:$B$238,0),4),IF(INDEX('Capacity Summary'!$I$139:$BH$238,MATCH('Capacity Backing (Hide)'!J$132,'Capacity Summary'!$B$139:$B$238,0),MATCH('Capacity Backing (Hide)'!$A155,'Capacity Summary'!$I$138:$BH$138,0))&lt;&gt;0,INDEX('Capacity Summary'!$I$139:$BH$238,MATCH('Capacity Backing (Hide)'!J$132,'Capacity Summary'!$B$139:$B$238,0),MATCH('Capacity Backing (Hide)'!$A155,'Capacity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(Hide)'!$A155,'Capacity Summary'!$I$138:$BH$138,0))="x",INDEX('Capacity Summary'!$C$139:$F$238,MATCH('Capacity Backing (Hide)'!K$132,'Capacity Summary'!$B$139:$B$238,0),4),IF(INDEX('Capacity Summary'!$I$139:$BH$238,MATCH('Capacity Backing (Hide)'!K$132,'Capacity Summary'!$B$139:$B$238,0),MATCH('Capacity Backing (Hide)'!$A155,'Capacity Summary'!$I$138:$BH$138,0))&lt;&gt;0,INDEX('Capacity Summary'!$I$139:$BH$238,MATCH('Capacity Backing (Hide)'!K$132,'Capacity Summary'!$B$139:$B$238,0),MATCH('Capacity Backing (Hide)'!$A155,'Capacity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(Hide)'!$A155,'Capacity Summary'!$I$138:$BH$138,0))="x",INDEX('Capacity Summary'!$C$139:$F$238,MATCH('Capacity Backing (Hide)'!L$132,'Capacity Summary'!$B$139:$B$238,0),4),IF(INDEX('Capacity Summary'!$I$139:$BH$238,MATCH('Capacity Backing (Hide)'!L$132,'Capacity Summary'!$B$139:$B$238,0),MATCH('Capacity Backing (Hide)'!$A155,'Capacity Summary'!$I$138:$BH$138,0))&lt;&gt;0,INDEX('Capacity Summary'!$I$139:$BH$238,MATCH('Capacity Backing (Hide)'!L$132,'Capacity Summary'!$B$139:$B$238,0),MATCH('Capacity Backing (Hide)'!$A155,'Capacity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(Hide)'!$A155,'Capacity Summary'!$I$138:$BH$138,0))="x",INDEX('Capacity Summary'!$C$139:$F$238,MATCH('Capacity Backing (Hide)'!M$132,'Capacity Summary'!$B$139:$B$238,0),4),IF(INDEX('Capacity Summary'!$I$139:$BH$238,MATCH('Capacity Backing (Hide)'!M$132,'Capacity Summary'!$B$139:$B$238,0),MATCH('Capacity Backing (Hide)'!$A155,'Capacity Summary'!$I$138:$BH$138,0))&lt;&gt;0,INDEX('Capacity Summary'!$I$139:$BH$238,MATCH('Capacity Backing (Hide)'!M$132,'Capacity Summary'!$B$139:$B$238,0),MATCH('Capacity Backing (Hide)'!$A155,'Capacity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(Hide)'!$A155,'Capacity Summary'!$I$138:$BH$138,0))="x",INDEX('Capacity Summary'!$C$139:$F$238,MATCH('Capacity Backing (Hide)'!N$132,'Capacity Summary'!$B$139:$B$238,0),4),IF(INDEX('Capacity Summary'!$I$139:$BH$238,MATCH('Capacity Backing (Hide)'!N$132,'Capacity Summary'!$B$139:$B$238,0),MATCH('Capacity Backing (Hide)'!$A155,'Capacity Summary'!$I$138:$BH$138,0))&lt;&gt;0,INDEX('Capacity Summary'!$I$139:$BH$238,MATCH('Capacity Backing (Hide)'!N$132,'Capacity Summary'!$B$139:$B$238,0),MATCH('Capacity Backing (Hide)'!$A155,'Capacity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(Hide)'!$A155,'Capacity Summary'!$I$138:$BH$138,0))="x",INDEX('Capacity Summary'!$C$139:$F$238,MATCH('Capacity Backing (Hide)'!O$132,'Capacity Summary'!$B$139:$B$238,0),4),IF(INDEX('Capacity Summary'!$I$139:$BH$238,MATCH('Capacity Backing (Hide)'!O$132,'Capacity Summary'!$B$139:$B$238,0),MATCH('Capacity Backing (Hide)'!$A155,'Capacity Summary'!$I$138:$BH$138,0))&lt;&gt;0,INDEX('Capacity Summary'!$I$139:$BH$238,MATCH('Capacity Backing (Hide)'!O$132,'Capacity Summary'!$B$139:$B$238,0),MATCH('Capacity Backing (Hide)'!$A155,'Capacity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(Hide)'!$A155,'Capacity Summary'!$I$138:$BH$138,0))="x",INDEX('Capacity Summary'!$C$139:$F$238,MATCH('Capacity Backing (Hide)'!P$132,'Capacity Summary'!$B$139:$B$238,0),4),IF(INDEX('Capacity Summary'!$I$139:$BH$238,MATCH('Capacity Backing (Hide)'!P$132,'Capacity Summary'!$B$139:$B$238,0),MATCH('Capacity Backing (Hide)'!$A155,'Capacity Summary'!$I$138:$BH$138,0))&lt;&gt;0,INDEX('Capacity Summary'!$I$139:$BH$238,MATCH('Capacity Backing (Hide)'!P$132,'Capacity Summary'!$B$139:$B$238,0),MATCH('Capacity Backing (Hide)'!$A155,'Capacity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(Hide)'!$A155,'Capacity Summary'!$I$138:$BH$138,0))="x",INDEX('Capacity Summary'!$C$139:$F$238,MATCH('Capacity Backing (Hide)'!Q$132,'Capacity Summary'!$B$139:$B$238,0),4),IF(INDEX('Capacity Summary'!$I$139:$BH$238,MATCH('Capacity Backing (Hide)'!Q$132,'Capacity Summary'!$B$139:$B$238,0),MATCH('Capacity Backing (Hide)'!$A155,'Capacity Summary'!$I$138:$BH$138,0))&lt;&gt;0,INDEX('Capacity Summary'!$I$139:$BH$238,MATCH('Capacity Backing (Hide)'!Q$132,'Capacity Summary'!$B$139:$B$238,0),MATCH('Capacity Backing (Hide)'!$A155,'Capacity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(Hide)'!$A155,'Capacity Summary'!$I$138:$BH$138,0))="x",INDEX('Capacity Summary'!$C$139:$F$238,MATCH('Capacity Backing (Hide)'!R$132,'Capacity Summary'!$B$139:$B$238,0),4),IF(INDEX('Capacity Summary'!$I$139:$BH$238,MATCH('Capacity Backing (Hide)'!R$132,'Capacity Summary'!$B$139:$B$238,0),MATCH('Capacity Backing (Hide)'!$A155,'Capacity Summary'!$I$138:$BH$138,0))&lt;&gt;0,INDEX('Capacity Summary'!$I$139:$BH$238,MATCH('Capacity Backing (Hide)'!R$132,'Capacity Summary'!$B$139:$B$238,0),MATCH('Capacity Backing (Hide)'!$A155,'Capacity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(Hide)'!$A155,'Capacity Summary'!$I$138:$BH$138,0))="x",INDEX('Capacity Summary'!$C$139:$F$238,MATCH('Capacity Backing (Hide)'!S$132,'Capacity Summary'!$B$139:$B$238,0),4),IF(INDEX('Capacity Summary'!$I$139:$BH$238,MATCH('Capacity Backing (Hide)'!S$132,'Capacity Summary'!$B$139:$B$238,0),MATCH('Capacity Backing (Hide)'!$A155,'Capacity Summary'!$I$138:$BH$138,0))&lt;&gt;0,INDEX('Capacity Summary'!$I$139:$BH$238,MATCH('Capacity Backing (Hide)'!S$132,'Capacity Summary'!$B$139:$B$238,0),MATCH('Capacity Backing (Hide)'!$A155,'Capacity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(Hide)'!$A155,'Capacity Summary'!$I$138:$BH$138,0))="x",INDEX('Capacity Summary'!$C$139:$F$238,MATCH('Capacity Backing (Hide)'!T$132,'Capacity Summary'!$B$139:$B$238,0),4),IF(INDEX('Capacity Summary'!$I$139:$BH$238,MATCH('Capacity Backing (Hide)'!T$132,'Capacity Summary'!$B$139:$B$238,0),MATCH('Capacity Backing (Hide)'!$A155,'Capacity Summary'!$I$138:$BH$138,0))&lt;&gt;0,INDEX('Capacity Summary'!$I$139:$BH$238,MATCH('Capacity Backing (Hide)'!T$132,'Capacity Summary'!$B$139:$B$238,0),MATCH('Capacity Backing (Hide)'!$A155,'Capacity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(Hide)'!$A155,'Capacity Summary'!$I$138:$BH$138,0))="x",INDEX('Capacity Summary'!$C$139:$F$238,MATCH('Capacity Backing (Hide)'!U$132,'Capacity Summary'!$B$139:$B$238,0),4),IF(INDEX('Capacity Summary'!$I$139:$BH$238,MATCH('Capacity Backing (Hide)'!U$132,'Capacity Summary'!$B$139:$B$238,0),MATCH('Capacity Backing (Hide)'!$A155,'Capacity Summary'!$I$138:$BH$138,0))&lt;&gt;0,INDEX('Capacity Summary'!$I$139:$BH$238,MATCH('Capacity Backing (Hide)'!U$132,'Capacity Summary'!$B$139:$B$238,0),MATCH('Capacity Backing (Hide)'!$A155,'Capacity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(Hide)'!$A155,'Capacity Summary'!$I$138:$BH$138,0))="x",INDEX('Capacity Summary'!$C$139:$F$238,MATCH('Capacity Backing (Hide)'!V$132,'Capacity Summary'!$B$139:$B$238,0),4),IF(INDEX('Capacity Summary'!$I$139:$BH$238,MATCH('Capacity Backing (Hide)'!V$132,'Capacity Summary'!$B$139:$B$238,0),MATCH('Capacity Backing (Hide)'!$A155,'Capacity Summary'!$I$138:$BH$138,0))&lt;&gt;0,INDEX('Capacity Summary'!$I$139:$BH$238,MATCH('Capacity Backing (Hide)'!V$132,'Capacity Summary'!$B$139:$B$238,0),MATCH('Capacity Backing (Hide)'!$A155,'Capacity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(Hide)'!$A155,'Capacity Summary'!$I$138:$BH$138,0))="x",INDEX('Capacity Summary'!$C$139:$F$238,MATCH('Capacity Backing (Hide)'!W$132,'Capacity Summary'!$B$139:$B$238,0),4),IF(INDEX('Capacity Summary'!$I$139:$BH$238,MATCH('Capacity Backing (Hide)'!W$132,'Capacity Summary'!$B$139:$B$238,0),MATCH('Capacity Backing (Hide)'!$A155,'Capacity Summary'!$I$138:$BH$138,0))&lt;&gt;0,INDEX('Capacity Summary'!$I$139:$BH$238,MATCH('Capacity Backing (Hide)'!W$132,'Capacity Summary'!$B$139:$B$238,0),MATCH('Capacity Backing (Hide)'!$A155,'Capacity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(Hide)'!$A155,'Capacity Summary'!$I$138:$BH$138,0))="x",INDEX('Capacity Summary'!$C$139:$F$238,MATCH('Capacity Backing (Hide)'!X$132,'Capacity Summary'!$B$139:$B$238,0),4),IF(INDEX('Capacity Summary'!$I$139:$BH$238,MATCH('Capacity Backing (Hide)'!X$132,'Capacity Summary'!$B$139:$B$238,0),MATCH('Capacity Backing (Hide)'!$A155,'Capacity Summary'!$I$138:$BH$138,0))&lt;&gt;0,INDEX('Capacity Summary'!$I$139:$BH$238,MATCH('Capacity Backing (Hide)'!X$132,'Capacity Summary'!$B$139:$B$238,0),MATCH('Capacity Backing (Hide)'!$A155,'Capacity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(Hide)'!$A155,'Capacity Summary'!$I$138:$BH$138,0))="x",INDEX('Capacity Summary'!$C$139:$F$238,MATCH('Capacity Backing (Hide)'!Y$132,'Capacity Summary'!$B$139:$B$238,0),4),IF(INDEX('Capacity Summary'!$I$139:$BH$238,MATCH('Capacity Backing (Hide)'!Y$132,'Capacity Summary'!$B$139:$B$238,0),MATCH('Capacity Backing (Hide)'!$A155,'Capacity Summary'!$I$138:$BH$138,0))&lt;&gt;0,INDEX('Capacity Summary'!$I$139:$BH$238,MATCH('Capacity Backing (Hide)'!Y$132,'Capacity Summary'!$B$139:$B$238,0),MATCH('Capacity Backing (Hide)'!$A155,'Capacity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(Hide)'!$A155,'Capacity Summary'!$I$138:$BH$138,0))="x",INDEX('Capacity Summary'!$C$139:$F$238,MATCH('Capacity Backing (Hide)'!Z$132,'Capacity Summary'!$B$139:$B$238,0),4),IF(INDEX('Capacity Summary'!$I$139:$BH$238,MATCH('Capacity Backing (Hide)'!Z$132,'Capacity Summary'!$B$139:$B$238,0),MATCH('Capacity Backing (Hide)'!$A155,'Capacity Summary'!$I$138:$BH$138,0))&lt;&gt;0,INDEX('Capacity Summary'!$I$139:$BH$238,MATCH('Capacity Backing (Hide)'!Z$132,'Capacity Summary'!$B$139:$B$238,0),MATCH('Capacity Backing (Hide)'!$A155,'Capacity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(Hide)'!$A155,'Capacity Summary'!$I$138:$BH$138,0))="x",INDEX('Capacity Summary'!$C$139:$F$238,MATCH('Capacity Backing (Hide)'!AA$132,'Capacity Summary'!$B$139:$B$238,0),4),IF(INDEX('Capacity Summary'!$I$139:$BH$238,MATCH('Capacity Backing (Hide)'!AA$132,'Capacity Summary'!$B$139:$B$238,0),MATCH('Capacity Backing (Hide)'!$A155,'Capacity Summary'!$I$138:$BH$138,0))&lt;&gt;0,INDEX('Capacity Summary'!$I$139:$BH$238,MATCH('Capacity Backing (Hide)'!AA$132,'Capacity Summary'!$B$139:$B$238,0),MATCH('Capacity Backing (Hide)'!$A155,'Capacity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(Hide)'!$A155,'Capacity Summary'!$I$138:$BH$138,0))="x",INDEX('Capacity Summary'!$C$139:$F$238,MATCH('Capacity Backing (Hide)'!AB$132,'Capacity Summary'!$B$139:$B$238,0),4),IF(INDEX('Capacity Summary'!$I$139:$BH$238,MATCH('Capacity Backing (Hide)'!AB$132,'Capacity Summary'!$B$139:$B$238,0),MATCH('Capacity Backing (Hide)'!$A155,'Capacity Summary'!$I$138:$BH$138,0))&lt;&gt;0,INDEX('Capacity Summary'!$I$139:$BH$238,MATCH('Capacity Backing (Hide)'!AB$132,'Capacity Summary'!$B$139:$B$238,0),MATCH('Capacity Backing (Hide)'!$A155,'Capacity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(Hide)'!$A155,'Capacity Summary'!$I$138:$BH$138,0))="x",INDEX('Capacity Summary'!$C$139:$F$238,MATCH('Capacity Backing (Hide)'!AC$132,'Capacity Summary'!$B$139:$B$238,0),4),IF(INDEX('Capacity Summary'!$I$139:$BH$238,MATCH('Capacity Backing (Hide)'!AC$132,'Capacity Summary'!$B$139:$B$238,0),MATCH('Capacity Backing (Hide)'!$A155,'Capacity Summary'!$I$138:$BH$138,0))&lt;&gt;0,INDEX('Capacity Summary'!$I$139:$BH$238,MATCH('Capacity Backing (Hide)'!AC$132,'Capacity Summary'!$B$139:$B$238,0),MATCH('Capacity Backing (Hide)'!$A155,'Capacity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(Hide)'!$A155,'Capacity Summary'!$I$138:$BH$138,0))="x",INDEX('Capacity Summary'!$C$139:$F$238,MATCH('Capacity Backing (Hide)'!AD$132,'Capacity Summary'!$B$139:$B$238,0),4),IF(INDEX('Capacity Summary'!$I$139:$BH$238,MATCH('Capacity Backing (Hide)'!AD$132,'Capacity Summary'!$B$139:$B$238,0),MATCH('Capacity Backing (Hide)'!$A155,'Capacity Summary'!$I$138:$BH$138,0))&lt;&gt;0,INDEX('Capacity Summary'!$I$139:$BH$238,MATCH('Capacity Backing (Hide)'!AD$132,'Capacity Summary'!$B$139:$B$238,0),MATCH('Capacity Backing (Hide)'!$A155,'Capacity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(Hide)'!$A155,'Capacity Summary'!$I$138:$BH$138,0))="x",INDEX('Capacity Summary'!$C$139:$F$238,MATCH('Capacity Backing (Hide)'!AE$132,'Capacity Summary'!$B$139:$B$238,0),4),IF(INDEX('Capacity Summary'!$I$139:$BH$238,MATCH('Capacity Backing (Hide)'!AE$132,'Capacity Summary'!$B$139:$B$238,0),MATCH('Capacity Backing (Hide)'!$A155,'Capacity Summary'!$I$138:$BH$138,0))&lt;&gt;0,INDEX('Capacity Summary'!$I$139:$BH$238,MATCH('Capacity Backing (Hide)'!AE$132,'Capacity Summary'!$B$139:$B$238,0),MATCH('Capacity Backing (Hide)'!$A155,'Capacity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(Hide)'!$A155,'Capacity Summary'!$I$138:$BH$138,0))="x",INDEX('Capacity Summary'!$C$139:$F$238,MATCH('Capacity Backing (Hide)'!AF$132,'Capacity Summary'!$B$139:$B$238,0),4),IF(INDEX('Capacity Summary'!$I$139:$BH$238,MATCH('Capacity Backing (Hide)'!AF$132,'Capacity Summary'!$B$139:$B$238,0),MATCH('Capacity Backing (Hide)'!$A155,'Capacity Summary'!$I$138:$BH$138,0))&lt;&gt;0,INDEX('Capacity Summary'!$I$139:$BH$238,MATCH('Capacity Backing (Hide)'!AF$132,'Capacity Summary'!$B$139:$B$238,0),MATCH('Capacity Backing (Hide)'!$A155,'Capacity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(Hide)'!$A155,'Capacity Summary'!$I$138:$BH$138,0))="x",INDEX('Capacity Summary'!$C$139:$F$238,MATCH('Capacity Backing (Hide)'!AG$132,'Capacity Summary'!$B$139:$B$238,0),4),IF(INDEX('Capacity Summary'!$I$139:$BH$238,MATCH('Capacity Backing (Hide)'!AG$132,'Capacity Summary'!$B$139:$B$238,0),MATCH('Capacity Backing (Hide)'!$A155,'Capacity Summary'!$I$138:$BH$138,0))&lt;&gt;0,INDEX('Capacity Summary'!$I$139:$BH$238,MATCH('Capacity Backing (Hide)'!AG$132,'Capacity Summary'!$B$139:$B$238,0),MATCH('Capacity Backing (Hide)'!$A155,'Capacity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(Hide)'!$A155,'Capacity Summary'!$I$138:$BH$138,0))="x",INDEX('Capacity Summary'!$C$139:$F$238,MATCH('Capacity Backing (Hide)'!AH$132,'Capacity Summary'!$B$139:$B$238,0),4),IF(INDEX('Capacity Summary'!$I$139:$BH$238,MATCH('Capacity Backing (Hide)'!AH$132,'Capacity Summary'!$B$139:$B$238,0),MATCH('Capacity Backing (Hide)'!$A155,'Capacity Summary'!$I$138:$BH$138,0))&lt;&gt;0,INDEX('Capacity Summary'!$I$139:$BH$238,MATCH('Capacity Backing (Hide)'!AH$132,'Capacity Summary'!$B$139:$B$238,0),MATCH('Capacity Backing (Hide)'!$A155,'Capacity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(Hide)'!$A155,'Capacity Summary'!$I$138:$BH$138,0))="x",INDEX('Capacity Summary'!$C$139:$F$238,MATCH('Capacity Backing (Hide)'!AI$132,'Capacity Summary'!$B$139:$B$238,0),4),IF(INDEX('Capacity Summary'!$I$139:$BH$238,MATCH('Capacity Backing (Hide)'!AI$132,'Capacity Summary'!$B$139:$B$238,0),MATCH('Capacity Backing (Hide)'!$A155,'Capacity Summary'!$I$138:$BH$138,0))&lt;&gt;0,INDEX('Capacity Summary'!$I$139:$BH$238,MATCH('Capacity Backing (Hide)'!AI$132,'Capacity Summary'!$B$139:$B$238,0),MATCH('Capacity Backing (Hide)'!$A155,'Capacity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(Hide)'!$A155,'Capacity Summary'!$I$138:$BH$138,0))="x",INDEX('Capacity Summary'!$C$139:$F$238,MATCH('Capacity Backing (Hide)'!AJ$132,'Capacity Summary'!$B$139:$B$238,0),4),IF(INDEX('Capacity Summary'!$I$139:$BH$238,MATCH('Capacity Backing (Hide)'!AJ$132,'Capacity Summary'!$B$139:$B$238,0),MATCH('Capacity Backing (Hide)'!$A155,'Capacity Summary'!$I$138:$BH$138,0))&lt;&gt;0,INDEX('Capacity Summary'!$I$139:$BH$238,MATCH('Capacity Backing (Hide)'!AJ$132,'Capacity Summary'!$B$139:$B$238,0),MATCH('Capacity Backing (Hide)'!$A155,'Capacity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(Hide)'!$A155,'Capacity Summary'!$I$138:$BH$138,0))="x",INDEX('Capacity Summary'!$C$139:$F$238,MATCH('Capacity Backing (Hide)'!AK$132,'Capacity Summary'!$B$139:$B$238,0),4),IF(INDEX('Capacity Summary'!$I$139:$BH$238,MATCH('Capacity Backing (Hide)'!AK$132,'Capacity Summary'!$B$139:$B$238,0),MATCH('Capacity Backing (Hide)'!$A155,'Capacity Summary'!$I$138:$BH$138,0))&lt;&gt;0,INDEX('Capacity Summary'!$I$139:$BH$238,MATCH('Capacity Backing (Hide)'!AK$132,'Capacity Summary'!$B$139:$B$238,0),MATCH('Capacity Backing (Hide)'!$A155,'Capacity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(Hide)'!$A155,'Capacity Summary'!$I$138:$BH$138,0))="x",INDEX('Capacity Summary'!$C$139:$F$238,MATCH('Capacity Backing (Hide)'!AL$132,'Capacity Summary'!$B$139:$B$238,0),4),IF(INDEX('Capacity Summary'!$I$139:$BH$238,MATCH('Capacity Backing (Hide)'!AL$132,'Capacity Summary'!$B$139:$B$238,0),MATCH('Capacity Backing (Hide)'!$A155,'Capacity Summary'!$I$138:$BH$138,0))&lt;&gt;0,INDEX('Capacity Summary'!$I$139:$BH$238,MATCH('Capacity Backing (Hide)'!AL$132,'Capacity Summary'!$B$139:$B$238,0),MATCH('Capacity Backing (Hide)'!$A155,'Capacity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(Hide)'!$A155,'Capacity Summary'!$I$138:$BH$138,0))="x",INDEX('Capacity Summary'!$C$139:$F$238,MATCH('Capacity Backing (Hide)'!AM$132,'Capacity Summary'!$B$139:$B$238,0),4),IF(INDEX('Capacity Summary'!$I$139:$BH$238,MATCH('Capacity Backing (Hide)'!AM$132,'Capacity Summary'!$B$139:$B$238,0),MATCH('Capacity Backing (Hide)'!$A155,'Capacity Summary'!$I$138:$BH$138,0))&lt;&gt;0,INDEX('Capacity Summary'!$I$139:$BH$238,MATCH('Capacity Backing (Hide)'!AM$132,'Capacity Summary'!$B$139:$B$238,0),MATCH('Capacity Backing (Hide)'!$A155,'Capacity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(Hide)'!$A155,'Capacity Summary'!$I$138:$BH$138,0))="x",INDEX('Capacity Summary'!$C$139:$F$238,MATCH('Capacity Backing (Hide)'!AN$132,'Capacity Summary'!$B$139:$B$238,0),4),IF(INDEX('Capacity Summary'!$I$139:$BH$238,MATCH('Capacity Backing (Hide)'!AN$132,'Capacity Summary'!$B$139:$B$238,0),MATCH('Capacity Backing (Hide)'!$A155,'Capacity Summary'!$I$138:$BH$138,0))&lt;&gt;0,INDEX('Capacity Summary'!$I$139:$BH$238,MATCH('Capacity Backing (Hide)'!AN$132,'Capacity Summary'!$B$139:$B$238,0),MATCH('Capacity Backing (Hide)'!$A155,'Capacity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(Hide)'!$A155,'Capacity Summary'!$I$138:$BH$138,0))="x",INDEX('Capacity Summary'!$C$139:$F$238,MATCH('Capacity Backing (Hide)'!AO$132,'Capacity Summary'!$B$139:$B$238,0),4),IF(INDEX('Capacity Summary'!$I$139:$BH$238,MATCH('Capacity Backing (Hide)'!AO$132,'Capacity Summary'!$B$139:$B$238,0),MATCH('Capacity Backing (Hide)'!$A155,'Capacity Summary'!$I$138:$BH$138,0))&lt;&gt;0,INDEX('Capacity Summary'!$I$139:$BH$238,MATCH('Capacity Backing (Hide)'!AO$132,'Capacity Summary'!$B$139:$B$238,0),MATCH('Capacity Backing (Hide)'!$A155,'Capacity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(Hide)'!$A155,'Capacity Summary'!$I$138:$BH$138,0))="x",INDEX('Capacity Summary'!$C$139:$F$238,MATCH('Capacity Backing (Hide)'!AP$132,'Capacity Summary'!$B$139:$B$238,0),4),IF(INDEX('Capacity Summary'!$I$139:$BH$238,MATCH('Capacity Backing (Hide)'!AP$132,'Capacity Summary'!$B$139:$B$238,0),MATCH('Capacity Backing (Hide)'!$A155,'Capacity Summary'!$I$138:$BH$138,0))&lt;&gt;0,INDEX('Capacity Summary'!$I$139:$BH$238,MATCH('Capacity Backing (Hide)'!AP$132,'Capacity Summary'!$B$139:$B$238,0),MATCH('Capacity Backing (Hide)'!$A155,'Capacity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(Hide)'!$A155,'Capacity Summary'!$I$138:$BH$138,0))="x",INDEX('Capacity Summary'!$C$139:$F$238,MATCH('Capacity Backing (Hide)'!AQ$132,'Capacity Summary'!$B$139:$B$238,0),4),IF(INDEX('Capacity Summary'!$I$139:$BH$238,MATCH('Capacity Backing (Hide)'!AQ$132,'Capacity Summary'!$B$139:$B$238,0),MATCH('Capacity Backing (Hide)'!$A155,'Capacity Summary'!$I$138:$BH$138,0))&lt;&gt;0,INDEX('Capacity Summary'!$I$139:$BH$238,MATCH('Capacity Backing (Hide)'!AQ$132,'Capacity Summary'!$B$139:$B$238,0),MATCH('Capacity Backing (Hide)'!$A155,'Capacity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(Hide)'!$A155,'Capacity Summary'!$I$138:$BH$138,0))="x",INDEX('Capacity Summary'!$C$139:$F$238,MATCH('Capacity Backing (Hide)'!AR$132,'Capacity Summary'!$B$139:$B$238,0),4),IF(INDEX('Capacity Summary'!$I$139:$BH$238,MATCH('Capacity Backing (Hide)'!AR$132,'Capacity Summary'!$B$139:$B$238,0),MATCH('Capacity Backing (Hide)'!$A155,'Capacity Summary'!$I$138:$BH$138,0))&lt;&gt;0,INDEX('Capacity Summary'!$I$139:$BH$238,MATCH('Capacity Backing (Hide)'!AR$132,'Capacity Summary'!$B$139:$B$238,0),MATCH('Capacity Backing (Hide)'!$A155,'Capacity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(Hide)'!$A155,'Capacity Summary'!$I$138:$BH$138,0))="x",INDEX('Capacity Summary'!$C$139:$F$238,MATCH('Capacity Backing (Hide)'!AS$132,'Capacity Summary'!$B$139:$B$238,0),4),IF(INDEX('Capacity Summary'!$I$139:$BH$238,MATCH('Capacity Backing (Hide)'!AS$132,'Capacity Summary'!$B$139:$B$238,0),MATCH('Capacity Backing (Hide)'!$A155,'Capacity Summary'!$I$138:$BH$138,0))&lt;&gt;0,INDEX('Capacity Summary'!$I$139:$BH$238,MATCH('Capacity Backing (Hide)'!AS$132,'Capacity Summary'!$B$139:$B$238,0),MATCH('Capacity Backing (Hide)'!$A155,'Capacity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(Hide)'!$A155,'Capacity Summary'!$I$138:$BH$138,0))="x",INDEX('Capacity Summary'!$C$139:$F$238,MATCH('Capacity Backing (Hide)'!AT$132,'Capacity Summary'!$B$139:$B$238,0),4),IF(INDEX('Capacity Summary'!$I$139:$BH$238,MATCH('Capacity Backing (Hide)'!AT$132,'Capacity Summary'!$B$139:$B$238,0),MATCH('Capacity Backing (Hide)'!$A155,'Capacity Summary'!$I$138:$BH$138,0))&lt;&gt;0,INDEX('Capacity Summary'!$I$139:$BH$238,MATCH('Capacity Backing (Hide)'!AT$132,'Capacity Summary'!$B$139:$B$238,0),MATCH('Capacity Backing (Hide)'!$A155,'Capacity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(Hide)'!$A155,'Capacity Summary'!$I$138:$BH$138,0))="x",INDEX('Capacity Summary'!$C$139:$F$238,MATCH('Capacity Backing (Hide)'!AU$132,'Capacity Summary'!$B$139:$B$238,0),4),IF(INDEX('Capacity Summary'!$I$139:$BH$238,MATCH('Capacity Backing (Hide)'!AU$132,'Capacity Summary'!$B$139:$B$238,0),MATCH('Capacity Backing (Hide)'!$A155,'Capacity Summary'!$I$138:$BH$138,0))&lt;&gt;0,INDEX('Capacity Summary'!$I$139:$BH$238,MATCH('Capacity Backing (Hide)'!AU$132,'Capacity Summary'!$B$139:$B$238,0),MATCH('Capacity Backing (Hide)'!$A155,'Capacity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(Hide)'!$A155,'Capacity Summary'!$I$138:$BH$138,0))="x",INDEX('Capacity Summary'!$C$139:$F$238,MATCH('Capacity Backing (Hide)'!AV$132,'Capacity Summary'!$B$139:$B$238,0),4),IF(INDEX('Capacity Summary'!$I$139:$BH$238,MATCH('Capacity Backing (Hide)'!AV$132,'Capacity Summary'!$B$139:$B$238,0),MATCH('Capacity Backing (Hide)'!$A155,'Capacity Summary'!$I$138:$BH$138,0))&lt;&gt;0,INDEX('Capacity Summary'!$I$139:$BH$238,MATCH('Capacity Backing (Hide)'!AV$132,'Capacity Summary'!$B$139:$B$238,0),MATCH('Capacity Backing (Hide)'!$A155,'Capacity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(Hide)'!$A155,'Capacity Summary'!$I$138:$BH$138,0))="x",INDEX('Capacity Summary'!$C$139:$F$238,MATCH('Capacity Backing (Hide)'!AW$132,'Capacity Summary'!$B$139:$B$238,0),4),IF(INDEX('Capacity Summary'!$I$139:$BH$238,MATCH('Capacity Backing (Hide)'!AW$132,'Capacity Summary'!$B$139:$B$238,0),MATCH('Capacity Backing (Hide)'!$A155,'Capacity Summary'!$I$138:$BH$138,0))&lt;&gt;0,INDEX('Capacity Summary'!$I$139:$BH$238,MATCH('Capacity Backing (Hide)'!AW$132,'Capacity Summary'!$B$139:$B$238,0),MATCH('Capacity Backing (Hide)'!$A155,'Capacity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(Hide)'!$A155,'Capacity Summary'!$I$138:$BH$138,0))="x",INDEX('Capacity Summary'!$C$139:$F$238,MATCH('Capacity Backing (Hide)'!AX$132,'Capacity Summary'!$B$139:$B$238,0),4),IF(INDEX('Capacity Summary'!$I$139:$BH$238,MATCH('Capacity Backing (Hide)'!AX$132,'Capacity Summary'!$B$139:$B$238,0),MATCH('Capacity Backing (Hide)'!$A155,'Capacity Summary'!$I$138:$BH$138,0))&lt;&gt;0,INDEX('Capacity Summary'!$I$139:$BH$238,MATCH('Capacity Backing (Hide)'!AX$132,'Capacity Summary'!$B$139:$B$238,0),MATCH('Capacity Backing (Hide)'!$A155,'Capacity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(Hide)'!$A155,'Capacity Summary'!$I$138:$BH$138,0))="x",INDEX('Capacity Summary'!$C$139:$F$238,MATCH('Capacity Backing (Hide)'!AY$132,'Capacity Summary'!$B$139:$B$238,0),4),IF(INDEX('Capacity Summary'!$I$139:$BH$238,MATCH('Capacity Backing (Hide)'!AY$132,'Capacity Summary'!$B$139:$B$238,0),MATCH('Capacity Backing (Hide)'!$A155,'Capacity Summary'!$I$138:$BH$138,0))&lt;&gt;0,INDEX('Capacity Summary'!$I$139:$BH$238,MATCH('Capacity Backing (Hide)'!AY$132,'Capacity Summary'!$B$139:$B$238,0),MATCH('Capacity Backing (Hide)'!$A155,'Capacity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(Hide)'!$A155,'Capacity Summary'!$I$138:$BH$138,0))="x",INDEX('Capacity Summary'!$C$139:$F$238,MATCH('Capacity Backing (Hide)'!AZ$132,'Capacity Summary'!$B$139:$B$238,0),4),IF(INDEX('Capacity Summary'!$I$139:$BH$238,MATCH('Capacity Backing (Hide)'!AZ$132,'Capacity Summary'!$B$139:$B$238,0),MATCH('Capacity Backing (Hide)'!$A155,'Capacity Summary'!$I$138:$BH$138,0))&lt;&gt;0,INDEX('Capacity Summary'!$I$139:$BH$238,MATCH('Capacity Backing (Hide)'!AZ$132,'Capacity Summary'!$B$139:$B$238,0),MATCH('Capacity Backing (Hide)'!$A155,'Capacity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(Hide)'!$A155,'Capacity Summary'!$I$138:$BH$138,0))="x",INDEX('Capacity Summary'!$C$139:$F$238,MATCH('Capacity Backing (Hide)'!BA$132,'Capacity Summary'!$B$139:$B$238,0),4),IF(INDEX('Capacity Summary'!$I$139:$BH$238,MATCH('Capacity Backing (Hide)'!BA$132,'Capacity Summary'!$B$139:$B$238,0),MATCH('Capacity Backing (Hide)'!$A155,'Capacity Summary'!$I$138:$BH$138,0))&lt;&gt;0,INDEX('Capacity Summary'!$I$139:$BH$238,MATCH('Capacity Backing (Hide)'!BA$132,'Capacity Summary'!$B$139:$B$238,0),MATCH('Capacity Backing (Hide)'!$A155,'Capacity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(Hide)'!$A155,'Capacity Summary'!$I$138:$BH$138,0))="x",INDEX('Capacity Summary'!$C$139:$F$238,MATCH('Capacity Backing (Hide)'!BB$132,'Capacity Summary'!$B$139:$B$238,0),4),IF(INDEX('Capacity Summary'!$I$139:$BH$238,MATCH('Capacity Backing (Hide)'!BB$132,'Capacity Summary'!$B$139:$B$238,0),MATCH('Capacity Backing (Hide)'!$A155,'Capacity Summary'!$I$138:$BH$138,0))&lt;&gt;0,INDEX('Capacity Summary'!$I$139:$BH$238,MATCH('Capacity Backing (Hide)'!BB$132,'Capacity Summary'!$B$139:$B$238,0),MATCH('Capacity Backing (Hide)'!$A155,'Capacity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(Hide)'!$A155,'Capacity Summary'!$I$138:$BH$138,0))="x",INDEX('Capacity Summary'!$C$139:$F$238,MATCH('Capacity Backing (Hide)'!BC$132,'Capacity Summary'!$B$139:$B$238,0),4),IF(INDEX('Capacity Summary'!$I$139:$BH$238,MATCH('Capacity Backing (Hide)'!BC$132,'Capacity Summary'!$B$139:$B$238,0),MATCH('Capacity Backing (Hide)'!$A155,'Capacity Summary'!$I$138:$BH$138,0))&lt;&gt;0,INDEX('Capacity Summary'!$I$139:$BH$238,MATCH('Capacity Backing (Hide)'!BC$132,'Capacity Summary'!$B$139:$B$238,0),MATCH('Capacity Backing (Hide)'!$A155,'Capacity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(Hide)'!$A155,'Capacity Summary'!$I$138:$BH$138,0))="x",INDEX('Capacity Summary'!$C$139:$F$238,MATCH('Capacity Backing (Hide)'!BD$132,'Capacity Summary'!$B$139:$B$238,0),4),IF(INDEX('Capacity Summary'!$I$139:$BH$238,MATCH('Capacity Backing (Hide)'!BD$132,'Capacity Summary'!$B$139:$B$238,0),MATCH('Capacity Backing (Hide)'!$A155,'Capacity Summary'!$I$138:$BH$138,0))&lt;&gt;0,INDEX('Capacity Summary'!$I$139:$BH$238,MATCH('Capacity Backing (Hide)'!BD$132,'Capacity Summary'!$B$139:$B$238,0),MATCH('Capacity Backing (Hide)'!$A155,'Capacity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(Hide)'!$A155,'Capacity Summary'!$I$138:$BH$138,0))="x",INDEX('Capacity Summary'!$C$139:$F$238,MATCH('Capacity Backing (Hide)'!BE$132,'Capacity Summary'!$B$139:$B$238,0),4),IF(INDEX('Capacity Summary'!$I$139:$BH$238,MATCH('Capacity Backing (Hide)'!BE$132,'Capacity Summary'!$B$139:$B$238,0),MATCH('Capacity Backing (Hide)'!$A155,'Capacity Summary'!$I$138:$BH$138,0))&lt;&gt;0,INDEX('Capacity Summary'!$I$139:$BH$238,MATCH('Capacity Backing (Hide)'!BE$132,'Capacity Summary'!$B$139:$B$238,0),MATCH('Capacity Backing (Hide)'!$A155,'Capacity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(Hide)'!$A155,'Capacity Summary'!$I$138:$BH$138,0))="x",INDEX('Capacity Summary'!$C$139:$F$238,MATCH('Capacity Backing (Hide)'!BF$132,'Capacity Summary'!$B$139:$B$238,0),4),IF(INDEX('Capacity Summary'!$I$139:$BH$238,MATCH('Capacity Backing (Hide)'!BF$132,'Capacity Summary'!$B$139:$B$238,0),MATCH('Capacity Backing (Hide)'!$A155,'Capacity Summary'!$I$138:$BH$138,0))&lt;&gt;0,INDEX('Capacity Summary'!$I$139:$BH$238,MATCH('Capacity Backing (Hide)'!BF$132,'Capacity Summary'!$B$139:$B$238,0),MATCH('Capacity Backing (Hide)'!$A155,'Capacity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(Hide)'!$A155,'Capacity Summary'!$I$138:$BH$138,0))="x",INDEX('Capacity Summary'!$C$139:$F$238,MATCH('Capacity Backing (Hide)'!BG$132,'Capacity Summary'!$B$139:$B$238,0),4),IF(INDEX('Capacity Summary'!$I$139:$BH$238,MATCH('Capacity Backing (Hide)'!BG$132,'Capacity Summary'!$B$139:$B$238,0),MATCH('Capacity Backing (Hide)'!$A155,'Capacity Summary'!$I$138:$BH$138,0))&lt;&gt;0,INDEX('Capacity Summary'!$I$139:$BH$238,MATCH('Capacity Backing (Hide)'!BG$132,'Capacity Summary'!$B$139:$B$238,0),MATCH('Capacity Backing (Hide)'!$A155,'Capacity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(Hide)'!$A155,'Capacity Summary'!$I$138:$BH$138,0))="x",INDEX('Capacity Summary'!$C$139:$F$238,MATCH('Capacity Backing (Hide)'!BH$132,'Capacity Summary'!$B$139:$B$238,0),4),IF(INDEX('Capacity Summary'!$I$139:$BH$238,MATCH('Capacity Backing (Hide)'!BH$132,'Capacity Summary'!$B$139:$B$238,0),MATCH('Capacity Backing (Hide)'!$A155,'Capacity Summary'!$I$138:$BH$138,0))&lt;&gt;0,INDEX('Capacity Summary'!$I$139:$BH$238,MATCH('Capacity Backing (Hide)'!BH$132,'Capacity Summary'!$B$139:$B$238,0),MATCH('Capacity Backing (Hide)'!$A155,'Capacity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(Hide)'!$A155,'Capacity Summary'!$I$138:$BH$138,0))="x",INDEX('Capacity Summary'!$C$139:$F$238,MATCH('Capacity Backing (Hide)'!BI$132,'Capacity Summary'!$B$139:$B$238,0),4),IF(INDEX('Capacity Summary'!$I$139:$BH$238,MATCH('Capacity Backing (Hide)'!BI$132,'Capacity Summary'!$B$139:$B$238,0),MATCH('Capacity Backing (Hide)'!$A155,'Capacity Summary'!$I$138:$BH$138,0))&lt;&gt;0,INDEX('Capacity Summary'!$I$139:$BH$238,MATCH('Capacity Backing (Hide)'!BI$132,'Capacity Summary'!$B$139:$B$238,0),MATCH('Capacity Backing (Hide)'!$A155,'Capacity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(Hide)'!$A155,'Capacity Summary'!$I$138:$BH$138,0))="x",INDEX('Capacity Summary'!$C$139:$F$238,MATCH('Capacity Backing (Hide)'!BJ$132,'Capacity Summary'!$B$139:$B$238,0),4),IF(INDEX('Capacity Summary'!$I$139:$BH$238,MATCH('Capacity Backing (Hide)'!BJ$132,'Capacity Summary'!$B$139:$B$238,0),MATCH('Capacity Backing (Hide)'!$A155,'Capacity Summary'!$I$138:$BH$138,0))&lt;&gt;0,INDEX('Capacity Summary'!$I$139:$BH$238,MATCH('Capacity Backing (Hide)'!BJ$132,'Capacity Summary'!$B$139:$B$238,0),MATCH('Capacity Backing (Hide)'!$A155,'Capacity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(Hide)'!$A155,'Capacity Summary'!$I$138:$BH$138,0))="x",INDEX('Capacity Summary'!$C$139:$F$238,MATCH('Capacity Backing (Hide)'!BK$132,'Capacity Summary'!$B$139:$B$238,0),4),IF(INDEX('Capacity Summary'!$I$139:$BH$238,MATCH('Capacity Backing (Hide)'!BK$132,'Capacity Summary'!$B$139:$B$238,0),MATCH('Capacity Backing (Hide)'!$A155,'Capacity Summary'!$I$138:$BH$138,0))&lt;&gt;0,INDEX('Capacity Summary'!$I$139:$BH$238,MATCH('Capacity Backing (Hide)'!BK$132,'Capacity Summary'!$B$139:$B$238,0),MATCH('Capacity Backing (Hide)'!$A155,'Capacity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(Hide)'!$A155,'Capacity Summary'!$I$138:$BH$138,0))="x",INDEX('Capacity Summary'!$C$139:$F$238,MATCH('Capacity Backing (Hide)'!BL$132,'Capacity Summary'!$B$139:$B$238,0),4),IF(INDEX('Capacity Summary'!$I$139:$BH$238,MATCH('Capacity Backing (Hide)'!BL$132,'Capacity Summary'!$B$139:$B$238,0),MATCH('Capacity Backing (Hide)'!$A155,'Capacity Summary'!$I$138:$BH$138,0))&lt;&gt;0,INDEX('Capacity Summary'!$I$139:$BH$238,MATCH('Capacity Backing (Hide)'!BL$132,'Capacity Summary'!$B$139:$B$238,0),MATCH('Capacity Backing (Hide)'!$A155,'Capacity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(Hide)'!$A155,'Capacity Summary'!$I$138:$BH$138,0))="x",INDEX('Capacity Summary'!$C$139:$F$238,MATCH('Capacity Backing (Hide)'!BM$132,'Capacity Summary'!$B$139:$B$238,0),4),IF(INDEX('Capacity Summary'!$I$139:$BH$238,MATCH('Capacity Backing (Hide)'!BM$132,'Capacity Summary'!$B$139:$B$238,0),MATCH('Capacity Backing (Hide)'!$A155,'Capacity Summary'!$I$138:$BH$138,0))&lt;&gt;0,INDEX('Capacity Summary'!$I$139:$BH$238,MATCH('Capacity Backing (Hide)'!BM$132,'Capacity Summary'!$B$139:$B$238,0),MATCH('Capacity Backing (Hide)'!$A155,'Capacity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(Hide)'!$A155,'Capacity Summary'!$I$138:$BH$138,0))="x",INDEX('Capacity Summary'!$C$139:$F$238,MATCH('Capacity Backing (Hide)'!BN$132,'Capacity Summary'!$B$139:$B$238,0),4),IF(INDEX('Capacity Summary'!$I$139:$BH$238,MATCH('Capacity Backing (Hide)'!BN$132,'Capacity Summary'!$B$139:$B$238,0),MATCH('Capacity Backing (Hide)'!$A155,'Capacity Summary'!$I$138:$BH$138,0))&lt;&gt;0,INDEX('Capacity Summary'!$I$139:$BH$238,MATCH('Capacity Backing (Hide)'!BN$132,'Capacity Summary'!$B$139:$B$238,0),MATCH('Capacity Backing (Hide)'!$A155,'Capacity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(Hide)'!$A155,'Capacity Summary'!$I$138:$BH$138,0))="x",INDEX('Capacity Summary'!$C$139:$F$238,MATCH('Capacity Backing (Hide)'!BO$132,'Capacity Summary'!$B$139:$B$238,0),4),IF(INDEX('Capacity Summary'!$I$139:$BH$238,MATCH('Capacity Backing (Hide)'!BO$132,'Capacity Summary'!$B$139:$B$238,0),MATCH('Capacity Backing (Hide)'!$A155,'Capacity Summary'!$I$138:$BH$138,0))&lt;&gt;0,INDEX('Capacity Summary'!$I$139:$BH$238,MATCH('Capacity Backing (Hide)'!BO$132,'Capacity Summary'!$B$139:$B$238,0),MATCH('Capacity Backing (Hide)'!$A155,'Capacity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(Hide)'!$A155,'Capacity Summary'!$I$138:$BH$138,0))="x",INDEX('Capacity Summary'!$C$139:$F$238,MATCH('Capacity Backing (Hide)'!BP$132,'Capacity Summary'!$B$139:$B$238,0),4),IF(INDEX('Capacity Summary'!$I$139:$BH$238,MATCH('Capacity Backing (Hide)'!BP$132,'Capacity Summary'!$B$139:$B$238,0),MATCH('Capacity Backing (Hide)'!$A155,'Capacity Summary'!$I$138:$BH$138,0))&lt;&gt;0,INDEX('Capacity Summary'!$I$139:$BH$238,MATCH('Capacity Backing (Hide)'!BP$132,'Capacity Summary'!$B$139:$B$238,0),MATCH('Capacity Backing (Hide)'!$A155,'Capacity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(Hide)'!$A155,'Capacity Summary'!$I$138:$BH$138,0))="x",INDEX('Capacity Summary'!$C$139:$F$238,MATCH('Capacity Backing (Hide)'!BQ$132,'Capacity Summary'!$B$139:$B$238,0),4),IF(INDEX('Capacity Summary'!$I$139:$BH$238,MATCH('Capacity Backing (Hide)'!BQ$132,'Capacity Summary'!$B$139:$B$238,0),MATCH('Capacity Backing (Hide)'!$A155,'Capacity Summary'!$I$138:$BH$138,0))&lt;&gt;0,INDEX('Capacity Summary'!$I$139:$BH$238,MATCH('Capacity Backing (Hide)'!BQ$132,'Capacity Summary'!$B$139:$B$238,0),MATCH('Capacity Backing (Hide)'!$A155,'Capacity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(Hide)'!$A155,'Capacity Summary'!$I$138:$BH$138,0))="x",INDEX('Capacity Summary'!$C$139:$F$238,MATCH('Capacity Backing (Hide)'!BR$132,'Capacity Summary'!$B$139:$B$238,0),4),IF(INDEX('Capacity Summary'!$I$139:$BH$238,MATCH('Capacity Backing (Hide)'!BR$132,'Capacity Summary'!$B$139:$B$238,0),MATCH('Capacity Backing (Hide)'!$A155,'Capacity Summary'!$I$138:$BH$138,0))&lt;&gt;0,INDEX('Capacity Summary'!$I$139:$BH$238,MATCH('Capacity Backing (Hide)'!BR$132,'Capacity Summary'!$B$139:$B$238,0),MATCH('Capacity Backing (Hide)'!$A155,'Capacity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(Hide)'!$A155,'Capacity Summary'!$I$138:$BH$138,0))="x",INDEX('Capacity Summary'!$C$139:$F$238,MATCH('Capacity Backing (Hide)'!BS$132,'Capacity Summary'!$B$139:$B$238,0),4),IF(INDEX('Capacity Summary'!$I$139:$BH$238,MATCH('Capacity Backing (Hide)'!BS$132,'Capacity Summary'!$B$139:$B$238,0),MATCH('Capacity Backing (Hide)'!$A155,'Capacity Summary'!$I$138:$BH$138,0))&lt;&gt;0,INDEX('Capacity Summary'!$I$139:$BH$238,MATCH('Capacity Backing (Hide)'!BS$132,'Capacity Summary'!$B$139:$B$238,0),MATCH('Capacity Backing (Hide)'!$A155,'Capacity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(Hide)'!$A155,'Capacity Summary'!$I$138:$BH$138,0))="x",INDEX('Capacity Summary'!$C$139:$F$238,MATCH('Capacity Backing (Hide)'!BT$132,'Capacity Summary'!$B$139:$B$238,0),4),IF(INDEX('Capacity Summary'!$I$139:$BH$238,MATCH('Capacity Backing (Hide)'!BT$132,'Capacity Summary'!$B$139:$B$238,0),MATCH('Capacity Backing (Hide)'!$A155,'Capacity Summary'!$I$138:$BH$138,0))&lt;&gt;0,INDEX('Capacity Summary'!$I$139:$BH$238,MATCH('Capacity Backing (Hide)'!BT$132,'Capacity Summary'!$B$139:$B$238,0),MATCH('Capacity Backing (Hide)'!$A155,'Capacity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(Hide)'!$A155,'Capacity Summary'!$I$138:$BH$138,0))="x",INDEX('Capacity Summary'!$C$139:$F$238,MATCH('Capacity Backing (Hide)'!BU$132,'Capacity Summary'!$B$139:$B$238,0),4),IF(INDEX('Capacity Summary'!$I$139:$BH$238,MATCH('Capacity Backing (Hide)'!BU$132,'Capacity Summary'!$B$139:$B$238,0),MATCH('Capacity Backing (Hide)'!$A155,'Capacity Summary'!$I$138:$BH$138,0))&lt;&gt;0,INDEX('Capacity Summary'!$I$139:$BH$238,MATCH('Capacity Backing (Hide)'!BU$132,'Capacity Summary'!$B$139:$B$238,0),MATCH('Capacity Backing (Hide)'!$A155,'Capacity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(Hide)'!$A155,'Capacity Summary'!$I$138:$BH$138,0))="x",INDEX('Capacity Summary'!$C$139:$F$238,MATCH('Capacity Backing (Hide)'!BV$132,'Capacity Summary'!$B$139:$B$238,0),4),IF(INDEX('Capacity Summary'!$I$139:$BH$238,MATCH('Capacity Backing (Hide)'!BV$132,'Capacity Summary'!$B$139:$B$238,0),MATCH('Capacity Backing (Hide)'!$A155,'Capacity Summary'!$I$138:$BH$138,0))&lt;&gt;0,INDEX('Capacity Summary'!$I$139:$BH$238,MATCH('Capacity Backing (Hide)'!BV$132,'Capacity Summary'!$B$139:$B$238,0),MATCH('Capacity Backing (Hide)'!$A155,'Capacity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(Hide)'!$A155,'Capacity Summary'!$I$138:$BH$138,0))="x",INDEX('Capacity Summary'!$C$139:$F$238,MATCH('Capacity Backing (Hide)'!BW$132,'Capacity Summary'!$B$139:$B$238,0),4),IF(INDEX('Capacity Summary'!$I$139:$BH$238,MATCH('Capacity Backing (Hide)'!BW$132,'Capacity Summary'!$B$139:$B$238,0),MATCH('Capacity Backing (Hide)'!$A155,'Capacity Summary'!$I$138:$BH$138,0))&lt;&gt;0,INDEX('Capacity Summary'!$I$139:$BH$238,MATCH('Capacity Backing (Hide)'!BW$132,'Capacity Summary'!$B$139:$B$238,0),MATCH('Capacity Backing (Hide)'!$A155,'Capacity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(Hide)'!$A155,'Capacity Summary'!$I$138:$BH$138,0))="x",INDEX('Capacity Summary'!$C$139:$F$238,MATCH('Capacity Backing (Hide)'!BX$132,'Capacity Summary'!$B$139:$B$238,0),4),IF(INDEX('Capacity Summary'!$I$139:$BH$238,MATCH('Capacity Backing (Hide)'!BX$132,'Capacity Summary'!$B$139:$B$238,0),MATCH('Capacity Backing (Hide)'!$A155,'Capacity Summary'!$I$138:$BH$138,0))&lt;&gt;0,INDEX('Capacity Summary'!$I$139:$BH$238,MATCH('Capacity Backing (Hide)'!BX$132,'Capacity Summary'!$B$139:$B$238,0),MATCH('Capacity Backing (Hide)'!$A155,'Capacity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(Hide)'!$A155,'Capacity Summary'!$I$138:$BH$138,0))="x",INDEX('Capacity Summary'!$C$139:$F$238,MATCH('Capacity Backing (Hide)'!BY$132,'Capacity Summary'!$B$139:$B$238,0),4),IF(INDEX('Capacity Summary'!$I$139:$BH$238,MATCH('Capacity Backing (Hide)'!BY$132,'Capacity Summary'!$B$139:$B$238,0),MATCH('Capacity Backing (Hide)'!$A155,'Capacity Summary'!$I$138:$BH$138,0))&lt;&gt;0,INDEX('Capacity Summary'!$I$139:$BH$238,MATCH('Capacity Backing (Hide)'!BY$132,'Capacity Summary'!$B$139:$B$238,0),MATCH('Capacity Backing (Hide)'!$A155,'Capacity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(Hide)'!$A155,'Capacity Summary'!$I$138:$BH$138,0))="x",INDEX('Capacity Summary'!$C$139:$F$238,MATCH('Capacity Backing (Hide)'!BZ$132,'Capacity Summary'!$B$139:$B$238,0),4),IF(INDEX('Capacity Summary'!$I$139:$BH$238,MATCH('Capacity Backing (Hide)'!BZ$132,'Capacity Summary'!$B$139:$B$238,0),MATCH('Capacity Backing (Hide)'!$A155,'Capacity Summary'!$I$138:$BH$138,0))&lt;&gt;0,INDEX('Capacity Summary'!$I$139:$BH$238,MATCH('Capacity Backing (Hide)'!BZ$132,'Capacity Summary'!$B$139:$B$238,0),MATCH('Capacity Backing (Hide)'!$A155,'Capacity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(Hide)'!$A155,'Capacity Summary'!$I$138:$BH$138,0))="x",INDEX('Capacity Summary'!$C$139:$F$238,MATCH('Capacity Backing (Hide)'!CA$132,'Capacity Summary'!$B$139:$B$238,0),4),IF(INDEX('Capacity Summary'!$I$139:$BH$238,MATCH('Capacity Backing (Hide)'!CA$132,'Capacity Summary'!$B$139:$B$238,0),MATCH('Capacity Backing (Hide)'!$A155,'Capacity Summary'!$I$138:$BH$138,0))&lt;&gt;0,INDEX('Capacity Summary'!$I$139:$BH$238,MATCH('Capacity Backing (Hide)'!CA$132,'Capacity Summary'!$B$139:$B$238,0),MATCH('Capacity Backing (Hide)'!$A155,'Capacity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(Hide)'!$A155,'Capacity Summary'!$I$138:$BH$138,0))="x",INDEX('Capacity Summary'!$C$139:$F$238,MATCH('Capacity Backing (Hide)'!CB$132,'Capacity Summary'!$B$139:$B$238,0),4),IF(INDEX('Capacity Summary'!$I$139:$BH$238,MATCH('Capacity Backing (Hide)'!CB$132,'Capacity Summary'!$B$139:$B$238,0),MATCH('Capacity Backing (Hide)'!$A155,'Capacity Summary'!$I$138:$BH$138,0))&lt;&gt;0,INDEX('Capacity Summary'!$I$139:$BH$238,MATCH('Capacity Backing (Hide)'!CB$132,'Capacity Summary'!$B$139:$B$238,0),MATCH('Capacity Backing (Hide)'!$A155,'Capacity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(Hide)'!$A155,'Capacity Summary'!$I$138:$BH$138,0))="x",INDEX('Capacity Summary'!$C$139:$F$238,MATCH('Capacity Backing (Hide)'!CC$132,'Capacity Summary'!$B$139:$B$238,0),4),IF(INDEX('Capacity Summary'!$I$139:$BH$238,MATCH('Capacity Backing (Hide)'!CC$132,'Capacity Summary'!$B$139:$B$238,0),MATCH('Capacity Backing (Hide)'!$A155,'Capacity Summary'!$I$138:$BH$138,0))&lt;&gt;0,INDEX('Capacity Summary'!$I$139:$BH$238,MATCH('Capacity Backing (Hide)'!CC$132,'Capacity Summary'!$B$139:$B$238,0),MATCH('Capacity Backing (Hide)'!$A155,'Capacity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(Hide)'!$A155,'Capacity Summary'!$I$138:$BH$138,0))="x",INDEX('Capacity Summary'!$C$139:$F$238,MATCH('Capacity Backing (Hide)'!CD$132,'Capacity Summary'!$B$139:$B$238,0),4),IF(INDEX('Capacity Summary'!$I$139:$BH$238,MATCH('Capacity Backing (Hide)'!CD$132,'Capacity Summary'!$B$139:$B$238,0),MATCH('Capacity Backing (Hide)'!$A155,'Capacity Summary'!$I$138:$BH$138,0))&lt;&gt;0,INDEX('Capacity Summary'!$I$139:$BH$238,MATCH('Capacity Backing (Hide)'!CD$132,'Capacity Summary'!$B$139:$B$238,0),MATCH('Capacity Backing (Hide)'!$A155,'Capacity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(Hide)'!$A155,'Capacity Summary'!$I$138:$BH$138,0))="x",INDEX('Capacity Summary'!$C$139:$F$238,MATCH('Capacity Backing (Hide)'!CE$132,'Capacity Summary'!$B$139:$B$238,0),4),IF(INDEX('Capacity Summary'!$I$139:$BH$238,MATCH('Capacity Backing (Hide)'!CE$132,'Capacity Summary'!$B$139:$B$238,0),MATCH('Capacity Backing (Hide)'!$A155,'Capacity Summary'!$I$138:$BH$138,0))&lt;&gt;0,INDEX('Capacity Summary'!$I$139:$BH$238,MATCH('Capacity Backing (Hide)'!CE$132,'Capacity Summary'!$B$139:$B$238,0),MATCH('Capacity Backing (Hide)'!$A155,'Capacity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(Hide)'!$A155,'Capacity Summary'!$I$138:$BH$138,0))="x",INDEX('Capacity Summary'!$C$139:$F$238,MATCH('Capacity Backing (Hide)'!CF$132,'Capacity Summary'!$B$139:$B$238,0),4),IF(INDEX('Capacity Summary'!$I$139:$BH$238,MATCH('Capacity Backing (Hide)'!CF$132,'Capacity Summary'!$B$139:$B$238,0),MATCH('Capacity Backing (Hide)'!$A155,'Capacity Summary'!$I$138:$BH$138,0))&lt;&gt;0,INDEX('Capacity Summary'!$I$139:$BH$238,MATCH('Capacity Backing (Hide)'!CF$132,'Capacity Summary'!$B$139:$B$238,0),MATCH('Capacity Backing (Hide)'!$A155,'Capacity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(Hide)'!$A155,'Capacity Summary'!$I$138:$BH$138,0))="x",INDEX('Capacity Summary'!$C$139:$F$238,MATCH('Capacity Backing (Hide)'!CG$132,'Capacity Summary'!$B$139:$B$238,0),4),IF(INDEX('Capacity Summary'!$I$139:$BH$238,MATCH('Capacity Backing (Hide)'!CG$132,'Capacity Summary'!$B$139:$B$238,0),MATCH('Capacity Backing (Hide)'!$A155,'Capacity Summary'!$I$138:$BH$138,0))&lt;&gt;0,INDEX('Capacity Summary'!$I$139:$BH$238,MATCH('Capacity Backing (Hide)'!CG$132,'Capacity Summary'!$B$139:$B$238,0),MATCH('Capacity Backing (Hide)'!$A155,'Capacity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(Hide)'!$A155,'Capacity Summary'!$I$138:$BH$138,0))="x",INDEX('Capacity Summary'!$C$139:$F$238,MATCH('Capacity Backing (Hide)'!CH$132,'Capacity Summary'!$B$139:$B$238,0),4),IF(INDEX('Capacity Summary'!$I$139:$BH$238,MATCH('Capacity Backing (Hide)'!CH$132,'Capacity Summary'!$B$139:$B$238,0),MATCH('Capacity Backing (Hide)'!$A155,'Capacity Summary'!$I$138:$BH$138,0))&lt;&gt;0,INDEX('Capacity Summary'!$I$139:$BH$238,MATCH('Capacity Backing (Hide)'!CH$132,'Capacity Summary'!$B$139:$B$238,0),MATCH('Capacity Backing (Hide)'!$A155,'Capacity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(Hide)'!$A155,'Capacity Summary'!$I$138:$BH$138,0))="x",INDEX('Capacity Summary'!$C$139:$F$238,MATCH('Capacity Backing (Hide)'!CI$132,'Capacity Summary'!$B$139:$B$238,0),4),IF(INDEX('Capacity Summary'!$I$139:$BH$238,MATCH('Capacity Backing (Hide)'!CI$132,'Capacity Summary'!$B$139:$B$238,0),MATCH('Capacity Backing (Hide)'!$A155,'Capacity Summary'!$I$138:$BH$138,0))&lt;&gt;0,INDEX('Capacity Summary'!$I$139:$BH$238,MATCH('Capacity Backing (Hide)'!CI$132,'Capacity Summary'!$B$139:$B$238,0),MATCH('Capacity Backing (Hide)'!$A155,'Capacity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(Hide)'!$A155,'Capacity Summary'!$I$138:$BH$138,0))="x",INDEX('Capacity Summary'!$C$139:$F$238,MATCH('Capacity Backing (Hide)'!CJ$132,'Capacity Summary'!$B$139:$B$238,0),4),IF(INDEX('Capacity Summary'!$I$139:$BH$238,MATCH('Capacity Backing (Hide)'!CJ$132,'Capacity Summary'!$B$139:$B$238,0),MATCH('Capacity Backing (Hide)'!$A155,'Capacity Summary'!$I$138:$BH$138,0))&lt;&gt;0,INDEX('Capacity Summary'!$I$139:$BH$238,MATCH('Capacity Backing (Hide)'!CJ$132,'Capacity Summary'!$B$139:$B$238,0),MATCH('Capacity Backing (Hide)'!$A155,'Capacity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(Hide)'!$A155,'Capacity Summary'!$I$138:$BH$138,0))="x",INDEX('Capacity Summary'!$C$139:$F$238,MATCH('Capacity Backing (Hide)'!CK$132,'Capacity Summary'!$B$139:$B$238,0),4),IF(INDEX('Capacity Summary'!$I$139:$BH$238,MATCH('Capacity Backing (Hide)'!CK$132,'Capacity Summary'!$B$139:$B$238,0),MATCH('Capacity Backing (Hide)'!$A155,'Capacity Summary'!$I$138:$BH$138,0))&lt;&gt;0,INDEX('Capacity Summary'!$I$139:$BH$238,MATCH('Capacity Backing (Hide)'!CK$132,'Capacity Summary'!$B$139:$B$238,0),MATCH('Capacity Backing (Hide)'!$A155,'Capacity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(Hide)'!$A155,'Capacity Summary'!$I$138:$BH$138,0))="x",INDEX('Capacity Summary'!$C$139:$F$238,MATCH('Capacity Backing (Hide)'!CL$132,'Capacity Summary'!$B$139:$B$238,0),4),IF(INDEX('Capacity Summary'!$I$139:$BH$238,MATCH('Capacity Backing (Hide)'!CL$132,'Capacity Summary'!$B$139:$B$238,0),MATCH('Capacity Backing (Hide)'!$A155,'Capacity Summary'!$I$138:$BH$138,0))&lt;&gt;0,INDEX('Capacity Summary'!$I$139:$BH$238,MATCH('Capacity Backing (Hide)'!CL$132,'Capacity Summary'!$B$139:$B$238,0),MATCH('Capacity Backing (Hide)'!$A155,'Capacity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(Hide)'!$A155,'Capacity Summary'!$I$138:$BH$138,0))="x",INDEX('Capacity Summary'!$C$139:$F$238,MATCH('Capacity Backing (Hide)'!CM$132,'Capacity Summary'!$B$139:$B$238,0),4),IF(INDEX('Capacity Summary'!$I$139:$BH$238,MATCH('Capacity Backing (Hide)'!CM$132,'Capacity Summary'!$B$139:$B$238,0),MATCH('Capacity Backing (Hide)'!$A155,'Capacity Summary'!$I$138:$BH$138,0))&lt;&gt;0,INDEX('Capacity Summary'!$I$139:$BH$238,MATCH('Capacity Backing (Hide)'!CM$132,'Capacity Summary'!$B$139:$B$238,0),MATCH('Capacity Backing (Hide)'!$A155,'Capacity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(Hide)'!$A155,'Capacity Summary'!$I$138:$BH$138,0))="x",INDEX('Capacity Summary'!$C$139:$F$238,MATCH('Capacity Backing (Hide)'!CN$132,'Capacity Summary'!$B$139:$B$238,0),4),IF(INDEX('Capacity Summary'!$I$139:$BH$238,MATCH('Capacity Backing (Hide)'!CN$132,'Capacity Summary'!$B$139:$B$238,0),MATCH('Capacity Backing (Hide)'!$A155,'Capacity Summary'!$I$138:$BH$138,0))&lt;&gt;0,INDEX('Capacity Summary'!$I$139:$BH$238,MATCH('Capacity Backing (Hide)'!CN$132,'Capacity Summary'!$B$139:$B$238,0),MATCH('Capacity Backing (Hide)'!$A155,'Capacity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(Hide)'!$A155,'Capacity Summary'!$I$138:$BH$138,0))="x",INDEX('Capacity Summary'!$C$139:$F$238,MATCH('Capacity Backing (Hide)'!CO$132,'Capacity Summary'!$B$139:$B$238,0),4),IF(INDEX('Capacity Summary'!$I$139:$BH$238,MATCH('Capacity Backing (Hide)'!CO$132,'Capacity Summary'!$B$139:$B$238,0),MATCH('Capacity Backing (Hide)'!$A155,'Capacity Summary'!$I$138:$BH$138,0))&lt;&gt;0,INDEX('Capacity Summary'!$I$139:$BH$238,MATCH('Capacity Backing (Hide)'!CO$132,'Capacity Summary'!$B$139:$B$238,0),MATCH('Capacity Backing (Hide)'!$A155,'Capacity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(Hide)'!$A155,'Capacity Summary'!$I$138:$BH$138,0))="x",INDEX('Capacity Summary'!$C$139:$F$238,MATCH('Capacity Backing (Hide)'!CP$132,'Capacity Summary'!$B$139:$B$238,0),4),IF(INDEX('Capacity Summary'!$I$139:$BH$238,MATCH('Capacity Backing (Hide)'!CP$132,'Capacity Summary'!$B$139:$B$238,0),MATCH('Capacity Backing (Hide)'!$A155,'Capacity Summary'!$I$138:$BH$138,0))&lt;&gt;0,INDEX('Capacity Summary'!$I$139:$BH$238,MATCH('Capacity Backing (Hide)'!CP$132,'Capacity Summary'!$B$139:$B$238,0),MATCH('Capacity Backing (Hide)'!$A155,'Capacity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(Hide)'!$A155,'Capacity Summary'!$I$138:$BH$138,0))="x",INDEX('Capacity Summary'!$C$139:$F$238,MATCH('Capacity Backing (Hide)'!CQ$132,'Capacity Summary'!$B$139:$B$238,0),4),IF(INDEX('Capacity Summary'!$I$139:$BH$238,MATCH('Capacity Backing (Hide)'!CQ$132,'Capacity Summary'!$B$139:$B$238,0),MATCH('Capacity Backing (Hide)'!$A155,'Capacity Summary'!$I$138:$BH$138,0))&lt;&gt;0,INDEX('Capacity Summary'!$I$139:$BH$238,MATCH('Capacity Backing (Hide)'!CQ$132,'Capacity Summary'!$B$139:$B$238,0),MATCH('Capacity Backing (Hide)'!$A155,'Capacity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(Hide)'!$A155,'Capacity Summary'!$I$138:$BH$138,0))="x",INDEX('Capacity Summary'!$C$139:$F$238,MATCH('Capacity Backing (Hide)'!CR$132,'Capacity Summary'!$B$139:$B$238,0),4),IF(INDEX('Capacity Summary'!$I$139:$BH$238,MATCH('Capacity Backing (Hide)'!CR$132,'Capacity Summary'!$B$139:$B$238,0),MATCH('Capacity Backing (Hide)'!$A155,'Capacity Summary'!$I$138:$BH$138,0))&lt;&gt;0,INDEX('Capacity Summary'!$I$139:$BH$238,MATCH('Capacity Backing (Hide)'!CR$132,'Capacity Summary'!$B$139:$B$238,0),MATCH('Capacity Backing (Hide)'!$A155,'Capacity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(Hide)'!$A155,'Capacity Summary'!$I$138:$BH$138,0))="x",INDEX('Capacity Summary'!$C$139:$F$238,MATCH('Capacity Backing (Hide)'!CS$132,'Capacity Summary'!$B$139:$B$238,0),4),IF(INDEX('Capacity Summary'!$I$139:$BH$238,MATCH('Capacity Backing (Hide)'!CS$132,'Capacity Summary'!$B$139:$B$238,0),MATCH('Capacity Backing (Hide)'!$A155,'Capacity Summary'!$I$138:$BH$138,0))&lt;&gt;0,INDEX('Capacity Summary'!$I$139:$BH$238,MATCH('Capacity Backing (Hide)'!CS$132,'Capacity Summary'!$B$139:$B$238,0),MATCH('Capacity Backing (Hide)'!$A155,'Capacity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(Hide)'!$A155,'Capacity Summary'!$I$138:$BH$138,0))="x",INDEX('Capacity Summary'!$C$139:$F$238,MATCH('Capacity Backing (Hide)'!CT$132,'Capacity Summary'!$B$139:$B$238,0),4),IF(INDEX('Capacity Summary'!$I$139:$BH$238,MATCH('Capacity Backing (Hide)'!CT$132,'Capacity Summary'!$B$139:$B$238,0),MATCH('Capacity Backing (Hide)'!$A155,'Capacity Summary'!$I$138:$BH$138,0))&lt;&gt;0,INDEX('Capacity Summary'!$I$139:$BH$238,MATCH('Capacity Backing (Hide)'!CT$132,'Capacity Summary'!$B$139:$B$238,0),MATCH('Capacity Backing (Hide)'!$A155,'Capacity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(Hide)'!$A155,'Capacity Summary'!$I$138:$BH$138,0))="x",INDEX('Capacity Summary'!$C$139:$F$238,MATCH('Capacity Backing (Hide)'!CU$132,'Capacity Summary'!$B$139:$B$238,0),4),IF(INDEX('Capacity Summary'!$I$139:$BH$238,MATCH('Capacity Backing (Hide)'!CU$132,'Capacity Summary'!$B$139:$B$238,0),MATCH('Capacity Backing (Hide)'!$A155,'Capacity Summary'!$I$138:$BH$138,0))&lt;&gt;0,INDEX('Capacity Summary'!$I$139:$BH$238,MATCH('Capacity Backing (Hide)'!CU$132,'Capacity Summary'!$B$139:$B$238,0),MATCH('Capacity Backing (Hide)'!$A155,'Capacity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(Hide)'!$A155,'Capacity Summary'!$I$138:$BH$138,0))="x",INDEX('Capacity Summary'!$C$139:$F$238,MATCH('Capacity Backing (Hide)'!CV$132,'Capacity Summary'!$B$139:$B$238,0),4),IF(INDEX('Capacity Summary'!$I$139:$BH$238,MATCH('Capacity Backing (Hide)'!CV$132,'Capacity Summary'!$B$139:$B$238,0),MATCH('Capacity Backing (Hide)'!$A155,'Capacity Summary'!$I$138:$BH$138,0))&lt;&gt;0,INDEX('Capacity Summary'!$I$139:$BH$238,MATCH('Capacity Backing (Hide)'!CV$132,'Capacity Summary'!$B$139:$B$238,0),MATCH('Capacity Backing (Hide)'!$A155,'Capacity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(Hide)'!$A155,'Capacity Summary'!$I$138:$BH$138,0))="x",INDEX('Capacity Summary'!$C$139:$F$238,MATCH('Capacity Backing (Hide)'!CW$132,'Capacity Summary'!$B$139:$B$238,0),4),IF(INDEX('Capacity Summary'!$I$139:$BH$238,MATCH('Capacity Backing (Hide)'!CW$132,'Capacity Summary'!$B$139:$B$238,0),MATCH('Capacity Backing (Hide)'!$A155,'Capacity Summary'!$I$138:$BH$138,0))&lt;&gt;0,INDEX('Capacity Summary'!$I$139:$BH$238,MATCH('Capacity Backing (Hide)'!CW$132,'Capacity Summary'!$B$139:$B$238,0),MATCH('Capacity Backing (Hide)'!$A155,'Capacity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(Hide)'!$A156,'Capacity Summary'!$I$138:$BH$138,0))="x",INDEX('Capacity Summary'!$C$139:$F$238,MATCH('Capacity Backing (Hide)'!B$132,'Capacity Summary'!$B$139:$B$238,0),4),IF(INDEX('Capacity Summary'!$I$139:$BH$238,MATCH('Capacity Backing (Hide)'!B$132,'Capacity Summary'!$B$139:$B$238,0),MATCH('Capacity Backing (Hide)'!$A156,'Capacity Summary'!$I$138:$BH$138,0))&lt;&gt;0,INDEX('Capacity Summary'!$I$139:$BH$238,MATCH('Capacity Backing (Hide)'!B$132,'Capacity Summary'!$B$139:$B$238,0),MATCH('Capacity Backing (Hide)'!$A156,'Capacity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(Hide)'!$A156,'Capacity Summary'!$I$138:$BH$138,0))="x",INDEX('Capacity Summary'!$C$139:$F$238,MATCH('Capacity Backing (Hide)'!C$132,'Capacity Summary'!$B$139:$B$238,0),4),IF(INDEX('Capacity Summary'!$I$139:$BH$238,MATCH('Capacity Backing (Hide)'!C$132,'Capacity Summary'!$B$139:$B$238,0),MATCH('Capacity Backing (Hide)'!$A156,'Capacity Summary'!$I$138:$BH$138,0))&lt;&gt;0,INDEX('Capacity Summary'!$I$139:$BH$238,MATCH('Capacity Backing (Hide)'!C$132,'Capacity Summary'!$B$139:$B$238,0),MATCH('Capacity Backing (Hide)'!$A156,'Capacity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(Hide)'!$A156,'Capacity Summary'!$I$138:$BH$138,0))="x",INDEX('Capacity Summary'!$C$139:$F$238,MATCH('Capacity Backing (Hide)'!D$132,'Capacity Summary'!$B$139:$B$238,0),4),IF(INDEX('Capacity Summary'!$I$139:$BH$238,MATCH('Capacity Backing (Hide)'!D$132,'Capacity Summary'!$B$139:$B$238,0),MATCH('Capacity Backing (Hide)'!$A156,'Capacity Summary'!$I$138:$BH$138,0))&lt;&gt;0,INDEX('Capacity Summary'!$I$139:$BH$238,MATCH('Capacity Backing (Hide)'!D$132,'Capacity Summary'!$B$139:$B$238,0),MATCH('Capacity Backing (Hide)'!$A156,'Capacity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(Hide)'!$A156,'Capacity Summary'!$I$138:$BH$138,0))="x",INDEX('Capacity Summary'!$C$139:$F$238,MATCH('Capacity Backing (Hide)'!E$132,'Capacity Summary'!$B$139:$B$238,0),4),IF(INDEX('Capacity Summary'!$I$139:$BH$238,MATCH('Capacity Backing (Hide)'!E$132,'Capacity Summary'!$B$139:$B$238,0),MATCH('Capacity Backing (Hide)'!$A156,'Capacity Summary'!$I$138:$BH$138,0))&lt;&gt;0,INDEX('Capacity Summary'!$I$139:$BH$238,MATCH('Capacity Backing (Hide)'!E$132,'Capacity Summary'!$B$139:$B$238,0),MATCH('Capacity Backing (Hide)'!$A156,'Capacity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(Hide)'!$A156,'Capacity Summary'!$I$138:$BH$138,0))="x",INDEX('Capacity Summary'!$C$139:$F$238,MATCH('Capacity Backing (Hide)'!F$132,'Capacity Summary'!$B$139:$B$238,0),4),IF(INDEX('Capacity Summary'!$I$139:$BH$238,MATCH('Capacity Backing (Hide)'!F$132,'Capacity Summary'!$B$139:$B$238,0),MATCH('Capacity Backing (Hide)'!$A156,'Capacity Summary'!$I$138:$BH$138,0))&lt;&gt;0,INDEX('Capacity Summary'!$I$139:$BH$238,MATCH('Capacity Backing (Hide)'!F$132,'Capacity Summary'!$B$139:$B$238,0),MATCH('Capacity Backing (Hide)'!$A156,'Capacity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(Hide)'!$A156,'Capacity Summary'!$I$138:$BH$138,0))="x",INDEX('Capacity Summary'!$C$139:$F$238,MATCH('Capacity Backing (Hide)'!G$132,'Capacity Summary'!$B$139:$B$238,0),4),IF(INDEX('Capacity Summary'!$I$139:$BH$238,MATCH('Capacity Backing (Hide)'!G$132,'Capacity Summary'!$B$139:$B$238,0),MATCH('Capacity Backing (Hide)'!$A156,'Capacity Summary'!$I$138:$BH$138,0))&lt;&gt;0,INDEX('Capacity Summary'!$I$139:$BH$238,MATCH('Capacity Backing (Hide)'!G$132,'Capacity Summary'!$B$139:$B$238,0),MATCH('Capacity Backing (Hide)'!$A156,'Capacity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(Hide)'!$A156,'Capacity Summary'!$I$138:$BH$138,0))="x",INDEX('Capacity Summary'!$C$139:$F$238,MATCH('Capacity Backing (Hide)'!H$132,'Capacity Summary'!$B$139:$B$238,0),4),IF(INDEX('Capacity Summary'!$I$139:$BH$238,MATCH('Capacity Backing (Hide)'!H$132,'Capacity Summary'!$B$139:$B$238,0),MATCH('Capacity Backing (Hide)'!$A156,'Capacity Summary'!$I$138:$BH$138,0))&lt;&gt;0,INDEX('Capacity Summary'!$I$139:$BH$238,MATCH('Capacity Backing (Hide)'!H$132,'Capacity Summary'!$B$139:$B$238,0),MATCH('Capacity Backing (Hide)'!$A156,'Capacity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(Hide)'!$A156,'Capacity Summary'!$I$138:$BH$138,0))="x",INDEX('Capacity Summary'!$C$139:$F$238,MATCH('Capacity Backing (Hide)'!I$132,'Capacity Summary'!$B$139:$B$238,0),4),IF(INDEX('Capacity Summary'!$I$139:$BH$238,MATCH('Capacity Backing (Hide)'!I$132,'Capacity Summary'!$B$139:$B$238,0),MATCH('Capacity Backing (Hide)'!$A156,'Capacity Summary'!$I$138:$BH$138,0))&lt;&gt;0,INDEX('Capacity Summary'!$I$139:$BH$238,MATCH('Capacity Backing (Hide)'!I$132,'Capacity Summary'!$B$139:$B$238,0),MATCH('Capacity Backing (Hide)'!$A156,'Capacity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(Hide)'!$A156,'Capacity Summary'!$I$138:$BH$138,0))="x",INDEX('Capacity Summary'!$C$139:$F$238,MATCH('Capacity Backing (Hide)'!J$132,'Capacity Summary'!$B$139:$B$238,0),4),IF(INDEX('Capacity Summary'!$I$139:$BH$238,MATCH('Capacity Backing (Hide)'!J$132,'Capacity Summary'!$B$139:$B$238,0),MATCH('Capacity Backing (Hide)'!$A156,'Capacity Summary'!$I$138:$BH$138,0))&lt;&gt;0,INDEX('Capacity Summary'!$I$139:$BH$238,MATCH('Capacity Backing (Hide)'!J$132,'Capacity Summary'!$B$139:$B$238,0),MATCH('Capacity Backing (Hide)'!$A156,'Capacity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(Hide)'!$A156,'Capacity Summary'!$I$138:$BH$138,0))="x",INDEX('Capacity Summary'!$C$139:$F$238,MATCH('Capacity Backing (Hide)'!K$132,'Capacity Summary'!$B$139:$B$238,0),4),IF(INDEX('Capacity Summary'!$I$139:$BH$238,MATCH('Capacity Backing (Hide)'!K$132,'Capacity Summary'!$B$139:$B$238,0),MATCH('Capacity Backing (Hide)'!$A156,'Capacity Summary'!$I$138:$BH$138,0))&lt;&gt;0,INDEX('Capacity Summary'!$I$139:$BH$238,MATCH('Capacity Backing (Hide)'!K$132,'Capacity Summary'!$B$139:$B$238,0),MATCH('Capacity Backing (Hide)'!$A156,'Capacity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(Hide)'!$A156,'Capacity Summary'!$I$138:$BH$138,0))="x",INDEX('Capacity Summary'!$C$139:$F$238,MATCH('Capacity Backing (Hide)'!L$132,'Capacity Summary'!$B$139:$B$238,0),4),IF(INDEX('Capacity Summary'!$I$139:$BH$238,MATCH('Capacity Backing (Hide)'!L$132,'Capacity Summary'!$B$139:$B$238,0),MATCH('Capacity Backing (Hide)'!$A156,'Capacity Summary'!$I$138:$BH$138,0))&lt;&gt;0,INDEX('Capacity Summary'!$I$139:$BH$238,MATCH('Capacity Backing (Hide)'!L$132,'Capacity Summary'!$B$139:$B$238,0),MATCH('Capacity Backing (Hide)'!$A156,'Capacity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(Hide)'!$A156,'Capacity Summary'!$I$138:$BH$138,0))="x",INDEX('Capacity Summary'!$C$139:$F$238,MATCH('Capacity Backing (Hide)'!M$132,'Capacity Summary'!$B$139:$B$238,0),4),IF(INDEX('Capacity Summary'!$I$139:$BH$238,MATCH('Capacity Backing (Hide)'!M$132,'Capacity Summary'!$B$139:$B$238,0),MATCH('Capacity Backing (Hide)'!$A156,'Capacity Summary'!$I$138:$BH$138,0))&lt;&gt;0,INDEX('Capacity Summary'!$I$139:$BH$238,MATCH('Capacity Backing (Hide)'!M$132,'Capacity Summary'!$B$139:$B$238,0),MATCH('Capacity Backing (Hide)'!$A156,'Capacity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(Hide)'!$A156,'Capacity Summary'!$I$138:$BH$138,0))="x",INDEX('Capacity Summary'!$C$139:$F$238,MATCH('Capacity Backing (Hide)'!N$132,'Capacity Summary'!$B$139:$B$238,0),4),IF(INDEX('Capacity Summary'!$I$139:$BH$238,MATCH('Capacity Backing (Hide)'!N$132,'Capacity Summary'!$B$139:$B$238,0),MATCH('Capacity Backing (Hide)'!$A156,'Capacity Summary'!$I$138:$BH$138,0))&lt;&gt;0,INDEX('Capacity Summary'!$I$139:$BH$238,MATCH('Capacity Backing (Hide)'!N$132,'Capacity Summary'!$B$139:$B$238,0),MATCH('Capacity Backing (Hide)'!$A156,'Capacity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(Hide)'!$A156,'Capacity Summary'!$I$138:$BH$138,0))="x",INDEX('Capacity Summary'!$C$139:$F$238,MATCH('Capacity Backing (Hide)'!O$132,'Capacity Summary'!$B$139:$B$238,0),4),IF(INDEX('Capacity Summary'!$I$139:$BH$238,MATCH('Capacity Backing (Hide)'!O$132,'Capacity Summary'!$B$139:$B$238,0),MATCH('Capacity Backing (Hide)'!$A156,'Capacity Summary'!$I$138:$BH$138,0))&lt;&gt;0,INDEX('Capacity Summary'!$I$139:$BH$238,MATCH('Capacity Backing (Hide)'!O$132,'Capacity Summary'!$B$139:$B$238,0),MATCH('Capacity Backing (Hide)'!$A156,'Capacity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(Hide)'!$A156,'Capacity Summary'!$I$138:$BH$138,0))="x",INDEX('Capacity Summary'!$C$139:$F$238,MATCH('Capacity Backing (Hide)'!P$132,'Capacity Summary'!$B$139:$B$238,0),4),IF(INDEX('Capacity Summary'!$I$139:$BH$238,MATCH('Capacity Backing (Hide)'!P$132,'Capacity Summary'!$B$139:$B$238,0),MATCH('Capacity Backing (Hide)'!$A156,'Capacity Summary'!$I$138:$BH$138,0))&lt;&gt;0,INDEX('Capacity Summary'!$I$139:$BH$238,MATCH('Capacity Backing (Hide)'!P$132,'Capacity Summary'!$B$139:$B$238,0),MATCH('Capacity Backing (Hide)'!$A156,'Capacity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(Hide)'!$A156,'Capacity Summary'!$I$138:$BH$138,0))="x",INDEX('Capacity Summary'!$C$139:$F$238,MATCH('Capacity Backing (Hide)'!Q$132,'Capacity Summary'!$B$139:$B$238,0),4),IF(INDEX('Capacity Summary'!$I$139:$BH$238,MATCH('Capacity Backing (Hide)'!Q$132,'Capacity Summary'!$B$139:$B$238,0),MATCH('Capacity Backing (Hide)'!$A156,'Capacity Summary'!$I$138:$BH$138,0))&lt;&gt;0,INDEX('Capacity Summary'!$I$139:$BH$238,MATCH('Capacity Backing (Hide)'!Q$132,'Capacity Summary'!$B$139:$B$238,0),MATCH('Capacity Backing (Hide)'!$A156,'Capacity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(Hide)'!$A156,'Capacity Summary'!$I$138:$BH$138,0))="x",INDEX('Capacity Summary'!$C$139:$F$238,MATCH('Capacity Backing (Hide)'!R$132,'Capacity Summary'!$B$139:$B$238,0),4),IF(INDEX('Capacity Summary'!$I$139:$BH$238,MATCH('Capacity Backing (Hide)'!R$132,'Capacity Summary'!$B$139:$B$238,0),MATCH('Capacity Backing (Hide)'!$A156,'Capacity Summary'!$I$138:$BH$138,0))&lt;&gt;0,INDEX('Capacity Summary'!$I$139:$BH$238,MATCH('Capacity Backing (Hide)'!R$132,'Capacity Summary'!$B$139:$B$238,0),MATCH('Capacity Backing (Hide)'!$A156,'Capacity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(Hide)'!$A156,'Capacity Summary'!$I$138:$BH$138,0))="x",INDEX('Capacity Summary'!$C$139:$F$238,MATCH('Capacity Backing (Hide)'!S$132,'Capacity Summary'!$B$139:$B$238,0),4),IF(INDEX('Capacity Summary'!$I$139:$BH$238,MATCH('Capacity Backing (Hide)'!S$132,'Capacity Summary'!$B$139:$B$238,0),MATCH('Capacity Backing (Hide)'!$A156,'Capacity Summary'!$I$138:$BH$138,0))&lt;&gt;0,INDEX('Capacity Summary'!$I$139:$BH$238,MATCH('Capacity Backing (Hide)'!S$132,'Capacity Summary'!$B$139:$B$238,0),MATCH('Capacity Backing (Hide)'!$A156,'Capacity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(Hide)'!$A156,'Capacity Summary'!$I$138:$BH$138,0))="x",INDEX('Capacity Summary'!$C$139:$F$238,MATCH('Capacity Backing (Hide)'!T$132,'Capacity Summary'!$B$139:$B$238,0),4),IF(INDEX('Capacity Summary'!$I$139:$BH$238,MATCH('Capacity Backing (Hide)'!T$132,'Capacity Summary'!$B$139:$B$238,0),MATCH('Capacity Backing (Hide)'!$A156,'Capacity Summary'!$I$138:$BH$138,0))&lt;&gt;0,INDEX('Capacity Summary'!$I$139:$BH$238,MATCH('Capacity Backing (Hide)'!T$132,'Capacity Summary'!$B$139:$B$238,0),MATCH('Capacity Backing (Hide)'!$A156,'Capacity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(Hide)'!$A156,'Capacity Summary'!$I$138:$BH$138,0))="x",INDEX('Capacity Summary'!$C$139:$F$238,MATCH('Capacity Backing (Hide)'!U$132,'Capacity Summary'!$B$139:$B$238,0),4),IF(INDEX('Capacity Summary'!$I$139:$BH$238,MATCH('Capacity Backing (Hide)'!U$132,'Capacity Summary'!$B$139:$B$238,0),MATCH('Capacity Backing (Hide)'!$A156,'Capacity Summary'!$I$138:$BH$138,0))&lt;&gt;0,INDEX('Capacity Summary'!$I$139:$BH$238,MATCH('Capacity Backing (Hide)'!U$132,'Capacity Summary'!$B$139:$B$238,0),MATCH('Capacity Backing (Hide)'!$A156,'Capacity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(Hide)'!$A156,'Capacity Summary'!$I$138:$BH$138,0))="x",INDEX('Capacity Summary'!$C$139:$F$238,MATCH('Capacity Backing (Hide)'!V$132,'Capacity Summary'!$B$139:$B$238,0),4),IF(INDEX('Capacity Summary'!$I$139:$BH$238,MATCH('Capacity Backing (Hide)'!V$132,'Capacity Summary'!$B$139:$B$238,0),MATCH('Capacity Backing (Hide)'!$A156,'Capacity Summary'!$I$138:$BH$138,0))&lt;&gt;0,INDEX('Capacity Summary'!$I$139:$BH$238,MATCH('Capacity Backing (Hide)'!V$132,'Capacity Summary'!$B$139:$B$238,0),MATCH('Capacity Backing (Hide)'!$A156,'Capacity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(Hide)'!$A156,'Capacity Summary'!$I$138:$BH$138,0))="x",INDEX('Capacity Summary'!$C$139:$F$238,MATCH('Capacity Backing (Hide)'!W$132,'Capacity Summary'!$B$139:$B$238,0),4),IF(INDEX('Capacity Summary'!$I$139:$BH$238,MATCH('Capacity Backing (Hide)'!W$132,'Capacity Summary'!$B$139:$B$238,0),MATCH('Capacity Backing (Hide)'!$A156,'Capacity Summary'!$I$138:$BH$138,0))&lt;&gt;0,INDEX('Capacity Summary'!$I$139:$BH$238,MATCH('Capacity Backing (Hide)'!W$132,'Capacity Summary'!$B$139:$B$238,0),MATCH('Capacity Backing (Hide)'!$A156,'Capacity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(Hide)'!$A156,'Capacity Summary'!$I$138:$BH$138,0))="x",INDEX('Capacity Summary'!$C$139:$F$238,MATCH('Capacity Backing (Hide)'!X$132,'Capacity Summary'!$B$139:$B$238,0),4),IF(INDEX('Capacity Summary'!$I$139:$BH$238,MATCH('Capacity Backing (Hide)'!X$132,'Capacity Summary'!$B$139:$B$238,0),MATCH('Capacity Backing (Hide)'!$A156,'Capacity Summary'!$I$138:$BH$138,0))&lt;&gt;0,INDEX('Capacity Summary'!$I$139:$BH$238,MATCH('Capacity Backing (Hide)'!X$132,'Capacity Summary'!$B$139:$B$238,0),MATCH('Capacity Backing (Hide)'!$A156,'Capacity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(Hide)'!$A156,'Capacity Summary'!$I$138:$BH$138,0))="x",INDEX('Capacity Summary'!$C$139:$F$238,MATCH('Capacity Backing (Hide)'!Y$132,'Capacity Summary'!$B$139:$B$238,0),4),IF(INDEX('Capacity Summary'!$I$139:$BH$238,MATCH('Capacity Backing (Hide)'!Y$132,'Capacity Summary'!$B$139:$B$238,0),MATCH('Capacity Backing (Hide)'!$A156,'Capacity Summary'!$I$138:$BH$138,0))&lt;&gt;0,INDEX('Capacity Summary'!$I$139:$BH$238,MATCH('Capacity Backing (Hide)'!Y$132,'Capacity Summary'!$B$139:$B$238,0),MATCH('Capacity Backing (Hide)'!$A156,'Capacity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(Hide)'!$A156,'Capacity Summary'!$I$138:$BH$138,0))="x",INDEX('Capacity Summary'!$C$139:$F$238,MATCH('Capacity Backing (Hide)'!Z$132,'Capacity Summary'!$B$139:$B$238,0),4),IF(INDEX('Capacity Summary'!$I$139:$BH$238,MATCH('Capacity Backing (Hide)'!Z$132,'Capacity Summary'!$B$139:$B$238,0),MATCH('Capacity Backing (Hide)'!$A156,'Capacity Summary'!$I$138:$BH$138,0))&lt;&gt;0,INDEX('Capacity Summary'!$I$139:$BH$238,MATCH('Capacity Backing (Hide)'!Z$132,'Capacity Summary'!$B$139:$B$238,0),MATCH('Capacity Backing (Hide)'!$A156,'Capacity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(Hide)'!$A156,'Capacity Summary'!$I$138:$BH$138,0))="x",INDEX('Capacity Summary'!$C$139:$F$238,MATCH('Capacity Backing (Hide)'!AA$132,'Capacity Summary'!$B$139:$B$238,0),4),IF(INDEX('Capacity Summary'!$I$139:$BH$238,MATCH('Capacity Backing (Hide)'!AA$132,'Capacity Summary'!$B$139:$B$238,0),MATCH('Capacity Backing (Hide)'!$A156,'Capacity Summary'!$I$138:$BH$138,0))&lt;&gt;0,INDEX('Capacity Summary'!$I$139:$BH$238,MATCH('Capacity Backing (Hide)'!AA$132,'Capacity Summary'!$B$139:$B$238,0),MATCH('Capacity Backing (Hide)'!$A156,'Capacity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(Hide)'!$A156,'Capacity Summary'!$I$138:$BH$138,0))="x",INDEX('Capacity Summary'!$C$139:$F$238,MATCH('Capacity Backing (Hide)'!AB$132,'Capacity Summary'!$B$139:$B$238,0),4),IF(INDEX('Capacity Summary'!$I$139:$BH$238,MATCH('Capacity Backing (Hide)'!AB$132,'Capacity Summary'!$B$139:$B$238,0),MATCH('Capacity Backing (Hide)'!$A156,'Capacity Summary'!$I$138:$BH$138,0))&lt;&gt;0,INDEX('Capacity Summary'!$I$139:$BH$238,MATCH('Capacity Backing (Hide)'!AB$132,'Capacity Summary'!$B$139:$B$238,0),MATCH('Capacity Backing (Hide)'!$A156,'Capacity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(Hide)'!$A156,'Capacity Summary'!$I$138:$BH$138,0))="x",INDEX('Capacity Summary'!$C$139:$F$238,MATCH('Capacity Backing (Hide)'!AC$132,'Capacity Summary'!$B$139:$B$238,0),4),IF(INDEX('Capacity Summary'!$I$139:$BH$238,MATCH('Capacity Backing (Hide)'!AC$132,'Capacity Summary'!$B$139:$B$238,0),MATCH('Capacity Backing (Hide)'!$A156,'Capacity Summary'!$I$138:$BH$138,0))&lt;&gt;0,INDEX('Capacity Summary'!$I$139:$BH$238,MATCH('Capacity Backing (Hide)'!AC$132,'Capacity Summary'!$B$139:$B$238,0),MATCH('Capacity Backing (Hide)'!$A156,'Capacity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(Hide)'!$A156,'Capacity Summary'!$I$138:$BH$138,0))="x",INDEX('Capacity Summary'!$C$139:$F$238,MATCH('Capacity Backing (Hide)'!AD$132,'Capacity Summary'!$B$139:$B$238,0),4),IF(INDEX('Capacity Summary'!$I$139:$BH$238,MATCH('Capacity Backing (Hide)'!AD$132,'Capacity Summary'!$B$139:$B$238,0),MATCH('Capacity Backing (Hide)'!$A156,'Capacity Summary'!$I$138:$BH$138,0))&lt;&gt;0,INDEX('Capacity Summary'!$I$139:$BH$238,MATCH('Capacity Backing (Hide)'!AD$132,'Capacity Summary'!$B$139:$B$238,0),MATCH('Capacity Backing (Hide)'!$A156,'Capacity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(Hide)'!$A156,'Capacity Summary'!$I$138:$BH$138,0))="x",INDEX('Capacity Summary'!$C$139:$F$238,MATCH('Capacity Backing (Hide)'!AE$132,'Capacity Summary'!$B$139:$B$238,0),4),IF(INDEX('Capacity Summary'!$I$139:$BH$238,MATCH('Capacity Backing (Hide)'!AE$132,'Capacity Summary'!$B$139:$B$238,0),MATCH('Capacity Backing (Hide)'!$A156,'Capacity Summary'!$I$138:$BH$138,0))&lt;&gt;0,INDEX('Capacity Summary'!$I$139:$BH$238,MATCH('Capacity Backing (Hide)'!AE$132,'Capacity Summary'!$B$139:$B$238,0),MATCH('Capacity Backing (Hide)'!$A156,'Capacity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(Hide)'!$A156,'Capacity Summary'!$I$138:$BH$138,0))="x",INDEX('Capacity Summary'!$C$139:$F$238,MATCH('Capacity Backing (Hide)'!AF$132,'Capacity Summary'!$B$139:$B$238,0),4),IF(INDEX('Capacity Summary'!$I$139:$BH$238,MATCH('Capacity Backing (Hide)'!AF$132,'Capacity Summary'!$B$139:$B$238,0),MATCH('Capacity Backing (Hide)'!$A156,'Capacity Summary'!$I$138:$BH$138,0))&lt;&gt;0,INDEX('Capacity Summary'!$I$139:$BH$238,MATCH('Capacity Backing (Hide)'!AF$132,'Capacity Summary'!$B$139:$B$238,0),MATCH('Capacity Backing (Hide)'!$A156,'Capacity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(Hide)'!$A156,'Capacity Summary'!$I$138:$BH$138,0))="x",INDEX('Capacity Summary'!$C$139:$F$238,MATCH('Capacity Backing (Hide)'!AG$132,'Capacity Summary'!$B$139:$B$238,0),4),IF(INDEX('Capacity Summary'!$I$139:$BH$238,MATCH('Capacity Backing (Hide)'!AG$132,'Capacity Summary'!$B$139:$B$238,0),MATCH('Capacity Backing (Hide)'!$A156,'Capacity Summary'!$I$138:$BH$138,0))&lt;&gt;0,INDEX('Capacity Summary'!$I$139:$BH$238,MATCH('Capacity Backing (Hide)'!AG$132,'Capacity Summary'!$B$139:$B$238,0),MATCH('Capacity Backing (Hide)'!$A156,'Capacity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(Hide)'!$A156,'Capacity Summary'!$I$138:$BH$138,0))="x",INDEX('Capacity Summary'!$C$139:$F$238,MATCH('Capacity Backing (Hide)'!AH$132,'Capacity Summary'!$B$139:$B$238,0),4),IF(INDEX('Capacity Summary'!$I$139:$BH$238,MATCH('Capacity Backing (Hide)'!AH$132,'Capacity Summary'!$B$139:$B$238,0),MATCH('Capacity Backing (Hide)'!$A156,'Capacity Summary'!$I$138:$BH$138,0))&lt;&gt;0,INDEX('Capacity Summary'!$I$139:$BH$238,MATCH('Capacity Backing (Hide)'!AH$132,'Capacity Summary'!$B$139:$B$238,0),MATCH('Capacity Backing (Hide)'!$A156,'Capacity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(Hide)'!$A156,'Capacity Summary'!$I$138:$BH$138,0))="x",INDEX('Capacity Summary'!$C$139:$F$238,MATCH('Capacity Backing (Hide)'!AI$132,'Capacity Summary'!$B$139:$B$238,0),4),IF(INDEX('Capacity Summary'!$I$139:$BH$238,MATCH('Capacity Backing (Hide)'!AI$132,'Capacity Summary'!$B$139:$B$238,0),MATCH('Capacity Backing (Hide)'!$A156,'Capacity Summary'!$I$138:$BH$138,0))&lt;&gt;0,INDEX('Capacity Summary'!$I$139:$BH$238,MATCH('Capacity Backing (Hide)'!AI$132,'Capacity Summary'!$B$139:$B$238,0),MATCH('Capacity Backing (Hide)'!$A156,'Capacity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(Hide)'!$A156,'Capacity Summary'!$I$138:$BH$138,0))="x",INDEX('Capacity Summary'!$C$139:$F$238,MATCH('Capacity Backing (Hide)'!AJ$132,'Capacity Summary'!$B$139:$B$238,0),4),IF(INDEX('Capacity Summary'!$I$139:$BH$238,MATCH('Capacity Backing (Hide)'!AJ$132,'Capacity Summary'!$B$139:$B$238,0),MATCH('Capacity Backing (Hide)'!$A156,'Capacity Summary'!$I$138:$BH$138,0))&lt;&gt;0,INDEX('Capacity Summary'!$I$139:$BH$238,MATCH('Capacity Backing (Hide)'!AJ$132,'Capacity Summary'!$B$139:$B$238,0),MATCH('Capacity Backing (Hide)'!$A156,'Capacity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(Hide)'!$A156,'Capacity Summary'!$I$138:$BH$138,0))="x",INDEX('Capacity Summary'!$C$139:$F$238,MATCH('Capacity Backing (Hide)'!AK$132,'Capacity Summary'!$B$139:$B$238,0),4),IF(INDEX('Capacity Summary'!$I$139:$BH$238,MATCH('Capacity Backing (Hide)'!AK$132,'Capacity Summary'!$B$139:$B$238,0),MATCH('Capacity Backing (Hide)'!$A156,'Capacity Summary'!$I$138:$BH$138,0))&lt;&gt;0,INDEX('Capacity Summary'!$I$139:$BH$238,MATCH('Capacity Backing (Hide)'!AK$132,'Capacity Summary'!$B$139:$B$238,0),MATCH('Capacity Backing (Hide)'!$A156,'Capacity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(Hide)'!$A156,'Capacity Summary'!$I$138:$BH$138,0))="x",INDEX('Capacity Summary'!$C$139:$F$238,MATCH('Capacity Backing (Hide)'!AL$132,'Capacity Summary'!$B$139:$B$238,0),4),IF(INDEX('Capacity Summary'!$I$139:$BH$238,MATCH('Capacity Backing (Hide)'!AL$132,'Capacity Summary'!$B$139:$B$238,0),MATCH('Capacity Backing (Hide)'!$A156,'Capacity Summary'!$I$138:$BH$138,0))&lt;&gt;0,INDEX('Capacity Summary'!$I$139:$BH$238,MATCH('Capacity Backing (Hide)'!AL$132,'Capacity Summary'!$B$139:$B$238,0),MATCH('Capacity Backing (Hide)'!$A156,'Capacity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(Hide)'!$A156,'Capacity Summary'!$I$138:$BH$138,0))="x",INDEX('Capacity Summary'!$C$139:$F$238,MATCH('Capacity Backing (Hide)'!AM$132,'Capacity Summary'!$B$139:$B$238,0),4),IF(INDEX('Capacity Summary'!$I$139:$BH$238,MATCH('Capacity Backing (Hide)'!AM$132,'Capacity Summary'!$B$139:$B$238,0),MATCH('Capacity Backing (Hide)'!$A156,'Capacity Summary'!$I$138:$BH$138,0))&lt;&gt;0,INDEX('Capacity Summary'!$I$139:$BH$238,MATCH('Capacity Backing (Hide)'!AM$132,'Capacity Summary'!$B$139:$B$238,0),MATCH('Capacity Backing (Hide)'!$A156,'Capacity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(Hide)'!$A156,'Capacity Summary'!$I$138:$BH$138,0))="x",INDEX('Capacity Summary'!$C$139:$F$238,MATCH('Capacity Backing (Hide)'!AN$132,'Capacity Summary'!$B$139:$B$238,0),4),IF(INDEX('Capacity Summary'!$I$139:$BH$238,MATCH('Capacity Backing (Hide)'!AN$132,'Capacity Summary'!$B$139:$B$238,0),MATCH('Capacity Backing (Hide)'!$A156,'Capacity Summary'!$I$138:$BH$138,0))&lt;&gt;0,INDEX('Capacity Summary'!$I$139:$BH$238,MATCH('Capacity Backing (Hide)'!AN$132,'Capacity Summary'!$B$139:$B$238,0),MATCH('Capacity Backing (Hide)'!$A156,'Capacity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(Hide)'!$A156,'Capacity Summary'!$I$138:$BH$138,0))="x",INDEX('Capacity Summary'!$C$139:$F$238,MATCH('Capacity Backing (Hide)'!AO$132,'Capacity Summary'!$B$139:$B$238,0),4),IF(INDEX('Capacity Summary'!$I$139:$BH$238,MATCH('Capacity Backing (Hide)'!AO$132,'Capacity Summary'!$B$139:$B$238,0),MATCH('Capacity Backing (Hide)'!$A156,'Capacity Summary'!$I$138:$BH$138,0))&lt;&gt;0,INDEX('Capacity Summary'!$I$139:$BH$238,MATCH('Capacity Backing (Hide)'!AO$132,'Capacity Summary'!$B$139:$B$238,0),MATCH('Capacity Backing (Hide)'!$A156,'Capacity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(Hide)'!$A156,'Capacity Summary'!$I$138:$BH$138,0))="x",INDEX('Capacity Summary'!$C$139:$F$238,MATCH('Capacity Backing (Hide)'!AP$132,'Capacity Summary'!$B$139:$B$238,0),4),IF(INDEX('Capacity Summary'!$I$139:$BH$238,MATCH('Capacity Backing (Hide)'!AP$132,'Capacity Summary'!$B$139:$B$238,0),MATCH('Capacity Backing (Hide)'!$A156,'Capacity Summary'!$I$138:$BH$138,0))&lt;&gt;0,INDEX('Capacity Summary'!$I$139:$BH$238,MATCH('Capacity Backing (Hide)'!AP$132,'Capacity Summary'!$B$139:$B$238,0),MATCH('Capacity Backing (Hide)'!$A156,'Capacity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(Hide)'!$A156,'Capacity Summary'!$I$138:$BH$138,0))="x",INDEX('Capacity Summary'!$C$139:$F$238,MATCH('Capacity Backing (Hide)'!AQ$132,'Capacity Summary'!$B$139:$B$238,0),4),IF(INDEX('Capacity Summary'!$I$139:$BH$238,MATCH('Capacity Backing (Hide)'!AQ$132,'Capacity Summary'!$B$139:$B$238,0),MATCH('Capacity Backing (Hide)'!$A156,'Capacity Summary'!$I$138:$BH$138,0))&lt;&gt;0,INDEX('Capacity Summary'!$I$139:$BH$238,MATCH('Capacity Backing (Hide)'!AQ$132,'Capacity Summary'!$B$139:$B$238,0),MATCH('Capacity Backing (Hide)'!$A156,'Capacity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(Hide)'!$A156,'Capacity Summary'!$I$138:$BH$138,0))="x",INDEX('Capacity Summary'!$C$139:$F$238,MATCH('Capacity Backing (Hide)'!AR$132,'Capacity Summary'!$B$139:$B$238,0),4),IF(INDEX('Capacity Summary'!$I$139:$BH$238,MATCH('Capacity Backing (Hide)'!AR$132,'Capacity Summary'!$B$139:$B$238,0),MATCH('Capacity Backing (Hide)'!$A156,'Capacity Summary'!$I$138:$BH$138,0))&lt;&gt;0,INDEX('Capacity Summary'!$I$139:$BH$238,MATCH('Capacity Backing (Hide)'!AR$132,'Capacity Summary'!$B$139:$B$238,0),MATCH('Capacity Backing (Hide)'!$A156,'Capacity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(Hide)'!$A156,'Capacity Summary'!$I$138:$BH$138,0))="x",INDEX('Capacity Summary'!$C$139:$F$238,MATCH('Capacity Backing (Hide)'!AS$132,'Capacity Summary'!$B$139:$B$238,0),4),IF(INDEX('Capacity Summary'!$I$139:$BH$238,MATCH('Capacity Backing (Hide)'!AS$132,'Capacity Summary'!$B$139:$B$238,0),MATCH('Capacity Backing (Hide)'!$A156,'Capacity Summary'!$I$138:$BH$138,0))&lt;&gt;0,INDEX('Capacity Summary'!$I$139:$BH$238,MATCH('Capacity Backing (Hide)'!AS$132,'Capacity Summary'!$B$139:$B$238,0),MATCH('Capacity Backing (Hide)'!$A156,'Capacity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(Hide)'!$A156,'Capacity Summary'!$I$138:$BH$138,0))="x",INDEX('Capacity Summary'!$C$139:$F$238,MATCH('Capacity Backing (Hide)'!AT$132,'Capacity Summary'!$B$139:$B$238,0),4),IF(INDEX('Capacity Summary'!$I$139:$BH$238,MATCH('Capacity Backing (Hide)'!AT$132,'Capacity Summary'!$B$139:$B$238,0),MATCH('Capacity Backing (Hide)'!$A156,'Capacity Summary'!$I$138:$BH$138,0))&lt;&gt;0,INDEX('Capacity Summary'!$I$139:$BH$238,MATCH('Capacity Backing (Hide)'!AT$132,'Capacity Summary'!$B$139:$B$238,0),MATCH('Capacity Backing (Hide)'!$A156,'Capacity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(Hide)'!$A156,'Capacity Summary'!$I$138:$BH$138,0))="x",INDEX('Capacity Summary'!$C$139:$F$238,MATCH('Capacity Backing (Hide)'!AU$132,'Capacity Summary'!$B$139:$B$238,0),4),IF(INDEX('Capacity Summary'!$I$139:$BH$238,MATCH('Capacity Backing (Hide)'!AU$132,'Capacity Summary'!$B$139:$B$238,0),MATCH('Capacity Backing (Hide)'!$A156,'Capacity Summary'!$I$138:$BH$138,0))&lt;&gt;0,INDEX('Capacity Summary'!$I$139:$BH$238,MATCH('Capacity Backing (Hide)'!AU$132,'Capacity Summary'!$B$139:$B$238,0),MATCH('Capacity Backing (Hide)'!$A156,'Capacity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(Hide)'!$A156,'Capacity Summary'!$I$138:$BH$138,0))="x",INDEX('Capacity Summary'!$C$139:$F$238,MATCH('Capacity Backing (Hide)'!AV$132,'Capacity Summary'!$B$139:$B$238,0),4),IF(INDEX('Capacity Summary'!$I$139:$BH$238,MATCH('Capacity Backing (Hide)'!AV$132,'Capacity Summary'!$B$139:$B$238,0),MATCH('Capacity Backing (Hide)'!$A156,'Capacity Summary'!$I$138:$BH$138,0))&lt;&gt;0,INDEX('Capacity Summary'!$I$139:$BH$238,MATCH('Capacity Backing (Hide)'!AV$132,'Capacity Summary'!$B$139:$B$238,0),MATCH('Capacity Backing (Hide)'!$A156,'Capacity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(Hide)'!$A156,'Capacity Summary'!$I$138:$BH$138,0))="x",INDEX('Capacity Summary'!$C$139:$F$238,MATCH('Capacity Backing (Hide)'!AW$132,'Capacity Summary'!$B$139:$B$238,0),4),IF(INDEX('Capacity Summary'!$I$139:$BH$238,MATCH('Capacity Backing (Hide)'!AW$132,'Capacity Summary'!$B$139:$B$238,0),MATCH('Capacity Backing (Hide)'!$A156,'Capacity Summary'!$I$138:$BH$138,0))&lt;&gt;0,INDEX('Capacity Summary'!$I$139:$BH$238,MATCH('Capacity Backing (Hide)'!AW$132,'Capacity Summary'!$B$139:$B$238,0),MATCH('Capacity Backing (Hide)'!$A156,'Capacity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(Hide)'!$A156,'Capacity Summary'!$I$138:$BH$138,0))="x",INDEX('Capacity Summary'!$C$139:$F$238,MATCH('Capacity Backing (Hide)'!AX$132,'Capacity Summary'!$B$139:$B$238,0),4),IF(INDEX('Capacity Summary'!$I$139:$BH$238,MATCH('Capacity Backing (Hide)'!AX$132,'Capacity Summary'!$B$139:$B$238,0),MATCH('Capacity Backing (Hide)'!$A156,'Capacity Summary'!$I$138:$BH$138,0))&lt;&gt;0,INDEX('Capacity Summary'!$I$139:$BH$238,MATCH('Capacity Backing (Hide)'!AX$132,'Capacity Summary'!$B$139:$B$238,0),MATCH('Capacity Backing (Hide)'!$A156,'Capacity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(Hide)'!$A156,'Capacity Summary'!$I$138:$BH$138,0))="x",INDEX('Capacity Summary'!$C$139:$F$238,MATCH('Capacity Backing (Hide)'!AY$132,'Capacity Summary'!$B$139:$B$238,0),4),IF(INDEX('Capacity Summary'!$I$139:$BH$238,MATCH('Capacity Backing (Hide)'!AY$132,'Capacity Summary'!$B$139:$B$238,0),MATCH('Capacity Backing (Hide)'!$A156,'Capacity Summary'!$I$138:$BH$138,0))&lt;&gt;0,INDEX('Capacity Summary'!$I$139:$BH$238,MATCH('Capacity Backing (Hide)'!AY$132,'Capacity Summary'!$B$139:$B$238,0),MATCH('Capacity Backing (Hide)'!$A156,'Capacity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(Hide)'!$A156,'Capacity Summary'!$I$138:$BH$138,0))="x",INDEX('Capacity Summary'!$C$139:$F$238,MATCH('Capacity Backing (Hide)'!AZ$132,'Capacity Summary'!$B$139:$B$238,0),4),IF(INDEX('Capacity Summary'!$I$139:$BH$238,MATCH('Capacity Backing (Hide)'!AZ$132,'Capacity Summary'!$B$139:$B$238,0),MATCH('Capacity Backing (Hide)'!$A156,'Capacity Summary'!$I$138:$BH$138,0))&lt;&gt;0,INDEX('Capacity Summary'!$I$139:$BH$238,MATCH('Capacity Backing (Hide)'!AZ$132,'Capacity Summary'!$B$139:$B$238,0),MATCH('Capacity Backing (Hide)'!$A156,'Capacity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(Hide)'!$A156,'Capacity Summary'!$I$138:$BH$138,0))="x",INDEX('Capacity Summary'!$C$139:$F$238,MATCH('Capacity Backing (Hide)'!BA$132,'Capacity Summary'!$B$139:$B$238,0),4),IF(INDEX('Capacity Summary'!$I$139:$BH$238,MATCH('Capacity Backing (Hide)'!BA$132,'Capacity Summary'!$B$139:$B$238,0),MATCH('Capacity Backing (Hide)'!$A156,'Capacity Summary'!$I$138:$BH$138,0))&lt;&gt;0,INDEX('Capacity Summary'!$I$139:$BH$238,MATCH('Capacity Backing (Hide)'!BA$132,'Capacity Summary'!$B$139:$B$238,0),MATCH('Capacity Backing (Hide)'!$A156,'Capacity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(Hide)'!$A156,'Capacity Summary'!$I$138:$BH$138,0))="x",INDEX('Capacity Summary'!$C$139:$F$238,MATCH('Capacity Backing (Hide)'!BB$132,'Capacity Summary'!$B$139:$B$238,0),4),IF(INDEX('Capacity Summary'!$I$139:$BH$238,MATCH('Capacity Backing (Hide)'!BB$132,'Capacity Summary'!$B$139:$B$238,0),MATCH('Capacity Backing (Hide)'!$A156,'Capacity Summary'!$I$138:$BH$138,0))&lt;&gt;0,INDEX('Capacity Summary'!$I$139:$BH$238,MATCH('Capacity Backing (Hide)'!BB$132,'Capacity Summary'!$B$139:$B$238,0),MATCH('Capacity Backing (Hide)'!$A156,'Capacity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(Hide)'!$A156,'Capacity Summary'!$I$138:$BH$138,0))="x",INDEX('Capacity Summary'!$C$139:$F$238,MATCH('Capacity Backing (Hide)'!BC$132,'Capacity Summary'!$B$139:$B$238,0),4),IF(INDEX('Capacity Summary'!$I$139:$BH$238,MATCH('Capacity Backing (Hide)'!BC$132,'Capacity Summary'!$B$139:$B$238,0),MATCH('Capacity Backing (Hide)'!$A156,'Capacity Summary'!$I$138:$BH$138,0))&lt;&gt;0,INDEX('Capacity Summary'!$I$139:$BH$238,MATCH('Capacity Backing (Hide)'!BC$132,'Capacity Summary'!$B$139:$B$238,0),MATCH('Capacity Backing (Hide)'!$A156,'Capacity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(Hide)'!$A156,'Capacity Summary'!$I$138:$BH$138,0))="x",INDEX('Capacity Summary'!$C$139:$F$238,MATCH('Capacity Backing (Hide)'!BD$132,'Capacity Summary'!$B$139:$B$238,0),4),IF(INDEX('Capacity Summary'!$I$139:$BH$238,MATCH('Capacity Backing (Hide)'!BD$132,'Capacity Summary'!$B$139:$B$238,0),MATCH('Capacity Backing (Hide)'!$A156,'Capacity Summary'!$I$138:$BH$138,0))&lt;&gt;0,INDEX('Capacity Summary'!$I$139:$BH$238,MATCH('Capacity Backing (Hide)'!BD$132,'Capacity Summary'!$B$139:$B$238,0),MATCH('Capacity Backing (Hide)'!$A156,'Capacity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(Hide)'!$A156,'Capacity Summary'!$I$138:$BH$138,0))="x",INDEX('Capacity Summary'!$C$139:$F$238,MATCH('Capacity Backing (Hide)'!BE$132,'Capacity Summary'!$B$139:$B$238,0),4),IF(INDEX('Capacity Summary'!$I$139:$BH$238,MATCH('Capacity Backing (Hide)'!BE$132,'Capacity Summary'!$B$139:$B$238,0),MATCH('Capacity Backing (Hide)'!$A156,'Capacity Summary'!$I$138:$BH$138,0))&lt;&gt;0,INDEX('Capacity Summary'!$I$139:$BH$238,MATCH('Capacity Backing (Hide)'!BE$132,'Capacity Summary'!$B$139:$B$238,0),MATCH('Capacity Backing (Hide)'!$A156,'Capacity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(Hide)'!$A156,'Capacity Summary'!$I$138:$BH$138,0))="x",INDEX('Capacity Summary'!$C$139:$F$238,MATCH('Capacity Backing (Hide)'!BF$132,'Capacity Summary'!$B$139:$B$238,0),4),IF(INDEX('Capacity Summary'!$I$139:$BH$238,MATCH('Capacity Backing (Hide)'!BF$132,'Capacity Summary'!$B$139:$B$238,0),MATCH('Capacity Backing (Hide)'!$A156,'Capacity Summary'!$I$138:$BH$138,0))&lt;&gt;0,INDEX('Capacity Summary'!$I$139:$BH$238,MATCH('Capacity Backing (Hide)'!BF$132,'Capacity Summary'!$B$139:$B$238,0),MATCH('Capacity Backing (Hide)'!$A156,'Capacity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(Hide)'!$A156,'Capacity Summary'!$I$138:$BH$138,0))="x",INDEX('Capacity Summary'!$C$139:$F$238,MATCH('Capacity Backing (Hide)'!BG$132,'Capacity Summary'!$B$139:$B$238,0),4),IF(INDEX('Capacity Summary'!$I$139:$BH$238,MATCH('Capacity Backing (Hide)'!BG$132,'Capacity Summary'!$B$139:$B$238,0),MATCH('Capacity Backing (Hide)'!$A156,'Capacity Summary'!$I$138:$BH$138,0))&lt;&gt;0,INDEX('Capacity Summary'!$I$139:$BH$238,MATCH('Capacity Backing (Hide)'!BG$132,'Capacity Summary'!$B$139:$B$238,0),MATCH('Capacity Backing (Hide)'!$A156,'Capacity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(Hide)'!$A156,'Capacity Summary'!$I$138:$BH$138,0))="x",INDEX('Capacity Summary'!$C$139:$F$238,MATCH('Capacity Backing (Hide)'!BH$132,'Capacity Summary'!$B$139:$B$238,0),4),IF(INDEX('Capacity Summary'!$I$139:$BH$238,MATCH('Capacity Backing (Hide)'!BH$132,'Capacity Summary'!$B$139:$B$238,0),MATCH('Capacity Backing (Hide)'!$A156,'Capacity Summary'!$I$138:$BH$138,0))&lt;&gt;0,INDEX('Capacity Summary'!$I$139:$BH$238,MATCH('Capacity Backing (Hide)'!BH$132,'Capacity Summary'!$B$139:$B$238,0),MATCH('Capacity Backing (Hide)'!$A156,'Capacity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(Hide)'!$A156,'Capacity Summary'!$I$138:$BH$138,0))="x",INDEX('Capacity Summary'!$C$139:$F$238,MATCH('Capacity Backing (Hide)'!BI$132,'Capacity Summary'!$B$139:$B$238,0),4),IF(INDEX('Capacity Summary'!$I$139:$BH$238,MATCH('Capacity Backing (Hide)'!BI$132,'Capacity Summary'!$B$139:$B$238,0),MATCH('Capacity Backing (Hide)'!$A156,'Capacity Summary'!$I$138:$BH$138,0))&lt;&gt;0,INDEX('Capacity Summary'!$I$139:$BH$238,MATCH('Capacity Backing (Hide)'!BI$132,'Capacity Summary'!$B$139:$B$238,0),MATCH('Capacity Backing (Hide)'!$A156,'Capacity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(Hide)'!$A156,'Capacity Summary'!$I$138:$BH$138,0))="x",INDEX('Capacity Summary'!$C$139:$F$238,MATCH('Capacity Backing (Hide)'!BJ$132,'Capacity Summary'!$B$139:$B$238,0),4),IF(INDEX('Capacity Summary'!$I$139:$BH$238,MATCH('Capacity Backing (Hide)'!BJ$132,'Capacity Summary'!$B$139:$B$238,0),MATCH('Capacity Backing (Hide)'!$A156,'Capacity Summary'!$I$138:$BH$138,0))&lt;&gt;0,INDEX('Capacity Summary'!$I$139:$BH$238,MATCH('Capacity Backing (Hide)'!BJ$132,'Capacity Summary'!$B$139:$B$238,0),MATCH('Capacity Backing (Hide)'!$A156,'Capacity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(Hide)'!$A156,'Capacity Summary'!$I$138:$BH$138,0))="x",INDEX('Capacity Summary'!$C$139:$F$238,MATCH('Capacity Backing (Hide)'!BK$132,'Capacity Summary'!$B$139:$B$238,0),4),IF(INDEX('Capacity Summary'!$I$139:$BH$238,MATCH('Capacity Backing (Hide)'!BK$132,'Capacity Summary'!$B$139:$B$238,0),MATCH('Capacity Backing (Hide)'!$A156,'Capacity Summary'!$I$138:$BH$138,0))&lt;&gt;0,INDEX('Capacity Summary'!$I$139:$BH$238,MATCH('Capacity Backing (Hide)'!BK$132,'Capacity Summary'!$B$139:$B$238,0),MATCH('Capacity Backing (Hide)'!$A156,'Capacity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(Hide)'!$A156,'Capacity Summary'!$I$138:$BH$138,0))="x",INDEX('Capacity Summary'!$C$139:$F$238,MATCH('Capacity Backing (Hide)'!BL$132,'Capacity Summary'!$B$139:$B$238,0),4),IF(INDEX('Capacity Summary'!$I$139:$BH$238,MATCH('Capacity Backing (Hide)'!BL$132,'Capacity Summary'!$B$139:$B$238,0),MATCH('Capacity Backing (Hide)'!$A156,'Capacity Summary'!$I$138:$BH$138,0))&lt;&gt;0,INDEX('Capacity Summary'!$I$139:$BH$238,MATCH('Capacity Backing (Hide)'!BL$132,'Capacity Summary'!$B$139:$B$238,0),MATCH('Capacity Backing (Hide)'!$A156,'Capacity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(Hide)'!$A156,'Capacity Summary'!$I$138:$BH$138,0))="x",INDEX('Capacity Summary'!$C$139:$F$238,MATCH('Capacity Backing (Hide)'!BM$132,'Capacity Summary'!$B$139:$B$238,0),4),IF(INDEX('Capacity Summary'!$I$139:$BH$238,MATCH('Capacity Backing (Hide)'!BM$132,'Capacity Summary'!$B$139:$B$238,0),MATCH('Capacity Backing (Hide)'!$A156,'Capacity Summary'!$I$138:$BH$138,0))&lt;&gt;0,INDEX('Capacity Summary'!$I$139:$BH$238,MATCH('Capacity Backing (Hide)'!BM$132,'Capacity Summary'!$B$139:$B$238,0),MATCH('Capacity Backing (Hide)'!$A156,'Capacity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(Hide)'!$A156,'Capacity Summary'!$I$138:$BH$138,0))="x",INDEX('Capacity Summary'!$C$139:$F$238,MATCH('Capacity Backing (Hide)'!BN$132,'Capacity Summary'!$B$139:$B$238,0),4),IF(INDEX('Capacity Summary'!$I$139:$BH$238,MATCH('Capacity Backing (Hide)'!BN$132,'Capacity Summary'!$B$139:$B$238,0),MATCH('Capacity Backing (Hide)'!$A156,'Capacity Summary'!$I$138:$BH$138,0))&lt;&gt;0,INDEX('Capacity Summary'!$I$139:$BH$238,MATCH('Capacity Backing (Hide)'!BN$132,'Capacity Summary'!$B$139:$B$238,0),MATCH('Capacity Backing (Hide)'!$A156,'Capacity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(Hide)'!$A156,'Capacity Summary'!$I$138:$BH$138,0))="x",INDEX('Capacity Summary'!$C$139:$F$238,MATCH('Capacity Backing (Hide)'!BO$132,'Capacity Summary'!$B$139:$B$238,0),4),IF(INDEX('Capacity Summary'!$I$139:$BH$238,MATCH('Capacity Backing (Hide)'!BO$132,'Capacity Summary'!$B$139:$B$238,0),MATCH('Capacity Backing (Hide)'!$A156,'Capacity Summary'!$I$138:$BH$138,0))&lt;&gt;0,INDEX('Capacity Summary'!$I$139:$BH$238,MATCH('Capacity Backing (Hide)'!BO$132,'Capacity Summary'!$B$139:$B$238,0),MATCH('Capacity Backing (Hide)'!$A156,'Capacity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(Hide)'!$A156,'Capacity Summary'!$I$138:$BH$138,0))="x",INDEX('Capacity Summary'!$C$139:$F$238,MATCH('Capacity Backing (Hide)'!BP$132,'Capacity Summary'!$B$139:$B$238,0),4),IF(INDEX('Capacity Summary'!$I$139:$BH$238,MATCH('Capacity Backing (Hide)'!BP$132,'Capacity Summary'!$B$139:$B$238,0),MATCH('Capacity Backing (Hide)'!$A156,'Capacity Summary'!$I$138:$BH$138,0))&lt;&gt;0,INDEX('Capacity Summary'!$I$139:$BH$238,MATCH('Capacity Backing (Hide)'!BP$132,'Capacity Summary'!$B$139:$B$238,0),MATCH('Capacity Backing (Hide)'!$A156,'Capacity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(Hide)'!$A156,'Capacity Summary'!$I$138:$BH$138,0))="x",INDEX('Capacity Summary'!$C$139:$F$238,MATCH('Capacity Backing (Hide)'!BQ$132,'Capacity Summary'!$B$139:$B$238,0),4),IF(INDEX('Capacity Summary'!$I$139:$BH$238,MATCH('Capacity Backing (Hide)'!BQ$132,'Capacity Summary'!$B$139:$B$238,0),MATCH('Capacity Backing (Hide)'!$A156,'Capacity Summary'!$I$138:$BH$138,0))&lt;&gt;0,INDEX('Capacity Summary'!$I$139:$BH$238,MATCH('Capacity Backing (Hide)'!BQ$132,'Capacity Summary'!$B$139:$B$238,0),MATCH('Capacity Backing (Hide)'!$A156,'Capacity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(Hide)'!$A156,'Capacity Summary'!$I$138:$BH$138,0))="x",INDEX('Capacity Summary'!$C$139:$F$238,MATCH('Capacity Backing (Hide)'!BR$132,'Capacity Summary'!$B$139:$B$238,0),4),IF(INDEX('Capacity Summary'!$I$139:$BH$238,MATCH('Capacity Backing (Hide)'!BR$132,'Capacity Summary'!$B$139:$B$238,0),MATCH('Capacity Backing (Hide)'!$A156,'Capacity Summary'!$I$138:$BH$138,0))&lt;&gt;0,INDEX('Capacity Summary'!$I$139:$BH$238,MATCH('Capacity Backing (Hide)'!BR$132,'Capacity Summary'!$B$139:$B$238,0),MATCH('Capacity Backing (Hide)'!$A156,'Capacity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(Hide)'!$A156,'Capacity Summary'!$I$138:$BH$138,0))="x",INDEX('Capacity Summary'!$C$139:$F$238,MATCH('Capacity Backing (Hide)'!BS$132,'Capacity Summary'!$B$139:$B$238,0),4),IF(INDEX('Capacity Summary'!$I$139:$BH$238,MATCH('Capacity Backing (Hide)'!BS$132,'Capacity Summary'!$B$139:$B$238,0),MATCH('Capacity Backing (Hide)'!$A156,'Capacity Summary'!$I$138:$BH$138,0))&lt;&gt;0,INDEX('Capacity Summary'!$I$139:$BH$238,MATCH('Capacity Backing (Hide)'!BS$132,'Capacity Summary'!$B$139:$B$238,0),MATCH('Capacity Backing (Hide)'!$A156,'Capacity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(Hide)'!$A156,'Capacity Summary'!$I$138:$BH$138,0))="x",INDEX('Capacity Summary'!$C$139:$F$238,MATCH('Capacity Backing (Hide)'!BT$132,'Capacity Summary'!$B$139:$B$238,0),4),IF(INDEX('Capacity Summary'!$I$139:$BH$238,MATCH('Capacity Backing (Hide)'!BT$132,'Capacity Summary'!$B$139:$B$238,0),MATCH('Capacity Backing (Hide)'!$A156,'Capacity Summary'!$I$138:$BH$138,0))&lt;&gt;0,INDEX('Capacity Summary'!$I$139:$BH$238,MATCH('Capacity Backing (Hide)'!BT$132,'Capacity Summary'!$B$139:$B$238,0),MATCH('Capacity Backing (Hide)'!$A156,'Capacity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(Hide)'!$A156,'Capacity Summary'!$I$138:$BH$138,0))="x",INDEX('Capacity Summary'!$C$139:$F$238,MATCH('Capacity Backing (Hide)'!BU$132,'Capacity Summary'!$B$139:$B$238,0),4),IF(INDEX('Capacity Summary'!$I$139:$BH$238,MATCH('Capacity Backing (Hide)'!BU$132,'Capacity Summary'!$B$139:$B$238,0),MATCH('Capacity Backing (Hide)'!$A156,'Capacity Summary'!$I$138:$BH$138,0))&lt;&gt;0,INDEX('Capacity Summary'!$I$139:$BH$238,MATCH('Capacity Backing (Hide)'!BU$132,'Capacity Summary'!$B$139:$B$238,0),MATCH('Capacity Backing (Hide)'!$A156,'Capacity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(Hide)'!$A156,'Capacity Summary'!$I$138:$BH$138,0))="x",INDEX('Capacity Summary'!$C$139:$F$238,MATCH('Capacity Backing (Hide)'!BV$132,'Capacity Summary'!$B$139:$B$238,0),4),IF(INDEX('Capacity Summary'!$I$139:$BH$238,MATCH('Capacity Backing (Hide)'!BV$132,'Capacity Summary'!$B$139:$B$238,0),MATCH('Capacity Backing (Hide)'!$A156,'Capacity Summary'!$I$138:$BH$138,0))&lt;&gt;0,INDEX('Capacity Summary'!$I$139:$BH$238,MATCH('Capacity Backing (Hide)'!BV$132,'Capacity Summary'!$B$139:$B$238,0),MATCH('Capacity Backing (Hide)'!$A156,'Capacity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(Hide)'!$A156,'Capacity Summary'!$I$138:$BH$138,0))="x",INDEX('Capacity Summary'!$C$139:$F$238,MATCH('Capacity Backing (Hide)'!BW$132,'Capacity Summary'!$B$139:$B$238,0),4),IF(INDEX('Capacity Summary'!$I$139:$BH$238,MATCH('Capacity Backing (Hide)'!BW$132,'Capacity Summary'!$B$139:$B$238,0),MATCH('Capacity Backing (Hide)'!$A156,'Capacity Summary'!$I$138:$BH$138,0))&lt;&gt;0,INDEX('Capacity Summary'!$I$139:$BH$238,MATCH('Capacity Backing (Hide)'!BW$132,'Capacity Summary'!$B$139:$B$238,0),MATCH('Capacity Backing (Hide)'!$A156,'Capacity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(Hide)'!$A156,'Capacity Summary'!$I$138:$BH$138,0))="x",INDEX('Capacity Summary'!$C$139:$F$238,MATCH('Capacity Backing (Hide)'!BX$132,'Capacity Summary'!$B$139:$B$238,0),4),IF(INDEX('Capacity Summary'!$I$139:$BH$238,MATCH('Capacity Backing (Hide)'!BX$132,'Capacity Summary'!$B$139:$B$238,0),MATCH('Capacity Backing (Hide)'!$A156,'Capacity Summary'!$I$138:$BH$138,0))&lt;&gt;0,INDEX('Capacity Summary'!$I$139:$BH$238,MATCH('Capacity Backing (Hide)'!BX$132,'Capacity Summary'!$B$139:$B$238,0),MATCH('Capacity Backing (Hide)'!$A156,'Capacity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(Hide)'!$A156,'Capacity Summary'!$I$138:$BH$138,0))="x",INDEX('Capacity Summary'!$C$139:$F$238,MATCH('Capacity Backing (Hide)'!BY$132,'Capacity Summary'!$B$139:$B$238,0),4),IF(INDEX('Capacity Summary'!$I$139:$BH$238,MATCH('Capacity Backing (Hide)'!BY$132,'Capacity Summary'!$B$139:$B$238,0),MATCH('Capacity Backing (Hide)'!$A156,'Capacity Summary'!$I$138:$BH$138,0))&lt;&gt;0,INDEX('Capacity Summary'!$I$139:$BH$238,MATCH('Capacity Backing (Hide)'!BY$132,'Capacity Summary'!$B$139:$B$238,0),MATCH('Capacity Backing (Hide)'!$A156,'Capacity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(Hide)'!$A156,'Capacity Summary'!$I$138:$BH$138,0))="x",INDEX('Capacity Summary'!$C$139:$F$238,MATCH('Capacity Backing (Hide)'!BZ$132,'Capacity Summary'!$B$139:$B$238,0),4),IF(INDEX('Capacity Summary'!$I$139:$BH$238,MATCH('Capacity Backing (Hide)'!BZ$132,'Capacity Summary'!$B$139:$B$238,0),MATCH('Capacity Backing (Hide)'!$A156,'Capacity Summary'!$I$138:$BH$138,0))&lt;&gt;0,INDEX('Capacity Summary'!$I$139:$BH$238,MATCH('Capacity Backing (Hide)'!BZ$132,'Capacity Summary'!$B$139:$B$238,0),MATCH('Capacity Backing (Hide)'!$A156,'Capacity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(Hide)'!$A156,'Capacity Summary'!$I$138:$BH$138,0))="x",INDEX('Capacity Summary'!$C$139:$F$238,MATCH('Capacity Backing (Hide)'!CA$132,'Capacity Summary'!$B$139:$B$238,0),4),IF(INDEX('Capacity Summary'!$I$139:$BH$238,MATCH('Capacity Backing (Hide)'!CA$132,'Capacity Summary'!$B$139:$B$238,0),MATCH('Capacity Backing (Hide)'!$A156,'Capacity Summary'!$I$138:$BH$138,0))&lt;&gt;0,INDEX('Capacity Summary'!$I$139:$BH$238,MATCH('Capacity Backing (Hide)'!CA$132,'Capacity Summary'!$B$139:$B$238,0),MATCH('Capacity Backing (Hide)'!$A156,'Capacity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(Hide)'!$A156,'Capacity Summary'!$I$138:$BH$138,0))="x",INDEX('Capacity Summary'!$C$139:$F$238,MATCH('Capacity Backing (Hide)'!CB$132,'Capacity Summary'!$B$139:$B$238,0),4),IF(INDEX('Capacity Summary'!$I$139:$BH$238,MATCH('Capacity Backing (Hide)'!CB$132,'Capacity Summary'!$B$139:$B$238,0),MATCH('Capacity Backing (Hide)'!$A156,'Capacity Summary'!$I$138:$BH$138,0))&lt;&gt;0,INDEX('Capacity Summary'!$I$139:$BH$238,MATCH('Capacity Backing (Hide)'!CB$132,'Capacity Summary'!$B$139:$B$238,0),MATCH('Capacity Backing (Hide)'!$A156,'Capacity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(Hide)'!$A156,'Capacity Summary'!$I$138:$BH$138,0))="x",INDEX('Capacity Summary'!$C$139:$F$238,MATCH('Capacity Backing (Hide)'!CC$132,'Capacity Summary'!$B$139:$B$238,0),4),IF(INDEX('Capacity Summary'!$I$139:$BH$238,MATCH('Capacity Backing (Hide)'!CC$132,'Capacity Summary'!$B$139:$B$238,0),MATCH('Capacity Backing (Hide)'!$A156,'Capacity Summary'!$I$138:$BH$138,0))&lt;&gt;0,INDEX('Capacity Summary'!$I$139:$BH$238,MATCH('Capacity Backing (Hide)'!CC$132,'Capacity Summary'!$B$139:$B$238,0),MATCH('Capacity Backing (Hide)'!$A156,'Capacity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(Hide)'!$A156,'Capacity Summary'!$I$138:$BH$138,0))="x",INDEX('Capacity Summary'!$C$139:$F$238,MATCH('Capacity Backing (Hide)'!CD$132,'Capacity Summary'!$B$139:$B$238,0),4),IF(INDEX('Capacity Summary'!$I$139:$BH$238,MATCH('Capacity Backing (Hide)'!CD$132,'Capacity Summary'!$B$139:$B$238,0),MATCH('Capacity Backing (Hide)'!$A156,'Capacity Summary'!$I$138:$BH$138,0))&lt;&gt;0,INDEX('Capacity Summary'!$I$139:$BH$238,MATCH('Capacity Backing (Hide)'!CD$132,'Capacity Summary'!$B$139:$B$238,0),MATCH('Capacity Backing (Hide)'!$A156,'Capacity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(Hide)'!$A156,'Capacity Summary'!$I$138:$BH$138,0))="x",INDEX('Capacity Summary'!$C$139:$F$238,MATCH('Capacity Backing (Hide)'!CE$132,'Capacity Summary'!$B$139:$B$238,0),4),IF(INDEX('Capacity Summary'!$I$139:$BH$238,MATCH('Capacity Backing (Hide)'!CE$132,'Capacity Summary'!$B$139:$B$238,0),MATCH('Capacity Backing (Hide)'!$A156,'Capacity Summary'!$I$138:$BH$138,0))&lt;&gt;0,INDEX('Capacity Summary'!$I$139:$BH$238,MATCH('Capacity Backing (Hide)'!CE$132,'Capacity Summary'!$B$139:$B$238,0),MATCH('Capacity Backing (Hide)'!$A156,'Capacity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(Hide)'!$A156,'Capacity Summary'!$I$138:$BH$138,0))="x",INDEX('Capacity Summary'!$C$139:$F$238,MATCH('Capacity Backing (Hide)'!CF$132,'Capacity Summary'!$B$139:$B$238,0),4),IF(INDEX('Capacity Summary'!$I$139:$BH$238,MATCH('Capacity Backing (Hide)'!CF$132,'Capacity Summary'!$B$139:$B$238,0),MATCH('Capacity Backing (Hide)'!$A156,'Capacity Summary'!$I$138:$BH$138,0))&lt;&gt;0,INDEX('Capacity Summary'!$I$139:$BH$238,MATCH('Capacity Backing (Hide)'!CF$132,'Capacity Summary'!$B$139:$B$238,0),MATCH('Capacity Backing (Hide)'!$A156,'Capacity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(Hide)'!$A156,'Capacity Summary'!$I$138:$BH$138,0))="x",INDEX('Capacity Summary'!$C$139:$F$238,MATCH('Capacity Backing (Hide)'!CG$132,'Capacity Summary'!$B$139:$B$238,0),4),IF(INDEX('Capacity Summary'!$I$139:$BH$238,MATCH('Capacity Backing (Hide)'!CG$132,'Capacity Summary'!$B$139:$B$238,0),MATCH('Capacity Backing (Hide)'!$A156,'Capacity Summary'!$I$138:$BH$138,0))&lt;&gt;0,INDEX('Capacity Summary'!$I$139:$BH$238,MATCH('Capacity Backing (Hide)'!CG$132,'Capacity Summary'!$B$139:$B$238,0),MATCH('Capacity Backing (Hide)'!$A156,'Capacity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(Hide)'!$A156,'Capacity Summary'!$I$138:$BH$138,0))="x",INDEX('Capacity Summary'!$C$139:$F$238,MATCH('Capacity Backing (Hide)'!CH$132,'Capacity Summary'!$B$139:$B$238,0),4),IF(INDEX('Capacity Summary'!$I$139:$BH$238,MATCH('Capacity Backing (Hide)'!CH$132,'Capacity Summary'!$B$139:$B$238,0),MATCH('Capacity Backing (Hide)'!$A156,'Capacity Summary'!$I$138:$BH$138,0))&lt;&gt;0,INDEX('Capacity Summary'!$I$139:$BH$238,MATCH('Capacity Backing (Hide)'!CH$132,'Capacity Summary'!$B$139:$B$238,0),MATCH('Capacity Backing (Hide)'!$A156,'Capacity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(Hide)'!$A156,'Capacity Summary'!$I$138:$BH$138,0))="x",INDEX('Capacity Summary'!$C$139:$F$238,MATCH('Capacity Backing (Hide)'!CI$132,'Capacity Summary'!$B$139:$B$238,0),4),IF(INDEX('Capacity Summary'!$I$139:$BH$238,MATCH('Capacity Backing (Hide)'!CI$132,'Capacity Summary'!$B$139:$B$238,0),MATCH('Capacity Backing (Hide)'!$A156,'Capacity Summary'!$I$138:$BH$138,0))&lt;&gt;0,INDEX('Capacity Summary'!$I$139:$BH$238,MATCH('Capacity Backing (Hide)'!CI$132,'Capacity Summary'!$B$139:$B$238,0),MATCH('Capacity Backing (Hide)'!$A156,'Capacity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(Hide)'!$A156,'Capacity Summary'!$I$138:$BH$138,0))="x",INDEX('Capacity Summary'!$C$139:$F$238,MATCH('Capacity Backing (Hide)'!CJ$132,'Capacity Summary'!$B$139:$B$238,0),4),IF(INDEX('Capacity Summary'!$I$139:$BH$238,MATCH('Capacity Backing (Hide)'!CJ$132,'Capacity Summary'!$B$139:$B$238,0),MATCH('Capacity Backing (Hide)'!$A156,'Capacity Summary'!$I$138:$BH$138,0))&lt;&gt;0,INDEX('Capacity Summary'!$I$139:$BH$238,MATCH('Capacity Backing (Hide)'!CJ$132,'Capacity Summary'!$B$139:$B$238,0),MATCH('Capacity Backing (Hide)'!$A156,'Capacity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(Hide)'!$A156,'Capacity Summary'!$I$138:$BH$138,0))="x",INDEX('Capacity Summary'!$C$139:$F$238,MATCH('Capacity Backing (Hide)'!CK$132,'Capacity Summary'!$B$139:$B$238,0),4),IF(INDEX('Capacity Summary'!$I$139:$BH$238,MATCH('Capacity Backing (Hide)'!CK$132,'Capacity Summary'!$B$139:$B$238,0),MATCH('Capacity Backing (Hide)'!$A156,'Capacity Summary'!$I$138:$BH$138,0))&lt;&gt;0,INDEX('Capacity Summary'!$I$139:$BH$238,MATCH('Capacity Backing (Hide)'!CK$132,'Capacity Summary'!$B$139:$B$238,0),MATCH('Capacity Backing (Hide)'!$A156,'Capacity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(Hide)'!$A156,'Capacity Summary'!$I$138:$BH$138,0))="x",INDEX('Capacity Summary'!$C$139:$F$238,MATCH('Capacity Backing (Hide)'!CL$132,'Capacity Summary'!$B$139:$B$238,0),4),IF(INDEX('Capacity Summary'!$I$139:$BH$238,MATCH('Capacity Backing (Hide)'!CL$132,'Capacity Summary'!$B$139:$B$238,0),MATCH('Capacity Backing (Hide)'!$A156,'Capacity Summary'!$I$138:$BH$138,0))&lt;&gt;0,INDEX('Capacity Summary'!$I$139:$BH$238,MATCH('Capacity Backing (Hide)'!CL$132,'Capacity Summary'!$B$139:$B$238,0),MATCH('Capacity Backing (Hide)'!$A156,'Capacity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(Hide)'!$A156,'Capacity Summary'!$I$138:$BH$138,0))="x",INDEX('Capacity Summary'!$C$139:$F$238,MATCH('Capacity Backing (Hide)'!CM$132,'Capacity Summary'!$B$139:$B$238,0),4),IF(INDEX('Capacity Summary'!$I$139:$BH$238,MATCH('Capacity Backing (Hide)'!CM$132,'Capacity Summary'!$B$139:$B$238,0),MATCH('Capacity Backing (Hide)'!$A156,'Capacity Summary'!$I$138:$BH$138,0))&lt;&gt;0,INDEX('Capacity Summary'!$I$139:$BH$238,MATCH('Capacity Backing (Hide)'!CM$132,'Capacity Summary'!$B$139:$B$238,0),MATCH('Capacity Backing (Hide)'!$A156,'Capacity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(Hide)'!$A156,'Capacity Summary'!$I$138:$BH$138,0))="x",INDEX('Capacity Summary'!$C$139:$F$238,MATCH('Capacity Backing (Hide)'!CN$132,'Capacity Summary'!$B$139:$B$238,0),4),IF(INDEX('Capacity Summary'!$I$139:$BH$238,MATCH('Capacity Backing (Hide)'!CN$132,'Capacity Summary'!$B$139:$B$238,0),MATCH('Capacity Backing (Hide)'!$A156,'Capacity Summary'!$I$138:$BH$138,0))&lt;&gt;0,INDEX('Capacity Summary'!$I$139:$BH$238,MATCH('Capacity Backing (Hide)'!CN$132,'Capacity Summary'!$B$139:$B$238,0),MATCH('Capacity Backing (Hide)'!$A156,'Capacity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(Hide)'!$A156,'Capacity Summary'!$I$138:$BH$138,0))="x",INDEX('Capacity Summary'!$C$139:$F$238,MATCH('Capacity Backing (Hide)'!CO$132,'Capacity Summary'!$B$139:$B$238,0),4),IF(INDEX('Capacity Summary'!$I$139:$BH$238,MATCH('Capacity Backing (Hide)'!CO$132,'Capacity Summary'!$B$139:$B$238,0),MATCH('Capacity Backing (Hide)'!$A156,'Capacity Summary'!$I$138:$BH$138,0))&lt;&gt;0,INDEX('Capacity Summary'!$I$139:$BH$238,MATCH('Capacity Backing (Hide)'!CO$132,'Capacity Summary'!$B$139:$B$238,0),MATCH('Capacity Backing (Hide)'!$A156,'Capacity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(Hide)'!$A156,'Capacity Summary'!$I$138:$BH$138,0))="x",INDEX('Capacity Summary'!$C$139:$F$238,MATCH('Capacity Backing (Hide)'!CP$132,'Capacity Summary'!$B$139:$B$238,0),4),IF(INDEX('Capacity Summary'!$I$139:$BH$238,MATCH('Capacity Backing (Hide)'!CP$132,'Capacity Summary'!$B$139:$B$238,0),MATCH('Capacity Backing (Hide)'!$A156,'Capacity Summary'!$I$138:$BH$138,0))&lt;&gt;0,INDEX('Capacity Summary'!$I$139:$BH$238,MATCH('Capacity Backing (Hide)'!CP$132,'Capacity Summary'!$B$139:$B$238,0),MATCH('Capacity Backing (Hide)'!$A156,'Capacity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(Hide)'!$A156,'Capacity Summary'!$I$138:$BH$138,0))="x",INDEX('Capacity Summary'!$C$139:$F$238,MATCH('Capacity Backing (Hide)'!CQ$132,'Capacity Summary'!$B$139:$B$238,0),4),IF(INDEX('Capacity Summary'!$I$139:$BH$238,MATCH('Capacity Backing (Hide)'!CQ$132,'Capacity Summary'!$B$139:$B$238,0),MATCH('Capacity Backing (Hide)'!$A156,'Capacity Summary'!$I$138:$BH$138,0))&lt;&gt;0,INDEX('Capacity Summary'!$I$139:$BH$238,MATCH('Capacity Backing (Hide)'!CQ$132,'Capacity Summary'!$B$139:$B$238,0),MATCH('Capacity Backing (Hide)'!$A156,'Capacity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(Hide)'!$A156,'Capacity Summary'!$I$138:$BH$138,0))="x",INDEX('Capacity Summary'!$C$139:$F$238,MATCH('Capacity Backing (Hide)'!CR$132,'Capacity Summary'!$B$139:$B$238,0),4),IF(INDEX('Capacity Summary'!$I$139:$BH$238,MATCH('Capacity Backing (Hide)'!CR$132,'Capacity Summary'!$B$139:$B$238,0),MATCH('Capacity Backing (Hide)'!$A156,'Capacity Summary'!$I$138:$BH$138,0))&lt;&gt;0,INDEX('Capacity Summary'!$I$139:$BH$238,MATCH('Capacity Backing (Hide)'!CR$132,'Capacity Summary'!$B$139:$B$238,0),MATCH('Capacity Backing (Hide)'!$A156,'Capacity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(Hide)'!$A156,'Capacity Summary'!$I$138:$BH$138,0))="x",INDEX('Capacity Summary'!$C$139:$F$238,MATCH('Capacity Backing (Hide)'!CS$132,'Capacity Summary'!$B$139:$B$238,0),4),IF(INDEX('Capacity Summary'!$I$139:$BH$238,MATCH('Capacity Backing (Hide)'!CS$132,'Capacity Summary'!$B$139:$B$238,0),MATCH('Capacity Backing (Hide)'!$A156,'Capacity Summary'!$I$138:$BH$138,0))&lt;&gt;0,INDEX('Capacity Summary'!$I$139:$BH$238,MATCH('Capacity Backing (Hide)'!CS$132,'Capacity Summary'!$B$139:$B$238,0),MATCH('Capacity Backing (Hide)'!$A156,'Capacity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(Hide)'!$A156,'Capacity Summary'!$I$138:$BH$138,0))="x",INDEX('Capacity Summary'!$C$139:$F$238,MATCH('Capacity Backing (Hide)'!CT$132,'Capacity Summary'!$B$139:$B$238,0),4),IF(INDEX('Capacity Summary'!$I$139:$BH$238,MATCH('Capacity Backing (Hide)'!CT$132,'Capacity Summary'!$B$139:$B$238,0),MATCH('Capacity Backing (Hide)'!$A156,'Capacity Summary'!$I$138:$BH$138,0))&lt;&gt;0,INDEX('Capacity Summary'!$I$139:$BH$238,MATCH('Capacity Backing (Hide)'!CT$132,'Capacity Summary'!$B$139:$B$238,0),MATCH('Capacity Backing (Hide)'!$A156,'Capacity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(Hide)'!$A156,'Capacity Summary'!$I$138:$BH$138,0))="x",INDEX('Capacity Summary'!$C$139:$F$238,MATCH('Capacity Backing (Hide)'!CU$132,'Capacity Summary'!$B$139:$B$238,0),4),IF(INDEX('Capacity Summary'!$I$139:$BH$238,MATCH('Capacity Backing (Hide)'!CU$132,'Capacity Summary'!$B$139:$B$238,0),MATCH('Capacity Backing (Hide)'!$A156,'Capacity Summary'!$I$138:$BH$138,0))&lt;&gt;0,INDEX('Capacity Summary'!$I$139:$BH$238,MATCH('Capacity Backing (Hide)'!CU$132,'Capacity Summary'!$B$139:$B$238,0),MATCH('Capacity Backing (Hide)'!$A156,'Capacity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(Hide)'!$A156,'Capacity Summary'!$I$138:$BH$138,0))="x",INDEX('Capacity Summary'!$C$139:$F$238,MATCH('Capacity Backing (Hide)'!CV$132,'Capacity Summary'!$B$139:$B$238,0),4),IF(INDEX('Capacity Summary'!$I$139:$BH$238,MATCH('Capacity Backing (Hide)'!CV$132,'Capacity Summary'!$B$139:$B$238,0),MATCH('Capacity Backing (Hide)'!$A156,'Capacity Summary'!$I$138:$BH$138,0))&lt;&gt;0,INDEX('Capacity Summary'!$I$139:$BH$238,MATCH('Capacity Backing (Hide)'!CV$132,'Capacity Summary'!$B$139:$B$238,0),MATCH('Capacity Backing (Hide)'!$A156,'Capacity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(Hide)'!$A156,'Capacity Summary'!$I$138:$BH$138,0))="x",INDEX('Capacity Summary'!$C$139:$F$238,MATCH('Capacity Backing (Hide)'!CW$132,'Capacity Summary'!$B$139:$B$238,0),4),IF(INDEX('Capacity Summary'!$I$139:$BH$238,MATCH('Capacity Backing (Hide)'!CW$132,'Capacity Summary'!$B$139:$B$238,0),MATCH('Capacity Backing (Hide)'!$A156,'Capacity Summary'!$I$138:$BH$138,0))&lt;&gt;0,INDEX('Capacity Summary'!$I$139:$BH$238,MATCH('Capacity Backing (Hide)'!CW$132,'Capacity Summary'!$B$139:$B$238,0),MATCH('Capacity Backing (Hide)'!$A156,'Capacity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(Hide)'!$A157,'Capacity Summary'!$I$138:$BH$138,0))="x",INDEX('Capacity Summary'!$C$139:$F$238,MATCH('Capacity Backing (Hide)'!B$132,'Capacity Summary'!$B$139:$B$238,0),4),IF(INDEX('Capacity Summary'!$I$139:$BH$238,MATCH('Capacity Backing (Hide)'!B$132,'Capacity Summary'!$B$139:$B$238,0),MATCH('Capacity Backing (Hide)'!$A157,'Capacity Summary'!$I$138:$BH$138,0))&lt;&gt;0,INDEX('Capacity Summary'!$I$139:$BH$238,MATCH('Capacity Backing (Hide)'!B$132,'Capacity Summary'!$B$139:$B$238,0),MATCH('Capacity Backing (Hide)'!$A157,'Capacity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(Hide)'!$A157,'Capacity Summary'!$I$138:$BH$138,0))="x",INDEX('Capacity Summary'!$C$139:$F$238,MATCH('Capacity Backing (Hide)'!C$132,'Capacity Summary'!$B$139:$B$238,0),4),IF(INDEX('Capacity Summary'!$I$139:$BH$238,MATCH('Capacity Backing (Hide)'!C$132,'Capacity Summary'!$B$139:$B$238,0),MATCH('Capacity Backing (Hide)'!$A157,'Capacity Summary'!$I$138:$BH$138,0))&lt;&gt;0,INDEX('Capacity Summary'!$I$139:$BH$238,MATCH('Capacity Backing (Hide)'!C$132,'Capacity Summary'!$B$139:$B$238,0),MATCH('Capacity Backing (Hide)'!$A157,'Capacity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(Hide)'!$A157,'Capacity Summary'!$I$138:$BH$138,0))="x",INDEX('Capacity Summary'!$C$139:$F$238,MATCH('Capacity Backing (Hide)'!D$132,'Capacity Summary'!$B$139:$B$238,0),4),IF(INDEX('Capacity Summary'!$I$139:$BH$238,MATCH('Capacity Backing (Hide)'!D$132,'Capacity Summary'!$B$139:$B$238,0),MATCH('Capacity Backing (Hide)'!$A157,'Capacity Summary'!$I$138:$BH$138,0))&lt;&gt;0,INDEX('Capacity Summary'!$I$139:$BH$238,MATCH('Capacity Backing (Hide)'!D$132,'Capacity Summary'!$B$139:$B$238,0),MATCH('Capacity Backing (Hide)'!$A157,'Capacity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(Hide)'!$A157,'Capacity Summary'!$I$138:$BH$138,0))="x",INDEX('Capacity Summary'!$C$139:$F$238,MATCH('Capacity Backing (Hide)'!E$132,'Capacity Summary'!$B$139:$B$238,0),4),IF(INDEX('Capacity Summary'!$I$139:$BH$238,MATCH('Capacity Backing (Hide)'!E$132,'Capacity Summary'!$B$139:$B$238,0),MATCH('Capacity Backing (Hide)'!$A157,'Capacity Summary'!$I$138:$BH$138,0))&lt;&gt;0,INDEX('Capacity Summary'!$I$139:$BH$238,MATCH('Capacity Backing (Hide)'!E$132,'Capacity Summary'!$B$139:$B$238,0),MATCH('Capacity Backing (Hide)'!$A157,'Capacity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(Hide)'!$A157,'Capacity Summary'!$I$138:$BH$138,0))="x",INDEX('Capacity Summary'!$C$139:$F$238,MATCH('Capacity Backing (Hide)'!F$132,'Capacity Summary'!$B$139:$B$238,0),4),IF(INDEX('Capacity Summary'!$I$139:$BH$238,MATCH('Capacity Backing (Hide)'!F$132,'Capacity Summary'!$B$139:$B$238,0),MATCH('Capacity Backing (Hide)'!$A157,'Capacity Summary'!$I$138:$BH$138,0))&lt;&gt;0,INDEX('Capacity Summary'!$I$139:$BH$238,MATCH('Capacity Backing (Hide)'!F$132,'Capacity Summary'!$B$139:$B$238,0),MATCH('Capacity Backing (Hide)'!$A157,'Capacity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(Hide)'!$A157,'Capacity Summary'!$I$138:$BH$138,0))="x",INDEX('Capacity Summary'!$C$139:$F$238,MATCH('Capacity Backing (Hide)'!G$132,'Capacity Summary'!$B$139:$B$238,0),4),IF(INDEX('Capacity Summary'!$I$139:$BH$238,MATCH('Capacity Backing (Hide)'!G$132,'Capacity Summary'!$B$139:$B$238,0),MATCH('Capacity Backing (Hide)'!$A157,'Capacity Summary'!$I$138:$BH$138,0))&lt;&gt;0,INDEX('Capacity Summary'!$I$139:$BH$238,MATCH('Capacity Backing (Hide)'!G$132,'Capacity Summary'!$B$139:$B$238,0),MATCH('Capacity Backing (Hide)'!$A157,'Capacity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(Hide)'!$A157,'Capacity Summary'!$I$138:$BH$138,0))="x",INDEX('Capacity Summary'!$C$139:$F$238,MATCH('Capacity Backing (Hide)'!H$132,'Capacity Summary'!$B$139:$B$238,0),4),IF(INDEX('Capacity Summary'!$I$139:$BH$238,MATCH('Capacity Backing (Hide)'!H$132,'Capacity Summary'!$B$139:$B$238,0),MATCH('Capacity Backing (Hide)'!$A157,'Capacity Summary'!$I$138:$BH$138,0))&lt;&gt;0,INDEX('Capacity Summary'!$I$139:$BH$238,MATCH('Capacity Backing (Hide)'!H$132,'Capacity Summary'!$B$139:$B$238,0),MATCH('Capacity Backing (Hide)'!$A157,'Capacity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(Hide)'!$A157,'Capacity Summary'!$I$138:$BH$138,0))="x",INDEX('Capacity Summary'!$C$139:$F$238,MATCH('Capacity Backing (Hide)'!I$132,'Capacity Summary'!$B$139:$B$238,0),4),IF(INDEX('Capacity Summary'!$I$139:$BH$238,MATCH('Capacity Backing (Hide)'!I$132,'Capacity Summary'!$B$139:$B$238,0),MATCH('Capacity Backing (Hide)'!$A157,'Capacity Summary'!$I$138:$BH$138,0))&lt;&gt;0,INDEX('Capacity Summary'!$I$139:$BH$238,MATCH('Capacity Backing (Hide)'!I$132,'Capacity Summary'!$B$139:$B$238,0),MATCH('Capacity Backing (Hide)'!$A157,'Capacity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(Hide)'!$A157,'Capacity Summary'!$I$138:$BH$138,0))="x",INDEX('Capacity Summary'!$C$139:$F$238,MATCH('Capacity Backing (Hide)'!J$132,'Capacity Summary'!$B$139:$B$238,0),4),IF(INDEX('Capacity Summary'!$I$139:$BH$238,MATCH('Capacity Backing (Hide)'!J$132,'Capacity Summary'!$B$139:$B$238,0),MATCH('Capacity Backing (Hide)'!$A157,'Capacity Summary'!$I$138:$BH$138,0))&lt;&gt;0,INDEX('Capacity Summary'!$I$139:$BH$238,MATCH('Capacity Backing (Hide)'!J$132,'Capacity Summary'!$B$139:$B$238,0),MATCH('Capacity Backing (Hide)'!$A157,'Capacity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(Hide)'!$A157,'Capacity Summary'!$I$138:$BH$138,0))="x",INDEX('Capacity Summary'!$C$139:$F$238,MATCH('Capacity Backing (Hide)'!K$132,'Capacity Summary'!$B$139:$B$238,0),4),IF(INDEX('Capacity Summary'!$I$139:$BH$238,MATCH('Capacity Backing (Hide)'!K$132,'Capacity Summary'!$B$139:$B$238,0),MATCH('Capacity Backing (Hide)'!$A157,'Capacity Summary'!$I$138:$BH$138,0))&lt;&gt;0,INDEX('Capacity Summary'!$I$139:$BH$238,MATCH('Capacity Backing (Hide)'!K$132,'Capacity Summary'!$B$139:$B$238,0),MATCH('Capacity Backing (Hide)'!$A157,'Capacity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(Hide)'!$A157,'Capacity Summary'!$I$138:$BH$138,0))="x",INDEX('Capacity Summary'!$C$139:$F$238,MATCH('Capacity Backing (Hide)'!L$132,'Capacity Summary'!$B$139:$B$238,0),4),IF(INDEX('Capacity Summary'!$I$139:$BH$238,MATCH('Capacity Backing (Hide)'!L$132,'Capacity Summary'!$B$139:$B$238,0),MATCH('Capacity Backing (Hide)'!$A157,'Capacity Summary'!$I$138:$BH$138,0))&lt;&gt;0,INDEX('Capacity Summary'!$I$139:$BH$238,MATCH('Capacity Backing (Hide)'!L$132,'Capacity Summary'!$B$139:$B$238,0),MATCH('Capacity Backing (Hide)'!$A157,'Capacity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(Hide)'!$A157,'Capacity Summary'!$I$138:$BH$138,0))="x",INDEX('Capacity Summary'!$C$139:$F$238,MATCH('Capacity Backing (Hide)'!M$132,'Capacity Summary'!$B$139:$B$238,0),4),IF(INDEX('Capacity Summary'!$I$139:$BH$238,MATCH('Capacity Backing (Hide)'!M$132,'Capacity Summary'!$B$139:$B$238,0),MATCH('Capacity Backing (Hide)'!$A157,'Capacity Summary'!$I$138:$BH$138,0))&lt;&gt;0,INDEX('Capacity Summary'!$I$139:$BH$238,MATCH('Capacity Backing (Hide)'!M$132,'Capacity Summary'!$B$139:$B$238,0),MATCH('Capacity Backing (Hide)'!$A157,'Capacity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(Hide)'!$A157,'Capacity Summary'!$I$138:$BH$138,0))="x",INDEX('Capacity Summary'!$C$139:$F$238,MATCH('Capacity Backing (Hide)'!N$132,'Capacity Summary'!$B$139:$B$238,0),4),IF(INDEX('Capacity Summary'!$I$139:$BH$238,MATCH('Capacity Backing (Hide)'!N$132,'Capacity Summary'!$B$139:$B$238,0),MATCH('Capacity Backing (Hide)'!$A157,'Capacity Summary'!$I$138:$BH$138,0))&lt;&gt;0,INDEX('Capacity Summary'!$I$139:$BH$238,MATCH('Capacity Backing (Hide)'!N$132,'Capacity Summary'!$B$139:$B$238,0),MATCH('Capacity Backing (Hide)'!$A157,'Capacity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(Hide)'!$A157,'Capacity Summary'!$I$138:$BH$138,0))="x",INDEX('Capacity Summary'!$C$139:$F$238,MATCH('Capacity Backing (Hide)'!O$132,'Capacity Summary'!$B$139:$B$238,0),4),IF(INDEX('Capacity Summary'!$I$139:$BH$238,MATCH('Capacity Backing (Hide)'!O$132,'Capacity Summary'!$B$139:$B$238,0),MATCH('Capacity Backing (Hide)'!$A157,'Capacity Summary'!$I$138:$BH$138,0))&lt;&gt;0,INDEX('Capacity Summary'!$I$139:$BH$238,MATCH('Capacity Backing (Hide)'!O$132,'Capacity Summary'!$B$139:$B$238,0),MATCH('Capacity Backing (Hide)'!$A157,'Capacity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(Hide)'!$A157,'Capacity Summary'!$I$138:$BH$138,0))="x",INDEX('Capacity Summary'!$C$139:$F$238,MATCH('Capacity Backing (Hide)'!P$132,'Capacity Summary'!$B$139:$B$238,0),4),IF(INDEX('Capacity Summary'!$I$139:$BH$238,MATCH('Capacity Backing (Hide)'!P$132,'Capacity Summary'!$B$139:$B$238,0),MATCH('Capacity Backing (Hide)'!$A157,'Capacity Summary'!$I$138:$BH$138,0))&lt;&gt;0,INDEX('Capacity Summary'!$I$139:$BH$238,MATCH('Capacity Backing (Hide)'!P$132,'Capacity Summary'!$B$139:$B$238,0),MATCH('Capacity Backing (Hide)'!$A157,'Capacity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(Hide)'!$A157,'Capacity Summary'!$I$138:$BH$138,0))="x",INDEX('Capacity Summary'!$C$139:$F$238,MATCH('Capacity Backing (Hide)'!Q$132,'Capacity Summary'!$B$139:$B$238,0),4),IF(INDEX('Capacity Summary'!$I$139:$BH$238,MATCH('Capacity Backing (Hide)'!Q$132,'Capacity Summary'!$B$139:$B$238,0),MATCH('Capacity Backing (Hide)'!$A157,'Capacity Summary'!$I$138:$BH$138,0))&lt;&gt;0,INDEX('Capacity Summary'!$I$139:$BH$238,MATCH('Capacity Backing (Hide)'!Q$132,'Capacity Summary'!$B$139:$B$238,0),MATCH('Capacity Backing (Hide)'!$A157,'Capacity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(Hide)'!$A157,'Capacity Summary'!$I$138:$BH$138,0))="x",INDEX('Capacity Summary'!$C$139:$F$238,MATCH('Capacity Backing (Hide)'!R$132,'Capacity Summary'!$B$139:$B$238,0),4),IF(INDEX('Capacity Summary'!$I$139:$BH$238,MATCH('Capacity Backing (Hide)'!R$132,'Capacity Summary'!$B$139:$B$238,0),MATCH('Capacity Backing (Hide)'!$A157,'Capacity Summary'!$I$138:$BH$138,0))&lt;&gt;0,INDEX('Capacity Summary'!$I$139:$BH$238,MATCH('Capacity Backing (Hide)'!R$132,'Capacity Summary'!$B$139:$B$238,0),MATCH('Capacity Backing (Hide)'!$A157,'Capacity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(Hide)'!$A157,'Capacity Summary'!$I$138:$BH$138,0))="x",INDEX('Capacity Summary'!$C$139:$F$238,MATCH('Capacity Backing (Hide)'!S$132,'Capacity Summary'!$B$139:$B$238,0),4),IF(INDEX('Capacity Summary'!$I$139:$BH$238,MATCH('Capacity Backing (Hide)'!S$132,'Capacity Summary'!$B$139:$B$238,0),MATCH('Capacity Backing (Hide)'!$A157,'Capacity Summary'!$I$138:$BH$138,0))&lt;&gt;0,INDEX('Capacity Summary'!$I$139:$BH$238,MATCH('Capacity Backing (Hide)'!S$132,'Capacity Summary'!$B$139:$B$238,0),MATCH('Capacity Backing (Hide)'!$A157,'Capacity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(Hide)'!$A157,'Capacity Summary'!$I$138:$BH$138,0))="x",INDEX('Capacity Summary'!$C$139:$F$238,MATCH('Capacity Backing (Hide)'!T$132,'Capacity Summary'!$B$139:$B$238,0),4),IF(INDEX('Capacity Summary'!$I$139:$BH$238,MATCH('Capacity Backing (Hide)'!T$132,'Capacity Summary'!$B$139:$B$238,0),MATCH('Capacity Backing (Hide)'!$A157,'Capacity Summary'!$I$138:$BH$138,0))&lt;&gt;0,INDEX('Capacity Summary'!$I$139:$BH$238,MATCH('Capacity Backing (Hide)'!T$132,'Capacity Summary'!$B$139:$B$238,0),MATCH('Capacity Backing (Hide)'!$A157,'Capacity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(Hide)'!$A157,'Capacity Summary'!$I$138:$BH$138,0))="x",INDEX('Capacity Summary'!$C$139:$F$238,MATCH('Capacity Backing (Hide)'!U$132,'Capacity Summary'!$B$139:$B$238,0),4),IF(INDEX('Capacity Summary'!$I$139:$BH$238,MATCH('Capacity Backing (Hide)'!U$132,'Capacity Summary'!$B$139:$B$238,0),MATCH('Capacity Backing (Hide)'!$A157,'Capacity Summary'!$I$138:$BH$138,0))&lt;&gt;0,INDEX('Capacity Summary'!$I$139:$BH$238,MATCH('Capacity Backing (Hide)'!U$132,'Capacity Summary'!$B$139:$B$238,0),MATCH('Capacity Backing (Hide)'!$A157,'Capacity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(Hide)'!$A157,'Capacity Summary'!$I$138:$BH$138,0))="x",INDEX('Capacity Summary'!$C$139:$F$238,MATCH('Capacity Backing (Hide)'!V$132,'Capacity Summary'!$B$139:$B$238,0),4),IF(INDEX('Capacity Summary'!$I$139:$BH$238,MATCH('Capacity Backing (Hide)'!V$132,'Capacity Summary'!$B$139:$B$238,0),MATCH('Capacity Backing (Hide)'!$A157,'Capacity Summary'!$I$138:$BH$138,0))&lt;&gt;0,INDEX('Capacity Summary'!$I$139:$BH$238,MATCH('Capacity Backing (Hide)'!V$132,'Capacity Summary'!$B$139:$B$238,0),MATCH('Capacity Backing (Hide)'!$A157,'Capacity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(Hide)'!$A157,'Capacity Summary'!$I$138:$BH$138,0))="x",INDEX('Capacity Summary'!$C$139:$F$238,MATCH('Capacity Backing (Hide)'!W$132,'Capacity Summary'!$B$139:$B$238,0),4),IF(INDEX('Capacity Summary'!$I$139:$BH$238,MATCH('Capacity Backing (Hide)'!W$132,'Capacity Summary'!$B$139:$B$238,0),MATCH('Capacity Backing (Hide)'!$A157,'Capacity Summary'!$I$138:$BH$138,0))&lt;&gt;0,INDEX('Capacity Summary'!$I$139:$BH$238,MATCH('Capacity Backing (Hide)'!W$132,'Capacity Summary'!$B$139:$B$238,0),MATCH('Capacity Backing (Hide)'!$A157,'Capacity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(Hide)'!$A157,'Capacity Summary'!$I$138:$BH$138,0))="x",INDEX('Capacity Summary'!$C$139:$F$238,MATCH('Capacity Backing (Hide)'!X$132,'Capacity Summary'!$B$139:$B$238,0),4),IF(INDEX('Capacity Summary'!$I$139:$BH$238,MATCH('Capacity Backing (Hide)'!X$132,'Capacity Summary'!$B$139:$B$238,0),MATCH('Capacity Backing (Hide)'!$A157,'Capacity Summary'!$I$138:$BH$138,0))&lt;&gt;0,INDEX('Capacity Summary'!$I$139:$BH$238,MATCH('Capacity Backing (Hide)'!X$132,'Capacity Summary'!$B$139:$B$238,0),MATCH('Capacity Backing (Hide)'!$A157,'Capacity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(Hide)'!$A157,'Capacity Summary'!$I$138:$BH$138,0))="x",INDEX('Capacity Summary'!$C$139:$F$238,MATCH('Capacity Backing (Hide)'!Y$132,'Capacity Summary'!$B$139:$B$238,0),4),IF(INDEX('Capacity Summary'!$I$139:$BH$238,MATCH('Capacity Backing (Hide)'!Y$132,'Capacity Summary'!$B$139:$B$238,0),MATCH('Capacity Backing (Hide)'!$A157,'Capacity Summary'!$I$138:$BH$138,0))&lt;&gt;0,INDEX('Capacity Summary'!$I$139:$BH$238,MATCH('Capacity Backing (Hide)'!Y$132,'Capacity Summary'!$B$139:$B$238,0),MATCH('Capacity Backing (Hide)'!$A157,'Capacity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(Hide)'!$A157,'Capacity Summary'!$I$138:$BH$138,0))="x",INDEX('Capacity Summary'!$C$139:$F$238,MATCH('Capacity Backing (Hide)'!Z$132,'Capacity Summary'!$B$139:$B$238,0),4),IF(INDEX('Capacity Summary'!$I$139:$BH$238,MATCH('Capacity Backing (Hide)'!Z$132,'Capacity Summary'!$B$139:$B$238,0),MATCH('Capacity Backing (Hide)'!$A157,'Capacity Summary'!$I$138:$BH$138,0))&lt;&gt;0,INDEX('Capacity Summary'!$I$139:$BH$238,MATCH('Capacity Backing (Hide)'!Z$132,'Capacity Summary'!$B$139:$B$238,0),MATCH('Capacity Backing (Hide)'!$A157,'Capacity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(Hide)'!$A157,'Capacity Summary'!$I$138:$BH$138,0))="x",INDEX('Capacity Summary'!$C$139:$F$238,MATCH('Capacity Backing (Hide)'!AA$132,'Capacity Summary'!$B$139:$B$238,0),4),IF(INDEX('Capacity Summary'!$I$139:$BH$238,MATCH('Capacity Backing (Hide)'!AA$132,'Capacity Summary'!$B$139:$B$238,0),MATCH('Capacity Backing (Hide)'!$A157,'Capacity Summary'!$I$138:$BH$138,0))&lt;&gt;0,INDEX('Capacity Summary'!$I$139:$BH$238,MATCH('Capacity Backing (Hide)'!AA$132,'Capacity Summary'!$B$139:$B$238,0),MATCH('Capacity Backing (Hide)'!$A157,'Capacity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(Hide)'!$A157,'Capacity Summary'!$I$138:$BH$138,0))="x",INDEX('Capacity Summary'!$C$139:$F$238,MATCH('Capacity Backing (Hide)'!AB$132,'Capacity Summary'!$B$139:$B$238,0),4),IF(INDEX('Capacity Summary'!$I$139:$BH$238,MATCH('Capacity Backing (Hide)'!AB$132,'Capacity Summary'!$B$139:$B$238,0),MATCH('Capacity Backing (Hide)'!$A157,'Capacity Summary'!$I$138:$BH$138,0))&lt;&gt;0,INDEX('Capacity Summary'!$I$139:$BH$238,MATCH('Capacity Backing (Hide)'!AB$132,'Capacity Summary'!$B$139:$B$238,0),MATCH('Capacity Backing (Hide)'!$A157,'Capacity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(Hide)'!$A157,'Capacity Summary'!$I$138:$BH$138,0))="x",INDEX('Capacity Summary'!$C$139:$F$238,MATCH('Capacity Backing (Hide)'!AC$132,'Capacity Summary'!$B$139:$B$238,0),4),IF(INDEX('Capacity Summary'!$I$139:$BH$238,MATCH('Capacity Backing (Hide)'!AC$132,'Capacity Summary'!$B$139:$B$238,0),MATCH('Capacity Backing (Hide)'!$A157,'Capacity Summary'!$I$138:$BH$138,0))&lt;&gt;0,INDEX('Capacity Summary'!$I$139:$BH$238,MATCH('Capacity Backing (Hide)'!AC$132,'Capacity Summary'!$B$139:$B$238,0),MATCH('Capacity Backing (Hide)'!$A157,'Capacity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(Hide)'!$A157,'Capacity Summary'!$I$138:$BH$138,0))="x",INDEX('Capacity Summary'!$C$139:$F$238,MATCH('Capacity Backing (Hide)'!AD$132,'Capacity Summary'!$B$139:$B$238,0),4),IF(INDEX('Capacity Summary'!$I$139:$BH$238,MATCH('Capacity Backing (Hide)'!AD$132,'Capacity Summary'!$B$139:$B$238,0),MATCH('Capacity Backing (Hide)'!$A157,'Capacity Summary'!$I$138:$BH$138,0))&lt;&gt;0,INDEX('Capacity Summary'!$I$139:$BH$238,MATCH('Capacity Backing (Hide)'!AD$132,'Capacity Summary'!$B$139:$B$238,0),MATCH('Capacity Backing (Hide)'!$A157,'Capacity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(Hide)'!$A157,'Capacity Summary'!$I$138:$BH$138,0))="x",INDEX('Capacity Summary'!$C$139:$F$238,MATCH('Capacity Backing (Hide)'!AE$132,'Capacity Summary'!$B$139:$B$238,0),4),IF(INDEX('Capacity Summary'!$I$139:$BH$238,MATCH('Capacity Backing (Hide)'!AE$132,'Capacity Summary'!$B$139:$B$238,0),MATCH('Capacity Backing (Hide)'!$A157,'Capacity Summary'!$I$138:$BH$138,0))&lt;&gt;0,INDEX('Capacity Summary'!$I$139:$BH$238,MATCH('Capacity Backing (Hide)'!AE$132,'Capacity Summary'!$B$139:$B$238,0),MATCH('Capacity Backing (Hide)'!$A157,'Capacity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(Hide)'!$A157,'Capacity Summary'!$I$138:$BH$138,0))="x",INDEX('Capacity Summary'!$C$139:$F$238,MATCH('Capacity Backing (Hide)'!AF$132,'Capacity Summary'!$B$139:$B$238,0),4),IF(INDEX('Capacity Summary'!$I$139:$BH$238,MATCH('Capacity Backing (Hide)'!AF$132,'Capacity Summary'!$B$139:$B$238,0),MATCH('Capacity Backing (Hide)'!$A157,'Capacity Summary'!$I$138:$BH$138,0))&lt;&gt;0,INDEX('Capacity Summary'!$I$139:$BH$238,MATCH('Capacity Backing (Hide)'!AF$132,'Capacity Summary'!$B$139:$B$238,0),MATCH('Capacity Backing (Hide)'!$A157,'Capacity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(Hide)'!$A157,'Capacity Summary'!$I$138:$BH$138,0))="x",INDEX('Capacity Summary'!$C$139:$F$238,MATCH('Capacity Backing (Hide)'!AG$132,'Capacity Summary'!$B$139:$B$238,0),4),IF(INDEX('Capacity Summary'!$I$139:$BH$238,MATCH('Capacity Backing (Hide)'!AG$132,'Capacity Summary'!$B$139:$B$238,0),MATCH('Capacity Backing (Hide)'!$A157,'Capacity Summary'!$I$138:$BH$138,0))&lt;&gt;0,INDEX('Capacity Summary'!$I$139:$BH$238,MATCH('Capacity Backing (Hide)'!AG$132,'Capacity Summary'!$B$139:$B$238,0),MATCH('Capacity Backing (Hide)'!$A157,'Capacity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(Hide)'!$A157,'Capacity Summary'!$I$138:$BH$138,0))="x",INDEX('Capacity Summary'!$C$139:$F$238,MATCH('Capacity Backing (Hide)'!AH$132,'Capacity Summary'!$B$139:$B$238,0),4),IF(INDEX('Capacity Summary'!$I$139:$BH$238,MATCH('Capacity Backing (Hide)'!AH$132,'Capacity Summary'!$B$139:$B$238,0),MATCH('Capacity Backing (Hide)'!$A157,'Capacity Summary'!$I$138:$BH$138,0))&lt;&gt;0,INDEX('Capacity Summary'!$I$139:$BH$238,MATCH('Capacity Backing (Hide)'!AH$132,'Capacity Summary'!$B$139:$B$238,0),MATCH('Capacity Backing (Hide)'!$A157,'Capacity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(Hide)'!$A157,'Capacity Summary'!$I$138:$BH$138,0))="x",INDEX('Capacity Summary'!$C$139:$F$238,MATCH('Capacity Backing (Hide)'!AI$132,'Capacity Summary'!$B$139:$B$238,0),4),IF(INDEX('Capacity Summary'!$I$139:$BH$238,MATCH('Capacity Backing (Hide)'!AI$132,'Capacity Summary'!$B$139:$B$238,0),MATCH('Capacity Backing (Hide)'!$A157,'Capacity Summary'!$I$138:$BH$138,0))&lt;&gt;0,INDEX('Capacity Summary'!$I$139:$BH$238,MATCH('Capacity Backing (Hide)'!AI$132,'Capacity Summary'!$B$139:$B$238,0),MATCH('Capacity Backing (Hide)'!$A157,'Capacity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(Hide)'!$A157,'Capacity Summary'!$I$138:$BH$138,0))="x",INDEX('Capacity Summary'!$C$139:$F$238,MATCH('Capacity Backing (Hide)'!AJ$132,'Capacity Summary'!$B$139:$B$238,0),4),IF(INDEX('Capacity Summary'!$I$139:$BH$238,MATCH('Capacity Backing (Hide)'!AJ$132,'Capacity Summary'!$B$139:$B$238,0),MATCH('Capacity Backing (Hide)'!$A157,'Capacity Summary'!$I$138:$BH$138,0))&lt;&gt;0,INDEX('Capacity Summary'!$I$139:$BH$238,MATCH('Capacity Backing (Hide)'!AJ$132,'Capacity Summary'!$B$139:$B$238,0),MATCH('Capacity Backing (Hide)'!$A157,'Capacity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(Hide)'!$A157,'Capacity Summary'!$I$138:$BH$138,0))="x",INDEX('Capacity Summary'!$C$139:$F$238,MATCH('Capacity Backing (Hide)'!AK$132,'Capacity Summary'!$B$139:$B$238,0),4),IF(INDEX('Capacity Summary'!$I$139:$BH$238,MATCH('Capacity Backing (Hide)'!AK$132,'Capacity Summary'!$B$139:$B$238,0),MATCH('Capacity Backing (Hide)'!$A157,'Capacity Summary'!$I$138:$BH$138,0))&lt;&gt;0,INDEX('Capacity Summary'!$I$139:$BH$238,MATCH('Capacity Backing (Hide)'!AK$132,'Capacity Summary'!$B$139:$B$238,0),MATCH('Capacity Backing (Hide)'!$A157,'Capacity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(Hide)'!$A157,'Capacity Summary'!$I$138:$BH$138,0))="x",INDEX('Capacity Summary'!$C$139:$F$238,MATCH('Capacity Backing (Hide)'!AL$132,'Capacity Summary'!$B$139:$B$238,0),4),IF(INDEX('Capacity Summary'!$I$139:$BH$238,MATCH('Capacity Backing (Hide)'!AL$132,'Capacity Summary'!$B$139:$B$238,0),MATCH('Capacity Backing (Hide)'!$A157,'Capacity Summary'!$I$138:$BH$138,0))&lt;&gt;0,INDEX('Capacity Summary'!$I$139:$BH$238,MATCH('Capacity Backing (Hide)'!AL$132,'Capacity Summary'!$B$139:$B$238,0),MATCH('Capacity Backing (Hide)'!$A157,'Capacity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(Hide)'!$A157,'Capacity Summary'!$I$138:$BH$138,0))="x",INDEX('Capacity Summary'!$C$139:$F$238,MATCH('Capacity Backing (Hide)'!AM$132,'Capacity Summary'!$B$139:$B$238,0),4),IF(INDEX('Capacity Summary'!$I$139:$BH$238,MATCH('Capacity Backing (Hide)'!AM$132,'Capacity Summary'!$B$139:$B$238,0),MATCH('Capacity Backing (Hide)'!$A157,'Capacity Summary'!$I$138:$BH$138,0))&lt;&gt;0,INDEX('Capacity Summary'!$I$139:$BH$238,MATCH('Capacity Backing (Hide)'!AM$132,'Capacity Summary'!$B$139:$B$238,0),MATCH('Capacity Backing (Hide)'!$A157,'Capacity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(Hide)'!$A157,'Capacity Summary'!$I$138:$BH$138,0))="x",INDEX('Capacity Summary'!$C$139:$F$238,MATCH('Capacity Backing (Hide)'!AN$132,'Capacity Summary'!$B$139:$B$238,0),4),IF(INDEX('Capacity Summary'!$I$139:$BH$238,MATCH('Capacity Backing (Hide)'!AN$132,'Capacity Summary'!$B$139:$B$238,0),MATCH('Capacity Backing (Hide)'!$A157,'Capacity Summary'!$I$138:$BH$138,0))&lt;&gt;0,INDEX('Capacity Summary'!$I$139:$BH$238,MATCH('Capacity Backing (Hide)'!AN$132,'Capacity Summary'!$B$139:$B$238,0),MATCH('Capacity Backing (Hide)'!$A157,'Capacity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(Hide)'!$A157,'Capacity Summary'!$I$138:$BH$138,0))="x",INDEX('Capacity Summary'!$C$139:$F$238,MATCH('Capacity Backing (Hide)'!AO$132,'Capacity Summary'!$B$139:$B$238,0),4),IF(INDEX('Capacity Summary'!$I$139:$BH$238,MATCH('Capacity Backing (Hide)'!AO$132,'Capacity Summary'!$B$139:$B$238,0),MATCH('Capacity Backing (Hide)'!$A157,'Capacity Summary'!$I$138:$BH$138,0))&lt;&gt;0,INDEX('Capacity Summary'!$I$139:$BH$238,MATCH('Capacity Backing (Hide)'!AO$132,'Capacity Summary'!$B$139:$B$238,0),MATCH('Capacity Backing (Hide)'!$A157,'Capacity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(Hide)'!$A157,'Capacity Summary'!$I$138:$BH$138,0))="x",INDEX('Capacity Summary'!$C$139:$F$238,MATCH('Capacity Backing (Hide)'!AP$132,'Capacity Summary'!$B$139:$B$238,0),4),IF(INDEX('Capacity Summary'!$I$139:$BH$238,MATCH('Capacity Backing (Hide)'!AP$132,'Capacity Summary'!$B$139:$B$238,0),MATCH('Capacity Backing (Hide)'!$A157,'Capacity Summary'!$I$138:$BH$138,0))&lt;&gt;0,INDEX('Capacity Summary'!$I$139:$BH$238,MATCH('Capacity Backing (Hide)'!AP$132,'Capacity Summary'!$B$139:$B$238,0),MATCH('Capacity Backing (Hide)'!$A157,'Capacity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(Hide)'!$A157,'Capacity Summary'!$I$138:$BH$138,0))="x",INDEX('Capacity Summary'!$C$139:$F$238,MATCH('Capacity Backing (Hide)'!AQ$132,'Capacity Summary'!$B$139:$B$238,0),4),IF(INDEX('Capacity Summary'!$I$139:$BH$238,MATCH('Capacity Backing (Hide)'!AQ$132,'Capacity Summary'!$B$139:$B$238,0),MATCH('Capacity Backing (Hide)'!$A157,'Capacity Summary'!$I$138:$BH$138,0))&lt;&gt;0,INDEX('Capacity Summary'!$I$139:$BH$238,MATCH('Capacity Backing (Hide)'!AQ$132,'Capacity Summary'!$B$139:$B$238,0),MATCH('Capacity Backing (Hide)'!$A157,'Capacity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(Hide)'!$A157,'Capacity Summary'!$I$138:$BH$138,0))="x",INDEX('Capacity Summary'!$C$139:$F$238,MATCH('Capacity Backing (Hide)'!AR$132,'Capacity Summary'!$B$139:$B$238,0),4),IF(INDEX('Capacity Summary'!$I$139:$BH$238,MATCH('Capacity Backing (Hide)'!AR$132,'Capacity Summary'!$B$139:$B$238,0),MATCH('Capacity Backing (Hide)'!$A157,'Capacity Summary'!$I$138:$BH$138,0))&lt;&gt;0,INDEX('Capacity Summary'!$I$139:$BH$238,MATCH('Capacity Backing (Hide)'!AR$132,'Capacity Summary'!$B$139:$B$238,0),MATCH('Capacity Backing (Hide)'!$A157,'Capacity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(Hide)'!$A157,'Capacity Summary'!$I$138:$BH$138,0))="x",INDEX('Capacity Summary'!$C$139:$F$238,MATCH('Capacity Backing (Hide)'!AS$132,'Capacity Summary'!$B$139:$B$238,0),4),IF(INDEX('Capacity Summary'!$I$139:$BH$238,MATCH('Capacity Backing (Hide)'!AS$132,'Capacity Summary'!$B$139:$B$238,0),MATCH('Capacity Backing (Hide)'!$A157,'Capacity Summary'!$I$138:$BH$138,0))&lt;&gt;0,INDEX('Capacity Summary'!$I$139:$BH$238,MATCH('Capacity Backing (Hide)'!AS$132,'Capacity Summary'!$B$139:$B$238,0),MATCH('Capacity Backing (Hide)'!$A157,'Capacity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(Hide)'!$A157,'Capacity Summary'!$I$138:$BH$138,0))="x",INDEX('Capacity Summary'!$C$139:$F$238,MATCH('Capacity Backing (Hide)'!AT$132,'Capacity Summary'!$B$139:$B$238,0),4),IF(INDEX('Capacity Summary'!$I$139:$BH$238,MATCH('Capacity Backing (Hide)'!AT$132,'Capacity Summary'!$B$139:$B$238,0),MATCH('Capacity Backing (Hide)'!$A157,'Capacity Summary'!$I$138:$BH$138,0))&lt;&gt;0,INDEX('Capacity Summary'!$I$139:$BH$238,MATCH('Capacity Backing (Hide)'!AT$132,'Capacity Summary'!$B$139:$B$238,0),MATCH('Capacity Backing (Hide)'!$A157,'Capacity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(Hide)'!$A157,'Capacity Summary'!$I$138:$BH$138,0))="x",INDEX('Capacity Summary'!$C$139:$F$238,MATCH('Capacity Backing (Hide)'!AU$132,'Capacity Summary'!$B$139:$B$238,0),4),IF(INDEX('Capacity Summary'!$I$139:$BH$238,MATCH('Capacity Backing (Hide)'!AU$132,'Capacity Summary'!$B$139:$B$238,0),MATCH('Capacity Backing (Hide)'!$A157,'Capacity Summary'!$I$138:$BH$138,0))&lt;&gt;0,INDEX('Capacity Summary'!$I$139:$BH$238,MATCH('Capacity Backing (Hide)'!AU$132,'Capacity Summary'!$B$139:$B$238,0),MATCH('Capacity Backing (Hide)'!$A157,'Capacity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(Hide)'!$A157,'Capacity Summary'!$I$138:$BH$138,0))="x",INDEX('Capacity Summary'!$C$139:$F$238,MATCH('Capacity Backing (Hide)'!AV$132,'Capacity Summary'!$B$139:$B$238,0),4),IF(INDEX('Capacity Summary'!$I$139:$BH$238,MATCH('Capacity Backing (Hide)'!AV$132,'Capacity Summary'!$B$139:$B$238,0),MATCH('Capacity Backing (Hide)'!$A157,'Capacity Summary'!$I$138:$BH$138,0))&lt;&gt;0,INDEX('Capacity Summary'!$I$139:$BH$238,MATCH('Capacity Backing (Hide)'!AV$132,'Capacity Summary'!$B$139:$B$238,0),MATCH('Capacity Backing (Hide)'!$A157,'Capacity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(Hide)'!$A157,'Capacity Summary'!$I$138:$BH$138,0))="x",INDEX('Capacity Summary'!$C$139:$F$238,MATCH('Capacity Backing (Hide)'!AW$132,'Capacity Summary'!$B$139:$B$238,0),4),IF(INDEX('Capacity Summary'!$I$139:$BH$238,MATCH('Capacity Backing (Hide)'!AW$132,'Capacity Summary'!$B$139:$B$238,0),MATCH('Capacity Backing (Hide)'!$A157,'Capacity Summary'!$I$138:$BH$138,0))&lt;&gt;0,INDEX('Capacity Summary'!$I$139:$BH$238,MATCH('Capacity Backing (Hide)'!AW$132,'Capacity Summary'!$B$139:$B$238,0),MATCH('Capacity Backing (Hide)'!$A157,'Capacity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(Hide)'!$A157,'Capacity Summary'!$I$138:$BH$138,0))="x",INDEX('Capacity Summary'!$C$139:$F$238,MATCH('Capacity Backing (Hide)'!AX$132,'Capacity Summary'!$B$139:$B$238,0),4),IF(INDEX('Capacity Summary'!$I$139:$BH$238,MATCH('Capacity Backing (Hide)'!AX$132,'Capacity Summary'!$B$139:$B$238,0),MATCH('Capacity Backing (Hide)'!$A157,'Capacity Summary'!$I$138:$BH$138,0))&lt;&gt;0,INDEX('Capacity Summary'!$I$139:$BH$238,MATCH('Capacity Backing (Hide)'!AX$132,'Capacity Summary'!$B$139:$B$238,0),MATCH('Capacity Backing (Hide)'!$A157,'Capacity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(Hide)'!$A157,'Capacity Summary'!$I$138:$BH$138,0))="x",INDEX('Capacity Summary'!$C$139:$F$238,MATCH('Capacity Backing (Hide)'!AY$132,'Capacity Summary'!$B$139:$B$238,0),4),IF(INDEX('Capacity Summary'!$I$139:$BH$238,MATCH('Capacity Backing (Hide)'!AY$132,'Capacity Summary'!$B$139:$B$238,0),MATCH('Capacity Backing (Hide)'!$A157,'Capacity Summary'!$I$138:$BH$138,0))&lt;&gt;0,INDEX('Capacity Summary'!$I$139:$BH$238,MATCH('Capacity Backing (Hide)'!AY$132,'Capacity Summary'!$B$139:$B$238,0),MATCH('Capacity Backing (Hide)'!$A157,'Capacity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(Hide)'!$A157,'Capacity Summary'!$I$138:$BH$138,0))="x",INDEX('Capacity Summary'!$C$139:$F$238,MATCH('Capacity Backing (Hide)'!AZ$132,'Capacity Summary'!$B$139:$B$238,0),4),IF(INDEX('Capacity Summary'!$I$139:$BH$238,MATCH('Capacity Backing (Hide)'!AZ$132,'Capacity Summary'!$B$139:$B$238,0),MATCH('Capacity Backing (Hide)'!$A157,'Capacity Summary'!$I$138:$BH$138,0))&lt;&gt;0,INDEX('Capacity Summary'!$I$139:$BH$238,MATCH('Capacity Backing (Hide)'!AZ$132,'Capacity Summary'!$B$139:$B$238,0),MATCH('Capacity Backing (Hide)'!$A157,'Capacity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(Hide)'!$A157,'Capacity Summary'!$I$138:$BH$138,0))="x",INDEX('Capacity Summary'!$C$139:$F$238,MATCH('Capacity Backing (Hide)'!BA$132,'Capacity Summary'!$B$139:$B$238,0),4),IF(INDEX('Capacity Summary'!$I$139:$BH$238,MATCH('Capacity Backing (Hide)'!BA$132,'Capacity Summary'!$B$139:$B$238,0),MATCH('Capacity Backing (Hide)'!$A157,'Capacity Summary'!$I$138:$BH$138,0))&lt;&gt;0,INDEX('Capacity Summary'!$I$139:$BH$238,MATCH('Capacity Backing (Hide)'!BA$132,'Capacity Summary'!$B$139:$B$238,0),MATCH('Capacity Backing (Hide)'!$A157,'Capacity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(Hide)'!$A157,'Capacity Summary'!$I$138:$BH$138,0))="x",INDEX('Capacity Summary'!$C$139:$F$238,MATCH('Capacity Backing (Hide)'!BB$132,'Capacity Summary'!$B$139:$B$238,0),4),IF(INDEX('Capacity Summary'!$I$139:$BH$238,MATCH('Capacity Backing (Hide)'!BB$132,'Capacity Summary'!$B$139:$B$238,0),MATCH('Capacity Backing (Hide)'!$A157,'Capacity Summary'!$I$138:$BH$138,0))&lt;&gt;0,INDEX('Capacity Summary'!$I$139:$BH$238,MATCH('Capacity Backing (Hide)'!BB$132,'Capacity Summary'!$B$139:$B$238,0),MATCH('Capacity Backing (Hide)'!$A157,'Capacity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(Hide)'!$A157,'Capacity Summary'!$I$138:$BH$138,0))="x",INDEX('Capacity Summary'!$C$139:$F$238,MATCH('Capacity Backing (Hide)'!BC$132,'Capacity Summary'!$B$139:$B$238,0),4),IF(INDEX('Capacity Summary'!$I$139:$BH$238,MATCH('Capacity Backing (Hide)'!BC$132,'Capacity Summary'!$B$139:$B$238,0),MATCH('Capacity Backing (Hide)'!$A157,'Capacity Summary'!$I$138:$BH$138,0))&lt;&gt;0,INDEX('Capacity Summary'!$I$139:$BH$238,MATCH('Capacity Backing (Hide)'!BC$132,'Capacity Summary'!$B$139:$B$238,0),MATCH('Capacity Backing (Hide)'!$A157,'Capacity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(Hide)'!$A157,'Capacity Summary'!$I$138:$BH$138,0))="x",INDEX('Capacity Summary'!$C$139:$F$238,MATCH('Capacity Backing (Hide)'!BD$132,'Capacity Summary'!$B$139:$B$238,0),4),IF(INDEX('Capacity Summary'!$I$139:$BH$238,MATCH('Capacity Backing (Hide)'!BD$132,'Capacity Summary'!$B$139:$B$238,0),MATCH('Capacity Backing (Hide)'!$A157,'Capacity Summary'!$I$138:$BH$138,0))&lt;&gt;0,INDEX('Capacity Summary'!$I$139:$BH$238,MATCH('Capacity Backing (Hide)'!BD$132,'Capacity Summary'!$B$139:$B$238,0),MATCH('Capacity Backing (Hide)'!$A157,'Capacity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(Hide)'!$A157,'Capacity Summary'!$I$138:$BH$138,0))="x",INDEX('Capacity Summary'!$C$139:$F$238,MATCH('Capacity Backing (Hide)'!BE$132,'Capacity Summary'!$B$139:$B$238,0),4),IF(INDEX('Capacity Summary'!$I$139:$BH$238,MATCH('Capacity Backing (Hide)'!BE$132,'Capacity Summary'!$B$139:$B$238,0),MATCH('Capacity Backing (Hide)'!$A157,'Capacity Summary'!$I$138:$BH$138,0))&lt;&gt;0,INDEX('Capacity Summary'!$I$139:$BH$238,MATCH('Capacity Backing (Hide)'!BE$132,'Capacity Summary'!$B$139:$B$238,0),MATCH('Capacity Backing (Hide)'!$A157,'Capacity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(Hide)'!$A157,'Capacity Summary'!$I$138:$BH$138,0))="x",INDEX('Capacity Summary'!$C$139:$F$238,MATCH('Capacity Backing (Hide)'!BF$132,'Capacity Summary'!$B$139:$B$238,0),4),IF(INDEX('Capacity Summary'!$I$139:$BH$238,MATCH('Capacity Backing (Hide)'!BF$132,'Capacity Summary'!$B$139:$B$238,0),MATCH('Capacity Backing (Hide)'!$A157,'Capacity Summary'!$I$138:$BH$138,0))&lt;&gt;0,INDEX('Capacity Summary'!$I$139:$BH$238,MATCH('Capacity Backing (Hide)'!BF$132,'Capacity Summary'!$B$139:$B$238,0),MATCH('Capacity Backing (Hide)'!$A157,'Capacity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(Hide)'!$A157,'Capacity Summary'!$I$138:$BH$138,0))="x",INDEX('Capacity Summary'!$C$139:$F$238,MATCH('Capacity Backing (Hide)'!BG$132,'Capacity Summary'!$B$139:$B$238,0),4),IF(INDEX('Capacity Summary'!$I$139:$BH$238,MATCH('Capacity Backing (Hide)'!BG$132,'Capacity Summary'!$B$139:$B$238,0),MATCH('Capacity Backing (Hide)'!$A157,'Capacity Summary'!$I$138:$BH$138,0))&lt;&gt;0,INDEX('Capacity Summary'!$I$139:$BH$238,MATCH('Capacity Backing (Hide)'!BG$132,'Capacity Summary'!$B$139:$B$238,0),MATCH('Capacity Backing (Hide)'!$A157,'Capacity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(Hide)'!$A157,'Capacity Summary'!$I$138:$BH$138,0))="x",INDEX('Capacity Summary'!$C$139:$F$238,MATCH('Capacity Backing (Hide)'!BH$132,'Capacity Summary'!$B$139:$B$238,0),4),IF(INDEX('Capacity Summary'!$I$139:$BH$238,MATCH('Capacity Backing (Hide)'!BH$132,'Capacity Summary'!$B$139:$B$238,0),MATCH('Capacity Backing (Hide)'!$A157,'Capacity Summary'!$I$138:$BH$138,0))&lt;&gt;0,INDEX('Capacity Summary'!$I$139:$BH$238,MATCH('Capacity Backing (Hide)'!BH$132,'Capacity Summary'!$B$139:$B$238,0),MATCH('Capacity Backing (Hide)'!$A157,'Capacity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(Hide)'!$A157,'Capacity Summary'!$I$138:$BH$138,0))="x",INDEX('Capacity Summary'!$C$139:$F$238,MATCH('Capacity Backing (Hide)'!BI$132,'Capacity Summary'!$B$139:$B$238,0),4),IF(INDEX('Capacity Summary'!$I$139:$BH$238,MATCH('Capacity Backing (Hide)'!BI$132,'Capacity Summary'!$B$139:$B$238,0),MATCH('Capacity Backing (Hide)'!$A157,'Capacity Summary'!$I$138:$BH$138,0))&lt;&gt;0,INDEX('Capacity Summary'!$I$139:$BH$238,MATCH('Capacity Backing (Hide)'!BI$132,'Capacity Summary'!$B$139:$B$238,0),MATCH('Capacity Backing (Hide)'!$A157,'Capacity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(Hide)'!$A157,'Capacity Summary'!$I$138:$BH$138,0))="x",INDEX('Capacity Summary'!$C$139:$F$238,MATCH('Capacity Backing (Hide)'!BJ$132,'Capacity Summary'!$B$139:$B$238,0),4),IF(INDEX('Capacity Summary'!$I$139:$BH$238,MATCH('Capacity Backing (Hide)'!BJ$132,'Capacity Summary'!$B$139:$B$238,0),MATCH('Capacity Backing (Hide)'!$A157,'Capacity Summary'!$I$138:$BH$138,0))&lt;&gt;0,INDEX('Capacity Summary'!$I$139:$BH$238,MATCH('Capacity Backing (Hide)'!BJ$132,'Capacity Summary'!$B$139:$B$238,0),MATCH('Capacity Backing (Hide)'!$A157,'Capacity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(Hide)'!$A157,'Capacity Summary'!$I$138:$BH$138,0))="x",INDEX('Capacity Summary'!$C$139:$F$238,MATCH('Capacity Backing (Hide)'!BK$132,'Capacity Summary'!$B$139:$B$238,0),4),IF(INDEX('Capacity Summary'!$I$139:$BH$238,MATCH('Capacity Backing (Hide)'!BK$132,'Capacity Summary'!$B$139:$B$238,0),MATCH('Capacity Backing (Hide)'!$A157,'Capacity Summary'!$I$138:$BH$138,0))&lt;&gt;0,INDEX('Capacity Summary'!$I$139:$BH$238,MATCH('Capacity Backing (Hide)'!BK$132,'Capacity Summary'!$B$139:$B$238,0),MATCH('Capacity Backing (Hide)'!$A157,'Capacity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(Hide)'!$A157,'Capacity Summary'!$I$138:$BH$138,0))="x",INDEX('Capacity Summary'!$C$139:$F$238,MATCH('Capacity Backing (Hide)'!BL$132,'Capacity Summary'!$B$139:$B$238,0),4),IF(INDEX('Capacity Summary'!$I$139:$BH$238,MATCH('Capacity Backing (Hide)'!BL$132,'Capacity Summary'!$B$139:$B$238,0),MATCH('Capacity Backing (Hide)'!$A157,'Capacity Summary'!$I$138:$BH$138,0))&lt;&gt;0,INDEX('Capacity Summary'!$I$139:$BH$238,MATCH('Capacity Backing (Hide)'!BL$132,'Capacity Summary'!$B$139:$B$238,0),MATCH('Capacity Backing (Hide)'!$A157,'Capacity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(Hide)'!$A157,'Capacity Summary'!$I$138:$BH$138,0))="x",INDEX('Capacity Summary'!$C$139:$F$238,MATCH('Capacity Backing (Hide)'!BM$132,'Capacity Summary'!$B$139:$B$238,0),4),IF(INDEX('Capacity Summary'!$I$139:$BH$238,MATCH('Capacity Backing (Hide)'!BM$132,'Capacity Summary'!$B$139:$B$238,0),MATCH('Capacity Backing (Hide)'!$A157,'Capacity Summary'!$I$138:$BH$138,0))&lt;&gt;0,INDEX('Capacity Summary'!$I$139:$BH$238,MATCH('Capacity Backing (Hide)'!BM$132,'Capacity Summary'!$B$139:$B$238,0),MATCH('Capacity Backing (Hide)'!$A157,'Capacity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(Hide)'!$A157,'Capacity Summary'!$I$138:$BH$138,0))="x",INDEX('Capacity Summary'!$C$139:$F$238,MATCH('Capacity Backing (Hide)'!BN$132,'Capacity Summary'!$B$139:$B$238,0),4),IF(INDEX('Capacity Summary'!$I$139:$BH$238,MATCH('Capacity Backing (Hide)'!BN$132,'Capacity Summary'!$B$139:$B$238,0),MATCH('Capacity Backing (Hide)'!$A157,'Capacity Summary'!$I$138:$BH$138,0))&lt;&gt;0,INDEX('Capacity Summary'!$I$139:$BH$238,MATCH('Capacity Backing (Hide)'!BN$132,'Capacity Summary'!$B$139:$B$238,0),MATCH('Capacity Backing (Hide)'!$A157,'Capacity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(Hide)'!$A157,'Capacity Summary'!$I$138:$BH$138,0))="x",INDEX('Capacity Summary'!$C$139:$F$238,MATCH('Capacity Backing (Hide)'!BO$132,'Capacity Summary'!$B$139:$B$238,0),4),IF(INDEX('Capacity Summary'!$I$139:$BH$238,MATCH('Capacity Backing (Hide)'!BO$132,'Capacity Summary'!$B$139:$B$238,0),MATCH('Capacity Backing (Hide)'!$A157,'Capacity Summary'!$I$138:$BH$138,0))&lt;&gt;0,INDEX('Capacity Summary'!$I$139:$BH$238,MATCH('Capacity Backing (Hide)'!BO$132,'Capacity Summary'!$B$139:$B$238,0),MATCH('Capacity Backing (Hide)'!$A157,'Capacity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(Hide)'!$A157,'Capacity Summary'!$I$138:$BH$138,0))="x",INDEX('Capacity Summary'!$C$139:$F$238,MATCH('Capacity Backing (Hide)'!BP$132,'Capacity Summary'!$B$139:$B$238,0),4),IF(INDEX('Capacity Summary'!$I$139:$BH$238,MATCH('Capacity Backing (Hide)'!BP$132,'Capacity Summary'!$B$139:$B$238,0),MATCH('Capacity Backing (Hide)'!$A157,'Capacity Summary'!$I$138:$BH$138,0))&lt;&gt;0,INDEX('Capacity Summary'!$I$139:$BH$238,MATCH('Capacity Backing (Hide)'!BP$132,'Capacity Summary'!$B$139:$B$238,0),MATCH('Capacity Backing (Hide)'!$A157,'Capacity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(Hide)'!$A157,'Capacity Summary'!$I$138:$BH$138,0))="x",INDEX('Capacity Summary'!$C$139:$F$238,MATCH('Capacity Backing (Hide)'!BQ$132,'Capacity Summary'!$B$139:$B$238,0),4),IF(INDEX('Capacity Summary'!$I$139:$BH$238,MATCH('Capacity Backing (Hide)'!BQ$132,'Capacity Summary'!$B$139:$B$238,0),MATCH('Capacity Backing (Hide)'!$A157,'Capacity Summary'!$I$138:$BH$138,0))&lt;&gt;0,INDEX('Capacity Summary'!$I$139:$BH$238,MATCH('Capacity Backing (Hide)'!BQ$132,'Capacity Summary'!$B$139:$B$238,0),MATCH('Capacity Backing (Hide)'!$A157,'Capacity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(Hide)'!$A157,'Capacity Summary'!$I$138:$BH$138,0))="x",INDEX('Capacity Summary'!$C$139:$F$238,MATCH('Capacity Backing (Hide)'!BR$132,'Capacity Summary'!$B$139:$B$238,0),4),IF(INDEX('Capacity Summary'!$I$139:$BH$238,MATCH('Capacity Backing (Hide)'!BR$132,'Capacity Summary'!$B$139:$B$238,0),MATCH('Capacity Backing (Hide)'!$A157,'Capacity Summary'!$I$138:$BH$138,0))&lt;&gt;0,INDEX('Capacity Summary'!$I$139:$BH$238,MATCH('Capacity Backing (Hide)'!BR$132,'Capacity Summary'!$B$139:$B$238,0),MATCH('Capacity Backing (Hide)'!$A157,'Capacity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(Hide)'!$A157,'Capacity Summary'!$I$138:$BH$138,0))="x",INDEX('Capacity Summary'!$C$139:$F$238,MATCH('Capacity Backing (Hide)'!BS$132,'Capacity Summary'!$B$139:$B$238,0),4),IF(INDEX('Capacity Summary'!$I$139:$BH$238,MATCH('Capacity Backing (Hide)'!BS$132,'Capacity Summary'!$B$139:$B$238,0),MATCH('Capacity Backing (Hide)'!$A157,'Capacity Summary'!$I$138:$BH$138,0))&lt;&gt;0,INDEX('Capacity Summary'!$I$139:$BH$238,MATCH('Capacity Backing (Hide)'!BS$132,'Capacity Summary'!$B$139:$B$238,0),MATCH('Capacity Backing (Hide)'!$A157,'Capacity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(Hide)'!$A157,'Capacity Summary'!$I$138:$BH$138,0))="x",INDEX('Capacity Summary'!$C$139:$F$238,MATCH('Capacity Backing (Hide)'!BT$132,'Capacity Summary'!$B$139:$B$238,0),4),IF(INDEX('Capacity Summary'!$I$139:$BH$238,MATCH('Capacity Backing (Hide)'!BT$132,'Capacity Summary'!$B$139:$B$238,0),MATCH('Capacity Backing (Hide)'!$A157,'Capacity Summary'!$I$138:$BH$138,0))&lt;&gt;0,INDEX('Capacity Summary'!$I$139:$BH$238,MATCH('Capacity Backing (Hide)'!BT$132,'Capacity Summary'!$B$139:$B$238,0),MATCH('Capacity Backing (Hide)'!$A157,'Capacity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(Hide)'!$A157,'Capacity Summary'!$I$138:$BH$138,0))="x",INDEX('Capacity Summary'!$C$139:$F$238,MATCH('Capacity Backing (Hide)'!BU$132,'Capacity Summary'!$B$139:$B$238,0),4),IF(INDEX('Capacity Summary'!$I$139:$BH$238,MATCH('Capacity Backing (Hide)'!BU$132,'Capacity Summary'!$B$139:$B$238,0),MATCH('Capacity Backing (Hide)'!$A157,'Capacity Summary'!$I$138:$BH$138,0))&lt;&gt;0,INDEX('Capacity Summary'!$I$139:$BH$238,MATCH('Capacity Backing (Hide)'!BU$132,'Capacity Summary'!$B$139:$B$238,0),MATCH('Capacity Backing (Hide)'!$A157,'Capacity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(Hide)'!$A157,'Capacity Summary'!$I$138:$BH$138,0))="x",INDEX('Capacity Summary'!$C$139:$F$238,MATCH('Capacity Backing (Hide)'!BV$132,'Capacity Summary'!$B$139:$B$238,0),4),IF(INDEX('Capacity Summary'!$I$139:$BH$238,MATCH('Capacity Backing (Hide)'!BV$132,'Capacity Summary'!$B$139:$B$238,0),MATCH('Capacity Backing (Hide)'!$A157,'Capacity Summary'!$I$138:$BH$138,0))&lt;&gt;0,INDEX('Capacity Summary'!$I$139:$BH$238,MATCH('Capacity Backing (Hide)'!BV$132,'Capacity Summary'!$B$139:$B$238,0),MATCH('Capacity Backing (Hide)'!$A157,'Capacity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(Hide)'!$A157,'Capacity Summary'!$I$138:$BH$138,0))="x",INDEX('Capacity Summary'!$C$139:$F$238,MATCH('Capacity Backing (Hide)'!BW$132,'Capacity Summary'!$B$139:$B$238,0),4),IF(INDEX('Capacity Summary'!$I$139:$BH$238,MATCH('Capacity Backing (Hide)'!BW$132,'Capacity Summary'!$B$139:$B$238,0),MATCH('Capacity Backing (Hide)'!$A157,'Capacity Summary'!$I$138:$BH$138,0))&lt;&gt;0,INDEX('Capacity Summary'!$I$139:$BH$238,MATCH('Capacity Backing (Hide)'!BW$132,'Capacity Summary'!$B$139:$B$238,0),MATCH('Capacity Backing (Hide)'!$A157,'Capacity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(Hide)'!$A157,'Capacity Summary'!$I$138:$BH$138,0))="x",INDEX('Capacity Summary'!$C$139:$F$238,MATCH('Capacity Backing (Hide)'!BX$132,'Capacity Summary'!$B$139:$B$238,0),4),IF(INDEX('Capacity Summary'!$I$139:$BH$238,MATCH('Capacity Backing (Hide)'!BX$132,'Capacity Summary'!$B$139:$B$238,0),MATCH('Capacity Backing (Hide)'!$A157,'Capacity Summary'!$I$138:$BH$138,0))&lt;&gt;0,INDEX('Capacity Summary'!$I$139:$BH$238,MATCH('Capacity Backing (Hide)'!BX$132,'Capacity Summary'!$B$139:$B$238,0),MATCH('Capacity Backing (Hide)'!$A157,'Capacity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(Hide)'!$A157,'Capacity Summary'!$I$138:$BH$138,0))="x",INDEX('Capacity Summary'!$C$139:$F$238,MATCH('Capacity Backing (Hide)'!BY$132,'Capacity Summary'!$B$139:$B$238,0),4),IF(INDEX('Capacity Summary'!$I$139:$BH$238,MATCH('Capacity Backing (Hide)'!BY$132,'Capacity Summary'!$B$139:$B$238,0),MATCH('Capacity Backing (Hide)'!$A157,'Capacity Summary'!$I$138:$BH$138,0))&lt;&gt;0,INDEX('Capacity Summary'!$I$139:$BH$238,MATCH('Capacity Backing (Hide)'!BY$132,'Capacity Summary'!$B$139:$B$238,0),MATCH('Capacity Backing (Hide)'!$A157,'Capacity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(Hide)'!$A157,'Capacity Summary'!$I$138:$BH$138,0))="x",INDEX('Capacity Summary'!$C$139:$F$238,MATCH('Capacity Backing (Hide)'!BZ$132,'Capacity Summary'!$B$139:$B$238,0),4),IF(INDEX('Capacity Summary'!$I$139:$BH$238,MATCH('Capacity Backing (Hide)'!BZ$132,'Capacity Summary'!$B$139:$B$238,0),MATCH('Capacity Backing (Hide)'!$A157,'Capacity Summary'!$I$138:$BH$138,0))&lt;&gt;0,INDEX('Capacity Summary'!$I$139:$BH$238,MATCH('Capacity Backing (Hide)'!BZ$132,'Capacity Summary'!$B$139:$B$238,0),MATCH('Capacity Backing (Hide)'!$A157,'Capacity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(Hide)'!$A157,'Capacity Summary'!$I$138:$BH$138,0))="x",INDEX('Capacity Summary'!$C$139:$F$238,MATCH('Capacity Backing (Hide)'!CA$132,'Capacity Summary'!$B$139:$B$238,0),4),IF(INDEX('Capacity Summary'!$I$139:$BH$238,MATCH('Capacity Backing (Hide)'!CA$132,'Capacity Summary'!$B$139:$B$238,0),MATCH('Capacity Backing (Hide)'!$A157,'Capacity Summary'!$I$138:$BH$138,0))&lt;&gt;0,INDEX('Capacity Summary'!$I$139:$BH$238,MATCH('Capacity Backing (Hide)'!CA$132,'Capacity Summary'!$B$139:$B$238,0),MATCH('Capacity Backing (Hide)'!$A157,'Capacity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(Hide)'!$A157,'Capacity Summary'!$I$138:$BH$138,0))="x",INDEX('Capacity Summary'!$C$139:$F$238,MATCH('Capacity Backing (Hide)'!CB$132,'Capacity Summary'!$B$139:$B$238,0),4),IF(INDEX('Capacity Summary'!$I$139:$BH$238,MATCH('Capacity Backing (Hide)'!CB$132,'Capacity Summary'!$B$139:$B$238,0),MATCH('Capacity Backing (Hide)'!$A157,'Capacity Summary'!$I$138:$BH$138,0))&lt;&gt;0,INDEX('Capacity Summary'!$I$139:$BH$238,MATCH('Capacity Backing (Hide)'!CB$132,'Capacity Summary'!$B$139:$B$238,0),MATCH('Capacity Backing (Hide)'!$A157,'Capacity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(Hide)'!$A157,'Capacity Summary'!$I$138:$BH$138,0))="x",INDEX('Capacity Summary'!$C$139:$F$238,MATCH('Capacity Backing (Hide)'!CC$132,'Capacity Summary'!$B$139:$B$238,0),4),IF(INDEX('Capacity Summary'!$I$139:$BH$238,MATCH('Capacity Backing (Hide)'!CC$132,'Capacity Summary'!$B$139:$B$238,0),MATCH('Capacity Backing (Hide)'!$A157,'Capacity Summary'!$I$138:$BH$138,0))&lt;&gt;0,INDEX('Capacity Summary'!$I$139:$BH$238,MATCH('Capacity Backing (Hide)'!CC$132,'Capacity Summary'!$B$139:$B$238,0),MATCH('Capacity Backing (Hide)'!$A157,'Capacity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(Hide)'!$A157,'Capacity Summary'!$I$138:$BH$138,0))="x",INDEX('Capacity Summary'!$C$139:$F$238,MATCH('Capacity Backing (Hide)'!CD$132,'Capacity Summary'!$B$139:$B$238,0),4),IF(INDEX('Capacity Summary'!$I$139:$BH$238,MATCH('Capacity Backing (Hide)'!CD$132,'Capacity Summary'!$B$139:$B$238,0),MATCH('Capacity Backing (Hide)'!$A157,'Capacity Summary'!$I$138:$BH$138,0))&lt;&gt;0,INDEX('Capacity Summary'!$I$139:$BH$238,MATCH('Capacity Backing (Hide)'!CD$132,'Capacity Summary'!$B$139:$B$238,0),MATCH('Capacity Backing (Hide)'!$A157,'Capacity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(Hide)'!$A157,'Capacity Summary'!$I$138:$BH$138,0))="x",INDEX('Capacity Summary'!$C$139:$F$238,MATCH('Capacity Backing (Hide)'!CE$132,'Capacity Summary'!$B$139:$B$238,0),4),IF(INDEX('Capacity Summary'!$I$139:$BH$238,MATCH('Capacity Backing (Hide)'!CE$132,'Capacity Summary'!$B$139:$B$238,0),MATCH('Capacity Backing (Hide)'!$A157,'Capacity Summary'!$I$138:$BH$138,0))&lt;&gt;0,INDEX('Capacity Summary'!$I$139:$BH$238,MATCH('Capacity Backing (Hide)'!CE$132,'Capacity Summary'!$B$139:$B$238,0),MATCH('Capacity Backing (Hide)'!$A157,'Capacity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(Hide)'!$A157,'Capacity Summary'!$I$138:$BH$138,0))="x",INDEX('Capacity Summary'!$C$139:$F$238,MATCH('Capacity Backing (Hide)'!CF$132,'Capacity Summary'!$B$139:$B$238,0),4),IF(INDEX('Capacity Summary'!$I$139:$BH$238,MATCH('Capacity Backing (Hide)'!CF$132,'Capacity Summary'!$B$139:$B$238,0),MATCH('Capacity Backing (Hide)'!$A157,'Capacity Summary'!$I$138:$BH$138,0))&lt;&gt;0,INDEX('Capacity Summary'!$I$139:$BH$238,MATCH('Capacity Backing (Hide)'!CF$132,'Capacity Summary'!$B$139:$B$238,0),MATCH('Capacity Backing (Hide)'!$A157,'Capacity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(Hide)'!$A157,'Capacity Summary'!$I$138:$BH$138,0))="x",INDEX('Capacity Summary'!$C$139:$F$238,MATCH('Capacity Backing (Hide)'!CG$132,'Capacity Summary'!$B$139:$B$238,0),4),IF(INDEX('Capacity Summary'!$I$139:$BH$238,MATCH('Capacity Backing (Hide)'!CG$132,'Capacity Summary'!$B$139:$B$238,0),MATCH('Capacity Backing (Hide)'!$A157,'Capacity Summary'!$I$138:$BH$138,0))&lt;&gt;0,INDEX('Capacity Summary'!$I$139:$BH$238,MATCH('Capacity Backing (Hide)'!CG$132,'Capacity Summary'!$B$139:$B$238,0),MATCH('Capacity Backing (Hide)'!$A157,'Capacity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(Hide)'!$A157,'Capacity Summary'!$I$138:$BH$138,0))="x",INDEX('Capacity Summary'!$C$139:$F$238,MATCH('Capacity Backing (Hide)'!CH$132,'Capacity Summary'!$B$139:$B$238,0),4),IF(INDEX('Capacity Summary'!$I$139:$BH$238,MATCH('Capacity Backing (Hide)'!CH$132,'Capacity Summary'!$B$139:$B$238,0),MATCH('Capacity Backing (Hide)'!$A157,'Capacity Summary'!$I$138:$BH$138,0))&lt;&gt;0,INDEX('Capacity Summary'!$I$139:$BH$238,MATCH('Capacity Backing (Hide)'!CH$132,'Capacity Summary'!$B$139:$B$238,0),MATCH('Capacity Backing (Hide)'!$A157,'Capacity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(Hide)'!$A157,'Capacity Summary'!$I$138:$BH$138,0))="x",INDEX('Capacity Summary'!$C$139:$F$238,MATCH('Capacity Backing (Hide)'!CI$132,'Capacity Summary'!$B$139:$B$238,0),4),IF(INDEX('Capacity Summary'!$I$139:$BH$238,MATCH('Capacity Backing (Hide)'!CI$132,'Capacity Summary'!$B$139:$B$238,0),MATCH('Capacity Backing (Hide)'!$A157,'Capacity Summary'!$I$138:$BH$138,0))&lt;&gt;0,INDEX('Capacity Summary'!$I$139:$BH$238,MATCH('Capacity Backing (Hide)'!CI$132,'Capacity Summary'!$B$139:$B$238,0),MATCH('Capacity Backing (Hide)'!$A157,'Capacity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(Hide)'!$A157,'Capacity Summary'!$I$138:$BH$138,0))="x",INDEX('Capacity Summary'!$C$139:$F$238,MATCH('Capacity Backing (Hide)'!CJ$132,'Capacity Summary'!$B$139:$B$238,0),4),IF(INDEX('Capacity Summary'!$I$139:$BH$238,MATCH('Capacity Backing (Hide)'!CJ$132,'Capacity Summary'!$B$139:$B$238,0),MATCH('Capacity Backing (Hide)'!$A157,'Capacity Summary'!$I$138:$BH$138,0))&lt;&gt;0,INDEX('Capacity Summary'!$I$139:$BH$238,MATCH('Capacity Backing (Hide)'!CJ$132,'Capacity Summary'!$B$139:$B$238,0),MATCH('Capacity Backing (Hide)'!$A157,'Capacity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(Hide)'!$A157,'Capacity Summary'!$I$138:$BH$138,0))="x",INDEX('Capacity Summary'!$C$139:$F$238,MATCH('Capacity Backing (Hide)'!CK$132,'Capacity Summary'!$B$139:$B$238,0),4),IF(INDEX('Capacity Summary'!$I$139:$BH$238,MATCH('Capacity Backing (Hide)'!CK$132,'Capacity Summary'!$B$139:$B$238,0),MATCH('Capacity Backing (Hide)'!$A157,'Capacity Summary'!$I$138:$BH$138,0))&lt;&gt;0,INDEX('Capacity Summary'!$I$139:$BH$238,MATCH('Capacity Backing (Hide)'!CK$132,'Capacity Summary'!$B$139:$B$238,0),MATCH('Capacity Backing (Hide)'!$A157,'Capacity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(Hide)'!$A157,'Capacity Summary'!$I$138:$BH$138,0))="x",INDEX('Capacity Summary'!$C$139:$F$238,MATCH('Capacity Backing (Hide)'!CL$132,'Capacity Summary'!$B$139:$B$238,0),4),IF(INDEX('Capacity Summary'!$I$139:$BH$238,MATCH('Capacity Backing (Hide)'!CL$132,'Capacity Summary'!$B$139:$B$238,0),MATCH('Capacity Backing (Hide)'!$A157,'Capacity Summary'!$I$138:$BH$138,0))&lt;&gt;0,INDEX('Capacity Summary'!$I$139:$BH$238,MATCH('Capacity Backing (Hide)'!CL$132,'Capacity Summary'!$B$139:$B$238,0),MATCH('Capacity Backing (Hide)'!$A157,'Capacity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(Hide)'!$A157,'Capacity Summary'!$I$138:$BH$138,0))="x",INDEX('Capacity Summary'!$C$139:$F$238,MATCH('Capacity Backing (Hide)'!CM$132,'Capacity Summary'!$B$139:$B$238,0),4),IF(INDEX('Capacity Summary'!$I$139:$BH$238,MATCH('Capacity Backing (Hide)'!CM$132,'Capacity Summary'!$B$139:$B$238,0),MATCH('Capacity Backing (Hide)'!$A157,'Capacity Summary'!$I$138:$BH$138,0))&lt;&gt;0,INDEX('Capacity Summary'!$I$139:$BH$238,MATCH('Capacity Backing (Hide)'!CM$132,'Capacity Summary'!$B$139:$B$238,0),MATCH('Capacity Backing (Hide)'!$A157,'Capacity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(Hide)'!$A157,'Capacity Summary'!$I$138:$BH$138,0))="x",INDEX('Capacity Summary'!$C$139:$F$238,MATCH('Capacity Backing (Hide)'!CN$132,'Capacity Summary'!$B$139:$B$238,0),4),IF(INDEX('Capacity Summary'!$I$139:$BH$238,MATCH('Capacity Backing (Hide)'!CN$132,'Capacity Summary'!$B$139:$B$238,0),MATCH('Capacity Backing (Hide)'!$A157,'Capacity Summary'!$I$138:$BH$138,0))&lt;&gt;0,INDEX('Capacity Summary'!$I$139:$BH$238,MATCH('Capacity Backing (Hide)'!CN$132,'Capacity Summary'!$B$139:$B$238,0),MATCH('Capacity Backing (Hide)'!$A157,'Capacity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(Hide)'!$A157,'Capacity Summary'!$I$138:$BH$138,0))="x",INDEX('Capacity Summary'!$C$139:$F$238,MATCH('Capacity Backing (Hide)'!CO$132,'Capacity Summary'!$B$139:$B$238,0),4),IF(INDEX('Capacity Summary'!$I$139:$BH$238,MATCH('Capacity Backing (Hide)'!CO$132,'Capacity Summary'!$B$139:$B$238,0),MATCH('Capacity Backing (Hide)'!$A157,'Capacity Summary'!$I$138:$BH$138,0))&lt;&gt;0,INDEX('Capacity Summary'!$I$139:$BH$238,MATCH('Capacity Backing (Hide)'!CO$132,'Capacity Summary'!$B$139:$B$238,0),MATCH('Capacity Backing (Hide)'!$A157,'Capacity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(Hide)'!$A157,'Capacity Summary'!$I$138:$BH$138,0))="x",INDEX('Capacity Summary'!$C$139:$F$238,MATCH('Capacity Backing (Hide)'!CP$132,'Capacity Summary'!$B$139:$B$238,0),4),IF(INDEX('Capacity Summary'!$I$139:$BH$238,MATCH('Capacity Backing (Hide)'!CP$132,'Capacity Summary'!$B$139:$B$238,0),MATCH('Capacity Backing (Hide)'!$A157,'Capacity Summary'!$I$138:$BH$138,0))&lt;&gt;0,INDEX('Capacity Summary'!$I$139:$BH$238,MATCH('Capacity Backing (Hide)'!CP$132,'Capacity Summary'!$B$139:$B$238,0),MATCH('Capacity Backing (Hide)'!$A157,'Capacity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(Hide)'!$A157,'Capacity Summary'!$I$138:$BH$138,0))="x",INDEX('Capacity Summary'!$C$139:$F$238,MATCH('Capacity Backing (Hide)'!CQ$132,'Capacity Summary'!$B$139:$B$238,0),4),IF(INDEX('Capacity Summary'!$I$139:$BH$238,MATCH('Capacity Backing (Hide)'!CQ$132,'Capacity Summary'!$B$139:$B$238,0),MATCH('Capacity Backing (Hide)'!$A157,'Capacity Summary'!$I$138:$BH$138,0))&lt;&gt;0,INDEX('Capacity Summary'!$I$139:$BH$238,MATCH('Capacity Backing (Hide)'!CQ$132,'Capacity Summary'!$B$139:$B$238,0),MATCH('Capacity Backing (Hide)'!$A157,'Capacity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(Hide)'!$A157,'Capacity Summary'!$I$138:$BH$138,0))="x",INDEX('Capacity Summary'!$C$139:$F$238,MATCH('Capacity Backing (Hide)'!CR$132,'Capacity Summary'!$B$139:$B$238,0),4),IF(INDEX('Capacity Summary'!$I$139:$BH$238,MATCH('Capacity Backing (Hide)'!CR$132,'Capacity Summary'!$B$139:$B$238,0),MATCH('Capacity Backing (Hide)'!$A157,'Capacity Summary'!$I$138:$BH$138,0))&lt;&gt;0,INDEX('Capacity Summary'!$I$139:$BH$238,MATCH('Capacity Backing (Hide)'!CR$132,'Capacity Summary'!$B$139:$B$238,0),MATCH('Capacity Backing (Hide)'!$A157,'Capacity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(Hide)'!$A157,'Capacity Summary'!$I$138:$BH$138,0))="x",INDEX('Capacity Summary'!$C$139:$F$238,MATCH('Capacity Backing (Hide)'!CS$132,'Capacity Summary'!$B$139:$B$238,0),4),IF(INDEX('Capacity Summary'!$I$139:$BH$238,MATCH('Capacity Backing (Hide)'!CS$132,'Capacity Summary'!$B$139:$B$238,0),MATCH('Capacity Backing (Hide)'!$A157,'Capacity Summary'!$I$138:$BH$138,0))&lt;&gt;0,INDEX('Capacity Summary'!$I$139:$BH$238,MATCH('Capacity Backing (Hide)'!CS$132,'Capacity Summary'!$B$139:$B$238,0),MATCH('Capacity Backing (Hide)'!$A157,'Capacity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(Hide)'!$A157,'Capacity Summary'!$I$138:$BH$138,0))="x",INDEX('Capacity Summary'!$C$139:$F$238,MATCH('Capacity Backing (Hide)'!CT$132,'Capacity Summary'!$B$139:$B$238,0),4),IF(INDEX('Capacity Summary'!$I$139:$BH$238,MATCH('Capacity Backing (Hide)'!CT$132,'Capacity Summary'!$B$139:$B$238,0),MATCH('Capacity Backing (Hide)'!$A157,'Capacity Summary'!$I$138:$BH$138,0))&lt;&gt;0,INDEX('Capacity Summary'!$I$139:$BH$238,MATCH('Capacity Backing (Hide)'!CT$132,'Capacity Summary'!$B$139:$B$238,0),MATCH('Capacity Backing (Hide)'!$A157,'Capacity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(Hide)'!$A157,'Capacity Summary'!$I$138:$BH$138,0))="x",INDEX('Capacity Summary'!$C$139:$F$238,MATCH('Capacity Backing (Hide)'!CU$132,'Capacity Summary'!$B$139:$B$238,0),4),IF(INDEX('Capacity Summary'!$I$139:$BH$238,MATCH('Capacity Backing (Hide)'!CU$132,'Capacity Summary'!$B$139:$B$238,0),MATCH('Capacity Backing (Hide)'!$A157,'Capacity Summary'!$I$138:$BH$138,0))&lt;&gt;0,INDEX('Capacity Summary'!$I$139:$BH$238,MATCH('Capacity Backing (Hide)'!CU$132,'Capacity Summary'!$B$139:$B$238,0),MATCH('Capacity Backing (Hide)'!$A157,'Capacity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(Hide)'!$A157,'Capacity Summary'!$I$138:$BH$138,0))="x",INDEX('Capacity Summary'!$C$139:$F$238,MATCH('Capacity Backing (Hide)'!CV$132,'Capacity Summary'!$B$139:$B$238,0),4),IF(INDEX('Capacity Summary'!$I$139:$BH$238,MATCH('Capacity Backing (Hide)'!CV$132,'Capacity Summary'!$B$139:$B$238,0),MATCH('Capacity Backing (Hide)'!$A157,'Capacity Summary'!$I$138:$BH$138,0))&lt;&gt;0,INDEX('Capacity Summary'!$I$139:$BH$238,MATCH('Capacity Backing (Hide)'!CV$132,'Capacity Summary'!$B$139:$B$238,0),MATCH('Capacity Backing (Hide)'!$A157,'Capacity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(Hide)'!$A157,'Capacity Summary'!$I$138:$BH$138,0))="x",INDEX('Capacity Summary'!$C$139:$F$238,MATCH('Capacity Backing (Hide)'!CW$132,'Capacity Summary'!$B$139:$B$238,0),4),IF(INDEX('Capacity Summary'!$I$139:$BH$238,MATCH('Capacity Backing (Hide)'!CW$132,'Capacity Summary'!$B$139:$B$238,0),MATCH('Capacity Backing (Hide)'!$A157,'Capacity Summary'!$I$138:$BH$138,0))&lt;&gt;0,INDEX('Capacity Summary'!$I$139:$BH$238,MATCH('Capacity Backing (Hide)'!CW$132,'Capacity Summary'!$B$139:$B$238,0),MATCH('Capacity Backing (Hide)'!$A157,'Capacity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(Hide)'!$A158,'Capacity Summary'!$I$138:$BH$138,0))="x",INDEX('Capacity Summary'!$C$139:$F$238,MATCH('Capacity Backing (Hide)'!B$132,'Capacity Summary'!$B$139:$B$238,0),4),IF(INDEX('Capacity Summary'!$I$139:$BH$238,MATCH('Capacity Backing (Hide)'!B$132,'Capacity Summary'!$B$139:$B$238,0),MATCH('Capacity Backing (Hide)'!$A158,'Capacity Summary'!$I$138:$BH$138,0))&lt;&gt;0,INDEX('Capacity Summary'!$I$139:$BH$238,MATCH('Capacity Backing (Hide)'!B$132,'Capacity Summary'!$B$139:$B$238,0),MATCH('Capacity Backing (Hide)'!$A158,'Capacity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(Hide)'!$A158,'Capacity Summary'!$I$138:$BH$138,0))="x",INDEX('Capacity Summary'!$C$139:$F$238,MATCH('Capacity Backing (Hide)'!C$132,'Capacity Summary'!$B$139:$B$238,0),4),IF(INDEX('Capacity Summary'!$I$139:$BH$238,MATCH('Capacity Backing (Hide)'!C$132,'Capacity Summary'!$B$139:$B$238,0),MATCH('Capacity Backing (Hide)'!$A158,'Capacity Summary'!$I$138:$BH$138,0))&lt;&gt;0,INDEX('Capacity Summary'!$I$139:$BH$238,MATCH('Capacity Backing (Hide)'!C$132,'Capacity Summary'!$B$139:$B$238,0),MATCH('Capacity Backing (Hide)'!$A158,'Capacity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(Hide)'!$A158,'Capacity Summary'!$I$138:$BH$138,0))="x",INDEX('Capacity Summary'!$C$139:$F$238,MATCH('Capacity Backing (Hide)'!D$132,'Capacity Summary'!$B$139:$B$238,0),4),IF(INDEX('Capacity Summary'!$I$139:$BH$238,MATCH('Capacity Backing (Hide)'!D$132,'Capacity Summary'!$B$139:$B$238,0),MATCH('Capacity Backing (Hide)'!$A158,'Capacity Summary'!$I$138:$BH$138,0))&lt;&gt;0,INDEX('Capacity Summary'!$I$139:$BH$238,MATCH('Capacity Backing (Hide)'!D$132,'Capacity Summary'!$B$139:$B$238,0),MATCH('Capacity Backing (Hide)'!$A158,'Capacity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(Hide)'!$A158,'Capacity Summary'!$I$138:$BH$138,0))="x",INDEX('Capacity Summary'!$C$139:$F$238,MATCH('Capacity Backing (Hide)'!E$132,'Capacity Summary'!$B$139:$B$238,0),4),IF(INDEX('Capacity Summary'!$I$139:$BH$238,MATCH('Capacity Backing (Hide)'!E$132,'Capacity Summary'!$B$139:$B$238,0),MATCH('Capacity Backing (Hide)'!$A158,'Capacity Summary'!$I$138:$BH$138,0))&lt;&gt;0,INDEX('Capacity Summary'!$I$139:$BH$238,MATCH('Capacity Backing (Hide)'!E$132,'Capacity Summary'!$B$139:$B$238,0),MATCH('Capacity Backing (Hide)'!$A158,'Capacity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(Hide)'!$A158,'Capacity Summary'!$I$138:$BH$138,0))="x",INDEX('Capacity Summary'!$C$139:$F$238,MATCH('Capacity Backing (Hide)'!F$132,'Capacity Summary'!$B$139:$B$238,0),4),IF(INDEX('Capacity Summary'!$I$139:$BH$238,MATCH('Capacity Backing (Hide)'!F$132,'Capacity Summary'!$B$139:$B$238,0),MATCH('Capacity Backing (Hide)'!$A158,'Capacity Summary'!$I$138:$BH$138,0))&lt;&gt;0,INDEX('Capacity Summary'!$I$139:$BH$238,MATCH('Capacity Backing (Hide)'!F$132,'Capacity Summary'!$B$139:$B$238,0),MATCH('Capacity Backing (Hide)'!$A158,'Capacity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(Hide)'!$A158,'Capacity Summary'!$I$138:$BH$138,0))="x",INDEX('Capacity Summary'!$C$139:$F$238,MATCH('Capacity Backing (Hide)'!G$132,'Capacity Summary'!$B$139:$B$238,0),4),IF(INDEX('Capacity Summary'!$I$139:$BH$238,MATCH('Capacity Backing (Hide)'!G$132,'Capacity Summary'!$B$139:$B$238,0),MATCH('Capacity Backing (Hide)'!$A158,'Capacity Summary'!$I$138:$BH$138,0))&lt;&gt;0,INDEX('Capacity Summary'!$I$139:$BH$238,MATCH('Capacity Backing (Hide)'!G$132,'Capacity Summary'!$B$139:$B$238,0),MATCH('Capacity Backing (Hide)'!$A158,'Capacity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(Hide)'!$A158,'Capacity Summary'!$I$138:$BH$138,0))="x",INDEX('Capacity Summary'!$C$139:$F$238,MATCH('Capacity Backing (Hide)'!H$132,'Capacity Summary'!$B$139:$B$238,0),4),IF(INDEX('Capacity Summary'!$I$139:$BH$238,MATCH('Capacity Backing (Hide)'!H$132,'Capacity Summary'!$B$139:$B$238,0),MATCH('Capacity Backing (Hide)'!$A158,'Capacity Summary'!$I$138:$BH$138,0))&lt;&gt;0,INDEX('Capacity Summary'!$I$139:$BH$238,MATCH('Capacity Backing (Hide)'!H$132,'Capacity Summary'!$B$139:$B$238,0),MATCH('Capacity Backing (Hide)'!$A158,'Capacity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(Hide)'!$A158,'Capacity Summary'!$I$138:$BH$138,0))="x",INDEX('Capacity Summary'!$C$139:$F$238,MATCH('Capacity Backing (Hide)'!I$132,'Capacity Summary'!$B$139:$B$238,0),4),IF(INDEX('Capacity Summary'!$I$139:$BH$238,MATCH('Capacity Backing (Hide)'!I$132,'Capacity Summary'!$B$139:$B$238,0),MATCH('Capacity Backing (Hide)'!$A158,'Capacity Summary'!$I$138:$BH$138,0))&lt;&gt;0,INDEX('Capacity Summary'!$I$139:$BH$238,MATCH('Capacity Backing (Hide)'!I$132,'Capacity Summary'!$B$139:$B$238,0),MATCH('Capacity Backing (Hide)'!$A158,'Capacity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(Hide)'!$A158,'Capacity Summary'!$I$138:$BH$138,0))="x",INDEX('Capacity Summary'!$C$139:$F$238,MATCH('Capacity Backing (Hide)'!J$132,'Capacity Summary'!$B$139:$B$238,0),4),IF(INDEX('Capacity Summary'!$I$139:$BH$238,MATCH('Capacity Backing (Hide)'!J$132,'Capacity Summary'!$B$139:$B$238,0),MATCH('Capacity Backing (Hide)'!$A158,'Capacity Summary'!$I$138:$BH$138,0))&lt;&gt;0,INDEX('Capacity Summary'!$I$139:$BH$238,MATCH('Capacity Backing (Hide)'!J$132,'Capacity Summary'!$B$139:$B$238,0),MATCH('Capacity Backing (Hide)'!$A158,'Capacity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(Hide)'!$A158,'Capacity Summary'!$I$138:$BH$138,0))="x",INDEX('Capacity Summary'!$C$139:$F$238,MATCH('Capacity Backing (Hide)'!K$132,'Capacity Summary'!$B$139:$B$238,0),4),IF(INDEX('Capacity Summary'!$I$139:$BH$238,MATCH('Capacity Backing (Hide)'!K$132,'Capacity Summary'!$B$139:$B$238,0),MATCH('Capacity Backing (Hide)'!$A158,'Capacity Summary'!$I$138:$BH$138,0))&lt;&gt;0,INDEX('Capacity Summary'!$I$139:$BH$238,MATCH('Capacity Backing (Hide)'!K$132,'Capacity Summary'!$B$139:$B$238,0),MATCH('Capacity Backing (Hide)'!$A158,'Capacity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(Hide)'!$A158,'Capacity Summary'!$I$138:$BH$138,0))="x",INDEX('Capacity Summary'!$C$139:$F$238,MATCH('Capacity Backing (Hide)'!L$132,'Capacity Summary'!$B$139:$B$238,0),4),IF(INDEX('Capacity Summary'!$I$139:$BH$238,MATCH('Capacity Backing (Hide)'!L$132,'Capacity Summary'!$B$139:$B$238,0),MATCH('Capacity Backing (Hide)'!$A158,'Capacity Summary'!$I$138:$BH$138,0))&lt;&gt;0,INDEX('Capacity Summary'!$I$139:$BH$238,MATCH('Capacity Backing (Hide)'!L$132,'Capacity Summary'!$B$139:$B$238,0),MATCH('Capacity Backing (Hide)'!$A158,'Capacity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(Hide)'!$A158,'Capacity Summary'!$I$138:$BH$138,0))="x",INDEX('Capacity Summary'!$C$139:$F$238,MATCH('Capacity Backing (Hide)'!M$132,'Capacity Summary'!$B$139:$B$238,0),4),IF(INDEX('Capacity Summary'!$I$139:$BH$238,MATCH('Capacity Backing (Hide)'!M$132,'Capacity Summary'!$B$139:$B$238,0),MATCH('Capacity Backing (Hide)'!$A158,'Capacity Summary'!$I$138:$BH$138,0))&lt;&gt;0,INDEX('Capacity Summary'!$I$139:$BH$238,MATCH('Capacity Backing (Hide)'!M$132,'Capacity Summary'!$B$139:$B$238,0),MATCH('Capacity Backing (Hide)'!$A158,'Capacity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(Hide)'!$A158,'Capacity Summary'!$I$138:$BH$138,0))="x",INDEX('Capacity Summary'!$C$139:$F$238,MATCH('Capacity Backing (Hide)'!N$132,'Capacity Summary'!$B$139:$B$238,0),4),IF(INDEX('Capacity Summary'!$I$139:$BH$238,MATCH('Capacity Backing (Hide)'!N$132,'Capacity Summary'!$B$139:$B$238,0),MATCH('Capacity Backing (Hide)'!$A158,'Capacity Summary'!$I$138:$BH$138,0))&lt;&gt;0,INDEX('Capacity Summary'!$I$139:$BH$238,MATCH('Capacity Backing (Hide)'!N$132,'Capacity Summary'!$B$139:$B$238,0),MATCH('Capacity Backing (Hide)'!$A158,'Capacity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(Hide)'!$A158,'Capacity Summary'!$I$138:$BH$138,0))="x",INDEX('Capacity Summary'!$C$139:$F$238,MATCH('Capacity Backing (Hide)'!O$132,'Capacity Summary'!$B$139:$B$238,0),4),IF(INDEX('Capacity Summary'!$I$139:$BH$238,MATCH('Capacity Backing (Hide)'!O$132,'Capacity Summary'!$B$139:$B$238,0),MATCH('Capacity Backing (Hide)'!$A158,'Capacity Summary'!$I$138:$BH$138,0))&lt;&gt;0,INDEX('Capacity Summary'!$I$139:$BH$238,MATCH('Capacity Backing (Hide)'!O$132,'Capacity Summary'!$B$139:$B$238,0),MATCH('Capacity Backing (Hide)'!$A158,'Capacity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(Hide)'!$A158,'Capacity Summary'!$I$138:$BH$138,0))="x",INDEX('Capacity Summary'!$C$139:$F$238,MATCH('Capacity Backing (Hide)'!P$132,'Capacity Summary'!$B$139:$B$238,0),4),IF(INDEX('Capacity Summary'!$I$139:$BH$238,MATCH('Capacity Backing (Hide)'!P$132,'Capacity Summary'!$B$139:$B$238,0),MATCH('Capacity Backing (Hide)'!$A158,'Capacity Summary'!$I$138:$BH$138,0))&lt;&gt;0,INDEX('Capacity Summary'!$I$139:$BH$238,MATCH('Capacity Backing (Hide)'!P$132,'Capacity Summary'!$B$139:$B$238,0),MATCH('Capacity Backing (Hide)'!$A158,'Capacity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(Hide)'!$A158,'Capacity Summary'!$I$138:$BH$138,0))="x",INDEX('Capacity Summary'!$C$139:$F$238,MATCH('Capacity Backing (Hide)'!Q$132,'Capacity Summary'!$B$139:$B$238,0),4),IF(INDEX('Capacity Summary'!$I$139:$BH$238,MATCH('Capacity Backing (Hide)'!Q$132,'Capacity Summary'!$B$139:$B$238,0),MATCH('Capacity Backing (Hide)'!$A158,'Capacity Summary'!$I$138:$BH$138,0))&lt;&gt;0,INDEX('Capacity Summary'!$I$139:$BH$238,MATCH('Capacity Backing (Hide)'!Q$132,'Capacity Summary'!$B$139:$B$238,0),MATCH('Capacity Backing (Hide)'!$A158,'Capacity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(Hide)'!$A158,'Capacity Summary'!$I$138:$BH$138,0))="x",INDEX('Capacity Summary'!$C$139:$F$238,MATCH('Capacity Backing (Hide)'!R$132,'Capacity Summary'!$B$139:$B$238,0),4),IF(INDEX('Capacity Summary'!$I$139:$BH$238,MATCH('Capacity Backing (Hide)'!R$132,'Capacity Summary'!$B$139:$B$238,0),MATCH('Capacity Backing (Hide)'!$A158,'Capacity Summary'!$I$138:$BH$138,0))&lt;&gt;0,INDEX('Capacity Summary'!$I$139:$BH$238,MATCH('Capacity Backing (Hide)'!R$132,'Capacity Summary'!$B$139:$B$238,0),MATCH('Capacity Backing (Hide)'!$A158,'Capacity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(Hide)'!$A158,'Capacity Summary'!$I$138:$BH$138,0))="x",INDEX('Capacity Summary'!$C$139:$F$238,MATCH('Capacity Backing (Hide)'!S$132,'Capacity Summary'!$B$139:$B$238,0),4),IF(INDEX('Capacity Summary'!$I$139:$BH$238,MATCH('Capacity Backing (Hide)'!S$132,'Capacity Summary'!$B$139:$B$238,0),MATCH('Capacity Backing (Hide)'!$A158,'Capacity Summary'!$I$138:$BH$138,0))&lt;&gt;0,INDEX('Capacity Summary'!$I$139:$BH$238,MATCH('Capacity Backing (Hide)'!S$132,'Capacity Summary'!$B$139:$B$238,0),MATCH('Capacity Backing (Hide)'!$A158,'Capacity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(Hide)'!$A158,'Capacity Summary'!$I$138:$BH$138,0))="x",INDEX('Capacity Summary'!$C$139:$F$238,MATCH('Capacity Backing (Hide)'!T$132,'Capacity Summary'!$B$139:$B$238,0),4),IF(INDEX('Capacity Summary'!$I$139:$BH$238,MATCH('Capacity Backing (Hide)'!T$132,'Capacity Summary'!$B$139:$B$238,0),MATCH('Capacity Backing (Hide)'!$A158,'Capacity Summary'!$I$138:$BH$138,0))&lt;&gt;0,INDEX('Capacity Summary'!$I$139:$BH$238,MATCH('Capacity Backing (Hide)'!T$132,'Capacity Summary'!$B$139:$B$238,0),MATCH('Capacity Backing (Hide)'!$A158,'Capacity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(Hide)'!$A158,'Capacity Summary'!$I$138:$BH$138,0))="x",INDEX('Capacity Summary'!$C$139:$F$238,MATCH('Capacity Backing (Hide)'!U$132,'Capacity Summary'!$B$139:$B$238,0),4),IF(INDEX('Capacity Summary'!$I$139:$BH$238,MATCH('Capacity Backing (Hide)'!U$132,'Capacity Summary'!$B$139:$B$238,0),MATCH('Capacity Backing (Hide)'!$A158,'Capacity Summary'!$I$138:$BH$138,0))&lt;&gt;0,INDEX('Capacity Summary'!$I$139:$BH$238,MATCH('Capacity Backing (Hide)'!U$132,'Capacity Summary'!$B$139:$B$238,0),MATCH('Capacity Backing (Hide)'!$A158,'Capacity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(Hide)'!$A158,'Capacity Summary'!$I$138:$BH$138,0))="x",INDEX('Capacity Summary'!$C$139:$F$238,MATCH('Capacity Backing (Hide)'!V$132,'Capacity Summary'!$B$139:$B$238,0),4),IF(INDEX('Capacity Summary'!$I$139:$BH$238,MATCH('Capacity Backing (Hide)'!V$132,'Capacity Summary'!$B$139:$B$238,0),MATCH('Capacity Backing (Hide)'!$A158,'Capacity Summary'!$I$138:$BH$138,0))&lt;&gt;0,INDEX('Capacity Summary'!$I$139:$BH$238,MATCH('Capacity Backing (Hide)'!V$132,'Capacity Summary'!$B$139:$B$238,0),MATCH('Capacity Backing (Hide)'!$A158,'Capacity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(Hide)'!$A158,'Capacity Summary'!$I$138:$BH$138,0))="x",INDEX('Capacity Summary'!$C$139:$F$238,MATCH('Capacity Backing (Hide)'!W$132,'Capacity Summary'!$B$139:$B$238,0),4),IF(INDEX('Capacity Summary'!$I$139:$BH$238,MATCH('Capacity Backing (Hide)'!W$132,'Capacity Summary'!$B$139:$B$238,0),MATCH('Capacity Backing (Hide)'!$A158,'Capacity Summary'!$I$138:$BH$138,0))&lt;&gt;0,INDEX('Capacity Summary'!$I$139:$BH$238,MATCH('Capacity Backing (Hide)'!W$132,'Capacity Summary'!$B$139:$B$238,0),MATCH('Capacity Backing (Hide)'!$A158,'Capacity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(Hide)'!$A158,'Capacity Summary'!$I$138:$BH$138,0))="x",INDEX('Capacity Summary'!$C$139:$F$238,MATCH('Capacity Backing (Hide)'!X$132,'Capacity Summary'!$B$139:$B$238,0),4),IF(INDEX('Capacity Summary'!$I$139:$BH$238,MATCH('Capacity Backing (Hide)'!X$132,'Capacity Summary'!$B$139:$B$238,0),MATCH('Capacity Backing (Hide)'!$A158,'Capacity Summary'!$I$138:$BH$138,0))&lt;&gt;0,INDEX('Capacity Summary'!$I$139:$BH$238,MATCH('Capacity Backing (Hide)'!X$132,'Capacity Summary'!$B$139:$B$238,0),MATCH('Capacity Backing (Hide)'!$A158,'Capacity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(Hide)'!$A158,'Capacity Summary'!$I$138:$BH$138,0))="x",INDEX('Capacity Summary'!$C$139:$F$238,MATCH('Capacity Backing (Hide)'!Y$132,'Capacity Summary'!$B$139:$B$238,0),4),IF(INDEX('Capacity Summary'!$I$139:$BH$238,MATCH('Capacity Backing (Hide)'!Y$132,'Capacity Summary'!$B$139:$B$238,0),MATCH('Capacity Backing (Hide)'!$A158,'Capacity Summary'!$I$138:$BH$138,0))&lt;&gt;0,INDEX('Capacity Summary'!$I$139:$BH$238,MATCH('Capacity Backing (Hide)'!Y$132,'Capacity Summary'!$B$139:$B$238,0),MATCH('Capacity Backing (Hide)'!$A158,'Capacity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(Hide)'!$A158,'Capacity Summary'!$I$138:$BH$138,0))="x",INDEX('Capacity Summary'!$C$139:$F$238,MATCH('Capacity Backing (Hide)'!Z$132,'Capacity Summary'!$B$139:$B$238,0),4),IF(INDEX('Capacity Summary'!$I$139:$BH$238,MATCH('Capacity Backing (Hide)'!Z$132,'Capacity Summary'!$B$139:$B$238,0),MATCH('Capacity Backing (Hide)'!$A158,'Capacity Summary'!$I$138:$BH$138,0))&lt;&gt;0,INDEX('Capacity Summary'!$I$139:$BH$238,MATCH('Capacity Backing (Hide)'!Z$132,'Capacity Summary'!$B$139:$B$238,0),MATCH('Capacity Backing (Hide)'!$A158,'Capacity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(Hide)'!$A158,'Capacity Summary'!$I$138:$BH$138,0))="x",INDEX('Capacity Summary'!$C$139:$F$238,MATCH('Capacity Backing (Hide)'!AA$132,'Capacity Summary'!$B$139:$B$238,0),4),IF(INDEX('Capacity Summary'!$I$139:$BH$238,MATCH('Capacity Backing (Hide)'!AA$132,'Capacity Summary'!$B$139:$B$238,0),MATCH('Capacity Backing (Hide)'!$A158,'Capacity Summary'!$I$138:$BH$138,0))&lt;&gt;0,INDEX('Capacity Summary'!$I$139:$BH$238,MATCH('Capacity Backing (Hide)'!AA$132,'Capacity Summary'!$B$139:$B$238,0),MATCH('Capacity Backing (Hide)'!$A158,'Capacity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(Hide)'!$A158,'Capacity Summary'!$I$138:$BH$138,0))="x",INDEX('Capacity Summary'!$C$139:$F$238,MATCH('Capacity Backing (Hide)'!AB$132,'Capacity Summary'!$B$139:$B$238,0),4),IF(INDEX('Capacity Summary'!$I$139:$BH$238,MATCH('Capacity Backing (Hide)'!AB$132,'Capacity Summary'!$B$139:$B$238,0),MATCH('Capacity Backing (Hide)'!$A158,'Capacity Summary'!$I$138:$BH$138,0))&lt;&gt;0,INDEX('Capacity Summary'!$I$139:$BH$238,MATCH('Capacity Backing (Hide)'!AB$132,'Capacity Summary'!$B$139:$B$238,0),MATCH('Capacity Backing (Hide)'!$A158,'Capacity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(Hide)'!$A158,'Capacity Summary'!$I$138:$BH$138,0))="x",INDEX('Capacity Summary'!$C$139:$F$238,MATCH('Capacity Backing (Hide)'!AC$132,'Capacity Summary'!$B$139:$B$238,0),4),IF(INDEX('Capacity Summary'!$I$139:$BH$238,MATCH('Capacity Backing (Hide)'!AC$132,'Capacity Summary'!$B$139:$B$238,0),MATCH('Capacity Backing (Hide)'!$A158,'Capacity Summary'!$I$138:$BH$138,0))&lt;&gt;0,INDEX('Capacity Summary'!$I$139:$BH$238,MATCH('Capacity Backing (Hide)'!AC$132,'Capacity Summary'!$B$139:$B$238,0),MATCH('Capacity Backing (Hide)'!$A158,'Capacity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(Hide)'!$A158,'Capacity Summary'!$I$138:$BH$138,0))="x",INDEX('Capacity Summary'!$C$139:$F$238,MATCH('Capacity Backing (Hide)'!AD$132,'Capacity Summary'!$B$139:$B$238,0),4),IF(INDEX('Capacity Summary'!$I$139:$BH$238,MATCH('Capacity Backing (Hide)'!AD$132,'Capacity Summary'!$B$139:$B$238,0),MATCH('Capacity Backing (Hide)'!$A158,'Capacity Summary'!$I$138:$BH$138,0))&lt;&gt;0,INDEX('Capacity Summary'!$I$139:$BH$238,MATCH('Capacity Backing (Hide)'!AD$132,'Capacity Summary'!$B$139:$B$238,0),MATCH('Capacity Backing (Hide)'!$A158,'Capacity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(Hide)'!$A158,'Capacity Summary'!$I$138:$BH$138,0))="x",INDEX('Capacity Summary'!$C$139:$F$238,MATCH('Capacity Backing (Hide)'!AE$132,'Capacity Summary'!$B$139:$B$238,0),4),IF(INDEX('Capacity Summary'!$I$139:$BH$238,MATCH('Capacity Backing (Hide)'!AE$132,'Capacity Summary'!$B$139:$B$238,0),MATCH('Capacity Backing (Hide)'!$A158,'Capacity Summary'!$I$138:$BH$138,0))&lt;&gt;0,INDEX('Capacity Summary'!$I$139:$BH$238,MATCH('Capacity Backing (Hide)'!AE$132,'Capacity Summary'!$B$139:$B$238,0),MATCH('Capacity Backing (Hide)'!$A158,'Capacity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(Hide)'!$A158,'Capacity Summary'!$I$138:$BH$138,0))="x",INDEX('Capacity Summary'!$C$139:$F$238,MATCH('Capacity Backing (Hide)'!AF$132,'Capacity Summary'!$B$139:$B$238,0),4),IF(INDEX('Capacity Summary'!$I$139:$BH$238,MATCH('Capacity Backing (Hide)'!AF$132,'Capacity Summary'!$B$139:$B$238,0),MATCH('Capacity Backing (Hide)'!$A158,'Capacity Summary'!$I$138:$BH$138,0))&lt;&gt;0,INDEX('Capacity Summary'!$I$139:$BH$238,MATCH('Capacity Backing (Hide)'!AF$132,'Capacity Summary'!$B$139:$B$238,0),MATCH('Capacity Backing (Hide)'!$A158,'Capacity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(Hide)'!$A158,'Capacity Summary'!$I$138:$BH$138,0))="x",INDEX('Capacity Summary'!$C$139:$F$238,MATCH('Capacity Backing (Hide)'!AG$132,'Capacity Summary'!$B$139:$B$238,0),4),IF(INDEX('Capacity Summary'!$I$139:$BH$238,MATCH('Capacity Backing (Hide)'!AG$132,'Capacity Summary'!$B$139:$B$238,0),MATCH('Capacity Backing (Hide)'!$A158,'Capacity Summary'!$I$138:$BH$138,0))&lt;&gt;0,INDEX('Capacity Summary'!$I$139:$BH$238,MATCH('Capacity Backing (Hide)'!AG$132,'Capacity Summary'!$B$139:$B$238,0),MATCH('Capacity Backing (Hide)'!$A158,'Capacity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(Hide)'!$A158,'Capacity Summary'!$I$138:$BH$138,0))="x",INDEX('Capacity Summary'!$C$139:$F$238,MATCH('Capacity Backing (Hide)'!AH$132,'Capacity Summary'!$B$139:$B$238,0),4),IF(INDEX('Capacity Summary'!$I$139:$BH$238,MATCH('Capacity Backing (Hide)'!AH$132,'Capacity Summary'!$B$139:$B$238,0),MATCH('Capacity Backing (Hide)'!$A158,'Capacity Summary'!$I$138:$BH$138,0))&lt;&gt;0,INDEX('Capacity Summary'!$I$139:$BH$238,MATCH('Capacity Backing (Hide)'!AH$132,'Capacity Summary'!$B$139:$B$238,0),MATCH('Capacity Backing (Hide)'!$A158,'Capacity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(Hide)'!$A158,'Capacity Summary'!$I$138:$BH$138,0))="x",INDEX('Capacity Summary'!$C$139:$F$238,MATCH('Capacity Backing (Hide)'!AI$132,'Capacity Summary'!$B$139:$B$238,0),4),IF(INDEX('Capacity Summary'!$I$139:$BH$238,MATCH('Capacity Backing (Hide)'!AI$132,'Capacity Summary'!$B$139:$B$238,0),MATCH('Capacity Backing (Hide)'!$A158,'Capacity Summary'!$I$138:$BH$138,0))&lt;&gt;0,INDEX('Capacity Summary'!$I$139:$BH$238,MATCH('Capacity Backing (Hide)'!AI$132,'Capacity Summary'!$B$139:$B$238,0),MATCH('Capacity Backing (Hide)'!$A158,'Capacity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(Hide)'!$A158,'Capacity Summary'!$I$138:$BH$138,0))="x",INDEX('Capacity Summary'!$C$139:$F$238,MATCH('Capacity Backing (Hide)'!AJ$132,'Capacity Summary'!$B$139:$B$238,0),4),IF(INDEX('Capacity Summary'!$I$139:$BH$238,MATCH('Capacity Backing (Hide)'!AJ$132,'Capacity Summary'!$B$139:$B$238,0),MATCH('Capacity Backing (Hide)'!$A158,'Capacity Summary'!$I$138:$BH$138,0))&lt;&gt;0,INDEX('Capacity Summary'!$I$139:$BH$238,MATCH('Capacity Backing (Hide)'!AJ$132,'Capacity Summary'!$B$139:$B$238,0),MATCH('Capacity Backing (Hide)'!$A158,'Capacity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(Hide)'!$A158,'Capacity Summary'!$I$138:$BH$138,0))="x",INDEX('Capacity Summary'!$C$139:$F$238,MATCH('Capacity Backing (Hide)'!AK$132,'Capacity Summary'!$B$139:$B$238,0),4),IF(INDEX('Capacity Summary'!$I$139:$BH$238,MATCH('Capacity Backing (Hide)'!AK$132,'Capacity Summary'!$B$139:$B$238,0),MATCH('Capacity Backing (Hide)'!$A158,'Capacity Summary'!$I$138:$BH$138,0))&lt;&gt;0,INDEX('Capacity Summary'!$I$139:$BH$238,MATCH('Capacity Backing (Hide)'!AK$132,'Capacity Summary'!$B$139:$B$238,0),MATCH('Capacity Backing (Hide)'!$A158,'Capacity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(Hide)'!$A158,'Capacity Summary'!$I$138:$BH$138,0))="x",INDEX('Capacity Summary'!$C$139:$F$238,MATCH('Capacity Backing (Hide)'!AL$132,'Capacity Summary'!$B$139:$B$238,0),4),IF(INDEX('Capacity Summary'!$I$139:$BH$238,MATCH('Capacity Backing (Hide)'!AL$132,'Capacity Summary'!$B$139:$B$238,0),MATCH('Capacity Backing (Hide)'!$A158,'Capacity Summary'!$I$138:$BH$138,0))&lt;&gt;0,INDEX('Capacity Summary'!$I$139:$BH$238,MATCH('Capacity Backing (Hide)'!AL$132,'Capacity Summary'!$B$139:$B$238,0),MATCH('Capacity Backing (Hide)'!$A158,'Capacity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(Hide)'!$A158,'Capacity Summary'!$I$138:$BH$138,0))="x",INDEX('Capacity Summary'!$C$139:$F$238,MATCH('Capacity Backing (Hide)'!AM$132,'Capacity Summary'!$B$139:$B$238,0),4),IF(INDEX('Capacity Summary'!$I$139:$BH$238,MATCH('Capacity Backing (Hide)'!AM$132,'Capacity Summary'!$B$139:$B$238,0),MATCH('Capacity Backing (Hide)'!$A158,'Capacity Summary'!$I$138:$BH$138,0))&lt;&gt;0,INDEX('Capacity Summary'!$I$139:$BH$238,MATCH('Capacity Backing (Hide)'!AM$132,'Capacity Summary'!$B$139:$B$238,0),MATCH('Capacity Backing (Hide)'!$A158,'Capacity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(Hide)'!$A158,'Capacity Summary'!$I$138:$BH$138,0))="x",INDEX('Capacity Summary'!$C$139:$F$238,MATCH('Capacity Backing (Hide)'!AN$132,'Capacity Summary'!$B$139:$B$238,0),4),IF(INDEX('Capacity Summary'!$I$139:$BH$238,MATCH('Capacity Backing (Hide)'!AN$132,'Capacity Summary'!$B$139:$B$238,0),MATCH('Capacity Backing (Hide)'!$A158,'Capacity Summary'!$I$138:$BH$138,0))&lt;&gt;0,INDEX('Capacity Summary'!$I$139:$BH$238,MATCH('Capacity Backing (Hide)'!AN$132,'Capacity Summary'!$B$139:$B$238,0),MATCH('Capacity Backing (Hide)'!$A158,'Capacity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(Hide)'!$A158,'Capacity Summary'!$I$138:$BH$138,0))="x",INDEX('Capacity Summary'!$C$139:$F$238,MATCH('Capacity Backing (Hide)'!AO$132,'Capacity Summary'!$B$139:$B$238,0),4),IF(INDEX('Capacity Summary'!$I$139:$BH$238,MATCH('Capacity Backing (Hide)'!AO$132,'Capacity Summary'!$B$139:$B$238,0),MATCH('Capacity Backing (Hide)'!$A158,'Capacity Summary'!$I$138:$BH$138,0))&lt;&gt;0,INDEX('Capacity Summary'!$I$139:$BH$238,MATCH('Capacity Backing (Hide)'!AO$132,'Capacity Summary'!$B$139:$B$238,0),MATCH('Capacity Backing (Hide)'!$A158,'Capacity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(Hide)'!$A158,'Capacity Summary'!$I$138:$BH$138,0))="x",INDEX('Capacity Summary'!$C$139:$F$238,MATCH('Capacity Backing (Hide)'!AP$132,'Capacity Summary'!$B$139:$B$238,0),4),IF(INDEX('Capacity Summary'!$I$139:$BH$238,MATCH('Capacity Backing (Hide)'!AP$132,'Capacity Summary'!$B$139:$B$238,0),MATCH('Capacity Backing (Hide)'!$A158,'Capacity Summary'!$I$138:$BH$138,0))&lt;&gt;0,INDEX('Capacity Summary'!$I$139:$BH$238,MATCH('Capacity Backing (Hide)'!AP$132,'Capacity Summary'!$B$139:$B$238,0),MATCH('Capacity Backing (Hide)'!$A158,'Capacity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(Hide)'!$A158,'Capacity Summary'!$I$138:$BH$138,0))="x",INDEX('Capacity Summary'!$C$139:$F$238,MATCH('Capacity Backing (Hide)'!AQ$132,'Capacity Summary'!$B$139:$B$238,0),4),IF(INDEX('Capacity Summary'!$I$139:$BH$238,MATCH('Capacity Backing (Hide)'!AQ$132,'Capacity Summary'!$B$139:$B$238,0),MATCH('Capacity Backing (Hide)'!$A158,'Capacity Summary'!$I$138:$BH$138,0))&lt;&gt;0,INDEX('Capacity Summary'!$I$139:$BH$238,MATCH('Capacity Backing (Hide)'!AQ$132,'Capacity Summary'!$B$139:$B$238,0),MATCH('Capacity Backing (Hide)'!$A158,'Capacity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(Hide)'!$A158,'Capacity Summary'!$I$138:$BH$138,0))="x",INDEX('Capacity Summary'!$C$139:$F$238,MATCH('Capacity Backing (Hide)'!AR$132,'Capacity Summary'!$B$139:$B$238,0),4),IF(INDEX('Capacity Summary'!$I$139:$BH$238,MATCH('Capacity Backing (Hide)'!AR$132,'Capacity Summary'!$B$139:$B$238,0),MATCH('Capacity Backing (Hide)'!$A158,'Capacity Summary'!$I$138:$BH$138,0))&lt;&gt;0,INDEX('Capacity Summary'!$I$139:$BH$238,MATCH('Capacity Backing (Hide)'!AR$132,'Capacity Summary'!$B$139:$B$238,0),MATCH('Capacity Backing (Hide)'!$A158,'Capacity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(Hide)'!$A158,'Capacity Summary'!$I$138:$BH$138,0))="x",INDEX('Capacity Summary'!$C$139:$F$238,MATCH('Capacity Backing (Hide)'!AS$132,'Capacity Summary'!$B$139:$B$238,0),4),IF(INDEX('Capacity Summary'!$I$139:$BH$238,MATCH('Capacity Backing (Hide)'!AS$132,'Capacity Summary'!$B$139:$B$238,0),MATCH('Capacity Backing (Hide)'!$A158,'Capacity Summary'!$I$138:$BH$138,0))&lt;&gt;0,INDEX('Capacity Summary'!$I$139:$BH$238,MATCH('Capacity Backing (Hide)'!AS$132,'Capacity Summary'!$B$139:$B$238,0),MATCH('Capacity Backing (Hide)'!$A158,'Capacity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(Hide)'!$A158,'Capacity Summary'!$I$138:$BH$138,0))="x",INDEX('Capacity Summary'!$C$139:$F$238,MATCH('Capacity Backing (Hide)'!AT$132,'Capacity Summary'!$B$139:$B$238,0),4),IF(INDEX('Capacity Summary'!$I$139:$BH$238,MATCH('Capacity Backing (Hide)'!AT$132,'Capacity Summary'!$B$139:$B$238,0),MATCH('Capacity Backing (Hide)'!$A158,'Capacity Summary'!$I$138:$BH$138,0))&lt;&gt;0,INDEX('Capacity Summary'!$I$139:$BH$238,MATCH('Capacity Backing (Hide)'!AT$132,'Capacity Summary'!$B$139:$B$238,0),MATCH('Capacity Backing (Hide)'!$A158,'Capacity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(Hide)'!$A158,'Capacity Summary'!$I$138:$BH$138,0))="x",INDEX('Capacity Summary'!$C$139:$F$238,MATCH('Capacity Backing (Hide)'!AU$132,'Capacity Summary'!$B$139:$B$238,0),4),IF(INDEX('Capacity Summary'!$I$139:$BH$238,MATCH('Capacity Backing (Hide)'!AU$132,'Capacity Summary'!$B$139:$B$238,0),MATCH('Capacity Backing (Hide)'!$A158,'Capacity Summary'!$I$138:$BH$138,0))&lt;&gt;0,INDEX('Capacity Summary'!$I$139:$BH$238,MATCH('Capacity Backing (Hide)'!AU$132,'Capacity Summary'!$B$139:$B$238,0),MATCH('Capacity Backing (Hide)'!$A158,'Capacity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(Hide)'!$A158,'Capacity Summary'!$I$138:$BH$138,0))="x",INDEX('Capacity Summary'!$C$139:$F$238,MATCH('Capacity Backing (Hide)'!AV$132,'Capacity Summary'!$B$139:$B$238,0),4),IF(INDEX('Capacity Summary'!$I$139:$BH$238,MATCH('Capacity Backing (Hide)'!AV$132,'Capacity Summary'!$B$139:$B$238,0),MATCH('Capacity Backing (Hide)'!$A158,'Capacity Summary'!$I$138:$BH$138,0))&lt;&gt;0,INDEX('Capacity Summary'!$I$139:$BH$238,MATCH('Capacity Backing (Hide)'!AV$132,'Capacity Summary'!$B$139:$B$238,0),MATCH('Capacity Backing (Hide)'!$A158,'Capacity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(Hide)'!$A158,'Capacity Summary'!$I$138:$BH$138,0))="x",INDEX('Capacity Summary'!$C$139:$F$238,MATCH('Capacity Backing (Hide)'!AW$132,'Capacity Summary'!$B$139:$B$238,0),4),IF(INDEX('Capacity Summary'!$I$139:$BH$238,MATCH('Capacity Backing (Hide)'!AW$132,'Capacity Summary'!$B$139:$B$238,0),MATCH('Capacity Backing (Hide)'!$A158,'Capacity Summary'!$I$138:$BH$138,0))&lt;&gt;0,INDEX('Capacity Summary'!$I$139:$BH$238,MATCH('Capacity Backing (Hide)'!AW$132,'Capacity Summary'!$B$139:$B$238,0),MATCH('Capacity Backing (Hide)'!$A158,'Capacity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(Hide)'!$A158,'Capacity Summary'!$I$138:$BH$138,0))="x",INDEX('Capacity Summary'!$C$139:$F$238,MATCH('Capacity Backing (Hide)'!AX$132,'Capacity Summary'!$B$139:$B$238,0),4),IF(INDEX('Capacity Summary'!$I$139:$BH$238,MATCH('Capacity Backing (Hide)'!AX$132,'Capacity Summary'!$B$139:$B$238,0),MATCH('Capacity Backing (Hide)'!$A158,'Capacity Summary'!$I$138:$BH$138,0))&lt;&gt;0,INDEX('Capacity Summary'!$I$139:$BH$238,MATCH('Capacity Backing (Hide)'!AX$132,'Capacity Summary'!$B$139:$B$238,0),MATCH('Capacity Backing (Hide)'!$A158,'Capacity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(Hide)'!$A158,'Capacity Summary'!$I$138:$BH$138,0))="x",INDEX('Capacity Summary'!$C$139:$F$238,MATCH('Capacity Backing (Hide)'!AY$132,'Capacity Summary'!$B$139:$B$238,0),4),IF(INDEX('Capacity Summary'!$I$139:$BH$238,MATCH('Capacity Backing (Hide)'!AY$132,'Capacity Summary'!$B$139:$B$238,0),MATCH('Capacity Backing (Hide)'!$A158,'Capacity Summary'!$I$138:$BH$138,0))&lt;&gt;0,INDEX('Capacity Summary'!$I$139:$BH$238,MATCH('Capacity Backing (Hide)'!AY$132,'Capacity Summary'!$B$139:$B$238,0),MATCH('Capacity Backing (Hide)'!$A158,'Capacity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(Hide)'!$A158,'Capacity Summary'!$I$138:$BH$138,0))="x",INDEX('Capacity Summary'!$C$139:$F$238,MATCH('Capacity Backing (Hide)'!AZ$132,'Capacity Summary'!$B$139:$B$238,0),4),IF(INDEX('Capacity Summary'!$I$139:$BH$238,MATCH('Capacity Backing (Hide)'!AZ$132,'Capacity Summary'!$B$139:$B$238,0),MATCH('Capacity Backing (Hide)'!$A158,'Capacity Summary'!$I$138:$BH$138,0))&lt;&gt;0,INDEX('Capacity Summary'!$I$139:$BH$238,MATCH('Capacity Backing (Hide)'!AZ$132,'Capacity Summary'!$B$139:$B$238,0),MATCH('Capacity Backing (Hide)'!$A158,'Capacity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(Hide)'!$A158,'Capacity Summary'!$I$138:$BH$138,0))="x",INDEX('Capacity Summary'!$C$139:$F$238,MATCH('Capacity Backing (Hide)'!BA$132,'Capacity Summary'!$B$139:$B$238,0),4),IF(INDEX('Capacity Summary'!$I$139:$BH$238,MATCH('Capacity Backing (Hide)'!BA$132,'Capacity Summary'!$B$139:$B$238,0),MATCH('Capacity Backing (Hide)'!$A158,'Capacity Summary'!$I$138:$BH$138,0))&lt;&gt;0,INDEX('Capacity Summary'!$I$139:$BH$238,MATCH('Capacity Backing (Hide)'!BA$132,'Capacity Summary'!$B$139:$B$238,0),MATCH('Capacity Backing (Hide)'!$A158,'Capacity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(Hide)'!$A158,'Capacity Summary'!$I$138:$BH$138,0))="x",INDEX('Capacity Summary'!$C$139:$F$238,MATCH('Capacity Backing (Hide)'!BB$132,'Capacity Summary'!$B$139:$B$238,0),4),IF(INDEX('Capacity Summary'!$I$139:$BH$238,MATCH('Capacity Backing (Hide)'!BB$132,'Capacity Summary'!$B$139:$B$238,0),MATCH('Capacity Backing (Hide)'!$A158,'Capacity Summary'!$I$138:$BH$138,0))&lt;&gt;0,INDEX('Capacity Summary'!$I$139:$BH$238,MATCH('Capacity Backing (Hide)'!BB$132,'Capacity Summary'!$B$139:$B$238,0),MATCH('Capacity Backing (Hide)'!$A158,'Capacity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(Hide)'!$A158,'Capacity Summary'!$I$138:$BH$138,0))="x",INDEX('Capacity Summary'!$C$139:$F$238,MATCH('Capacity Backing (Hide)'!BC$132,'Capacity Summary'!$B$139:$B$238,0),4),IF(INDEX('Capacity Summary'!$I$139:$BH$238,MATCH('Capacity Backing (Hide)'!BC$132,'Capacity Summary'!$B$139:$B$238,0),MATCH('Capacity Backing (Hide)'!$A158,'Capacity Summary'!$I$138:$BH$138,0))&lt;&gt;0,INDEX('Capacity Summary'!$I$139:$BH$238,MATCH('Capacity Backing (Hide)'!BC$132,'Capacity Summary'!$B$139:$B$238,0),MATCH('Capacity Backing (Hide)'!$A158,'Capacity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(Hide)'!$A158,'Capacity Summary'!$I$138:$BH$138,0))="x",INDEX('Capacity Summary'!$C$139:$F$238,MATCH('Capacity Backing (Hide)'!BD$132,'Capacity Summary'!$B$139:$B$238,0),4),IF(INDEX('Capacity Summary'!$I$139:$BH$238,MATCH('Capacity Backing (Hide)'!BD$132,'Capacity Summary'!$B$139:$B$238,0),MATCH('Capacity Backing (Hide)'!$A158,'Capacity Summary'!$I$138:$BH$138,0))&lt;&gt;0,INDEX('Capacity Summary'!$I$139:$BH$238,MATCH('Capacity Backing (Hide)'!BD$132,'Capacity Summary'!$B$139:$B$238,0),MATCH('Capacity Backing (Hide)'!$A158,'Capacity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(Hide)'!$A158,'Capacity Summary'!$I$138:$BH$138,0))="x",INDEX('Capacity Summary'!$C$139:$F$238,MATCH('Capacity Backing (Hide)'!BE$132,'Capacity Summary'!$B$139:$B$238,0),4),IF(INDEX('Capacity Summary'!$I$139:$BH$238,MATCH('Capacity Backing (Hide)'!BE$132,'Capacity Summary'!$B$139:$B$238,0),MATCH('Capacity Backing (Hide)'!$A158,'Capacity Summary'!$I$138:$BH$138,0))&lt;&gt;0,INDEX('Capacity Summary'!$I$139:$BH$238,MATCH('Capacity Backing (Hide)'!BE$132,'Capacity Summary'!$B$139:$B$238,0),MATCH('Capacity Backing (Hide)'!$A158,'Capacity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(Hide)'!$A158,'Capacity Summary'!$I$138:$BH$138,0))="x",INDEX('Capacity Summary'!$C$139:$F$238,MATCH('Capacity Backing (Hide)'!BF$132,'Capacity Summary'!$B$139:$B$238,0),4),IF(INDEX('Capacity Summary'!$I$139:$BH$238,MATCH('Capacity Backing (Hide)'!BF$132,'Capacity Summary'!$B$139:$B$238,0),MATCH('Capacity Backing (Hide)'!$A158,'Capacity Summary'!$I$138:$BH$138,0))&lt;&gt;0,INDEX('Capacity Summary'!$I$139:$BH$238,MATCH('Capacity Backing (Hide)'!BF$132,'Capacity Summary'!$B$139:$B$238,0),MATCH('Capacity Backing (Hide)'!$A158,'Capacity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(Hide)'!$A158,'Capacity Summary'!$I$138:$BH$138,0))="x",INDEX('Capacity Summary'!$C$139:$F$238,MATCH('Capacity Backing (Hide)'!BG$132,'Capacity Summary'!$B$139:$B$238,0),4),IF(INDEX('Capacity Summary'!$I$139:$BH$238,MATCH('Capacity Backing (Hide)'!BG$132,'Capacity Summary'!$B$139:$B$238,0),MATCH('Capacity Backing (Hide)'!$A158,'Capacity Summary'!$I$138:$BH$138,0))&lt;&gt;0,INDEX('Capacity Summary'!$I$139:$BH$238,MATCH('Capacity Backing (Hide)'!BG$132,'Capacity Summary'!$B$139:$B$238,0),MATCH('Capacity Backing (Hide)'!$A158,'Capacity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(Hide)'!$A158,'Capacity Summary'!$I$138:$BH$138,0))="x",INDEX('Capacity Summary'!$C$139:$F$238,MATCH('Capacity Backing (Hide)'!BH$132,'Capacity Summary'!$B$139:$B$238,0),4),IF(INDEX('Capacity Summary'!$I$139:$BH$238,MATCH('Capacity Backing (Hide)'!BH$132,'Capacity Summary'!$B$139:$B$238,0),MATCH('Capacity Backing (Hide)'!$A158,'Capacity Summary'!$I$138:$BH$138,0))&lt;&gt;0,INDEX('Capacity Summary'!$I$139:$BH$238,MATCH('Capacity Backing (Hide)'!BH$132,'Capacity Summary'!$B$139:$B$238,0),MATCH('Capacity Backing (Hide)'!$A158,'Capacity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(Hide)'!$A158,'Capacity Summary'!$I$138:$BH$138,0))="x",INDEX('Capacity Summary'!$C$139:$F$238,MATCH('Capacity Backing (Hide)'!BI$132,'Capacity Summary'!$B$139:$B$238,0),4),IF(INDEX('Capacity Summary'!$I$139:$BH$238,MATCH('Capacity Backing (Hide)'!BI$132,'Capacity Summary'!$B$139:$B$238,0),MATCH('Capacity Backing (Hide)'!$A158,'Capacity Summary'!$I$138:$BH$138,0))&lt;&gt;0,INDEX('Capacity Summary'!$I$139:$BH$238,MATCH('Capacity Backing (Hide)'!BI$132,'Capacity Summary'!$B$139:$B$238,0),MATCH('Capacity Backing (Hide)'!$A158,'Capacity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(Hide)'!$A158,'Capacity Summary'!$I$138:$BH$138,0))="x",INDEX('Capacity Summary'!$C$139:$F$238,MATCH('Capacity Backing (Hide)'!BJ$132,'Capacity Summary'!$B$139:$B$238,0),4),IF(INDEX('Capacity Summary'!$I$139:$BH$238,MATCH('Capacity Backing (Hide)'!BJ$132,'Capacity Summary'!$B$139:$B$238,0),MATCH('Capacity Backing (Hide)'!$A158,'Capacity Summary'!$I$138:$BH$138,0))&lt;&gt;0,INDEX('Capacity Summary'!$I$139:$BH$238,MATCH('Capacity Backing (Hide)'!BJ$132,'Capacity Summary'!$B$139:$B$238,0),MATCH('Capacity Backing (Hide)'!$A158,'Capacity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(Hide)'!$A158,'Capacity Summary'!$I$138:$BH$138,0))="x",INDEX('Capacity Summary'!$C$139:$F$238,MATCH('Capacity Backing (Hide)'!BK$132,'Capacity Summary'!$B$139:$B$238,0),4),IF(INDEX('Capacity Summary'!$I$139:$BH$238,MATCH('Capacity Backing (Hide)'!BK$132,'Capacity Summary'!$B$139:$B$238,0),MATCH('Capacity Backing (Hide)'!$A158,'Capacity Summary'!$I$138:$BH$138,0))&lt;&gt;0,INDEX('Capacity Summary'!$I$139:$BH$238,MATCH('Capacity Backing (Hide)'!BK$132,'Capacity Summary'!$B$139:$B$238,0),MATCH('Capacity Backing (Hide)'!$A158,'Capacity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(Hide)'!$A158,'Capacity Summary'!$I$138:$BH$138,0))="x",INDEX('Capacity Summary'!$C$139:$F$238,MATCH('Capacity Backing (Hide)'!BL$132,'Capacity Summary'!$B$139:$B$238,0),4),IF(INDEX('Capacity Summary'!$I$139:$BH$238,MATCH('Capacity Backing (Hide)'!BL$132,'Capacity Summary'!$B$139:$B$238,0),MATCH('Capacity Backing (Hide)'!$A158,'Capacity Summary'!$I$138:$BH$138,0))&lt;&gt;0,INDEX('Capacity Summary'!$I$139:$BH$238,MATCH('Capacity Backing (Hide)'!BL$132,'Capacity Summary'!$B$139:$B$238,0),MATCH('Capacity Backing (Hide)'!$A158,'Capacity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(Hide)'!$A158,'Capacity Summary'!$I$138:$BH$138,0))="x",INDEX('Capacity Summary'!$C$139:$F$238,MATCH('Capacity Backing (Hide)'!BM$132,'Capacity Summary'!$B$139:$B$238,0),4),IF(INDEX('Capacity Summary'!$I$139:$BH$238,MATCH('Capacity Backing (Hide)'!BM$132,'Capacity Summary'!$B$139:$B$238,0),MATCH('Capacity Backing (Hide)'!$A158,'Capacity Summary'!$I$138:$BH$138,0))&lt;&gt;0,INDEX('Capacity Summary'!$I$139:$BH$238,MATCH('Capacity Backing (Hide)'!BM$132,'Capacity Summary'!$B$139:$B$238,0),MATCH('Capacity Backing (Hide)'!$A158,'Capacity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(Hide)'!$A158,'Capacity Summary'!$I$138:$BH$138,0))="x",INDEX('Capacity Summary'!$C$139:$F$238,MATCH('Capacity Backing (Hide)'!BN$132,'Capacity Summary'!$B$139:$B$238,0),4),IF(INDEX('Capacity Summary'!$I$139:$BH$238,MATCH('Capacity Backing (Hide)'!BN$132,'Capacity Summary'!$B$139:$B$238,0),MATCH('Capacity Backing (Hide)'!$A158,'Capacity Summary'!$I$138:$BH$138,0))&lt;&gt;0,INDEX('Capacity Summary'!$I$139:$BH$238,MATCH('Capacity Backing (Hide)'!BN$132,'Capacity Summary'!$B$139:$B$238,0),MATCH('Capacity Backing (Hide)'!$A158,'Capacity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(Hide)'!$A158,'Capacity Summary'!$I$138:$BH$138,0))="x",INDEX('Capacity Summary'!$C$139:$F$238,MATCH('Capacity Backing (Hide)'!BO$132,'Capacity Summary'!$B$139:$B$238,0),4),IF(INDEX('Capacity Summary'!$I$139:$BH$238,MATCH('Capacity Backing (Hide)'!BO$132,'Capacity Summary'!$B$139:$B$238,0),MATCH('Capacity Backing (Hide)'!$A158,'Capacity Summary'!$I$138:$BH$138,0))&lt;&gt;0,INDEX('Capacity Summary'!$I$139:$BH$238,MATCH('Capacity Backing (Hide)'!BO$132,'Capacity Summary'!$B$139:$B$238,0),MATCH('Capacity Backing (Hide)'!$A158,'Capacity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(Hide)'!$A158,'Capacity Summary'!$I$138:$BH$138,0))="x",INDEX('Capacity Summary'!$C$139:$F$238,MATCH('Capacity Backing (Hide)'!BP$132,'Capacity Summary'!$B$139:$B$238,0),4),IF(INDEX('Capacity Summary'!$I$139:$BH$238,MATCH('Capacity Backing (Hide)'!BP$132,'Capacity Summary'!$B$139:$B$238,0),MATCH('Capacity Backing (Hide)'!$A158,'Capacity Summary'!$I$138:$BH$138,0))&lt;&gt;0,INDEX('Capacity Summary'!$I$139:$BH$238,MATCH('Capacity Backing (Hide)'!BP$132,'Capacity Summary'!$B$139:$B$238,0),MATCH('Capacity Backing (Hide)'!$A158,'Capacity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(Hide)'!$A158,'Capacity Summary'!$I$138:$BH$138,0))="x",INDEX('Capacity Summary'!$C$139:$F$238,MATCH('Capacity Backing (Hide)'!BQ$132,'Capacity Summary'!$B$139:$B$238,0),4),IF(INDEX('Capacity Summary'!$I$139:$BH$238,MATCH('Capacity Backing (Hide)'!BQ$132,'Capacity Summary'!$B$139:$B$238,0),MATCH('Capacity Backing (Hide)'!$A158,'Capacity Summary'!$I$138:$BH$138,0))&lt;&gt;0,INDEX('Capacity Summary'!$I$139:$BH$238,MATCH('Capacity Backing (Hide)'!BQ$132,'Capacity Summary'!$B$139:$B$238,0),MATCH('Capacity Backing (Hide)'!$A158,'Capacity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(Hide)'!$A158,'Capacity Summary'!$I$138:$BH$138,0))="x",INDEX('Capacity Summary'!$C$139:$F$238,MATCH('Capacity Backing (Hide)'!BR$132,'Capacity Summary'!$B$139:$B$238,0),4),IF(INDEX('Capacity Summary'!$I$139:$BH$238,MATCH('Capacity Backing (Hide)'!BR$132,'Capacity Summary'!$B$139:$B$238,0),MATCH('Capacity Backing (Hide)'!$A158,'Capacity Summary'!$I$138:$BH$138,0))&lt;&gt;0,INDEX('Capacity Summary'!$I$139:$BH$238,MATCH('Capacity Backing (Hide)'!BR$132,'Capacity Summary'!$B$139:$B$238,0),MATCH('Capacity Backing (Hide)'!$A158,'Capacity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(Hide)'!$A158,'Capacity Summary'!$I$138:$BH$138,0))="x",INDEX('Capacity Summary'!$C$139:$F$238,MATCH('Capacity Backing (Hide)'!BS$132,'Capacity Summary'!$B$139:$B$238,0),4),IF(INDEX('Capacity Summary'!$I$139:$BH$238,MATCH('Capacity Backing (Hide)'!BS$132,'Capacity Summary'!$B$139:$B$238,0),MATCH('Capacity Backing (Hide)'!$A158,'Capacity Summary'!$I$138:$BH$138,0))&lt;&gt;0,INDEX('Capacity Summary'!$I$139:$BH$238,MATCH('Capacity Backing (Hide)'!BS$132,'Capacity Summary'!$B$139:$B$238,0),MATCH('Capacity Backing (Hide)'!$A158,'Capacity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(Hide)'!$A158,'Capacity Summary'!$I$138:$BH$138,0))="x",INDEX('Capacity Summary'!$C$139:$F$238,MATCH('Capacity Backing (Hide)'!BT$132,'Capacity Summary'!$B$139:$B$238,0),4),IF(INDEX('Capacity Summary'!$I$139:$BH$238,MATCH('Capacity Backing (Hide)'!BT$132,'Capacity Summary'!$B$139:$B$238,0),MATCH('Capacity Backing (Hide)'!$A158,'Capacity Summary'!$I$138:$BH$138,0))&lt;&gt;0,INDEX('Capacity Summary'!$I$139:$BH$238,MATCH('Capacity Backing (Hide)'!BT$132,'Capacity Summary'!$B$139:$B$238,0),MATCH('Capacity Backing (Hide)'!$A158,'Capacity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(Hide)'!$A158,'Capacity Summary'!$I$138:$BH$138,0))="x",INDEX('Capacity Summary'!$C$139:$F$238,MATCH('Capacity Backing (Hide)'!BU$132,'Capacity Summary'!$B$139:$B$238,0),4),IF(INDEX('Capacity Summary'!$I$139:$BH$238,MATCH('Capacity Backing (Hide)'!BU$132,'Capacity Summary'!$B$139:$B$238,0),MATCH('Capacity Backing (Hide)'!$A158,'Capacity Summary'!$I$138:$BH$138,0))&lt;&gt;0,INDEX('Capacity Summary'!$I$139:$BH$238,MATCH('Capacity Backing (Hide)'!BU$132,'Capacity Summary'!$B$139:$B$238,0),MATCH('Capacity Backing (Hide)'!$A158,'Capacity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(Hide)'!$A158,'Capacity Summary'!$I$138:$BH$138,0))="x",INDEX('Capacity Summary'!$C$139:$F$238,MATCH('Capacity Backing (Hide)'!BV$132,'Capacity Summary'!$B$139:$B$238,0),4),IF(INDEX('Capacity Summary'!$I$139:$BH$238,MATCH('Capacity Backing (Hide)'!BV$132,'Capacity Summary'!$B$139:$B$238,0),MATCH('Capacity Backing (Hide)'!$A158,'Capacity Summary'!$I$138:$BH$138,0))&lt;&gt;0,INDEX('Capacity Summary'!$I$139:$BH$238,MATCH('Capacity Backing (Hide)'!BV$132,'Capacity Summary'!$B$139:$B$238,0),MATCH('Capacity Backing (Hide)'!$A158,'Capacity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(Hide)'!$A158,'Capacity Summary'!$I$138:$BH$138,0))="x",INDEX('Capacity Summary'!$C$139:$F$238,MATCH('Capacity Backing (Hide)'!BW$132,'Capacity Summary'!$B$139:$B$238,0),4),IF(INDEX('Capacity Summary'!$I$139:$BH$238,MATCH('Capacity Backing (Hide)'!BW$132,'Capacity Summary'!$B$139:$B$238,0),MATCH('Capacity Backing (Hide)'!$A158,'Capacity Summary'!$I$138:$BH$138,0))&lt;&gt;0,INDEX('Capacity Summary'!$I$139:$BH$238,MATCH('Capacity Backing (Hide)'!BW$132,'Capacity Summary'!$B$139:$B$238,0),MATCH('Capacity Backing (Hide)'!$A158,'Capacity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(Hide)'!$A158,'Capacity Summary'!$I$138:$BH$138,0))="x",INDEX('Capacity Summary'!$C$139:$F$238,MATCH('Capacity Backing (Hide)'!BX$132,'Capacity Summary'!$B$139:$B$238,0),4),IF(INDEX('Capacity Summary'!$I$139:$BH$238,MATCH('Capacity Backing (Hide)'!BX$132,'Capacity Summary'!$B$139:$B$238,0),MATCH('Capacity Backing (Hide)'!$A158,'Capacity Summary'!$I$138:$BH$138,0))&lt;&gt;0,INDEX('Capacity Summary'!$I$139:$BH$238,MATCH('Capacity Backing (Hide)'!BX$132,'Capacity Summary'!$B$139:$B$238,0),MATCH('Capacity Backing (Hide)'!$A158,'Capacity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(Hide)'!$A158,'Capacity Summary'!$I$138:$BH$138,0))="x",INDEX('Capacity Summary'!$C$139:$F$238,MATCH('Capacity Backing (Hide)'!BY$132,'Capacity Summary'!$B$139:$B$238,0),4),IF(INDEX('Capacity Summary'!$I$139:$BH$238,MATCH('Capacity Backing (Hide)'!BY$132,'Capacity Summary'!$B$139:$B$238,0),MATCH('Capacity Backing (Hide)'!$A158,'Capacity Summary'!$I$138:$BH$138,0))&lt;&gt;0,INDEX('Capacity Summary'!$I$139:$BH$238,MATCH('Capacity Backing (Hide)'!BY$132,'Capacity Summary'!$B$139:$B$238,0),MATCH('Capacity Backing (Hide)'!$A158,'Capacity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(Hide)'!$A158,'Capacity Summary'!$I$138:$BH$138,0))="x",INDEX('Capacity Summary'!$C$139:$F$238,MATCH('Capacity Backing (Hide)'!BZ$132,'Capacity Summary'!$B$139:$B$238,0),4),IF(INDEX('Capacity Summary'!$I$139:$BH$238,MATCH('Capacity Backing (Hide)'!BZ$132,'Capacity Summary'!$B$139:$B$238,0),MATCH('Capacity Backing (Hide)'!$A158,'Capacity Summary'!$I$138:$BH$138,0))&lt;&gt;0,INDEX('Capacity Summary'!$I$139:$BH$238,MATCH('Capacity Backing (Hide)'!BZ$132,'Capacity Summary'!$B$139:$B$238,0),MATCH('Capacity Backing (Hide)'!$A158,'Capacity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(Hide)'!$A158,'Capacity Summary'!$I$138:$BH$138,0))="x",INDEX('Capacity Summary'!$C$139:$F$238,MATCH('Capacity Backing (Hide)'!CA$132,'Capacity Summary'!$B$139:$B$238,0),4),IF(INDEX('Capacity Summary'!$I$139:$BH$238,MATCH('Capacity Backing (Hide)'!CA$132,'Capacity Summary'!$B$139:$B$238,0),MATCH('Capacity Backing (Hide)'!$A158,'Capacity Summary'!$I$138:$BH$138,0))&lt;&gt;0,INDEX('Capacity Summary'!$I$139:$BH$238,MATCH('Capacity Backing (Hide)'!CA$132,'Capacity Summary'!$B$139:$B$238,0),MATCH('Capacity Backing (Hide)'!$A158,'Capacity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(Hide)'!$A158,'Capacity Summary'!$I$138:$BH$138,0))="x",INDEX('Capacity Summary'!$C$139:$F$238,MATCH('Capacity Backing (Hide)'!CB$132,'Capacity Summary'!$B$139:$B$238,0),4),IF(INDEX('Capacity Summary'!$I$139:$BH$238,MATCH('Capacity Backing (Hide)'!CB$132,'Capacity Summary'!$B$139:$B$238,0),MATCH('Capacity Backing (Hide)'!$A158,'Capacity Summary'!$I$138:$BH$138,0))&lt;&gt;0,INDEX('Capacity Summary'!$I$139:$BH$238,MATCH('Capacity Backing (Hide)'!CB$132,'Capacity Summary'!$B$139:$B$238,0),MATCH('Capacity Backing (Hide)'!$A158,'Capacity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(Hide)'!$A158,'Capacity Summary'!$I$138:$BH$138,0))="x",INDEX('Capacity Summary'!$C$139:$F$238,MATCH('Capacity Backing (Hide)'!CC$132,'Capacity Summary'!$B$139:$B$238,0),4),IF(INDEX('Capacity Summary'!$I$139:$BH$238,MATCH('Capacity Backing (Hide)'!CC$132,'Capacity Summary'!$B$139:$B$238,0),MATCH('Capacity Backing (Hide)'!$A158,'Capacity Summary'!$I$138:$BH$138,0))&lt;&gt;0,INDEX('Capacity Summary'!$I$139:$BH$238,MATCH('Capacity Backing (Hide)'!CC$132,'Capacity Summary'!$B$139:$B$238,0),MATCH('Capacity Backing (Hide)'!$A158,'Capacity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(Hide)'!$A158,'Capacity Summary'!$I$138:$BH$138,0))="x",INDEX('Capacity Summary'!$C$139:$F$238,MATCH('Capacity Backing (Hide)'!CD$132,'Capacity Summary'!$B$139:$B$238,0),4),IF(INDEX('Capacity Summary'!$I$139:$BH$238,MATCH('Capacity Backing (Hide)'!CD$132,'Capacity Summary'!$B$139:$B$238,0),MATCH('Capacity Backing (Hide)'!$A158,'Capacity Summary'!$I$138:$BH$138,0))&lt;&gt;0,INDEX('Capacity Summary'!$I$139:$BH$238,MATCH('Capacity Backing (Hide)'!CD$132,'Capacity Summary'!$B$139:$B$238,0),MATCH('Capacity Backing (Hide)'!$A158,'Capacity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(Hide)'!$A158,'Capacity Summary'!$I$138:$BH$138,0))="x",INDEX('Capacity Summary'!$C$139:$F$238,MATCH('Capacity Backing (Hide)'!CE$132,'Capacity Summary'!$B$139:$B$238,0),4),IF(INDEX('Capacity Summary'!$I$139:$BH$238,MATCH('Capacity Backing (Hide)'!CE$132,'Capacity Summary'!$B$139:$B$238,0),MATCH('Capacity Backing (Hide)'!$A158,'Capacity Summary'!$I$138:$BH$138,0))&lt;&gt;0,INDEX('Capacity Summary'!$I$139:$BH$238,MATCH('Capacity Backing (Hide)'!CE$132,'Capacity Summary'!$B$139:$B$238,0),MATCH('Capacity Backing (Hide)'!$A158,'Capacity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(Hide)'!$A158,'Capacity Summary'!$I$138:$BH$138,0))="x",INDEX('Capacity Summary'!$C$139:$F$238,MATCH('Capacity Backing (Hide)'!CF$132,'Capacity Summary'!$B$139:$B$238,0),4),IF(INDEX('Capacity Summary'!$I$139:$BH$238,MATCH('Capacity Backing (Hide)'!CF$132,'Capacity Summary'!$B$139:$B$238,0),MATCH('Capacity Backing (Hide)'!$A158,'Capacity Summary'!$I$138:$BH$138,0))&lt;&gt;0,INDEX('Capacity Summary'!$I$139:$BH$238,MATCH('Capacity Backing (Hide)'!CF$132,'Capacity Summary'!$B$139:$B$238,0),MATCH('Capacity Backing (Hide)'!$A158,'Capacity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(Hide)'!$A158,'Capacity Summary'!$I$138:$BH$138,0))="x",INDEX('Capacity Summary'!$C$139:$F$238,MATCH('Capacity Backing (Hide)'!CG$132,'Capacity Summary'!$B$139:$B$238,0),4),IF(INDEX('Capacity Summary'!$I$139:$BH$238,MATCH('Capacity Backing (Hide)'!CG$132,'Capacity Summary'!$B$139:$B$238,0),MATCH('Capacity Backing (Hide)'!$A158,'Capacity Summary'!$I$138:$BH$138,0))&lt;&gt;0,INDEX('Capacity Summary'!$I$139:$BH$238,MATCH('Capacity Backing (Hide)'!CG$132,'Capacity Summary'!$B$139:$B$238,0),MATCH('Capacity Backing (Hide)'!$A158,'Capacity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(Hide)'!$A158,'Capacity Summary'!$I$138:$BH$138,0))="x",INDEX('Capacity Summary'!$C$139:$F$238,MATCH('Capacity Backing (Hide)'!CH$132,'Capacity Summary'!$B$139:$B$238,0),4),IF(INDEX('Capacity Summary'!$I$139:$BH$238,MATCH('Capacity Backing (Hide)'!CH$132,'Capacity Summary'!$B$139:$B$238,0),MATCH('Capacity Backing (Hide)'!$A158,'Capacity Summary'!$I$138:$BH$138,0))&lt;&gt;0,INDEX('Capacity Summary'!$I$139:$BH$238,MATCH('Capacity Backing (Hide)'!CH$132,'Capacity Summary'!$B$139:$B$238,0),MATCH('Capacity Backing (Hide)'!$A158,'Capacity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(Hide)'!$A158,'Capacity Summary'!$I$138:$BH$138,0))="x",INDEX('Capacity Summary'!$C$139:$F$238,MATCH('Capacity Backing (Hide)'!CI$132,'Capacity Summary'!$B$139:$B$238,0),4),IF(INDEX('Capacity Summary'!$I$139:$BH$238,MATCH('Capacity Backing (Hide)'!CI$132,'Capacity Summary'!$B$139:$B$238,0),MATCH('Capacity Backing (Hide)'!$A158,'Capacity Summary'!$I$138:$BH$138,0))&lt;&gt;0,INDEX('Capacity Summary'!$I$139:$BH$238,MATCH('Capacity Backing (Hide)'!CI$132,'Capacity Summary'!$B$139:$B$238,0),MATCH('Capacity Backing (Hide)'!$A158,'Capacity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(Hide)'!$A158,'Capacity Summary'!$I$138:$BH$138,0))="x",INDEX('Capacity Summary'!$C$139:$F$238,MATCH('Capacity Backing (Hide)'!CJ$132,'Capacity Summary'!$B$139:$B$238,0),4),IF(INDEX('Capacity Summary'!$I$139:$BH$238,MATCH('Capacity Backing (Hide)'!CJ$132,'Capacity Summary'!$B$139:$B$238,0),MATCH('Capacity Backing (Hide)'!$A158,'Capacity Summary'!$I$138:$BH$138,0))&lt;&gt;0,INDEX('Capacity Summary'!$I$139:$BH$238,MATCH('Capacity Backing (Hide)'!CJ$132,'Capacity Summary'!$B$139:$B$238,0),MATCH('Capacity Backing (Hide)'!$A158,'Capacity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(Hide)'!$A158,'Capacity Summary'!$I$138:$BH$138,0))="x",INDEX('Capacity Summary'!$C$139:$F$238,MATCH('Capacity Backing (Hide)'!CK$132,'Capacity Summary'!$B$139:$B$238,0),4),IF(INDEX('Capacity Summary'!$I$139:$BH$238,MATCH('Capacity Backing (Hide)'!CK$132,'Capacity Summary'!$B$139:$B$238,0),MATCH('Capacity Backing (Hide)'!$A158,'Capacity Summary'!$I$138:$BH$138,0))&lt;&gt;0,INDEX('Capacity Summary'!$I$139:$BH$238,MATCH('Capacity Backing (Hide)'!CK$132,'Capacity Summary'!$B$139:$B$238,0),MATCH('Capacity Backing (Hide)'!$A158,'Capacity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(Hide)'!$A158,'Capacity Summary'!$I$138:$BH$138,0))="x",INDEX('Capacity Summary'!$C$139:$F$238,MATCH('Capacity Backing (Hide)'!CL$132,'Capacity Summary'!$B$139:$B$238,0),4),IF(INDEX('Capacity Summary'!$I$139:$BH$238,MATCH('Capacity Backing (Hide)'!CL$132,'Capacity Summary'!$B$139:$B$238,0),MATCH('Capacity Backing (Hide)'!$A158,'Capacity Summary'!$I$138:$BH$138,0))&lt;&gt;0,INDEX('Capacity Summary'!$I$139:$BH$238,MATCH('Capacity Backing (Hide)'!CL$132,'Capacity Summary'!$B$139:$B$238,0),MATCH('Capacity Backing (Hide)'!$A158,'Capacity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(Hide)'!$A158,'Capacity Summary'!$I$138:$BH$138,0))="x",INDEX('Capacity Summary'!$C$139:$F$238,MATCH('Capacity Backing (Hide)'!CM$132,'Capacity Summary'!$B$139:$B$238,0),4),IF(INDEX('Capacity Summary'!$I$139:$BH$238,MATCH('Capacity Backing (Hide)'!CM$132,'Capacity Summary'!$B$139:$B$238,0),MATCH('Capacity Backing (Hide)'!$A158,'Capacity Summary'!$I$138:$BH$138,0))&lt;&gt;0,INDEX('Capacity Summary'!$I$139:$BH$238,MATCH('Capacity Backing (Hide)'!CM$132,'Capacity Summary'!$B$139:$B$238,0),MATCH('Capacity Backing (Hide)'!$A158,'Capacity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(Hide)'!$A158,'Capacity Summary'!$I$138:$BH$138,0))="x",INDEX('Capacity Summary'!$C$139:$F$238,MATCH('Capacity Backing (Hide)'!CN$132,'Capacity Summary'!$B$139:$B$238,0),4),IF(INDEX('Capacity Summary'!$I$139:$BH$238,MATCH('Capacity Backing (Hide)'!CN$132,'Capacity Summary'!$B$139:$B$238,0),MATCH('Capacity Backing (Hide)'!$A158,'Capacity Summary'!$I$138:$BH$138,0))&lt;&gt;0,INDEX('Capacity Summary'!$I$139:$BH$238,MATCH('Capacity Backing (Hide)'!CN$132,'Capacity Summary'!$B$139:$B$238,0),MATCH('Capacity Backing (Hide)'!$A158,'Capacity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(Hide)'!$A158,'Capacity Summary'!$I$138:$BH$138,0))="x",INDEX('Capacity Summary'!$C$139:$F$238,MATCH('Capacity Backing (Hide)'!CO$132,'Capacity Summary'!$B$139:$B$238,0),4),IF(INDEX('Capacity Summary'!$I$139:$BH$238,MATCH('Capacity Backing (Hide)'!CO$132,'Capacity Summary'!$B$139:$B$238,0),MATCH('Capacity Backing (Hide)'!$A158,'Capacity Summary'!$I$138:$BH$138,0))&lt;&gt;0,INDEX('Capacity Summary'!$I$139:$BH$238,MATCH('Capacity Backing (Hide)'!CO$132,'Capacity Summary'!$B$139:$B$238,0),MATCH('Capacity Backing (Hide)'!$A158,'Capacity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(Hide)'!$A158,'Capacity Summary'!$I$138:$BH$138,0))="x",INDEX('Capacity Summary'!$C$139:$F$238,MATCH('Capacity Backing (Hide)'!CP$132,'Capacity Summary'!$B$139:$B$238,0),4),IF(INDEX('Capacity Summary'!$I$139:$BH$238,MATCH('Capacity Backing (Hide)'!CP$132,'Capacity Summary'!$B$139:$B$238,0),MATCH('Capacity Backing (Hide)'!$A158,'Capacity Summary'!$I$138:$BH$138,0))&lt;&gt;0,INDEX('Capacity Summary'!$I$139:$BH$238,MATCH('Capacity Backing (Hide)'!CP$132,'Capacity Summary'!$B$139:$B$238,0),MATCH('Capacity Backing (Hide)'!$A158,'Capacity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(Hide)'!$A158,'Capacity Summary'!$I$138:$BH$138,0))="x",INDEX('Capacity Summary'!$C$139:$F$238,MATCH('Capacity Backing (Hide)'!CQ$132,'Capacity Summary'!$B$139:$B$238,0),4),IF(INDEX('Capacity Summary'!$I$139:$BH$238,MATCH('Capacity Backing (Hide)'!CQ$132,'Capacity Summary'!$B$139:$B$238,0),MATCH('Capacity Backing (Hide)'!$A158,'Capacity Summary'!$I$138:$BH$138,0))&lt;&gt;0,INDEX('Capacity Summary'!$I$139:$BH$238,MATCH('Capacity Backing (Hide)'!CQ$132,'Capacity Summary'!$B$139:$B$238,0),MATCH('Capacity Backing (Hide)'!$A158,'Capacity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(Hide)'!$A158,'Capacity Summary'!$I$138:$BH$138,0))="x",INDEX('Capacity Summary'!$C$139:$F$238,MATCH('Capacity Backing (Hide)'!CR$132,'Capacity Summary'!$B$139:$B$238,0),4),IF(INDEX('Capacity Summary'!$I$139:$BH$238,MATCH('Capacity Backing (Hide)'!CR$132,'Capacity Summary'!$B$139:$B$238,0),MATCH('Capacity Backing (Hide)'!$A158,'Capacity Summary'!$I$138:$BH$138,0))&lt;&gt;0,INDEX('Capacity Summary'!$I$139:$BH$238,MATCH('Capacity Backing (Hide)'!CR$132,'Capacity Summary'!$B$139:$B$238,0),MATCH('Capacity Backing (Hide)'!$A158,'Capacity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(Hide)'!$A158,'Capacity Summary'!$I$138:$BH$138,0))="x",INDEX('Capacity Summary'!$C$139:$F$238,MATCH('Capacity Backing (Hide)'!CS$132,'Capacity Summary'!$B$139:$B$238,0),4),IF(INDEX('Capacity Summary'!$I$139:$BH$238,MATCH('Capacity Backing (Hide)'!CS$132,'Capacity Summary'!$B$139:$B$238,0),MATCH('Capacity Backing (Hide)'!$A158,'Capacity Summary'!$I$138:$BH$138,0))&lt;&gt;0,INDEX('Capacity Summary'!$I$139:$BH$238,MATCH('Capacity Backing (Hide)'!CS$132,'Capacity Summary'!$B$139:$B$238,0),MATCH('Capacity Backing (Hide)'!$A158,'Capacity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(Hide)'!$A158,'Capacity Summary'!$I$138:$BH$138,0))="x",INDEX('Capacity Summary'!$C$139:$F$238,MATCH('Capacity Backing (Hide)'!CT$132,'Capacity Summary'!$B$139:$B$238,0),4),IF(INDEX('Capacity Summary'!$I$139:$BH$238,MATCH('Capacity Backing (Hide)'!CT$132,'Capacity Summary'!$B$139:$B$238,0),MATCH('Capacity Backing (Hide)'!$A158,'Capacity Summary'!$I$138:$BH$138,0))&lt;&gt;0,INDEX('Capacity Summary'!$I$139:$BH$238,MATCH('Capacity Backing (Hide)'!CT$132,'Capacity Summary'!$B$139:$B$238,0),MATCH('Capacity Backing (Hide)'!$A158,'Capacity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(Hide)'!$A158,'Capacity Summary'!$I$138:$BH$138,0))="x",INDEX('Capacity Summary'!$C$139:$F$238,MATCH('Capacity Backing (Hide)'!CU$132,'Capacity Summary'!$B$139:$B$238,0),4),IF(INDEX('Capacity Summary'!$I$139:$BH$238,MATCH('Capacity Backing (Hide)'!CU$132,'Capacity Summary'!$B$139:$B$238,0),MATCH('Capacity Backing (Hide)'!$A158,'Capacity Summary'!$I$138:$BH$138,0))&lt;&gt;0,INDEX('Capacity Summary'!$I$139:$BH$238,MATCH('Capacity Backing (Hide)'!CU$132,'Capacity Summary'!$B$139:$B$238,0),MATCH('Capacity Backing (Hide)'!$A158,'Capacity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(Hide)'!$A158,'Capacity Summary'!$I$138:$BH$138,0))="x",INDEX('Capacity Summary'!$C$139:$F$238,MATCH('Capacity Backing (Hide)'!CV$132,'Capacity Summary'!$B$139:$B$238,0),4),IF(INDEX('Capacity Summary'!$I$139:$BH$238,MATCH('Capacity Backing (Hide)'!CV$132,'Capacity Summary'!$B$139:$B$238,0),MATCH('Capacity Backing (Hide)'!$A158,'Capacity Summary'!$I$138:$BH$138,0))&lt;&gt;0,INDEX('Capacity Summary'!$I$139:$BH$238,MATCH('Capacity Backing (Hide)'!CV$132,'Capacity Summary'!$B$139:$B$238,0),MATCH('Capacity Backing (Hide)'!$A158,'Capacity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(Hide)'!$A158,'Capacity Summary'!$I$138:$BH$138,0))="x",INDEX('Capacity Summary'!$C$139:$F$238,MATCH('Capacity Backing (Hide)'!CW$132,'Capacity Summary'!$B$139:$B$238,0),4),IF(INDEX('Capacity Summary'!$I$139:$BH$238,MATCH('Capacity Backing (Hide)'!CW$132,'Capacity Summary'!$B$139:$B$238,0),MATCH('Capacity Backing (Hide)'!$A158,'Capacity Summary'!$I$138:$BH$138,0))&lt;&gt;0,INDEX('Capacity Summary'!$I$139:$BH$238,MATCH('Capacity Backing (Hide)'!CW$132,'Capacity Summary'!$B$139:$B$238,0),MATCH('Capacity Backing (Hide)'!$A158,'Capacity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(Hide)'!$A159,'Capacity Summary'!$I$138:$BH$138,0))="x",INDEX('Capacity Summary'!$C$139:$F$238,MATCH('Capacity Backing (Hide)'!B$132,'Capacity Summary'!$B$139:$B$238,0),4),IF(INDEX('Capacity Summary'!$I$139:$BH$238,MATCH('Capacity Backing (Hide)'!B$132,'Capacity Summary'!$B$139:$B$238,0),MATCH('Capacity Backing (Hide)'!$A159,'Capacity Summary'!$I$138:$BH$138,0))&lt;&gt;0,INDEX('Capacity Summary'!$I$139:$BH$238,MATCH('Capacity Backing (Hide)'!B$132,'Capacity Summary'!$B$139:$B$238,0),MATCH('Capacity Backing (Hide)'!$A159,'Capacity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(Hide)'!$A159,'Capacity Summary'!$I$138:$BH$138,0))="x",INDEX('Capacity Summary'!$C$139:$F$238,MATCH('Capacity Backing (Hide)'!C$132,'Capacity Summary'!$B$139:$B$238,0),4),IF(INDEX('Capacity Summary'!$I$139:$BH$238,MATCH('Capacity Backing (Hide)'!C$132,'Capacity Summary'!$B$139:$B$238,0),MATCH('Capacity Backing (Hide)'!$A159,'Capacity Summary'!$I$138:$BH$138,0))&lt;&gt;0,INDEX('Capacity Summary'!$I$139:$BH$238,MATCH('Capacity Backing (Hide)'!C$132,'Capacity Summary'!$B$139:$B$238,0),MATCH('Capacity Backing (Hide)'!$A159,'Capacity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(Hide)'!$A159,'Capacity Summary'!$I$138:$BH$138,0))="x",INDEX('Capacity Summary'!$C$139:$F$238,MATCH('Capacity Backing (Hide)'!D$132,'Capacity Summary'!$B$139:$B$238,0),4),IF(INDEX('Capacity Summary'!$I$139:$BH$238,MATCH('Capacity Backing (Hide)'!D$132,'Capacity Summary'!$B$139:$B$238,0),MATCH('Capacity Backing (Hide)'!$A159,'Capacity Summary'!$I$138:$BH$138,0))&lt;&gt;0,INDEX('Capacity Summary'!$I$139:$BH$238,MATCH('Capacity Backing (Hide)'!D$132,'Capacity Summary'!$B$139:$B$238,0),MATCH('Capacity Backing (Hide)'!$A159,'Capacity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(Hide)'!$A159,'Capacity Summary'!$I$138:$BH$138,0))="x",INDEX('Capacity Summary'!$C$139:$F$238,MATCH('Capacity Backing (Hide)'!E$132,'Capacity Summary'!$B$139:$B$238,0),4),IF(INDEX('Capacity Summary'!$I$139:$BH$238,MATCH('Capacity Backing (Hide)'!E$132,'Capacity Summary'!$B$139:$B$238,0),MATCH('Capacity Backing (Hide)'!$A159,'Capacity Summary'!$I$138:$BH$138,0))&lt;&gt;0,INDEX('Capacity Summary'!$I$139:$BH$238,MATCH('Capacity Backing (Hide)'!E$132,'Capacity Summary'!$B$139:$B$238,0),MATCH('Capacity Backing (Hide)'!$A159,'Capacity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(Hide)'!$A159,'Capacity Summary'!$I$138:$BH$138,0))="x",INDEX('Capacity Summary'!$C$139:$F$238,MATCH('Capacity Backing (Hide)'!F$132,'Capacity Summary'!$B$139:$B$238,0),4),IF(INDEX('Capacity Summary'!$I$139:$BH$238,MATCH('Capacity Backing (Hide)'!F$132,'Capacity Summary'!$B$139:$B$238,0),MATCH('Capacity Backing (Hide)'!$A159,'Capacity Summary'!$I$138:$BH$138,0))&lt;&gt;0,INDEX('Capacity Summary'!$I$139:$BH$238,MATCH('Capacity Backing (Hide)'!F$132,'Capacity Summary'!$B$139:$B$238,0),MATCH('Capacity Backing (Hide)'!$A159,'Capacity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(Hide)'!$A159,'Capacity Summary'!$I$138:$BH$138,0))="x",INDEX('Capacity Summary'!$C$139:$F$238,MATCH('Capacity Backing (Hide)'!G$132,'Capacity Summary'!$B$139:$B$238,0),4),IF(INDEX('Capacity Summary'!$I$139:$BH$238,MATCH('Capacity Backing (Hide)'!G$132,'Capacity Summary'!$B$139:$B$238,0),MATCH('Capacity Backing (Hide)'!$A159,'Capacity Summary'!$I$138:$BH$138,0))&lt;&gt;0,INDEX('Capacity Summary'!$I$139:$BH$238,MATCH('Capacity Backing (Hide)'!G$132,'Capacity Summary'!$B$139:$B$238,0),MATCH('Capacity Backing (Hide)'!$A159,'Capacity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(Hide)'!$A159,'Capacity Summary'!$I$138:$BH$138,0))="x",INDEX('Capacity Summary'!$C$139:$F$238,MATCH('Capacity Backing (Hide)'!H$132,'Capacity Summary'!$B$139:$B$238,0),4),IF(INDEX('Capacity Summary'!$I$139:$BH$238,MATCH('Capacity Backing (Hide)'!H$132,'Capacity Summary'!$B$139:$B$238,0),MATCH('Capacity Backing (Hide)'!$A159,'Capacity Summary'!$I$138:$BH$138,0))&lt;&gt;0,INDEX('Capacity Summary'!$I$139:$BH$238,MATCH('Capacity Backing (Hide)'!H$132,'Capacity Summary'!$B$139:$B$238,0),MATCH('Capacity Backing (Hide)'!$A159,'Capacity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(Hide)'!$A159,'Capacity Summary'!$I$138:$BH$138,0))="x",INDEX('Capacity Summary'!$C$139:$F$238,MATCH('Capacity Backing (Hide)'!I$132,'Capacity Summary'!$B$139:$B$238,0),4),IF(INDEX('Capacity Summary'!$I$139:$BH$238,MATCH('Capacity Backing (Hide)'!I$132,'Capacity Summary'!$B$139:$B$238,0),MATCH('Capacity Backing (Hide)'!$A159,'Capacity Summary'!$I$138:$BH$138,0))&lt;&gt;0,INDEX('Capacity Summary'!$I$139:$BH$238,MATCH('Capacity Backing (Hide)'!I$132,'Capacity Summary'!$B$139:$B$238,0),MATCH('Capacity Backing (Hide)'!$A159,'Capacity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(Hide)'!$A159,'Capacity Summary'!$I$138:$BH$138,0))="x",INDEX('Capacity Summary'!$C$139:$F$238,MATCH('Capacity Backing (Hide)'!J$132,'Capacity Summary'!$B$139:$B$238,0),4),IF(INDEX('Capacity Summary'!$I$139:$BH$238,MATCH('Capacity Backing (Hide)'!J$132,'Capacity Summary'!$B$139:$B$238,0),MATCH('Capacity Backing (Hide)'!$A159,'Capacity Summary'!$I$138:$BH$138,0))&lt;&gt;0,INDEX('Capacity Summary'!$I$139:$BH$238,MATCH('Capacity Backing (Hide)'!J$132,'Capacity Summary'!$B$139:$B$238,0),MATCH('Capacity Backing (Hide)'!$A159,'Capacity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(Hide)'!$A159,'Capacity Summary'!$I$138:$BH$138,0))="x",INDEX('Capacity Summary'!$C$139:$F$238,MATCH('Capacity Backing (Hide)'!K$132,'Capacity Summary'!$B$139:$B$238,0),4),IF(INDEX('Capacity Summary'!$I$139:$BH$238,MATCH('Capacity Backing (Hide)'!K$132,'Capacity Summary'!$B$139:$B$238,0),MATCH('Capacity Backing (Hide)'!$A159,'Capacity Summary'!$I$138:$BH$138,0))&lt;&gt;0,INDEX('Capacity Summary'!$I$139:$BH$238,MATCH('Capacity Backing (Hide)'!K$132,'Capacity Summary'!$B$139:$B$238,0),MATCH('Capacity Backing (Hide)'!$A159,'Capacity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(Hide)'!$A159,'Capacity Summary'!$I$138:$BH$138,0))="x",INDEX('Capacity Summary'!$C$139:$F$238,MATCH('Capacity Backing (Hide)'!L$132,'Capacity Summary'!$B$139:$B$238,0),4),IF(INDEX('Capacity Summary'!$I$139:$BH$238,MATCH('Capacity Backing (Hide)'!L$132,'Capacity Summary'!$B$139:$B$238,0),MATCH('Capacity Backing (Hide)'!$A159,'Capacity Summary'!$I$138:$BH$138,0))&lt;&gt;0,INDEX('Capacity Summary'!$I$139:$BH$238,MATCH('Capacity Backing (Hide)'!L$132,'Capacity Summary'!$B$139:$B$238,0),MATCH('Capacity Backing (Hide)'!$A159,'Capacity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(Hide)'!$A159,'Capacity Summary'!$I$138:$BH$138,0))="x",INDEX('Capacity Summary'!$C$139:$F$238,MATCH('Capacity Backing (Hide)'!M$132,'Capacity Summary'!$B$139:$B$238,0),4),IF(INDEX('Capacity Summary'!$I$139:$BH$238,MATCH('Capacity Backing (Hide)'!M$132,'Capacity Summary'!$B$139:$B$238,0),MATCH('Capacity Backing (Hide)'!$A159,'Capacity Summary'!$I$138:$BH$138,0))&lt;&gt;0,INDEX('Capacity Summary'!$I$139:$BH$238,MATCH('Capacity Backing (Hide)'!M$132,'Capacity Summary'!$B$139:$B$238,0),MATCH('Capacity Backing (Hide)'!$A159,'Capacity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(Hide)'!$A159,'Capacity Summary'!$I$138:$BH$138,0))="x",INDEX('Capacity Summary'!$C$139:$F$238,MATCH('Capacity Backing (Hide)'!N$132,'Capacity Summary'!$B$139:$B$238,0),4),IF(INDEX('Capacity Summary'!$I$139:$BH$238,MATCH('Capacity Backing (Hide)'!N$132,'Capacity Summary'!$B$139:$B$238,0),MATCH('Capacity Backing (Hide)'!$A159,'Capacity Summary'!$I$138:$BH$138,0))&lt;&gt;0,INDEX('Capacity Summary'!$I$139:$BH$238,MATCH('Capacity Backing (Hide)'!N$132,'Capacity Summary'!$B$139:$B$238,0),MATCH('Capacity Backing (Hide)'!$A159,'Capacity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(Hide)'!$A159,'Capacity Summary'!$I$138:$BH$138,0))="x",INDEX('Capacity Summary'!$C$139:$F$238,MATCH('Capacity Backing (Hide)'!O$132,'Capacity Summary'!$B$139:$B$238,0),4),IF(INDEX('Capacity Summary'!$I$139:$BH$238,MATCH('Capacity Backing (Hide)'!O$132,'Capacity Summary'!$B$139:$B$238,0),MATCH('Capacity Backing (Hide)'!$A159,'Capacity Summary'!$I$138:$BH$138,0))&lt;&gt;0,INDEX('Capacity Summary'!$I$139:$BH$238,MATCH('Capacity Backing (Hide)'!O$132,'Capacity Summary'!$B$139:$B$238,0),MATCH('Capacity Backing (Hide)'!$A159,'Capacity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(Hide)'!$A159,'Capacity Summary'!$I$138:$BH$138,0))="x",INDEX('Capacity Summary'!$C$139:$F$238,MATCH('Capacity Backing (Hide)'!P$132,'Capacity Summary'!$B$139:$B$238,0),4),IF(INDEX('Capacity Summary'!$I$139:$BH$238,MATCH('Capacity Backing (Hide)'!P$132,'Capacity Summary'!$B$139:$B$238,0),MATCH('Capacity Backing (Hide)'!$A159,'Capacity Summary'!$I$138:$BH$138,0))&lt;&gt;0,INDEX('Capacity Summary'!$I$139:$BH$238,MATCH('Capacity Backing (Hide)'!P$132,'Capacity Summary'!$B$139:$B$238,0),MATCH('Capacity Backing (Hide)'!$A159,'Capacity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(Hide)'!$A159,'Capacity Summary'!$I$138:$BH$138,0))="x",INDEX('Capacity Summary'!$C$139:$F$238,MATCH('Capacity Backing (Hide)'!Q$132,'Capacity Summary'!$B$139:$B$238,0),4),IF(INDEX('Capacity Summary'!$I$139:$BH$238,MATCH('Capacity Backing (Hide)'!Q$132,'Capacity Summary'!$B$139:$B$238,0),MATCH('Capacity Backing (Hide)'!$A159,'Capacity Summary'!$I$138:$BH$138,0))&lt;&gt;0,INDEX('Capacity Summary'!$I$139:$BH$238,MATCH('Capacity Backing (Hide)'!Q$132,'Capacity Summary'!$B$139:$B$238,0),MATCH('Capacity Backing (Hide)'!$A159,'Capacity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(Hide)'!$A159,'Capacity Summary'!$I$138:$BH$138,0))="x",INDEX('Capacity Summary'!$C$139:$F$238,MATCH('Capacity Backing (Hide)'!R$132,'Capacity Summary'!$B$139:$B$238,0),4),IF(INDEX('Capacity Summary'!$I$139:$BH$238,MATCH('Capacity Backing (Hide)'!R$132,'Capacity Summary'!$B$139:$B$238,0),MATCH('Capacity Backing (Hide)'!$A159,'Capacity Summary'!$I$138:$BH$138,0))&lt;&gt;0,INDEX('Capacity Summary'!$I$139:$BH$238,MATCH('Capacity Backing (Hide)'!R$132,'Capacity Summary'!$B$139:$B$238,0),MATCH('Capacity Backing (Hide)'!$A159,'Capacity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(Hide)'!$A159,'Capacity Summary'!$I$138:$BH$138,0))="x",INDEX('Capacity Summary'!$C$139:$F$238,MATCH('Capacity Backing (Hide)'!S$132,'Capacity Summary'!$B$139:$B$238,0),4),IF(INDEX('Capacity Summary'!$I$139:$BH$238,MATCH('Capacity Backing (Hide)'!S$132,'Capacity Summary'!$B$139:$B$238,0),MATCH('Capacity Backing (Hide)'!$A159,'Capacity Summary'!$I$138:$BH$138,0))&lt;&gt;0,INDEX('Capacity Summary'!$I$139:$BH$238,MATCH('Capacity Backing (Hide)'!S$132,'Capacity Summary'!$B$139:$B$238,0),MATCH('Capacity Backing (Hide)'!$A159,'Capacity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(Hide)'!$A159,'Capacity Summary'!$I$138:$BH$138,0))="x",INDEX('Capacity Summary'!$C$139:$F$238,MATCH('Capacity Backing (Hide)'!T$132,'Capacity Summary'!$B$139:$B$238,0),4),IF(INDEX('Capacity Summary'!$I$139:$BH$238,MATCH('Capacity Backing (Hide)'!T$132,'Capacity Summary'!$B$139:$B$238,0),MATCH('Capacity Backing (Hide)'!$A159,'Capacity Summary'!$I$138:$BH$138,0))&lt;&gt;0,INDEX('Capacity Summary'!$I$139:$BH$238,MATCH('Capacity Backing (Hide)'!T$132,'Capacity Summary'!$B$139:$B$238,0),MATCH('Capacity Backing (Hide)'!$A159,'Capacity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(Hide)'!$A159,'Capacity Summary'!$I$138:$BH$138,0))="x",INDEX('Capacity Summary'!$C$139:$F$238,MATCH('Capacity Backing (Hide)'!U$132,'Capacity Summary'!$B$139:$B$238,0),4),IF(INDEX('Capacity Summary'!$I$139:$BH$238,MATCH('Capacity Backing (Hide)'!U$132,'Capacity Summary'!$B$139:$B$238,0),MATCH('Capacity Backing (Hide)'!$A159,'Capacity Summary'!$I$138:$BH$138,0))&lt;&gt;0,INDEX('Capacity Summary'!$I$139:$BH$238,MATCH('Capacity Backing (Hide)'!U$132,'Capacity Summary'!$B$139:$B$238,0),MATCH('Capacity Backing (Hide)'!$A159,'Capacity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(Hide)'!$A159,'Capacity Summary'!$I$138:$BH$138,0))="x",INDEX('Capacity Summary'!$C$139:$F$238,MATCH('Capacity Backing (Hide)'!V$132,'Capacity Summary'!$B$139:$B$238,0),4),IF(INDEX('Capacity Summary'!$I$139:$BH$238,MATCH('Capacity Backing (Hide)'!V$132,'Capacity Summary'!$B$139:$B$238,0),MATCH('Capacity Backing (Hide)'!$A159,'Capacity Summary'!$I$138:$BH$138,0))&lt;&gt;0,INDEX('Capacity Summary'!$I$139:$BH$238,MATCH('Capacity Backing (Hide)'!V$132,'Capacity Summary'!$B$139:$B$238,0),MATCH('Capacity Backing (Hide)'!$A159,'Capacity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(Hide)'!$A159,'Capacity Summary'!$I$138:$BH$138,0))="x",INDEX('Capacity Summary'!$C$139:$F$238,MATCH('Capacity Backing (Hide)'!W$132,'Capacity Summary'!$B$139:$B$238,0),4),IF(INDEX('Capacity Summary'!$I$139:$BH$238,MATCH('Capacity Backing (Hide)'!W$132,'Capacity Summary'!$B$139:$B$238,0),MATCH('Capacity Backing (Hide)'!$A159,'Capacity Summary'!$I$138:$BH$138,0))&lt;&gt;0,INDEX('Capacity Summary'!$I$139:$BH$238,MATCH('Capacity Backing (Hide)'!W$132,'Capacity Summary'!$B$139:$B$238,0),MATCH('Capacity Backing (Hide)'!$A159,'Capacity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(Hide)'!$A159,'Capacity Summary'!$I$138:$BH$138,0))="x",INDEX('Capacity Summary'!$C$139:$F$238,MATCH('Capacity Backing (Hide)'!X$132,'Capacity Summary'!$B$139:$B$238,0),4),IF(INDEX('Capacity Summary'!$I$139:$BH$238,MATCH('Capacity Backing (Hide)'!X$132,'Capacity Summary'!$B$139:$B$238,0),MATCH('Capacity Backing (Hide)'!$A159,'Capacity Summary'!$I$138:$BH$138,0))&lt;&gt;0,INDEX('Capacity Summary'!$I$139:$BH$238,MATCH('Capacity Backing (Hide)'!X$132,'Capacity Summary'!$B$139:$B$238,0),MATCH('Capacity Backing (Hide)'!$A159,'Capacity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(Hide)'!$A159,'Capacity Summary'!$I$138:$BH$138,0))="x",INDEX('Capacity Summary'!$C$139:$F$238,MATCH('Capacity Backing (Hide)'!Y$132,'Capacity Summary'!$B$139:$B$238,0),4),IF(INDEX('Capacity Summary'!$I$139:$BH$238,MATCH('Capacity Backing (Hide)'!Y$132,'Capacity Summary'!$B$139:$B$238,0),MATCH('Capacity Backing (Hide)'!$A159,'Capacity Summary'!$I$138:$BH$138,0))&lt;&gt;0,INDEX('Capacity Summary'!$I$139:$BH$238,MATCH('Capacity Backing (Hide)'!Y$132,'Capacity Summary'!$B$139:$B$238,0),MATCH('Capacity Backing (Hide)'!$A159,'Capacity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(Hide)'!$A159,'Capacity Summary'!$I$138:$BH$138,0))="x",INDEX('Capacity Summary'!$C$139:$F$238,MATCH('Capacity Backing (Hide)'!Z$132,'Capacity Summary'!$B$139:$B$238,0),4),IF(INDEX('Capacity Summary'!$I$139:$BH$238,MATCH('Capacity Backing (Hide)'!Z$132,'Capacity Summary'!$B$139:$B$238,0),MATCH('Capacity Backing (Hide)'!$A159,'Capacity Summary'!$I$138:$BH$138,0))&lt;&gt;0,INDEX('Capacity Summary'!$I$139:$BH$238,MATCH('Capacity Backing (Hide)'!Z$132,'Capacity Summary'!$B$139:$B$238,0),MATCH('Capacity Backing (Hide)'!$A159,'Capacity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(Hide)'!$A159,'Capacity Summary'!$I$138:$BH$138,0))="x",INDEX('Capacity Summary'!$C$139:$F$238,MATCH('Capacity Backing (Hide)'!AA$132,'Capacity Summary'!$B$139:$B$238,0),4),IF(INDEX('Capacity Summary'!$I$139:$BH$238,MATCH('Capacity Backing (Hide)'!AA$132,'Capacity Summary'!$B$139:$B$238,0),MATCH('Capacity Backing (Hide)'!$A159,'Capacity Summary'!$I$138:$BH$138,0))&lt;&gt;0,INDEX('Capacity Summary'!$I$139:$BH$238,MATCH('Capacity Backing (Hide)'!AA$132,'Capacity Summary'!$B$139:$B$238,0),MATCH('Capacity Backing (Hide)'!$A159,'Capacity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(Hide)'!$A159,'Capacity Summary'!$I$138:$BH$138,0))="x",INDEX('Capacity Summary'!$C$139:$F$238,MATCH('Capacity Backing (Hide)'!AB$132,'Capacity Summary'!$B$139:$B$238,0),4),IF(INDEX('Capacity Summary'!$I$139:$BH$238,MATCH('Capacity Backing (Hide)'!AB$132,'Capacity Summary'!$B$139:$B$238,0),MATCH('Capacity Backing (Hide)'!$A159,'Capacity Summary'!$I$138:$BH$138,0))&lt;&gt;0,INDEX('Capacity Summary'!$I$139:$BH$238,MATCH('Capacity Backing (Hide)'!AB$132,'Capacity Summary'!$B$139:$B$238,0),MATCH('Capacity Backing (Hide)'!$A159,'Capacity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(Hide)'!$A159,'Capacity Summary'!$I$138:$BH$138,0))="x",INDEX('Capacity Summary'!$C$139:$F$238,MATCH('Capacity Backing (Hide)'!AC$132,'Capacity Summary'!$B$139:$B$238,0),4),IF(INDEX('Capacity Summary'!$I$139:$BH$238,MATCH('Capacity Backing (Hide)'!AC$132,'Capacity Summary'!$B$139:$B$238,0),MATCH('Capacity Backing (Hide)'!$A159,'Capacity Summary'!$I$138:$BH$138,0))&lt;&gt;0,INDEX('Capacity Summary'!$I$139:$BH$238,MATCH('Capacity Backing (Hide)'!AC$132,'Capacity Summary'!$B$139:$B$238,0),MATCH('Capacity Backing (Hide)'!$A159,'Capacity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(Hide)'!$A159,'Capacity Summary'!$I$138:$BH$138,0))="x",INDEX('Capacity Summary'!$C$139:$F$238,MATCH('Capacity Backing (Hide)'!AD$132,'Capacity Summary'!$B$139:$B$238,0),4),IF(INDEX('Capacity Summary'!$I$139:$BH$238,MATCH('Capacity Backing (Hide)'!AD$132,'Capacity Summary'!$B$139:$B$238,0),MATCH('Capacity Backing (Hide)'!$A159,'Capacity Summary'!$I$138:$BH$138,0))&lt;&gt;0,INDEX('Capacity Summary'!$I$139:$BH$238,MATCH('Capacity Backing (Hide)'!AD$132,'Capacity Summary'!$B$139:$B$238,0),MATCH('Capacity Backing (Hide)'!$A159,'Capacity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(Hide)'!$A159,'Capacity Summary'!$I$138:$BH$138,0))="x",INDEX('Capacity Summary'!$C$139:$F$238,MATCH('Capacity Backing (Hide)'!AE$132,'Capacity Summary'!$B$139:$B$238,0),4),IF(INDEX('Capacity Summary'!$I$139:$BH$238,MATCH('Capacity Backing (Hide)'!AE$132,'Capacity Summary'!$B$139:$B$238,0),MATCH('Capacity Backing (Hide)'!$A159,'Capacity Summary'!$I$138:$BH$138,0))&lt;&gt;0,INDEX('Capacity Summary'!$I$139:$BH$238,MATCH('Capacity Backing (Hide)'!AE$132,'Capacity Summary'!$B$139:$B$238,0),MATCH('Capacity Backing (Hide)'!$A159,'Capacity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(Hide)'!$A159,'Capacity Summary'!$I$138:$BH$138,0))="x",INDEX('Capacity Summary'!$C$139:$F$238,MATCH('Capacity Backing (Hide)'!AF$132,'Capacity Summary'!$B$139:$B$238,0),4),IF(INDEX('Capacity Summary'!$I$139:$BH$238,MATCH('Capacity Backing (Hide)'!AF$132,'Capacity Summary'!$B$139:$B$238,0),MATCH('Capacity Backing (Hide)'!$A159,'Capacity Summary'!$I$138:$BH$138,0))&lt;&gt;0,INDEX('Capacity Summary'!$I$139:$BH$238,MATCH('Capacity Backing (Hide)'!AF$132,'Capacity Summary'!$B$139:$B$238,0),MATCH('Capacity Backing (Hide)'!$A159,'Capacity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(Hide)'!$A159,'Capacity Summary'!$I$138:$BH$138,0))="x",INDEX('Capacity Summary'!$C$139:$F$238,MATCH('Capacity Backing (Hide)'!AG$132,'Capacity Summary'!$B$139:$B$238,0),4),IF(INDEX('Capacity Summary'!$I$139:$BH$238,MATCH('Capacity Backing (Hide)'!AG$132,'Capacity Summary'!$B$139:$B$238,0),MATCH('Capacity Backing (Hide)'!$A159,'Capacity Summary'!$I$138:$BH$138,0))&lt;&gt;0,INDEX('Capacity Summary'!$I$139:$BH$238,MATCH('Capacity Backing (Hide)'!AG$132,'Capacity Summary'!$B$139:$B$238,0),MATCH('Capacity Backing (Hide)'!$A159,'Capacity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(Hide)'!$A159,'Capacity Summary'!$I$138:$BH$138,0))="x",INDEX('Capacity Summary'!$C$139:$F$238,MATCH('Capacity Backing (Hide)'!AH$132,'Capacity Summary'!$B$139:$B$238,0),4),IF(INDEX('Capacity Summary'!$I$139:$BH$238,MATCH('Capacity Backing (Hide)'!AH$132,'Capacity Summary'!$B$139:$B$238,0),MATCH('Capacity Backing (Hide)'!$A159,'Capacity Summary'!$I$138:$BH$138,0))&lt;&gt;0,INDEX('Capacity Summary'!$I$139:$BH$238,MATCH('Capacity Backing (Hide)'!AH$132,'Capacity Summary'!$B$139:$B$238,0),MATCH('Capacity Backing (Hide)'!$A159,'Capacity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(Hide)'!$A159,'Capacity Summary'!$I$138:$BH$138,0))="x",INDEX('Capacity Summary'!$C$139:$F$238,MATCH('Capacity Backing (Hide)'!AI$132,'Capacity Summary'!$B$139:$B$238,0),4),IF(INDEX('Capacity Summary'!$I$139:$BH$238,MATCH('Capacity Backing (Hide)'!AI$132,'Capacity Summary'!$B$139:$B$238,0),MATCH('Capacity Backing (Hide)'!$A159,'Capacity Summary'!$I$138:$BH$138,0))&lt;&gt;0,INDEX('Capacity Summary'!$I$139:$BH$238,MATCH('Capacity Backing (Hide)'!AI$132,'Capacity Summary'!$B$139:$B$238,0),MATCH('Capacity Backing (Hide)'!$A159,'Capacity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(Hide)'!$A159,'Capacity Summary'!$I$138:$BH$138,0))="x",INDEX('Capacity Summary'!$C$139:$F$238,MATCH('Capacity Backing (Hide)'!AJ$132,'Capacity Summary'!$B$139:$B$238,0),4),IF(INDEX('Capacity Summary'!$I$139:$BH$238,MATCH('Capacity Backing (Hide)'!AJ$132,'Capacity Summary'!$B$139:$B$238,0),MATCH('Capacity Backing (Hide)'!$A159,'Capacity Summary'!$I$138:$BH$138,0))&lt;&gt;0,INDEX('Capacity Summary'!$I$139:$BH$238,MATCH('Capacity Backing (Hide)'!AJ$132,'Capacity Summary'!$B$139:$B$238,0),MATCH('Capacity Backing (Hide)'!$A159,'Capacity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(Hide)'!$A159,'Capacity Summary'!$I$138:$BH$138,0))="x",INDEX('Capacity Summary'!$C$139:$F$238,MATCH('Capacity Backing (Hide)'!AK$132,'Capacity Summary'!$B$139:$B$238,0),4),IF(INDEX('Capacity Summary'!$I$139:$BH$238,MATCH('Capacity Backing (Hide)'!AK$132,'Capacity Summary'!$B$139:$B$238,0),MATCH('Capacity Backing (Hide)'!$A159,'Capacity Summary'!$I$138:$BH$138,0))&lt;&gt;0,INDEX('Capacity Summary'!$I$139:$BH$238,MATCH('Capacity Backing (Hide)'!AK$132,'Capacity Summary'!$B$139:$B$238,0),MATCH('Capacity Backing (Hide)'!$A159,'Capacity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(Hide)'!$A159,'Capacity Summary'!$I$138:$BH$138,0))="x",INDEX('Capacity Summary'!$C$139:$F$238,MATCH('Capacity Backing (Hide)'!AL$132,'Capacity Summary'!$B$139:$B$238,0),4),IF(INDEX('Capacity Summary'!$I$139:$BH$238,MATCH('Capacity Backing (Hide)'!AL$132,'Capacity Summary'!$B$139:$B$238,0),MATCH('Capacity Backing (Hide)'!$A159,'Capacity Summary'!$I$138:$BH$138,0))&lt;&gt;0,INDEX('Capacity Summary'!$I$139:$BH$238,MATCH('Capacity Backing (Hide)'!AL$132,'Capacity Summary'!$B$139:$B$238,0),MATCH('Capacity Backing (Hide)'!$A159,'Capacity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(Hide)'!$A159,'Capacity Summary'!$I$138:$BH$138,0))="x",INDEX('Capacity Summary'!$C$139:$F$238,MATCH('Capacity Backing (Hide)'!AM$132,'Capacity Summary'!$B$139:$B$238,0),4),IF(INDEX('Capacity Summary'!$I$139:$BH$238,MATCH('Capacity Backing (Hide)'!AM$132,'Capacity Summary'!$B$139:$B$238,0),MATCH('Capacity Backing (Hide)'!$A159,'Capacity Summary'!$I$138:$BH$138,0))&lt;&gt;0,INDEX('Capacity Summary'!$I$139:$BH$238,MATCH('Capacity Backing (Hide)'!AM$132,'Capacity Summary'!$B$139:$B$238,0),MATCH('Capacity Backing (Hide)'!$A159,'Capacity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(Hide)'!$A159,'Capacity Summary'!$I$138:$BH$138,0))="x",INDEX('Capacity Summary'!$C$139:$F$238,MATCH('Capacity Backing (Hide)'!AN$132,'Capacity Summary'!$B$139:$B$238,0),4),IF(INDEX('Capacity Summary'!$I$139:$BH$238,MATCH('Capacity Backing (Hide)'!AN$132,'Capacity Summary'!$B$139:$B$238,0),MATCH('Capacity Backing (Hide)'!$A159,'Capacity Summary'!$I$138:$BH$138,0))&lt;&gt;0,INDEX('Capacity Summary'!$I$139:$BH$238,MATCH('Capacity Backing (Hide)'!AN$132,'Capacity Summary'!$B$139:$B$238,0),MATCH('Capacity Backing (Hide)'!$A159,'Capacity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(Hide)'!$A159,'Capacity Summary'!$I$138:$BH$138,0))="x",INDEX('Capacity Summary'!$C$139:$F$238,MATCH('Capacity Backing (Hide)'!AO$132,'Capacity Summary'!$B$139:$B$238,0),4),IF(INDEX('Capacity Summary'!$I$139:$BH$238,MATCH('Capacity Backing (Hide)'!AO$132,'Capacity Summary'!$B$139:$B$238,0),MATCH('Capacity Backing (Hide)'!$A159,'Capacity Summary'!$I$138:$BH$138,0))&lt;&gt;0,INDEX('Capacity Summary'!$I$139:$BH$238,MATCH('Capacity Backing (Hide)'!AO$132,'Capacity Summary'!$B$139:$B$238,0),MATCH('Capacity Backing (Hide)'!$A159,'Capacity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(Hide)'!$A159,'Capacity Summary'!$I$138:$BH$138,0))="x",INDEX('Capacity Summary'!$C$139:$F$238,MATCH('Capacity Backing (Hide)'!AP$132,'Capacity Summary'!$B$139:$B$238,0),4),IF(INDEX('Capacity Summary'!$I$139:$BH$238,MATCH('Capacity Backing (Hide)'!AP$132,'Capacity Summary'!$B$139:$B$238,0),MATCH('Capacity Backing (Hide)'!$A159,'Capacity Summary'!$I$138:$BH$138,0))&lt;&gt;0,INDEX('Capacity Summary'!$I$139:$BH$238,MATCH('Capacity Backing (Hide)'!AP$132,'Capacity Summary'!$B$139:$B$238,0),MATCH('Capacity Backing (Hide)'!$A159,'Capacity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(Hide)'!$A159,'Capacity Summary'!$I$138:$BH$138,0))="x",INDEX('Capacity Summary'!$C$139:$F$238,MATCH('Capacity Backing (Hide)'!AQ$132,'Capacity Summary'!$B$139:$B$238,0),4),IF(INDEX('Capacity Summary'!$I$139:$BH$238,MATCH('Capacity Backing (Hide)'!AQ$132,'Capacity Summary'!$B$139:$B$238,0),MATCH('Capacity Backing (Hide)'!$A159,'Capacity Summary'!$I$138:$BH$138,0))&lt;&gt;0,INDEX('Capacity Summary'!$I$139:$BH$238,MATCH('Capacity Backing (Hide)'!AQ$132,'Capacity Summary'!$B$139:$B$238,0),MATCH('Capacity Backing (Hide)'!$A159,'Capacity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(Hide)'!$A159,'Capacity Summary'!$I$138:$BH$138,0))="x",INDEX('Capacity Summary'!$C$139:$F$238,MATCH('Capacity Backing (Hide)'!AR$132,'Capacity Summary'!$B$139:$B$238,0),4),IF(INDEX('Capacity Summary'!$I$139:$BH$238,MATCH('Capacity Backing (Hide)'!AR$132,'Capacity Summary'!$B$139:$B$238,0),MATCH('Capacity Backing (Hide)'!$A159,'Capacity Summary'!$I$138:$BH$138,0))&lt;&gt;0,INDEX('Capacity Summary'!$I$139:$BH$238,MATCH('Capacity Backing (Hide)'!AR$132,'Capacity Summary'!$B$139:$B$238,0),MATCH('Capacity Backing (Hide)'!$A159,'Capacity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(Hide)'!$A159,'Capacity Summary'!$I$138:$BH$138,0))="x",INDEX('Capacity Summary'!$C$139:$F$238,MATCH('Capacity Backing (Hide)'!AS$132,'Capacity Summary'!$B$139:$B$238,0),4),IF(INDEX('Capacity Summary'!$I$139:$BH$238,MATCH('Capacity Backing (Hide)'!AS$132,'Capacity Summary'!$B$139:$B$238,0),MATCH('Capacity Backing (Hide)'!$A159,'Capacity Summary'!$I$138:$BH$138,0))&lt;&gt;0,INDEX('Capacity Summary'!$I$139:$BH$238,MATCH('Capacity Backing (Hide)'!AS$132,'Capacity Summary'!$B$139:$B$238,0),MATCH('Capacity Backing (Hide)'!$A159,'Capacity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(Hide)'!$A159,'Capacity Summary'!$I$138:$BH$138,0))="x",INDEX('Capacity Summary'!$C$139:$F$238,MATCH('Capacity Backing (Hide)'!AT$132,'Capacity Summary'!$B$139:$B$238,0),4),IF(INDEX('Capacity Summary'!$I$139:$BH$238,MATCH('Capacity Backing (Hide)'!AT$132,'Capacity Summary'!$B$139:$B$238,0),MATCH('Capacity Backing (Hide)'!$A159,'Capacity Summary'!$I$138:$BH$138,0))&lt;&gt;0,INDEX('Capacity Summary'!$I$139:$BH$238,MATCH('Capacity Backing (Hide)'!AT$132,'Capacity Summary'!$B$139:$B$238,0),MATCH('Capacity Backing (Hide)'!$A159,'Capacity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(Hide)'!$A159,'Capacity Summary'!$I$138:$BH$138,0))="x",INDEX('Capacity Summary'!$C$139:$F$238,MATCH('Capacity Backing (Hide)'!AU$132,'Capacity Summary'!$B$139:$B$238,0),4),IF(INDEX('Capacity Summary'!$I$139:$BH$238,MATCH('Capacity Backing (Hide)'!AU$132,'Capacity Summary'!$B$139:$B$238,0),MATCH('Capacity Backing (Hide)'!$A159,'Capacity Summary'!$I$138:$BH$138,0))&lt;&gt;0,INDEX('Capacity Summary'!$I$139:$BH$238,MATCH('Capacity Backing (Hide)'!AU$132,'Capacity Summary'!$B$139:$B$238,0),MATCH('Capacity Backing (Hide)'!$A159,'Capacity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(Hide)'!$A159,'Capacity Summary'!$I$138:$BH$138,0))="x",INDEX('Capacity Summary'!$C$139:$F$238,MATCH('Capacity Backing (Hide)'!AV$132,'Capacity Summary'!$B$139:$B$238,0),4),IF(INDEX('Capacity Summary'!$I$139:$BH$238,MATCH('Capacity Backing (Hide)'!AV$132,'Capacity Summary'!$B$139:$B$238,0),MATCH('Capacity Backing (Hide)'!$A159,'Capacity Summary'!$I$138:$BH$138,0))&lt;&gt;0,INDEX('Capacity Summary'!$I$139:$BH$238,MATCH('Capacity Backing (Hide)'!AV$132,'Capacity Summary'!$B$139:$B$238,0),MATCH('Capacity Backing (Hide)'!$A159,'Capacity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(Hide)'!$A159,'Capacity Summary'!$I$138:$BH$138,0))="x",INDEX('Capacity Summary'!$C$139:$F$238,MATCH('Capacity Backing (Hide)'!AW$132,'Capacity Summary'!$B$139:$B$238,0),4),IF(INDEX('Capacity Summary'!$I$139:$BH$238,MATCH('Capacity Backing (Hide)'!AW$132,'Capacity Summary'!$B$139:$B$238,0),MATCH('Capacity Backing (Hide)'!$A159,'Capacity Summary'!$I$138:$BH$138,0))&lt;&gt;0,INDEX('Capacity Summary'!$I$139:$BH$238,MATCH('Capacity Backing (Hide)'!AW$132,'Capacity Summary'!$B$139:$B$238,0),MATCH('Capacity Backing (Hide)'!$A159,'Capacity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(Hide)'!$A159,'Capacity Summary'!$I$138:$BH$138,0))="x",INDEX('Capacity Summary'!$C$139:$F$238,MATCH('Capacity Backing (Hide)'!AX$132,'Capacity Summary'!$B$139:$B$238,0),4),IF(INDEX('Capacity Summary'!$I$139:$BH$238,MATCH('Capacity Backing (Hide)'!AX$132,'Capacity Summary'!$B$139:$B$238,0),MATCH('Capacity Backing (Hide)'!$A159,'Capacity Summary'!$I$138:$BH$138,0))&lt;&gt;0,INDEX('Capacity Summary'!$I$139:$BH$238,MATCH('Capacity Backing (Hide)'!AX$132,'Capacity Summary'!$B$139:$B$238,0),MATCH('Capacity Backing (Hide)'!$A159,'Capacity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(Hide)'!$A159,'Capacity Summary'!$I$138:$BH$138,0))="x",INDEX('Capacity Summary'!$C$139:$F$238,MATCH('Capacity Backing (Hide)'!AY$132,'Capacity Summary'!$B$139:$B$238,0),4),IF(INDEX('Capacity Summary'!$I$139:$BH$238,MATCH('Capacity Backing (Hide)'!AY$132,'Capacity Summary'!$B$139:$B$238,0),MATCH('Capacity Backing (Hide)'!$A159,'Capacity Summary'!$I$138:$BH$138,0))&lt;&gt;0,INDEX('Capacity Summary'!$I$139:$BH$238,MATCH('Capacity Backing (Hide)'!AY$132,'Capacity Summary'!$B$139:$B$238,0),MATCH('Capacity Backing (Hide)'!$A159,'Capacity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(Hide)'!$A159,'Capacity Summary'!$I$138:$BH$138,0))="x",INDEX('Capacity Summary'!$C$139:$F$238,MATCH('Capacity Backing (Hide)'!AZ$132,'Capacity Summary'!$B$139:$B$238,0),4),IF(INDEX('Capacity Summary'!$I$139:$BH$238,MATCH('Capacity Backing (Hide)'!AZ$132,'Capacity Summary'!$B$139:$B$238,0),MATCH('Capacity Backing (Hide)'!$A159,'Capacity Summary'!$I$138:$BH$138,0))&lt;&gt;0,INDEX('Capacity Summary'!$I$139:$BH$238,MATCH('Capacity Backing (Hide)'!AZ$132,'Capacity Summary'!$B$139:$B$238,0),MATCH('Capacity Backing (Hide)'!$A159,'Capacity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(Hide)'!$A159,'Capacity Summary'!$I$138:$BH$138,0))="x",INDEX('Capacity Summary'!$C$139:$F$238,MATCH('Capacity Backing (Hide)'!BA$132,'Capacity Summary'!$B$139:$B$238,0),4),IF(INDEX('Capacity Summary'!$I$139:$BH$238,MATCH('Capacity Backing (Hide)'!BA$132,'Capacity Summary'!$B$139:$B$238,0),MATCH('Capacity Backing (Hide)'!$A159,'Capacity Summary'!$I$138:$BH$138,0))&lt;&gt;0,INDEX('Capacity Summary'!$I$139:$BH$238,MATCH('Capacity Backing (Hide)'!BA$132,'Capacity Summary'!$B$139:$B$238,0),MATCH('Capacity Backing (Hide)'!$A159,'Capacity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(Hide)'!$A159,'Capacity Summary'!$I$138:$BH$138,0))="x",INDEX('Capacity Summary'!$C$139:$F$238,MATCH('Capacity Backing (Hide)'!BB$132,'Capacity Summary'!$B$139:$B$238,0),4),IF(INDEX('Capacity Summary'!$I$139:$BH$238,MATCH('Capacity Backing (Hide)'!BB$132,'Capacity Summary'!$B$139:$B$238,0),MATCH('Capacity Backing (Hide)'!$A159,'Capacity Summary'!$I$138:$BH$138,0))&lt;&gt;0,INDEX('Capacity Summary'!$I$139:$BH$238,MATCH('Capacity Backing (Hide)'!BB$132,'Capacity Summary'!$B$139:$B$238,0),MATCH('Capacity Backing (Hide)'!$A159,'Capacity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(Hide)'!$A159,'Capacity Summary'!$I$138:$BH$138,0))="x",INDEX('Capacity Summary'!$C$139:$F$238,MATCH('Capacity Backing (Hide)'!BC$132,'Capacity Summary'!$B$139:$B$238,0),4),IF(INDEX('Capacity Summary'!$I$139:$BH$238,MATCH('Capacity Backing (Hide)'!BC$132,'Capacity Summary'!$B$139:$B$238,0),MATCH('Capacity Backing (Hide)'!$A159,'Capacity Summary'!$I$138:$BH$138,0))&lt;&gt;0,INDEX('Capacity Summary'!$I$139:$BH$238,MATCH('Capacity Backing (Hide)'!BC$132,'Capacity Summary'!$B$139:$B$238,0),MATCH('Capacity Backing (Hide)'!$A159,'Capacity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(Hide)'!$A159,'Capacity Summary'!$I$138:$BH$138,0))="x",INDEX('Capacity Summary'!$C$139:$F$238,MATCH('Capacity Backing (Hide)'!BD$132,'Capacity Summary'!$B$139:$B$238,0),4),IF(INDEX('Capacity Summary'!$I$139:$BH$238,MATCH('Capacity Backing (Hide)'!BD$132,'Capacity Summary'!$B$139:$B$238,0),MATCH('Capacity Backing (Hide)'!$A159,'Capacity Summary'!$I$138:$BH$138,0))&lt;&gt;0,INDEX('Capacity Summary'!$I$139:$BH$238,MATCH('Capacity Backing (Hide)'!BD$132,'Capacity Summary'!$B$139:$B$238,0),MATCH('Capacity Backing (Hide)'!$A159,'Capacity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(Hide)'!$A159,'Capacity Summary'!$I$138:$BH$138,0))="x",INDEX('Capacity Summary'!$C$139:$F$238,MATCH('Capacity Backing (Hide)'!BE$132,'Capacity Summary'!$B$139:$B$238,0),4),IF(INDEX('Capacity Summary'!$I$139:$BH$238,MATCH('Capacity Backing (Hide)'!BE$132,'Capacity Summary'!$B$139:$B$238,0),MATCH('Capacity Backing (Hide)'!$A159,'Capacity Summary'!$I$138:$BH$138,0))&lt;&gt;0,INDEX('Capacity Summary'!$I$139:$BH$238,MATCH('Capacity Backing (Hide)'!BE$132,'Capacity Summary'!$B$139:$B$238,0),MATCH('Capacity Backing (Hide)'!$A159,'Capacity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(Hide)'!$A159,'Capacity Summary'!$I$138:$BH$138,0))="x",INDEX('Capacity Summary'!$C$139:$F$238,MATCH('Capacity Backing (Hide)'!BF$132,'Capacity Summary'!$B$139:$B$238,0),4),IF(INDEX('Capacity Summary'!$I$139:$BH$238,MATCH('Capacity Backing (Hide)'!BF$132,'Capacity Summary'!$B$139:$B$238,0),MATCH('Capacity Backing (Hide)'!$A159,'Capacity Summary'!$I$138:$BH$138,0))&lt;&gt;0,INDEX('Capacity Summary'!$I$139:$BH$238,MATCH('Capacity Backing (Hide)'!BF$132,'Capacity Summary'!$B$139:$B$238,0),MATCH('Capacity Backing (Hide)'!$A159,'Capacity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(Hide)'!$A159,'Capacity Summary'!$I$138:$BH$138,0))="x",INDEX('Capacity Summary'!$C$139:$F$238,MATCH('Capacity Backing (Hide)'!BG$132,'Capacity Summary'!$B$139:$B$238,0),4),IF(INDEX('Capacity Summary'!$I$139:$BH$238,MATCH('Capacity Backing (Hide)'!BG$132,'Capacity Summary'!$B$139:$B$238,0),MATCH('Capacity Backing (Hide)'!$A159,'Capacity Summary'!$I$138:$BH$138,0))&lt;&gt;0,INDEX('Capacity Summary'!$I$139:$BH$238,MATCH('Capacity Backing (Hide)'!BG$132,'Capacity Summary'!$B$139:$B$238,0),MATCH('Capacity Backing (Hide)'!$A159,'Capacity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(Hide)'!$A159,'Capacity Summary'!$I$138:$BH$138,0))="x",INDEX('Capacity Summary'!$C$139:$F$238,MATCH('Capacity Backing (Hide)'!BH$132,'Capacity Summary'!$B$139:$B$238,0),4),IF(INDEX('Capacity Summary'!$I$139:$BH$238,MATCH('Capacity Backing (Hide)'!BH$132,'Capacity Summary'!$B$139:$B$238,0),MATCH('Capacity Backing (Hide)'!$A159,'Capacity Summary'!$I$138:$BH$138,0))&lt;&gt;0,INDEX('Capacity Summary'!$I$139:$BH$238,MATCH('Capacity Backing (Hide)'!BH$132,'Capacity Summary'!$B$139:$B$238,0),MATCH('Capacity Backing (Hide)'!$A159,'Capacity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(Hide)'!$A159,'Capacity Summary'!$I$138:$BH$138,0))="x",INDEX('Capacity Summary'!$C$139:$F$238,MATCH('Capacity Backing (Hide)'!BI$132,'Capacity Summary'!$B$139:$B$238,0),4),IF(INDEX('Capacity Summary'!$I$139:$BH$238,MATCH('Capacity Backing (Hide)'!BI$132,'Capacity Summary'!$B$139:$B$238,0),MATCH('Capacity Backing (Hide)'!$A159,'Capacity Summary'!$I$138:$BH$138,0))&lt;&gt;0,INDEX('Capacity Summary'!$I$139:$BH$238,MATCH('Capacity Backing (Hide)'!BI$132,'Capacity Summary'!$B$139:$B$238,0),MATCH('Capacity Backing (Hide)'!$A159,'Capacity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(Hide)'!$A159,'Capacity Summary'!$I$138:$BH$138,0))="x",INDEX('Capacity Summary'!$C$139:$F$238,MATCH('Capacity Backing (Hide)'!BJ$132,'Capacity Summary'!$B$139:$B$238,0),4),IF(INDEX('Capacity Summary'!$I$139:$BH$238,MATCH('Capacity Backing (Hide)'!BJ$132,'Capacity Summary'!$B$139:$B$238,0),MATCH('Capacity Backing (Hide)'!$A159,'Capacity Summary'!$I$138:$BH$138,0))&lt;&gt;0,INDEX('Capacity Summary'!$I$139:$BH$238,MATCH('Capacity Backing (Hide)'!BJ$132,'Capacity Summary'!$B$139:$B$238,0),MATCH('Capacity Backing (Hide)'!$A159,'Capacity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(Hide)'!$A159,'Capacity Summary'!$I$138:$BH$138,0))="x",INDEX('Capacity Summary'!$C$139:$F$238,MATCH('Capacity Backing (Hide)'!BK$132,'Capacity Summary'!$B$139:$B$238,0),4),IF(INDEX('Capacity Summary'!$I$139:$BH$238,MATCH('Capacity Backing (Hide)'!BK$132,'Capacity Summary'!$B$139:$B$238,0),MATCH('Capacity Backing (Hide)'!$A159,'Capacity Summary'!$I$138:$BH$138,0))&lt;&gt;0,INDEX('Capacity Summary'!$I$139:$BH$238,MATCH('Capacity Backing (Hide)'!BK$132,'Capacity Summary'!$B$139:$B$238,0),MATCH('Capacity Backing (Hide)'!$A159,'Capacity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(Hide)'!$A159,'Capacity Summary'!$I$138:$BH$138,0))="x",INDEX('Capacity Summary'!$C$139:$F$238,MATCH('Capacity Backing (Hide)'!BL$132,'Capacity Summary'!$B$139:$B$238,0),4),IF(INDEX('Capacity Summary'!$I$139:$BH$238,MATCH('Capacity Backing (Hide)'!BL$132,'Capacity Summary'!$B$139:$B$238,0),MATCH('Capacity Backing (Hide)'!$A159,'Capacity Summary'!$I$138:$BH$138,0))&lt;&gt;0,INDEX('Capacity Summary'!$I$139:$BH$238,MATCH('Capacity Backing (Hide)'!BL$132,'Capacity Summary'!$B$139:$B$238,0),MATCH('Capacity Backing (Hide)'!$A159,'Capacity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(Hide)'!$A159,'Capacity Summary'!$I$138:$BH$138,0))="x",INDEX('Capacity Summary'!$C$139:$F$238,MATCH('Capacity Backing (Hide)'!BM$132,'Capacity Summary'!$B$139:$B$238,0),4),IF(INDEX('Capacity Summary'!$I$139:$BH$238,MATCH('Capacity Backing (Hide)'!BM$132,'Capacity Summary'!$B$139:$B$238,0),MATCH('Capacity Backing (Hide)'!$A159,'Capacity Summary'!$I$138:$BH$138,0))&lt;&gt;0,INDEX('Capacity Summary'!$I$139:$BH$238,MATCH('Capacity Backing (Hide)'!BM$132,'Capacity Summary'!$B$139:$B$238,0),MATCH('Capacity Backing (Hide)'!$A159,'Capacity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(Hide)'!$A159,'Capacity Summary'!$I$138:$BH$138,0))="x",INDEX('Capacity Summary'!$C$139:$F$238,MATCH('Capacity Backing (Hide)'!BN$132,'Capacity Summary'!$B$139:$B$238,0),4),IF(INDEX('Capacity Summary'!$I$139:$BH$238,MATCH('Capacity Backing (Hide)'!BN$132,'Capacity Summary'!$B$139:$B$238,0),MATCH('Capacity Backing (Hide)'!$A159,'Capacity Summary'!$I$138:$BH$138,0))&lt;&gt;0,INDEX('Capacity Summary'!$I$139:$BH$238,MATCH('Capacity Backing (Hide)'!BN$132,'Capacity Summary'!$B$139:$B$238,0),MATCH('Capacity Backing (Hide)'!$A159,'Capacity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(Hide)'!$A159,'Capacity Summary'!$I$138:$BH$138,0))="x",INDEX('Capacity Summary'!$C$139:$F$238,MATCH('Capacity Backing (Hide)'!BO$132,'Capacity Summary'!$B$139:$B$238,0),4),IF(INDEX('Capacity Summary'!$I$139:$BH$238,MATCH('Capacity Backing (Hide)'!BO$132,'Capacity Summary'!$B$139:$B$238,0),MATCH('Capacity Backing (Hide)'!$A159,'Capacity Summary'!$I$138:$BH$138,0))&lt;&gt;0,INDEX('Capacity Summary'!$I$139:$BH$238,MATCH('Capacity Backing (Hide)'!BO$132,'Capacity Summary'!$B$139:$B$238,0),MATCH('Capacity Backing (Hide)'!$A159,'Capacity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(Hide)'!$A159,'Capacity Summary'!$I$138:$BH$138,0))="x",INDEX('Capacity Summary'!$C$139:$F$238,MATCH('Capacity Backing (Hide)'!BP$132,'Capacity Summary'!$B$139:$B$238,0),4),IF(INDEX('Capacity Summary'!$I$139:$BH$238,MATCH('Capacity Backing (Hide)'!BP$132,'Capacity Summary'!$B$139:$B$238,0),MATCH('Capacity Backing (Hide)'!$A159,'Capacity Summary'!$I$138:$BH$138,0))&lt;&gt;0,INDEX('Capacity Summary'!$I$139:$BH$238,MATCH('Capacity Backing (Hide)'!BP$132,'Capacity Summary'!$B$139:$B$238,0),MATCH('Capacity Backing (Hide)'!$A159,'Capacity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(Hide)'!$A159,'Capacity Summary'!$I$138:$BH$138,0))="x",INDEX('Capacity Summary'!$C$139:$F$238,MATCH('Capacity Backing (Hide)'!BQ$132,'Capacity Summary'!$B$139:$B$238,0),4),IF(INDEX('Capacity Summary'!$I$139:$BH$238,MATCH('Capacity Backing (Hide)'!BQ$132,'Capacity Summary'!$B$139:$B$238,0),MATCH('Capacity Backing (Hide)'!$A159,'Capacity Summary'!$I$138:$BH$138,0))&lt;&gt;0,INDEX('Capacity Summary'!$I$139:$BH$238,MATCH('Capacity Backing (Hide)'!BQ$132,'Capacity Summary'!$B$139:$B$238,0),MATCH('Capacity Backing (Hide)'!$A159,'Capacity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(Hide)'!$A159,'Capacity Summary'!$I$138:$BH$138,0))="x",INDEX('Capacity Summary'!$C$139:$F$238,MATCH('Capacity Backing (Hide)'!BR$132,'Capacity Summary'!$B$139:$B$238,0),4),IF(INDEX('Capacity Summary'!$I$139:$BH$238,MATCH('Capacity Backing (Hide)'!BR$132,'Capacity Summary'!$B$139:$B$238,0),MATCH('Capacity Backing (Hide)'!$A159,'Capacity Summary'!$I$138:$BH$138,0))&lt;&gt;0,INDEX('Capacity Summary'!$I$139:$BH$238,MATCH('Capacity Backing (Hide)'!BR$132,'Capacity Summary'!$B$139:$B$238,0),MATCH('Capacity Backing (Hide)'!$A159,'Capacity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(Hide)'!$A159,'Capacity Summary'!$I$138:$BH$138,0))="x",INDEX('Capacity Summary'!$C$139:$F$238,MATCH('Capacity Backing (Hide)'!BS$132,'Capacity Summary'!$B$139:$B$238,0),4),IF(INDEX('Capacity Summary'!$I$139:$BH$238,MATCH('Capacity Backing (Hide)'!BS$132,'Capacity Summary'!$B$139:$B$238,0),MATCH('Capacity Backing (Hide)'!$A159,'Capacity Summary'!$I$138:$BH$138,0))&lt;&gt;0,INDEX('Capacity Summary'!$I$139:$BH$238,MATCH('Capacity Backing (Hide)'!BS$132,'Capacity Summary'!$B$139:$B$238,0),MATCH('Capacity Backing (Hide)'!$A159,'Capacity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(Hide)'!$A159,'Capacity Summary'!$I$138:$BH$138,0))="x",INDEX('Capacity Summary'!$C$139:$F$238,MATCH('Capacity Backing (Hide)'!BT$132,'Capacity Summary'!$B$139:$B$238,0),4),IF(INDEX('Capacity Summary'!$I$139:$BH$238,MATCH('Capacity Backing (Hide)'!BT$132,'Capacity Summary'!$B$139:$B$238,0),MATCH('Capacity Backing (Hide)'!$A159,'Capacity Summary'!$I$138:$BH$138,0))&lt;&gt;0,INDEX('Capacity Summary'!$I$139:$BH$238,MATCH('Capacity Backing (Hide)'!BT$132,'Capacity Summary'!$B$139:$B$238,0),MATCH('Capacity Backing (Hide)'!$A159,'Capacity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(Hide)'!$A159,'Capacity Summary'!$I$138:$BH$138,0))="x",INDEX('Capacity Summary'!$C$139:$F$238,MATCH('Capacity Backing (Hide)'!BU$132,'Capacity Summary'!$B$139:$B$238,0),4),IF(INDEX('Capacity Summary'!$I$139:$BH$238,MATCH('Capacity Backing (Hide)'!BU$132,'Capacity Summary'!$B$139:$B$238,0),MATCH('Capacity Backing (Hide)'!$A159,'Capacity Summary'!$I$138:$BH$138,0))&lt;&gt;0,INDEX('Capacity Summary'!$I$139:$BH$238,MATCH('Capacity Backing (Hide)'!BU$132,'Capacity Summary'!$B$139:$B$238,0),MATCH('Capacity Backing (Hide)'!$A159,'Capacity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(Hide)'!$A159,'Capacity Summary'!$I$138:$BH$138,0))="x",INDEX('Capacity Summary'!$C$139:$F$238,MATCH('Capacity Backing (Hide)'!BV$132,'Capacity Summary'!$B$139:$B$238,0),4),IF(INDEX('Capacity Summary'!$I$139:$BH$238,MATCH('Capacity Backing (Hide)'!BV$132,'Capacity Summary'!$B$139:$B$238,0),MATCH('Capacity Backing (Hide)'!$A159,'Capacity Summary'!$I$138:$BH$138,0))&lt;&gt;0,INDEX('Capacity Summary'!$I$139:$BH$238,MATCH('Capacity Backing (Hide)'!BV$132,'Capacity Summary'!$B$139:$B$238,0),MATCH('Capacity Backing (Hide)'!$A159,'Capacity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(Hide)'!$A159,'Capacity Summary'!$I$138:$BH$138,0))="x",INDEX('Capacity Summary'!$C$139:$F$238,MATCH('Capacity Backing (Hide)'!BW$132,'Capacity Summary'!$B$139:$B$238,0),4),IF(INDEX('Capacity Summary'!$I$139:$BH$238,MATCH('Capacity Backing (Hide)'!BW$132,'Capacity Summary'!$B$139:$B$238,0),MATCH('Capacity Backing (Hide)'!$A159,'Capacity Summary'!$I$138:$BH$138,0))&lt;&gt;0,INDEX('Capacity Summary'!$I$139:$BH$238,MATCH('Capacity Backing (Hide)'!BW$132,'Capacity Summary'!$B$139:$B$238,0),MATCH('Capacity Backing (Hide)'!$A159,'Capacity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(Hide)'!$A159,'Capacity Summary'!$I$138:$BH$138,0))="x",INDEX('Capacity Summary'!$C$139:$F$238,MATCH('Capacity Backing (Hide)'!BX$132,'Capacity Summary'!$B$139:$B$238,0),4),IF(INDEX('Capacity Summary'!$I$139:$BH$238,MATCH('Capacity Backing (Hide)'!BX$132,'Capacity Summary'!$B$139:$B$238,0),MATCH('Capacity Backing (Hide)'!$A159,'Capacity Summary'!$I$138:$BH$138,0))&lt;&gt;0,INDEX('Capacity Summary'!$I$139:$BH$238,MATCH('Capacity Backing (Hide)'!BX$132,'Capacity Summary'!$B$139:$B$238,0),MATCH('Capacity Backing (Hide)'!$A159,'Capacity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(Hide)'!$A159,'Capacity Summary'!$I$138:$BH$138,0))="x",INDEX('Capacity Summary'!$C$139:$F$238,MATCH('Capacity Backing (Hide)'!BY$132,'Capacity Summary'!$B$139:$B$238,0),4),IF(INDEX('Capacity Summary'!$I$139:$BH$238,MATCH('Capacity Backing (Hide)'!BY$132,'Capacity Summary'!$B$139:$B$238,0),MATCH('Capacity Backing (Hide)'!$A159,'Capacity Summary'!$I$138:$BH$138,0))&lt;&gt;0,INDEX('Capacity Summary'!$I$139:$BH$238,MATCH('Capacity Backing (Hide)'!BY$132,'Capacity Summary'!$B$139:$B$238,0),MATCH('Capacity Backing (Hide)'!$A159,'Capacity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(Hide)'!$A159,'Capacity Summary'!$I$138:$BH$138,0))="x",INDEX('Capacity Summary'!$C$139:$F$238,MATCH('Capacity Backing (Hide)'!BZ$132,'Capacity Summary'!$B$139:$B$238,0),4),IF(INDEX('Capacity Summary'!$I$139:$BH$238,MATCH('Capacity Backing (Hide)'!BZ$132,'Capacity Summary'!$B$139:$B$238,0),MATCH('Capacity Backing (Hide)'!$A159,'Capacity Summary'!$I$138:$BH$138,0))&lt;&gt;0,INDEX('Capacity Summary'!$I$139:$BH$238,MATCH('Capacity Backing (Hide)'!BZ$132,'Capacity Summary'!$B$139:$B$238,0),MATCH('Capacity Backing (Hide)'!$A159,'Capacity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(Hide)'!$A159,'Capacity Summary'!$I$138:$BH$138,0))="x",INDEX('Capacity Summary'!$C$139:$F$238,MATCH('Capacity Backing (Hide)'!CA$132,'Capacity Summary'!$B$139:$B$238,0),4),IF(INDEX('Capacity Summary'!$I$139:$BH$238,MATCH('Capacity Backing (Hide)'!CA$132,'Capacity Summary'!$B$139:$B$238,0),MATCH('Capacity Backing (Hide)'!$A159,'Capacity Summary'!$I$138:$BH$138,0))&lt;&gt;0,INDEX('Capacity Summary'!$I$139:$BH$238,MATCH('Capacity Backing (Hide)'!CA$132,'Capacity Summary'!$B$139:$B$238,0),MATCH('Capacity Backing (Hide)'!$A159,'Capacity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(Hide)'!$A159,'Capacity Summary'!$I$138:$BH$138,0))="x",INDEX('Capacity Summary'!$C$139:$F$238,MATCH('Capacity Backing (Hide)'!CB$132,'Capacity Summary'!$B$139:$B$238,0),4),IF(INDEX('Capacity Summary'!$I$139:$BH$238,MATCH('Capacity Backing (Hide)'!CB$132,'Capacity Summary'!$B$139:$B$238,0),MATCH('Capacity Backing (Hide)'!$A159,'Capacity Summary'!$I$138:$BH$138,0))&lt;&gt;0,INDEX('Capacity Summary'!$I$139:$BH$238,MATCH('Capacity Backing (Hide)'!CB$132,'Capacity Summary'!$B$139:$B$238,0),MATCH('Capacity Backing (Hide)'!$A159,'Capacity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(Hide)'!$A159,'Capacity Summary'!$I$138:$BH$138,0))="x",INDEX('Capacity Summary'!$C$139:$F$238,MATCH('Capacity Backing (Hide)'!CC$132,'Capacity Summary'!$B$139:$B$238,0),4),IF(INDEX('Capacity Summary'!$I$139:$BH$238,MATCH('Capacity Backing (Hide)'!CC$132,'Capacity Summary'!$B$139:$B$238,0),MATCH('Capacity Backing (Hide)'!$A159,'Capacity Summary'!$I$138:$BH$138,0))&lt;&gt;0,INDEX('Capacity Summary'!$I$139:$BH$238,MATCH('Capacity Backing (Hide)'!CC$132,'Capacity Summary'!$B$139:$B$238,0),MATCH('Capacity Backing (Hide)'!$A159,'Capacity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(Hide)'!$A159,'Capacity Summary'!$I$138:$BH$138,0))="x",INDEX('Capacity Summary'!$C$139:$F$238,MATCH('Capacity Backing (Hide)'!CD$132,'Capacity Summary'!$B$139:$B$238,0),4),IF(INDEX('Capacity Summary'!$I$139:$BH$238,MATCH('Capacity Backing (Hide)'!CD$132,'Capacity Summary'!$B$139:$B$238,0),MATCH('Capacity Backing (Hide)'!$A159,'Capacity Summary'!$I$138:$BH$138,0))&lt;&gt;0,INDEX('Capacity Summary'!$I$139:$BH$238,MATCH('Capacity Backing (Hide)'!CD$132,'Capacity Summary'!$B$139:$B$238,0),MATCH('Capacity Backing (Hide)'!$A159,'Capacity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(Hide)'!$A159,'Capacity Summary'!$I$138:$BH$138,0))="x",INDEX('Capacity Summary'!$C$139:$F$238,MATCH('Capacity Backing (Hide)'!CE$132,'Capacity Summary'!$B$139:$B$238,0),4),IF(INDEX('Capacity Summary'!$I$139:$BH$238,MATCH('Capacity Backing (Hide)'!CE$132,'Capacity Summary'!$B$139:$B$238,0),MATCH('Capacity Backing (Hide)'!$A159,'Capacity Summary'!$I$138:$BH$138,0))&lt;&gt;0,INDEX('Capacity Summary'!$I$139:$BH$238,MATCH('Capacity Backing (Hide)'!CE$132,'Capacity Summary'!$B$139:$B$238,0),MATCH('Capacity Backing (Hide)'!$A159,'Capacity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(Hide)'!$A159,'Capacity Summary'!$I$138:$BH$138,0))="x",INDEX('Capacity Summary'!$C$139:$F$238,MATCH('Capacity Backing (Hide)'!CF$132,'Capacity Summary'!$B$139:$B$238,0),4),IF(INDEX('Capacity Summary'!$I$139:$BH$238,MATCH('Capacity Backing (Hide)'!CF$132,'Capacity Summary'!$B$139:$B$238,0),MATCH('Capacity Backing (Hide)'!$A159,'Capacity Summary'!$I$138:$BH$138,0))&lt;&gt;0,INDEX('Capacity Summary'!$I$139:$BH$238,MATCH('Capacity Backing (Hide)'!CF$132,'Capacity Summary'!$B$139:$B$238,0),MATCH('Capacity Backing (Hide)'!$A159,'Capacity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(Hide)'!$A159,'Capacity Summary'!$I$138:$BH$138,0))="x",INDEX('Capacity Summary'!$C$139:$F$238,MATCH('Capacity Backing (Hide)'!CG$132,'Capacity Summary'!$B$139:$B$238,0),4),IF(INDEX('Capacity Summary'!$I$139:$BH$238,MATCH('Capacity Backing (Hide)'!CG$132,'Capacity Summary'!$B$139:$B$238,0),MATCH('Capacity Backing (Hide)'!$A159,'Capacity Summary'!$I$138:$BH$138,0))&lt;&gt;0,INDEX('Capacity Summary'!$I$139:$BH$238,MATCH('Capacity Backing (Hide)'!CG$132,'Capacity Summary'!$B$139:$B$238,0),MATCH('Capacity Backing (Hide)'!$A159,'Capacity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(Hide)'!$A159,'Capacity Summary'!$I$138:$BH$138,0))="x",INDEX('Capacity Summary'!$C$139:$F$238,MATCH('Capacity Backing (Hide)'!CH$132,'Capacity Summary'!$B$139:$B$238,0),4),IF(INDEX('Capacity Summary'!$I$139:$BH$238,MATCH('Capacity Backing (Hide)'!CH$132,'Capacity Summary'!$B$139:$B$238,0),MATCH('Capacity Backing (Hide)'!$A159,'Capacity Summary'!$I$138:$BH$138,0))&lt;&gt;0,INDEX('Capacity Summary'!$I$139:$BH$238,MATCH('Capacity Backing (Hide)'!CH$132,'Capacity Summary'!$B$139:$B$238,0),MATCH('Capacity Backing (Hide)'!$A159,'Capacity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(Hide)'!$A159,'Capacity Summary'!$I$138:$BH$138,0))="x",INDEX('Capacity Summary'!$C$139:$F$238,MATCH('Capacity Backing (Hide)'!CI$132,'Capacity Summary'!$B$139:$B$238,0),4),IF(INDEX('Capacity Summary'!$I$139:$BH$238,MATCH('Capacity Backing (Hide)'!CI$132,'Capacity Summary'!$B$139:$B$238,0),MATCH('Capacity Backing (Hide)'!$A159,'Capacity Summary'!$I$138:$BH$138,0))&lt;&gt;0,INDEX('Capacity Summary'!$I$139:$BH$238,MATCH('Capacity Backing (Hide)'!CI$132,'Capacity Summary'!$B$139:$B$238,0),MATCH('Capacity Backing (Hide)'!$A159,'Capacity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(Hide)'!$A159,'Capacity Summary'!$I$138:$BH$138,0))="x",INDEX('Capacity Summary'!$C$139:$F$238,MATCH('Capacity Backing (Hide)'!CJ$132,'Capacity Summary'!$B$139:$B$238,0),4),IF(INDEX('Capacity Summary'!$I$139:$BH$238,MATCH('Capacity Backing (Hide)'!CJ$132,'Capacity Summary'!$B$139:$B$238,0),MATCH('Capacity Backing (Hide)'!$A159,'Capacity Summary'!$I$138:$BH$138,0))&lt;&gt;0,INDEX('Capacity Summary'!$I$139:$BH$238,MATCH('Capacity Backing (Hide)'!CJ$132,'Capacity Summary'!$B$139:$B$238,0),MATCH('Capacity Backing (Hide)'!$A159,'Capacity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(Hide)'!$A159,'Capacity Summary'!$I$138:$BH$138,0))="x",INDEX('Capacity Summary'!$C$139:$F$238,MATCH('Capacity Backing (Hide)'!CK$132,'Capacity Summary'!$B$139:$B$238,0),4),IF(INDEX('Capacity Summary'!$I$139:$BH$238,MATCH('Capacity Backing (Hide)'!CK$132,'Capacity Summary'!$B$139:$B$238,0),MATCH('Capacity Backing (Hide)'!$A159,'Capacity Summary'!$I$138:$BH$138,0))&lt;&gt;0,INDEX('Capacity Summary'!$I$139:$BH$238,MATCH('Capacity Backing (Hide)'!CK$132,'Capacity Summary'!$B$139:$B$238,0),MATCH('Capacity Backing (Hide)'!$A159,'Capacity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(Hide)'!$A159,'Capacity Summary'!$I$138:$BH$138,0))="x",INDEX('Capacity Summary'!$C$139:$F$238,MATCH('Capacity Backing (Hide)'!CL$132,'Capacity Summary'!$B$139:$B$238,0),4),IF(INDEX('Capacity Summary'!$I$139:$BH$238,MATCH('Capacity Backing (Hide)'!CL$132,'Capacity Summary'!$B$139:$B$238,0),MATCH('Capacity Backing (Hide)'!$A159,'Capacity Summary'!$I$138:$BH$138,0))&lt;&gt;0,INDEX('Capacity Summary'!$I$139:$BH$238,MATCH('Capacity Backing (Hide)'!CL$132,'Capacity Summary'!$B$139:$B$238,0),MATCH('Capacity Backing (Hide)'!$A159,'Capacity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(Hide)'!$A159,'Capacity Summary'!$I$138:$BH$138,0))="x",INDEX('Capacity Summary'!$C$139:$F$238,MATCH('Capacity Backing (Hide)'!CM$132,'Capacity Summary'!$B$139:$B$238,0),4),IF(INDEX('Capacity Summary'!$I$139:$BH$238,MATCH('Capacity Backing (Hide)'!CM$132,'Capacity Summary'!$B$139:$B$238,0),MATCH('Capacity Backing (Hide)'!$A159,'Capacity Summary'!$I$138:$BH$138,0))&lt;&gt;0,INDEX('Capacity Summary'!$I$139:$BH$238,MATCH('Capacity Backing (Hide)'!CM$132,'Capacity Summary'!$B$139:$B$238,0),MATCH('Capacity Backing (Hide)'!$A159,'Capacity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(Hide)'!$A159,'Capacity Summary'!$I$138:$BH$138,0))="x",INDEX('Capacity Summary'!$C$139:$F$238,MATCH('Capacity Backing (Hide)'!CN$132,'Capacity Summary'!$B$139:$B$238,0),4),IF(INDEX('Capacity Summary'!$I$139:$BH$238,MATCH('Capacity Backing (Hide)'!CN$132,'Capacity Summary'!$B$139:$B$238,0),MATCH('Capacity Backing (Hide)'!$A159,'Capacity Summary'!$I$138:$BH$138,0))&lt;&gt;0,INDEX('Capacity Summary'!$I$139:$BH$238,MATCH('Capacity Backing (Hide)'!CN$132,'Capacity Summary'!$B$139:$B$238,0),MATCH('Capacity Backing (Hide)'!$A159,'Capacity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(Hide)'!$A159,'Capacity Summary'!$I$138:$BH$138,0))="x",INDEX('Capacity Summary'!$C$139:$F$238,MATCH('Capacity Backing (Hide)'!CO$132,'Capacity Summary'!$B$139:$B$238,0),4),IF(INDEX('Capacity Summary'!$I$139:$BH$238,MATCH('Capacity Backing (Hide)'!CO$132,'Capacity Summary'!$B$139:$B$238,0),MATCH('Capacity Backing (Hide)'!$A159,'Capacity Summary'!$I$138:$BH$138,0))&lt;&gt;0,INDEX('Capacity Summary'!$I$139:$BH$238,MATCH('Capacity Backing (Hide)'!CO$132,'Capacity Summary'!$B$139:$B$238,0),MATCH('Capacity Backing (Hide)'!$A159,'Capacity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(Hide)'!$A159,'Capacity Summary'!$I$138:$BH$138,0))="x",INDEX('Capacity Summary'!$C$139:$F$238,MATCH('Capacity Backing (Hide)'!CP$132,'Capacity Summary'!$B$139:$B$238,0),4),IF(INDEX('Capacity Summary'!$I$139:$BH$238,MATCH('Capacity Backing (Hide)'!CP$132,'Capacity Summary'!$B$139:$B$238,0),MATCH('Capacity Backing (Hide)'!$A159,'Capacity Summary'!$I$138:$BH$138,0))&lt;&gt;0,INDEX('Capacity Summary'!$I$139:$BH$238,MATCH('Capacity Backing (Hide)'!CP$132,'Capacity Summary'!$B$139:$B$238,0),MATCH('Capacity Backing (Hide)'!$A159,'Capacity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(Hide)'!$A159,'Capacity Summary'!$I$138:$BH$138,0))="x",INDEX('Capacity Summary'!$C$139:$F$238,MATCH('Capacity Backing (Hide)'!CQ$132,'Capacity Summary'!$B$139:$B$238,0),4),IF(INDEX('Capacity Summary'!$I$139:$BH$238,MATCH('Capacity Backing (Hide)'!CQ$132,'Capacity Summary'!$B$139:$B$238,0),MATCH('Capacity Backing (Hide)'!$A159,'Capacity Summary'!$I$138:$BH$138,0))&lt;&gt;0,INDEX('Capacity Summary'!$I$139:$BH$238,MATCH('Capacity Backing (Hide)'!CQ$132,'Capacity Summary'!$B$139:$B$238,0),MATCH('Capacity Backing (Hide)'!$A159,'Capacity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(Hide)'!$A159,'Capacity Summary'!$I$138:$BH$138,0))="x",INDEX('Capacity Summary'!$C$139:$F$238,MATCH('Capacity Backing (Hide)'!CR$132,'Capacity Summary'!$B$139:$B$238,0),4),IF(INDEX('Capacity Summary'!$I$139:$BH$238,MATCH('Capacity Backing (Hide)'!CR$132,'Capacity Summary'!$B$139:$B$238,0),MATCH('Capacity Backing (Hide)'!$A159,'Capacity Summary'!$I$138:$BH$138,0))&lt;&gt;0,INDEX('Capacity Summary'!$I$139:$BH$238,MATCH('Capacity Backing (Hide)'!CR$132,'Capacity Summary'!$B$139:$B$238,0),MATCH('Capacity Backing (Hide)'!$A159,'Capacity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(Hide)'!$A159,'Capacity Summary'!$I$138:$BH$138,0))="x",INDEX('Capacity Summary'!$C$139:$F$238,MATCH('Capacity Backing (Hide)'!CS$132,'Capacity Summary'!$B$139:$B$238,0),4),IF(INDEX('Capacity Summary'!$I$139:$BH$238,MATCH('Capacity Backing (Hide)'!CS$132,'Capacity Summary'!$B$139:$B$238,0),MATCH('Capacity Backing (Hide)'!$A159,'Capacity Summary'!$I$138:$BH$138,0))&lt;&gt;0,INDEX('Capacity Summary'!$I$139:$BH$238,MATCH('Capacity Backing (Hide)'!CS$132,'Capacity Summary'!$B$139:$B$238,0),MATCH('Capacity Backing (Hide)'!$A159,'Capacity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(Hide)'!$A159,'Capacity Summary'!$I$138:$BH$138,0))="x",INDEX('Capacity Summary'!$C$139:$F$238,MATCH('Capacity Backing (Hide)'!CT$132,'Capacity Summary'!$B$139:$B$238,0),4),IF(INDEX('Capacity Summary'!$I$139:$BH$238,MATCH('Capacity Backing (Hide)'!CT$132,'Capacity Summary'!$B$139:$B$238,0),MATCH('Capacity Backing (Hide)'!$A159,'Capacity Summary'!$I$138:$BH$138,0))&lt;&gt;0,INDEX('Capacity Summary'!$I$139:$BH$238,MATCH('Capacity Backing (Hide)'!CT$132,'Capacity Summary'!$B$139:$B$238,0),MATCH('Capacity Backing (Hide)'!$A159,'Capacity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(Hide)'!$A159,'Capacity Summary'!$I$138:$BH$138,0))="x",INDEX('Capacity Summary'!$C$139:$F$238,MATCH('Capacity Backing (Hide)'!CU$132,'Capacity Summary'!$B$139:$B$238,0),4),IF(INDEX('Capacity Summary'!$I$139:$BH$238,MATCH('Capacity Backing (Hide)'!CU$132,'Capacity Summary'!$B$139:$B$238,0),MATCH('Capacity Backing (Hide)'!$A159,'Capacity Summary'!$I$138:$BH$138,0))&lt;&gt;0,INDEX('Capacity Summary'!$I$139:$BH$238,MATCH('Capacity Backing (Hide)'!CU$132,'Capacity Summary'!$B$139:$B$238,0),MATCH('Capacity Backing (Hide)'!$A159,'Capacity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(Hide)'!$A159,'Capacity Summary'!$I$138:$BH$138,0))="x",INDEX('Capacity Summary'!$C$139:$F$238,MATCH('Capacity Backing (Hide)'!CV$132,'Capacity Summary'!$B$139:$B$238,0),4),IF(INDEX('Capacity Summary'!$I$139:$BH$238,MATCH('Capacity Backing (Hide)'!CV$132,'Capacity Summary'!$B$139:$B$238,0),MATCH('Capacity Backing (Hide)'!$A159,'Capacity Summary'!$I$138:$BH$138,0))&lt;&gt;0,INDEX('Capacity Summary'!$I$139:$BH$238,MATCH('Capacity Backing (Hide)'!CV$132,'Capacity Summary'!$B$139:$B$238,0),MATCH('Capacity Backing (Hide)'!$A159,'Capacity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(Hide)'!$A159,'Capacity Summary'!$I$138:$BH$138,0))="x",INDEX('Capacity Summary'!$C$139:$F$238,MATCH('Capacity Backing (Hide)'!CW$132,'Capacity Summary'!$B$139:$B$238,0),4),IF(INDEX('Capacity Summary'!$I$139:$BH$238,MATCH('Capacity Backing (Hide)'!CW$132,'Capacity Summary'!$B$139:$B$238,0),MATCH('Capacity Backing (Hide)'!$A159,'Capacity Summary'!$I$138:$BH$138,0))&lt;&gt;0,INDEX('Capacity Summary'!$I$139:$BH$238,MATCH('Capacity Backing (Hide)'!CW$132,'Capacity Summary'!$B$139:$B$238,0),MATCH('Capacity Backing (Hide)'!$A159,'Capacity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(Hide)'!$A160,'Capacity Summary'!$I$138:$BH$138,0))="x",INDEX('Capacity Summary'!$C$139:$F$238,MATCH('Capacity Backing (Hide)'!B$132,'Capacity Summary'!$B$139:$B$238,0),4),IF(INDEX('Capacity Summary'!$I$139:$BH$238,MATCH('Capacity Backing (Hide)'!B$132,'Capacity Summary'!$B$139:$B$238,0),MATCH('Capacity Backing (Hide)'!$A160,'Capacity Summary'!$I$138:$BH$138,0))&lt;&gt;0,INDEX('Capacity Summary'!$I$139:$BH$238,MATCH('Capacity Backing (Hide)'!B$132,'Capacity Summary'!$B$139:$B$238,0),MATCH('Capacity Backing (Hide)'!$A160,'Capacity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(Hide)'!$A160,'Capacity Summary'!$I$138:$BH$138,0))="x",INDEX('Capacity Summary'!$C$139:$F$238,MATCH('Capacity Backing (Hide)'!C$132,'Capacity Summary'!$B$139:$B$238,0),4),IF(INDEX('Capacity Summary'!$I$139:$BH$238,MATCH('Capacity Backing (Hide)'!C$132,'Capacity Summary'!$B$139:$B$238,0),MATCH('Capacity Backing (Hide)'!$A160,'Capacity Summary'!$I$138:$BH$138,0))&lt;&gt;0,INDEX('Capacity Summary'!$I$139:$BH$238,MATCH('Capacity Backing (Hide)'!C$132,'Capacity Summary'!$B$139:$B$238,0),MATCH('Capacity Backing (Hide)'!$A160,'Capacity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(Hide)'!$A160,'Capacity Summary'!$I$138:$BH$138,0))="x",INDEX('Capacity Summary'!$C$139:$F$238,MATCH('Capacity Backing (Hide)'!D$132,'Capacity Summary'!$B$139:$B$238,0),4),IF(INDEX('Capacity Summary'!$I$139:$BH$238,MATCH('Capacity Backing (Hide)'!D$132,'Capacity Summary'!$B$139:$B$238,0),MATCH('Capacity Backing (Hide)'!$A160,'Capacity Summary'!$I$138:$BH$138,0))&lt;&gt;0,INDEX('Capacity Summary'!$I$139:$BH$238,MATCH('Capacity Backing (Hide)'!D$132,'Capacity Summary'!$B$139:$B$238,0),MATCH('Capacity Backing (Hide)'!$A160,'Capacity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(Hide)'!$A160,'Capacity Summary'!$I$138:$BH$138,0))="x",INDEX('Capacity Summary'!$C$139:$F$238,MATCH('Capacity Backing (Hide)'!E$132,'Capacity Summary'!$B$139:$B$238,0),4),IF(INDEX('Capacity Summary'!$I$139:$BH$238,MATCH('Capacity Backing (Hide)'!E$132,'Capacity Summary'!$B$139:$B$238,0),MATCH('Capacity Backing (Hide)'!$A160,'Capacity Summary'!$I$138:$BH$138,0))&lt;&gt;0,INDEX('Capacity Summary'!$I$139:$BH$238,MATCH('Capacity Backing (Hide)'!E$132,'Capacity Summary'!$B$139:$B$238,0),MATCH('Capacity Backing (Hide)'!$A160,'Capacity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(Hide)'!$A160,'Capacity Summary'!$I$138:$BH$138,0))="x",INDEX('Capacity Summary'!$C$139:$F$238,MATCH('Capacity Backing (Hide)'!F$132,'Capacity Summary'!$B$139:$B$238,0),4),IF(INDEX('Capacity Summary'!$I$139:$BH$238,MATCH('Capacity Backing (Hide)'!F$132,'Capacity Summary'!$B$139:$B$238,0),MATCH('Capacity Backing (Hide)'!$A160,'Capacity Summary'!$I$138:$BH$138,0))&lt;&gt;0,INDEX('Capacity Summary'!$I$139:$BH$238,MATCH('Capacity Backing (Hide)'!F$132,'Capacity Summary'!$B$139:$B$238,0),MATCH('Capacity Backing (Hide)'!$A160,'Capacity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(Hide)'!$A160,'Capacity Summary'!$I$138:$BH$138,0))="x",INDEX('Capacity Summary'!$C$139:$F$238,MATCH('Capacity Backing (Hide)'!G$132,'Capacity Summary'!$B$139:$B$238,0),4),IF(INDEX('Capacity Summary'!$I$139:$BH$238,MATCH('Capacity Backing (Hide)'!G$132,'Capacity Summary'!$B$139:$B$238,0),MATCH('Capacity Backing (Hide)'!$A160,'Capacity Summary'!$I$138:$BH$138,0))&lt;&gt;0,INDEX('Capacity Summary'!$I$139:$BH$238,MATCH('Capacity Backing (Hide)'!G$132,'Capacity Summary'!$B$139:$B$238,0),MATCH('Capacity Backing (Hide)'!$A160,'Capacity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(Hide)'!$A160,'Capacity Summary'!$I$138:$BH$138,0))="x",INDEX('Capacity Summary'!$C$139:$F$238,MATCH('Capacity Backing (Hide)'!H$132,'Capacity Summary'!$B$139:$B$238,0),4),IF(INDEX('Capacity Summary'!$I$139:$BH$238,MATCH('Capacity Backing (Hide)'!H$132,'Capacity Summary'!$B$139:$B$238,0),MATCH('Capacity Backing (Hide)'!$A160,'Capacity Summary'!$I$138:$BH$138,0))&lt;&gt;0,INDEX('Capacity Summary'!$I$139:$BH$238,MATCH('Capacity Backing (Hide)'!H$132,'Capacity Summary'!$B$139:$B$238,0),MATCH('Capacity Backing (Hide)'!$A160,'Capacity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(Hide)'!$A160,'Capacity Summary'!$I$138:$BH$138,0))="x",INDEX('Capacity Summary'!$C$139:$F$238,MATCH('Capacity Backing (Hide)'!I$132,'Capacity Summary'!$B$139:$B$238,0),4),IF(INDEX('Capacity Summary'!$I$139:$BH$238,MATCH('Capacity Backing (Hide)'!I$132,'Capacity Summary'!$B$139:$B$238,0),MATCH('Capacity Backing (Hide)'!$A160,'Capacity Summary'!$I$138:$BH$138,0))&lt;&gt;0,INDEX('Capacity Summary'!$I$139:$BH$238,MATCH('Capacity Backing (Hide)'!I$132,'Capacity Summary'!$B$139:$B$238,0),MATCH('Capacity Backing (Hide)'!$A160,'Capacity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(Hide)'!$A160,'Capacity Summary'!$I$138:$BH$138,0))="x",INDEX('Capacity Summary'!$C$139:$F$238,MATCH('Capacity Backing (Hide)'!J$132,'Capacity Summary'!$B$139:$B$238,0),4),IF(INDEX('Capacity Summary'!$I$139:$BH$238,MATCH('Capacity Backing (Hide)'!J$132,'Capacity Summary'!$B$139:$B$238,0),MATCH('Capacity Backing (Hide)'!$A160,'Capacity Summary'!$I$138:$BH$138,0))&lt;&gt;0,INDEX('Capacity Summary'!$I$139:$BH$238,MATCH('Capacity Backing (Hide)'!J$132,'Capacity Summary'!$B$139:$B$238,0),MATCH('Capacity Backing (Hide)'!$A160,'Capacity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(Hide)'!$A160,'Capacity Summary'!$I$138:$BH$138,0))="x",INDEX('Capacity Summary'!$C$139:$F$238,MATCH('Capacity Backing (Hide)'!K$132,'Capacity Summary'!$B$139:$B$238,0),4),IF(INDEX('Capacity Summary'!$I$139:$BH$238,MATCH('Capacity Backing (Hide)'!K$132,'Capacity Summary'!$B$139:$B$238,0),MATCH('Capacity Backing (Hide)'!$A160,'Capacity Summary'!$I$138:$BH$138,0))&lt;&gt;0,INDEX('Capacity Summary'!$I$139:$BH$238,MATCH('Capacity Backing (Hide)'!K$132,'Capacity Summary'!$B$139:$B$238,0),MATCH('Capacity Backing (Hide)'!$A160,'Capacity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(Hide)'!$A160,'Capacity Summary'!$I$138:$BH$138,0))="x",INDEX('Capacity Summary'!$C$139:$F$238,MATCH('Capacity Backing (Hide)'!L$132,'Capacity Summary'!$B$139:$B$238,0),4),IF(INDEX('Capacity Summary'!$I$139:$BH$238,MATCH('Capacity Backing (Hide)'!L$132,'Capacity Summary'!$B$139:$B$238,0),MATCH('Capacity Backing (Hide)'!$A160,'Capacity Summary'!$I$138:$BH$138,0))&lt;&gt;0,INDEX('Capacity Summary'!$I$139:$BH$238,MATCH('Capacity Backing (Hide)'!L$132,'Capacity Summary'!$B$139:$B$238,0),MATCH('Capacity Backing (Hide)'!$A160,'Capacity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(Hide)'!$A160,'Capacity Summary'!$I$138:$BH$138,0))="x",INDEX('Capacity Summary'!$C$139:$F$238,MATCH('Capacity Backing (Hide)'!M$132,'Capacity Summary'!$B$139:$B$238,0),4),IF(INDEX('Capacity Summary'!$I$139:$BH$238,MATCH('Capacity Backing (Hide)'!M$132,'Capacity Summary'!$B$139:$B$238,0),MATCH('Capacity Backing (Hide)'!$A160,'Capacity Summary'!$I$138:$BH$138,0))&lt;&gt;0,INDEX('Capacity Summary'!$I$139:$BH$238,MATCH('Capacity Backing (Hide)'!M$132,'Capacity Summary'!$B$139:$B$238,0),MATCH('Capacity Backing (Hide)'!$A160,'Capacity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(Hide)'!$A160,'Capacity Summary'!$I$138:$BH$138,0))="x",INDEX('Capacity Summary'!$C$139:$F$238,MATCH('Capacity Backing (Hide)'!N$132,'Capacity Summary'!$B$139:$B$238,0),4),IF(INDEX('Capacity Summary'!$I$139:$BH$238,MATCH('Capacity Backing (Hide)'!N$132,'Capacity Summary'!$B$139:$B$238,0),MATCH('Capacity Backing (Hide)'!$A160,'Capacity Summary'!$I$138:$BH$138,0))&lt;&gt;0,INDEX('Capacity Summary'!$I$139:$BH$238,MATCH('Capacity Backing (Hide)'!N$132,'Capacity Summary'!$B$139:$B$238,0),MATCH('Capacity Backing (Hide)'!$A160,'Capacity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(Hide)'!$A160,'Capacity Summary'!$I$138:$BH$138,0))="x",INDEX('Capacity Summary'!$C$139:$F$238,MATCH('Capacity Backing (Hide)'!O$132,'Capacity Summary'!$B$139:$B$238,0),4),IF(INDEX('Capacity Summary'!$I$139:$BH$238,MATCH('Capacity Backing (Hide)'!O$132,'Capacity Summary'!$B$139:$B$238,0),MATCH('Capacity Backing (Hide)'!$A160,'Capacity Summary'!$I$138:$BH$138,0))&lt;&gt;0,INDEX('Capacity Summary'!$I$139:$BH$238,MATCH('Capacity Backing (Hide)'!O$132,'Capacity Summary'!$B$139:$B$238,0),MATCH('Capacity Backing (Hide)'!$A160,'Capacity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(Hide)'!$A160,'Capacity Summary'!$I$138:$BH$138,0))="x",INDEX('Capacity Summary'!$C$139:$F$238,MATCH('Capacity Backing (Hide)'!P$132,'Capacity Summary'!$B$139:$B$238,0),4),IF(INDEX('Capacity Summary'!$I$139:$BH$238,MATCH('Capacity Backing (Hide)'!P$132,'Capacity Summary'!$B$139:$B$238,0),MATCH('Capacity Backing (Hide)'!$A160,'Capacity Summary'!$I$138:$BH$138,0))&lt;&gt;0,INDEX('Capacity Summary'!$I$139:$BH$238,MATCH('Capacity Backing (Hide)'!P$132,'Capacity Summary'!$B$139:$B$238,0),MATCH('Capacity Backing (Hide)'!$A160,'Capacity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(Hide)'!$A160,'Capacity Summary'!$I$138:$BH$138,0))="x",INDEX('Capacity Summary'!$C$139:$F$238,MATCH('Capacity Backing (Hide)'!Q$132,'Capacity Summary'!$B$139:$B$238,0),4),IF(INDEX('Capacity Summary'!$I$139:$BH$238,MATCH('Capacity Backing (Hide)'!Q$132,'Capacity Summary'!$B$139:$B$238,0),MATCH('Capacity Backing (Hide)'!$A160,'Capacity Summary'!$I$138:$BH$138,0))&lt;&gt;0,INDEX('Capacity Summary'!$I$139:$BH$238,MATCH('Capacity Backing (Hide)'!Q$132,'Capacity Summary'!$B$139:$B$238,0),MATCH('Capacity Backing (Hide)'!$A160,'Capacity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(Hide)'!$A160,'Capacity Summary'!$I$138:$BH$138,0))="x",INDEX('Capacity Summary'!$C$139:$F$238,MATCH('Capacity Backing (Hide)'!R$132,'Capacity Summary'!$B$139:$B$238,0),4),IF(INDEX('Capacity Summary'!$I$139:$BH$238,MATCH('Capacity Backing (Hide)'!R$132,'Capacity Summary'!$B$139:$B$238,0),MATCH('Capacity Backing (Hide)'!$A160,'Capacity Summary'!$I$138:$BH$138,0))&lt;&gt;0,INDEX('Capacity Summary'!$I$139:$BH$238,MATCH('Capacity Backing (Hide)'!R$132,'Capacity Summary'!$B$139:$B$238,0),MATCH('Capacity Backing (Hide)'!$A160,'Capacity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(Hide)'!$A160,'Capacity Summary'!$I$138:$BH$138,0))="x",INDEX('Capacity Summary'!$C$139:$F$238,MATCH('Capacity Backing (Hide)'!S$132,'Capacity Summary'!$B$139:$B$238,0),4),IF(INDEX('Capacity Summary'!$I$139:$BH$238,MATCH('Capacity Backing (Hide)'!S$132,'Capacity Summary'!$B$139:$B$238,0),MATCH('Capacity Backing (Hide)'!$A160,'Capacity Summary'!$I$138:$BH$138,0))&lt;&gt;0,INDEX('Capacity Summary'!$I$139:$BH$238,MATCH('Capacity Backing (Hide)'!S$132,'Capacity Summary'!$B$139:$B$238,0),MATCH('Capacity Backing (Hide)'!$A160,'Capacity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(Hide)'!$A160,'Capacity Summary'!$I$138:$BH$138,0))="x",INDEX('Capacity Summary'!$C$139:$F$238,MATCH('Capacity Backing (Hide)'!T$132,'Capacity Summary'!$B$139:$B$238,0),4),IF(INDEX('Capacity Summary'!$I$139:$BH$238,MATCH('Capacity Backing (Hide)'!T$132,'Capacity Summary'!$B$139:$B$238,0),MATCH('Capacity Backing (Hide)'!$A160,'Capacity Summary'!$I$138:$BH$138,0))&lt;&gt;0,INDEX('Capacity Summary'!$I$139:$BH$238,MATCH('Capacity Backing (Hide)'!T$132,'Capacity Summary'!$B$139:$B$238,0),MATCH('Capacity Backing (Hide)'!$A160,'Capacity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(Hide)'!$A160,'Capacity Summary'!$I$138:$BH$138,0))="x",INDEX('Capacity Summary'!$C$139:$F$238,MATCH('Capacity Backing (Hide)'!U$132,'Capacity Summary'!$B$139:$B$238,0),4),IF(INDEX('Capacity Summary'!$I$139:$BH$238,MATCH('Capacity Backing (Hide)'!U$132,'Capacity Summary'!$B$139:$B$238,0),MATCH('Capacity Backing (Hide)'!$A160,'Capacity Summary'!$I$138:$BH$138,0))&lt;&gt;0,INDEX('Capacity Summary'!$I$139:$BH$238,MATCH('Capacity Backing (Hide)'!U$132,'Capacity Summary'!$B$139:$B$238,0),MATCH('Capacity Backing (Hide)'!$A160,'Capacity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(Hide)'!$A160,'Capacity Summary'!$I$138:$BH$138,0))="x",INDEX('Capacity Summary'!$C$139:$F$238,MATCH('Capacity Backing (Hide)'!V$132,'Capacity Summary'!$B$139:$B$238,0),4),IF(INDEX('Capacity Summary'!$I$139:$BH$238,MATCH('Capacity Backing (Hide)'!V$132,'Capacity Summary'!$B$139:$B$238,0),MATCH('Capacity Backing (Hide)'!$A160,'Capacity Summary'!$I$138:$BH$138,0))&lt;&gt;0,INDEX('Capacity Summary'!$I$139:$BH$238,MATCH('Capacity Backing (Hide)'!V$132,'Capacity Summary'!$B$139:$B$238,0),MATCH('Capacity Backing (Hide)'!$A160,'Capacity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(Hide)'!$A160,'Capacity Summary'!$I$138:$BH$138,0))="x",INDEX('Capacity Summary'!$C$139:$F$238,MATCH('Capacity Backing (Hide)'!W$132,'Capacity Summary'!$B$139:$B$238,0),4),IF(INDEX('Capacity Summary'!$I$139:$BH$238,MATCH('Capacity Backing (Hide)'!W$132,'Capacity Summary'!$B$139:$B$238,0),MATCH('Capacity Backing (Hide)'!$A160,'Capacity Summary'!$I$138:$BH$138,0))&lt;&gt;0,INDEX('Capacity Summary'!$I$139:$BH$238,MATCH('Capacity Backing (Hide)'!W$132,'Capacity Summary'!$B$139:$B$238,0),MATCH('Capacity Backing (Hide)'!$A160,'Capacity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(Hide)'!$A160,'Capacity Summary'!$I$138:$BH$138,0))="x",INDEX('Capacity Summary'!$C$139:$F$238,MATCH('Capacity Backing (Hide)'!X$132,'Capacity Summary'!$B$139:$B$238,0),4),IF(INDEX('Capacity Summary'!$I$139:$BH$238,MATCH('Capacity Backing (Hide)'!X$132,'Capacity Summary'!$B$139:$B$238,0),MATCH('Capacity Backing (Hide)'!$A160,'Capacity Summary'!$I$138:$BH$138,0))&lt;&gt;0,INDEX('Capacity Summary'!$I$139:$BH$238,MATCH('Capacity Backing (Hide)'!X$132,'Capacity Summary'!$B$139:$B$238,0),MATCH('Capacity Backing (Hide)'!$A160,'Capacity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(Hide)'!$A160,'Capacity Summary'!$I$138:$BH$138,0))="x",INDEX('Capacity Summary'!$C$139:$F$238,MATCH('Capacity Backing (Hide)'!Y$132,'Capacity Summary'!$B$139:$B$238,0),4),IF(INDEX('Capacity Summary'!$I$139:$BH$238,MATCH('Capacity Backing (Hide)'!Y$132,'Capacity Summary'!$B$139:$B$238,0),MATCH('Capacity Backing (Hide)'!$A160,'Capacity Summary'!$I$138:$BH$138,0))&lt;&gt;0,INDEX('Capacity Summary'!$I$139:$BH$238,MATCH('Capacity Backing (Hide)'!Y$132,'Capacity Summary'!$B$139:$B$238,0),MATCH('Capacity Backing (Hide)'!$A160,'Capacity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(Hide)'!$A160,'Capacity Summary'!$I$138:$BH$138,0))="x",INDEX('Capacity Summary'!$C$139:$F$238,MATCH('Capacity Backing (Hide)'!Z$132,'Capacity Summary'!$B$139:$B$238,0),4),IF(INDEX('Capacity Summary'!$I$139:$BH$238,MATCH('Capacity Backing (Hide)'!Z$132,'Capacity Summary'!$B$139:$B$238,0),MATCH('Capacity Backing (Hide)'!$A160,'Capacity Summary'!$I$138:$BH$138,0))&lt;&gt;0,INDEX('Capacity Summary'!$I$139:$BH$238,MATCH('Capacity Backing (Hide)'!Z$132,'Capacity Summary'!$B$139:$B$238,0),MATCH('Capacity Backing (Hide)'!$A160,'Capacity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(Hide)'!$A160,'Capacity Summary'!$I$138:$BH$138,0))="x",INDEX('Capacity Summary'!$C$139:$F$238,MATCH('Capacity Backing (Hide)'!AA$132,'Capacity Summary'!$B$139:$B$238,0),4),IF(INDEX('Capacity Summary'!$I$139:$BH$238,MATCH('Capacity Backing (Hide)'!AA$132,'Capacity Summary'!$B$139:$B$238,0),MATCH('Capacity Backing (Hide)'!$A160,'Capacity Summary'!$I$138:$BH$138,0))&lt;&gt;0,INDEX('Capacity Summary'!$I$139:$BH$238,MATCH('Capacity Backing (Hide)'!AA$132,'Capacity Summary'!$B$139:$B$238,0),MATCH('Capacity Backing (Hide)'!$A160,'Capacity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(Hide)'!$A160,'Capacity Summary'!$I$138:$BH$138,0))="x",INDEX('Capacity Summary'!$C$139:$F$238,MATCH('Capacity Backing (Hide)'!AB$132,'Capacity Summary'!$B$139:$B$238,0),4),IF(INDEX('Capacity Summary'!$I$139:$BH$238,MATCH('Capacity Backing (Hide)'!AB$132,'Capacity Summary'!$B$139:$B$238,0),MATCH('Capacity Backing (Hide)'!$A160,'Capacity Summary'!$I$138:$BH$138,0))&lt;&gt;0,INDEX('Capacity Summary'!$I$139:$BH$238,MATCH('Capacity Backing (Hide)'!AB$132,'Capacity Summary'!$B$139:$B$238,0),MATCH('Capacity Backing (Hide)'!$A160,'Capacity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(Hide)'!$A160,'Capacity Summary'!$I$138:$BH$138,0))="x",INDEX('Capacity Summary'!$C$139:$F$238,MATCH('Capacity Backing (Hide)'!AC$132,'Capacity Summary'!$B$139:$B$238,0),4),IF(INDEX('Capacity Summary'!$I$139:$BH$238,MATCH('Capacity Backing (Hide)'!AC$132,'Capacity Summary'!$B$139:$B$238,0),MATCH('Capacity Backing (Hide)'!$A160,'Capacity Summary'!$I$138:$BH$138,0))&lt;&gt;0,INDEX('Capacity Summary'!$I$139:$BH$238,MATCH('Capacity Backing (Hide)'!AC$132,'Capacity Summary'!$B$139:$B$238,0),MATCH('Capacity Backing (Hide)'!$A160,'Capacity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(Hide)'!$A160,'Capacity Summary'!$I$138:$BH$138,0))="x",INDEX('Capacity Summary'!$C$139:$F$238,MATCH('Capacity Backing (Hide)'!AD$132,'Capacity Summary'!$B$139:$B$238,0),4),IF(INDEX('Capacity Summary'!$I$139:$BH$238,MATCH('Capacity Backing (Hide)'!AD$132,'Capacity Summary'!$B$139:$B$238,0),MATCH('Capacity Backing (Hide)'!$A160,'Capacity Summary'!$I$138:$BH$138,0))&lt;&gt;0,INDEX('Capacity Summary'!$I$139:$BH$238,MATCH('Capacity Backing (Hide)'!AD$132,'Capacity Summary'!$B$139:$B$238,0),MATCH('Capacity Backing (Hide)'!$A160,'Capacity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(Hide)'!$A160,'Capacity Summary'!$I$138:$BH$138,0))="x",INDEX('Capacity Summary'!$C$139:$F$238,MATCH('Capacity Backing (Hide)'!AE$132,'Capacity Summary'!$B$139:$B$238,0),4),IF(INDEX('Capacity Summary'!$I$139:$BH$238,MATCH('Capacity Backing (Hide)'!AE$132,'Capacity Summary'!$B$139:$B$238,0),MATCH('Capacity Backing (Hide)'!$A160,'Capacity Summary'!$I$138:$BH$138,0))&lt;&gt;0,INDEX('Capacity Summary'!$I$139:$BH$238,MATCH('Capacity Backing (Hide)'!AE$132,'Capacity Summary'!$B$139:$B$238,0),MATCH('Capacity Backing (Hide)'!$A160,'Capacity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(Hide)'!$A160,'Capacity Summary'!$I$138:$BH$138,0))="x",INDEX('Capacity Summary'!$C$139:$F$238,MATCH('Capacity Backing (Hide)'!AF$132,'Capacity Summary'!$B$139:$B$238,0),4),IF(INDEX('Capacity Summary'!$I$139:$BH$238,MATCH('Capacity Backing (Hide)'!AF$132,'Capacity Summary'!$B$139:$B$238,0),MATCH('Capacity Backing (Hide)'!$A160,'Capacity Summary'!$I$138:$BH$138,0))&lt;&gt;0,INDEX('Capacity Summary'!$I$139:$BH$238,MATCH('Capacity Backing (Hide)'!AF$132,'Capacity Summary'!$B$139:$B$238,0),MATCH('Capacity Backing (Hide)'!$A160,'Capacity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(Hide)'!$A160,'Capacity Summary'!$I$138:$BH$138,0))="x",INDEX('Capacity Summary'!$C$139:$F$238,MATCH('Capacity Backing (Hide)'!AG$132,'Capacity Summary'!$B$139:$B$238,0),4),IF(INDEX('Capacity Summary'!$I$139:$BH$238,MATCH('Capacity Backing (Hide)'!AG$132,'Capacity Summary'!$B$139:$B$238,0),MATCH('Capacity Backing (Hide)'!$A160,'Capacity Summary'!$I$138:$BH$138,0))&lt;&gt;0,INDEX('Capacity Summary'!$I$139:$BH$238,MATCH('Capacity Backing (Hide)'!AG$132,'Capacity Summary'!$B$139:$B$238,0),MATCH('Capacity Backing (Hide)'!$A160,'Capacity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(Hide)'!$A160,'Capacity Summary'!$I$138:$BH$138,0))="x",INDEX('Capacity Summary'!$C$139:$F$238,MATCH('Capacity Backing (Hide)'!AH$132,'Capacity Summary'!$B$139:$B$238,0),4),IF(INDEX('Capacity Summary'!$I$139:$BH$238,MATCH('Capacity Backing (Hide)'!AH$132,'Capacity Summary'!$B$139:$B$238,0),MATCH('Capacity Backing (Hide)'!$A160,'Capacity Summary'!$I$138:$BH$138,0))&lt;&gt;0,INDEX('Capacity Summary'!$I$139:$BH$238,MATCH('Capacity Backing (Hide)'!AH$132,'Capacity Summary'!$B$139:$B$238,0),MATCH('Capacity Backing (Hide)'!$A160,'Capacity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(Hide)'!$A160,'Capacity Summary'!$I$138:$BH$138,0))="x",INDEX('Capacity Summary'!$C$139:$F$238,MATCH('Capacity Backing (Hide)'!AI$132,'Capacity Summary'!$B$139:$B$238,0),4),IF(INDEX('Capacity Summary'!$I$139:$BH$238,MATCH('Capacity Backing (Hide)'!AI$132,'Capacity Summary'!$B$139:$B$238,0),MATCH('Capacity Backing (Hide)'!$A160,'Capacity Summary'!$I$138:$BH$138,0))&lt;&gt;0,INDEX('Capacity Summary'!$I$139:$BH$238,MATCH('Capacity Backing (Hide)'!AI$132,'Capacity Summary'!$B$139:$B$238,0),MATCH('Capacity Backing (Hide)'!$A160,'Capacity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(Hide)'!$A160,'Capacity Summary'!$I$138:$BH$138,0))="x",INDEX('Capacity Summary'!$C$139:$F$238,MATCH('Capacity Backing (Hide)'!AJ$132,'Capacity Summary'!$B$139:$B$238,0),4),IF(INDEX('Capacity Summary'!$I$139:$BH$238,MATCH('Capacity Backing (Hide)'!AJ$132,'Capacity Summary'!$B$139:$B$238,0),MATCH('Capacity Backing (Hide)'!$A160,'Capacity Summary'!$I$138:$BH$138,0))&lt;&gt;0,INDEX('Capacity Summary'!$I$139:$BH$238,MATCH('Capacity Backing (Hide)'!AJ$132,'Capacity Summary'!$B$139:$B$238,0),MATCH('Capacity Backing (Hide)'!$A160,'Capacity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(Hide)'!$A160,'Capacity Summary'!$I$138:$BH$138,0))="x",INDEX('Capacity Summary'!$C$139:$F$238,MATCH('Capacity Backing (Hide)'!AK$132,'Capacity Summary'!$B$139:$B$238,0),4),IF(INDEX('Capacity Summary'!$I$139:$BH$238,MATCH('Capacity Backing (Hide)'!AK$132,'Capacity Summary'!$B$139:$B$238,0),MATCH('Capacity Backing (Hide)'!$A160,'Capacity Summary'!$I$138:$BH$138,0))&lt;&gt;0,INDEX('Capacity Summary'!$I$139:$BH$238,MATCH('Capacity Backing (Hide)'!AK$132,'Capacity Summary'!$B$139:$B$238,0),MATCH('Capacity Backing (Hide)'!$A160,'Capacity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(Hide)'!$A160,'Capacity Summary'!$I$138:$BH$138,0))="x",INDEX('Capacity Summary'!$C$139:$F$238,MATCH('Capacity Backing (Hide)'!AL$132,'Capacity Summary'!$B$139:$B$238,0),4),IF(INDEX('Capacity Summary'!$I$139:$BH$238,MATCH('Capacity Backing (Hide)'!AL$132,'Capacity Summary'!$B$139:$B$238,0),MATCH('Capacity Backing (Hide)'!$A160,'Capacity Summary'!$I$138:$BH$138,0))&lt;&gt;0,INDEX('Capacity Summary'!$I$139:$BH$238,MATCH('Capacity Backing (Hide)'!AL$132,'Capacity Summary'!$B$139:$B$238,0),MATCH('Capacity Backing (Hide)'!$A160,'Capacity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(Hide)'!$A160,'Capacity Summary'!$I$138:$BH$138,0))="x",INDEX('Capacity Summary'!$C$139:$F$238,MATCH('Capacity Backing (Hide)'!AM$132,'Capacity Summary'!$B$139:$B$238,0),4),IF(INDEX('Capacity Summary'!$I$139:$BH$238,MATCH('Capacity Backing (Hide)'!AM$132,'Capacity Summary'!$B$139:$B$238,0),MATCH('Capacity Backing (Hide)'!$A160,'Capacity Summary'!$I$138:$BH$138,0))&lt;&gt;0,INDEX('Capacity Summary'!$I$139:$BH$238,MATCH('Capacity Backing (Hide)'!AM$132,'Capacity Summary'!$B$139:$B$238,0),MATCH('Capacity Backing (Hide)'!$A160,'Capacity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(Hide)'!$A160,'Capacity Summary'!$I$138:$BH$138,0))="x",INDEX('Capacity Summary'!$C$139:$F$238,MATCH('Capacity Backing (Hide)'!AN$132,'Capacity Summary'!$B$139:$B$238,0),4),IF(INDEX('Capacity Summary'!$I$139:$BH$238,MATCH('Capacity Backing (Hide)'!AN$132,'Capacity Summary'!$B$139:$B$238,0),MATCH('Capacity Backing (Hide)'!$A160,'Capacity Summary'!$I$138:$BH$138,0))&lt;&gt;0,INDEX('Capacity Summary'!$I$139:$BH$238,MATCH('Capacity Backing (Hide)'!AN$132,'Capacity Summary'!$B$139:$B$238,0),MATCH('Capacity Backing (Hide)'!$A160,'Capacity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(Hide)'!$A160,'Capacity Summary'!$I$138:$BH$138,0))="x",INDEX('Capacity Summary'!$C$139:$F$238,MATCH('Capacity Backing (Hide)'!AO$132,'Capacity Summary'!$B$139:$B$238,0),4),IF(INDEX('Capacity Summary'!$I$139:$BH$238,MATCH('Capacity Backing (Hide)'!AO$132,'Capacity Summary'!$B$139:$B$238,0),MATCH('Capacity Backing (Hide)'!$A160,'Capacity Summary'!$I$138:$BH$138,0))&lt;&gt;0,INDEX('Capacity Summary'!$I$139:$BH$238,MATCH('Capacity Backing (Hide)'!AO$132,'Capacity Summary'!$B$139:$B$238,0),MATCH('Capacity Backing (Hide)'!$A160,'Capacity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(Hide)'!$A160,'Capacity Summary'!$I$138:$BH$138,0))="x",INDEX('Capacity Summary'!$C$139:$F$238,MATCH('Capacity Backing (Hide)'!AP$132,'Capacity Summary'!$B$139:$B$238,0),4),IF(INDEX('Capacity Summary'!$I$139:$BH$238,MATCH('Capacity Backing (Hide)'!AP$132,'Capacity Summary'!$B$139:$B$238,0),MATCH('Capacity Backing (Hide)'!$A160,'Capacity Summary'!$I$138:$BH$138,0))&lt;&gt;0,INDEX('Capacity Summary'!$I$139:$BH$238,MATCH('Capacity Backing (Hide)'!AP$132,'Capacity Summary'!$B$139:$B$238,0),MATCH('Capacity Backing (Hide)'!$A160,'Capacity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(Hide)'!$A160,'Capacity Summary'!$I$138:$BH$138,0))="x",INDEX('Capacity Summary'!$C$139:$F$238,MATCH('Capacity Backing (Hide)'!AQ$132,'Capacity Summary'!$B$139:$B$238,0),4),IF(INDEX('Capacity Summary'!$I$139:$BH$238,MATCH('Capacity Backing (Hide)'!AQ$132,'Capacity Summary'!$B$139:$B$238,0),MATCH('Capacity Backing (Hide)'!$A160,'Capacity Summary'!$I$138:$BH$138,0))&lt;&gt;0,INDEX('Capacity Summary'!$I$139:$BH$238,MATCH('Capacity Backing (Hide)'!AQ$132,'Capacity Summary'!$B$139:$B$238,0),MATCH('Capacity Backing (Hide)'!$A160,'Capacity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(Hide)'!$A160,'Capacity Summary'!$I$138:$BH$138,0))="x",INDEX('Capacity Summary'!$C$139:$F$238,MATCH('Capacity Backing (Hide)'!AR$132,'Capacity Summary'!$B$139:$B$238,0),4),IF(INDEX('Capacity Summary'!$I$139:$BH$238,MATCH('Capacity Backing (Hide)'!AR$132,'Capacity Summary'!$B$139:$B$238,0),MATCH('Capacity Backing (Hide)'!$A160,'Capacity Summary'!$I$138:$BH$138,0))&lt;&gt;0,INDEX('Capacity Summary'!$I$139:$BH$238,MATCH('Capacity Backing (Hide)'!AR$132,'Capacity Summary'!$B$139:$B$238,0),MATCH('Capacity Backing (Hide)'!$A160,'Capacity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(Hide)'!$A160,'Capacity Summary'!$I$138:$BH$138,0))="x",INDEX('Capacity Summary'!$C$139:$F$238,MATCH('Capacity Backing (Hide)'!AS$132,'Capacity Summary'!$B$139:$B$238,0),4),IF(INDEX('Capacity Summary'!$I$139:$BH$238,MATCH('Capacity Backing (Hide)'!AS$132,'Capacity Summary'!$B$139:$B$238,0),MATCH('Capacity Backing (Hide)'!$A160,'Capacity Summary'!$I$138:$BH$138,0))&lt;&gt;0,INDEX('Capacity Summary'!$I$139:$BH$238,MATCH('Capacity Backing (Hide)'!AS$132,'Capacity Summary'!$B$139:$B$238,0),MATCH('Capacity Backing (Hide)'!$A160,'Capacity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(Hide)'!$A160,'Capacity Summary'!$I$138:$BH$138,0))="x",INDEX('Capacity Summary'!$C$139:$F$238,MATCH('Capacity Backing (Hide)'!AT$132,'Capacity Summary'!$B$139:$B$238,0),4),IF(INDEX('Capacity Summary'!$I$139:$BH$238,MATCH('Capacity Backing (Hide)'!AT$132,'Capacity Summary'!$B$139:$B$238,0),MATCH('Capacity Backing (Hide)'!$A160,'Capacity Summary'!$I$138:$BH$138,0))&lt;&gt;0,INDEX('Capacity Summary'!$I$139:$BH$238,MATCH('Capacity Backing (Hide)'!AT$132,'Capacity Summary'!$B$139:$B$238,0),MATCH('Capacity Backing (Hide)'!$A160,'Capacity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(Hide)'!$A160,'Capacity Summary'!$I$138:$BH$138,0))="x",INDEX('Capacity Summary'!$C$139:$F$238,MATCH('Capacity Backing (Hide)'!AU$132,'Capacity Summary'!$B$139:$B$238,0),4),IF(INDEX('Capacity Summary'!$I$139:$BH$238,MATCH('Capacity Backing (Hide)'!AU$132,'Capacity Summary'!$B$139:$B$238,0),MATCH('Capacity Backing (Hide)'!$A160,'Capacity Summary'!$I$138:$BH$138,0))&lt;&gt;0,INDEX('Capacity Summary'!$I$139:$BH$238,MATCH('Capacity Backing (Hide)'!AU$132,'Capacity Summary'!$B$139:$B$238,0),MATCH('Capacity Backing (Hide)'!$A160,'Capacity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(Hide)'!$A160,'Capacity Summary'!$I$138:$BH$138,0))="x",INDEX('Capacity Summary'!$C$139:$F$238,MATCH('Capacity Backing (Hide)'!AV$132,'Capacity Summary'!$B$139:$B$238,0),4),IF(INDEX('Capacity Summary'!$I$139:$BH$238,MATCH('Capacity Backing (Hide)'!AV$132,'Capacity Summary'!$B$139:$B$238,0),MATCH('Capacity Backing (Hide)'!$A160,'Capacity Summary'!$I$138:$BH$138,0))&lt;&gt;0,INDEX('Capacity Summary'!$I$139:$BH$238,MATCH('Capacity Backing (Hide)'!AV$132,'Capacity Summary'!$B$139:$B$238,0),MATCH('Capacity Backing (Hide)'!$A160,'Capacity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(Hide)'!$A160,'Capacity Summary'!$I$138:$BH$138,0))="x",INDEX('Capacity Summary'!$C$139:$F$238,MATCH('Capacity Backing (Hide)'!AW$132,'Capacity Summary'!$B$139:$B$238,0),4),IF(INDEX('Capacity Summary'!$I$139:$BH$238,MATCH('Capacity Backing (Hide)'!AW$132,'Capacity Summary'!$B$139:$B$238,0),MATCH('Capacity Backing (Hide)'!$A160,'Capacity Summary'!$I$138:$BH$138,0))&lt;&gt;0,INDEX('Capacity Summary'!$I$139:$BH$238,MATCH('Capacity Backing (Hide)'!AW$132,'Capacity Summary'!$B$139:$B$238,0),MATCH('Capacity Backing (Hide)'!$A160,'Capacity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(Hide)'!$A160,'Capacity Summary'!$I$138:$BH$138,0))="x",INDEX('Capacity Summary'!$C$139:$F$238,MATCH('Capacity Backing (Hide)'!AX$132,'Capacity Summary'!$B$139:$B$238,0),4),IF(INDEX('Capacity Summary'!$I$139:$BH$238,MATCH('Capacity Backing (Hide)'!AX$132,'Capacity Summary'!$B$139:$B$238,0),MATCH('Capacity Backing (Hide)'!$A160,'Capacity Summary'!$I$138:$BH$138,0))&lt;&gt;0,INDEX('Capacity Summary'!$I$139:$BH$238,MATCH('Capacity Backing (Hide)'!AX$132,'Capacity Summary'!$B$139:$B$238,0),MATCH('Capacity Backing (Hide)'!$A160,'Capacity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(Hide)'!$A160,'Capacity Summary'!$I$138:$BH$138,0))="x",INDEX('Capacity Summary'!$C$139:$F$238,MATCH('Capacity Backing (Hide)'!AY$132,'Capacity Summary'!$B$139:$B$238,0),4),IF(INDEX('Capacity Summary'!$I$139:$BH$238,MATCH('Capacity Backing (Hide)'!AY$132,'Capacity Summary'!$B$139:$B$238,0),MATCH('Capacity Backing (Hide)'!$A160,'Capacity Summary'!$I$138:$BH$138,0))&lt;&gt;0,INDEX('Capacity Summary'!$I$139:$BH$238,MATCH('Capacity Backing (Hide)'!AY$132,'Capacity Summary'!$B$139:$B$238,0),MATCH('Capacity Backing (Hide)'!$A160,'Capacity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(Hide)'!$A160,'Capacity Summary'!$I$138:$BH$138,0))="x",INDEX('Capacity Summary'!$C$139:$F$238,MATCH('Capacity Backing (Hide)'!AZ$132,'Capacity Summary'!$B$139:$B$238,0),4),IF(INDEX('Capacity Summary'!$I$139:$BH$238,MATCH('Capacity Backing (Hide)'!AZ$132,'Capacity Summary'!$B$139:$B$238,0),MATCH('Capacity Backing (Hide)'!$A160,'Capacity Summary'!$I$138:$BH$138,0))&lt;&gt;0,INDEX('Capacity Summary'!$I$139:$BH$238,MATCH('Capacity Backing (Hide)'!AZ$132,'Capacity Summary'!$B$139:$B$238,0),MATCH('Capacity Backing (Hide)'!$A160,'Capacity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(Hide)'!$A160,'Capacity Summary'!$I$138:$BH$138,0))="x",INDEX('Capacity Summary'!$C$139:$F$238,MATCH('Capacity Backing (Hide)'!BA$132,'Capacity Summary'!$B$139:$B$238,0),4),IF(INDEX('Capacity Summary'!$I$139:$BH$238,MATCH('Capacity Backing (Hide)'!BA$132,'Capacity Summary'!$B$139:$B$238,0),MATCH('Capacity Backing (Hide)'!$A160,'Capacity Summary'!$I$138:$BH$138,0))&lt;&gt;0,INDEX('Capacity Summary'!$I$139:$BH$238,MATCH('Capacity Backing (Hide)'!BA$132,'Capacity Summary'!$B$139:$B$238,0),MATCH('Capacity Backing (Hide)'!$A160,'Capacity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(Hide)'!$A160,'Capacity Summary'!$I$138:$BH$138,0))="x",INDEX('Capacity Summary'!$C$139:$F$238,MATCH('Capacity Backing (Hide)'!BB$132,'Capacity Summary'!$B$139:$B$238,0),4),IF(INDEX('Capacity Summary'!$I$139:$BH$238,MATCH('Capacity Backing (Hide)'!BB$132,'Capacity Summary'!$B$139:$B$238,0),MATCH('Capacity Backing (Hide)'!$A160,'Capacity Summary'!$I$138:$BH$138,0))&lt;&gt;0,INDEX('Capacity Summary'!$I$139:$BH$238,MATCH('Capacity Backing (Hide)'!BB$132,'Capacity Summary'!$B$139:$B$238,0),MATCH('Capacity Backing (Hide)'!$A160,'Capacity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(Hide)'!$A160,'Capacity Summary'!$I$138:$BH$138,0))="x",INDEX('Capacity Summary'!$C$139:$F$238,MATCH('Capacity Backing (Hide)'!BC$132,'Capacity Summary'!$B$139:$B$238,0),4),IF(INDEX('Capacity Summary'!$I$139:$BH$238,MATCH('Capacity Backing (Hide)'!BC$132,'Capacity Summary'!$B$139:$B$238,0),MATCH('Capacity Backing (Hide)'!$A160,'Capacity Summary'!$I$138:$BH$138,0))&lt;&gt;0,INDEX('Capacity Summary'!$I$139:$BH$238,MATCH('Capacity Backing (Hide)'!BC$132,'Capacity Summary'!$B$139:$B$238,0),MATCH('Capacity Backing (Hide)'!$A160,'Capacity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(Hide)'!$A160,'Capacity Summary'!$I$138:$BH$138,0))="x",INDEX('Capacity Summary'!$C$139:$F$238,MATCH('Capacity Backing (Hide)'!BD$132,'Capacity Summary'!$B$139:$B$238,0),4),IF(INDEX('Capacity Summary'!$I$139:$BH$238,MATCH('Capacity Backing (Hide)'!BD$132,'Capacity Summary'!$B$139:$B$238,0),MATCH('Capacity Backing (Hide)'!$A160,'Capacity Summary'!$I$138:$BH$138,0))&lt;&gt;0,INDEX('Capacity Summary'!$I$139:$BH$238,MATCH('Capacity Backing (Hide)'!BD$132,'Capacity Summary'!$B$139:$B$238,0),MATCH('Capacity Backing (Hide)'!$A160,'Capacity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(Hide)'!$A160,'Capacity Summary'!$I$138:$BH$138,0))="x",INDEX('Capacity Summary'!$C$139:$F$238,MATCH('Capacity Backing (Hide)'!BE$132,'Capacity Summary'!$B$139:$B$238,0),4),IF(INDEX('Capacity Summary'!$I$139:$BH$238,MATCH('Capacity Backing (Hide)'!BE$132,'Capacity Summary'!$B$139:$B$238,0),MATCH('Capacity Backing (Hide)'!$A160,'Capacity Summary'!$I$138:$BH$138,0))&lt;&gt;0,INDEX('Capacity Summary'!$I$139:$BH$238,MATCH('Capacity Backing (Hide)'!BE$132,'Capacity Summary'!$B$139:$B$238,0),MATCH('Capacity Backing (Hide)'!$A160,'Capacity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(Hide)'!$A160,'Capacity Summary'!$I$138:$BH$138,0))="x",INDEX('Capacity Summary'!$C$139:$F$238,MATCH('Capacity Backing (Hide)'!BF$132,'Capacity Summary'!$B$139:$B$238,0),4),IF(INDEX('Capacity Summary'!$I$139:$BH$238,MATCH('Capacity Backing (Hide)'!BF$132,'Capacity Summary'!$B$139:$B$238,0),MATCH('Capacity Backing (Hide)'!$A160,'Capacity Summary'!$I$138:$BH$138,0))&lt;&gt;0,INDEX('Capacity Summary'!$I$139:$BH$238,MATCH('Capacity Backing (Hide)'!BF$132,'Capacity Summary'!$B$139:$B$238,0),MATCH('Capacity Backing (Hide)'!$A160,'Capacity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(Hide)'!$A160,'Capacity Summary'!$I$138:$BH$138,0))="x",INDEX('Capacity Summary'!$C$139:$F$238,MATCH('Capacity Backing (Hide)'!BG$132,'Capacity Summary'!$B$139:$B$238,0),4),IF(INDEX('Capacity Summary'!$I$139:$BH$238,MATCH('Capacity Backing (Hide)'!BG$132,'Capacity Summary'!$B$139:$B$238,0),MATCH('Capacity Backing (Hide)'!$A160,'Capacity Summary'!$I$138:$BH$138,0))&lt;&gt;0,INDEX('Capacity Summary'!$I$139:$BH$238,MATCH('Capacity Backing (Hide)'!BG$132,'Capacity Summary'!$B$139:$B$238,0),MATCH('Capacity Backing (Hide)'!$A160,'Capacity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(Hide)'!$A160,'Capacity Summary'!$I$138:$BH$138,0))="x",INDEX('Capacity Summary'!$C$139:$F$238,MATCH('Capacity Backing (Hide)'!BH$132,'Capacity Summary'!$B$139:$B$238,0),4),IF(INDEX('Capacity Summary'!$I$139:$BH$238,MATCH('Capacity Backing (Hide)'!BH$132,'Capacity Summary'!$B$139:$B$238,0),MATCH('Capacity Backing (Hide)'!$A160,'Capacity Summary'!$I$138:$BH$138,0))&lt;&gt;0,INDEX('Capacity Summary'!$I$139:$BH$238,MATCH('Capacity Backing (Hide)'!BH$132,'Capacity Summary'!$B$139:$B$238,0),MATCH('Capacity Backing (Hide)'!$A160,'Capacity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(Hide)'!$A160,'Capacity Summary'!$I$138:$BH$138,0))="x",INDEX('Capacity Summary'!$C$139:$F$238,MATCH('Capacity Backing (Hide)'!BI$132,'Capacity Summary'!$B$139:$B$238,0),4),IF(INDEX('Capacity Summary'!$I$139:$BH$238,MATCH('Capacity Backing (Hide)'!BI$132,'Capacity Summary'!$B$139:$B$238,0),MATCH('Capacity Backing (Hide)'!$A160,'Capacity Summary'!$I$138:$BH$138,0))&lt;&gt;0,INDEX('Capacity Summary'!$I$139:$BH$238,MATCH('Capacity Backing (Hide)'!BI$132,'Capacity Summary'!$B$139:$B$238,0),MATCH('Capacity Backing (Hide)'!$A160,'Capacity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(Hide)'!$A160,'Capacity Summary'!$I$138:$BH$138,0))="x",INDEX('Capacity Summary'!$C$139:$F$238,MATCH('Capacity Backing (Hide)'!BJ$132,'Capacity Summary'!$B$139:$B$238,0),4),IF(INDEX('Capacity Summary'!$I$139:$BH$238,MATCH('Capacity Backing (Hide)'!BJ$132,'Capacity Summary'!$B$139:$B$238,0),MATCH('Capacity Backing (Hide)'!$A160,'Capacity Summary'!$I$138:$BH$138,0))&lt;&gt;0,INDEX('Capacity Summary'!$I$139:$BH$238,MATCH('Capacity Backing (Hide)'!BJ$132,'Capacity Summary'!$B$139:$B$238,0),MATCH('Capacity Backing (Hide)'!$A160,'Capacity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(Hide)'!$A160,'Capacity Summary'!$I$138:$BH$138,0))="x",INDEX('Capacity Summary'!$C$139:$F$238,MATCH('Capacity Backing (Hide)'!BK$132,'Capacity Summary'!$B$139:$B$238,0),4),IF(INDEX('Capacity Summary'!$I$139:$BH$238,MATCH('Capacity Backing (Hide)'!BK$132,'Capacity Summary'!$B$139:$B$238,0),MATCH('Capacity Backing (Hide)'!$A160,'Capacity Summary'!$I$138:$BH$138,0))&lt;&gt;0,INDEX('Capacity Summary'!$I$139:$BH$238,MATCH('Capacity Backing (Hide)'!BK$132,'Capacity Summary'!$B$139:$B$238,0),MATCH('Capacity Backing (Hide)'!$A160,'Capacity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(Hide)'!$A160,'Capacity Summary'!$I$138:$BH$138,0))="x",INDEX('Capacity Summary'!$C$139:$F$238,MATCH('Capacity Backing (Hide)'!BL$132,'Capacity Summary'!$B$139:$B$238,0),4),IF(INDEX('Capacity Summary'!$I$139:$BH$238,MATCH('Capacity Backing (Hide)'!BL$132,'Capacity Summary'!$B$139:$B$238,0),MATCH('Capacity Backing (Hide)'!$A160,'Capacity Summary'!$I$138:$BH$138,0))&lt;&gt;0,INDEX('Capacity Summary'!$I$139:$BH$238,MATCH('Capacity Backing (Hide)'!BL$132,'Capacity Summary'!$B$139:$B$238,0),MATCH('Capacity Backing (Hide)'!$A160,'Capacity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(Hide)'!$A160,'Capacity Summary'!$I$138:$BH$138,0))="x",INDEX('Capacity Summary'!$C$139:$F$238,MATCH('Capacity Backing (Hide)'!BM$132,'Capacity Summary'!$B$139:$B$238,0),4),IF(INDEX('Capacity Summary'!$I$139:$BH$238,MATCH('Capacity Backing (Hide)'!BM$132,'Capacity Summary'!$B$139:$B$238,0),MATCH('Capacity Backing (Hide)'!$A160,'Capacity Summary'!$I$138:$BH$138,0))&lt;&gt;0,INDEX('Capacity Summary'!$I$139:$BH$238,MATCH('Capacity Backing (Hide)'!BM$132,'Capacity Summary'!$B$139:$B$238,0),MATCH('Capacity Backing (Hide)'!$A160,'Capacity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(Hide)'!$A160,'Capacity Summary'!$I$138:$BH$138,0))="x",INDEX('Capacity Summary'!$C$139:$F$238,MATCH('Capacity Backing (Hide)'!BN$132,'Capacity Summary'!$B$139:$B$238,0),4),IF(INDEX('Capacity Summary'!$I$139:$BH$238,MATCH('Capacity Backing (Hide)'!BN$132,'Capacity Summary'!$B$139:$B$238,0),MATCH('Capacity Backing (Hide)'!$A160,'Capacity Summary'!$I$138:$BH$138,0))&lt;&gt;0,INDEX('Capacity Summary'!$I$139:$BH$238,MATCH('Capacity Backing (Hide)'!BN$132,'Capacity Summary'!$B$139:$B$238,0),MATCH('Capacity Backing (Hide)'!$A160,'Capacity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(Hide)'!$A160,'Capacity Summary'!$I$138:$BH$138,0))="x",INDEX('Capacity Summary'!$C$139:$F$238,MATCH('Capacity Backing (Hide)'!BO$132,'Capacity Summary'!$B$139:$B$238,0),4),IF(INDEX('Capacity Summary'!$I$139:$BH$238,MATCH('Capacity Backing (Hide)'!BO$132,'Capacity Summary'!$B$139:$B$238,0),MATCH('Capacity Backing (Hide)'!$A160,'Capacity Summary'!$I$138:$BH$138,0))&lt;&gt;0,INDEX('Capacity Summary'!$I$139:$BH$238,MATCH('Capacity Backing (Hide)'!BO$132,'Capacity Summary'!$B$139:$B$238,0),MATCH('Capacity Backing (Hide)'!$A160,'Capacity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(Hide)'!$A160,'Capacity Summary'!$I$138:$BH$138,0))="x",INDEX('Capacity Summary'!$C$139:$F$238,MATCH('Capacity Backing (Hide)'!BP$132,'Capacity Summary'!$B$139:$B$238,0),4),IF(INDEX('Capacity Summary'!$I$139:$BH$238,MATCH('Capacity Backing (Hide)'!BP$132,'Capacity Summary'!$B$139:$B$238,0),MATCH('Capacity Backing (Hide)'!$A160,'Capacity Summary'!$I$138:$BH$138,0))&lt;&gt;0,INDEX('Capacity Summary'!$I$139:$BH$238,MATCH('Capacity Backing (Hide)'!BP$132,'Capacity Summary'!$B$139:$B$238,0),MATCH('Capacity Backing (Hide)'!$A160,'Capacity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(Hide)'!$A160,'Capacity Summary'!$I$138:$BH$138,0))="x",INDEX('Capacity Summary'!$C$139:$F$238,MATCH('Capacity Backing (Hide)'!BQ$132,'Capacity Summary'!$B$139:$B$238,0),4),IF(INDEX('Capacity Summary'!$I$139:$BH$238,MATCH('Capacity Backing (Hide)'!BQ$132,'Capacity Summary'!$B$139:$B$238,0),MATCH('Capacity Backing (Hide)'!$A160,'Capacity Summary'!$I$138:$BH$138,0))&lt;&gt;0,INDEX('Capacity Summary'!$I$139:$BH$238,MATCH('Capacity Backing (Hide)'!BQ$132,'Capacity Summary'!$B$139:$B$238,0),MATCH('Capacity Backing (Hide)'!$A160,'Capacity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(Hide)'!$A160,'Capacity Summary'!$I$138:$BH$138,0))="x",INDEX('Capacity Summary'!$C$139:$F$238,MATCH('Capacity Backing (Hide)'!BR$132,'Capacity Summary'!$B$139:$B$238,0),4),IF(INDEX('Capacity Summary'!$I$139:$BH$238,MATCH('Capacity Backing (Hide)'!BR$132,'Capacity Summary'!$B$139:$B$238,0),MATCH('Capacity Backing (Hide)'!$A160,'Capacity Summary'!$I$138:$BH$138,0))&lt;&gt;0,INDEX('Capacity Summary'!$I$139:$BH$238,MATCH('Capacity Backing (Hide)'!BR$132,'Capacity Summary'!$B$139:$B$238,0),MATCH('Capacity Backing (Hide)'!$A160,'Capacity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(Hide)'!$A160,'Capacity Summary'!$I$138:$BH$138,0))="x",INDEX('Capacity Summary'!$C$139:$F$238,MATCH('Capacity Backing (Hide)'!BS$132,'Capacity Summary'!$B$139:$B$238,0),4),IF(INDEX('Capacity Summary'!$I$139:$BH$238,MATCH('Capacity Backing (Hide)'!BS$132,'Capacity Summary'!$B$139:$B$238,0),MATCH('Capacity Backing (Hide)'!$A160,'Capacity Summary'!$I$138:$BH$138,0))&lt;&gt;0,INDEX('Capacity Summary'!$I$139:$BH$238,MATCH('Capacity Backing (Hide)'!BS$132,'Capacity Summary'!$B$139:$B$238,0),MATCH('Capacity Backing (Hide)'!$A160,'Capacity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(Hide)'!$A160,'Capacity Summary'!$I$138:$BH$138,0))="x",INDEX('Capacity Summary'!$C$139:$F$238,MATCH('Capacity Backing (Hide)'!BT$132,'Capacity Summary'!$B$139:$B$238,0),4),IF(INDEX('Capacity Summary'!$I$139:$BH$238,MATCH('Capacity Backing (Hide)'!BT$132,'Capacity Summary'!$B$139:$B$238,0),MATCH('Capacity Backing (Hide)'!$A160,'Capacity Summary'!$I$138:$BH$138,0))&lt;&gt;0,INDEX('Capacity Summary'!$I$139:$BH$238,MATCH('Capacity Backing (Hide)'!BT$132,'Capacity Summary'!$B$139:$B$238,0),MATCH('Capacity Backing (Hide)'!$A160,'Capacity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(Hide)'!$A160,'Capacity Summary'!$I$138:$BH$138,0))="x",INDEX('Capacity Summary'!$C$139:$F$238,MATCH('Capacity Backing (Hide)'!BU$132,'Capacity Summary'!$B$139:$B$238,0),4),IF(INDEX('Capacity Summary'!$I$139:$BH$238,MATCH('Capacity Backing (Hide)'!BU$132,'Capacity Summary'!$B$139:$B$238,0),MATCH('Capacity Backing (Hide)'!$A160,'Capacity Summary'!$I$138:$BH$138,0))&lt;&gt;0,INDEX('Capacity Summary'!$I$139:$BH$238,MATCH('Capacity Backing (Hide)'!BU$132,'Capacity Summary'!$B$139:$B$238,0),MATCH('Capacity Backing (Hide)'!$A160,'Capacity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(Hide)'!$A160,'Capacity Summary'!$I$138:$BH$138,0))="x",INDEX('Capacity Summary'!$C$139:$F$238,MATCH('Capacity Backing (Hide)'!BV$132,'Capacity Summary'!$B$139:$B$238,0),4),IF(INDEX('Capacity Summary'!$I$139:$BH$238,MATCH('Capacity Backing (Hide)'!BV$132,'Capacity Summary'!$B$139:$B$238,0),MATCH('Capacity Backing (Hide)'!$A160,'Capacity Summary'!$I$138:$BH$138,0))&lt;&gt;0,INDEX('Capacity Summary'!$I$139:$BH$238,MATCH('Capacity Backing (Hide)'!BV$132,'Capacity Summary'!$B$139:$B$238,0),MATCH('Capacity Backing (Hide)'!$A160,'Capacity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(Hide)'!$A160,'Capacity Summary'!$I$138:$BH$138,0))="x",INDEX('Capacity Summary'!$C$139:$F$238,MATCH('Capacity Backing (Hide)'!BW$132,'Capacity Summary'!$B$139:$B$238,0),4),IF(INDEX('Capacity Summary'!$I$139:$BH$238,MATCH('Capacity Backing (Hide)'!BW$132,'Capacity Summary'!$B$139:$B$238,0),MATCH('Capacity Backing (Hide)'!$A160,'Capacity Summary'!$I$138:$BH$138,0))&lt;&gt;0,INDEX('Capacity Summary'!$I$139:$BH$238,MATCH('Capacity Backing (Hide)'!BW$132,'Capacity Summary'!$B$139:$B$238,0),MATCH('Capacity Backing (Hide)'!$A160,'Capacity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(Hide)'!$A160,'Capacity Summary'!$I$138:$BH$138,0))="x",INDEX('Capacity Summary'!$C$139:$F$238,MATCH('Capacity Backing (Hide)'!BX$132,'Capacity Summary'!$B$139:$B$238,0),4),IF(INDEX('Capacity Summary'!$I$139:$BH$238,MATCH('Capacity Backing (Hide)'!BX$132,'Capacity Summary'!$B$139:$B$238,0),MATCH('Capacity Backing (Hide)'!$A160,'Capacity Summary'!$I$138:$BH$138,0))&lt;&gt;0,INDEX('Capacity Summary'!$I$139:$BH$238,MATCH('Capacity Backing (Hide)'!BX$132,'Capacity Summary'!$B$139:$B$238,0),MATCH('Capacity Backing (Hide)'!$A160,'Capacity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(Hide)'!$A160,'Capacity Summary'!$I$138:$BH$138,0))="x",INDEX('Capacity Summary'!$C$139:$F$238,MATCH('Capacity Backing (Hide)'!BY$132,'Capacity Summary'!$B$139:$B$238,0),4),IF(INDEX('Capacity Summary'!$I$139:$BH$238,MATCH('Capacity Backing (Hide)'!BY$132,'Capacity Summary'!$B$139:$B$238,0),MATCH('Capacity Backing (Hide)'!$A160,'Capacity Summary'!$I$138:$BH$138,0))&lt;&gt;0,INDEX('Capacity Summary'!$I$139:$BH$238,MATCH('Capacity Backing (Hide)'!BY$132,'Capacity Summary'!$B$139:$B$238,0),MATCH('Capacity Backing (Hide)'!$A160,'Capacity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(Hide)'!$A160,'Capacity Summary'!$I$138:$BH$138,0))="x",INDEX('Capacity Summary'!$C$139:$F$238,MATCH('Capacity Backing (Hide)'!BZ$132,'Capacity Summary'!$B$139:$B$238,0),4),IF(INDEX('Capacity Summary'!$I$139:$BH$238,MATCH('Capacity Backing (Hide)'!BZ$132,'Capacity Summary'!$B$139:$B$238,0),MATCH('Capacity Backing (Hide)'!$A160,'Capacity Summary'!$I$138:$BH$138,0))&lt;&gt;0,INDEX('Capacity Summary'!$I$139:$BH$238,MATCH('Capacity Backing (Hide)'!BZ$132,'Capacity Summary'!$B$139:$B$238,0),MATCH('Capacity Backing (Hide)'!$A160,'Capacity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(Hide)'!$A160,'Capacity Summary'!$I$138:$BH$138,0))="x",INDEX('Capacity Summary'!$C$139:$F$238,MATCH('Capacity Backing (Hide)'!CA$132,'Capacity Summary'!$B$139:$B$238,0),4),IF(INDEX('Capacity Summary'!$I$139:$BH$238,MATCH('Capacity Backing (Hide)'!CA$132,'Capacity Summary'!$B$139:$B$238,0),MATCH('Capacity Backing (Hide)'!$A160,'Capacity Summary'!$I$138:$BH$138,0))&lt;&gt;0,INDEX('Capacity Summary'!$I$139:$BH$238,MATCH('Capacity Backing (Hide)'!CA$132,'Capacity Summary'!$B$139:$B$238,0),MATCH('Capacity Backing (Hide)'!$A160,'Capacity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(Hide)'!$A160,'Capacity Summary'!$I$138:$BH$138,0))="x",INDEX('Capacity Summary'!$C$139:$F$238,MATCH('Capacity Backing (Hide)'!CB$132,'Capacity Summary'!$B$139:$B$238,0),4),IF(INDEX('Capacity Summary'!$I$139:$BH$238,MATCH('Capacity Backing (Hide)'!CB$132,'Capacity Summary'!$B$139:$B$238,0),MATCH('Capacity Backing (Hide)'!$A160,'Capacity Summary'!$I$138:$BH$138,0))&lt;&gt;0,INDEX('Capacity Summary'!$I$139:$BH$238,MATCH('Capacity Backing (Hide)'!CB$132,'Capacity Summary'!$B$139:$B$238,0),MATCH('Capacity Backing (Hide)'!$A160,'Capacity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(Hide)'!$A160,'Capacity Summary'!$I$138:$BH$138,0))="x",INDEX('Capacity Summary'!$C$139:$F$238,MATCH('Capacity Backing (Hide)'!CC$132,'Capacity Summary'!$B$139:$B$238,0),4),IF(INDEX('Capacity Summary'!$I$139:$BH$238,MATCH('Capacity Backing (Hide)'!CC$132,'Capacity Summary'!$B$139:$B$238,0),MATCH('Capacity Backing (Hide)'!$A160,'Capacity Summary'!$I$138:$BH$138,0))&lt;&gt;0,INDEX('Capacity Summary'!$I$139:$BH$238,MATCH('Capacity Backing (Hide)'!CC$132,'Capacity Summary'!$B$139:$B$238,0),MATCH('Capacity Backing (Hide)'!$A160,'Capacity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(Hide)'!$A160,'Capacity Summary'!$I$138:$BH$138,0))="x",INDEX('Capacity Summary'!$C$139:$F$238,MATCH('Capacity Backing (Hide)'!CD$132,'Capacity Summary'!$B$139:$B$238,0),4),IF(INDEX('Capacity Summary'!$I$139:$BH$238,MATCH('Capacity Backing (Hide)'!CD$132,'Capacity Summary'!$B$139:$B$238,0),MATCH('Capacity Backing (Hide)'!$A160,'Capacity Summary'!$I$138:$BH$138,0))&lt;&gt;0,INDEX('Capacity Summary'!$I$139:$BH$238,MATCH('Capacity Backing (Hide)'!CD$132,'Capacity Summary'!$B$139:$B$238,0),MATCH('Capacity Backing (Hide)'!$A160,'Capacity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(Hide)'!$A160,'Capacity Summary'!$I$138:$BH$138,0))="x",INDEX('Capacity Summary'!$C$139:$F$238,MATCH('Capacity Backing (Hide)'!CE$132,'Capacity Summary'!$B$139:$B$238,0),4),IF(INDEX('Capacity Summary'!$I$139:$BH$238,MATCH('Capacity Backing (Hide)'!CE$132,'Capacity Summary'!$B$139:$B$238,0),MATCH('Capacity Backing (Hide)'!$A160,'Capacity Summary'!$I$138:$BH$138,0))&lt;&gt;0,INDEX('Capacity Summary'!$I$139:$BH$238,MATCH('Capacity Backing (Hide)'!CE$132,'Capacity Summary'!$B$139:$B$238,0),MATCH('Capacity Backing (Hide)'!$A160,'Capacity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(Hide)'!$A160,'Capacity Summary'!$I$138:$BH$138,0))="x",INDEX('Capacity Summary'!$C$139:$F$238,MATCH('Capacity Backing (Hide)'!CF$132,'Capacity Summary'!$B$139:$B$238,0),4),IF(INDEX('Capacity Summary'!$I$139:$BH$238,MATCH('Capacity Backing (Hide)'!CF$132,'Capacity Summary'!$B$139:$B$238,0),MATCH('Capacity Backing (Hide)'!$A160,'Capacity Summary'!$I$138:$BH$138,0))&lt;&gt;0,INDEX('Capacity Summary'!$I$139:$BH$238,MATCH('Capacity Backing (Hide)'!CF$132,'Capacity Summary'!$B$139:$B$238,0),MATCH('Capacity Backing (Hide)'!$A160,'Capacity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(Hide)'!$A160,'Capacity Summary'!$I$138:$BH$138,0))="x",INDEX('Capacity Summary'!$C$139:$F$238,MATCH('Capacity Backing (Hide)'!CG$132,'Capacity Summary'!$B$139:$B$238,0),4),IF(INDEX('Capacity Summary'!$I$139:$BH$238,MATCH('Capacity Backing (Hide)'!CG$132,'Capacity Summary'!$B$139:$B$238,0),MATCH('Capacity Backing (Hide)'!$A160,'Capacity Summary'!$I$138:$BH$138,0))&lt;&gt;0,INDEX('Capacity Summary'!$I$139:$BH$238,MATCH('Capacity Backing (Hide)'!CG$132,'Capacity Summary'!$B$139:$B$238,0),MATCH('Capacity Backing (Hide)'!$A160,'Capacity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(Hide)'!$A160,'Capacity Summary'!$I$138:$BH$138,0))="x",INDEX('Capacity Summary'!$C$139:$F$238,MATCH('Capacity Backing (Hide)'!CH$132,'Capacity Summary'!$B$139:$B$238,0),4),IF(INDEX('Capacity Summary'!$I$139:$BH$238,MATCH('Capacity Backing (Hide)'!CH$132,'Capacity Summary'!$B$139:$B$238,0),MATCH('Capacity Backing (Hide)'!$A160,'Capacity Summary'!$I$138:$BH$138,0))&lt;&gt;0,INDEX('Capacity Summary'!$I$139:$BH$238,MATCH('Capacity Backing (Hide)'!CH$132,'Capacity Summary'!$B$139:$B$238,0),MATCH('Capacity Backing (Hide)'!$A160,'Capacity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(Hide)'!$A160,'Capacity Summary'!$I$138:$BH$138,0))="x",INDEX('Capacity Summary'!$C$139:$F$238,MATCH('Capacity Backing (Hide)'!CI$132,'Capacity Summary'!$B$139:$B$238,0),4),IF(INDEX('Capacity Summary'!$I$139:$BH$238,MATCH('Capacity Backing (Hide)'!CI$132,'Capacity Summary'!$B$139:$B$238,0),MATCH('Capacity Backing (Hide)'!$A160,'Capacity Summary'!$I$138:$BH$138,0))&lt;&gt;0,INDEX('Capacity Summary'!$I$139:$BH$238,MATCH('Capacity Backing (Hide)'!CI$132,'Capacity Summary'!$B$139:$B$238,0),MATCH('Capacity Backing (Hide)'!$A160,'Capacity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(Hide)'!$A160,'Capacity Summary'!$I$138:$BH$138,0))="x",INDEX('Capacity Summary'!$C$139:$F$238,MATCH('Capacity Backing (Hide)'!CJ$132,'Capacity Summary'!$B$139:$B$238,0),4),IF(INDEX('Capacity Summary'!$I$139:$BH$238,MATCH('Capacity Backing (Hide)'!CJ$132,'Capacity Summary'!$B$139:$B$238,0),MATCH('Capacity Backing (Hide)'!$A160,'Capacity Summary'!$I$138:$BH$138,0))&lt;&gt;0,INDEX('Capacity Summary'!$I$139:$BH$238,MATCH('Capacity Backing (Hide)'!CJ$132,'Capacity Summary'!$B$139:$B$238,0),MATCH('Capacity Backing (Hide)'!$A160,'Capacity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(Hide)'!$A160,'Capacity Summary'!$I$138:$BH$138,0))="x",INDEX('Capacity Summary'!$C$139:$F$238,MATCH('Capacity Backing (Hide)'!CK$132,'Capacity Summary'!$B$139:$B$238,0),4),IF(INDEX('Capacity Summary'!$I$139:$BH$238,MATCH('Capacity Backing (Hide)'!CK$132,'Capacity Summary'!$B$139:$B$238,0),MATCH('Capacity Backing (Hide)'!$A160,'Capacity Summary'!$I$138:$BH$138,0))&lt;&gt;0,INDEX('Capacity Summary'!$I$139:$BH$238,MATCH('Capacity Backing (Hide)'!CK$132,'Capacity Summary'!$B$139:$B$238,0),MATCH('Capacity Backing (Hide)'!$A160,'Capacity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(Hide)'!$A160,'Capacity Summary'!$I$138:$BH$138,0))="x",INDEX('Capacity Summary'!$C$139:$F$238,MATCH('Capacity Backing (Hide)'!CL$132,'Capacity Summary'!$B$139:$B$238,0),4),IF(INDEX('Capacity Summary'!$I$139:$BH$238,MATCH('Capacity Backing (Hide)'!CL$132,'Capacity Summary'!$B$139:$B$238,0),MATCH('Capacity Backing (Hide)'!$A160,'Capacity Summary'!$I$138:$BH$138,0))&lt;&gt;0,INDEX('Capacity Summary'!$I$139:$BH$238,MATCH('Capacity Backing (Hide)'!CL$132,'Capacity Summary'!$B$139:$B$238,0),MATCH('Capacity Backing (Hide)'!$A160,'Capacity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(Hide)'!$A160,'Capacity Summary'!$I$138:$BH$138,0))="x",INDEX('Capacity Summary'!$C$139:$F$238,MATCH('Capacity Backing (Hide)'!CM$132,'Capacity Summary'!$B$139:$B$238,0),4),IF(INDEX('Capacity Summary'!$I$139:$BH$238,MATCH('Capacity Backing (Hide)'!CM$132,'Capacity Summary'!$B$139:$B$238,0),MATCH('Capacity Backing (Hide)'!$A160,'Capacity Summary'!$I$138:$BH$138,0))&lt;&gt;0,INDEX('Capacity Summary'!$I$139:$BH$238,MATCH('Capacity Backing (Hide)'!CM$132,'Capacity Summary'!$B$139:$B$238,0),MATCH('Capacity Backing (Hide)'!$A160,'Capacity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(Hide)'!$A160,'Capacity Summary'!$I$138:$BH$138,0))="x",INDEX('Capacity Summary'!$C$139:$F$238,MATCH('Capacity Backing (Hide)'!CN$132,'Capacity Summary'!$B$139:$B$238,0),4),IF(INDEX('Capacity Summary'!$I$139:$BH$238,MATCH('Capacity Backing (Hide)'!CN$132,'Capacity Summary'!$B$139:$B$238,0),MATCH('Capacity Backing (Hide)'!$A160,'Capacity Summary'!$I$138:$BH$138,0))&lt;&gt;0,INDEX('Capacity Summary'!$I$139:$BH$238,MATCH('Capacity Backing (Hide)'!CN$132,'Capacity Summary'!$B$139:$B$238,0),MATCH('Capacity Backing (Hide)'!$A160,'Capacity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(Hide)'!$A160,'Capacity Summary'!$I$138:$BH$138,0))="x",INDEX('Capacity Summary'!$C$139:$F$238,MATCH('Capacity Backing (Hide)'!CO$132,'Capacity Summary'!$B$139:$B$238,0),4),IF(INDEX('Capacity Summary'!$I$139:$BH$238,MATCH('Capacity Backing (Hide)'!CO$132,'Capacity Summary'!$B$139:$B$238,0),MATCH('Capacity Backing (Hide)'!$A160,'Capacity Summary'!$I$138:$BH$138,0))&lt;&gt;0,INDEX('Capacity Summary'!$I$139:$BH$238,MATCH('Capacity Backing (Hide)'!CO$132,'Capacity Summary'!$B$139:$B$238,0),MATCH('Capacity Backing (Hide)'!$A160,'Capacity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(Hide)'!$A160,'Capacity Summary'!$I$138:$BH$138,0))="x",INDEX('Capacity Summary'!$C$139:$F$238,MATCH('Capacity Backing (Hide)'!CP$132,'Capacity Summary'!$B$139:$B$238,0),4),IF(INDEX('Capacity Summary'!$I$139:$BH$238,MATCH('Capacity Backing (Hide)'!CP$132,'Capacity Summary'!$B$139:$B$238,0),MATCH('Capacity Backing (Hide)'!$A160,'Capacity Summary'!$I$138:$BH$138,0))&lt;&gt;0,INDEX('Capacity Summary'!$I$139:$BH$238,MATCH('Capacity Backing (Hide)'!CP$132,'Capacity Summary'!$B$139:$B$238,0),MATCH('Capacity Backing (Hide)'!$A160,'Capacity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(Hide)'!$A160,'Capacity Summary'!$I$138:$BH$138,0))="x",INDEX('Capacity Summary'!$C$139:$F$238,MATCH('Capacity Backing (Hide)'!CQ$132,'Capacity Summary'!$B$139:$B$238,0),4),IF(INDEX('Capacity Summary'!$I$139:$BH$238,MATCH('Capacity Backing (Hide)'!CQ$132,'Capacity Summary'!$B$139:$B$238,0),MATCH('Capacity Backing (Hide)'!$A160,'Capacity Summary'!$I$138:$BH$138,0))&lt;&gt;0,INDEX('Capacity Summary'!$I$139:$BH$238,MATCH('Capacity Backing (Hide)'!CQ$132,'Capacity Summary'!$B$139:$B$238,0),MATCH('Capacity Backing (Hide)'!$A160,'Capacity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(Hide)'!$A160,'Capacity Summary'!$I$138:$BH$138,0))="x",INDEX('Capacity Summary'!$C$139:$F$238,MATCH('Capacity Backing (Hide)'!CR$132,'Capacity Summary'!$B$139:$B$238,0),4),IF(INDEX('Capacity Summary'!$I$139:$BH$238,MATCH('Capacity Backing (Hide)'!CR$132,'Capacity Summary'!$B$139:$B$238,0),MATCH('Capacity Backing (Hide)'!$A160,'Capacity Summary'!$I$138:$BH$138,0))&lt;&gt;0,INDEX('Capacity Summary'!$I$139:$BH$238,MATCH('Capacity Backing (Hide)'!CR$132,'Capacity Summary'!$B$139:$B$238,0),MATCH('Capacity Backing (Hide)'!$A160,'Capacity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(Hide)'!$A160,'Capacity Summary'!$I$138:$BH$138,0))="x",INDEX('Capacity Summary'!$C$139:$F$238,MATCH('Capacity Backing (Hide)'!CS$132,'Capacity Summary'!$B$139:$B$238,0),4),IF(INDEX('Capacity Summary'!$I$139:$BH$238,MATCH('Capacity Backing (Hide)'!CS$132,'Capacity Summary'!$B$139:$B$238,0),MATCH('Capacity Backing (Hide)'!$A160,'Capacity Summary'!$I$138:$BH$138,0))&lt;&gt;0,INDEX('Capacity Summary'!$I$139:$BH$238,MATCH('Capacity Backing (Hide)'!CS$132,'Capacity Summary'!$B$139:$B$238,0),MATCH('Capacity Backing (Hide)'!$A160,'Capacity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(Hide)'!$A160,'Capacity Summary'!$I$138:$BH$138,0))="x",INDEX('Capacity Summary'!$C$139:$F$238,MATCH('Capacity Backing (Hide)'!CT$132,'Capacity Summary'!$B$139:$B$238,0),4),IF(INDEX('Capacity Summary'!$I$139:$BH$238,MATCH('Capacity Backing (Hide)'!CT$132,'Capacity Summary'!$B$139:$B$238,0),MATCH('Capacity Backing (Hide)'!$A160,'Capacity Summary'!$I$138:$BH$138,0))&lt;&gt;0,INDEX('Capacity Summary'!$I$139:$BH$238,MATCH('Capacity Backing (Hide)'!CT$132,'Capacity Summary'!$B$139:$B$238,0),MATCH('Capacity Backing (Hide)'!$A160,'Capacity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(Hide)'!$A160,'Capacity Summary'!$I$138:$BH$138,0))="x",INDEX('Capacity Summary'!$C$139:$F$238,MATCH('Capacity Backing (Hide)'!CU$132,'Capacity Summary'!$B$139:$B$238,0),4),IF(INDEX('Capacity Summary'!$I$139:$BH$238,MATCH('Capacity Backing (Hide)'!CU$132,'Capacity Summary'!$B$139:$B$238,0),MATCH('Capacity Backing (Hide)'!$A160,'Capacity Summary'!$I$138:$BH$138,0))&lt;&gt;0,INDEX('Capacity Summary'!$I$139:$BH$238,MATCH('Capacity Backing (Hide)'!CU$132,'Capacity Summary'!$B$139:$B$238,0),MATCH('Capacity Backing (Hide)'!$A160,'Capacity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(Hide)'!$A160,'Capacity Summary'!$I$138:$BH$138,0))="x",INDEX('Capacity Summary'!$C$139:$F$238,MATCH('Capacity Backing (Hide)'!CV$132,'Capacity Summary'!$B$139:$B$238,0),4),IF(INDEX('Capacity Summary'!$I$139:$BH$238,MATCH('Capacity Backing (Hide)'!CV$132,'Capacity Summary'!$B$139:$B$238,0),MATCH('Capacity Backing (Hide)'!$A160,'Capacity Summary'!$I$138:$BH$138,0))&lt;&gt;0,INDEX('Capacity Summary'!$I$139:$BH$238,MATCH('Capacity Backing (Hide)'!CV$132,'Capacity Summary'!$B$139:$B$238,0),MATCH('Capacity Backing (Hide)'!$A160,'Capacity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(Hide)'!$A160,'Capacity Summary'!$I$138:$BH$138,0))="x",INDEX('Capacity Summary'!$C$139:$F$238,MATCH('Capacity Backing (Hide)'!CW$132,'Capacity Summary'!$B$139:$B$238,0),4),IF(INDEX('Capacity Summary'!$I$139:$BH$238,MATCH('Capacity Backing (Hide)'!CW$132,'Capacity Summary'!$B$139:$B$238,0),MATCH('Capacity Backing (Hide)'!$A160,'Capacity Summary'!$I$138:$BH$138,0))&lt;&gt;0,INDEX('Capacity Summary'!$I$139:$BH$238,MATCH('Capacity Backing (Hide)'!CW$132,'Capacity Summary'!$B$139:$B$238,0),MATCH('Capacity Backing (Hide)'!$A160,'Capacity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(Hide)'!$A161,'Capacity Summary'!$I$138:$BH$138,0))="x",INDEX('Capacity Summary'!$C$139:$F$238,MATCH('Capacity Backing (Hide)'!B$132,'Capacity Summary'!$B$139:$B$238,0),4),IF(INDEX('Capacity Summary'!$I$139:$BH$238,MATCH('Capacity Backing (Hide)'!B$132,'Capacity Summary'!$B$139:$B$238,0),MATCH('Capacity Backing (Hide)'!$A161,'Capacity Summary'!$I$138:$BH$138,0))&lt;&gt;0,INDEX('Capacity Summary'!$I$139:$BH$238,MATCH('Capacity Backing (Hide)'!B$132,'Capacity Summary'!$B$139:$B$238,0),MATCH('Capacity Backing (Hide)'!$A161,'Capacity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(Hide)'!$A161,'Capacity Summary'!$I$138:$BH$138,0))="x",INDEX('Capacity Summary'!$C$139:$F$238,MATCH('Capacity Backing (Hide)'!C$132,'Capacity Summary'!$B$139:$B$238,0),4),IF(INDEX('Capacity Summary'!$I$139:$BH$238,MATCH('Capacity Backing (Hide)'!C$132,'Capacity Summary'!$B$139:$B$238,0),MATCH('Capacity Backing (Hide)'!$A161,'Capacity Summary'!$I$138:$BH$138,0))&lt;&gt;0,INDEX('Capacity Summary'!$I$139:$BH$238,MATCH('Capacity Backing (Hide)'!C$132,'Capacity Summary'!$B$139:$B$238,0),MATCH('Capacity Backing (Hide)'!$A161,'Capacity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(Hide)'!$A161,'Capacity Summary'!$I$138:$BH$138,0))="x",INDEX('Capacity Summary'!$C$139:$F$238,MATCH('Capacity Backing (Hide)'!D$132,'Capacity Summary'!$B$139:$B$238,0),4),IF(INDEX('Capacity Summary'!$I$139:$BH$238,MATCH('Capacity Backing (Hide)'!D$132,'Capacity Summary'!$B$139:$B$238,0),MATCH('Capacity Backing (Hide)'!$A161,'Capacity Summary'!$I$138:$BH$138,0))&lt;&gt;0,INDEX('Capacity Summary'!$I$139:$BH$238,MATCH('Capacity Backing (Hide)'!D$132,'Capacity Summary'!$B$139:$B$238,0),MATCH('Capacity Backing (Hide)'!$A161,'Capacity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(Hide)'!$A161,'Capacity Summary'!$I$138:$BH$138,0))="x",INDEX('Capacity Summary'!$C$139:$F$238,MATCH('Capacity Backing (Hide)'!E$132,'Capacity Summary'!$B$139:$B$238,0),4),IF(INDEX('Capacity Summary'!$I$139:$BH$238,MATCH('Capacity Backing (Hide)'!E$132,'Capacity Summary'!$B$139:$B$238,0),MATCH('Capacity Backing (Hide)'!$A161,'Capacity Summary'!$I$138:$BH$138,0))&lt;&gt;0,INDEX('Capacity Summary'!$I$139:$BH$238,MATCH('Capacity Backing (Hide)'!E$132,'Capacity Summary'!$B$139:$B$238,0),MATCH('Capacity Backing (Hide)'!$A161,'Capacity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(Hide)'!$A161,'Capacity Summary'!$I$138:$BH$138,0))="x",INDEX('Capacity Summary'!$C$139:$F$238,MATCH('Capacity Backing (Hide)'!F$132,'Capacity Summary'!$B$139:$B$238,0),4),IF(INDEX('Capacity Summary'!$I$139:$BH$238,MATCH('Capacity Backing (Hide)'!F$132,'Capacity Summary'!$B$139:$B$238,0),MATCH('Capacity Backing (Hide)'!$A161,'Capacity Summary'!$I$138:$BH$138,0))&lt;&gt;0,INDEX('Capacity Summary'!$I$139:$BH$238,MATCH('Capacity Backing (Hide)'!F$132,'Capacity Summary'!$B$139:$B$238,0),MATCH('Capacity Backing (Hide)'!$A161,'Capacity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(Hide)'!$A161,'Capacity Summary'!$I$138:$BH$138,0))="x",INDEX('Capacity Summary'!$C$139:$F$238,MATCH('Capacity Backing (Hide)'!G$132,'Capacity Summary'!$B$139:$B$238,0),4),IF(INDEX('Capacity Summary'!$I$139:$BH$238,MATCH('Capacity Backing (Hide)'!G$132,'Capacity Summary'!$B$139:$B$238,0),MATCH('Capacity Backing (Hide)'!$A161,'Capacity Summary'!$I$138:$BH$138,0))&lt;&gt;0,INDEX('Capacity Summary'!$I$139:$BH$238,MATCH('Capacity Backing (Hide)'!G$132,'Capacity Summary'!$B$139:$B$238,0),MATCH('Capacity Backing (Hide)'!$A161,'Capacity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(Hide)'!$A161,'Capacity Summary'!$I$138:$BH$138,0))="x",INDEX('Capacity Summary'!$C$139:$F$238,MATCH('Capacity Backing (Hide)'!H$132,'Capacity Summary'!$B$139:$B$238,0),4),IF(INDEX('Capacity Summary'!$I$139:$BH$238,MATCH('Capacity Backing (Hide)'!H$132,'Capacity Summary'!$B$139:$B$238,0),MATCH('Capacity Backing (Hide)'!$A161,'Capacity Summary'!$I$138:$BH$138,0))&lt;&gt;0,INDEX('Capacity Summary'!$I$139:$BH$238,MATCH('Capacity Backing (Hide)'!H$132,'Capacity Summary'!$B$139:$B$238,0),MATCH('Capacity Backing (Hide)'!$A161,'Capacity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(Hide)'!$A161,'Capacity Summary'!$I$138:$BH$138,0))="x",INDEX('Capacity Summary'!$C$139:$F$238,MATCH('Capacity Backing (Hide)'!I$132,'Capacity Summary'!$B$139:$B$238,0),4),IF(INDEX('Capacity Summary'!$I$139:$BH$238,MATCH('Capacity Backing (Hide)'!I$132,'Capacity Summary'!$B$139:$B$238,0),MATCH('Capacity Backing (Hide)'!$A161,'Capacity Summary'!$I$138:$BH$138,0))&lt;&gt;0,INDEX('Capacity Summary'!$I$139:$BH$238,MATCH('Capacity Backing (Hide)'!I$132,'Capacity Summary'!$B$139:$B$238,0),MATCH('Capacity Backing (Hide)'!$A161,'Capacity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(Hide)'!$A161,'Capacity Summary'!$I$138:$BH$138,0))="x",INDEX('Capacity Summary'!$C$139:$F$238,MATCH('Capacity Backing (Hide)'!J$132,'Capacity Summary'!$B$139:$B$238,0),4),IF(INDEX('Capacity Summary'!$I$139:$BH$238,MATCH('Capacity Backing (Hide)'!J$132,'Capacity Summary'!$B$139:$B$238,0),MATCH('Capacity Backing (Hide)'!$A161,'Capacity Summary'!$I$138:$BH$138,0))&lt;&gt;0,INDEX('Capacity Summary'!$I$139:$BH$238,MATCH('Capacity Backing (Hide)'!J$132,'Capacity Summary'!$B$139:$B$238,0),MATCH('Capacity Backing (Hide)'!$A161,'Capacity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(Hide)'!$A161,'Capacity Summary'!$I$138:$BH$138,0))="x",INDEX('Capacity Summary'!$C$139:$F$238,MATCH('Capacity Backing (Hide)'!K$132,'Capacity Summary'!$B$139:$B$238,0),4),IF(INDEX('Capacity Summary'!$I$139:$BH$238,MATCH('Capacity Backing (Hide)'!K$132,'Capacity Summary'!$B$139:$B$238,0),MATCH('Capacity Backing (Hide)'!$A161,'Capacity Summary'!$I$138:$BH$138,0))&lt;&gt;0,INDEX('Capacity Summary'!$I$139:$BH$238,MATCH('Capacity Backing (Hide)'!K$132,'Capacity Summary'!$B$139:$B$238,0),MATCH('Capacity Backing (Hide)'!$A161,'Capacity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(Hide)'!$A161,'Capacity Summary'!$I$138:$BH$138,0))="x",INDEX('Capacity Summary'!$C$139:$F$238,MATCH('Capacity Backing (Hide)'!L$132,'Capacity Summary'!$B$139:$B$238,0),4),IF(INDEX('Capacity Summary'!$I$139:$BH$238,MATCH('Capacity Backing (Hide)'!L$132,'Capacity Summary'!$B$139:$B$238,0),MATCH('Capacity Backing (Hide)'!$A161,'Capacity Summary'!$I$138:$BH$138,0))&lt;&gt;0,INDEX('Capacity Summary'!$I$139:$BH$238,MATCH('Capacity Backing (Hide)'!L$132,'Capacity Summary'!$B$139:$B$238,0),MATCH('Capacity Backing (Hide)'!$A161,'Capacity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(Hide)'!$A161,'Capacity Summary'!$I$138:$BH$138,0))="x",INDEX('Capacity Summary'!$C$139:$F$238,MATCH('Capacity Backing (Hide)'!M$132,'Capacity Summary'!$B$139:$B$238,0),4),IF(INDEX('Capacity Summary'!$I$139:$BH$238,MATCH('Capacity Backing (Hide)'!M$132,'Capacity Summary'!$B$139:$B$238,0),MATCH('Capacity Backing (Hide)'!$A161,'Capacity Summary'!$I$138:$BH$138,0))&lt;&gt;0,INDEX('Capacity Summary'!$I$139:$BH$238,MATCH('Capacity Backing (Hide)'!M$132,'Capacity Summary'!$B$139:$B$238,0),MATCH('Capacity Backing (Hide)'!$A161,'Capacity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(Hide)'!$A161,'Capacity Summary'!$I$138:$BH$138,0))="x",INDEX('Capacity Summary'!$C$139:$F$238,MATCH('Capacity Backing (Hide)'!N$132,'Capacity Summary'!$B$139:$B$238,0),4),IF(INDEX('Capacity Summary'!$I$139:$BH$238,MATCH('Capacity Backing (Hide)'!N$132,'Capacity Summary'!$B$139:$B$238,0),MATCH('Capacity Backing (Hide)'!$A161,'Capacity Summary'!$I$138:$BH$138,0))&lt;&gt;0,INDEX('Capacity Summary'!$I$139:$BH$238,MATCH('Capacity Backing (Hide)'!N$132,'Capacity Summary'!$B$139:$B$238,0),MATCH('Capacity Backing (Hide)'!$A161,'Capacity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(Hide)'!$A161,'Capacity Summary'!$I$138:$BH$138,0))="x",INDEX('Capacity Summary'!$C$139:$F$238,MATCH('Capacity Backing (Hide)'!O$132,'Capacity Summary'!$B$139:$B$238,0),4),IF(INDEX('Capacity Summary'!$I$139:$BH$238,MATCH('Capacity Backing (Hide)'!O$132,'Capacity Summary'!$B$139:$B$238,0),MATCH('Capacity Backing (Hide)'!$A161,'Capacity Summary'!$I$138:$BH$138,0))&lt;&gt;0,INDEX('Capacity Summary'!$I$139:$BH$238,MATCH('Capacity Backing (Hide)'!O$132,'Capacity Summary'!$B$139:$B$238,0),MATCH('Capacity Backing (Hide)'!$A161,'Capacity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(Hide)'!$A161,'Capacity Summary'!$I$138:$BH$138,0))="x",INDEX('Capacity Summary'!$C$139:$F$238,MATCH('Capacity Backing (Hide)'!P$132,'Capacity Summary'!$B$139:$B$238,0),4),IF(INDEX('Capacity Summary'!$I$139:$BH$238,MATCH('Capacity Backing (Hide)'!P$132,'Capacity Summary'!$B$139:$B$238,0),MATCH('Capacity Backing (Hide)'!$A161,'Capacity Summary'!$I$138:$BH$138,0))&lt;&gt;0,INDEX('Capacity Summary'!$I$139:$BH$238,MATCH('Capacity Backing (Hide)'!P$132,'Capacity Summary'!$B$139:$B$238,0),MATCH('Capacity Backing (Hide)'!$A161,'Capacity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(Hide)'!$A161,'Capacity Summary'!$I$138:$BH$138,0))="x",INDEX('Capacity Summary'!$C$139:$F$238,MATCH('Capacity Backing (Hide)'!Q$132,'Capacity Summary'!$B$139:$B$238,0),4),IF(INDEX('Capacity Summary'!$I$139:$BH$238,MATCH('Capacity Backing (Hide)'!Q$132,'Capacity Summary'!$B$139:$B$238,0),MATCH('Capacity Backing (Hide)'!$A161,'Capacity Summary'!$I$138:$BH$138,0))&lt;&gt;0,INDEX('Capacity Summary'!$I$139:$BH$238,MATCH('Capacity Backing (Hide)'!Q$132,'Capacity Summary'!$B$139:$B$238,0),MATCH('Capacity Backing (Hide)'!$A161,'Capacity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(Hide)'!$A161,'Capacity Summary'!$I$138:$BH$138,0))="x",INDEX('Capacity Summary'!$C$139:$F$238,MATCH('Capacity Backing (Hide)'!R$132,'Capacity Summary'!$B$139:$B$238,0),4),IF(INDEX('Capacity Summary'!$I$139:$BH$238,MATCH('Capacity Backing (Hide)'!R$132,'Capacity Summary'!$B$139:$B$238,0),MATCH('Capacity Backing (Hide)'!$A161,'Capacity Summary'!$I$138:$BH$138,0))&lt;&gt;0,INDEX('Capacity Summary'!$I$139:$BH$238,MATCH('Capacity Backing (Hide)'!R$132,'Capacity Summary'!$B$139:$B$238,0),MATCH('Capacity Backing (Hide)'!$A161,'Capacity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(Hide)'!$A161,'Capacity Summary'!$I$138:$BH$138,0))="x",INDEX('Capacity Summary'!$C$139:$F$238,MATCH('Capacity Backing (Hide)'!S$132,'Capacity Summary'!$B$139:$B$238,0),4),IF(INDEX('Capacity Summary'!$I$139:$BH$238,MATCH('Capacity Backing (Hide)'!S$132,'Capacity Summary'!$B$139:$B$238,0),MATCH('Capacity Backing (Hide)'!$A161,'Capacity Summary'!$I$138:$BH$138,0))&lt;&gt;0,INDEX('Capacity Summary'!$I$139:$BH$238,MATCH('Capacity Backing (Hide)'!S$132,'Capacity Summary'!$B$139:$B$238,0),MATCH('Capacity Backing (Hide)'!$A161,'Capacity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(Hide)'!$A161,'Capacity Summary'!$I$138:$BH$138,0))="x",INDEX('Capacity Summary'!$C$139:$F$238,MATCH('Capacity Backing (Hide)'!T$132,'Capacity Summary'!$B$139:$B$238,0),4),IF(INDEX('Capacity Summary'!$I$139:$BH$238,MATCH('Capacity Backing (Hide)'!T$132,'Capacity Summary'!$B$139:$B$238,0),MATCH('Capacity Backing (Hide)'!$A161,'Capacity Summary'!$I$138:$BH$138,0))&lt;&gt;0,INDEX('Capacity Summary'!$I$139:$BH$238,MATCH('Capacity Backing (Hide)'!T$132,'Capacity Summary'!$B$139:$B$238,0),MATCH('Capacity Backing (Hide)'!$A161,'Capacity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(Hide)'!$A161,'Capacity Summary'!$I$138:$BH$138,0))="x",INDEX('Capacity Summary'!$C$139:$F$238,MATCH('Capacity Backing (Hide)'!U$132,'Capacity Summary'!$B$139:$B$238,0),4),IF(INDEX('Capacity Summary'!$I$139:$BH$238,MATCH('Capacity Backing (Hide)'!U$132,'Capacity Summary'!$B$139:$B$238,0),MATCH('Capacity Backing (Hide)'!$A161,'Capacity Summary'!$I$138:$BH$138,0))&lt;&gt;0,INDEX('Capacity Summary'!$I$139:$BH$238,MATCH('Capacity Backing (Hide)'!U$132,'Capacity Summary'!$B$139:$B$238,0),MATCH('Capacity Backing (Hide)'!$A161,'Capacity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(Hide)'!$A161,'Capacity Summary'!$I$138:$BH$138,0))="x",INDEX('Capacity Summary'!$C$139:$F$238,MATCH('Capacity Backing (Hide)'!V$132,'Capacity Summary'!$B$139:$B$238,0),4),IF(INDEX('Capacity Summary'!$I$139:$BH$238,MATCH('Capacity Backing (Hide)'!V$132,'Capacity Summary'!$B$139:$B$238,0),MATCH('Capacity Backing (Hide)'!$A161,'Capacity Summary'!$I$138:$BH$138,0))&lt;&gt;0,INDEX('Capacity Summary'!$I$139:$BH$238,MATCH('Capacity Backing (Hide)'!V$132,'Capacity Summary'!$B$139:$B$238,0),MATCH('Capacity Backing (Hide)'!$A161,'Capacity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(Hide)'!$A161,'Capacity Summary'!$I$138:$BH$138,0))="x",INDEX('Capacity Summary'!$C$139:$F$238,MATCH('Capacity Backing (Hide)'!W$132,'Capacity Summary'!$B$139:$B$238,0),4),IF(INDEX('Capacity Summary'!$I$139:$BH$238,MATCH('Capacity Backing (Hide)'!W$132,'Capacity Summary'!$B$139:$B$238,0),MATCH('Capacity Backing (Hide)'!$A161,'Capacity Summary'!$I$138:$BH$138,0))&lt;&gt;0,INDEX('Capacity Summary'!$I$139:$BH$238,MATCH('Capacity Backing (Hide)'!W$132,'Capacity Summary'!$B$139:$B$238,0),MATCH('Capacity Backing (Hide)'!$A161,'Capacity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(Hide)'!$A161,'Capacity Summary'!$I$138:$BH$138,0))="x",INDEX('Capacity Summary'!$C$139:$F$238,MATCH('Capacity Backing (Hide)'!X$132,'Capacity Summary'!$B$139:$B$238,0),4),IF(INDEX('Capacity Summary'!$I$139:$BH$238,MATCH('Capacity Backing (Hide)'!X$132,'Capacity Summary'!$B$139:$B$238,0),MATCH('Capacity Backing (Hide)'!$A161,'Capacity Summary'!$I$138:$BH$138,0))&lt;&gt;0,INDEX('Capacity Summary'!$I$139:$BH$238,MATCH('Capacity Backing (Hide)'!X$132,'Capacity Summary'!$B$139:$B$238,0),MATCH('Capacity Backing (Hide)'!$A161,'Capacity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(Hide)'!$A161,'Capacity Summary'!$I$138:$BH$138,0))="x",INDEX('Capacity Summary'!$C$139:$F$238,MATCH('Capacity Backing (Hide)'!Y$132,'Capacity Summary'!$B$139:$B$238,0),4),IF(INDEX('Capacity Summary'!$I$139:$BH$238,MATCH('Capacity Backing (Hide)'!Y$132,'Capacity Summary'!$B$139:$B$238,0),MATCH('Capacity Backing (Hide)'!$A161,'Capacity Summary'!$I$138:$BH$138,0))&lt;&gt;0,INDEX('Capacity Summary'!$I$139:$BH$238,MATCH('Capacity Backing (Hide)'!Y$132,'Capacity Summary'!$B$139:$B$238,0),MATCH('Capacity Backing (Hide)'!$A161,'Capacity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(Hide)'!$A161,'Capacity Summary'!$I$138:$BH$138,0))="x",INDEX('Capacity Summary'!$C$139:$F$238,MATCH('Capacity Backing (Hide)'!Z$132,'Capacity Summary'!$B$139:$B$238,0),4),IF(INDEX('Capacity Summary'!$I$139:$BH$238,MATCH('Capacity Backing (Hide)'!Z$132,'Capacity Summary'!$B$139:$B$238,0),MATCH('Capacity Backing (Hide)'!$A161,'Capacity Summary'!$I$138:$BH$138,0))&lt;&gt;0,INDEX('Capacity Summary'!$I$139:$BH$238,MATCH('Capacity Backing (Hide)'!Z$132,'Capacity Summary'!$B$139:$B$238,0),MATCH('Capacity Backing (Hide)'!$A161,'Capacity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(Hide)'!$A161,'Capacity Summary'!$I$138:$BH$138,0))="x",INDEX('Capacity Summary'!$C$139:$F$238,MATCH('Capacity Backing (Hide)'!AA$132,'Capacity Summary'!$B$139:$B$238,0),4),IF(INDEX('Capacity Summary'!$I$139:$BH$238,MATCH('Capacity Backing (Hide)'!AA$132,'Capacity Summary'!$B$139:$B$238,0),MATCH('Capacity Backing (Hide)'!$A161,'Capacity Summary'!$I$138:$BH$138,0))&lt;&gt;0,INDEX('Capacity Summary'!$I$139:$BH$238,MATCH('Capacity Backing (Hide)'!AA$132,'Capacity Summary'!$B$139:$B$238,0),MATCH('Capacity Backing (Hide)'!$A161,'Capacity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(Hide)'!$A161,'Capacity Summary'!$I$138:$BH$138,0))="x",INDEX('Capacity Summary'!$C$139:$F$238,MATCH('Capacity Backing (Hide)'!AB$132,'Capacity Summary'!$B$139:$B$238,0),4),IF(INDEX('Capacity Summary'!$I$139:$BH$238,MATCH('Capacity Backing (Hide)'!AB$132,'Capacity Summary'!$B$139:$B$238,0),MATCH('Capacity Backing (Hide)'!$A161,'Capacity Summary'!$I$138:$BH$138,0))&lt;&gt;0,INDEX('Capacity Summary'!$I$139:$BH$238,MATCH('Capacity Backing (Hide)'!AB$132,'Capacity Summary'!$B$139:$B$238,0),MATCH('Capacity Backing (Hide)'!$A161,'Capacity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(Hide)'!$A161,'Capacity Summary'!$I$138:$BH$138,0))="x",INDEX('Capacity Summary'!$C$139:$F$238,MATCH('Capacity Backing (Hide)'!AC$132,'Capacity Summary'!$B$139:$B$238,0),4),IF(INDEX('Capacity Summary'!$I$139:$BH$238,MATCH('Capacity Backing (Hide)'!AC$132,'Capacity Summary'!$B$139:$B$238,0),MATCH('Capacity Backing (Hide)'!$A161,'Capacity Summary'!$I$138:$BH$138,0))&lt;&gt;0,INDEX('Capacity Summary'!$I$139:$BH$238,MATCH('Capacity Backing (Hide)'!AC$132,'Capacity Summary'!$B$139:$B$238,0),MATCH('Capacity Backing (Hide)'!$A161,'Capacity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(Hide)'!$A161,'Capacity Summary'!$I$138:$BH$138,0))="x",INDEX('Capacity Summary'!$C$139:$F$238,MATCH('Capacity Backing (Hide)'!AD$132,'Capacity Summary'!$B$139:$B$238,0),4),IF(INDEX('Capacity Summary'!$I$139:$BH$238,MATCH('Capacity Backing (Hide)'!AD$132,'Capacity Summary'!$B$139:$B$238,0),MATCH('Capacity Backing (Hide)'!$A161,'Capacity Summary'!$I$138:$BH$138,0))&lt;&gt;0,INDEX('Capacity Summary'!$I$139:$BH$238,MATCH('Capacity Backing (Hide)'!AD$132,'Capacity Summary'!$B$139:$B$238,0),MATCH('Capacity Backing (Hide)'!$A161,'Capacity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(Hide)'!$A161,'Capacity Summary'!$I$138:$BH$138,0))="x",INDEX('Capacity Summary'!$C$139:$F$238,MATCH('Capacity Backing (Hide)'!AE$132,'Capacity Summary'!$B$139:$B$238,0),4),IF(INDEX('Capacity Summary'!$I$139:$BH$238,MATCH('Capacity Backing (Hide)'!AE$132,'Capacity Summary'!$B$139:$B$238,0),MATCH('Capacity Backing (Hide)'!$A161,'Capacity Summary'!$I$138:$BH$138,0))&lt;&gt;0,INDEX('Capacity Summary'!$I$139:$BH$238,MATCH('Capacity Backing (Hide)'!AE$132,'Capacity Summary'!$B$139:$B$238,0),MATCH('Capacity Backing (Hide)'!$A161,'Capacity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(Hide)'!$A161,'Capacity Summary'!$I$138:$BH$138,0))="x",INDEX('Capacity Summary'!$C$139:$F$238,MATCH('Capacity Backing (Hide)'!AF$132,'Capacity Summary'!$B$139:$B$238,0),4),IF(INDEX('Capacity Summary'!$I$139:$BH$238,MATCH('Capacity Backing (Hide)'!AF$132,'Capacity Summary'!$B$139:$B$238,0),MATCH('Capacity Backing (Hide)'!$A161,'Capacity Summary'!$I$138:$BH$138,0))&lt;&gt;0,INDEX('Capacity Summary'!$I$139:$BH$238,MATCH('Capacity Backing (Hide)'!AF$132,'Capacity Summary'!$B$139:$B$238,0),MATCH('Capacity Backing (Hide)'!$A161,'Capacity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(Hide)'!$A161,'Capacity Summary'!$I$138:$BH$138,0))="x",INDEX('Capacity Summary'!$C$139:$F$238,MATCH('Capacity Backing (Hide)'!AG$132,'Capacity Summary'!$B$139:$B$238,0),4),IF(INDEX('Capacity Summary'!$I$139:$BH$238,MATCH('Capacity Backing (Hide)'!AG$132,'Capacity Summary'!$B$139:$B$238,0),MATCH('Capacity Backing (Hide)'!$A161,'Capacity Summary'!$I$138:$BH$138,0))&lt;&gt;0,INDEX('Capacity Summary'!$I$139:$BH$238,MATCH('Capacity Backing (Hide)'!AG$132,'Capacity Summary'!$B$139:$B$238,0),MATCH('Capacity Backing (Hide)'!$A161,'Capacity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(Hide)'!$A161,'Capacity Summary'!$I$138:$BH$138,0))="x",INDEX('Capacity Summary'!$C$139:$F$238,MATCH('Capacity Backing (Hide)'!AH$132,'Capacity Summary'!$B$139:$B$238,0),4),IF(INDEX('Capacity Summary'!$I$139:$BH$238,MATCH('Capacity Backing (Hide)'!AH$132,'Capacity Summary'!$B$139:$B$238,0),MATCH('Capacity Backing (Hide)'!$A161,'Capacity Summary'!$I$138:$BH$138,0))&lt;&gt;0,INDEX('Capacity Summary'!$I$139:$BH$238,MATCH('Capacity Backing (Hide)'!AH$132,'Capacity Summary'!$B$139:$B$238,0),MATCH('Capacity Backing (Hide)'!$A161,'Capacity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(Hide)'!$A161,'Capacity Summary'!$I$138:$BH$138,0))="x",INDEX('Capacity Summary'!$C$139:$F$238,MATCH('Capacity Backing (Hide)'!AI$132,'Capacity Summary'!$B$139:$B$238,0),4),IF(INDEX('Capacity Summary'!$I$139:$BH$238,MATCH('Capacity Backing (Hide)'!AI$132,'Capacity Summary'!$B$139:$B$238,0),MATCH('Capacity Backing (Hide)'!$A161,'Capacity Summary'!$I$138:$BH$138,0))&lt;&gt;0,INDEX('Capacity Summary'!$I$139:$BH$238,MATCH('Capacity Backing (Hide)'!AI$132,'Capacity Summary'!$B$139:$B$238,0),MATCH('Capacity Backing (Hide)'!$A161,'Capacity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(Hide)'!$A161,'Capacity Summary'!$I$138:$BH$138,0))="x",INDEX('Capacity Summary'!$C$139:$F$238,MATCH('Capacity Backing (Hide)'!AJ$132,'Capacity Summary'!$B$139:$B$238,0),4),IF(INDEX('Capacity Summary'!$I$139:$BH$238,MATCH('Capacity Backing (Hide)'!AJ$132,'Capacity Summary'!$B$139:$B$238,0),MATCH('Capacity Backing (Hide)'!$A161,'Capacity Summary'!$I$138:$BH$138,0))&lt;&gt;0,INDEX('Capacity Summary'!$I$139:$BH$238,MATCH('Capacity Backing (Hide)'!AJ$132,'Capacity Summary'!$B$139:$B$238,0),MATCH('Capacity Backing (Hide)'!$A161,'Capacity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(Hide)'!$A161,'Capacity Summary'!$I$138:$BH$138,0))="x",INDEX('Capacity Summary'!$C$139:$F$238,MATCH('Capacity Backing (Hide)'!AK$132,'Capacity Summary'!$B$139:$B$238,0),4),IF(INDEX('Capacity Summary'!$I$139:$BH$238,MATCH('Capacity Backing (Hide)'!AK$132,'Capacity Summary'!$B$139:$B$238,0),MATCH('Capacity Backing (Hide)'!$A161,'Capacity Summary'!$I$138:$BH$138,0))&lt;&gt;0,INDEX('Capacity Summary'!$I$139:$BH$238,MATCH('Capacity Backing (Hide)'!AK$132,'Capacity Summary'!$B$139:$B$238,0),MATCH('Capacity Backing (Hide)'!$A161,'Capacity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(Hide)'!$A161,'Capacity Summary'!$I$138:$BH$138,0))="x",INDEX('Capacity Summary'!$C$139:$F$238,MATCH('Capacity Backing (Hide)'!AL$132,'Capacity Summary'!$B$139:$B$238,0),4),IF(INDEX('Capacity Summary'!$I$139:$BH$238,MATCH('Capacity Backing (Hide)'!AL$132,'Capacity Summary'!$B$139:$B$238,0),MATCH('Capacity Backing (Hide)'!$A161,'Capacity Summary'!$I$138:$BH$138,0))&lt;&gt;0,INDEX('Capacity Summary'!$I$139:$BH$238,MATCH('Capacity Backing (Hide)'!AL$132,'Capacity Summary'!$B$139:$B$238,0),MATCH('Capacity Backing (Hide)'!$A161,'Capacity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(Hide)'!$A161,'Capacity Summary'!$I$138:$BH$138,0))="x",INDEX('Capacity Summary'!$C$139:$F$238,MATCH('Capacity Backing (Hide)'!AM$132,'Capacity Summary'!$B$139:$B$238,0),4),IF(INDEX('Capacity Summary'!$I$139:$BH$238,MATCH('Capacity Backing (Hide)'!AM$132,'Capacity Summary'!$B$139:$B$238,0),MATCH('Capacity Backing (Hide)'!$A161,'Capacity Summary'!$I$138:$BH$138,0))&lt;&gt;0,INDEX('Capacity Summary'!$I$139:$BH$238,MATCH('Capacity Backing (Hide)'!AM$132,'Capacity Summary'!$B$139:$B$238,0),MATCH('Capacity Backing (Hide)'!$A161,'Capacity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(Hide)'!$A161,'Capacity Summary'!$I$138:$BH$138,0))="x",INDEX('Capacity Summary'!$C$139:$F$238,MATCH('Capacity Backing (Hide)'!AN$132,'Capacity Summary'!$B$139:$B$238,0),4),IF(INDEX('Capacity Summary'!$I$139:$BH$238,MATCH('Capacity Backing (Hide)'!AN$132,'Capacity Summary'!$B$139:$B$238,0),MATCH('Capacity Backing (Hide)'!$A161,'Capacity Summary'!$I$138:$BH$138,0))&lt;&gt;0,INDEX('Capacity Summary'!$I$139:$BH$238,MATCH('Capacity Backing (Hide)'!AN$132,'Capacity Summary'!$B$139:$B$238,0),MATCH('Capacity Backing (Hide)'!$A161,'Capacity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(Hide)'!$A161,'Capacity Summary'!$I$138:$BH$138,0))="x",INDEX('Capacity Summary'!$C$139:$F$238,MATCH('Capacity Backing (Hide)'!AO$132,'Capacity Summary'!$B$139:$B$238,0),4),IF(INDEX('Capacity Summary'!$I$139:$BH$238,MATCH('Capacity Backing (Hide)'!AO$132,'Capacity Summary'!$B$139:$B$238,0),MATCH('Capacity Backing (Hide)'!$A161,'Capacity Summary'!$I$138:$BH$138,0))&lt;&gt;0,INDEX('Capacity Summary'!$I$139:$BH$238,MATCH('Capacity Backing (Hide)'!AO$132,'Capacity Summary'!$B$139:$B$238,0),MATCH('Capacity Backing (Hide)'!$A161,'Capacity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(Hide)'!$A161,'Capacity Summary'!$I$138:$BH$138,0))="x",INDEX('Capacity Summary'!$C$139:$F$238,MATCH('Capacity Backing (Hide)'!AP$132,'Capacity Summary'!$B$139:$B$238,0),4),IF(INDEX('Capacity Summary'!$I$139:$BH$238,MATCH('Capacity Backing (Hide)'!AP$132,'Capacity Summary'!$B$139:$B$238,0),MATCH('Capacity Backing (Hide)'!$A161,'Capacity Summary'!$I$138:$BH$138,0))&lt;&gt;0,INDEX('Capacity Summary'!$I$139:$BH$238,MATCH('Capacity Backing (Hide)'!AP$132,'Capacity Summary'!$B$139:$B$238,0),MATCH('Capacity Backing (Hide)'!$A161,'Capacity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(Hide)'!$A161,'Capacity Summary'!$I$138:$BH$138,0))="x",INDEX('Capacity Summary'!$C$139:$F$238,MATCH('Capacity Backing (Hide)'!AQ$132,'Capacity Summary'!$B$139:$B$238,0),4),IF(INDEX('Capacity Summary'!$I$139:$BH$238,MATCH('Capacity Backing (Hide)'!AQ$132,'Capacity Summary'!$B$139:$B$238,0),MATCH('Capacity Backing (Hide)'!$A161,'Capacity Summary'!$I$138:$BH$138,0))&lt;&gt;0,INDEX('Capacity Summary'!$I$139:$BH$238,MATCH('Capacity Backing (Hide)'!AQ$132,'Capacity Summary'!$B$139:$B$238,0),MATCH('Capacity Backing (Hide)'!$A161,'Capacity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(Hide)'!$A161,'Capacity Summary'!$I$138:$BH$138,0))="x",INDEX('Capacity Summary'!$C$139:$F$238,MATCH('Capacity Backing (Hide)'!AR$132,'Capacity Summary'!$B$139:$B$238,0),4),IF(INDEX('Capacity Summary'!$I$139:$BH$238,MATCH('Capacity Backing (Hide)'!AR$132,'Capacity Summary'!$B$139:$B$238,0),MATCH('Capacity Backing (Hide)'!$A161,'Capacity Summary'!$I$138:$BH$138,0))&lt;&gt;0,INDEX('Capacity Summary'!$I$139:$BH$238,MATCH('Capacity Backing (Hide)'!AR$132,'Capacity Summary'!$B$139:$B$238,0),MATCH('Capacity Backing (Hide)'!$A161,'Capacity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(Hide)'!$A161,'Capacity Summary'!$I$138:$BH$138,0))="x",INDEX('Capacity Summary'!$C$139:$F$238,MATCH('Capacity Backing (Hide)'!AS$132,'Capacity Summary'!$B$139:$B$238,0),4),IF(INDEX('Capacity Summary'!$I$139:$BH$238,MATCH('Capacity Backing (Hide)'!AS$132,'Capacity Summary'!$B$139:$B$238,0),MATCH('Capacity Backing (Hide)'!$A161,'Capacity Summary'!$I$138:$BH$138,0))&lt;&gt;0,INDEX('Capacity Summary'!$I$139:$BH$238,MATCH('Capacity Backing (Hide)'!AS$132,'Capacity Summary'!$B$139:$B$238,0),MATCH('Capacity Backing (Hide)'!$A161,'Capacity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(Hide)'!$A161,'Capacity Summary'!$I$138:$BH$138,0))="x",INDEX('Capacity Summary'!$C$139:$F$238,MATCH('Capacity Backing (Hide)'!AT$132,'Capacity Summary'!$B$139:$B$238,0),4),IF(INDEX('Capacity Summary'!$I$139:$BH$238,MATCH('Capacity Backing (Hide)'!AT$132,'Capacity Summary'!$B$139:$B$238,0),MATCH('Capacity Backing (Hide)'!$A161,'Capacity Summary'!$I$138:$BH$138,0))&lt;&gt;0,INDEX('Capacity Summary'!$I$139:$BH$238,MATCH('Capacity Backing (Hide)'!AT$132,'Capacity Summary'!$B$139:$B$238,0),MATCH('Capacity Backing (Hide)'!$A161,'Capacity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(Hide)'!$A161,'Capacity Summary'!$I$138:$BH$138,0))="x",INDEX('Capacity Summary'!$C$139:$F$238,MATCH('Capacity Backing (Hide)'!AU$132,'Capacity Summary'!$B$139:$B$238,0),4),IF(INDEX('Capacity Summary'!$I$139:$BH$238,MATCH('Capacity Backing (Hide)'!AU$132,'Capacity Summary'!$B$139:$B$238,0),MATCH('Capacity Backing (Hide)'!$A161,'Capacity Summary'!$I$138:$BH$138,0))&lt;&gt;0,INDEX('Capacity Summary'!$I$139:$BH$238,MATCH('Capacity Backing (Hide)'!AU$132,'Capacity Summary'!$B$139:$B$238,0),MATCH('Capacity Backing (Hide)'!$A161,'Capacity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(Hide)'!$A161,'Capacity Summary'!$I$138:$BH$138,0))="x",INDEX('Capacity Summary'!$C$139:$F$238,MATCH('Capacity Backing (Hide)'!AV$132,'Capacity Summary'!$B$139:$B$238,0),4),IF(INDEX('Capacity Summary'!$I$139:$BH$238,MATCH('Capacity Backing (Hide)'!AV$132,'Capacity Summary'!$B$139:$B$238,0),MATCH('Capacity Backing (Hide)'!$A161,'Capacity Summary'!$I$138:$BH$138,0))&lt;&gt;0,INDEX('Capacity Summary'!$I$139:$BH$238,MATCH('Capacity Backing (Hide)'!AV$132,'Capacity Summary'!$B$139:$B$238,0),MATCH('Capacity Backing (Hide)'!$A161,'Capacity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(Hide)'!$A161,'Capacity Summary'!$I$138:$BH$138,0))="x",INDEX('Capacity Summary'!$C$139:$F$238,MATCH('Capacity Backing (Hide)'!AW$132,'Capacity Summary'!$B$139:$B$238,0),4),IF(INDEX('Capacity Summary'!$I$139:$BH$238,MATCH('Capacity Backing (Hide)'!AW$132,'Capacity Summary'!$B$139:$B$238,0),MATCH('Capacity Backing (Hide)'!$A161,'Capacity Summary'!$I$138:$BH$138,0))&lt;&gt;0,INDEX('Capacity Summary'!$I$139:$BH$238,MATCH('Capacity Backing (Hide)'!AW$132,'Capacity Summary'!$B$139:$B$238,0),MATCH('Capacity Backing (Hide)'!$A161,'Capacity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(Hide)'!$A161,'Capacity Summary'!$I$138:$BH$138,0))="x",INDEX('Capacity Summary'!$C$139:$F$238,MATCH('Capacity Backing (Hide)'!AX$132,'Capacity Summary'!$B$139:$B$238,0),4),IF(INDEX('Capacity Summary'!$I$139:$BH$238,MATCH('Capacity Backing (Hide)'!AX$132,'Capacity Summary'!$B$139:$B$238,0),MATCH('Capacity Backing (Hide)'!$A161,'Capacity Summary'!$I$138:$BH$138,0))&lt;&gt;0,INDEX('Capacity Summary'!$I$139:$BH$238,MATCH('Capacity Backing (Hide)'!AX$132,'Capacity Summary'!$B$139:$B$238,0),MATCH('Capacity Backing (Hide)'!$A161,'Capacity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(Hide)'!$A161,'Capacity Summary'!$I$138:$BH$138,0))="x",INDEX('Capacity Summary'!$C$139:$F$238,MATCH('Capacity Backing (Hide)'!AY$132,'Capacity Summary'!$B$139:$B$238,0),4),IF(INDEX('Capacity Summary'!$I$139:$BH$238,MATCH('Capacity Backing (Hide)'!AY$132,'Capacity Summary'!$B$139:$B$238,0),MATCH('Capacity Backing (Hide)'!$A161,'Capacity Summary'!$I$138:$BH$138,0))&lt;&gt;0,INDEX('Capacity Summary'!$I$139:$BH$238,MATCH('Capacity Backing (Hide)'!AY$132,'Capacity Summary'!$B$139:$B$238,0),MATCH('Capacity Backing (Hide)'!$A161,'Capacity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(Hide)'!$A161,'Capacity Summary'!$I$138:$BH$138,0))="x",INDEX('Capacity Summary'!$C$139:$F$238,MATCH('Capacity Backing (Hide)'!AZ$132,'Capacity Summary'!$B$139:$B$238,0),4),IF(INDEX('Capacity Summary'!$I$139:$BH$238,MATCH('Capacity Backing (Hide)'!AZ$132,'Capacity Summary'!$B$139:$B$238,0),MATCH('Capacity Backing (Hide)'!$A161,'Capacity Summary'!$I$138:$BH$138,0))&lt;&gt;0,INDEX('Capacity Summary'!$I$139:$BH$238,MATCH('Capacity Backing (Hide)'!AZ$132,'Capacity Summary'!$B$139:$B$238,0),MATCH('Capacity Backing (Hide)'!$A161,'Capacity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(Hide)'!$A161,'Capacity Summary'!$I$138:$BH$138,0))="x",INDEX('Capacity Summary'!$C$139:$F$238,MATCH('Capacity Backing (Hide)'!BA$132,'Capacity Summary'!$B$139:$B$238,0),4),IF(INDEX('Capacity Summary'!$I$139:$BH$238,MATCH('Capacity Backing (Hide)'!BA$132,'Capacity Summary'!$B$139:$B$238,0),MATCH('Capacity Backing (Hide)'!$A161,'Capacity Summary'!$I$138:$BH$138,0))&lt;&gt;0,INDEX('Capacity Summary'!$I$139:$BH$238,MATCH('Capacity Backing (Hide)'!BA$132,'Capacity Summary'!$B$139:$B$238,0),MATCH('Capacity Backing (Hide)'!$A161,'Capacity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(Hide)'!$A161,'Capacity Summary'!$I$138:$BH$138,0))="x",INDEX('Capacity Summary'!$C$139:$F$238,MATCH('Capacity Backing (Hide)'!BB$132,'Capacity Summary'!$B$139:$B$238,0),4),IF(INDEX('Capacity Summary'!$I$139:$BH$238,MATCH('Capacity Backing (Hide)'!BB$132,'Capacity Summary'!$B$139:$B$238,0),MATCH('Capacity Backing (Hide)'!$A161,'Capacity Summary'!$I$138:$BH$138,0))&lt;&gt;0,INDEX('Capacity Summary'!$I$139:$BH$238,MATCH('Capacity Backing (Hide)'!BB$132,'Capacity Summary'!$B$139:$B$238,0),MATCH('Capacity Backing (Hide)'!$A161,'Capacity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(Hide)'!$A161,'Capacity Summary'!$I$138:$BH$138,0))="x",INDEX('Capacity Summary'!$C$139:$F$238,MATCH('Capacity Backing (Hide)'!BC$132,'Capacity Summary'!$B$139:$B$238,0),4),IF(INDEX('Capacity Summary'!$I$139:$BH$238,MATCH('Capacity Backing (Hide)'!BC$132,'Capacity Summary'!$B$139:$B$238,0),MATCH('Capacity Backing (Hide)'!$A161,'Capacity Summary'!$I$138:$BH$138,0))&lt;&gt;0,INDEX('Capacity Summary'!$I$139:$BH$238,MATCH('Capacity Backing (Hide)'!BC$132,'Capacity Summary'!$B$139:$B$238,0),MATCH('Capacity Backing (Hide)'!$A161,'Capacity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(Hide)'!$A161,'Capacity Summary'!$I$138:$BH$138,0))="x",INDEX('Capacity Summary'!$C$139:$F$238,MATCH('Capacity Backing (Hide)'!BD$132,'Capacity Summary'!$B$139:$B$238,0),4),IF(INDEX('Capacity Summary'!$I$139:$BH$238,MATCH('Capacity Backing (Hide)'!BD$132,'Capacity Summary'!$B$139:$B$238,0),MATCH('Capacity Backing (Hide)'!$A161,'Capacity Summary'!$I$138:$BH$138,0))&lt;&gt;0,INDEX('Capacity Summary'!$I$139:$BH$238,MATCH('Capacity Backing (Hide)'!BD$132,'Capacity Summary'!$B$139:$B$238,0),MATCH('Capacity Backing (Hide)'!$A161,'Capacity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(Hide)'!$A161,'Capacity Summary'!$I$138:$BH$138,0))="x",INDEX('Capacity Summary'!$C$139:$F$238,MATCH('Capacity Backing (Hide)'!BE$132,'Capacity Summary'!$B$139:$B$238,0),4),IF(INDEX('Capacity Summary'!$I$139:$BH$238,MATCH('Capacity Backing (Hide)'!BE$132,'Capacity Summary'!$B$139:$B$238,0),MATCH('Capacity Backing (Hide)'!$A161,'Capacity Summary'!$I$138:$BH$138,0))&lt;&gt;0,INDEX('Capacity Summary'!$I$139:$BH$238,MATCH('Capacity Backing (Hide)'!BE$132,'Capacity Summary'!$B$139:$B$238,0),MATCH('Capacity Backing (Hide)'!$A161,'Capacity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(Hide)'!$A161,'Capacity Summary'!$I$138:$BH$138,0))="x",INDEX('Capacity Summary'!$C$139:$F$238,MATCH('Capacity Backing (Hide)'!BF$132,'Capacity Summary'!$B$139:$B$238,0),4),IF(INDEX('Capacity Summary'!$I$139:$BH$238,MATCH('Capacity Backing (Hide)'!BF$132,'Capacity Summary'!$B$139:$B$238,0),MATCH('Capacity Backing (Hide)'!$A161,'Capacity Summary'!$I$138:$BH$138,0))&lt;&gt;0,INDEX('Capacity Summary'!$I$139:$BH$238,MATCH('Capacity Backing (Hide)'!BF$132,'Capacity Summary'!$B$139:$B$238,0),MATCH('Capacity Backing (Hide)'!$A161,'Capacity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(Hide)'!$A161,'Capacity Summary'!$I$138:$BH$138,0))="x",INDEX('Capacity Summary'!$C$139:$F$238,MATCH('Capacity Backing (Hide)'!BG$132,'Capacity Summary'!$B$139:$B$238,0),4),IF(INDEX('Capacity Summary'!$I$139:$BH$238,MATCH('Capacity Backing (Hide)'!BG$132,'Capacity Summary'!$B$139:$B$238,0),MATCH('Capacity Backing (Hide)'!$A161,'Capacity Summary'!$I$138:$BH$138,0))&lt;&gt;0,INDEX('Capacity Summary'!$I$139:$BH$238,MATCH('Capacity Backing (Hide)'!BG$132,'Capacity Summary'!$B$139:$B$238,0),MATCH('Capacity Backing (Hide)'!$A161,'Capacity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(Hide)'!$A161,'Capacity Summary'!$I$138:$BH$138,0))="x",INDEX('Capacity Summary'!$C$139:$F$238,MATCH('Capacity Backing (Hide)'!BH$132,'Capacity Summary'!$B$139:$B$238,0),4),IF(INDEX('Capacity Summary'!$I$139:$BH$238,MATCH('Capacity Backing (Hide)'!BH$132,'Capacity Summary'!$B$139:$B$238,0),MATCH('Capacity Backing (Hide)'!$A161,'Capacity Summary'!$I$138:$BH$138,0))&lt;&gt;0,INDEX('Capacity Summary'!$I$139:$BH$238,MATCH('Capacity Backing (Hide)'!BH$132,'Capacity Summary'!$B$139:$B$238,0),MATCH('Capacity Backing (Hide)'!$A161,'Capacity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(Hide)'!$A161,'Capacity Summary'!$I$138:$BH$138,0))="x",INDEX('Capacity Summary'!$C$139:$F$238,MATCH('Capacity Backing (Hide)'!BI$132,'Capacity Summary'!$B$139:$B$238,0),4),IF(INDEX('Capacity Summary'!$I$139:$BH$238,MATCH('Capacity Backing (Hide)'!BI$132,'Capacity Summary'!$B$139:$B$238,0),MATCH('Capacity Backing (Hide)'!$A161,'Capacity Summary'!$I$138:$BH$138,0))&lt;&gt;0,INDEX('Capacity Summary'!$I$139:$BH$238,MATCH('Capacity Backing (Hide)'!BI$132,'Capacity Summary'!$B$139:$B$238,0),MATCH('Capacity Backing (Hide)'!$A161,'Capacity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(Hide)'!$A161,'Capacity Summary'!$I$138:$BH$138,0))="x",INDEX('Capacity Summary'!$C$139:$F$238,MATCH('Capacity Backing (Hide)'!BJ$132,'Capacity Summary'!$B$139:$B$238,0),4),IF(INDEX('Capacity Summary'!$I$139:$BH$238,MATCH('Capacity Backing (Hide)'!BJ$132,'Capacity Summary'!$B$139:$B$238,0),MATCH('Capacity Backing (Hide)'!$A161,'Capacity Summary'!$I$138:$BH$138,0))&lt;&gt;0,INDEX('Capacity Summary'!$I$139:$BH$238,MATCH('Capacity Backing (Hide)'!BJ$132,'Capacity Summary'!$B$139:$B$238,0),MATCH('Capacity Backing (Hide)'!$A161,'Capacity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(Hide)'!$A161,'Capacity Summary'!$I$138:$BH$138,0))="x",INDEX('Capacity Summary'!$C$139:$F$238,MATCH('Capacity Backing (Hide)'!BK$132,'Capacity Summary'!$B$139:$B$238,0),4),IF(INDEX('Capacity Summary'!$I$139:$BH$238,MATCH('Capacity Backing (Hide)'!BK$132,'Capacity Summary'!$B$139:$B$238,0),MATCH('Capacity Backing (Hide)'!$A161,'Capacity Summary'!$I$138:$BH$138,0))&lt;&gt;0,INDEX('Capacity Summary'!$I$139:$BH$238,MATCH('Capacity Backing (Hide)'!BK$132,'Capacity Summary'!$B$139:$B$238,0),MATCH('Capacity Backing (Hide)'!$A161,'Capacity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(Hide)'!$A161,'Capacity Summary'!$I$138:$BH$138,0))="x",INDEX('Capacity Summary'!$C$139:$F$238,MATCH('Capacity Backing (Hide)'!BL$132,'Capacity Summary'!$B$139:$B$238,0),4),IF(INDEX('Capacity Summary'!$I$139:$BH$238,MATCH('Capacity Backing (Hide)'!BL$132,'Capacity Summary'!$B$139:$B$238,0),MATCH('Capacity Backing (Hide)'!$A161,'Capacity Summary'!$I$138:$BH$138,0))&lt;&gt;0,INDEX('Capacity Summary'!$I$139:$BH$238,MATCH('Capacity Backing (Hide)'!BL$132,'Capacity Summary'!$B$139:$B$238,0),MATCH('Capacity Backing (Hide)'!$A161,'Capacity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(Hide)'!$A161,'Capacity Summary'!$I$138:$BH$138,0))="x",INDEX('Capacity Summary'!$C$139:$F$238,MATCH('Capacity Backing (Hide)'!BM$132,'Capacity Summary'!$B$139:$B$238,0),4),IF(INDEX('Capacity Summary'!$I$139:$BH$238,MATCH('Capacity Backing (Hide)'!BM$132,'Capacity Summary'!$B$139:$B$238,0),MATCH('Capacity Backing (Hide)'!$A161,'Capacity Summary'!$I$138:$BH$138,0))&lt;&gt;0,INDEX('Capacity Summary'!$I$139:$BH$238,MATCH('Capacity Backing (Hide)'!BM$132,'Capacity Summary'!$B$139:$B$238,0),MATCH('Capacity Backing (Hide)'!$A161,'Capacity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(Hide)'!$A161,'Capacity Summary'!$I$138:$BH$138,0))="x",INDEX('Capacity Summary'!$C$139:$F$238,MATCH('Capacity Backing (Hide)'!BN$132,'Capacity Summary'!$B$139:$B$238,0),4),IF(INDEX('Capacity Summary'!$I$139:$BH$238,MATCH('Capacity Backing (Hide)'!BN$132,'Capacity Summary'!$B$139:$B$238,0),MATCH('Capacity Backing (Hide)'!$A161,'Capacity Summary'!$I$138:$BH$138,0))&lt;&gt;0,INDEX('Capacity Summary'!$I$139:$BH$238,MATCH('Capacity Backing (Hide)'!BN$132,'Capacity Summary'!$B$139:$B$238,0),MATCH('Capacity Backing (Hide)'!$A161,'Capacity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(Hide)'!$A161,'Capacity Summary'!$I$138:$BH$138,0))="x",INDEX('Capacity Summary'!$C$139:$F$238,MATCH('Capacity Backing (Hide)'!BO$132,'Capacity Summary'!$B$139:$B$238,0),4),IF(INDEX('Capacity Summary'!$I$139:$BH$238,MATCH('Capacity Backing (Hide)'!BO$132,'Capacity Summary'!$B$139:$B$238,0),MATCH('Capacity Backing (Hide)'!$A161,'Capacity Summary'!$I$138:$BH$138,0))&lt;&gt;0,INDEX('Capacity Summary'!$I$139:$BH$238,MATCH('Capacity Backing (Hide)'!BO$132,'Capacity Summary'!$B$139:$B$238,0),MATCH('Capacity Backing (Hide)'!$A161,'Capacity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(Hide)'!$A161,'Capacity Summary'!$I$138:$BH$138,0))="x",INDEX('Capacity Summary'!$C$139:$F$238,MATCH('Capacity Backing (Hide)'!BP$132,'Capacity Summary'!$B$139:$B$238,0),4),IF(INDEX('Capacity Summary'!$I$139:$BH$238,MATCH('Capacity Backing (Hide)'!BP$132,'Capacity Summary'!$B$139:$B$238,0),MATCH('Capacity Backing (Hide)'!$A161,'Capacity Summary'!$I$138:$BH$138,0))&lt;&gt;0,INDEX('Capacity Summary'!$I$139:$BH$238,MATCH('Capacity Backing (Hide)'!BP$132,'Capacity Summary'!$B$139:$B$238,0),MATCH('Capacity Backing (Hide)'!$A161,'Capacity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(Hide)'!$A161,'Capacity Summary'!$I$138:$BH$138,0))="x",INDEX('Capacity Summary'!$C$139:$F$238,MATCH('Capacity Backing (Hide)'!BQ$132,'Capacity Summary'!$B$139:$B$238,0),4),IF(INDEX('Capacity Summary'!$I$139:$BH$238,MATCH('Capacity Backing (Hide)'!BQ$132,'Capacity Summary'!$B$139:$B$238,0),MATCH('Capacity Backing (Hide)'!$A161,'Capacity Summary'!$I$138:$BH$138,0))&lt;&gt;0,INDEX('Capacity Summary'!$I$139:$BH$238,MATCH('Capacity Backing (Hide)'!BQ$132,'Capacity Summary'!$B$139:$B$238,0),MATCH('Capacity Backing (Hide)'!$A161,'Capacity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(Hide)'!$A161,'Capacity Summary'!$I$138:$BH$138,0))="x",INDEX('Capacity Summary'!$C$139:$F$238,MATCH('Capacity Backing (Hide)'!BR$132,'Capacity Summary'!$B$139:$B$238,0),4),IF(INDEX('Capacity Summary'!$I$139:$BH$238,MATCH('Capacity Backing (Hide)'!BR$132,'Capacity Summary'!$B$139:$B$238,0),MATCH('Capacity Backing (Hide)'!$A161,'Capacity Summary'!$I$138:$BH$138,0))&lt;&gt;0,INDEX('Capacity Summary'!$I$139:$BH$238,MATCH('Capacity Backing (Hide)'!BR$132,'Capacity Summary'!$B$139:$B$238,0),MATCH('Capacity Backing (Hide)'!$A161,'Capacity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(Hide)'!$A161,'Capacity Summary'!$I$138:$BH$138,0))="x",INDEX('Capacity Summary'!$C$139:$F$238,MATCH('Capacity Backing (Hide)'!BS$132,'Capacity Summary'!$B$139:$B$238,0),4),IF(INDEX('Capacity Summary'!$I$139:$BH$238,MATCH('Capacity Backing (Hide)'!BS$132,'Capacity Summary'!$B$139:$B$238,0),MATCH('Capacity Backing (Hide)'!$A161,'Capacity Summary'!$I$138:$BH$138,0))&lt;&gt;0,INDEX('Capacity Summary'!$I$139:$BH$238,MATCH('Capacity Backing (Hide)'!BS$132,'Capacity Summary'!$B$139:$B$238,0),MATCH('Capacity Backing (Hide)'!$A161,'Capacity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(Hide)'!$A161,'Capacity Summary'!$I$138:$BH$138,0))="x",INDEX('Capacity Summary'!$C$139:$F$238,MATCH('Capacity Backing (Hide)'!BT$132,'Capacity Summary'!$B$139:$B$238,0),4),IF(INDEX('Capacity Summary'!$I$139:$BH$238,MATCH('Capacity Backing (Hide)'!BT$132,'Capacity Summary'!$B$139:$B$238,0),MATCH('Capacity Backing (Hide)'!$A161,'Capacity Summary'!$I$138:$BH$138,0))&lt;&gt;0,INDEX('Capacity Summary'!$I$139:$BH$238,MATCH('Capacity Backing (Hide)'!BT$132,'Capacity Summary'!$B$139:$B$238,0),MATCH('Capacity Backing (Hide)'!$A161,'Capacity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(Hide)'!$A161,'Capacity Summary'!$I$138:$BH$138,0))="x",INDEX('Capacity Summary'!$C$139:$F$238,MATCH('Capacity Backing (Hide)'!BU$132,'Capacity Summary'!$B$139:$B$238,0),4),IF(INDEX('Capacity Summary'!$I$139:$BH$238,MATCH('Capacity Backing (Hide)'!BU$132,'Capacity Summary'!$B$139:$B$238,0),MATCH('Capacity Backing (Hide)'!$A161,'Capacity Summary'!$I$138:$BH$138,0))&lt;&gt;0,INDEX('Capacity Summary'!$I$139:$BH$238,MATCH('Capacity Backing (Hide)'!BU$132,'Capacity Summary'!$B$139:$B$238,0),MATCH('Capacity Backing (Hide)'!$A161,'Capacity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(Hide)'!$A161,'Capacity Summary'!$I$138:$BH$138,0))="x",INDEX('Capacity Summary'!$C$139:$F$238,MATCH('Capacity Backing (Hide)'!BV$132,'Capacity Summary'!$B$139:$B$238,0),4),IF(INDEX('Capacity Summary'!$I$139:$BH$238,MATCH('Capacity Backing (Hide)'!BV$132,'Capacity Summary'!$B$139:$B$238,0),MATCH('Capacity Backing (Hide)'!$A161,'Capacity Summary'!$I$138:$BH$138,0))&lt;&gt;0,INDEX('Capacity Summary'!$I$139:$BH$238,MATCH('Capacity Backing (Hide)'!BV$132,'Capacity Summary'!$B$139:$B$238,0),MATCH('Capacity Backing (Hide)'!$A161,'Capacity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(Hide)'!$A161,'Capacity Summary'!$I$138:$BH$138,0))="x",INDEX('Capacity Summary'!$C$139:$F$238,MATCH('Capacity Backing (Hide)'!BW$132,'Capacity Summary'!$B$139:$B$238,0),4),IF(INDEX('Capacity Summary'!$I$139:$BH$238,MATCH('Capacity Backing (Hide)'!BW$132,'Capacity Summary'!$B$139:$B$238,0),MATCH('Capacity Backing (Hide)'!$A161,'Capacity Summary'!$I$138:$BH$138,0))&lt;&gt;0,INDEX('Capacity Summary'!$I$139:$BH$238,MATCH('Capacity Backing (Hide)'!BW$132,'Capacity Summary'!$B$139:$B$238,0),MATCH('Capacity Backing (Hide)'!$A161,'Capacity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(Hide)'!$A161,'Capacity Summary'!$I$138:$BH$138,0))="x",INDEX('Capacity Summary'!$C$139:$F$238,MATCH('Capacity Backing (Hide)'!BX$132,'Capacity Summary'!$B$139:$B$238,0),4),IF(INDEX('Capacity Summary'!$I$139:$BH$238,MATCH('Capacity Backing (Hide)'!BX$132,'Capacity Summary'!$B$139:$B$238,0),MATCH('Capacity Backing (Hide)'!$A161,'Capacity Summary'!$I$138:$BH$138,0))&lt;&gt;0,INDEX('Capacity Summary'!$I$139:$BH$238,MATCH('Capacity Backing (Hide)'!BX$132,'Capacity Summary'!$B$139:$B$238,0),MATCH('Capacity Backing (Hide)'!$A161,'Capacity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(Hide)'!$A161,'Capacity Summary'!$I$138:$BH$138,0))="x",INDEX('Capacity Summary'!$C$139:$F$238,MATCH('Capacity Backing (Hide)'!BY$132,'Capacity Summary'!$B$139:$B$238,0),4),IF(INDEX('Capacity Summary'!$I$139:$BH$238,MATCH('Capacity Backing (Hide)'!BY$132,'Capacity Summary'!$B$139:$B$238,0),MATCH('Capacity Backing (Hide)'!$A161,'Capacity Summary'!$I$138:$BH$138,0))&lt;&gt;0,INDEX('Capacity Summary'!$I$139:$BH$238,MATCH('Capacity Backing (Hide)'!BY$132,'Capacity Summary'!$B$139:$B$238,0),MATCH('Capacity Backing (Hide)'!$A161,'Capacity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(Hide)'!$A161,'Capacity Summary'!$I$138:$BH$138,0))="x",INDEX('Capacity Summary'!$C$139:$F$238,MATCH('Capacity Backing (Hide)'!BZ$132,'Capacity Summary'!$B$139:$B$238,0),4),IF(INDEX('Capacity Summary'!$I$139:$BH$238,MATCH('Capacity Backing (Hide)'!BZ$132,'Capacity Summary'!$B$139:$B$238,0),MATCH('Capacity Backing (Hide)'!$A161,'Capacity Summary'!$I$138:$BH$138,0))&lt;&gt;0,INDEX('Capacity Summary'!$I$139:$BH$238,MATCH('Capacity Backing (Hide)'!BZ$132,'Capacity Summary'!$B$139:$B$238,0),MATCH('Capacity Backing (Hide)'!$A161,'Capacity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(Hide)'!$A161,'Capacity Summary'!$I$138:$BH$138,0))="x",INDEX('Capacity Summary'!$C$139:$F$238,MATCH('Capacity Backing (Hide)'!CA$132,'Capacity Summary'!$B$139:$B$238,0),4),IF(INDEX('Capacity Summary'!$I$139:$BH$238,MATCH('Capacity Backing (Hide)'!CA$132,'Capacity Summary'!$B$139:$B$238,0),MATCH('Capacity Backing (Hide)'!$A161,'Capacity Summary'!$I$138:$BH$138,0))&lt;&gt;0,INDEX('Capacity Summary'!$I$139:$BH$238,MATCH('Capacity Backing (Hide)'!CA$132,'Capacity Summary'!$B$139:$B$238,0),MATCH('Capacity Backing (Hide)'!$A161,'Capacity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(Hide)'!$A161,'Capacity Summary'!$I$138:$BH$138,0))="x",INDEX('Capacity Summary'!$C$139:$F$238,MATCH('Capacity Backing (Hide)'!CB$132,'Capacity Summary'!$B$139:$B$238,0),4),IF(INDEX('Capacity Summary'!$I$139:$BH$238,MATCH('Capacity Backing (Hide)'!CB$132,'Capacity Summary'!$B$139:$B$238,0),MATCH('Capacity Backing (Hide)'!$A161,'Capacity Summary'!$I$138:$BH$138,0))&lt;&gt;0,INDEX('Capacity Summary'!$I$139:$BH$238,MATCH('Capacity Backing (Hide)'!CB$132,'Capacity Summary'!$B$139:$B$238,0),MATCH('Capacity Backing (Hide)'!$A161,'Capacity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(Hide)'!$A161,'Capacity Summary'!$I$138:$BH$138,0))="x",INDEX('Capacity Summary'!$C$139:$F$238,MATCH('Capacity Backing (Hide)'!CC$132,'Capacity Summary'!$B$139:$B$238,0),4),IF(INDEX('Capacity Summary'!$I$139:$BH$238,MATCH('Capacity Backing (Hide)'!CC$132,'Capacity Summary'!$B$139:$B$238,0),MATCH('Capacity Backing (Hide)'!$A161,'Capacity Summary'!$I$138:$BH$138,0))&lt;&gt;0,INDEX('Capacity Summary'!$I$139:$BH$238,MATCH('Capacity Backing (Hide)'!CC$132,'Capacity Summary'!$B$139:$B$238,0),MATCH('Capacity Backing (Hide)'!$A161,'Capacity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(Hide)'!$A161,'Capacity Summary'!$I$138:$BH$138,0))="x",INDEX('Capacity Summary'!$C$139:$F$238,MATCH('Capacity Backing (Hide)'!CD$132,'Capacity Summary'!$B$139:$B$238,0),4),IF(INDEX('Capacity Summary'!$I$139:$BH$238,MATCH('Capacity Backing (Hide)'!CD$132,'Capacity Summary'!$B$139:$B$238,0),MATCH('Capacity Backing (Hide)'!$A161,'Capacity Summary'!$I$138:$BH$138,0))&lt;&gt;0,INDEX('Capacity Summary'!$I$139:$BH$238,MATCH('Capacity Backing (Hide)'!CD$132,'Capacity Summary'!$B$139:$B$238,0),MATCH('Capacity Backing (Hide)'!$A161,'Capacity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(Hide)'!$A161,'Capacity Summary'!$I$138:$BH$138,0))="x",INDEX('Capacity Summary'!$C$139:$F$238,MATCH('Capacity Backing (Hide)'!CE$132,'Capacity Summary'!$B$139:$B$238,0),4),IF(INDEX('Capacity Summary'!$I$139:$BH$238,MATCH('Capacity Backing (Hide)'!CE$132,'Capacity Summary'!$B$139:$B$238,0),MATCH('Capacity Backing (Hide)'!$A161,'Capacity Summary'!$I$138:$BH$138,0))&lt;&gt;0,INDEX('Capacity Summary'!$I$139:$BH$238,MATCH('Capacity Backing (Hide)'!CE$132,'Capacity Summary'!$B$139:$B$238,0),MATCH('Capacity Backing (Hide)'!$A161,'Capacity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(Hide)'!$A161,'Capacity Summary'!$I$138:$BH$138,0))="x",INDEX('Capacity Summary'!$C$139:$F$238,MATCH('Capacity Backing (Hide)'!CF$132,'Capacity Summary'!$B$139:$B$238,0),4),IF(INDEX('Capacity Summary'!$I$139:$BH$238,MATCH('Capacity Backing (Hide)'!CF$132,'Capacity Summary'!$B$139:$B$238,0),MATCH('Capacity Backing (Hide)'!$A161,'Capacity Summary'!$I$138:$BH$138,0))&lt;&gt;0,INDEX('Capacity Summary'!$I$139:$BH$238,MATCH('Capacity Backing (Hide)'!CF$132,'Capacity Summary'!$B$139:$B$238,0),MATCH('Capacity Backing (Hide)'!$A161,'Capacity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(Hide)'!$A161,'Capacity Summary'!$I$138:$BH$138,0))="x",INDEX('Capacity Summary'!$C$139:$F$238,MATCH('Capacity Backing (Hide)'!CG$132,'Capacity Summary'!$B$139:$B$238,0),4),IF(INDEX('Capacity Summary'!$I$139:$BH$238,MATCH('Capacity Backing (Hide)'!CG$132,'Capacity Summary'!$B$139:$B$238,0),MATCH('Capacity Backing (Hide)'!$A161,'Capacity Summary'!$I$138:$BH$138,0))&lt;&gt;0,INDEX('Capacity Summary'!$I$139:$BH$238,MATCH('Capacity Backing (Hide)'!CG$132,'Capacity Summary'!$B$139:$B$238,0),MATCH('Capacity Backing (Hide)'!$A161,'Capacity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(Hide)'!$A161,'Capacity Summary'!$I$138:$BH$138,0))="x",INDEX('Capacity Summary'!$C$139:$F$238,MATCH('Capacity Backing (Hide)'!CH$132,'Capacity Summary'!$B$139:$B$238,0),4),IF(INDEX('Capacity Summary'!$I$139:$BH$238,MATCH('Capacity Backing (Hide)'!CH$132,'Capacity Summary'!$B$139:$B$238,0),MATCH('Capacity Backing (Hide)'!$A161,'Capacity Summary'!$I$138:$BH$138,0))&lt;&gt;0,INDEX('Capacity Summary'!$I$139:$BH$238,MATCH('Capacity Backing (Hide)'!CH$132,'Capacity Summary'!$B$139:$B$238,0),MATCH('Capacity Backing (Hide)'!$A161,'Capacity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(Hide)'!$A161,'Capacity Summary'!$I$138:$BH$138,0))="x",INDEX('Capacity Summary'!$C$139:$F$238,MATCH('Capacity Backing (Hide)'!CI$132,'Capacity Summary'!$B$139:$B$238,0),4),IF(INDEX('Capacity Summary'!$I$139:$BH$238,MATCH('Capacity Backing (Hide)'!CI$132,'Capacity Summary'!$B$139:$B$238,0),MATCH('Capacity Backing (Hide)'!$A161,'Capacity Summary'!$I$138:$BH$138,0))&lt;&gt;0,INDEX('Capacity Summary'!$I$139:$BH$238,MATCH('Capacity Backing (Hide)'!CI$132,'Capacity Summary'!$B$139:$B$238,0),MATCH('Capacity Backing (Hide)'!$A161,'Capacity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(Hide)'!$A161,'Capacity Summary'!$I$138:$BH$138,0))="x",INDEX('Capacity Summary'!$C$139:$F$238,MATCH('Capacity Backing (Hide)'!CJ$132,'Capacity Summary'!$B$139:$B$238,0),4),IF(INDEX('Capacity Summary'!$I$139:$BH$238,MATCH('Capacity Backing (Hide)'!CJ$132,'Capacity Summary'!$B$139:$B$238,0),MATCH('Capacity Backing (Hide)'!$A161,'Capacity Summary'!$I$138:$BH$138,0))&lt;&gt;0,INDEX('Capacity Summary'!$I$139:$BH$238,MATCH('Capacity Backing (Hide)'!CJ$132,'Capacity Summary'!$B$139:$B$238,0),MATCH('Capacity Backing (Hide)'!$A161,'Capacity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(Hide)'!$A161,'Capacity Summary'!$I$138:$BH$138,0))="x",INDEX('Capacity Summary'!$C$139:$F$238,MATCH('Capacity Backing (Hide)'!CK$132,'Capacity Summary'!$B$139:$B$238,0),4),IF(INDEX('Capacity Summary'!$I$139:$BH$238,MATCH('Capacity Backing (Hide)'!CK$132,'Capacity Summary'!$B$139:$B$238,0),MATCH('Capacity Backing (Hide)'!$A161,'Capacity Summary'!$I$138:$BH$138,0))&lt;&gt;0,INDEX('Capacity Summary'!$I$139:$BH$238,MATCH('Capacity Backing (Hide)'!CK$132,'Capacity Summary'!$B$139:$B$238,0),MATCH('Capacity Backing (Hide)'!$A161,'Capacity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(Hide)'!$A161,'Capacity Summary'!$I$138:$BH$138,0))="x",INDEX('Capacity Summary'!$C$139:$F$238,MATCH('Capacity Backing (Hide)'!CL$132,'Capacity Summary'!$B$139:$B$238,0),4),IF(INDEX('Capacity Summary'!$I$139:$BH$238,MATCH('Capacity Backing (Hide)'!CL$132,'Capacity Summary'!$B$139:$B$238,0),MATCH('Capacity Backing (Hide)'!$A161,'Capacity Summary'!$I$138:$BH$138,0))&lt;&gt;0,INDEX('Capacity Summary'!$I$139:$BH$238,MATCH('Capacity Backing (Hide)'!CL$132,'Capacity Summary'!$B$139:$B$238,0),MATCH('Capacity Backing (Hide)'!$A161,'Capacity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(Hide)'!$A161,'Capacity Summary'!$I$138:$BH$138,0))="x",INDEX('Capacity Summary'!$C$139:$F$238,MATCH('Capacity Backing (Hide)'!CM$132,'Capacity Summary'!$B$139:$B$238,0),4),IF(INDEX('Capacity Summary'!$I$139:$BH$238,MATCH('Capacity Backing (Hide)'!CM$132,'Capacity Summary'!$B$139:$B$238,0),MATCH('Capacity Backing (Hide)'!$A161,'Capacity Summary'!$I$138:$BH$138,0))&lt;&gt;0,INDEX('Capacity Summary'!$I$139:$BH$238,MATCH('Capacity Backing (Hide)'!CM$132,'Capacity Summary'!$B$139:$B$238,0),MATCH('Capacity Backing (Hide)'!$A161,'Capacity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(Hide)'!$A161,'Capacity Summary'!$I$138:$BH$138,0))="x",INDEX('Capacity Summary'!$C$139:$F$238,MATCH('Capacity Backing (Hide)'!CN$132,'Capacity Summary'!$B$139:$B$238,0),4),IF(INDEX('Capacity Summary'!$I$139:$BH$238,MATCH('Capacity Backing (Hide)'!CN$132,'Capacity Summary'!$B$139:$B$238,0),MATCH('Capacity Backing (Hide)'!$A161,'Capacity Summary'!$I$138:$BH$138,0))&lt;&gt;0,INDEX('Capacity Summary'!$I$139:$BH$238,MATCH('Capacity Backing (Hide)'!CN$132,'Capacity Summary'!$B$139:$B$238,0),MATCH('Capacity Backing (Hide)'!$A161,'Capacity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(Hide)'!$A161,'Capacity Summary'!$I$138:$BH$138,0))="x",INDEX('Capacity Summary'!$C$139:$F$238,MATCH('Capacity Backing (Hide)'!CO$132,'Capacity Summary'!$B$139:$B$238,0),4),IF(INDEX('Capacity Summary'!$I$139:$BH$238,MATCH('Capacity Backing (Hide)'!CO$132,'Capacity Summary'!$B$139:$B$238,0),MATCH('Capacity Backing (Hide)'!$A161,'Capacity Summary'!$I$138:$BH$138,0))&lt;&gt;0,INDEX('Capacity Summary'!$I$139:$BH$238,MATCH('Capacity Backing (Hide)'!CO$132,'Capacity Summary'!$B$139:$B$238,0),MATCH('Capacity Backing (Hide)'!$A161,'Capacity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(Hide)'!$A161,'Capacity Summary'!$I$138:$BH$138,0))="x",INDEX('Capacity Summary'!$C$139:$F$238,MATCH('Capacity Backing (Hide)'!CP$132,'Capacity Summary'!$B$139:$B$238,0),4),IF(INDEX('Capacity Summary'!$I$139:$BH$238,MATCH('Capacity Backing (Hide)'!CP$132,'Capacity Summary'!$B$139:$B$238,0),MATCH('Capacity Backing (Hide)'!$A161,'Capacity Summary'!$I$138:$BH$138,0))&lt;&gt;0,INDEX('Capacity Summary'!$I$139:$BH$238,MATCH('Capacity Backing (Hide)'!CP$132,'Capacity Summary'!$B$139:$B$238,0),MATCH('Capacity Backing (Hide)'!$A161,'Capacity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(Hide)'!$A161,'Capacity Summary'!$I$138:$BH$138,0))="x",INDEX('Capacity Summary'!$C$139:$F$238,MATCH('Capacity Backing (Hide)'!CQ$132,'Capacity Summary'!$B$139:$B$238,0),4),IF(INDEX('Capacity Summary'!$I$139:$BH$238,MATCH('Capacity Backing (Hide)'!CQ$132,'Capacity Summary'!$B$139:$B$238,0),MATCH('Capacity Backing (Hide)'!$A161,'Capacity Summary'!$I$138:$BH$138,0))&lt;&gt;0,INDEX('Capacity Summary'!$I$139:$BH$238,MATCH('Capacity Backing (Hide)'!CQ$132,'Capacity Summary'!$B$139:$B$238,0),MATCH('Capacity Backing (Hide)'!$A161,'Capacity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(Hide)'!$A161,'Capacity Summary'!$I$138:$BH$138,0))="x",INDEX('Capacity Summary'!$C$139:$F$238,MATCH('Capacity Backing (Hide)'!CR$132,'Capacity Summary'!$B$139:$B$238,0),4),IF(INDEX('Capacity Summary'!$I$139:$BH$238,MATCH('Capacity Backing (Hide)'!CR$132,'Capacity Summary'!$B$139:$B$238,0),MATCH('Capacity Backing (Hide)'!$A161,'Capacity Summary'!$I$138:$BH$138,0))&lt;&gt;0,INDEX('Capacity Summary'!$I$139:$BH$238,MATCH('Capacity Backing (Hide)'!CR$132,'Capacity Summary'!$B$139:$B$238,0),MATCH('Capacity Backing (Hide)'!$A161,'Capacity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(Hide)'!$A161,'Capacity Summary'!$I$138:$BH$138,0))="x",INDEX('Capacity Summary'!$C$139:$F$238,MATCH('Capacity Backing (Hide)'!CS$132,'Capacity Summary'!$B$139:$B$238,0),4),IF(INDEX('Capacity Summary'!$I$139:$BH$238,MATCH('Capacity Backing (Hide)'!CS$132,'Capacity Summary'!$B$139:$B$238,0),MATCH('Capacity Backing (Hide)'!$A161,'Capacity Summary'!$I$138:$BH$138,0))&lt;&gt;0,INDEX('Capacity Summary'!$I$139:$BH$238,MATCH('Capacity Backing (Hide)'!CS$132,'Capacity Summary'!$B$139:$B$238,0),MATCH('Capacity Backing (Hide)'!$A161,'Capacity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(Hide)'!$A161,'Capacity Summary'!$I$138:$BH$138,0))="x",INDEX('Capacity Summary'!$C$139:$F$238,MATCH('Capacity Backing (Hide)'!CT$132,'Capacity Summary'!$B$139:$B$238,0),4),IF(INDEX('Capacity Summary'!$I$139:$BH$238,MATCH('Capacity Backing (Hide)'!CT$132,'Capacity Summary'!$B$139:$B$238,0),MATCH('Capacity Backing (Hide)'!$A161,'Capacity Summary'!$I$138:$BH$138,0))&lt;&gt;0,INDEX('Capacity Summary'!$I$139:$BH$238,MATCH('Capacity Backing (Hide)'!CT$132,'Capacity Summary'!$B$139:$B$238,0),MATCH('Capacity Backing (Hide)'!$A161,'Capacity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(Hide)'!$A161,'Capacity Summary'!$I$138:$BH$138,0))="x",INDEX('Capacity Summary'!$C$139:$F$238,MATCH('Capacity Backing (Hide)'!CU$132,'Capacity Summary'!$B$139:$B$238,0),4),IF(INDEX('Capacity Summary'!$I$139:$BH$238,MATCH('Capacity Backing (Hide)'!CU$132,'Capacity Summary'!$B$139:$B$238,0),MATCH('Capacity Backing (Hide)'!$A161,'Capacity Summary'!$I$138:$BH$138,0))&lt;&gt;0,INDEX('Capacity Summary'!$I$139:$BH$238,MATCH('Capacity Backing (Hide)'!CU$132,'Capacity Summary'!$B$139:$B$238,0),MATCH('Capacity Backing (Hide)'!$A161,'Capacity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(Hide)'!$A161,'Capacity Summary'!$I$138:$BH$138,0))="x",INDEX('Capacity Summary'!$C$139:$F$238,MATCH('Capacity Backing (Hide)'!CV$132,'Capacity Summary'!$B$139:$B$238,0),4),IF(INDEX('Capacity Summary'!$I$139:$BH$238,MATCH('Capacity Backing (Hide)'!CV$132,'Capacity Summary'!$B$139:$B$238,0),MATCH('Capacity Backing (Hide)'!$A161,'Capacity Summary'!$I$138:$BH$138,0))&lt;&gt;0,INDEX('Capacity Summary'!$I$139:$BH$238,MATCH('Capacity Backing (Hide)'!CV$132,'Capacity Summary'!$B$139:$B$238,0),MATCH('Capacity Backing (Hide)'!$A161,'Capacity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(Hide)'!$A161,'Capacity Summary'!$I$138:$BH$138,0))="x",INDEX('Capacity Summary'!$C$139:$F$238,MATCH('Capacity Backing (Hide)'!CW$132,'Capacity Summary'!$B$139:$B$238,0),4),IF(INDEX('Capacity Summary'!$I$139:$BH$238,MATCH('Capacity Backing (Hide)'!CW$132,'Capacity Summary'!$B$139:$B$238,0),MATCH('Capacity Backing (Hide)'!$A161,'Capacity Summary'!$I$138:$BH$138,0))&lt;&gt;0,INDEX('Capacity Summary'!$I$139:$BH$238,MATCH('Capacity Backing (Hide)'!CW$132,'Capacity Summary'!$B$139:$B$238,0),MATCH('Capacity Backing (Hide)'!$A161,'Capacity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(Hide)'!$A162,'Capacity Summary'!$I$138:$BH$138,0))="x",INDEX('Capacity Summary'!$C$139:$F$238,MATCH('Capacity Backing (Hide)'!B$132,'Capacity Summary'!$B$139:$B$238,0),4),IF(INDEX('Capacity Summary'!$I$139:$BH$238,MATCH('Capacity Backing (Hide)'!B$132,'Capacity Summary'!$B$139:$B$238,0),MATCH('Capacity Backing (Hide)'!$A162,'Capacity Summary'!$I$138:$BH$138,0))&lt;&gt;0,INDEX('Capacity Summary'!$I$139:$BH$238,MATCH('Capacity Backing (Hide)'!B$132,'Capacity Summary'!$B$139:$B$238,0),MATCH('Capacity Backing (Hide)'!$A162,'Capacity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(Hide)'!$A162,'Capacity Summary'!$I$138:$BH$138,0))="x",INDEX('Capacity Summary'!$C$139:$F$238,MATCH('Capacity Backing (Hide)'!C$132,'Capacity Summary'!$B$139:$B$238,0),4),IF(INDEX('Capacity Summary'!$I$139:$BH$238,MATCH('Capacity Backing (Hide)'!C$132,'Capacity Summary'!$B$139:$B$238,0),MATCH('Capacity Backing (Hide)'!$A162,'Capacity Summary'!$I$138:$BH$138,0))&lt;&gt;0,INDEX('Capacity Summary'!$I$139:$BH$238,MATCH('Capacity Backing (Hide)'!C$132,'Capacity Summary'!$B$139:$B$238,0),MATCH('Capacity Backing (Hide)'!$A162,'Capacity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(Hide)'!$A162,'Capacity Summary'!$I$138:$BH$138,0))="x",INDEX('Capacity Summary'!$C$139:$F$238,MATCH('Capacity Backing (Hide)'!D$132,'Capacity Summary'!$B$139:$B$238,0),4),IF(INDEX('Capacity Summary'!$I$139:$BH$238,MATCH('Capacity Backing (Hide)'!D$132,'Capacity Summary'!$B$139:$B$238,0),MATCH('Capacity Backing (Hide)'!$A162,'Capacity Summary'!$I$138:$BH$138,0))&lt;&gt;0,INDEX('Capacity Summary'!$I$139:$BH$238,MATCH('Capacity Backing (Hide)'!D$132,'Capacity Summary'!$B$139:$B$238,0),MATCH('Capacity Backing (Hide)'!$A162,'Capacity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(Hide)'!$A162,'Capacity Summary'!$I$138:$BH$138,0))="x",INDEX('Capacity Summary'!$C$139:$F$238,MATCH('Capacity Backing (Hide)'!E$132,'Capacity Summary'!$B$139:$B$238,0),4),IF(INDEX('Capacity Summary'!$I$139:$BH$238,MATCH('Capacity Backing (Hide)'!E$132,'Capacity Summary'!$B$139:$B$238,0),MATCH('Capacity Backing (Hide)'!$A162,'Capacity Summary'!$I$138:$BH$138,0))&lt;&gt;0,INDEX('Capacity Summary'!$I$139:$BH$238,MATCH('Capacity Backing (Hide)'!E$132,'Capacity Summary'!$B$139:$B$238,0),MATCH('Capacity Backing (Hide)'!$A162,'Capacity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(Hide)'!$A162,'Capacity Summary'!$I$138:$BH$138,0))="x",INDEX('Capacity Summary'!$C$139:$F$238,MATCH('Capacity Backing (Hide)'!F$132,'Capacity Summary'!$B$139:$B$238,0),4),IF(INDEX('Capacity Summary'!$I$139:$BH$238,MATCH('Capacity Backing (Hide)'!F$132,'Capacity Summary'!$B$139:$B$238,0),MATCH('Capacity Backing (Hide)'!$A162,'Capacity Summary'!$I$138:$BH$138,0))&lt;&gt;0,INDEX('Capacity Summary'!$I$139:$BH$238,MATCH('Capacity Backing (Hide)'!F$132,'Capacity Summary'!$B$139:$B$238,0),MATCH('Capacity Backing (Hide)'!$A162,'Capacity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(Hide)'!$A162,'Capacity Summary'!$I$138:$BH$138,0))="x",INDEX('Capacity Summary'!$C$139:$F$238,MATCH('Capacity Backing (Hide)'!G$132,'Capacity Summary'!$B$139:$B$238,0),4),IF(INDEX('Capacity Summary'!$I$139:$BH$238,MATCH('Capacity Backing (Hide)'!G$132,'Capacity Summary'!$B$139:$B$238,0),MATCH('Capacity Backing (Hide)'!$A162,'Capacity Summary'!$I$138:$BH$138,0))&lt;&gt;0,INDEX('Capacity Summary'!$I$139:$BH$238,MATCH('Capacity Backing (Hide)'!G$132,'Capacity Summary'!$B$139:$B$238,0),MATCH('Capacity Backing (Hide)'!$A162,'Capacity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(Hide)'!$A162,'Capacity Summary'!$I$138:$BH$138,0))="x",INDEX('Capacity Summary'!$C$139:$F$238,MATCH('Capacity Backing (Hide)'!H$132,'Capacity Summary'!$B$139:$B$238,0),4),IF(INDEX('Capacity Summary'!$I$139:$BH$238,MATCH('Capacity Backing (Hide)'!H$132,'Capacity Summary'!$B$139:$B$238,0),MATCH('Capacity Backing (Hide)'!$A162,'Capacity Summary'!$I$138:$BH$138,0))&lt;&gt;0,INDEX('Capacity Summary'!$I$139:$BH$238,MATCH('Capacity Backing (Hide)'!H$132,'Capacity Summary'!$B$139:$B$238,0),MATCH('Capacity Backing (Hide)'!$A162,'Capacity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(Hide)'!$A162,'Capacity Summary'!$I$138:$BH$138,0))="x",INDEX('Capacity Summary'!$C$139:$F$238,MATCH('Capacity Backing (Hide)'!I$132,'Capacity Summary'!$B$139:$B$238,0),4),IF(INDEX('Capacity Summary'!$I$139:$BH$238,MATCH('Capacity Backing (Hide)'!I$132,'Capacity Summary'!$B$139:$B$238,0),MATCH('Capacity Backing (Hide)'!$A162,'Capacity Summary'!$I$138:$BH$138,0))&lt;&gt;0,INDEX('Capacity Summary'!$I$139:$BH$238,MATCH('Capacity Backing (Hide)'!I$132,'Capacity Summary'!$B$139:$B$238,0),MATCH('Capacity Backing (Hide)'!$A162,'Capacity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(Hide)'!$A162,'Capacity Summary'!$I$138:$BH$138,0))="x",INDEX('Capacity Summary'!$C$139:$F$238,MATCH('Capacity Backing (Hide)'!J$132,'Capacity Summary'!$B$139:$B$238,0),4),IF(INDEX('Capacity Summary'!$I$139:$BH$238,MATCH('Capacity Backing (Hide)'!J$132,'Capacity Summary'!$B$139:$B$238,0),MATCH('Capacity Backing (Hide)'!$A162,'Capacity Summary'!$I$138:$BH$138,0))&lt;&gt;0,INDEX('Capacity Summary'!$I$139:$BH$238,MATCH('Capacity Backing (Hide)'!J$132,'Capacity Summary'!$B$139:$B$238,0),MATCH('Capacity Backing (Hide)'!$A162,'Capacity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(Hide)'!$A162,'Capacity Summary'!$I$138:$BH$138,0))="x",INDEX('Capacity Summary'!$C$139:$F$238,MATCH('Capacity Backing (Hide)'!K$132,'Capacity Summary'!$B$139:$B$238,0),4),IF(INDEX('Capacity Summary'!$I$139:$BH$238,MATCH('Capacity Backing (Hide)'!K$132,'Capacity Summary'!$B$139:$B$238,0),MATCH('Capacity Backing (Hide)'!$A162,'Capacity Summary'!$I$138:$BH$138,0))&lt;&gt;0,INDEX('Capacity Summary'!$I$139:$BH$238,MATCH('Capacity Backing (Hide)'!K$132,'Capacity Summary'!$B$139:$B$238,0),MATCH('Capacity Backing (Hide)'!$A162,'Capacity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(Hide)'!$A162,'Capacity Summary'!$I$138:$BH$138,0))="x",INDEX('Capacity Summary'!$C$139:$F$238,MATCH('Capacity Backing (Hide)'!L$132,'Capacity Summary'!$B$139:$B$238,0),4),IF(INDEX('Capacity Summary'!$I$139:$BH$238,MATCH('Capacity Backing (Hide)'!L$132,'Capacity Summary'!$B$139:$B$238,0),MATCH('Capacity Backing (Hide)'!$A162,'Capacity Summary'!$I$138:$BH$138,0))&lt;&gt;0,INDEX('Capacity Summary'!$I$139:$BH$238,MATCH('Capacity Backing (Hide)'!L$132,'Capacity Summary'!$B$139:$B$238,0),MATCH('Capacity Backing (Hide)'!$A162,'Capacity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(Hide)'!$A162,'Capacity Summary'!$I$138:$BH$138,0))="x",INDEX('Capacity Summary'!$C$139:$F$238,MATCH('Capacity Backing (Hide)'!M$132,'Capacity Summary'!$B$139:$B$238,0),4),IF(INDEX('Capacity Summary'!$I$139:$BH$238,MATCH('Capacity Backing (Hide)'!M$132,'Capacity Summary'!$B$139:$B$238,0),MATCH('Capacity Backing (Hide)'!$A162,'Capacity Summary'!$I$138:$BH$138,0))&lt;&gt;0,INDEX('Capacity Summary'!$I$139:$BH$238,MATCH('Capacity Backing (Hide)'!M$132,'Capacity Summary'!$B$139:$B$238,0),MATCH('Capacity Backing (Hide)'!$A162,'Capacity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(Hide)'!$A162,'Capacity Summary'!$I$138:$BH$138,0))="x",INDEX('Capacity Summary'!$C$139:$F$238,MATCH('Capacity Backing (Hide)'!N$132,'Capacity Summary'!$B$139:$B$238,0),4),IF(INDEX('Capacity Summary'!$I$139:$BH$238,MATCH('Capacity Backing (Hide)'!N$132,'Capacity Summary'!$B$139:$B$238,0),MATCH('Capacity Backing (Hide)'!$A162,'Capacity Summary'!$I$138:$BH$138,0))&lt;&gt;0,INDEX('Capacity Summary'!$I$139:$BH$238,MATCH('Capacity Backing (Hide)'!N$132,'Capacity Summary'!$B$139:$B$238,0),MATCH('Capacity Backing (Hide)'!$A162,'Capacity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(Hide)'!$A162,'Capacity Summary'!$I$138:$BH$138,0))="x",INDEX('Capacity Summary'!$C$139:$F$238,MATCH('Capacity Backing (Hide)'!O$132,'Capacity Summary'!$B$139:$B$238,0),4),IF(INDEX('Capacity Summary'!$I$139:$BH$238,MATCH('Capacity Backing (Hide)'!O$132,'Capacity Summary'!$B$139:$B$238,0),MATCH('Capacity Backing (Hide)'!$A162,'Capacity Summary'!$I$138:$BH$138,0))&lt;&gt;0,INDEX('Capacity Summary'!$I$139:$BH$238,MATCH('Capacity Backing (Hide)'!O$132,'Capacity Summary'!$B$139:$B$238,0),MATCH('Capacity Backing (Hide)'!$A162,'Capacity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(Hide)'!$A162,'Capacity Summary'!$I$138:$BH$138,0))="x",INDEX('Capacity Summary'!$C$139:$F$238,MATCH('Capacity Backing (Hide)'!P$132,'Capacity Summary'!$B$139:$B$238,0),4),IF(INDEX('Capacity Summary'!$I$139:$BH$238,MATCH('Capacity Backing (Hide)'!P$132,'Capacity Summary'!$B$139:$B$238,0),MATCH('Capacity Backing (Hide)'!$A162,'Capacity Summary'!$I$138:$BH$138,0))&lt;&gt;0,INDEX('Capacity Summary'!$I$139:$BH$238,MATCH('Capacity Backing (Hide)'!P$132,'Capacity Summary'!$B$139:$B$238,0),MATCH('Capacity Backing (Hide)'!$A162,'Capacity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(Hide)'!$A162,'Capacity Summary'!$I$138:$BH$138,0))="x",INDEX('Capacity Summary'!$C$139:$F$238,MATCH('Capacity Backing (Hide)'!Q$132,'Capacity Summary'!$B$139:$B$238,0),4),IF(INDEX('Capacity Summary'!$I$139:$BH$238,MATCH('Capacity Backing (Hide)'!Q$132,'Capacity Summary'!$B$139:$B$238,0),MATCH('Capacity Backing (Hide)'!$A162,'Capacity Summary'!$I$138:$BH$138,0))&lt;&gt;0,INDEX('Capacity Summary'!$I$139:$BH$238,MATCH('Capacity Backing (Hide)'!Q$132,'Capacity Summary'!$B$139:$B$238,0),MATCH('Capacity Backing (Hide)'!$A162,'Capacity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(Hide)'!$A162,'Capacity Summary'!$I$138:$BH$138,0))="x",INDEX('Capacity Summary'!$C$139:$F$238,MATCH('Capacity Backing (Hide)'!R$132,'Capacity Summary'!$B$139:$B$238,0),4),IF(INDEX('Capacity Summary'!$I$139:$BH$238,MATCH('Capacity Backing (Hide)'!R$132,'Capacity Summary'!$B$139:$B$238,0),MATCH('Capacity Backing (Hide)'!$A162,'Capacity Summary'!$I$138:$BH$138,0))&lt;&gt;0,INDEX('Capacity Summary'!$I$139:$BH$238,MATCH('Capacity Backing (Hide)'!R$132,'Capacity Summary'!$B$139:$B$238,0),MATCH('Capacity Backing (Hide)'!$A162,'Capacity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(Hide)'!$A162,'Capacity Summary'!$I$138:$BH$138,0))="x",INDEX('Capacity Summary'!$C$139:$F$238,MATCH('Capacity Backing (Hide)'!S$132,'Capacity Summary'!$B$139:$B$238,0),4),IF(INDEX('Capacity Summary'!$I$139:$BH$238,MATCH('Capacity Backing (Hide)'!S$132,'Capacity Summary'!$B$139:$B$238,0),MATCH('Capacity Backing (Hide)'!$A162,'Capacity Summary'!$I$138:$BH$138,0))&lt;&gt;0,INDEX('Capacity Summary'!$I$139:$BH$238,MATCH('Capacity Backing (Hide)'!S$132,'Capacity Summary'!$B$139:$B$238,0),MATCH('Capacity Backing (Hide)'!$A162,'Capacity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(Hide)'!$A162,'Capacity Summary'!$I$138:$BH$138,0))="x",INDEX('Capacity Summary'!$C$139:$F$238,MATCH('Capacity Backing (Hide)'!T$132,'Capacity Summary'!$B$139:$B$238,0),4),IF(INDEX('Capacity Summary'!$I$139:$BH$238,MATCH('Capacity Backing (Hide)'!T$132,'Capacity Summary'!$B$139:$B$238,0),MATCH('Capacity Backing (Hide)'!$A162,'Capacity Summary'!$I$138:$BH$138,0))&lt;&gt;0,INDEX('Capacity Summary'!$I$139:$BH$238,MATCH('Capacity Backing (Hide)'!T$132,'Capacity Summary'!$B$139:$B$238,0),MATCH('Capacity Backing (Hide)'!$A162,'Capacity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(Hide)'!$A162,'Capacity Summary'!$I$138:$BH$138,0))="x",INDEX('Capacity Summary'!$C$139:$F$238,MATCH('Capacity Backing (Hide)'!U$132,'Capacity Summary'!$B$139:$B$238,0),4),IF(INDEX('Capacity Summary'!$I$139:$BH$238,MATCH('Capacity Backing (Hide)'!U$132,'Capacity Summary'!$B$139:$B$238,0),MATCH('Capacity Backing (Hide)'!$A162,'Capacity Summary'!$I$138:$BH$138,0))&lt;&gt;0,INDEX('Capacity Summary'!$I$139:$BH$238,MATCH('Capacity Backing (Hide)'!U$132,'Capacity Summary'!$B$139:$B$238,0),MATCH('Capacity Backing (Hide)'!$A162,'Capacity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(Hide)'!$A162,'Capacity Summary'!$I$138:$BH$138,0))="x",INDEX('Capacity Summary'!$C$139:$F$238,MATCH('Capacity Backing (Hide)'!V$132,'Capacity Summary'!$B$139:$B$238,0),4),IF(INDEX('Capacity Summary'!$I$139:$BH$238,MATCH('Capacity Backing (Hide)'!V$132,'Capacity Summary'!$B$139:$B$238,0),MATCH('Capacity Backing (Hide)'!$A162,'Capacity Summary'!$I$138:$BH$138,0))&lt;&gt;0,INDEX('Capacity Summary'!$I$139:$BH$238,MATCH('Capacity Backing (Hide)'!V$132,'Capacity Summary'!$B$139:$B$238,0),MATCH('Capacity Backing (Hide)'!$A162,'Capacity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(Hide)'!$A162,'Capacity Summary'!$I$138:$BH$138,0))="x",INDEX('Capacity Summary'!$C$139:$F$238,MATCH('Capacity Backing (Hide)'!W$132,'Capacity Summary'!$B$139:$B$238,0),4),IF(INDEX('Capacity Summary'!$I$139:$BH$238,MATCH('Capacity Backing (Hide)'!W$132,'Capacity Summary'!$B$139:$B$238,0),MATCH('Capacity Backing (Hide)'!$A162,'Capacity Summary'!$I$138:$BH$138,0))&lt;&gt;0,INDEX('Capacity Summary'!$I$139:$BH$238,MATCH('Capacity Backing (Hide)'!W$132,'Capacity Summary'!$B$139:$B$238,0),MATCH('Capacity Backing (Hide)'!$A162,'Capacity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(Hide)'!$A162,'Capacity Summary'!$I$138:$BH$138,0))="x",INDEX('Capacity Summary'!$C$139:$F$238,MATCH('Capacity Backing (Hide)'!X$132,'Capacity Summary'!$B$139:$B$238,0),4),IF(INDEX('Capacity Summary'!$I$139:$BH$238,MATCH('Capacity Backing (Hide)'!X$132,'Capacity Summary'!$B$139:$B$238,0),MATCH('Capacity Backing (Hide)'!$A162,'Capacity Summary'!$I$138:$BH$138,0))&lt;&gt;0,INDEX('Capacity Summary'!$I$139:$BH$238,MATCH('Capacity Backing (Hide)'!X$132,'Capacity Summary'!$B$139:$B$238,0),MATCH('Capacity Backing (Hide)'!$A162,'Capacity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(Hide)'!$A162,'Capacity Summary'!$I$138:$BH$138,0))="x",INDEX('Capacity Summary'!$C$139:$F$238,MATCH('Capacity Backing (Hide)'!Y$132,'Capacity Summary'!$B$139:$B$238,0),4),IF(INDEX('Capacity Summary'!$I$139:$BH$238,MATCH('Capacity Backing (Hide)'!Y$132,'Capacity Summary'!$B$139:$B$238,0),MATCH('Capacity Backing (Hide)'!$A162,'Capacity Summary'!$I$138:$BH$138,0))&lt;&gt;0,INDEX('Capacity Summary'!$I$139:$BH$238,MATCH('Capacity Backing (Hide)'!Y$132,'Capacity Summary'!$B$139:$B$238,0),MATCH('Capacity Backing (Hide)'!$A162,'Capacity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(Hide)'!$A162,'Capacity Summary'!$I$138:$BH$138,0))="x",INDEX('Capacity Summary'!$C$139:$F$238,MATCH('Capacity Backing (Hide)'!Z$132,'Capacity Summary'!$B$139:$B$238,0),4),IF(INDEX('Capacity Summary'!$I$139:$BH$238,MATCH('Capacity Backing (Hide)'!Z$132,'Capacity Summary'!$B$139:$B$238,0),MATCH('Capacity Backing (Hide)'!$A162,'Capacity Summary'!$I$138:$BH$138,0))&lt;&gt;0,INDEX('Capacity Summary'!$I$139:$BH$238,MATCH('Capacity Backing (Hide)'!Z$132,'Capacity Summary'!$B$139:$B$238,0),MATCH('Capacity Backing (Hide)'!$A162,'Capacity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(Hide)'!$A162,'Capacity Summary'!$I$138:$BH$138,0))="x",INDEX('Capacity Summary'!$C$139:$F$238,MATCH('Capacity Backing (Hide)'!AA$132,'Capacity Summary'!$B$139:$B$238,0),4),IF(INDEX('Capacity Summary'!$I$139:$BH$238,MATCH('Capacity Backing (Hide)'!AA$132,'Capacity Summary'!$B$139:$B$238,0),MATCH('Capacity Backing (Hide)'!$A162,'Capacity Summary'!$I$138:$BH$138,0))&lt;&gt;0,INDEX('Capacity Summary'!$I$139:$BH$238,MATCH('Capacity Backing (Hide)'!AA$132,'Capacity Summary'!$B$139:$B$238,0),MATCH('Capacity Backing (Hide)'!$A162,'Capacity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(Hide)'!$A162,'Capacity Summary'!$I$138:$BH$138,0))="x",INDEX('Capacity Summary'!$C$139:$F$238,MATCH('Capacity Backing (Hide)'!AB$132,'Capacity Summary'!$B$139:$B$238,0),4),IF(INDEX('Capacity Summary'!$I$139:$BH$238,MATCH('Capacity Backing (Hide)'!AB$132,'Capacity Summary'!$B$139:$B$238,0),MATCH('Capacity Backing (Hide)'!$A162,'Capacity Summary'!$I$138:$BH$138,0))&lt;&gt;0,INDEX('Capacity Summary'!$I$139:$BH$238,MATCH('Capacity Backing (Hide)'!AB$132,'Capacity Summary'!$B$139:$B$238,0),MATCH('Capacity Backing (Hide)'!$A162,'Capacity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(Hide)'!$A162,'Capacity Summary'!$I$138:$BH$138,0))="x",INDEX('Capacity Summary'!$C$139:$F$238,MATCH('Capacity Backing (Hide)'!AC$132,'Capacity Summary'!$B$139:$B$238,0),4),IF(INDEX('Capacity Summary'!$I$139:$BH$238,MATCH('Capacity Backing (Hide)'!AC$132,'Capacity Summary'!$B$139:$B$238,0),MATCH('Capacity Backing (Hide)'!$A162,'Capacity Summary'!$I$138:$BH$138,0))&lt;&gt;0,INDEX('Capacity Summary'!$I$139:$BH$238,MATCH('Capacity Backing (Hide)'!AC$132,'Capacity Summary'!$B$139:$B$238,0),MATCH('Capacity Backing (Hide)'!$A162,'Capacity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(Hide)'!$A162,'Capacity Summary'!$I$138:$BH$138,0))="x",INDEX('Capacity Summary'!$C$139:$F$238,MATCH('Capacity Backing (Hide)'!AD$132,'Capacity Summary'!$B$139:$B$238,0),4),IF(INDEX('Capacity Summary'!$I$139:$BH$238,MATCH('Capacity Backing (Hide)'!AD$132,'Capacity Summary'!$B$139:$B$238,0),MATCH('Capacity Backing (Hide)'!$A162,'Capacity Summary'!$I$138:$BH$138,0))&lt;&gt;0,INDEX('Capacity Summary'!$I$139:$BH$238,MATCH('Capacity Backing (Hide)'!AD$132,'Capacity Summary'!$B$139:$B$238,0),MATCH('Capacity Backing (Hide)'!$A162,'Capacity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(Hide)'!$A162,'Capacity Summary'!$I$138:$BH$138,0))="x",INDEX('Capacity Summary'!$C$139:$F$238,MATCH('Capacity Backing (Hide)'!AE$132,'Capacity Summary'!$B$139:$B$238,0),4),IF(INDEX('Capacity Summary'!$I$139:$BH$238,MATCH('Capacity Backing (Hide)'!AE$132,'Capacity Summary'!$B$139:$B$238,0),MATCH('Capacity Backing (Hide)'!$A162,'Capacity Summary'!$I$138:$BH$138,0))&lt;&gt;0,INDEX('Capacity Summary'!$I$139:$BH$238,MATCH('Capacity Backing (Hide)'!AE$132,'Capacity Summary'!$B$139:$B$238,0),MATCH('Capacity Backing (Hide)'!$A162,'Capacity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(Hide)'!$A162,'Capacity Summary'!$I$138:$BH$138,0))="x",INDEX('Capacity Summary'!$C$139:$F$238,MATCH('Capacity Backing (Hide)'!AF$132,'Capacity Summary'!$B$139:$B$238,0),4),IF(INDEX('Capacity Summary'!$I$139:$BH$238,MATCH('Capacity Backing (Hide)'!AF$132,'Capacity Summary'!$B$139:$B$238,0),MATCH('Capacity Backing (Hide)'!$A162,'Capacity Summary'!$I$138:$BH$138,0))&lt;&gt;0,INDEX('Capacity Summary'!$I$139:$BH$238,MATCH('Capacity Backing (Hide)'!AF$132,'Capacity Summary'!$B$139:$B$238,0),MATCH('Capacity Backing (Hide)'!$A162,'Capacity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(Hide)'!$A162,'Capacity Summary'!$I$138:$BH$138,0))="x",INDEX('Capacity Summary'!$C$139:$F$238,MATCH('Capacity Backing (Hide)'!AG$132,'Capacity Summary'!$B$139:$B$238,0),4),IF(INDEX('Capacity Summary'!$I$139:$BH$238,MATCH('Capacity Backing (Hide)'!AG$132,'Capacity Summary'!$B$139:$B$238,0),MATCH('Capacity Backing (Hide)'!$A162,'Capacity Summary'!$I$138:$BH$138,0))&lt;&gt;0,INDEX('Capacity Summary'!$I$139:$BH$238,MATCH('Capacity Backing (Hide)'!AG$132,'Capacity Summary'!$B$139:$B$238,0),MATCH('Capacity Backing (Hide)'!$A162,'Capacity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(Hide)'!$A162,'Capacity Summary'!$I$138:$BH$138,0))="x",INDEX('Capacity Summary'!$C$139:$F$238,MATCH('Capacity Backing (Hide)'!AH$132,'Capacity Summary'!$B$139:$B$238,0),4),IF(INDEX('Capacity Summary'!$I$139:$BH$238,MATCH('Capacity Backing (Hide)'!AH$132,'Capacity Summary'!$B$139:$B$238,0),MATCH('Capacity Backing (Hide)'!$A162,'Capacity Summary'!$I$138:$BH$138,0))&lt;&gt;0,INDEX('Capacity Summary'!$I$139:$BH$238,MATCH('Capacity Backing (Hide)'!AH$132,'Capacity Summary'!$B$139:$B$238,0),MATCH('Capacity Backing (Hide)'!$A162,'Capacity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(Hide)'!$A162,'Capacity Summary'!$I$138:$BH$138,0))="x",INDEX('Capacity Summary'!$C$139:$F$238,MATCH('Capacity Backing (Hide)'!AI$132,'Capacity Summary'!$B$139:$B$238,0),4),IF(INDEX('Capacity Summary'!$I$139:$BH$238,MATCH('Capacity Backing (Hide)'!AI$132,'Capacity Summary'!$B$139:$B$238,0),MATCH('Capacity Backing (Hide)'!$A162,'Capacity Summary'!$I$138:$BH$138,0))&lt;&gt;0,INDEX('Capacity Summary'!$I$139:$BH$238,MATCH('Capacity Backing (Hide)'!AI$132,'Capacity Summary'!$B$139:$B$238,0),MATCH('Capacity Backing (Hide)'!$A162,'Capacity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(Hide)'!$A162,'Capacity Summary'!$I$138:$BH$138,0))="x",INDEX('Capacity Summary'!$C$139:$F$238,MATCH('Capacity Backing (Hide)'!AJ$132,'Capacity Summary'!$B$139:$B$238,0),4),IF(INDEX('Capacity Summary'!$I$139:$BH$238,MATCH('Capacity Backing (Hide)'!AJ$132,'Capacity Summary'!$B$139:$B$238,0),MATCH('Capacity Backing (Hide)'!$A162,'Capacity Summary'!$I$138:$BH$138,0))&lt;&gt;0,INDEX('Capacity Summary'!$I$139:$BH$238,MATCH('Capacity Backing (Hide)'!AJ$132,'Capacity Summary'!$B$139:$B$238,0),MATCH('Capacity Backing (Hide)'!$A162,'Capacity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(Hide)'!$A162,'Capacity Summary'!$I$138:$BH$138,0))="x",INDEX('Capacity Summary'!$C$139:$F$238,MATCH('Capacity Backing (Hide)'!AK$132,'Capacity Summary'!$B$139:$B$238,0),4),IF(INDEX('Capacity Summary'!$I$139:$BH$238,MATCH('Capacity Backing (Hide)'!AK$132,'Capacity Summary'!$B$139:$B$238,0),MATCH('Capacity Backing (Hide)'!$A162,'Capacity Summary'!$I$138:$BH$138,0))&lt;&gt;0,INDEX('Capacity Summary'!$I$139:$BH$238,MATCH('Capacity Backing (Hide)'!AK$132,'Capacity Summary'!$B$139:$B$238,0),MATCH('Capacity Backing (Hide)'!$A162,'Capacity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(Hide)'!$A162,'Capacity Summary'!$I$138:$BH$138,0))="x",INDEX('Capacity Summary'!$C$139:$F$238,MATCH('Capacity Backing (Hide)'!AL$132,'Capacity Summary'!$B$139:$B$238,0),4),IF(INDEX('Capacity Summary'!$I$139:$BH$238,MATCH('Capacity Backing (Hide)'!AL$132,'Capacity Summary'!$B$139:$B$238,0),MATCH('Capacity Backing (Hide)'!$A162,'Capacity Summary'!$I$138:$BH$138,0))&lt;&gt;0,INDEX('Capacity Summary'!$I$139:$BH$238,MATCH('Capacity Backing (Hide)'!AL$132,'Capacity Summary'!$B$139:$B$238,0),MATCH('Capacity Backing (Hide)'!$A162,'Capacity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(Hide)'!$A162,'Capacity Summary'!$I$138:$BH$138,0))="x",INDEX('Capacity Summary'!$C$139:$F$238,MATCH('Capacity Backing (Hide)'!AM$132,'Capacity Summary'!$B$139:$B$238,0),4),IF(INDEX('Capacity Summary'!$I$139:$BH$238,MATCH('Capacity Backing (Hide)'!AM$132,'Capacity Summary'!$B$139:$B$238,0),MATCH('Capacity Backing (Hide)'!$A162,'Capacity Summary'!$I$138:$BH$138,0))&lt;&gt;0,INDEX('Capacity Summary'!$I$139:$BH$238,MATCH('Capacity Backing (Hide)'!AM$132,'Capacity Summary'!$B$139:$B$238,0),MATCH('Capacity Backing (Hide)'!$A162,'Capacity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(Hide)'!$A162,'Capacity Summary'!$I$138:$BH$138,0))="x",INDEX('Capacity Summary'!$C$139:$F$238,MATCH('Capacity Backing (Hide)'!AN$132,'Capacity Summary'!$B$139:$B$238,0),4),IF(INDEX('Capacity Summary'!$I$139:$BH$238,MATCH('Capacity Backing (Hide)'!AN$132,'Capacity Summary'!$B$139:$B$238,0),MATCH('Capacity Backing (Hide)'!$A162,'Capacity Summary'!$I$138:$BH$138,0))&lt;&gt;0,INDEX('Capacity Summary'!$I$139:$BH$238,MATCH('Capacity Backing (Hide)'!AN$132,'Capacity Summary'!$B$139:$B$238,0),MATCH('Capacity Backing (Hide)'!$A162,'Capacity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(Hide)'!$A162,'Capacity Summary'!$I$138:$BH$138,0))="x",INDEX('Capacity Summary'!$C$139:$F$238,MATCH('Capacity Backing (Hide)'!AO$132,'Capacity Summary'!$B$139:$B$238,0),4),IF(INDEX('Capacity Summary'!$I$139:$BH$238,MATCH('Capacity Backing (Hide)'!AO$132,'Capacity Summary'!$B$139:$B$238,0),MATCH('Capacity Backing (Hide)'!$A162,'Capacity Summary'!$I$138:$BH$138,0))&lt;&gt;0,INDEX('Capacity Summary'!$I$139:$BH$238,MATCH('Capacity Backing (Hide)'!AO$132,'Capacity Summary'!$B$139:$B$238,0),MATCH('Capacity Backing (Hide)'!$A162,'Capacity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(Hide)'!$A162,'Capacity Summary'!$I$138:$BH$138,0))="x",INDEX('Capacity Summary'!$C$139:$F$238,MATCH('Capacity Backing (Hide)'!AP$132,'Capacity Summary'!$B$139:$B$238,0),4),IF(INDEX('Capacity Summary'!$I$139:$BH$238,MATCH('Capacity Backing (Hide)'!AP$132,'Capacity Summary'!$B$139:$B$238,0),MATCH('Capacity Backing (Hide)'!$A162,'Capacity Summary'!$I$138:$BH$138,0))&lt;&gt;0,INDEX('Capacity Summary'!$I$139:$BH$238,MATCH('Capacity Backing (Hide)'!AP$132,'Capacity Summary'!$B$139:$B$238,0),MATCH('Capacity Backing (Hide)'!$A162,'Capacity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(Hide)'!$A162,'Capacity Summary'!$I$138:$BH$138,0))="x",INDEX('Capacity Summary'!$C$139:$F$238,MATCH('Capacity Backing (Hide)'!AQ$132,'Capacity Summary'!$B$139:$B$238,0),4),IF(INDEX('Capacity Summary'!$I$139:$BH$238,MATCH('Capacity Backing (Hide)'!AQ$132,'Capacity Summary'!$B$139:$B$238,0),MATCH('Capacity Backing (Hide)'!$A162,'Capacity Summary'!$I$138:$BH$138,0))&lt;&gt;0,INDEX('Capacity Summary'!$I$139:$BH$238,MATCH('Capacity Backing (Hide)'!AQ$132,'Capacity Summary'!$B$139:$B$238,0),MATCH('Capacity Backing (Hide)'!$A162,'Capacity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(Hide)'!$A162,'Capacity Summary'!$I$138:$BH$138,0))="x",INDEX('Capacity Summary'!$C$139:$F$238,MATCH('Capacity Backing (Hide)'!AR$132,'Capacity Summary'!$B$139:$B$238,0),4),IF(INDEX('Capacity Summary'!$I$139:$BH$238,MATCH('Capacity Backing (Hide)'!AR$132,'Capacity Summary'!$B$139:$B$238,0),MATCH('Capacity Backing (Hide)'!$A162,'Capacity Summary'!$I$138:$BH$138,0))&lt;&gt;0,INDEX('Capacity Summary'!$I$139:$BH$238,MATCH('Capacity Backing (Hide)'!AR$132,'Capacity Summary'!$B$139:$B$238,0),MATCH('Capacity Backing (Hide)'!$A162,'Capacity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(Hide)'!$A162,'Capacity Summary'!$I$138:$BH$138,0))="x",INDEX('Capacity Summary'!$C$139:$F$238,MATCH('Capacity Backing (Hide)'!AS$132,'Capacity Summary'!$B$139:$B$238,0),4),IF(INDEX('Capacity Summary'!$I$139:$BH$238,MATCH('Capacity Backing (Hide)'!AS$132,'Capacity Summary'!$B$139:$B$238,0),MATCH('Capacity Backing (Hide)'!$A162,'Capacity Summary'!$I$138:$BH$138,0))&lt;&gt;0,INDEX('Capacity Summary'!$I$139:$BH$238,MATCH('Capacity Backing (Hide)'!AS$132,'Capacity Summary'!$B$139:$B$238,0),MATCH('Capacity Backing (Hide)'!$A162,'Capacity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(Hide)'!$A162,'Capacity Summary'!$I$138:$BH$138,0))="x",INDEX('Capacity Summary'!$C$139:$F$238,MATCH('Capacity Backing (Hide)'!AT$132,'Capacity Summary'!$B$139:$B$238,0),4),IF(INDEX('Capacity Summary'!$I$139:$BH$238,MATCH('Capacity Backing (Hide)'!AT$132,'Capacity Summary'!$B$139:$B$238,0),MATCH('Capacity Backing (Hide)'!$A162,'Capacity Summary'!$I$138:$BH$138,0))&lt;&gt;0,INDEX('Capacity Summary'!$I$139:$BH$238,MATCH('Capacity Backing (Hide)'!AT$132,'Capacity Summary'!$B$139:$B$238,0),MATCH('Capacity Backing (Hide)'!$A162,'Capacity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(Hide)'!$A162,'Capacity Summary'!$I$138:$BH$138,0))="x",INDEX('Capacity Summary'!$C$139:$F$238,MATCH('Capacity Backing (Hide)'!AU$132,'Capacity Summary'!$B$139:$B$238,0),4),IF(INDEX('Capacity Summary'!$I$139:$BH$238,MATCH('Capacity Backing (Hide)'!AU$132,'Capacity Summary'!$B$139:$B$238,0),MATCH('Capacity Backing (Hide)'!$A162,'Capacity Summary'!$I$138:$BH$138,0))&lt;&gt;0,INDEX('Capacity Summary'!$I$139:$BH$238,MATCH('Capacity Backing (Hide)'!AU$132,'Capacity Summary'!$B$139:$B$238,0),MATCH('Capacity Backing (Hide)'!$A162,'Capacity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(Hide)'!$A162,'Capacity Summary'!$I$138:$BH$138,0))="x",INDEX('Capacity Summary'!$C$139:$F$238,MATCH('Capacity Backing (Hide)'!AV$132,'Capacity Summary'!$B$139:$B$238,0),4),IF(INDEX('Capacity Summary'!$I$139:$BH$238,MATCH('Capacity Backing (Hide)'!AV$132,'Capacity Summary'!$B$139:$B$238,0),MATCH('Capacity Backing (Hide)'!$A162,'Capacity Summary'!$I$138:$BH$138,0))&lt;&gt;0,INDEX('Capacity Summary'!$I$139:$BH$238,MATCH('Capacity Backing (Hide)'!AV$132,'Capacity Summary'!$B$139:$B$238,0),MATCH('Capacity Backing (Hide)'!$A162,'Capacity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(Hide)'!$A162,'Capacity Summary'!$I$138:$BH$138,0))="x",INDEX('Capacity Summary'!$C$139:$F$238,MATCH('Capacity Backing (Hide)'!AW$132,'Capacity Summary'!$B$139:$B$238,0),4),IF(INDEX('Capacity Summary'!$I$139:$BH$238,MATCH('Capacity Backing (Hide)'!AW$132,'Capacity Summary'!$B$139:$B$238,0),MATCH('Capacity Backing (Hide)'!$A162,'Capacity Summary'!$I$138:$BH$138,0))&lt;&gt;0,INDEX('Capacity Summary'!$I$139:$BH$238,MATCH('Capacity Backing (Hide)'!AW$132,'Capacity Summary'!$B$139:$B$238,0),MATCH('Capacity Backing (Hide)'!$A162,'Capacity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(Hide)'!$A162,'Capacity Summary'!$I$138:$BH$138,0))="x",INDEX('Capacity Summary'!$C$139:$F$238,MATCH('Capacity Backing (Hide)'!AX$132,'Capacity Summary'!$B$139:$B$238,0),4),IF(INDEX('Capacity Summary'!$I$139:$BH$238,MATCH('Capacity Backing (Hide)'!AX$132,'Capacity Summary'!$B$139:$B$238,0),MATCH('Capacity Backing (Hide)'!$A162,'Capacity Summary'!$I$138:$BH$138,0))&lt;&gt;0,INDEX('Capacity Summary'!$I$139:$BH$238,MATCH('Capacity Backing (Hide)'!AX$132,'Capacity Summary'!$B$139:$B$238,0),MATCH('Capacity Backing (Hide)'!$A162,'Capacity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(Hide)'!$A162,'Capacity Summary'!$I$138:$BH$138,0))="x",INDEX('Capacity Summary'!$C$139:$F$238,MATCH('Capacity Backing (Hide)'!AY$132,'Capacity Summary'!$B$139:$B$238,0),4),IF(INDEX('Capacity Summary'!$I$139:$BH$238,MATCH('Capacity Backing (Hide)'!AY$132,'Capacity Summary'!$B$139:$B$238,0),MATCH('Capacity Backing (Hide)'!$A162,'Capacity Summary'!$I$138:$BH$138,0))&lt;&gt;0,INDEX('Capacity Summary'!$I$139:$BH$238,MATCH('Capacity Backing (Hide)'!AY$132,'Capacity Summary'!$B$139:$B$238,0),MATCH('Capacity Backing (Hide)'!$A162,'Capacity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(Hide)'!$A162,'Capacity Summary'!$I$138:$BH$138,0))="x",INDEX('Capacity Summary'!$C$139:$F$238,MATCH('Capacity Backing (Hide)'!AZ$132,'Capacity Summary'!$B$139:$B$238,0),4),IF(INDEX('Capacity Summary'!$I$139:$BH$238,MATCH('Capacity Backing (Hide)'!AZ$132,'Capacity Summary'!$B$139:$B$238,0),MATCH('Capacity Backing (Hide)'!$A162,'Capacity Summary'!$I$138:$BH$138,0))&lt;&gt;0,INDEX('Capacity Summary'!$I$139:$BH$238,MATCH('Capacity Backing (Hide)'!AZ$132,'Capacity Summary'!$B$139:$B$238,0),MATCH('Capacity Backing (Hide)'!$A162,'Capacity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(Hide)'!$A162,'Capacity Summary'!$I$138:$BH$138,0))="x",INDEX('Capacity Summary'!$C$139:$F$238,MATCH('Capacity Backing (Hide)'!BA$132,'Capacity Summary'!$B$139:$B$238,0),4),IF(INDEX('Capacity Summary'!$I$139:$BH$238,MATCH('Capacity Backing (Hide)'!BA$132,'Capacity Summary'!$B$139:$B$238,0),MATCH('Capacity Backing (Hide)'!$A162,'Capacity Summary'!$I$138:$BH$138,0))&lt;&gt;0,INDEX('Capacity Summary'!$I$139:$BH$238,MATCH('Capacity Backing (Hide)'!BA$132,'Capacity Summary'!$B$139:$B$238,0),MATCH('Capacity Backing (Hide)'!$A162,'Capacity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(Hide)'!$A162,'Capacity Summary'!$I$138:$BH$138,0))="x",INDEX('Capacity Summary'!$C$139:$F$238,MATCH('Capacity Backing (Hide)'!BB$132,'Capacity Summary'!$B$139:$B$238,0),4),IF(INDEX('Capacity Summary'!$I$139:$BH$238,MATCH('Capacity Backing (Hide)'!BB$132,'Capacity Summary'!$B$139:$B$238,0),MATCH('Capacity Backing (Hide)'!$A162,'Capacity Summary'!$I$138:$BH$138,0))&lt;&gt;0,INDEX('Capacity Summary'!$I$139:$BH$238,MATCH('Capacity Backing (Hide)'!BB$132,'Capacity Summary'!$B$139:$B$238,0),MATCH('Capacity Backing (Hide)'!$A162,'Capacity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(Hide)'!$A162,'Capacity Summary'!$I$138:$BH$138,0))="x",INDEX('Capacity Summary'!$C$139:$F$238,MATCH('Capacity Backing (Hide)'!BC$132,'Capacity Summary'!$B$139:$B$238,0),4),IF(INDEX('Capacity Summary'!$I$139:$BH$238,MATCH('Capacity Backing (Hide)'!BC$132,'Capacity Summary'!$B$139:$B$238,0),MATCH('Capacity Backing (Hide)'!$A162,'Capacity Summary'!$I$138:$BH$138,0))&lt;&gt;0,INDEX('Capacity Summary'!$I$139:$BH$238,MATCH('Capacity Backing (Hide)'!BC$132,'Capacity Summary'!$B$139:$B$238,0),MATCH('Capacity Backing (Hide)'!$A162,'Capacity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(Hide)'!$A162,'Capacity Summary'!$I$138:$BH$138,0))="x",INDEX('Capacity Summary'!$C$139:$F$238,MATCH('Capacity Backing (Hide)'!BD$132,'Capacity Summary'!$B$139:$B$238,0),4),IF(INDEX('Capacity Summary'!$I$139:$BH$238,MATCH('Capacity Backing (Hide)'!BD$132,'Capacity Summary'!$B$139:$B$238,0),MATCH('Capacity Backing (Hide)'!$A162,'Capacity Summary'!$I$138:$BH$138,0))&lt;&gt;0,INDEX('Capacity Summary'!$I$139:$BH$238,MATCH('Capacity Backing (Hide)'!BD$132,'Capacity Summary'!$B$139:$B$238,0),MATCH('Capacity Backing (Hide)'!$A162,'Capacity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(Hide)'!$A162,'Capacity Summary'!$I$138:$BH$138,0))="x",INDEX('Capacity Summary'!$C$139:$F$238,MATCH('Capacity Backing (Hide)'!BE$132,'Capacity Summary'!$B$139:$B$238,0),4),IF(INDEX('Capacity Summary'!$I$139:$BH$238,MATCH('Capacity Backing (Hide)'!BE$132,'Capacity Summary'!$B$139:$B$238,0),MATCH('Capacity Backing (Hide)'!$A162,'Capacity Summary'!$I$138:$BH$138,0))&lt;&gt;0,INDEX('Capacity Summary'!$I$139:$BH$238,MATCH('Capacity Backing (Hide)'!BE$132,'Capacity Summary'!$B$139:$B$238,0),MATCH('Capacity Backing (Hide)'!$A162,'Capacity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(Hide)'!$A162,'Capacity Summary'!$I$138:$BH$138,0))="x",INDEX('Capacity Summary'!$C$139:$F$238,MATCH('Capacity Backing (Hide)'!BF$132,'Capacity Summary'!$B$139:$B$238,0),4),IF(INDEX('Capacity Summary'!$I$139:$BH$238,MATCH('Capacity Backing (Hide)'!BF$132,'Capacity Summary'!$B$139:$B$238,0),MATCH('Capacity Backing (Hide)'!$A162,'Capacity Summary'!$I$138:$BH$138,0))&lt;&gt;0,INDEX('Capacity Summary'!$I$139:$BH$238,MATCH('Capacity Backing (Hide)'!BF$132,'Capacity Summary'!$B$139:$B$238,0),MATCH('Capacity Backing (Hide)'!$A162,'Capacity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(Hide)'!$A162,'Capacity Summary'!$I$138:$BH$138,0))="x",INDEX('Capacity Summary'!$C$139:$F$238,MATCH('Capacity Backing (Hide)'!BG$132,'Capacity Summary'!$B$139:$B$238,0),4),IF(INDEX('Capacity Summary'!$I$139:$BH$238,MATCH('Capacity Backing (Hide)'!BG$132,'Capacity Summary'!$B$139:$B$238,0),MATCH('Capacity Backing (Hide)'!$A162,'Capacity Summary'!$I$138:$BH$138,0))&lt;&gt;0,INDEX('Capacity Summary'!$I$139:$BH$238,MATCH('Capacity Backing (Hide)'!BG$132,'Capacity Summary'!$B$139:$B$238,0),MATCH('Capacity Backing (Hide)'!$A162,'Capacity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(Hide)'!$A162,'Capacity Summary'!$I$138:$BH$138,0))="x",INDEX('Capacity Summary'!$C$139:$F$238,MATCH('Capacity Backing (Hide)'!BH$132,'Capacity Summary'!$B$139:$B$238,0),4),IF(INDEX('Capacity Summary'!$I$139:$BH$238,MATCH('Capacity Backing (Hide)'!BH$132,'Capacity Summary'!$B$139:$B$238,0),MATCH('Capacity Backing (Hide)'!$A162,'Capacity Summary'!$I$138:$BH$138,0))&lt;&gt;0,INDEX('Capacity Summary'!$I$139:$BH$238,MATCH('Capacity Backing (Hide)'!BH$132,'Capacity Summary'!$B$139:$B$238,0),MATCH('Capacity Backing (Hide)'!$A162,'Capacity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(Hide)'!$A162,'Capacity Summary'!$I$138:$BH$138,0))="x",INDEX('Capacity Summary'!$C$139:$F$238,MATCH('Capacity Backing (Hide)'!BI$132,'Capacity Summary'!$B$139:$B$238,0),4),IF(INDEX('Capacity Summary'!$I$139:$BH$238,MATCH('Capacity Backing (Hide)'!BI$132,'Capacity Summary'!$B$139:$B$238,0),MATCH('Capacity Backing (Hide)'!$A162,'Capacity Summary'!$I$138:$BH$138,0))&lt;&gt;0,INDEX('Capacity Summary'!$I$139:$BH$238,MATCH('Capacity Backing (Hide)'!BI$132,'Capacity Summary'!$B$139:$B$238,0),MATCH('Capacity Backing (Hide)'!$A162,'Capacity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(Hide)'!$A162,'Capacity Summary'!$I$138:$BH$138,0))="x",INDEX('Capacity Summary'!$C$139:$F$238,MATCH('Capacity Backing (Hide)'!BJ$132,'Capacity Summary'!$B$139:$B$238,0),4),IF(INDEX('Capacity Summary'!$I$139:$BH$238,MATCH('Capacity Backing (Hide)'!BJ$132,'Capacity Summary'!$B$139:$B$238,0),MATCH('Capacity Backing (Hide)'!$A162,'Capacity Summary'!$I$138:$BH$138,0))&lt;&gt;0,INDEX('Capacity Summary'!$I$139:$BH$238,MATCH('Capacity Backing (Hide)'!BJ$132,'Capacity Summary'!$B$139:$B$238,0),MATCH('Capacity Backing (Hide)'!$A162,'Capacity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(Hide)'!$A162,'Capacity Summary'!$I$138:$BH$138,0))="x",INDEX('Capacity Summary'!$C$139:$F$238,MATCH('Capacity Backing (Hide)'!BK$132,'Capacity Summary'!$B$139:$B$238,0),4),IF(INDEX('Capacity Summary'!$I$139:$BH$238,MATCH('Capacity Backing (Hide)'!BK$132,'Capacity Summary'!$B$139:$B$238,0),MATCH('Capacity Backing (Hide)'!$A162,'Capacity Summary'!$I$138:$BH$138,0))&lt;&gt;0,INDEX('Capacity Summary'!$I$139:$BH$238,MATCH('Capacity Backing (Hide)'!BK$132,'Capacity Summary'!$B$139:$B$238,0),MATCH('Capacity Backing (Hide)'!$A162,'Capacity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(Hide)'!$A162,'Capacity Summary'!$I$138:$BH$138,0))="x",INDEX('Capacity Summary'!$C$139:$F$238,MATCH('Capacity Backing (Hide)'!BL$132,'Capacity Summary'!$B$139:$B$238,0),4),IF(INDEX('Capacity Summary'!$I$139:$BH$238,MATCH('Capacity Backing (Hide)'!BL$132,'Capacity Summary'!$B$139:$B$238,0),MATCH('Capacity Backing (Hide)'!$A162,'Capacity Summary'!$I$138:$BH$138,0))&lt;&gt;0,INDEX('Capacity Summary'!$I$139:$BH$238,MATCH('Capacity Backing (Hide)'!BL$132,'Capacity Summary'!$B$139:$B$238,0),MATCH('Capacity Backing (Hide)'!$A162,'Capacity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(Hide)'!$A162,'Capacity Summary'!$I$138:$BH$138,0))="x",INDEX('Capacity Summary'!$C$139:$F$238,MATCH('Capacity Backing (Hide)'!BM$132,'Capacity Summary'!$B$139:$B$238,0),4),IF(INDEX('Capacity Summary'!$I$139:$BH$238,MATCH('Capacity Backing (Hide)'!BM$132,'Capacity Summary'!$B$139:$B$238,0),MATCH('Capacity Backing (Hide)'!$A162,'Capacity Summary'!$I$138:$BH$138,0))&lt;&gt;0,INDEX('Capacity Summary'!$I$139:$BH$238,MATCH('Capacity Backing (Hide)'!BM$132,'Capacity Summary'!$B$139:$B$238,0),MATCH('Capacity Backing (Hide)'!$A162,'Capacity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(Hide)'!$A162,'Capacity Summary'!$I$138:$BH$138,0))="x",INDEX('Capacity Summary'!$C$139:$F$238,MATCH('Capacity Backing (Hide)'!BN$132,'Capacity Summary'!$B$139:$B$238,0),4),IF(INDEX('Capacity Summary'!$I$139:$BH$238,MATCH('Capacity Backing (Hide)'!BN$132,'Capacity Summary'!$B$139:$B$238,0),MATCH('Capacity Backing (Hide)'!$A162,'Capacity Summary'!$I$138:$BH$138,0))&lt;&gt;0,INDEX('Capacity Summary'!$I$139:$BH$238,MATCH('Capacity Backing (Hide)'!BN$132,'Capacity Summary'!$B$139:$B$238,0),MATCH('Capacity Backing (Hide)'!$A162,'Capacity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(Hide)'!$A162,'Capacity Summary'!$I$138:$BH$138,0))="x",INDEX('Capacity Summary'!$C$139:$F$238,MATCH('Capacity Backing (Hide)'!BO$132,'Capacity Summary'!$B$139:$B$238,0),4),IF(INDEX('Capacity Summary'!$I$139:$BH$238,MATCH('Capacity Backing (Hide)'!BO$132,'Capacity Summary'!$B$139:$B$238,0),MATCH('Capacity Backing (Hide)'!$A162,'Capacity Summary'!$I$138:$BH$138,0))&lt;&gt;0,INDEX('Capacity Summary'!$I$139:$BH$238,MATCH('Capacity Backing (Hide)'!BO$132,'Capacity Summary'!$B$139:$B$238,0),MATCH('Capacity Backing (Hide)'!$A162,'Capacity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(Hide)'!$A162,'Capacity Summary'!$I$138:$BH$138,0))="x",INDEX('Capacity Summary'!$C$139:$F$238,MATCH('Capacity Backing (Hide)'!BP$132,'Capacity Summary'!$B$139:$B$238,0),4),IF(INDEX('Capacity Summary'!$I$139:$BH$238,MATCH('Capacity Backing (Hide)'!BP$132,'Capacity Summary'!$B$139:$B$238,0),MATCH('Capacity Backing (Hide)'!$A162,'Capacity Summary'!$I$138:$BH$138,0))&lt;&gt;0,INDEX('Capacity Summary'!$I$139:$BH$238,MATCH('Capacity Backing (Hide)'!BP$132,'Capacity Summary'!$B$139:$B$238,0),MATCH('Capacity Backing (Hide)'!$A162,'Capacity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(Hide)'!$A162,'Capacity Summary'!$I$138:$BH$138,0))="x",INDEX('Capacity Summary'!$C$139:$F$238,MATCH('Capacity Backing (Hide)'!BQ$132,'Capacity Summary'!$B$139:$B$238,0),4),IF(INDEX('Capacity Summary'!$I$139:$BH$238,MATCH('Capacity Backing (Hide)'!BQ$132,'Capacity Summary'!$B$139:$B$238,0),MATCH('Capacity Backing (Hide)'!$A162,'Capacity Summary'!$I$138:$BH$138,0))&lt;&gt;0,INDEX('Capacity Summary'!$I$139:$BH$238,MATCH('Capacity Backing (Hide)'!BQ$132,'Capacity Summary'!$B$139:$B$238,0),MATCH('Capacity Backing (Hide)'!$A162,'Capacity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(Hide)'!$A162,'Capacity Summary'!$I$138:$BH$138,0))="x",INDEX('Capacity Summary'!$C$139:$F$238,MATCH('Capacity Backing (Hide)'!BR$132,'Capacity Summary'!$B$139:$B$238,0),4),IF(INDEX('Capacity Summary'!$I$139:$BH$238,MATCH('Capacity Backing (Hide)'!BR$132,'Capacity Summary'!$B$139:$B$238,0),MATCH('Capacity Backing (Hide)'!$A162,'Capacity Summary'!$I$138:$BH$138,0))&lt;&gt;0,INDEX('Capacity Summary'!$I$139:$BH$238,MATCH('Capacity Backing (Hide)'!BR$132,'Capacity Summary'!$B$139:$B$238,0),MATCH('Capacity Backing (Hide)'!$A162,'Capacity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(Hide)'!$A162,'Capacity Summary'!$I$138:$BH$138,0))="x",INDEX('Capacity Summary'!$C$139:$F$238,MATCH('Capacity Backing (Hide)'!BS$132,'Capacity Summary'!$B$139:$B$238,0),4),IF(INDEX('Capacity Summary'!$I$139:$BH$238,MATCH('Capacity Backing (Hide)'!BS$132,'Capacity Summary'!$B$139:$B$238,0),MATCH('Capacity Backing (Hide)'!$A162,'Capacity Summary'!$I$138:$BH$138,0))&lt;&gt;0,INDEX('Capacity Summary'!$I$139:$BH$238,MATCH('Capacity Backing (Hide)'!BS$132,'Capacity Summary'!$B$139:$B$238,0),MATCH('Capacity Backing (Hide)'!$A162,'Capacity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(Hide)'!$A162,'Capacity Summary'!$I$138:$BH$138,0))="x",INDEX('Capacity Summary'!$C$139:$F$238,MATCH('Capacity Backing (Hide)'!BT$132,'Capacity Summary'!$B$139:$B$238,0),4),IF(INDEX('Capacity Summary'!$I$139:$BH$238,MATCH('Capacity Backing (Hide)'!BT$132,'Capacity Summary'!$B$139:$B$238,0),MATCH('Capacity Backing (Hide)'!$A162,'Capacity Summary'!$I$138:$BH$138,0))&lt;&gt;0,INDEX('Capacity Summary'!$I$139:$BH$238,MATCH('Capacity Backing (Hide)'!BT$132,'Capacity Summary'!$B$139:$B$238,0),MATCH('Capacity Backing (Hide)'!$A162,'Capacity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(Hide)'!$A162,'Capacity Summary'!$I$138:$BH$138,0))="x",INDEX('Capacity Summary'!$C$139:$F$238,MATCH('Capacity Backing (Hide)'!BU$132,'Capacity Summary'!$B$139:$B$238,0),4),IF(INDEX('Capacity Summary'!$I$139:$BH$238,MATCH('Capacity Backing (Hide)'!BU$132,'Capacity Summary'!$B$139:$B$238,0),MATCH('Capacity Backing (Hide)'!$A162,'Capacity Summary'!$I$138:$BH$138,0))&lt;&gt;0,INDEX('Capacity Summary'!$I$139:$BH$238,MATCH('Capacity Backing (Hide)'!BU$132,'Capacity Summary'!$B$139:$B$238,0),MATCH('Capacity Backing (Hide)'!$A162,'Capacity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(Hide)'!$A162,'Capacity Summary'!$I$138:$BH$138,0))="x",INDEX('Capacity Summary'!$C$139:$F$238,MATCH('Capacity Backing (Hide)'!BV$132,'Capacity Summary'!$B$139:$B$238,0),4),IF(INDEX('Capacity Summary'!$I$139:$BH$238,MATCH('Capacity Backing (Hide)'!BV$132,'Capacity Summary'!$B$139:$B$238,0),MATCH('Capacity Backing (Hide)'!$A162,'Capacity Summary'!$I$138:$BH$138,0))&lt;&gt;0,INDEX('Capacity Summary'!$I$139:$BH$238,MATCH('Capacity Backing (Hide)'!BV$132,'Capacity Summary'!$B$139:$B$238,0),MATCH('Capacity Backing (Hide)'!$A162,'Capacity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(Hide)'!$A162,'Capacity Summary'!$I$138:$BH$138,0))="x",INDEX('Capacity Summary'!$C$139:$F$238,MATCH('Capacity Backing (Hide)'!BW$132,'Capacity Summary'!$B$139:$B$238,0),4),IF(INDEX('Capacity Summary'!$I$139:$BH$238,MATCH('Capacity Backing (Hide)'!BW$132,'Capacity Summary'!$B$139:$B$238,0),MATCH('Capacity Backing (Hide)'!$A162,'Capacity Summary'!$I$138:$BH$138,0))&lt;&gt;0,INDEX('Capacity Summary'!$I$139:$BH$238,MATCH('Capacity Backing (Hide)'!BW$132,'Capacity Summary'!$B$139:$B$238,0),MATCH('Capacity Backing (Hide)'!$A162,'Capacity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(Hide)'!$A162,'Capacity Summary'!$I$138:$BH$138,0))="x",INDEX('Capacity Summary'!$C$139:$F$238,MATCH('Capacity Backing (Hide)'!BX$132,'Capacity Summary'!$B$139:$B$238,0),4),IF(INDEX('Capacity Summary'!$I$139:$BH$238,MATCH('Capacity Backing (Hide)'!BX$132,'Capacity Summary'!$B$139:$B$238,0),MATCH('Capacity Backing (Hide)'!$A162,'Capacity Summary'!$I$138:$BH$138,0))&lt;&gt;0,INDEX('Capacity Summary'!$I$139:$BH$238,MATCH('Capacity Backing (Hide)'!BX$132,'Capacity Summary'!$B$139:$B$238,0),MATCH('Capacity Backing (Hide)'!$A162,'Capacity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(Hide)'!$A162,'Capacity Summary'!$I$138:$BH$138,0))="x",INDEX('Capacity Summary'!$C$139:$F$238,MATCH('Capacity Backing (Hide)'!BY$132,'Capacity Summary'!$B$139:$B$238,0),4),IF(INDEX('Capacity Summary'!$I$139:$BH$238,MATCH('Capacity Backing (Hide)'!BY$132,'Capacity Summary'!$B$139:$B$238,0),MATCH('Capacity Backing (Hide)'!$A162,'Capacity Summary'!$I$138:$BH$138,0))&lt;&gt;0,INDEX('Capacity Summary'!$I$139:$BH$238,MATCH('Capacity Backing (Hide)'!BY$132,'Capacity Summary'!$B$139:$B$238,0),MATCH('Capacity Backing (Hide)'!$A162,'Capacity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(Hide)'!$A162,'Capacity Summary'!$I$138:$BH$138,0))="x",INDEX('Capacity Summary'!$C$139:$F$238,MATCH('Capacity Backing (Hide)'!BZ$132,'Capacity Summary'!$B$139:$B$238,0),4),IF(INDEX('Capacity Summary'!$I$139:$BH$238,MATCH('Capacity Backing (Hide)'!BZ$132,'Capacity Summary'!$B$139:$B$238,0),MATCH('Capacity Backing (Hide)'!$A162,'Capacity Summary'!$I$138:$BH$138,0))&lt;&gt;0,INDEX('Capacity Summary'!$I$139:$BH$238,MATCH('Capacity Backing (Hide)'!BZ$132,'Capacity Summary'!$B$139:$B$238,0),MATCH('Capacity Backing (Hide)'!$A162,'Capacity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(Hide)'!$A162,'Capacity Summary'!$I$138:$BH$138,0))="x",INDEX('Capacity Summary'!$C$139:$F$238,MATCH('Capacity Backing (Hide)'!CA$132,'Capacity Summary'!$B$139:$B$238,0),4),IF(INDEX('Capacity Summary'!$I$139:$BH$238,MATCH('Capacity Backing (Hide)'!CA$132,'Capacity Summary'!$B$139:$B$238,0),MATCH('Capacity Backing (Hide)'!$A162,'Capacity Summary'!$I$138:$BH$138,0))&lt;&gt;0,INDEX('Capacity Summary'!$I$139:$BH$238,MATCH('Capacity Backing (Hide)'!CA$132,'Capacity Summary'!$B$139:$B$238,0),MATCH('Capacity Backing (Hide)'!$A162,'Capacity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(Hide)'!$A162,'Capacity Summary'!$I$138:$BH$138,0))="x",INDEX('Capacity Summary'!$C$139:$F$238,MATCH('Capacity Backing (Hide)'!CB$132,'Capacity Summary'!$B$139:$B$238,0),4),IF(INDEX('Capacity Summary'!$I$139:$BH$238,MATCH('Capacity Backing (Hide)'!CB$132,'Capacity Summary'!$B$139:$B$238,0),MATCH('Capacity Backing (Hide)'!$A162,'Capacity Summary'!$I$138:$BH$138,0))&lt;&gt;0,INDEX('Capacity Summary'!$I$139:$BH$238,MATCH('Capacity Backing (Hide)'!CB$132,'Capacity Summary'!$B$139:$B$238,0),MATCH('Capacity Backing (Hide)'!$A162,'Capacity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(Hide)'!$A162,'Capacity Summary'!$I$138:$BH$138,0))="x",INDEX('Capacity Summary'!$C$139:$F$238,MATCH('Capacity Backing (Hide)'!CC$132,'Capacity Summary'!$B$139:$B$238,0),4),IF(INDEX('Capacity Summary'!$I$139:$BH$238,MATCH('Capacity Backing (Hide)'!CC$132,'Capacity Summary'!$B$139:$B$238,0),MATCH('Capacity Backing (Hide)'!$A162,'Capacity Summary'!$I$138:$BH$138,0))&lt;&gt;0,INDEX('Capacity Summary'!$I$139:$BH$238,MATCH('Capacity Backing (Hide)'!CC$132,'Capacity Summary'!$B$139:$B$238,0),MATCH('Capacity Backing (Hide)'!$A162,'Capacity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(Hide)'!$A162,'Capacity Summary'!$I$138:$BH$138,0))="x",INDEX('Capacity Summary'!$C$139:$F$238,MATCH('Capacity Backing (Hide)'!CD$132,'Capacity Summary'!$B$139:$B$238,0),4),IF(INDEX('Capacity Summary'!$I$139:$BH$238,MATCH('Capacity Backing (Hide)'!CD$132,'Capacity Summary'!$B$139:$B$238,0),MATCH('Capacity Backing (Hide)'!$A162,'Capacity Summary'!$I$138:$BH$138,0))&lt;&gt;0,INDEX('Capacity Summary'!$I$139:$BH$238,MATCH('Capacity Backing (Hide)'!CD$132,'Capacity Summary'!$B$139:$B$238,0),MATCH('Capacity Backing (Hide)'!$A162,'Capacity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(Hide)'!$A162,'Capacity Summary'!$I$138:$BH$138,0))="x",INDEX('Capacity Summary'!$C$139:$F$238,MATCH('Capacity Backing (Hide)'!CE$132,'Capacity Summary'!$B$139:$B$238,0),4),IF(INDEX('Capacity Summary'!$I$139:$BH$238,MATCH('Capacity Backing (Hide)'!CE$132,'Capacity Summary'!$B$139:$B$238,0),MATCH('Capacity Backing (Hide)'!$A162,'Capacity Summary'!$I$138:$BH$138,0))&lt;&gt;0,INDEX('Capacity Summary'!$I$139:$BH$238,MATCH('Capacity Backing (Hide)'!CE$132,'Capacity Summary'!$B$139:$B$238,0),MATCH('Capacity Backing (Hide)'!$A162,'Capacity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(Hide)'!$A162,'Capacity Summary'!$I$138:$BH$138,0))="x",INDEX('Capacity Summary'!$C$139:$F$238,MATCH('Capacity Backing (Hide)'!CF$132,'Capacity Summary'!$B$139:$B$238,0),4),IF(INDEX('Capacity Summary'!$I$139:$BH$238,MATCH('Capacity Backing (Hide)'!CF$132,'Capacity Summary'!$B$139:$B$238,0),MATCH('Capacity Backing (Hide)'!$A162,'Capacity Summary'!$I$138:$BH$138,0))&lt;&gt;0,INDEX('Capacity Summary'!$I$139:$BH$238,MATCH('Capacity Backing (Hide)'!CF$132,'Capacity Summary'!$B$139:$B$238,0),MATCH('Capacity Backing (Hide)'!$A162,'Capacity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(Hide)'!$A162,'Capacity Summary'!$I$138:$BH$138,0))="x",INDEX('Capacity Summary'!$C$139:$F$238,MATCH('Capacity Backing (Hide)'!CG$132,'Capacity Summary'!$B$139:$B$238,0),4),IF(INDEX('Capacity Summary'!$I$139:$BH$238,MATCH('Capacity Backing (Hide)'!CG$132,'Capacity Summary'!$B$139:$B$238,0),MATCH('Capacity Backing (Hide)'!$A162,'Capacity Summary'!$I$138:$BH$138,0))&lt;&gt;0,INDEX('Capacity Summary'!$I$139:$BH$238,MATCH('Capacity Backing (Hide)'!CG$132,'Capacity Summary'!$B$139:$B$238,0),MATCH('Capacity Backing (Hide)'!$A162,'Capacity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(Hide)'!$A162,'Capacity Summary'!$I$138:$BH$138,0))="x",INDEX('Capacity Summary'!$C$139:$F$238,MATCH('Capacity Backing (Hide)'!CH$132,'Capacity Summary'!$B$139:$B$238,0),4),IF(INDEX('Capacity Summary'!$I$139:$BH$238,MATCH('Capacity Backing (Hide)'!CH$132,'Capacity Summary'!$B$139:$B$238,0),MATCH('Capacity Backing (Hide)'!$A162,'Capacity Summary'!$I$138:$BH$138,0))&lt;&gt;0,INDEX('Capacity Summary'!$I$139:$BH$238,MATCH('Capacity Backing (Hide)'!CH$132,'Capacity Summary'!$B$139:$B$238,0),MATCH('Capacity Backing (Hide)'!$A162,'Capacity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(Hide)'!$A162,'Capacity Summary'!$I$138:$BH$138,0))="x",INDEX('Capacity Summary'!$C$139:$F$238,MATCH('Capacity Backing (Hide)'!CI$132,'Capacity Summary'!$B$139:$B$238,0),4),IF(INDEX('Capacity Summary'!$I$139:$BH$238,MATCH('Capacity Backing (Hide)'!CI$132,'Capacity Summary'!$B$139:$B$238,0),MATCH('Capacity Backing (Hide)'!$A162,'Capacity Summary'!$I$138:$BH$138,0))&lt;&gt;0,INDEX('Capacity Summary'!$I$139:$BH$238,MATCH('Capacity Backing (Hide)'!CI$132,'Capacity Summary'!$B$139:$B$238,0),MATCH('Capacity Backing (Hide)'!$A162,'Capacity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(Hide)'!$A162,'Capacity Summary'!$I$138:$BH$138,0))="x",INDEX('Capacity Summary'!$C$139:$F$238,MATCH('Capacity Backing (Hide)'!CJ$132,'Capacity Summary'!$B$139:$B$238,0),4),IF(INDEX('Capacity Summary'!$I$139:$BH$238,MATCH('Capacity Backing (Hide)'!CJ$132,'Capacity Summary'!$B$139:$B$238,0),MATCH('Capacity Backing (Hide)'!$A162,'Capacity Summary'!$I$138:$BH$138,0))&lt;&gt;0,INDEX('Capacity Summary'!$I$139:$BH$238,MATCH('Capacity Backing (Hide)'!CJ$132,'Capacity Summary'!$B$139:$B$238,0),MATCH('Capacity Backing (Hide)'!$A162,'Capacity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(Hide)'!$A162,'Capacity Summary'!$I$138:$BH$138,0))="x",INDEX('Capacity Summary'!$C$139:$F$238,MATCH('Capacity Backing (Hide)'!CK$132,'Capacity Summary'!$B$139:$B$238,0),4),IF(INDEX('Capacity Summary'!$I$139:$BH$238,MATCH('Capacity Backing (Hide)'!CK$132,'Capacity Summary'!$B$139:$B$238,0),MATCH('Capacity Backing (Hide)'!$A162,'Capacity Summary'!$I$138:$BH$138,0))&lt;&gt;0,INDEX('Capacity Summary'!$I$139:$BH$238,MATCH('Capacity Backing (Hide)'!CK$132,'Capacity Summary'!$B$139:$B$238,0),MATCH('Capacity Backing (Hide)'!$A162,'Capacity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(Hide)'!$A162,'Capacity Summary'!$I$138:$BH$138,0))="x",INDEX('Capacity Summary'!$C$139:$F$238,MATCH('Capacity Backing (Hide)'!CL$132,'Capacity Summary'!$B$139:$B$238,0),4),IF(INDEX('Capacity Summary'!$I$139:$BH$238,MATCH('Capacity Backing (Hide)'!CL$132,'Capacity Summary'!$B$139:$B$238,0),MATCH('Capacity Backing (Hide)'!$A162,'Capacity Summary'!$I$138:$BH$138,0))&lt;&gt;0,INDEX('Capacity Summary'!$I$139:$BH$238,MATCH('Capacity Backing (Hide)'!CL$132,'Capacity Summary'!$B$139:$B$238,0),MATCH('Capacity Backing (Hide)'!$A162,'Capacity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(Hide)'!$A162,'Capacity Summary'!$I$138:$BH$138,0))="x",INDEX('Capacity Summary'!$C$139:$F$238,MATCH('Capacity Backing (Hide)'!CM$132,'Capacity Summary'!$B$139:$B$238,0),4),IF(INDEX('Capacity Summary'!$I$139:$BH$238,MATCH('Capacity Backing (Hide)'!CM$132,'Capacity Summary'!$B$139:$B$238,0),MATCH('Capacity Backing (Hide)'!$A162,'Capacity Summary'!$I$138:$BH$138,0))&lt;&gt;0,INDEX('Capacity Summary'!$I$139:$BH$238,MATCH('Capacity Backing (Hide)'!CM$132,'Capacity Summary'!$B$139:$B$238,0),MATCH('Capacity Backing (Hide)'!$A162,'Capacity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(Hide)'!$A162,'Capacity Summary'!$I$138:$BH$138,0))="x",INDEX('Capacity Summary'!$C$139:$F$238,MATCH('Capacity Backing (Hide)'!CN$132,'Capacity Summary'!$B$139:$B$238,0),4),IF(INDEX('Capacity Summary'!$I$139:$BH$238,MATCH('Capacity Backing (Hide)'!CN$132,'Capacity Summary'!$B$139:$B$238,0),MATCH('Capacity Backing (Hide)'!$A162,'Capacity Summary'!$I$138:$BH$138,0))&lt;&gt;0,INDEX('Capacity Summary'!$I$139:$BH$238,MATCH('Capacity Backing (Hide)'!CN$132,'Capacity Summary'!$B$139:$B$238,0),MATCH('Capacity Backing (Hide)'!$A162,'Capacity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(Hide)'!$A162,'Capacity Summary'!$I$138:$BH$138,0))="x",INDEX('Capacity Summary'!$C$139:$F$238,MATCH('Capacity Backing (Hide)'!CO$132,'Capacity Summary'!$B$139:$B$238,0),4),IF(INDEX('Capacity Summary'!$I$139:$BH$238,MATCH('Capacity Backing (Hide)'!CO$132,'Capacity Summary'!$B$139:$B$238,0),MATCH('Capacity Backing (Hide)'!$A162,'Capacity Summary'!$I$138:$BH$138,0))&lt;&gt;0,INDEX('Capacity Summary'!$I$139:$BH$238,MATCH('Capacity Backing (Hide)'!CO$132,'Capacity Summary'!$B$139:$B$238,0),MATCH('Capacity Backing (Hide)'!$A162,'Capacity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(Hide)'!$A162,'Capacity Summary'!$I$138:$BH$138,0))="x",INDEX('Capacity Summary'!$C$139:$F$238,MATCH('Capacity Backing (Hide)'!CP$132,'Capacity Summary'!$B$139:$B$238,0),4),IF(INDEX('Capacity Summary'!$I$139:$BH$238,MATCH('Capacity Backing (Hide)'!CP$132,'Capacity Summary'!$B$139:$B$238,0),MATCH('Capacity Backing (Hide)'!$A162,'Capacity Summary'!$I$138:$BH$138,0))&lt;&gt;0,INDEX('Capacity Summary'!$I$139:$BH$238,MATCH('Capacity Backing (Hide)'!CP$132,'Capacity Summary'!$B$139:$B$238,0),MATCH('Capacity Backing (Hide)'!$A162,'Capacity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(Hide)'!$A162,'Capacity Summary'!$I$138:$BH$138,0))="x",INDEX('Capacity Summary'!$C$139:$F$238,MATCH('Capacity Backing (Hide)'!CQ$132,'Capacity Summary'!$B$139:$B$238,0),4),IF(INDEX('Capacity Summary'!$I$139:$BH$238,MATCH('Capacity Backing (Hide)'!CQ$132,'Capacity Summary'!$B$139:$B$238,0),MATCH('Capacity Backing (Hide)'!$A162,'Capacity Summary'!$I$138:$BH$138,0))&lt;&gt;0,INDEX('Capacity Summary'!$I$139:$BH$238,MATCH('Capacity Backing (Hide)'!CQ$132,'Capacity Summary'!$B$139:$B$238,0),MATCH('Capacity Backing (Hide)'!$A162,'Capacity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(Hide)'!$A162,'Capacity Summary'!$I$138:$BH$138,0))="x",INDEX('Capacity Summary'!$C$139:$F$238,MATCH('Capacity Backing (Hide)'!CR$132,'Capacity Summary'!$B$139:$B$238,0),4),IF(INDEX('Capacity Summary'!$I$139:$BH$238,MATCH('Capacity Backing (Hide)'!CR$132,'Capacity Summary'!$B$139:$B$238,0),MATCH('Capacity Backing (Hide)'!$A162,'Capacity Summary'!$I$138:$BH$138,0))&lt;&gt;0,INDEX('Capacity Summary'!$I$139:$BH$238,MATCH('Capacity Backing (Hide)'!CR$132,'Capacity Summary'!$B$139:$B$238,0),MATCH('Capacity Backing (Hide)'!$A162,'Capacity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(Hide)'!$A162,'Capacity Summary'!$I$138:$BH$138,0))="x",INDEX('Capacity Summary'!$C$139:$F$238,MATCH('Capacity Backing (Hide)'!CS$132,'Capacity Summary'!$B$139:$B$238,0),4),IF(INDEX('Capacity Summary'!$I$139:$BH$238,MATCH('Capacity Backing (Hide)'!CS$132,'Capacity Summary'!$B$139:$B$238,0),MATCH('Capacity Backing (Hide)'!$A162,'Capacity Summary'!$I$138:$BH$138,0))&lt;&gt;0,INDEX('Capacity Summary'!$I$139:$BH$238,MATCH('Capacity Backing (Hide)'!CS$132,'Capacity Summary'!$B$139:$B$238,0),MATCH('Capacity Backing (Hide)'!$A162,'Capacity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(Hide)'!$A162,'Capacity Summary'!$I$138:$BH$138,0))="x",INDEX('Capacity Summary'!$C$139:$F$238,MATCH('Capacity Backing (Hide)'!CT$132,'Capacity Summary'!$B$139:$B$238,0),4),IF(INDEX('Capacity Summary'!$I$139:$BH$238,MATCH('Capacity Backing (Hide)'!CT$132,'Capacity Summary'!$B$139:$B$238,0),MATCH('Capacity Backing (Hide)'!$A162,'Capacity Summary'!$I$138:$BH$138,0))&lt;&gt;0,INDEX('Capacity Summary'!$I$139:$BH$238,MATCH('Capacity Backing (Hide)'!CT$132,'Capacity Summary'!$B$139:$B$238,0),MATCH('Capacity Backing (Hide)'!$A162,'Capacity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(Hide)'!$A162,'Capacity Summary'!$I$138:$BH$138,0))="x",INDEX('Capacity Summary'!$C$139:$F$238,MATCH('Capacity Backing (Hide)'!CU$132,'Capacity Summary'!$B$139:$B$238,0),4),IF(INDEX('Capacity Summary'!$I$139:$BH$238,MATCH('Capacity Backing (Hide)'!CU$132,'Capacity Summary'!$B$139:$B$238,0),MATCH('Capacity Backing (Hide)'!$A162,'Capacity Summary'!$I$138:$BH$138,0))&lt;&gt;0,INDEX('Capacity Summary'!$I$139:$BH$238,MATCH('Capacity Backing (Hide)'!CU$132,'Capacity Summary'!$B$139:$B$238,0),MATCH('Capacity Backing (Hide)'!$A162,'Capacity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(Hide)'!$A162,'Capacity Summary'!$I$138:$BH$138,0))="x",INDEX('Capacity Summary'!$C$139:$F$238,MATCH('Capacity Backing (Hide)'!CV$132,'Capacity Summary'!$B$139:$B$238,0),4),IF(INDEX('Capacity Summary'!$I$139:$BH$238,MATCH('Capacity Backing (Hide)'!CV$132,'Capacity Summary'!$B$139:$B$238,0),MATCH('Capacity Backing (Hide)'!$A162,'Capacity Summary'!$I$138:$BH$138,0))&lt;&gt;0,INDEX('Capacity Summary'!$I$139:$BH$238,MATCH('Capacity Backing (Hide)'!CV$132,'Capacity Summary'!$B$139:$B$238,0),MATCH('Capacity Backing (Hide)'!$A162,'Capacity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(Hide)'!$A162,'Capacity Summary'!$I$138:$BH$138,0))="x",INDEX('Capacity Summary'!$C$139:$F$238,MATCH('Capacity Backing (Hide)'!CW$132,'Capacity Summary'!$B$139:$B$238,0),4),IF(INDEX('Capacity Summary'!$I$139:$BH$238,MATCH('Capacity Backing (Hide)'!CW$132,'Capacity Summary'!$B$139:$B$238,0),MATCH('Capacity Backing (Hide)'!$A162,'Capacity Summary'!$I$138:$BH$138,0))&lt;&gt;0,INDEX('Capacity Summary'!$I$139:$BH$238,MATCH('Capacity Backing (Hide)'!CW$132,'Capacity Summary'!$B$139:$B$238,0),MATCH('Capacity Backing (Hide)'!$A162,'Capacity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(Hide)'!$A163,'Capacity Summary'!$I$138:$BH$138,0))="x",INDEX('Capacity Summary'!$C$139:$F$238,MATCH('Capacity Backing (Hide)'!B$132,'Capacity Summary'!$B$139:$B$238,0),4),IF(INDEX('Capacity Summary'!$I$139:$BH$238,MATCH('Capacity Backing (Hide)'!B$132,'Capacity Summary'!$B$139:$B$238,0),MATCH('Capacity Backing (Hide)'!$A163,'Capacity Summary'!$I$138:$BH$138,0))&lt;&gt;0,INDEX('Capacity Summary'!$I$139:$BH$238,MATCH('Capacity Backing (Hide)'!B$132,'Capacity Summary'!$B$139:$B$238,0),MATCH('Capacity Backing (Hide)'!$A163,'Capacity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(Hide)'!$A163,'Capacity Summary'!$I$138:$BH$138,0))="x",INDEX('Capacity Summary'!$C$139:$F$238,MATCH('Capacity Backing (Hide)'!C$132,'Capacity Summary'!$B$139:$B$238,0),4),IF(INDEX('Capacity Summary'!$I$139:$BH$238,MATCH('Capacity Backing (Hide)'!C$132,'Capacity Summary'!$B$139:$B$238,0),MATCH('Capacity Backing (Hide)'!$A163,'Capacity Summary'!$I$138:$BH$138,0))&lt;&gt;0,INDEX('Capacity Summary'!$I$139:$BH$238,MATCH('Capacity Backing (Hide)'!C$132,'Capacity Summary'!$B$139:$B$238,0),MATCH('Capacity Backing (Hide)'!$A163,'Capacity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(Hide)'!$A163,'Capacity Summary'!$I$138:$BH$138,0))="x",INDEX('Capacity Summary'!$C$139:$F$238,MATCH('Capacity Backing (Hide)'!D$132,'Capacity Summary'!$B$139:$B$238,0),4),IF(INDEX('Capacity Summary'!$I$139:$BH$238,MATCH('Capacity Backing (Hide)'!D$132,'Capacity Summary'!$B$139:$B$238,0),MATCH('Capacity Backing (Hide)'!$A163,'Capacity Summary'!$I$138:$BH$138,0))&lt;&gt;0,INDEX('Capacity Summary'!$I$139:$BH$238,MATCH('Capacity Backing (Hide)'!D$132,'Capacity Summary'!$B$139:$B$238,0),MATCH('Capacity Backing (Hide)'!$A163,'Capacity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(Hide)'!$A163,'Capacity Summary'!$I$138:$BH$138,0))="x",INDEX('Capacity Summary'!$C$139:$F$238,MATCH('Capacity Backing (Hide)'!E$132,'Capacity Summary'!$B$139:$B$238,0),4),IF(INDEX('Capacity Summary'!$I$139:$BH$238,MATCH('Capacity Backing (Hide)'!E$132,'Capacity Summary'!$B$139:$B$238,0),MATCH('Capacity Backing (Hide)'!$A163,'Capacity Summary'!$I$138:$BH$138,0))&lt;&gt;0,INDEX('Capacity Summary'!$I$139:$BH$238,MATCH('Capacity Backing (Hide)'!E$132,'Capacity Summary'!$B$139:$B$238,0),MATCH('Capacity Backing (Hide)'!$A163,'Capacity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(Hide)'!$A163,'Capacity Summary'!$I$138:$BH$138,0))="x",INDEX('Capacity Summary'!$C$139:$F$238,MATCH('Capacity Backing (Hide)'!F$132,'Capacity Summary'!$B$139:$B$238,0),4),IF(INDEX('Capacity Summary'!$I$139:$BH$238,MATCH('Capacity Backing (Hide)'!F$132,'Capacity Summary'!$B$139:$B$238,0),MATCH('Capacity Backing (Hide)'!$A163,'Capacity Summary'!$I$138:$BH$138,0))&lt;&gt;0,INDEX('Capacity Summary'!$I$139:$BH$238,MATCH('Capacity Backing (Hide)'!F$132,'Capacity Summary'!$B$139:$B$238,0),MATCH('Capacity Backing (Hide)'!$A163,'Capacity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(Hide)'!$A163,'Capacity Summary'!$I$138:$BH$138,0))="x",INDEX('Capacity Summary'!$C$139:$F$238,MATCH('Capacity Backing (Hide)'!G$132,'Capacity Summary'!$B$139:$B$238,0),4),IF(INDEX('Capacity Summary'!$I$139:$BH$238,MATCH('Capacity Backing (Hide)'!G$132,'Capacity Summary'!$B$139:$B$238,0),MATCH('Capacity Backing (Hide)'!$A163,'Capacity Summary'!$I$138:$BH$138,0))&lt;&gt;0,INDEX('Capacity Summary'!$I$139:$BH$238,MATCH('Capacity Backing (Hide)'!G$132,'Capacity Summary'!$B$139:$B$238,0),MATCH('Capacity Backing (Hide)'!$A163,'Capacity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(Hide)'!$A163,'Capacity Summary'!$I$138:$BH$138,0))="x",INDEX('Capacity Summary'!$C$139:$F$238,MATCH('Capacity Backing (Hide)'!H$132,'Capacity Summary'!$B$139:$B$238,0),4),IF(INDEX('Capacity Summary'!$I$139:$BH$238,MATCH('Capacity Backing (Hide)'!H$132,'Capacity Summary'!$B$139:$B$238,0),MATCH('Capacity Backing (Hide)'!$A163,'Capacity Summary'!$I$138:$BH$138,0))&lt;&gt;0,INDEX('Capacity Summary'!$I$139:$BH$238,MATCH('Capacity Backing (Hide)'!H$132,'Capacity Summary'!$B$139:$B$238,0),MATCH('Capacity Backing (Hide)'!$A163,'Capacity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(Hide)'!$A163,'Capacity Summary'!$I$138:$BH$138,0))="x",INDEX('Capacity Summary'!$C$139:$F$238,MATCH('Capacity Backing (Hide)'!I$132,'Capacity Summary'!$B$139:$B$238,0),4),IF(INDEX('Capacity Summary'!$I$139:$BH$238,MATCH('Capacity Backing (Hide)'!I$132,'Capacity Summary'!$B$139:$B$238,0),MATCH('Capacity Backing (Hide)'!$A163,'Capacity Summary'!$I$138:$BH$138,0))&lt;&gt;0,INDEX('Capacity Summary'!$I$139:$BH$238,MATCH('Capacity Backing (Hide)'!I$132,'Capacity Summary'!$B$139:$B$238,0),MATCH('Capacity Backing (Hide)'!$A163,'Capacity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(Hide)'!$A163,'Capacity Summary'!$I$138:$BH$138,0))="x",INDEX('Capacity Summary'!$C$139:$F$238,MATCH('Capacity Backing (Hide)'!J$132,'Capacity Summary'!$B$139:$B$238,0),4),IF(INDEX('Capacity Summary'!$I$139:$BH$238,MATCH('Capacity Backing (Hide)'!J$132,'Capacity Summary'!$B$139:$B$238,0),MATCH('Capacity Backing (Hide)'!$A163,'Capacity Summary'!$I$138:$BH$138,0))&lt;&gt;0,INDEX('Capacity Summary'!$I$139:$BH$238,MATCH('Capacity Backing (Hide)'!J$132,'Capacity Summary'!$B$139:$B$238,0),MATCH('Capacity Backing (Hide)'!$A163,'Capacity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(Hide)'!$A163,'Capacity Summary'!$I$138:$BH$138,0))="x",INDEX('Capacity Summary'!$C$139:$F$238,MATCH('Capacity Backing (Hide)'!K$132,'Capacity Summary'!$B$139:$B$238,0),4),IF(INDEX('Capacity Summary'!$I$139:$BH$238,MATCH('Capacity Backing (Hide)'!K$132,'Capacity Summary'!$B$139:$B$238,0),MATCH('Capacity Backing (Hide)'!$A163,'Capacity Summary'!$I$138:$BH$138,0))&lt;&gt;0,INDEX('Capacity Summary'!$I$139:$BH$238,MATCH('Capacity Backing (Hide)'!K$132,'Capacity Summary'!$B$139:$B$238,0),MATCH('Capacity Backing (Hide)'!$A163,'Capacity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(Hide)'!$A163,'Capacity Summary'!$I$138:$BH$138,0))="x",INDEX('Capacity Summary'!$C$139:$F$238,MATCH('Capacity Backing (Hide)'!L$132,'Capacity Summary'!$B$139:$B$238,0),4),IF(INDEX('Capacity Summary'!$I$139:$BH$238,MATCH('Capacity Backing (Hide)'!L$132,'Capacity Summary'!$B$139:$B$238,0),MATCH('Capacity Backing (Hide)'!$A163,'Capacity Summary'!$I$138:$BH$138,0))&lt;&gt;0,INDEX('Capacity Summary'!$I$139:$BH$238,MATCH('Capacity Backing (Hide)'!L$132,'Capacity Summary'!$B$139:$B$238,0),MATCH('Capacity Backing (Hide)'!$A163,'Capacity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(Hide)'!$A163,'Capacity Summary'!$I$138:$BH$138,0))="x",INDEX('Capacity Summary'!$C$139:$F$238,MATCH('Capacity Backing (Hide)'!M$132,'Capacity Summary'!$B$139:$B$238,0),4),IF(INDEX('Capacity Summary'!$I$139:$BH$238,MATCH('Capacity Backing (Hide)'!M$132,'Capacity Summary'!$B$139:$B$238,0),MATCH('Capacity Backing (Hide)'!$A163,'Capacity Summary'!$I$138:$BH$138,0))&lt;&gt;0,INDEX('Capacity Summary'!$I$139:$BH$238,MATCH('Capacity Backing (Hide)'!M$132,'Capacity Summary'!$B$139:$B$238,0),MATCH('Capacity Backing (Hide)'!$A163,'Capacity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(Hide)'!$A163,'Capacity Summary'!$I$138:$BH$138,0))="x",INDEX('Capacity Summary'!$C$139:$F$238,MATCH('Capacity Backing (Hide)'!N$132,'Capacity Summary'!$B$139:$B$238,0),4),IF(INDEX('Capacity Summary'!$I$139:$BH$238,MATCH('Capacity Backing (Hide)'!N$132,'Capacity Summary'!$B$139:$B$238,0),MATCH('Capacity Backing (Hide)'!$A163,'Capacity Summary'!$I$138:$BH$138,0))&lt;&gt;0,INDEX('Capacity Summary'!$I$139:$BH$238,MATCH('Capacity Backing (Hide)'!N$132,'Capacity Summary'!$B$139:$B$238,0),MATCH('Capacity Backing (Hide)'!$A163,'Capacity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(Hide)'!$A163,'Capacity Summary'!$I$138:$BH$138,0))="x",INDEX('Capacity Summary'!$C$139:$F$238,MATCH('Capacity Backing (Hide)'!O$132,'Capacity Summary'!$B$139:$B$238,0),4),IF(INDEX('Capacity Summary'!$I$139:$BH$238,MATCH('Capacity Backing (Hide)'!O$132,'Capacity Summary'!$B$139:$B$238,0),MATCH('Capacity Backing (Hide)'!$A163,'Capacity Summary'!$I$138:$BH$138,0))&lt;&gt;0,INDEX('Capacity Summary'!$I$139:$BH$238,MATCH('Capacity Backing (Hide)'!O$132,'Capacity Summary'!$B$139:$B$238,0),MATCH('Capacity Backing (Hide)'!$A163,'Capacity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(Hide)'!$A163,'Capacity Summary'!$I$138:$BH$138,0))="x",INDEX('Capacity Summary'!$C$139:$F$238,MATCH('Capacity Backing (Hide)'!P$132,'Capacity Summary'!$B$139:$B$238,0),4),IF(INDEX('Capacity Summary'!$I$139:$BH$238,MATCH('Capacity Backing (Hide)'!P$132,'Capacity Summary'!$B$139:$B$238,0),MATCH('Capacity Backing (Hide)'!$A163,'Capacity Summary'!$I$138:$BH$138,0))&lt;&gt;0,INDEX('Capacity Summary'!$I$139:$BH$238,MATCH('Capacity Backing (Hide)'!P$132,'Capacity Summary'!$B$139:$B$238,0),MATCH('Capacity Backing (Hide)'!$A163,'Capacity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(Hide)'!$A163,'Capacity Summary'!$I$138:$BH$138,0))="x",INDEX('Capacity Summary'!$C$139:$F$238,MATCH('Capacity Backing (Hide)'!Q$132,'Capacity Summary'!$B$139:$B$238,0),4),IF(INDEX('Capacity Summary'!$I$139:$BH$238,MATCH('Capacity Backing (Hide)'!Q$132,'Capacity Summary'!$B$139:$B$238,0),MATCH('Capacity Backing (Hide)'!$A163,'Capacity Summary'!$I$138:$BH$138,0))&lt;&gt;0,INDEX('Capacity Summary'!$I$139:$BH$238,MATCH('Capacity Backing (Hide)'!Q$132,'Capacity Summary'!$B$139:$B$238,0),MATCH('Capacity Backing (Hide)'!$A163,'Capacity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(Hide)'!$A163,'Capacity Summary'!$I$138:$BH$138,0))="x",INDEX('Capacity Summary'!$C$139:$F$238,MATCH('Capacity Backing (Hide)'!R$132,'Capacity Summary'!$B$139:$B$238,0),4),IF(INDEX('Capacity Summary'!$I$139:$BH$238,MATCH('Capacity Backing (Hide)'!R$132,'Capacity Summary'!$B$139:$B$238,0),MATCH('Capacity Backing (Hide)'!$A163,'Capacity Summary'!$I$138:$BH$138,0))&lt;&gt;0,INDEX('Capacity Summary'!$I$139:$BH$238,MATCH('Capacity Backing (Hide)'!R$132,'Capacity Summary'!$B$139:$B$238,0),MATCH('Capacity Backing (Hide)'!$A163,'Capacity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(Hide)'!$A163,'Capacity Summary'!$I$138:$BH$138,0))="x",INDEX('Capacity Summary'!$C$139:$F$238,MATCH('Capacity Backing (Hide)'!S$132,'Capacity Summary'!$B$139:$B$238,0),4),IF(INDEX('Capacity Summary'!$I$139:$BH$238,MATCH('Capacity Backing (Hide)'!S$132,'Capacity Summary'!$B$139:$B$238,0),MATCH('Capacity Backing (Hide)'!$A163,'Capacity Summary'!$I$138:$BH$138,0))&lt;&gt;0,INDEX('Capacity Summary'!$I$139:$BH$238,MATCH('Capacity Backing (Hide)'!S$132,'Capacity Summary'!$B$139:$B$238,0),MATCH('Capacity Backing (Hide)'!$A163,'Capacity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(Hide)'!$A163,'Capacity Summary'!$I$138:$BH$138,0))="x",INDEX('Capacity Summary'!$C$139:$F$238,MATCH('Capacity Backing (Hide)'!T$132,'Capacity Summary'!$B$139:$B$238,0),4),IF(INDEX('Capacity Summary'!$I$139:$BH$238,MATCH('Capacity Backing (Hide)'!T$132,'Capacity Summary'!$B$139:$B$238,0),MATCH('Capacity Backing (Hide)'!$A163,'Capacity Summary'!$I$138:$BH$138,0))&lt;&gt;0,INDEX('Capacity Summary'!$I$139:$BH$238,MATCH('Capacity Backing (Hide)'!T$132,'Capacity Summary'!$B$139:$B$238,0),MATCH('Capacity Backing (Hide)'!$A163,'Capacity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(Hide)'!$A163,'Capacity Summary'!$I$138:$BH$138,0))="x",INDEX('Capacity Summary'!$C$139:$F$238,MATCH('Capacity Backing (Hide)'!U$132,'Capacity Summary'!$B$139:$B$238,0),4),IF(INDEX('Capacity Summary'!$I$139:$BH$238,MATCH('Capacity Backing (Hide)'!U$132,'Capacity Summary'!$B$139:$B$238,0),MATCH('Capacity Backing (Hide)'!$A163,'Capacity Summary'!$I$138:$BH$138,0))&lt;&gt;0,INDEX('Capacity Summary'!$I$139:$BH$238,MATCH('Capacity Backing (Hide)'!U$132,'Capacity Summary'!$B$139:$B$238,0),MATCH('Capacity Backing (Hide)'!$A163,'Capacity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(Hide)'!$A163,'Capacity Summary'!$I$138:$BH$138,0))="x",INDEX('Capacity Summary'!$C$139:$F$238,MATCH('Capacity Backing (Hide)'!V$132,'Capacity Summary'!$B$139:$B$238,0),4),IF(INDEX('Capacity Summary'!$I$139:$BH$238,MATCH('Capacity Backing (Hide)'!V$132,'Capacity Summary'!$B$139:$B$238,0),MATCH('Capacity Backing (Hide)'!$A163,'Capacity Summary'!$I$138:$BH$138,0))&lt;&gt;0,INDEX('Capacity Summary'!$I$139:$BH$238,MATCH('Capacity Backing (Hide)'!V$132,'Capacity Summary'!$B$139:$B$238,0),MATCH('Capacity Backing (Hide)'!$A163,'Capacity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(Hide)'!$A163,'Capacity Summary'!$I$138:$BH$138,0))="x",INDEX('Capacity Summary'!$C$139:$F$238,MATCH('Capacity Backing (Hide)'!W$132,'Capacity Summary'!$B$139:$B$238,0),4),IF(INDEX('Capacity Summary'!$I$139:$BH$238,MATCH('Capacity Backing (Hide)'!W$132,'Capacity Summary'!$B$139:$B$238,0),MATCH('Capacity Backing (Hide)'!$A163,'Capacity Summary'!$I$138:$BH$138,0))&lt;&gt;0,INDEX('Capacity Summary'!$I$139:$BH$238,MATCH('Capacity Backing (Hide)'!W$132,'Capacity Summary'!$B$139:$B$238,0),MATCH('Capacity Backing (Hide)'!$A163,'Capacity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(Hide)'!$A163,'Capacity Summary'!$I$138:$BH$138,0))="x",INDEX('Capacity Summary'!$C$139:$F$238,MATCH('Capacity Backing (Hide)'!X$132,'Capacity Summary'!$B$139:$B$238,0),4),IF(INDEX('Capacity Summary'!$I$139:$BH$238,MATCH('Capacity Backing (Hide)'!X$132,'Capacity Summary'!$B$139:$B$238,0),MATCH('Capacity Backing (Hide)'!$A163,'Capacity Summary'!$I$138:$BH$138,0))&lt;&gt;0,INDEX('Capacity Summary'!$I$139:$BH$238,MATCH('Capacity Backing (Hide)'!X$132,'Capacity Summary'!$B$139:$B$238,0),MATCH('Capacity Backing (Hide)'!$A163,'Capacity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(Hide)'!$A163,'Capacity Summary'!$I$138:$BH$138,0))="x",INDEX('Capacity Summary'!$C$139:$F$238,MATCH('Capacity Backing (Hide)'!Y$132,'Capacity Summary'!$B$139:$B$238,0),4),IF(INDEX('Capacity Summary'!$I$139:$BH$238,MATCH('Capacity Backing (Hide)'!Y$132,'Capacity Summary'!$B$139:$B$238,0),MATCH('Capacity Backing (Hide)'!$A163,'Capacity Summary'!$I$138:$BH$138,0))&lt;&gt;0,INDEX('Capacity Summary'!$I$139:$BH$238,MATCH('Capacity Backing (Hide)'!Y$132,'Capacity Summary'!$B$139:$B$238,0),MATCH('Capacity Backing (Hide)'!$A163,'Capacity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(Hide)'!$A163,'Capacity Summary'!$I$138:$BH$138,0))="x",INDEX('Capacity Summary'!$C$139:$F$238,MATCH('Capacity Backing (Hide)'!Z$132,'Capacity Summary'!$B$139:$B$238,0),4),IF(INDEX('Capacity Summary'!$I$139:$BH$238,MATCH('Capacity Backing (Hide)'!Z$132,'Capacity Summary'!$B$139:$B$238,0),MATCH('Capacity Backing (Hide)'!$A163,'Capacity Summary'!$I$138:$BH$138,0))&lt;&gt;0,INDEX('Capacity Summary'!$I$139:$BH$238,MATCH('Capacity Backing (Hide)'!Z$132,'Capacity Summary'!$B$139:$B$238,0),MATCH('Capacity Backing (Hide)'!$A163,'Capacity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(Hide)'!$A163,'Capacity Summary'!$I$138:$BH$138,0))="x",INDEX('Capacity Summary'!$C$139:$F$238,MATCH('Capacity Backing (Hide)'!AA$132,'Capacity Summary'!$B$139:$B$238,0),4),IF(INDEX('Capacity Summary'!$I$139:$BH$238,MATCH('Capacity Backing (Hide)'!AA$132,'Capacity Summary'!$B$139:$B$238,0),MATCH('Capacity Backing (Hide)'!$A163,'Capacity Summary'!$I$138:$BH$138,0))&lt;&gt;0,INDEX('Capacity Summary'!$I$139:$BH$238,MATCH('Capacity Backing (Hide)'!AA$132,'Capacity Summary'!$B$139:$B$238,0),MATCH('Capacity Backing (Hide)'!$A163,'Capacity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(Hide)'!$A163,'Capacity Summary'!$I$138:$BH$138,0))="x",INDEX('Capacity Summary'!$C$139:$F$238,MATCH('Capacity Backing (Hide)'!AB$132,'Capacity Summary'!$B$139:$B$238,0),4),IF(INDEX('Capacity Summary'!$I$139:$BH$238,MATCH('Capacity Backing (Hide)'!AB$132,'Capacity Summary'!$B$139:$B$238,0),MATCH('Capacity Backing (Hide)'!$A163,'Capacity Summary'!$I$138:$BH$138,0))&lt;&gt;0,INDEX('Capacity Summary'!$I$139:$BH$238,MATCH('Capacity Backing (Hide)'!AB$132,'Capacity Summary'!$B$139:$B$238,0),MATCH('Capacity Backing (Hide)'!$A163,'Capacity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(Hide)'!$A163,'Capacity Summary'!$I$138:$BH$138,0))="x",INDEX('Capacity Summary'!$C$139:$F$238,MATCH('Capacity Backing (Hide)'!AC$132,'Capacity Summary'!$B$139:$B$238,0),4),IF(INDEX('Capacity Summary'!$I$139:$BH$238,MATCH('Capacity Backing (Hide)'!AC$132,'Capacity Summary'!$B$139:$B$238,0),MATCH('Capacity Backing (Hide)'!$A163,'Capacity Summary'!$I$138:$BH$138,0))&lt;&gt;0,INDEX('Capacity Summary'!$I$139:$BH$238,MATCH('Capacity Backing (Hide)'!AC$132,'Capacity Summary'!$B$139:$B$238,0),MATCH('Capacity Backing (Hide)'!$A163,'Capacity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(Hide)'!$A163,'Capacity Summary'!$I$138:$BH$138,0))="x",INDEX('Capacity Summary'!$C$139:$F$238,MATCH('Capacity Backing (Hide)'!AD$132,'Capacity Summary'!$B$139:$B$238,0),4),IF(INDEX('Capacity Summary'!$I$139:$BH$238,MATCH('Capacity Backing (Hide)'!AD$132,'Capacity Summary'!$B$139:$B$238,0),MATCH('Capacity Backing (Hide)'!$A163,'Capacity Summary'!$I$138:$BH$138,0))&lt;&gt;0,INDEX('Capacity Summary'!$I$139:$BH$238,MATCH('Capacity Backing (Hide)'!AD$132,'Capacity Summary'!$B$139:$B$238,0),MATCH('Capacity Backing (Hide)'!$A163,'Capacity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(Hide)'!$A163,'Capacity Summary'!$I$138:$BH$138,0))="x",INDEX('Capacity Summary'!$C$139:$F$238,MATCH('Capacity Backing (Hide)'!AE$132,'Capacity Summary'!$B$139:$B$238,0),4),IF(INDEX('Capacity Summary'!$I$139:$BH$238,MATCH('Capacity Backing (Hide)'!AE$132,'Capacity Summary'!$B$139:$B$238,0),MATCH('Capacity Backing (Hide)'!$A163,'Capacity Summary'!$I$138:$BH$138,0))&lt;&gt;0,INDEX('Capacity Summary'!$I$139:$BH$238,MATCH('Capacity Backing (Hide)'!AE$132,'Capacity Summary'!$B$139:$B$238,0),MATCH('Capacity Backing (Hide)'!$A163,'Capacity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(Hide)'!$A163,'Capacity Summary'!$I$138:$BH$138,0))="x",INDEX('Capacity Summary'!$C$139:$F$238,MATCH('Capacity Backing (Hide)'!AF$132,'Capacity Summary'!$B$139:$B$238,0),4),IF(INDEX('Capacity Summary'!$I$139:$BH$238,MATCH('Capacity Backing (Hide)'!AF$132,'Capacity Summary'!$B$139:$B$238,0),MATCH('Capacity Backing (Hide)'!$A163,'Capacity Summary'!$I$138:$BH$138,0))&lt;&gt;0,INDEX('Capacity Summary'!$I$139:$BH$238,MATCH('Capacity Backing (Hide)'!AF$132,'Capacity Summary'!$B$139:$B$238,0),MATCH('Capacity Backing (Hide)'!$A163,'Capacity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(Hide)'!$A163,'Capacity Summary'!$I$138:$BH$138,0))="x",INDEX('Capacity Summary'!$C$139:$F$238,MATCH('Capacity Backing (Hide)'!AG$132,'Capacity Summary'!$B$139:$B$238,0),4),IF(INDEX('Capacity Summary'!$I$139:$BH$238,MATCH('Capacity Backing (Hide)'!AG$132,'Capacity Summary'!$B$139:$B$238,0),MATCH('Capacity Backing (Hide)'!$A163,'Capacity Summary'!$I$138:$BH$138,0))&lt;&gt;0,INDEX('Capacity Summary'!$I$139:$BH$238,MATCH('Capacity Backing (Hide)'!AG$132,'Capacity Summary'!$B$139:$B$238,0),MATCH('Capacity Backing (Hide)'!$A163,'Capacity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(Hide)'!$A163,'Capacity Summary'!$I$138:$BH$138,0))="x",INDEX('Capacity Summary'!$C$139:$F$238,MATCH('Capacity Backing (Hide)'!AH$132,'Capacity Summary'!$B$139:$B$238,0),4),IF(INDEX('Capacity Summary'!$I$139:$BH$238,MATCH('Capacity Backing (Hide)'!AH$132,'Capacity Summary'!$B$139:$B$238,0),MATCH('Capacity Backing (Hide)'!$A163,'Capacity Summary'!$I$138:$BH$138,0))&lt;&gt;0,INDEX('Capacity Summary'!$I$139:$BH$238,MATCH('Capacity Backing (Hide)'!AH$132,'Capacity Summary'!$B$139:$B$238,0),MATCH('Capacity Backing (Hide)'!$A163,'Capacity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(Hide)'!$A163,'Capacity Summary'!$I$138:$BH$138,0))="x",INDEX('Capacity Summary'!$C$139:$F$238,MATCH('Capacity Backing (Hide)'!AI$132,'Capacity Summary'!$B$139:$B$238,0),4),IF(INDEX('Capacity Summary'!$I$139:$BH$238,MATCH('Capacity Backing (Hide)'!AI$132,'Capacity Summary'!$B$139:$B$238,0),MATCH('Capacity Backing (Hide)'!$A163,'Capacity Summary'!$I$138:$BH$138,0))&lt;&gt;0,INDEX('Capacity Summary'!$I$139:$BH$238,MATCH('Capacity Backing (Hide)'!AI$132,'Capacity Summary'!$B$139:$B$238,0),MATCH('Capacity Backing (Hide)'!$A163,'Capacity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(Hide)'!$A163,'Capacity Summary'!$I$138:$BH$138,0))="x",INDEX('Capacity Summary'!$C$139:$F$238,MATCH('Capacity Backing (Hide)'!AJ$132,'Capacity Summary'!$B$139:$B$238,0),4),IF(INDEX('Capacity Summary'!$I$139:$BH$238,MATCH('Capacity Backing (Hide)'!AJ$132,'Capacity Summary'!$B$139:$B$238,0),MATCH('Capacity Backing (Hide)'!$A163,'Capacity Summary'!$I$138:$BH$138,0))&lt;&gt;0,INDEX('Capacity Summary'!$I$139:$BH$238,MATCH('Capacity Backing (Hide)'!AJ$132,'Capacity Summary'!$B$139:$B$238,0),MATCH('Capacity Backing (Hide)'!$A163,'Capacity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(Hide)'!$A163,'Capacity Summary'!$I$138:$BH$138,0))="x",INDEX('Capacity Summary'!$C$139:$F$238,MATCH('Capacity Backing (Hide)'!AK$132,'Capacity Summary'!$B$139:$B$238,0),4),IF(INDEX('Capacity Summary'!$I$139:$BH$238,MATCH('Capacity Backing (Hide)'!AK$132,'Capacity Summary'!$B$139:$B$238,0),MATCH('Capacity Backing (Hide)'!$A163,'Capacity Summary'!$I$138:$BH$138,0))&lt;&gt;0,INDEX('Capacity Summary'!$I$139:$BH$238,MATCH('Capacity Backing (Hide)'!AK$132,'Capacity Summary'!$B$139:$B$238,0),MATCH('Capacity Backing (Hide)'!$A163,'Capacity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(Hide)'!$A163,'Capacity Summary'!$I$138:$BH$138,0))="x",INDEX('Capacity Summary'!$C$139:$F$238,MATCH('Capacity Backing (Hide)'!AL$132,'Capacity Summary'!$B$139:$B$238,0),4),IF(INDEX('Capacity Summary'!$I$139:$BH$238,MATCH('Capacity Backing (Hide)'!AL$132,'Capacity Summary'!$B$139:$B$238,0),MATCH('Capacity Backing (Hide)'!$A163,'Capacity Summary'!$I$138:$BH$138,0))&lt;&gt;0,INDEX('Capacity Summary'!$I$139:$BH$238,MATCH('Capacity Backing (Hide)'!AL$132,'Capacity Summary'!$B$139:$B$238,0),MATCH('Capacity Backing (Hide)'!$A163,'Capacity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(Hide)'!$A163,'Capacity Summary'!$I$138:$BH$138,0))="x",INDEX('Capacity Summary'!$C$139:$F$238,MATCH('Capacity Backing (Hide)'!AM$132,'Capacity Summary'!$B$139:$B$238,0),4),IF(INDEX('Capacity Summary'!$I$139:$BH$238,MATCH('Capacity Backing (Hide)'!AM$132,'Capacity Summary'!$B$139:$B$238,0),MATCH('Capacity Backing (Hide)'!$A163,'Capacity Summary'!$I$138:$BH$138,0))&lt;&gt;0,INDEX('Capacity Summary'!$I$139:$BH$238,MATCH('Capacity Backing (Hide)'!AM$132,'Capacity Summary'!$B$139:$B$238,0),MATCH('Capacity Backing (Hide)'!$A163,'Capacity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(Hide)'!$A163,'Capacity Summary'!$I$138:$BH$138,0))="x",INDEX('Capacity Summary'!$C$139:$F$238,MATCH('Capacity Backing (Hide)'!AN$132,'Capacity Summary'!$B$139:$B$238,0),4),IF(INDEX('Capacity Summary'!$I$139:$BH$238,MATCH('Capacity Backing (Hide)'!AN$132,'Capacity Summary'!$B$139:$B$238,0),MATCH('Capacity Backing (Hide)'!$A163,'Capacity Summary'!$I$138:$BH$138,0))&lt;&gt;0,INDEX('Capacity Summary'!$I$139:$BH$238,MATCH('Capacity Backing (Hide)'!AN$132,'Capacity Summary'!$B$139:$B$238,0),MATCH('Capacity Backing (Hide)'!$A163,'Capacity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(Hide)'!$A163,'Capacity Summary'!$I$138:$BH$138,0))="x",INDEX('Capacity Summary'!$C$139:$F$238,MATCH('Capacity Backing (Hide)'!AO$132,'Capacity Summary'!$B$139:$B$238,0),4),IF(INDEX('Capacity Summary'!$I$139:$BH$238,MATCH('Capacity Backing (Hide)'!AO$132,'Capacity Summary'!$B$139:$B$238,0),MATCH('Capacity Backing (Hide)'!$A163,'Capacity Summary'!$I$138:$BH$138,0))&lt;&gt;0,INDEX('Capacity Summary'!$I$139:$BH$238,MATCH('Capacity Backing (Hide)'!AO$132,'Capacity Summary'!$B$139:$B$238,0),MATCH('Capacity Backing (Hide)'!$A163,'Capacity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(Hide)'!$A163,'Capacity Summary'!$I$138:$BH$138,0))="x",INDEX('Capacity Summary'!$C$139:$F$238,MATCH('Capacity Backing (Hide)'!AP$132,'Capacity Summary'!$B$139:$B$238,0),4),IF(INDEX('Capacity Summary'!$I$139:$BH$238,MATCH('Capacity Backing (Hide)'!AP$132,'Capacity Summary'!$B$139:$B$238,0),MATCH('Capacity Backing (Hide)'!$A163,'Capacity Summary'!$I$138:$BH$138,0))&lt;&gt;0,INDEX('Capacity Summary'!$I$139:$BH$238,MATCH('Capacity Backing (Hide)'!AP$132,'Capacity Summary'!$B$139:$B$238,0),MATCH('Capacity Backing (Hide)'!$A163,'Capacity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(Hide)'!$A163,'Capacity Summary'!$I$138:$BH$138,0))="x",INDEX('Capacity Summary'!$C$139:$F$238,MATCH('Capacity Backing (Hide)'!AQ$132,'Capacity Summary'!$B$139:$B$238,0),4),IF(INDEX('Capacity Summary'!$I$139:$BH$238,MATCH('Capacity Backing (Hide)'!AQ$132,'Capacity Summary'!$B$139:$B$238,0),MATCH('Capacity Backing (Hide)'!$A163,'Capacity Summary'!$I$138:$BH$138,0))&lt;&gt;0,INDEX('Capacity Summary'!$I$139:$BH$238,MATCH('Capacity Backing (Hide)'!AQ$132,'Capacity Summary'!$B$139:$B$238,0),MATCH('Capacity Backing (Hide)'!$A163,'Capacity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(Hide)'!$A163,'Capacity Summary'!$I$138:$BH$138,0))="x",INDEX('Capacity Summary'!$C$139:$F$238,MATCH('Capacity Backing (Hide)'!AR$132,'Capacity Summary'!$B$139:$B$238,0),4),IF(INDEX('Capacity Summary'!$I$139:$BH$238,MATCH('Capacity Backing (Hide)'!AR$132,'Capacity Summary'!$B$139:$B$238,0),MATCH('Capacity Backing (Hide)'!$A163,'Capacity Summary'!$I$138:$BH$138,0))&lt;&gt;0,INDEX('Capacity Summary'!$I$139:$BH$238,MATCH('Capacity Backing (Hide)'!AR$132,'Capacity Summary'!$B$139:$B$238,0),MATCH('Capacity Backing (Hide)'!$A163,'Capacity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(Hide)'!$A163,'Capacity Summary'!$I$138:$BH$138,0))="x",INDEX('Capacity Summary'!$C$139:$F$238,MATCH('Capacity Backing (Hide)'!AS$132,'Capacity Summary'!$B$139:$B$238,0),4),IF(INDEX('Capacity Summary'!$I$139:$BH$238,MATCH('Capacity Backing (Hide)'!AS$132,'Capacity Summary'!$B$139:$B$238,0),MATCH('Capacity Backing (Hide)'!$A163,'Capacity Summary'!$I$138:$BH$138,0))&lt;&gt;0,INDEX('Capacity Summary'!$I$139:$BH$238,MATCH('Capacity Backing (Hide)'!AS$132,'Capacity Summary'!$B$139:$B$238,0),MATCH('Capacity Backing (Hide)'!$A163,'Capacity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(Hide)'!$A163,'Capacity Summary'!$I$138:$BH$138,0))="x",INDEX('Capacity Summary'!$C$139:$F$238,MATCH('Capacity Backing (Hide)'!AT$132,'Capacity Summary'!$B$139:$B$238,0),4),IF(INDEX('Capacity Summary'!$I$139:$BH$238,MATCH('Capacity Backing (Hide)'!AT$132,'Capacity Summary'!$B$139:$B$238,0),MATCH('Capacity Backing (Hide)'!$A163,'Capacity Summary'!$I$138:$BH$138,0))&lt;&gt;0,INDEX('Capacity Summary'!$I$139:$BH$238,MATCH('Capacity Backing (Hide)'!AT$132,'Capacity Summary'!$B$139:$B$238,0),MATCH('Capacity Backing (Hide)'!$A163,'Capacity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(Hide)'!$A163,'Capacity Summary'!$I$138:$BH$138,0))="x",INDEX('Capacity Summary'!$C$139:$F$238,MATCH('Capacity Backing (Hide)'!AU$132,'Capacity Summary'!$B$139:$B$238,0),4),IF(INDEX('Capacity Summary'!$I$139:$BH$238,MATCH('Capacity Backing (Hide)'!AU$132,'Capacity Summary'!$B$139:$B$238,0),MATCH('Capacity Backing (Hide)'!$A163,'Capacity Summary'!$I$138:$BH$138,0))&lt;&gt;0,INDEX('Capacity Summary'!$I$139:$BH$238,MATCH('Capacity Backing (Hide)'!AU$132,'Capacity Summary'!$B$139:$B$238,0),MATCH('Capacity Backing (Hide)'!$A163,'Capacity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(Hide)'!$A163,'Capacity Summary'!$I$138:$BH$138,0))="x",INDEX('Capacity Summary'!$C$139:$F$238,MATCH('Capacity Backing (Hide)'!AV$132,'Capacity Summary'!$B$139:$B$238,0),4),IF(INDEX('Capacity Summary'!$I$139:$BH$238,MATCH('Capacity Backing (Hide)'!AV$132,'Capacity Summary'!$B$139:$B$238,0),MATCH('Capacity Backing (Hide)'!$A163,'Capacity Summary'!$I$138:$BH$138,0))&lt;&gt;0,INDEX('Capacity Summary'!$I$139:$BH$238,MATCH('Capacity Backing (Hide)'!AV$132,'Capacity Summary'!$B$139:$B$238,0),MATCH('Capacity Backing (Hide)'!$A163,'Capacity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(Hide)'!$A163,'Capacity Summary'!$I$138:$BH$138,0))="x",INDEX('Capacity Summary'!$C$139:$F$238,MATCH('Capacity Backing (Hide)'!AW$132,'Capacity Summary'!$B$139:$B$238,0),4),IF(INDEX('Capacity Summary'!$I$139:$BH$238,MATCH('Capacity Backing (Hide)'!AW$132,'Capacity Summary'!$B$139:$B$238,0),MATCH('Capacity Backing (Hide)'!$A163,'Capacity Summary'!$I$138:$BH$138,0))&lt;&gt;0,INDEX('Capacity Summary'!$I$139:$BH$238,MATCH('Capacity Backing (Hide)'!AW$132,'Capacity Summary'!$B$139:$B$238,0),MATCH('Capacity Backing (Hide)'!$A163,'Capacity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(Hide)'!$A163,'Capacity Summary'!$I$138:$BH$138,0))="x",INDEX('Capacity Summary'!$C$139:$F$238,MATCH('Capacity Backing (Hide)'!AX$132,'Capacity Summary'!$B$139:$B$238,0),4),IF(INDEX('Capacity Summary'!$I$139:$BH$238,MATCH('Capacity Backing (Hide)'!AX$132,'Capacity Summary'!$B$139:$B$238,0),MATCH('Capacity Backing (Hide)'!$A163,'Capacity Summary'!$I$138:$BH$138,0))&lt;&gt;0,INDEX('Capacity Summary'!$I$139:$BH$238,MATCH('Capacity Backing (Hide)'!AX$132,'Capacity Summary'!$B$139:$B$238,0),MATCH('Capacity Backing (Hide)'!$A163,'Capacity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(Hide)'!$A163,'Capacity Summary'!$I$138:$BH$138,0))="x",INDEX('Capacity Summary'!$C$139:$F$238,MATCH('Capacity Backing (Hide)'!AY$132,'Capacity Summary'!$B$139:$B$238,0),4),IF(INDEX('Capacity Summary'!$I$139:$BH$238,MATCH('Capacity Backing (Hide)'!AY$132,'Capacity Summary'!$B$139:$B$238,0),MATCH('Capacity Backing (Hide)'!$A163,'Capacity Summary'!$I$138:$BH$138,0))&lt;&gt;0,INDEX('Capacity Summary'!$I$139:$BH$238,MATCH('Capacity Backing (Hide)'!AY$132,'Capacity Summary'!$B$139:$B$238,0),MATCH('Capacity Backing (Hide)'!$A163,'Capacity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(Hide)'!$A163,'Capacity Summary'!$I$138:$BH$138,0))="x",INDEX('Capacity Summary'!$C$139:$F$238,MATCH('Capacity Backing (Hide)'!AZ$132,'Capacity Summary'!$B$139:$B$238,0),4),IF(INDEX('Capacity Summary'!$I$139:$BH$238,MATCH('Capacity Backing (Hide)'!AZ$132,'Capacity Summary'!$B$139:$B$238,0),MATCH('Capacity Backing (Hide)'!$A163,'Capacity Summary'!$I$138:$BH$138,0))&lt;&gt;0,INDEX('Capacity Summary'!$I$139:$BH$238,MATCH('Capacity Backing (Hide)'!AZ$132,'Capacity Summary'!$B$139:$B$238,0),MATCH('Capacity Backing (Hide)'!$A163,'Capacity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(Hide)'!$A163,'Capacity Summary'!$I$138:$BH$138,0))="x",INDEX('Capacity Summary'!$C$139:$F$238,MATCH('Capacity Backing (Hide)'!BA$132,'Capacity Summary'!$B$139:$B$238,0),4),IF(INDEX('Capacity Summary'!$I$139:$BH$238,MATCH('Capacity Backing (Hide)'!BA$132,'Capacity Summary'!$B$139:$B$238,0),MATCH('Capacity Backing (Hide)'!$A163,'Capacity Summary'!$I$138:$BH$138,0))&lt;&gt;0,INDEX('Capacity Summary'!$I$139:$BH$238,MATCH('Capacity Backing (Hide)'!BA$132,'Capacity Summary'!$B$139:$B$238,0),MATCH('Capacity Backing (Hide)'!$A163,'Capacity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(Hide)'!$A163,'Capacity Summary'!$I$138:$BH$138,0))="x",INDEX('Capacity Summary'!$C$139:$F$238,MATCH('Capacity Backing (Hide)'!BB$132,'Capacity Summary'!$B$139:$B$238,0),4),IF(INDEX('Capacity Summary'!$I$139:$BH$238,MATCH('Capacity Backing (Hide)'!BB$132,'Capacity Summary'!$B$139:$B$238,0),MATCH('Capacity Backing (Hide)'!$A163,'Capacity Summary'!$I$138:$BH$138,0))&lt;&gt;0,INDEX('Capacity Summary'!$I$139:$BH$238,MATCH('Capacity Backing (Hide)'!BB$132,'Capacity Summary'!$B$139:$B$238,0),MATCH('Capacity Backing (Hide)'!$A163,'Capacity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(Hide)'!$A163,'Capacity Summary'!$I$138:$BH$138,0))="x",INDEX('Capacity Summary'!$C$139:$F$238,MATCH('Capacity Backing (Hide)'!BC$132,'Capacity Summary'!$B$139:$B$238,0),4),IF(INDEX('Capacity Summary'!$I$139:$BH$238,MATCH('Capacity Backing (Hide)'!BC$132,'Capacity Summary'!$B$139:$B$238,0),MATCH('Capacity Backing (Hide)'!$A163,'Capacity Summary'!$I$138:$BH$138,0))&lt;&gt;0,INDEX('Capacity Summary'!$I$139:$BH$238,MATCH('Capacity Backing (Hide)'!BC$132,'Capacity Summary'!$B$139:$B$238,0),MATCH('Capacity Backing (Hide)'!$A163,'Capacity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(Hide)'!$A163,'Capacity Summary'!$I$138:$BH$138,0))="x",INDEX('Capacity Summary'!$C$139:$F$238,MATCH('Capacity Backing (Hide)'!BD$132,'Capacity Summary'!$B$139:$B$238,0),4),IF(INDEX('Capacity Summary'!$I$139:$BH$238,MATCH('Capacity Backing (Hide)'!BD$132,'Capacity Summary'!$B$139:$B$238,0),MATCH('Capacity Backing (Hide)'!$A163,'Capacity Summary'!$I$138:$BH$138,0))&lt;&gt;0,INDEX('Capacity Summary'!$I$139:$BH$238,MATCH('Capacity Backing (Hide)'!BD$132,'Capacity Summary'!$B$139:$B$238,0),MATCH('Capacity Backing (Hide)'!$A163,'Capacity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(Hide)'!$A163,'Capacity Summary'!$I$138:$BH$138,0))="x",INDEX('Capacity Summary'!$C$139:$F$238,MATCH('Capacity Backing (Hide)'!BE$132,'Capacity Summary'!$B$139:$B$238,0),4),IF(INDEX('Capacity Summary'!$I$139:$BH$238,MATCH('Capacity Backing (Hide)'!BE$132,'Capacity Summary'!$B$139:$B$238,0),MATCH('Capacity Backing (Hide)'!$A163,'Capacity Summary'!$I$138:$BH$138,0))&lt;&gt;0,INDEX('Capacity Summary'!$I$139:$BH$238,MATCH('Capacity Backing (Hide)'!BE$132,'Capacity Summary'!$B$139:$B$238,0),MATCH('Capacity Backing (Hide)'!$A163,'Capacity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(Hide)'!$A163,'Capacity Summary'!$I$138:$BH$138,0))="x",INDEX('Capacity Summary'!$C$139:$F$238,MATCH('Capacity Backing (Hide)'!BF$132,'Capacity Summary'!$B$139:$B$238,0),4),IF(INDEX('Capacity Summary'!$I$139:$BH$238,MATCH('Capacity Backing (Hide)'!BF$132,'Capacity Summary'!$B$139:$B$238,0),MATCH('Capacity Backing (Hide)'!$A163,'Capacity Summary'!$I$138:$BH$138,0))&lt;&gt;0,INDEX('Capacity Summary'!$I$139:$BH$238,MATCH('Capacity Backing (Hide)'!BF$132,'Capacity Summary'!$B$139:$B$238,0),MATCH('Capacity Backing (Hide)'!$A163,'Capacity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(Hide)'!$A163,'Capacity Summary'!$I$138:$BH$138,0))="x",INDEX('Capacity Summary'!$C$139:$F$238,MATCH('Capacity Backing (Hide)'!BG$132,'Capacity Summary'!$B$139:$B$238,0),4),IF(INDEX('Capacity Summary'!$I$139:$BH$238,MATCH('Capacity Backing (Hide)'!BG$132,'Capacity Summary'!$B$139:$B$238,0),MATCH('Capacity Backing (Hide)'!$A163,'Capacity Summary'!$I$138:$BH$138,0))&lt;&gt;0,INDEX('Capacity Summary'!$I$139:$BH$238,MATCH('Capacity Backing (Hide)'!BG$132,'Capacity Summary'!$B$139:$B$238,0),MATCH('Capacity Backing (Hide)'!$A163,'Capacity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(Hide)'!$A163,'Capacity Summary'!$I$138:$BH$138,0))="x",INDEX('Capacity Summary'!$C$139:$F$238,MATCH('Capacity Backing (Hide)'!BH$132,'Capacity Summary'!$B$139:$B$238,0),4),IF(INDEX('Capacity Summary'!$I$139:$BH$238,MATCH('Capacity Backing (Hide)'!BH$132,'Capacity Summary'!$B$139:$B$238,0),MATCH('Capacity Backing (Hide)'!$A163,'Capacity Summary'!$I$138:$BH$138,0))&lt;&gt;0,INDEX('Capacity Summary'!$I$139:$BH$238,MATCH('Capacity Backing (Hide)'!BH$132,'Capacity Summary'!$B$139:$B$238,0),MATCH('Capacity Backing (Hide)'!$A163,'Capacity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(Hide)'!$A163,'Capacity Summary'!$I$138:$BH$138,0))="x",INDEX('Capacity Summary'!$C$139:$F$238,MATCH('Capacity Backing (Hide)'!BI$132,'Capacity Summary'!$B$139:$B$238,0),4),IF(INDEX('Capacity Summary'!$I$139:$BH$238,MATCH('Capacity Backing (Hide)'!BI$132,'Capacity Summary'!$B$139:$B$238,0),MATCH('Capacity Backing (Hide)'!$A163,'Capacity Summary'!$I$138:$BH$138,0))&lt;&gt;0,INDEX('Capacity Summary'!$I$139:$BH$238,MATCH('Capacity Backing (Hide)'!BI$132,'Capacity Summary'!$B$139:$B$238,0),MATCH('Capacity Backing (Hide)'!$A163,'Capacity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(Hide)'!$A163,'Capacity Summary'!$I$138:$BH$138,0))="x",INDEX('Capacity Summary'!$C$139:$F$238,MATCH('Capacity Backing (Hide)'!BJ$132,'Capacity Summary'!$B$139:$B$238,0),4),IF(INDEX('Capacity Summary'!$I$139:$BH$238,MATCH('Capacity Backing (Hide)'!BJ$132,'Capacity Summary'!$B$139:$B$238,0),MATCH('Capacity Backing (Hide)'!$A163,'Capacity Summary'!$I$138:$BH$138,0))&lt;&gt;0,INDEX('Capacity Summary'!$I$139:$BH$238,MATCH('Capacity Backing (Hide)'!BJ$132,'Capacity Summary'!$B$139:$B$238,0),MATCH('Capacity Backing (Hide)'!$A163,'Capacity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(Hide)'!$A163,'Capacity Summary'!$I$138:$BH$138,0))="x",INDEX('Capacity Summary'!$C$139:$F$238,MATCH('Capacity Backing (Hide)'!BK$132,'Capacity Summary'!$B$139:$B$238,0),4),IF(INDEX('Capacity Summary'!$I$139:$BH$238,MATCH('Capacity Backing (Hide)'!BK$132,'Capacity Summary'!$B$139:$B$238,0),MATCH('Capacity Backing (Hide)'!$A163,'Capacity Summary'!$I$138:$BH$138,0))&lt;&gt;0,INDEX('Capacity Summary'!$I$139:$BH$238,MATCH('Capacity Backing (Hide)'!BK$132,'Capacity Summary'!$B$139:$B$238,0),MATCH('Capacity Backing (Hide)'!$A163,'Capacity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(Hide)'!$A163,'Capacity Summary'!$I$138:$BH$138,0))="x",INDEX('Capacity Summary'!$C$139:$F$238,MATCH('Capacity Backing (Hide)'!BL$132,'Capacity Summary'!$B$139:$B$238,0),4),IF(INDEX('Capacity Summary'!$I$139:$BH$238,MATCH('Capacity Backing (Hide)'!BL$132,'Capacity Summary'!$B$139:$B$238,0),MATCH('Capacity Backing (Hide)'!$A163,'Capacity Summary'!$I$138:$BH$138,0))&lt;&gt;0,INDEX('Capacity Summary'!$I$139:$BH$238,MATCH('Capacity Backing (Hide)'!BL$132,'Capacity Summary'!$B$139:$B$238,0),MATCH('Capacity Backing (Hide)'!$A163,'Capacity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(Hide)'!$A163,'Capacity Summary'!$I$138:$BH$138,0))="x",INDEX('Capacity Summary'!$C$139:$F$238,MATCH('Capacity Backing (Hide)'!BM$132,'Capacity Summary'!$B$139:$B$238,0),4),IF(INDEX('Capacity Summary'!$I$139:$BH$238,MATCH('Capacity Backing (Hide)'!BM$132,'Capacity Summary'!$B$139:$B$238,0),MATCH('Capacity Backing (Hide)'!$A163,'Capacity Summary'!$I$138:$BH$138,0))&lt;&gt;0,INDEX('Capacity Summary'!$I$139:$BH$238,MATCH('Capacity Backing (Hide)'!BM$132,'Capacity Summary'!$B$139:$B$238,0),MATCH('Capacity Backing (Hide)'!$A163,'Capacity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(Hide)'!$A163,'Capacity Summary'!$I$138:$BH$138,0))="x",INDEX('Capacity Summary'!$C$139:$F$238,MATCH('Capacity Backing (Hide)'!BN$132,'Capacity Summary'!$B$139:$B$238,0),4),IF(INDEX('Capacity Summary'!$I$139:$BH$238,MATCH('Capacity Backing (Hide)'!BN$132,'Capacity Summary'!$B$139:$B$238,0),MATCH('Capacity Backing (Hide)'!$A163,'Capacity Summary'!$I$138:$BH$138,0))&lt;&gt;0,INDEX('Capacity Summary'!$I$139:$BH$238,MATCH('Capacity Backing (Hide)'!BN$132,'Capacity Summary'!$B$139:$B$238,0),MATCH('Capacity Backing (Hide)'!$A163,'Capacity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(Hide)'!$A163,'Capacity Summary'!$I$138:$BH$138,0))="x",INDEX('Capacity Summary'!$C$139:$F$238,MATCH('Capacity Backing (Hide)'!BO$132,'Capacity Summary'!$B$139:$B$238,0),4),IF(INDEX('Capacity Summary'!$I$139:$BH$238,MATCH('Capacity Backing (Hide)'!BO$132,'Capacity Summary'!$B$139:$B$238,0),MATCH('Capacity Backing (Hide)'!$A163,'Capacity Summary'!$I$138:$BH$138,0))&lt;&gt;0,INDEX('Capacity Summary'!$I$139:$BH$238,MATCH('Capacity Backing (Hide)'!BO$132,'Capacity Summary'!$B$139:$B$238,0),MATCH('Capacity Backing (Hide)'!$A163,'Capacity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(Hide)'!$A163,'Capacity Summary'!$I$138:$BH$138,0))="x",INDEX('Capacity Summary'!$C$139:$F$238,MATCH('Capacity Backing (Hide)'!BP$132,'Capacity Summary'!$B$139:$B$238,0),4),IF(INDEX('Capacity Summary'!$I$139:$BH$238,MATCH('Capacity Backing (Hide)'!BP$132,'Capacity Summary'!$B$139:$B$238,0),MATCH('Capacity Backing (Hide)'!$A163,'Capacity Summary'!$I$138:$BH$138,0))&lt;&gt;0,INDEX('Capacity Summary'!$I$139:$BH$238,MATCH('Capacity Backing (Hide)'!BP$132,'Capacity Summary'!$B$139:$B$238,0),MATCH('Capacity Backing (Hide)'!$A163,'Capacity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(Hide)'!$A163,'Capacity Summary'!$I$138:$BH$138,0))="x",INDEX('Capacity Summary'!$C$139:$F$238,MATCH('Capacity Backing (Hide)'!BQ$132,'Capacity Summary'!$B$139:$B$238,0),4),IF(INDEX('Capacity Summary'!$I$139:$BH$238,MATCH('Capacity Backing (Hide)'!BQ$132,'Capacity Summary'!$B$139:$B$238,0),MATCH('Capacity Backing (Hide)'!$A163,'Capacity Summary'!$I$138:$BH$138,0))&lt;&gt;0,INDEX('Capacity Summary'!$I$139:$BH$238,MATCH('Capacity Backing (Hide)'!BQ$132,'Capacity Summary'!$B$139:$B$238,0),MATCH('Capacity Backing (Hide)'!$A163,'Capacity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(Hide)'!$A163,'Capacity Summary'!$I$138:$BH$138,0))="x",INDEX('Capacity Summary'!$C$139:$F$238,MATCH('Capacity Backing (Hide)'!BR$132,'Capacity Summary'!$B$139:$B$238,0),4),IF(INDEX('Capacity Summary'!$I$139:$BH$238,MATCH('Capacity Backing (Hide)'!BR$132,'Capacity Summary'!$B$139:$B$238,0),MATCH('Capacity Backing (Hide)'!$A163,'Capacity Summary'!$I$138:$BH$138,0))&lt;&gt;0,INDEX('Capacity Summary'!$I$139:$BH$238,MATCH('Capacity Backing (Hide)'!BR$132,'Capacity Summary'!$B$139:$B$238,0),MATCH('Capacity Backing (Hide)'!$A163,'Capacity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(Hide)'!$A163,'Capacity Summary'!$I$138:$BH$138,0))="x",INDEX('Capacity Summary'!$C$139:$F$238,MATCH('Capacity Backing (Hide)'!BS$132,'Capacity Summary'!$B$139:$B$238,0),4),IF(INDEX('Capacity Summary'!$I$139:$BH$238,MATCH('Capacity Backing (Hide)'!BS$132,'Capacity Summary'!$B$139:$B$238,0),MATCH('Capacity Backing (Hide)'!$A163,'Capacity Summary'!$I$138:$BH$138,0))&lt;&gt;0,INDEX('Capacity Summary'!$I$139:$BH$238,MATCH('Capacity Backing (Hide)'!BS$132,'Capacity Summary'!$B$139:$B$238,0),MATCH('Capacity Backing (Hide)'!$A163,'Capacity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(Hide)'!$A163,'Capacity Summary'!$I$138:$BH$138,0))="x",INDEX('Capacity Summary'!$C$139:$F$238,MATCH('Capacity Backing (Hide)'!BT$132,'Capacity Summary'!$B$139:$B$238,0),4),IF(INDEX('Capacity Summary'!$I$139:$BH$238,MATCH('Capacity Backing (Hide)'!BT$132,'Capacity Summary'!$B$139:$B$238,0),MATCH('Capacity Backing (Hide)'!$A163,'Capacity Summary'!$I$138:$BH$138,0))&lt;&gt;0,INDEX('Capacity Summary'!$I$139:$BH$238,MATCH('Capacity Backing (Hide)'!BT$132,'Capacity Summary'!$B$139:$B$238,0),MATCH('Capacity Backing (Hide)'!$A163,'Capacity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(Hide)'!$A163,'Capacity Summary'!$I$138:$BH$138,0))="x",INDEX('Capacity Summary'!$C$139:$F$238,MATCH('Capacity Backing (Hide)'!BU$132,'Capacity Summary'!$B$139:$B$238,0),4),IF(INDEX('Capacity Summary'!$I$139:$BH$238,MATCH('Capacity Backing (Hide)'!BU$132,'Capacity Summary'!$B$139:$B$238,0),MATCH('Capacity Backing (Hide)'!$A163,'Capacity Summary'!$I$138:$BH$138,0))&lt;&gt;0,INDEX('Capacity Summary'!$I$139:$BH$238,MATCH('Capacity Backing (Hide)'!BU$132,'Capacity Summary'!$B$139:$B$238,0),MATCH('Capacity Backing (Hide)'!$A163,'Capacity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(Hide)'!$A163,'Capacity Summary'!$I$138:$BH$138,0))="x",INDEX('Capacity Summary'!$C$139:$F$238,MATCH('Capacity Backing (Hide)'!BV$132,'Capacity Summary'!$B$139:$B$238,0),4),IF(INDEX('Capacity Summary'!$I$139:$BH$238,MATCH('Capacity Backing (Hide)'!BV$132,'Capacity Summary'!$B$139:$B$238,0),MATCH('Capacity Backing (Hide)'!$A163,'Capacity Summary'!$I$138:$BH$138,0))&lt;&gt;0,INDEX('Capacity Summary'!$I$139:$BH$238,MATCH('Capacity Backing (Hide)'!BV$132,'Capacity Summary'!$B$139:$B$238,0),MATCH('Capacity Backing (Hide)'!$A163,'Capacity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(Hide)'!$A163,'Capacity Summary'!$I$138:$BH$138,0))="x",INDEX('Capacity Summary'!$C$139:$F$238,MATCH('Capacity Backing (Hide)'!BW$132,'Capacity Summary'!$B$139:$B$238,0),4),IF(INDEX('Capacity Summary'!$I$139:$BH$238,MATCH('Capacity Backing (Hide)'!BW$132,'Capacity Summary'!$B$139:$B$238,0),MATCH('Capacity Backing (Hide)'!$A163,'Capacity Summary'!$I$138:$BH$138,0))&lt;&gt;0,INDEX('Capacity Summary'!$I$139:$BH$238,MATCH('Capacity Backing (Hide)'!BW$132,'Capacity Summary'!$B$139:$B$238,0),MATCH('Capacity Backing (Hide)'!$A163,'Capacity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(Hide)'!$A163,'Capacity Summary'!$I$138:$BH$138,0))="x",INDEX('Capacity Summary'!$C$139:$F$238,MATCH('Capacity Backing (Hide)'!BX$132,'Capacity Summary'!$B$139:$B$238,0),4),IF(INDEX('Capacity Summary'!$I$139:$BH$238,MATCH('Capacity Backing (Hide)'!BX$132,'Capacity Summary'!$B$139:$B$238,0),MATCH('Capacity Backing (Hide)'!$A163,'Capacity Summary'!$I$138:$BH$138,0))&lt;&gt;0,INDEX('Capacity Summary'!$I$139:$BH$238,MATCH('Capacity Backing (Hide)'!BX$132,'Capacity Summary'!$B$139:$B$238,0),MATCH('Capacity Backing (Hide)'!$A163,'Capacity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(Hide)'!$A163,'Capacity Summary'!$I$138:$BH$138,0))="x",INDEX('Capacity Summary'!$C$139:$F$238,MATCH('Capacity Backing (Hide)'!BY$132,'Capacity Summary'!$B$139:$B$238,0),4),IF(INDEX('Capacity Summary'!$I$139:$BH$238,MATCH('Capacity Backing (Hide)'!BY$132,'Capacity Summary'!$B$139:$B$238,0),MATCH('Capacity Backing (Hide)'!$A163,'Capacity Summary'!$I$138:$BH$138,0))&lt;&gt;0,INDEX('Capacity Summary'!$I$139:$BH$238,MATCH('Capacity Backing (Hide)'!BY$132,'Capacity Summary'!$B$139:$B$238,0),MATCH('Capacity Backing (Hide)'!$A163,'Capacity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(Hide)'!$A163,'Capacity Summary'!$I$138:$BH$138,0))="x",INDEX('Capacity Summary'!$C$139:$F$238,MATCH('Capacity Backing (Hide)'!BZ$132,'Capacity Summary'!$B$139:$B$238,0),4),IF(INDEX('Capacity Summary'!$I$139:$BH$238,MATCH('Capacity Backing (Hide)'!BZ$132,'Capacity Summary'!$B$139:$B$238,0),MATCH('Capacity Backing (Hide)'!$A163,'Capacity Summary'!$I$138:$BH$138,0))&lt;&gt;0,INDEX('Capacity Summary'!$I$139:$BH$238,MATCH('Capacity Backing (Hide)'!BZ$132,'Capacity Summary'!$B$139:$B$238,0),MATCH('Capacity Backing (Hide)'!$A163,'Capacity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(Hide)'!$A163,'Capacity Summary'!$I$138:$BH$138,0))="x",INDEX('Capacity Summary'!$C$139:$F$238,MATCH('Capacity Backing (Hide)'!CA$132,'Capacity Summary'!$B$139:$B$238,0),4),IF(INDEX('Capacity Summary'!$I$139:$BH$238,MATCH('Capacity Backing (Hide)'!CA$132,'Capacity Summary'!$B$139:$B$238,0),MATCH('Capacity Backing (Hide)'!$A163,'Capacity Summary'!$I$138:$BH$138,0))&lt;&gt;0,INDEX('Capacity Summary'!$I$139:$BH$238,MATCH('Capacity Backing (Hide)'!CA$132,'Capacity Summary'!$B$139:$B$238,0),MATCH('Capacity Backing (Hide)'!$A163,'Capacity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(Hide)'!$A163,'Capacity Summary'!$I$138:$BH$138,0))="x",INDEX('Capacity Summary'!$C$139:$F$238,MATCH('Capacity Backing (Hide)'!CB$132,'Capacity Summary'!$B$139:$B$238,0),4),IF(INDEX('Capacity Summary'!$I$139:$BH$238,MATCH('Capacity Backing (Hide)'!CB$132,'Capacity Summary'!$B$139:$B$238,0),MATCH('Capacity Backing (Hide)'!$A163,'Capacity Summary'!$I$138:$BH$138,0))&lt;&gt;0,INDEX('Capacity Summary'!$I$139:$BH$238,MATCH('Capacity Backing (Hide)'!CB$132,'Capacity Summary'!$B$139:$B$238,0),MATCH('Capacity Backing (Hide)'!$A163,'Capacity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(Hide)'!$A163,'Capacity Summary'!$I$138:$BH$138,0))="x",INDEX('Capacity Summary'!$C$139:$F$238,MATCH('Capacity Backing (Hide)'!CC$132,'Capacity Summary'!$B$139:$B$238,0),4),IF(INDEX('Capacity Summary'!$I$139:$BH$238,MATCH('Capacity Backing (Hide)'!CC$132,'Capacity Summary'!$B$139:$B$238,0),MATCH('Capacity Backing (Hide)'!$A163,'Capacity Summary'!$I$138:$BH$138,0))&lt;&gt;0,INDEX('Capacity Summary'!$I$139:$BH$238,MATCH('Capacity Backing (Hide)'!CC$132,'Capacity Summary'!$B$139:$B$238,0),MATCH('Capacity Backing (Hide)'!$A163,'Capacity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(Hide)'!$A163,'Capacity Summary'!$I$138:$BH$138,0))="x",INDEX('Capacity Summary'!$C$139:$F$238,MATCH('Capacity Backing (Hide)'!CD$132,'Capacity Summary'!$B$139:$B$238,0),4),IF(INDEX('Capacity Summary'!$I$139:$BH$238,MATCH('Capacity Backing (Hide)'!CD$132,'Capacity Summary'!$B$139:$B$238,0),MATCH('Capacity Backing (Hide)'!$A163,'Capacity Summary'!$I$138:$BH$138,0))&lt;&gt;0,INDEX('Capacity Summary'!$I$139:$BH$238,MATCH('Capacity Backing (Hide)'!CD$132,'Capacity Summary'!$B$139:$B$238,0),MATCH('Capacity Backing (Hide)'!$A163,'Capacity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(Hide)'!$A163,'Capacity Summary'!$I$138:$BH$138,0))="x",INDEX('Capacity Summary'!$C$139:$F$238,MATCH('Capacity Backing (Hide)'!CE$132,'Capacity Summary'!$B$139:$B$238,0),4),IF(INDEX('Capacity Summary'!$I$139:$BH$238,MATCH('Capacity Backing (Hide)'!CE$132,'Capacity Summary'!$B$139:$B$238,0),MATCH('Capacity Backing (Hide)'!$A163,'Capacity Summary'!$I$138:$BH$138,0))&lt;&gt;0,INDEX('Capacity Summary'!$I$139:$BH$238,MATCH('Capacity Backing (Hide)'!CE$132,'Capacity Summary'!$B$139:$B$238,0),MATCH('Capacity Backing (Hide)'!$A163,'Capacity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(Hide)'!$A163,'Capacity Summary'!$I$138:$BH$138,0))="x",INDEX('Capacity Summary'!$C$139:$F$238,MATCH('Capacity Backing (Hide)'!CF$132,'Capacity Summary'!$B$139:$B$238,0),4),IF(INDEX('Capacity Summary'!$I$139:$BH$238,MATCH('Capacity Backing (Hide)'!CF$132,'Capacity Summary'!$B$139:$B$238,0),MATCH('Capacity Backing (Hide)'!$A163,'Capacity Summary'!$I$138:$BH$138,0))&lt;&gt;0,INDEX('Capacity Summary'!$I$139:$BH$238,MATCH('Capacity Backing (Hide)'!CF$132,'Capacity Summary'!$B$139:$B$238,0),MATCH('Capacity Backing (Hide)'!$A163,'Capacity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(Hide)'!$A163,'Capacity Summary'!$I$138:$BH$138,0))="x",INDEX('Capacity Summary'!$C$139:$F$238,MATCH('Capacity Backing (Hide)'!CG$132,'Capacity Summary'!$B$139:$B$238,0),4),IF(INDEX('Capacity Summary'!$I$139:$BH$238,MATCH('Capacity Backing (Hide)'!CG$132,'Capacity Summary'!$B$139:$B$238,0),MATCH('Capacity Backing (Hide)'!$A163,'Capacity Summary'!$I$138:$BH$138,0))&lt;&gt;0,INDEX('Capacity Summary'!$I$139:$BH$238,MATCH('Capacity Backing (Hide)'!CG$132,'Capacity Summary'!$B$139:$B$238,0),MATCH('Capacity Backing (Hide)'!$A163,'Capacity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(Hide)'!$A163,'Capacity Summary'!$I$138:$BH$138,0))="x",INDEX('Capacity Summary'!$C$139:$F$238,MATCH('Capacity Backing (Hide)'!CH$132,'Capacity Summary'!$B$139:$B$238,0),4),IF(INDEX('Capacity Summary'!$I$139:$BH$238,MATCH('Capacity Backing (Hide)'!CH$132,'Capacity Summary'!$B$139:$B$238,0),MATCH('Capacity Backing (Hide)'!$A163,'Capacity Summary'!$I$138:$BH$138,0))&lt;&gt;0,INDEX('Capacity Summary'!$I$139:$BH$238,MATCH('Capacity Backing (Hide)'!CH$132,'Capacity Summary'!$B$139:$B$238,0),MATCH('Capacity Backing (Hide)'!$A163,'Capacity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(Hide)'!$A163,'Capacity Summary'!$I$138:$BH$138,0))="x",INDEX('Capacity Summary'!$C$139:$F$238,MATCH('Capacity Backing (Hide)'!CI$132,'Capacity Summary'!$B$139:$B$238,0),4),IF(INDEX('Capacity Summary'!$I$139:$BH$238,MATCH('Capacity Backing (Hide)'!CI$132,'Capacity Summary'!$B$139:$B$238,0),MATCH('Capacity Backing (Hide)'!$A163,'Capacity Summary'!$I$138:$BH$138,0))&lt;&gt;0,INDEX('Capacity Summary'!$I$139:$BH$238,MATCH('Capacity Backing (Hide)'!CI$132,'Capacity Summary'!$B$139:$B$238,0),MATCH('Capacity Backing (Hide)'!$A163,'Capacity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(Hide)'!$A163,'Capacity Summary'!$I$138:$BH$138,0))="x",INDEX('Capacity Summary'!$C$139:$F$238,MATCH('Capacity Backing (Hide)'!CJ$132,'Capacity Summary'!$B$139:$B$238,0),4),IF(INDEX('Capacity Summary'!$I$139:$BH$238,MATCH('Capacity Backing (Hide)'!CJ$132,'Capacity Summary'!$B$139:$B$238,0),MATCH('Capacity Backing (Hide)'!$A163,'Capacity Summary'!$I$138:$BH$138,0))&lt;&gt;0,INDEX('Capacity Summary'!$I$139:$BH$238,MATCH('Capacity Backing (Hide)'!CJ$132,'Capacity Summary'!$B$139:$B$238,0),MATCH('Capacity Backing (Hide)'!$A163,'Capacity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(Hide)'!$A163,'Capacity Summary'!$I$138:$BH$138,0))="x",INDEX('Capacity Summary'!$C$139:$F$238,MATCH('Capacity Backing (Hide)'!CK$132,'Capacity Summary'!$B$139:$B$238,0),4),IF(INDEX('Capacity Summary'!$I$139:$BH$238,MATCH('Capacity Backing (Hide)'!CK$132,'Capacity Summary'!$B$139:$B$238,0),MATCH('Capacity Backing (Hide)'!$A163,'Capacity Summary'!$I$138:$BH$138,0))&lt;&gt;0,INDEX('Capacity Summary'!$I$139:$BH$238,MATCH('Capacity Backing (Hide)'!CK$132,'Capacity Summary'!$B$139:$B$238,0),MATCH('Capacity Backing (Hide)'!$A163,'Capacity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(Hide)'!$A163,'Capacity Summary'!$I$138:$BH$138,0))="x",INDEX('Capacity Summary'!$C$139:$F$238,MATCH('Capacity Backing (Hide)'!CL$132,'Capacity Summary'!$B$139:$B$238,0),4),IF(INDEX('Capacity Summary'!$I$139:$BH$238,MATCH('Capacity Backing (Hide)'!CL$132,'Capacity Summary'!$B$139:$B$238,0),MATCH('Capacity Backing (Hide)'!$A163,'Capacity Summary'!$I$138:$BH$138,0))&lt;&gt;0,INDEX('Capacity Summary'!$I$139:$BH$238,MATCH('Capacity Backing (Hide)'!CL$132,'Capacity Summary'!$B$139:$B$238,0),MATCH('Capacity Backing (Hide)'!$A163,'Capacity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(Hide)'!$A163,'Capacity Summary'!$I$138:$BH$138,0))="x",INDEX('Capacity Summary'!$C$139:$F$238,MATCH('Capacity Backing (Hide)'!CM$132,'Capacity Summary'!$B$139:$B$238,0),4),IF(INDEX('Capacity Summary'!$I$139:$BH$238,MATCH('Capacity Backing (Hide)'!CM$132,'Capacity Summary'!$B$139:$B$238,0),MATCH('Capacity Backing (Hide)'!$A163,'Capacity Summary'!$I$138:$BH$138,0))&lt;&gt;0,INDEX('Capacity Summary'!$I$139:$BH$238,MATCH('Capacity Backing (Hide)'!CM$132,'Capacity Summary'!$B$139:$B$238,0),MATCH('Capacity Backing (Hide)'!$A163,'Capacity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(Hide)'!$A163,'Capacity Summary'!$I$138:$BH$138,0))="x",INDEX('Capacity Summary'!$C$139:$F$238,MATCH('Capacity Backing (Hide)'!CN$132,'Capacity Summary'!$B$139:$B$238,0),4),IF(INDEX('Capacity Summary'!$I$139:$BH$238,MATCH('Capacity Backing (Hide)'!CN$132,'Capacity Summary'!$B$139:$B$238,0),MATCH('Capacity Backing (Hide)'!$A163,'Capacity Summary'!$I$138:$BH$138,0))&lt;&gt;0,INDEX('Capacity Summary'!$I$139:$BH$238,MATCH('Capacity Backing (Hide)'!CN$132,'Capacity Summary'!$B$139:$B$238,0),MATCH('Capacity Backing (Hide)'!$A163,'Capacity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(Hide)'!$A163,'Capacity Summary'!$I$138:$BH$138,0))="x",INDEX('Capacity Summary'!$C$139:$F$238,MATCH('Capacity Backing (Hide)'!CO$132,'Capacity Summary'!$B$139:$B$238,0),4),IF(INDEX('Capacity Summary'!$I$139:$BH$238,MATCH('Capacity Backing (Hide)'!CO$132,'Capacity Summary'!$B$139:$B$238,0),MATCH('Capacity Backing (Hide)'!$A163,'Capacity Summary'!$I$138:$BH$138,0))&lt;&gt;0,INDEX('Capacity Summary'!$I$139:$BH$238,MATCH('Capacity Backing (Hide)'!CO$132,'Capacity Summary'!$B$139:$B$238,0),MATCH('Capacity Backing (Hide)'!$A163,'Capacity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(Hide)'!$A163,'Capacity Summary'!$I$138:$BH$138,0))="x",INDEX('Capacity Summary'!$C$139:$F$238,MATCH('Capacity Backing (Hide)'!CP$132,'Capacity Summary'!$B$139:$B$238,0),4),IF(INDEX('Capacity Summary'!$I$139:$BH$238,MATCH('Capacity Backing (Hide)'!CP$132,'Capacity Summary'!$B$139:$B$238,0),MATCH('Capacity Backing (Hide)'!$A163,'Capacity Summary'!$I$138:$BH$138,0))&lt;&gt;0,INDEX('Capacity Summary'!$I$139:$BH$238,MATCH('Capacity Backing (Hide)'!CP$132,'Capacity Summary'!$B$139:$B$238,0),MATCH('Capacity Backing (Hide)'!$A163,'Capacity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(Hide)'!$A163,'Capacity Summary'!$I$138:$BH$138,0))="x",INDEX('Capacity Summary'!$C$139:$F$238,MATCH('Capacity Backing (Hide)'!CQ$132,'Capacity Summary'!$B$139:$B$238,0),4),IF(INDEX('Capacity Summary'!$I$139:$BH$238,MATCH('Capacity Backing (Hide)'!CQ$132,'Capacity Summary'!$B$139:$B$238,0),MATCH('Capacity Backing (Hide)'!$A163,'Capacity Summary'!$I$138:$BH$138,0))&lt;&gt;0,INDEX('Capacity Summary'!$I$139:$BH$238,MATCH('Capacity Backing (Hide)'!CQ$132,'Capacity Summary'!$B$139:$B$238,0),MATCH('Capacity Backing (Hide)'!$A163,'Capacity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(Hide)'!$A163,'Capacity Summary'!$I$138:$BH$138,0))="x",INDEX('Capacity Summary'!$C$139:$F$238,MATCH('Capacity Backing (Hide)'!CR$132,'Capacity Summary'!$B$139:$B$238,0),4),IF(INDEX('Capacity Summary'!$I$139:$BH$238,MATCH('Capacity Backing (Hide)'!CR$132,'Capacity Summary'!$B$139:$B$238,0),MATCH('Capacity Backing (Hide)'!$A163,'Capacity Summary'!$I$138:$BH$138,0))&lt;&gt;0,INDEX('Capacity Summary'!$I$139:$BH$238,MATCH('Capacity Backing (Hide)'!CR$132,'Capacity Summary'!$B$139:$B$238,0),MATCH('Capacity Backing (Hide)'!$A163,'Capacity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(Hide)'!$A163,'Capacity Summary'!$I$138:$BH$138,0))="x",INDEX('Capacity Summary'!$C$139:$F$238,MATCH('Capacity Backing (Hide)'!CS$132,'Capacity Summary'!$B$139:$B$238,0),4),IF(INDEX('Capacity Summary'!$I$139:$BH$238,MATCH('Capacity Backing (Hide)'!CS$132,'Capacity Summary'!$B$139:$B$238,0),MATCH('Capacity Backing (Hide)'!$A163,'Capacity Summary'!$I$138:$BH$138,0))&lt;&gt;0,INDEX('Capacity Summary'!$I$139:$BH$238,MATCH('Capacity Backing (Hide)'!CS$132,'Capacity Summary'!$B$139:$B$238,0),MATCH('Capacity Backing (Hide)'!$A163,'Capacity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(Hide)'!$A163,'Capacity Summary'!$I$138:$BH$138,0))="x",INDEX('Capacity Summary'!$C$139:$F$238,MATCH('Capacity Backing (Hide)'!CT$132,'Capacity Summary'!$B$139:$B$238,0),4),IF(INDEX('Capacity Summary'!$I$139:$BH$238,MATCH('Capacity Backing (Hide)'!CT$132,'Capacity Summary'!$B$139:$B$238,0),MATCH('Capacity Backing (Hide)'!$A163,'Capacity Summary'!$I$138:$BH$138,0))&lt;&gt;0,INDEX('Capacity Summary'!$I$139:$BH$238,MATCH('Capacity Backing (Hide)'!CT$132,'Capacity Summary'!$B$139:$B$238,0),MATCH('Capacity Backing (Hide)'!$A163,'Capacity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(Hide)'!$A163,'Capacity Summary'!$I$138:$BH$138,0))="x",INDEX('Capacity Summary'!$C$139:$F$238,MATCH('Capacity Backing (Hide)'!CU$132,'Capacity Summary'!$B$139:$B$238,0),4),IF(INDEX('Capacity Summary'!$I$139:$BH$238,MATCH('Capacity Backing (Hide)'!CU$132,'Capacity Summary'!$B$139:$B$238,0),MATCH('Capacity Backing (Hide)'!$A163,'Capacity Summary'!$I$138:$BH$138,0))&lt;&gt;0,INDEX('Capacity Summary'!$I$139:$BH$238,MATCH('Capacity Backing (Hide)'!CU$132,'Capacity Summary'!$B$139:$B$238,0),MATCH('Capacity Backing (Hide)'!$A163,'Capacity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(Hide)'!$A163,'Capacity Summary'!$I$138:$BH$138,0))="x",INDEX('Capacity Summary'!$C$139:$F$238,MATCH('Capacity Backing (Hide)'!CV$132,'Capacity Summary'!$B$139:$B$238,0),4),IF(INDEX('Capacity Summary'!$I$139:$BH$238,MATCH('Capacity Backing (Hide)'!CV$132,'Capacity Summary'!$B$139:$B$238,0),MATCH('Capacity Backing (Hide)'!$A163,'Capacity Summary'!$I$138:$BH$138,0))&lt;&gt;0,INDEX('Capacity Summary'!$I$139:$BH$238,MATCH('Capacity Backing (Hide)'!CV$132,'Capacity Summary'!$B$139:$B$238,0),MATCH('Capacity Backing (Hide)'!$A163,'Capacity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(Hide)'!$A163,'Capacity Summary'!$I$138:$BH$138,0))="x",INDEX('Capacity Summary'!$C$139:$F$238,MATCH('Capacity Backing (Hide)'!CW$132,'Capacity Summary'!$B$139:$B$238,0),4),IF(INDEX('Capacity Summary'!$I$139:$BH$238,MATCH('Capacity Backing (Hide)'!CW$132,'Capacity Summary'!$B$139:$B$238,0),MATCH('Capacity Backing (Hide)'!$A163,'Capacity Summary'!$I$138:$BH$138,0))&lt;&gt;0,INDEX('Capacity Summary'!$I$139:$BH$238,MATCH('Capacity Backing (Hide)'!CW$132,'Capacity Summary'!$B$139:$B$238,0),MATCH('Capacity Backing (Hide)'!$A163,'Capacity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(Hide)'!$A164,'Capacity Summary'!$I$138:$BH$138,0))="x",INDEX('Capacity Summary'!$C$139:$F$238,MATCH('Capacity Backing (Hide)'!B$132,'Capacity Summary'!$B$139:$B$238,0),4),IF(INDEX('Capacity Summary'!$I$139:$BH$238,MATCH('Capacity Backing (Hide)'!B$132,'Capacity Summary'!$B$139:$B$238,0),MATCH('Capacity Backing (Hide)'!$A164,'Capacity Summary'!$I$138:$BH$138,0))&lt;&gt;0,INDEX('Capacity Summary'!$I$139:$BH$238,MATCH('Capacity Backing (Hide)'!B$132,'Capacity Summary'!$B$139:$B$238,0),MATCH('Capacity Backing (Hide)'!$A164,'Capacity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(Hide)'!$A164,'Capacity Summary'!$I$138:$BH$138,0))="x",INDEX('Capacity Summary'!$C$139:$F$238,MATCH('Capacity Backing (Hide)'!C$132,'Capacity Summary'!$B$139:$B$238,0),4),IF(INDEX('Capacity Summary'!$I$139:$BH$238,MATCH('Capacity Backing (Hide)'!C$132,'Capacity Summary'!$B$139:$B$238,0),MATCH('Capacity Backing (Hide)'!$A164,'Capacity Summary'!$I$138:$BH$138,0))&lt;&gt;0,INDEX('Capacity Summary'!$I$139:$BH$238,MATCH('Capacity Backing (Hide)'!C$132,'Capacity Summary'!$B$139:$B$238,0),MATCH('Capacity Backing (Hide)'!$A164,'Capacity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(Hide)'!$A164,'Capacity Summary'!$I$138:$BH$138,0))="x",INDEX('Capacity Summary'!$C$139:$F$238,MATCH('Capacity Backing (Hide)'!D$132,'Capacity Summary'!$B$139:$B$238,0),4),IF(INDEX('Capacity Summary'!$I$139:$BH$238,MATCH('Capacity Backing (Hide)'!D$132,'Capacity Summary'!$B$139:$B$238,0),MATCH('Capacity Backing (Hide)'!$A164,'Capacity Summary'!$I$138:$BH$138,0))&lt;&gt;0,INDEX('Capacity Summary'!$I$139:$BH$238,MATCH('Capacity Backing (Hide)'!D$132,'Capacity Summary'!$B$139:$B$238,0),MATCH('Capacity Backing (Hide)'!$A164,'Capacity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(Hide)'!$A164,'Capacity Summary'!$I$138:$BH$138,0))="x",INDEX('Capacity Summary'!$C$139:$F$238,MATCH('Capacity Backing (Hide)'!E$132,'Capacity Summary'!$B$139:$B$238,0),4),IF(INDEX('Capacity Summary'!$I$139:$BH$238,MATCH('Capacity Backing (Hide)'!E$132,'Capacity Summary'!$B$139:$B$238,0),MATCH('Capacity Backing (Hide)'!$A164,'Capacity Summary'!$I$138:$BH$138,0))&lt;&gt;0,INDEX('Capacity Summary'!$I$139:$BH$238,MATCH('Capacity Backing (Hide)'!E$132,'Capacity Summary'!$B$139:$B$238,0),MATCH('Capacity Backing (Hide)'!$A164,'Capacity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(Hide)'!$A164,'Capacity Summary'!$I$138:$BH$138,0))="x",INDEX('Capacity Summary'!$C$139:$F$238,MATCH('Capacity Backing (Hide)'!F$132,'Capacity Summary'!$B$139:$B$238,0),4),IF(INDEX('Capacity Summary'!$I$139:$BH$238,MATCH('Capacity Backing (Hide)'!F$132,'Capacity Summary'!$B$139:$B$238,0),MATCH('Capacity Backing (Hide)'!$A164,'Capacity Summary'!$I$138:$BH$138,0))&lt;&gt;0,INDEX('Capacity Summary'!$I$139:$BH$238,MATCH('Capacity Backing (Hide)'!F$132,'Capacity Summary'!$B$139:$B$238,0),MATCH('Capacity Backing (Hide)'!$A164,'Capacity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(Hide)'!$A164,'Capacity Summary'!$I$138:$BH$138,0))="x",INDEX('Capacity Summary'!$C$139:$F$238,MATCH('Capacity Backing (Hide)'!G$132,'Capacity Summary'!$B$139:$B$238,0),4),IF(INDEX('Capacity Summary'!$I$139:$BH$238,MATCH('Capacity Backing (Hide)'!G$132,'Capacity Summary'!$B$139:$B$238,0),MATCH('Capacity Backing (Hide)'!$A164,'Capacity Summary'!$I$138:$BH$138,0))&lt;&gt;0,INDEX('Capacity Summary'!$I$139:$BH$238,MATCH('Capacity Backing (Hide)'!G$132,'Capacity Summary'!$B$139:$B$238,0),MATCH('Capacity Backing (Hide)'!$A164,'Capacity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(Hide)'!$A164,'Capacity Summary'!$I$138:$BH$138,0))="x",INDEX('Capacity Summary'!$C$139:$F$238,MATCH('Capacity Backing (Hide)'!H$132,'Capacity Summary'!$B$139:$B$238,0),4),IF(INDEX('Capacity Summary'!$I$139:$BH$238,MATCH('Capacity Backing (Hide)'!H$132,'Capacity Summary'!$B$139:$B$238,0),MATCH('Capacity Backing (Hide)'!$A164,'Capacity Summary'!$I$138:$BH$138,0))&lt;&gt;0,INDEX('Capacity Summary'!$I$139:$BH$238,MATCH('Capacity Backing (Hide)'!H$132,'Capacity Summary'!$B$139:$B$238,0),MATCH('Capacity Backing (Hide)'!$A164,'Capacity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(Hide)'!$A164,'Capacity Summary'!$I$138:$BH$138,0))="x",INDEX('Capacity Summary'!$C$139:$F$238,MATCH('Capacity Backing (Hide)'!I$132,'Capacity Summary'!$B$139:$B$238,0),4),IF(INDEX('Capacity Summary'!$I$139:$BH$238,MATCH('Capacity Backing (Hide)'!I$132,'Capacity Summary'!$B$139:$B$238,0),MATCH('Capacity Backing (Hide)'!$A164,'Capacity Summary'!$I$138:$BH$138,0))&lt;&gt;0,INDEX('Capacity Summary'!$I$139:$BH$238,MATCH('Capacity Backing (Hide)'!I$132,'Capacity Summary'!$B$139:$B$238,0),MATCH('Capacity Backing (Hide)'!$A164,'Capacity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(Hide)'!$A164,'Capacity Summary'!$I$138:$BH$138,0))="x",INDEX('Capacity Summary'!$C$139:$F$238,MATCH('Capacity Backing (Hide)'!J$132,'Capacity Summary'!$B$139:$B$238,0),4),IF(INDEX('Capacity Summary'!$I$139:$BH$238,MATCH('Capacity Backing (Hide)'!J$132,'Capacity Summary'!$B$139:$B$238,0),MATCH('Capacity Backing (Hide)'!$A164,'Capacity Summary'!$I$138:$BH$138,0))&lt;&gt;0,INDEX('Capacity Summary'!$I$139:$BH$238,MATCH('Capacity Backing (Hide)'!J$132,'Capacity Summary'!$B$139:$B$238,0),MATCH('Capacity Backing (Hide)'!$A164,'Capacity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(Hide)'!$A164,'Capacity Summary'!$I$138:$BH$138,0))="x",INDEX('Capacity Summary'!$C$139:$F$238,MATCH('Capacity Backing (Hide)'!K$132,'Capacity Summary'!$B$139:$B$238,0),4),IF(INDEX('Capacity Summary'!$I$139:$BH$238,MATCH('Capacity Backing (Hide)'!K$132,'Capacity Summary'!$B$139:$B$238,0),MATCH('Capacity Backing (Hide)'!$A164,'Capacity Summary'!$I$138:$BH$138,0))&lt;&gt;0,INDEX('Capacity Summary'!$I$139:$BH$238,MATCH('Capacity Backing (Hide)'!K$132,'Capacity Summary'!$B$139:$B$238,0),MATCH('Capacity Backing (Hide)'!$A164,'Capacity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(Hide)'!$A164,'Capacity Summary'!$I$138:$BH$138,0))="x",INDEX('Capacity Summary'!$C$139:$F$238,MATCH('Capacity Backing (Hide)'!L$132,'Capacity Summary'!$B$139:$B$238,0),4),IF(INDEX('Capacity Summary'!$I$139:$BH$238,MATCH('Capacity Backing (Hide)'!L$132,'Capacity Summary'!$B$139:$B$238,0),MATCH('Capacity Backing (Hide)'!$A164,'Capacity Summary'!$I$138:$BH$138,0))&lt;&gt;0,INDEX('Capacity Summary'!$I$139:$BH$238,MATCH('Capacity Backing (Hide)'!L$132,'Capacity Summary'!$B$139:$B$238,0),MATCH('Capacity Backing (Hide)'!$A164,'Capacity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(Hide)'!$A164,'Capacity Summary'!$I$138:$BH$138,0))="x",INDEX('Capacity Summary'!$C$139:$F$238,MATCH('Capacity Backing (Hide)'!M$132,'Capacity Summary'!$B$139:$B$238,0),4),IF(INDEX('Capacity Summary'!$I$139:$BH$238,MATCH('Capacity Backing (Hide)'!M$132,'Capacity Summary'!$B$139:$B$238,0),MATCH('Capacity Backing (Hide)'!$A164,'Capacity Summary'!$I$138:$BH$138,0))&lt;&gt;0,INDEX('Capacity Summary'!$I$139:$BH$238,MATCH('Capacity Backing (Hide)'!M$132,'Capacity Summary'!$B$139:$B$238,0),MATCH('Capacity Backing (Hide)'!$A164,'Capacity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(Hide)'!$A164,'Capacity Summary'!$I$138:$BH$138,0))="x",INDEX('Capacity Summary'!$C$139:$F$238,MATCH('Capacity Backing (Hide)'!N$132,'Capacity Summary'!$B$139:$B$238,0),4),IF(INDEX('Capacity Summary'!$I$139:$BH$238,MATCH('Capacity Backing (Hide)'!N$132,'Capacity Summary'!$B$139:$B$238,0),MATCH('Capacity Backing (Hide)'!$A164,'Capacity Summary'!$I$138:$BH$138,0))&lt;&gt;0,INDEX('Capacity Summary'!$I$139:$BH$238,MATCH('Capacity Backing (Hide)'!N$132,'Capacity Summary'!$B$139:$B$238,0),MATCH('Capacity Backing (Hide)'!$A164,'Capacity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(Hide)'!$A164,'Capacity Summary'!$I$138:$BH$138,0))="x",INDEX('Capacity Summary'!$C$139:$F$238,MATCH('Capacity Backing (Hide)'!O$132,'Capacity Summary'!$B$139:$B$238,0),4),IF(INDEX('Capacity Summary'!$I$139:$BH$238,MATCH('Capacity Backing (Hide)'!O$132,'Capacity Summary'!$B$139:$B$238,0),MATCH('Capacity Backing (Hide)'!$A164,'Capacity Summary'!$I$138:$BH$138,0))&lt;&gt;0,INDEX('Capacity Summary'!$I$139:$BH$238,MATCH('Capacity Backing (Hide)'!O$132,'Capacity Summary'!$B$139:$B$238,0),MATCH('Capacity Backing (Hide)'!$A164,'Capacity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(Hide)'!$A164,'Capacity Summary'!$I$138:$BH$138,0))="x",INDEX('Capacity Summary'!$C$139:$F$238,MATCH('Capacity Backing (Hide)'!P$132,'Capacity Summary'!$B$139:$B$238,0),4),IF(INDEX('Capacity Summary'!$I$139:$BH$238,MATCH('Capacity Backing (Hide)'!P$132,'Capacity Summary'!$B$139:$B$238,0),MATCH('Capacity Backing (Hide)'!$A164,'Capacity Summary'!$I$138:$BH$138,0))&lt;&gt;0,INDEX('Capacity Summary'!$I$139:$BH$238,MATCH('Capacity Backing (Hide)'!P$132,'Capacity Summary'!$B$139:$B$238,0),MATCH('Capacity Backing (Hide)'!$A164,'Capacity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(Hide)'!$A164,'Capacity Summary'!$I$138:$BH$138,0))="x",INDEX('Capacity Summary'!$C$139:$F$238,MATCH('Capacity Backing (Hide)'!Q$132,'Capacity Summary'!$B$139:$B$238,0),4),IF(INDEX('Capacity Summary'!$I$139:$BH$238,MATCH('Capacity Backing (Hide)'!Q$132,'Capacity Summary'!$B$139:$B$238,0),MATCH('Capacity Backing (Hide)'!$A164,'Capacity Summary'!$I$138:$BH$138,0))&lt;&gt;0,INDEX('Capacity Summary'!$I$139:$BH$238,MATCH('Capacity Backing (Hide)'!Q$132,'Capacity Summary'!$B$139:$B$238,0),MATCH('Capacity Backing (Hide)'!$A164,'Capacity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(Hide)'!$A164,'Capacity Summary'!$I$138:$BH$138,0))="x",INDEX('Capacity Summary'!$C$139:$F$238,MATCH('Capacity Backing (Hide)'!R$132,'Capacity Summary'!$B$139:$B$238,0),4),IF(INDEX('Capacity Summary'!$I$139:$BH$238,MATCH('Capacity Backing (Hide)'!R$132,'Capacity Summary'!$B$139:$B$238,0),MATCH('Capacity Backing (Hide)'!$A164,'Capacity Summary'!$I$138:$BH$138,0))&lt;&gt;0,INDEX('Capacity Summary'!$I$139:$BH$238,MATCH('Capacity Backing (Hide)'!R$132,'Capacity Summary'!$B$139:$B$238,0),MATCH('Capacity Backing (Hide)'!$A164,'Capacity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(Hide)'!$A164,'Capacity Summary'!$I$138:$BH$138,0))="x",INDEX('Capacity Summary'!$C$139:$F$238,MATCH('Capacity Backing (Hide)'!S$132,'Capacity Summary'!$B$139:$B$238,0),4),IF(INDEX('Capacity Summary'!$I$139:$BH$238,MATCH('Capacity Backing (Hide)'!S$132,'Capacity Summary'!$B$139:$B$238,0),MATCH('Capacity Backing (Hide)'!$A164,'Capacity Summary'!$I$138:$BH$138,0))&lt;&gt;0,INDEX('Capacity Summary'!$I$139:$BH$238,MATCH('Capacity Backing (Hide)'!S$132,'Capacity Summary'!$B$139:$B$238,0),MATCH('Capacity Backing (Hide)'!$A164,'Capacity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(Hide)'!$A164,'Capacity Summary'!$I$138:$BH$138,0))="x",INDEX('Capacity Summary'!$C$139:$F$238,MATCH('Capacity Backing (Hide)'!T$132,'Capacity Summary'!$B$139:$B$238,0),4),IF(INDEX('Capacity Summary'!$I$139:$BH$238,MATCH('Capacity Backing (Hide)'!T$132,'Capacity Summary'!$B$139:$B$238,0),MATCH('Capacity Backing (Hide)'!$A164,'Capacity Summary'!$I$138:$BH$138,0))&lt;&gt;0,INDEX('Capacity Summary'!$I$139:$BH$238,MATCH('Capacity Backing (Hide)'!T$132,'Capacity Summary'!$B$139:$B$238,0),MATCH('Capacity Backing (Hide)'!$A164,'Capacity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(Hide)'!$A164,'Capacity Summary'!$I$138:$BH$138,0))="x",INDEX('Capacity Summary'!$C$139:$F$238,MATCH('Capacity Backing (Hide)'!U$132,'Capacity Summary'!$B$139:$B$238,0),4),IF(INDEX('Capacity Summary'!$I$139:$BH$238,MATCH('Capacity Backing (Hide)'!U$132,'Capacity Summary'!$B$139:$B$238,0),MATCH('Capacity Backing (Hide)'!$A164,'Capacity Summary'!$I$138:$BH$138,0))&lt;&gt;0,INDEX('Capacity Summary'!$I$139:$BH$238,MATCH('Capacity Backing (Hide)'!U$132,'Capacity Summary'!$B$139:$B$238,0),MATCH('Capacity Backing (Hide)'!$A164,'Capacity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(Hide)'!$A164,'Capacity Summary'!$I$138:$BH$138,0))="x",INDEX('Capacity Summary'!$C$139:$F$238,MATCH('Capacity Backing (Hide)'!V$132,'Capacity Summary'!$B$139:$B$238,0),4),IF(INDEX('Capacity Summary'!$I$139:$BH$238,MATCH('Capacity Backing (Hide)'!V$132,'Capacity Summary'!$B$139:$B$238,0),MATCH('Capacity Backing (Hide)'!$A164,'Capacity Summary'!$I$138:$BH$138,0))&lt;&gt;0,INDEX('Capacity Summary'!$I$139:$BH$238,MATCH('Capacity Backing (Hide)'!V$132,'Capacity Summary'!$B$139:$B$238,0),MATCH('Capacity Backing (Hide)'!$A164,'Capacity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(Hide)'!$A164,'Capacity Summary'!$I$138:$BH$138,0))="x",INDEX('Capacity Summary'!$C$139:$F$238,MATCH('Capacity Backing (Hide)'!W$132,'Capacity Summary'!$B$139:$B$238,0),4),IF(INDEX('Capacity Summary'!$I$139:$BH$238,MATCH('Capacity Backing (Hide)'!W$132,'Capacity Summary'!$B$139:$B$238,0),MATCH('Capacity Backing (Hide)'!$A164,'Capacity Summary'!$I$138:$BH$138,0))&lt;&gt;0,INDEX('Capacity Summary'!$I$139:$BH$238,MATCH('Capacity Backing (Hide)'!W$132,'Capacity Summary'!$B$139:$B$238,0),MATCH('Capacity Backing (Hide)'!$A164,'Capacity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(Hide)'!$A164,'Capacity Summary'!$I$138:$BH$138,0))="x",INDEX('Capacity Summary'!$C$139:$F$238,MATCH('Capacity Backing (Hide)'!X$132,'Capacity Summary'!$B$139:$B$238,0),4),IF(INDEX('Capacity Summary'!$I$139:$BH$238,MATCH('Capacity Backing (Hide)'!X$132,'Capacity Summary'!$B$139:$B$238,0),MATCH('Capacity Backing (Hide)'!$A164,'Capacity Summary'!$I$138:$BH$138,0))&lt;&gt;0,INDEX('Capacity Summary'!$I$139:$BH$238,MATCH('Capacity Backing (Hide)'!X$132,'Capacity Summary'!$B$139:$B$238,0),MATCH('Capacity Backing (Hide)'!$A164,'Capacity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(Hide)'!$A164,'Capacity Summary'!$I$138:$BH$138,0))="x",INDEX('Capacity Summary'!$C$139:$F$238,MATCH('Capacity Backing (Hide)'!Y$132,'Capacity Summary'!$B$139:$B$238,0),4),IF(INDEX('Capacity Summary'!$I$139:$BH$238,MATCH('Capacity Backing (Hide)'!Y$132,'Capacity Summary'!$B$139:$B$238,0),MATCH('Capacity Backing (Hide)'!$A164,'Capacity Summary'!$I$138:$BH$138,0))&lt;&gt;0,INDEX('Capacity Summary'!$I$139:$BH$238,MATCH('Capacity Backing (Hide)'!Y$132,'Capacity Summary'!$B$139:$B$238,0),MATCH('Capacity Backing (Hide)'!$A164,'Capacity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(Hide)'!$A164,'Capacity Summary'!$I$138:$BH$138,0))="x",INDEX('Capacity Summary'!$C$139:$F$238,MATCH('Capacity Backing (Hide)'!Z$132,'Capacity Summary'!$B$139:$B$238,0),4),IF(INDEX('Capacity Summary'!$I$139:$BH$238,MATCH('Capacity Backing (Hide)'!Z$132,'Capacity Summary'!$B$139:$B$238,0),MATCH('Capacity Backing (Hide)'!$A164,'Capacity Summary'!$I$138:$BH$138,0))&lt;&gt;0,INDEX('Capacity Summary'!$I$139:$BH$238,MATCH('Capacity Backing (Hide)'!Z$132,'Capacity Summary'!$B$139:$B$238,0),MATCH('Capacity Backing (Hide)'!$A164,'Capacity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(Hide)'!$A164,'Capacity Summary'!$I$138:$BH$138,0))="x",INDEX('Capacity Summary'!$C$139:$F$238,MATCH('Capacity Backing (Hide)'!AA$132,'Capacity Summary'!$B$139:$B$238,0),4),IF(INDEX('Capacity Summary'!$I$139:$BH$238,MATCH('Capacity Backing (Hide)'!AA$132,'Capacity Summary'!$B$139:$B$238,0),MATCH('Capacity Backing (Hide)'!$A164,'Capacity Summary'!$I$138:$BH$138,0))&lt;&gt;0,INDEX('Capacity Summary'!$I$139:$BH$238,MATCH('Capacity Backing (Hide)'!AA$132,'Capacity Summary'!$B$139:$B$238,0),MATCH('Capacity Backing (Hide)'!$A164,'Capacity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(Hide)'!$A164,'Capacity Summary'!$I$138:$BH$138,0))="x",INDEX('Capacity Summary'!$C$139:$F$238,MATCH('Capacity Backing (Hide)'!AB$132,'Capacity Summary'!$B$139:$B$238,0),4),IF(INDEX('Capacity Summary'!$I$139:$BH$238,MATCH('Capacity Backing (Hide)'!AB$132,'Capacity Summary'!$B$139:$B$238,0),MATCH('Capacity Backing (Hide)'!$A164,'Capacity Summary'!$I$138:$BH$138,0))&lt;&gt;0,INDEX('Capacity Summary'!$I$139:$BH$238,MATCH('Capacity Backing (Hide)'!AB$132,'Capacity Summary'!$B$139:$B$238,0),MATCH('Capacity Backing (Hide)'!$A164,'Capacity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(Hide)'!$A164,'Capacity Summary'!$I$138:$BH$138,0))="x",INDEX('Capacity Summary'!$C$139:$F$238,MATCH('Capacity Backing (Hide)'!AC$132,'Capacity Summary'!$B$139:$B$238,0),4),IF(INDEX('Capacity Summary'!$I$139:$BH$238,MATCH('Capacity Backing (Hide)'!AC$132,'Capacity Summary'!$B$139:$B$238,0),MATCH('Capacity Backing (Hide)'!$A164,'Capacity Summary'!$I$138:$BH$138,0))&lt;&gt;0,INDEX('Capacity Summary'!$I$139:$BH$238,MATCH('Capacity Backing (Hide)'!AC$132,'Capacity Summary'!$B$139:$B$238,0),MATCH('Capacity Backing (Hide)'!$A164,'Capacity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(Hide)'!$A164,'Capacity Summary'!$I$138:$BH$138,0))="x",INDEX('Capacity Summary'!$C$139:$F$238,MATCH('Capacity Backing (Hide)'!AD$132,'Capacity Summary'!$B$139:$B$238,0),4),IF(INDEX('Capacity Summary'!$I$139:$BH$238,MATCH('Capacity Backing (Hide)'!AD$132,'Capacity Summary'!$B$139:$B$238,0),MATCH('Capacity Backing (Hide)'!$A164,'Capacity Summary'!$I$138:$BH$138,0))&lt;&gt;0,INDEX('Capacity Summary'!$I$139:$BH$238,MATCH('Capacity Backing (Hide)'!AD$132,'Capacity Summary'!$B$139:$B$238,0),MATCH('Capacity Backing (Hide)'!$A164,'Capacity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(Hide)'!$A164,'Capacity Summary'!$I$138:$BH$138,0))="x",INDEX('Capacity Summary'!$C$139:$F$238,MATCH('Capacity Backing (Hide)'!AE$132,'Capacity Summary'!$B$139:$B$238,0),4),IF(INDEX('Capacity Summary'!$I$139:$BH$238,MATCH('Capacity Backing (Hide)'!AE$132,'Capacity Summary'!$B$139:$B$238,0),MATCH('Capacity Backing (Hide)'!$A164,'Capacity Summary'!$I$138:$BH$138,0))&lt;&gt;0,INDEX('Capacity Summary'!$I$139:$BH$238,MATCH('Capacity Backing (Hide)'!AE$132,'Capacity Summary'!$B$139:$B$238,0),MATCH('Capacity Backing (Hide)'!$A164,'Capacity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(Hide)'!$A164,'Capacity Summary'!$I$138:$BH$138,0))="x",INDEX('Capacity Summary'!$C$139:$F$238,MATCH('Capacity Backing (Hide)'!AF$132,'Capacity Summary'!$B$139:$B$238,0),4),IF(INDEX('Capacity Summary'!$I$139:$BH$238,MATCH('Capacity Backing (Hide)'!AF$132,'Capacity Summary'!$B$139:$B$238,0),MATCH('Capacity Backing (Hide)'!$A164,'Capacity Summary'!$I$138:$BH$138,0))&lt;&gt;0,INDEX('Capacity Summary'!$I$139:$BH$238,MATCH('Capacity Backing (Hide)'!AF$132,'Capacity Summary'!$B$139:$B$238,0),MATCH('Capacity Backing (Hide)'!$A164,'Capacity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(Hide)'!$A164,'Capacity Summary'!$I$138:$BH$138,0))="x",INDEX('Capacity Summary'!$C$139:$F$238,MATCH('Capacity Backing (Hide)'!AG$132,'Capacity Summary'!$B$139:$B$238,0),4),IF(INDEX('Capacity Summary'!$I$139:$BH$238,MATCH('Capacity Backing (Hide)'!AG$132,'Capacity Summary'!$B$139:$B$238,0),MATCH('Capacity Backing (Hide)'!$A164,'Capacity Summary'!$I$138:$BH$138,0))&lt;&gt;0,INDEX('Capacity Summary'!$I$139:$BH$238,MATCH('Capacity Backing (Hide)'!AG$132,'Capacity Summary'!$B$139:$B$238,0),MATCH('Capacity Backing (Hide)'!$A164,'Capacity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(Hide)'!$A164,'Capacity Summary'!$I$138:$BH$138,0))="x",INDEX('Capacity Summary'!$C$139:$F$238,MATCH('Capacity Backing (Hide)'!AH$132,'Capacity Summary'!$B$139:$B$238,0),4),IF(INDEX('Capacity Summary'!$I$139:$BH$238,MATCH('Capacity Backing (Hide)'!AH$132,'Capacity Summary'!$B$139:$B$238,0),MATCH('Capacity Backing (Hide)'!$A164,'Capacity Summary'!$I$138:$BH$138,0))&lt;&gt;0,INDEX('Capacity Summary'!$I$139:$BH$238,MATCH('Capacity Backing (Hide)'!AH$132,'Capacity Summary'!$B$139:$B$238,0),MATCH('Capacity Backing (Hide)'!$A164,'Capacity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(Hide)'!$A164,'Capacity Summary'!$I$138:$BH$138,0))="x",INDEX('Capacity Summary'!$C$139:$F$238,MATCH('Capacity Backing (Hide)'!AI$132,'Capacity Summary'!$B$139:$B$238,0),4),IF(INDEX('Capacity Summary'!$I$139:$BH$238,MATCH('Capacity Backing (Hide)'!AI$132,'Capacity Summary'!$B$139:$B$238,0),MATCH('Capacity Backing (Hide)'!$A164,'Capacity Summary'!$I$138:$BH$138,0))&lt;&gt;0,INDEX('Capacity Summary'!$I$139:$BH$238,MATCH('Capacity Backing (Hide)'!AI$132,'Capacity Summary'!$B$139:$B$238,0),MATCH('Capacity Backing (Hide)'!$A164,'Capacity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(Hide)'!$A164,'Capacity Summary'!$I$138:$BH$138,0))="x",INDEX('Capacity Summary'!$C$139:$F$238,MATCH('Capacity Backing (Hide)'!AJ$132,'Capacity Summary'!$B$139:$B$238,0),4),IF(INDEX('Capacity Summary'!$I$139:$BH$238,MATCH('Capacity Backing (Hide)'!AJ$132,'Capacity Summary'!$B$139:$B$238,0),MATCH('Capacity Backing (Hide)'!$A164,'Capacity Summary'!$I$138:$BH$138,0))&lt;&gt;0,INDEX('Capacity Summary'!$I$139:$BH$238,MATCH('Capacity Backing (Hide)'!AJ$132,'Capacity Summary'!$B$139:$B$238,0),MATCH('Capacity Backing (Hide)'!$A164,'Capacity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(Hide)'!$A164,'Capacity Summary'!$I$138:$BH$138,0))="x",INDEX('Capacity Summary'!$C$139:$F$238,MATCH('Capacity Backing (Hide)'!AK$132,'Capacity Summary'!$B$139:$B$238,0),4),IF(INDEX('Capacity Summary'!$I$139:$BH$238,MATCH('Capacity Backing (Hide)'!AK$132,'Capacity Summary'!$B$139:$B$238,0),MATCH('Capacity Backing (Hide)'!$A164,'Capacity Summary'!$I$138:$BH$138,0))&lt;&gt;0,INDEX('Capacity Summary'!$I$139:$BH$238,MATCH('Capacity Backing (Hide)'!AK$132,'Capacity Summary'!$B$139:$B$238,0),MATCH('Capacity Backing (Hide)'!$A164,'Capacity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(Hide)'!$A164,'Capacity Summary'!$I$138:$BH$138,0))="x",INDEX('Capacity Summary'!$C$139:$F$238,MATCH('Capacity Backing (Hide)'!AL$132,'Capacity Summary'!$B$139:$B$238,0),4),IF(INDEX('Capacity Summary'!$I$139:$BH$238,MATCH('Capacity Backing (Hide)'!AL$132,'Capacity Summary'!$B$139:$B$238,0),MATCH('Capacity Backing (Hide)'!$A164,'Capacity Summary'!$I$138:$BH$138,0))&lt;&gt;0,INDEX('Capacity Summary'!$I$139:$BH$238,MATCH('Capacity Backing (Hide)'!AL$132,'Capacity Summary'!$B$139:$B$238,0),MATCH('Capacity Backing (Hide)'!$A164,'Capacity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(Hide)'!$A164,'Capacity Summary'!$I$138:$BH$138,0))="x",INDEX('Capacity Summary'!$C$139:$F$238,MATCH('Capacity Backing (Hide)'!AM$132,'Capacity Summary'!$B$139:$B$238,0),4),IF(INDEX('Capacity Summary'!$I$139:$BH$238,MATCH('Capacity Backing (Hide)'!AM$132,'Capacity Summary'!$B$139:$B$238,0),MATCH('Capacity Backing (Hide)'!$A164,'Capacity Summary'!$I$138:$BH$138,0))&lt;&gt;0,INDEX('Capacity Summary'!$I$139:$BH$238,MATCH('Capacity Backing (Hide)'!AM$132,'Capacity Summary'!$B$139:$B$238,0),MATCH('Capacity Backing (Hide)'!$A164,'Capacity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(Hide)'!$A164,'Capacity Summary'!$I$138:$BH$138,0))="x",INDEX('Capacity Summary'!$C$139:$F$238,MATCH('Capacity Backing (Hide)'!AN$132,'Capacity Summary'!$B$139:$B$238,0),4),IF(INDEX('Capacity Summary'!$I$139:$BH$238,MATCH('Capacity Backing (Hide)'!AN$132,'Capacity Summary'!$B$139:$B$238,0),MATCH('Capacity Backing (Hide)'!$A164,'Capacity Summary'!$I$138:$BH$138,0))&lt;&gt;0,INDEX('Capacity Summary'!$I$139:$BH$238,MATCH('Capacity Backing (Hide)'!AN$132,'Capacity Summary'!$B$139:$B$238,0),MATCH('Capacity Backing (Hide)'!$A164,'Capacity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(Hide)'!$A164,'Capacity Summary'!$I$138:$BH$138,0))="x",INDEX('Capacity Summary'!$C$139:$F$238,MATCH('Capacity Backing (Hide)'!AO$132,'Capacity Summary'!$B$139:$B$238,0),4),IF(INDEX('Capacity Summary'!$I$139:$BH$238,MATCH('Capacity Backing (Hide)'!AO$132,'Capacity Summary'!$B$139:$B$238,0),MATCH('Capacity Backing (Hide)'!$A164,'Capacity Summary'!$I$138:$BH$138,0))&lt;&gt;0,INDEX('Capacity Summary'!$I$139:$BH$238,MATCH('Capacity Backing (Hide)'!AO$132,'Capacity Summary'!$B$139:$B$238,0),MATCH('Capacity Backing (Hide)'!$A164,'Capacity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(Hide)'!$A164,'Capacity Summary'!$I$138:$BH$138,0))="x",INDEX('Capacity Summary'!$C$139:$F$238,MATCH('Capacity Backing (Hide)'!AP$132,'Capacity Summary'!$B$139:$B$238,0),4),IF(INDEX('Capacity Summary'!$I$139:$BH$238,MATCH('Capacity Backing (Hide)'!AP$132,'Capacity Summary'!$B$139:$B$238,0),MATCH('Capacity Backing (Hide)'!$A164,'Capacity Summary'!$I$138:$BH$138,0))&lt;&gt;0,INDEX('Capacity Summary'!$I$139:$BH$238,MATCH('Capacity Backing (Hide)'!AP$132,'Capacity Summary'!$B$139:$B$238,0),MATCH('Capacity Backing (Hide)'!$A164,'Capacity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(Hide)'!$A164,'Capacity Summary'!$I$138:$BH$138,0))="x",INDEX('Capacity Summary'!$C$139:$F$238,MATCH('Capacity Backing (Hide)'!AQ$132,'Capacity Summary'!$B$139:$B$238,0),4),IF(INDEX('Capacity Summary'!$I$139:$BH$238,MATCH('Capacity Backing (Hide)'!AQ$132,'Capacity Summary'!$B$139:$B$238,0),MATCH('Capacity Backing (Hide)'!$A164,'Capacity Summary'!$I$138:$BH$138,0))&lt;&gt;0,INDEX('Capacity Summary'!$I$139:$BH$238,MATCH('Capacity Backing (Hide)'!AQ$132,'Capacity Summary'!$B$139:$B$238,0),MATCH('Capacity Backing (Hide)'!$A164,'Capacity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(Hide)'!$A164,'Capacity Summary'!$I$138:$BH$138,0))="x",INDEX('Capacity Summary'!$C$139:$F$238,MATCH('Capacity Backing (Hide)'!AR$132,'Capacity Summary'!$B$139:$B$238,0),4),IF(INDEX('Capacity Summary'!$I$139:$BH$238,MATCH('Capacity Backing (Hide)'!AR$132,'Capacity Summary'!$B$139:$B$238,0),MATCH('Capacity Backing (Hide)'!$A164,'Capacity Summary'!$I$138:$BH$138,0))&lt;&gt;0,INDEX('Capacity Summary'!$I$139:$BH$238,MATCH('Capacity Backing (Hide)'!AR$132,'Capacity Summary'!$B$139:$B$238,0),MATCH('Capacity Backing (Hide)'!$A164,'Capacity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(Hide)'!$A164,'Capacity Summary'!$I$138:$BH$138,0))="x",INDEX('Capacity Summary'!$C$139:$F$238,MATCH('Capacity Backing (Hide)'!AS$132,'Capacity Summary'!$B$139:$B$238,0),4),IF(INDEX('Capacity Summary'!$I$139:$BH$238,MATCH('Capacity Backing (Hide)'!AS$132,'Capacity Summary'!$B$139:$B$238,0),MATCH('Capacity Backing (Hide)'!$A164,'Capacity Summary'!$I$138:$BH$138,0))&lt;&gt;0,INDEX('Capacity Summary'!$I$139:$BH$238,MATCH('Capacity Backing (Hide)'!AS$132,'Capacity Summary'!$B$139:$B$238,0),MATCH('Capacity Backing (Hide)'!$A164,'Capacity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(Hide)'!$A164,'Capacity Summary'!$I$138:$BH$138,0))="x",INDEX('Capacity Summary'!$C$139:$F$238,MATCH('Capacity Backing (Hide)'!AT$132,'Capacity Summary'!$B$139:$B$238,0),4),IF(INDEX('Capacity Summary'!$I$139:$BH$238,MATCH('Capacity Backing (Hide)'!AT$132,'Capacity Summary'!$B$139:$B$238,0),MATCH('Capacity Backing (Hide)'!$A164,'Capacity Summary'!$I$138:$BH$138,0))&lt;&gt;0,INDEX('Capacity Summary'!$I$139:$BH$238,MATCH('Capacity Backing (Hide)'!AT$132,'Capacity Summary'!$B$139:$B$238,0),MATCH('Capacity Backing (Hide)'!$A164,'Capacity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(Hide)'!$A164,'Capacity Summary'!$I$138:$BH$138,0))="x",INDEX('Capacity Summary'!$C$139:$F$238,MATCH('Capacity Backing (Hide)'!AU$132,'Capacity Summary'!$B$139:$B$238,0),4),IF(INDEX('Capacity Summary'!$I$139:$BH$238,MATCH('Capacity Backing (Hide)'!AU$132,'Capacity Summary'!$B$139:$B$238,0),MATCH('Capacity Backing (Hide)'!$A164,'Capacity Summary'!$I$138:$BH$138,0))&lt;&gt;0,INDEX('Capacity Summary'!$I$139:$BH$238,MATCH('Capacity Backing (Hide)'!AU$132,'Capacity Summary'!$B$139:$B$238,0),MATCH('Capacity Backing (Hide)'!$A164,'Capacity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(Hide)'!$A164,'Capacity Summary'!$I$138:$BH$138,0))="x",INDEX('Capacity Summary'!$C$139:$F$238,MATCH('Capacity Backing (Hide)'!AV$132,'Capacity Summary'!$B$139:$B$238,0),4),IF(INDEX('Capacity Summary'!$I$139:$BH$238,MATCH('Capacity Backing (Hide)'!AV$132,'Capacity Summary'!$B$139:$B$238,0),MATCH('Capacity Backing (Hide)'!$A164,'Capacity Summary'!$I$138:$BH$138,0))&lt;&gt;0,INDEX('Capacity Summary'!$I$139:$BH$238,MATCH('Capacity Backing (Hide)'!AV$132,'Capacity Summary'!$B$139:$B$238,0),MATCH('Capacity Backing (Hide)'!$A164,'Capacity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(Hide)'!$A164,'Capacity Summary'!$I$138:$BH$138,0))="x",INDEX('Capacity Summary'!$C$139:$F$238,MATCH('Capacity Backing (Hide)'!AW$132,'Capacity Summary'!$B$139:$B$238,0),4),IF(INDEX('Capacity Summary'!$I$139:$BH$238,MATCH('Capacity Backing (Hide)'!AW$132,'Capacity Summary'!$B$139:$B$238,0),MATCH('Capacity Backing (Hide)'!$A164,'Capacity Summary'!$I$138:$BH$138,0))&lt;&gt;0,INDEX('Capacity Summary'!$I$139:$BH$238,MATCH('Capacity Backing (Hide)'!AW$132,'Capacity Summary'!$B$139:$B$238,0),MATCH('Capacity Backing (Hide)'!$A164,'Capacity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(Hide)'!$A164,'Capacity Summary'!$I$138:$BH$138,0))="x",INDEX('Capacity Summary'!$C$139:$F$238,MATCH('Capacity Backing (Hide)'!AX$132,'Capacity Summary'!$B$139:$B$238,0),4),IF(INDEX('Capacity Summary'!$I$139:$BH$238,MATCH('Capacity Backing (Hide)'!AX$132,'Capacity Summary'!$B$139:$B$238,0),MATCH('Capacity Backing (Hide)'!$A164,'Capacity Summary'!$I$138:$BH$138,0))&lt;&gt;0,INDEX('Capacity Summary'!$I$139:$BH$238,MATCH('Capacity Backing (Hide)'!AX$132,'Capacity Summary'!$B$139:$B$238,0),MATCH('Capacity Backing (Hide)'!$A164,'Capacity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(Hide)'!$A164,'Capacity Summary'!$I$138:$BH$138,0))="x",INDEX('Capacity Summary'!$C$139:$F$238,MATCH('Capacity Backing (Hide)'!AY$132,'Capacity Summary'!$B$139:$B$238,0),4),IF(INDEX('Capacity Summary'!$I$139:$BH$238,MATCH('Capacity Backing (Hide)'!AY$132,'Capacity Summary'!$B$139:$B$238,0),MATCH('Capacity Backing (Hide)'!$A164,'Capacity Summary'!$I$138:$BH$138,0))&lt;&gt;0,INDEX('Capacity Summary'!$I$139:$BH$238,MATCH('Capacity Backing (Hide)'!AY$132,'Capacity Summary'!$B$139:$B$238,0),MATCH('Capacity Backing (Hide)'!$A164,'Capacity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(Hide)'!$A164,'Capacity Summary'!$I$138:$BH$138,0))="x",INDEX('Capacity Summary'!$C$139:$F$238,MATCH('Capacity Backing (Hide)'!AZ$132,'Capacity Summary'!$B$139:$B$238,0),4),IF(INDEX('Capacity Summary'!$I$139:$BH$238,MATCH('Capacity Backing (Hide)'!AZ$132,'Capacity Summary'!$B$139:$B$238,0),MATCH('Capacity Backing (Hide)'!$A164,'Capacity Summary'!$I$138:$BH$138,0))&lt;&gt;0,INDEX('Capacity Summary'!$I$139:$BH$238,MATCH('Capacity Backing (Hide)'!AZ$132,'Capacity Summary'!$B$139:$B$238,0),MATCH('Capacity Backing (Hide)'!$A164,'Capacity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(Hide)'!$A164,'Capacity Summary'!$I$138:$BH$138,0))="x",INDEX('Capacity Summary'!$C$139:$F$238,MATCH('Capacity Backing (Hide)'!BA$132,'Capacity Summary'!$B$139:$B$238,0),4),IF(INDEX('Capacity Summary'!$I$139:$BH$238,MATCH('Capacity Backing (Hide)'!BA$132,'Capacity Summary'!$B$139:$B$238,0),MATCH('Capacity Backing (Hide)'!$A164,'Capacity Summary'!$I$138:$BH$138,0))&lt;&gt;0,INDEX('Capacity Summary'!$I$139:$BH$238,MATCH('Capacity Backing (Hide)'!BA$132,'Capacity Summary'!$B$139:$B$238,0),MATCH('Capacity Backing (Hide)'!$A164,'Capacity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(Hide)'!$A164,'Capacity Summary'!$I$138:$BH$138,0))="x",INDEX('Capacity Summary'!$C$139:$F$238,MATCH('Capacity Backing (Hide)'!BB$132,'Capacity Summary'!$B$139:$B$238,0),4),IF(INDEX('Capacity Summary'!$I$139:$BH$238,MATCH('Capacity Backing (Hide)'!BB$132,'Capacity Summary'!$B$139:$B$238,0),MATCH('Capacity Backing (Hide)'!$A164,'Capacity Summary'!$I$138:$BH$138,0))&lt;&gt;0,INDEX('Capacity Summary'!$I$139:$BH$238,MATCH('Capacity Backing (Hide)'!BB$132,'Capacity Summary'!$B$139:$B$238,0),MATCH('Capacity Backing (Hide)'!$A164,'Capacity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(Hide)'!$A164,'Capacity Summary'!$I$138:$BH$138,0))="x",INDEX('Capacity Summary'!$C$139:$F$238,MATCH('Capacity Backing (Hide)'!BC$132,'Capacity Summary'!$B$139:$B$238,0),4),IF(INDEX('Capacity Summary'!$I$139:$BH$238,MATCH('Capacity Backing (Hide)'!BC$132,'Capacity Summary'!$B$139:$B$238,0),MATCH('Capacity Backing (Hide)'!$A164,'Capacity Summary'!$I$138:$BH$138,0))&lt;&gt;0,INDEX('Capacity Summary'!$I$139:$BH$238,MATCH('Capacity Backing (Hide)'!BC$132,'Capacity Summary'!$B$139:$B$238,0),MATCH('Capacity Backing (Hide)'!$A164,'Capacity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(Hide)'!$A164,'Capacity Summary'!$I$138:$BH$138,0))="x",INDEX('Capacity Summary'!$C$139:$F$238,MATCH('Capacity Backing (Hide)'!BD$132,'Capacity Summary'!$B$139:$B$238,0),4),IF(INDEX('Capacity Summary'!$I$139:$BH$238,MATCH('Capacity Backing (Hide)'!BD$132,'Capacity Summary'!$B$139:$B$238,0),MATCH('Capacity Backing (Hide)'!$A164,'Capacity Summary'!$I$138:$BH$138,0))&lt;&gt;0,INDEX('Capacity Summary'!$I$139:$BH$238,MATCH('Capacity Backing (Hide)'!BD$132,'Capacity Summary'!$B$139:$B$238,0),MATCH('Capacity Backing (Hide)'!$A164,'Capacity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(Hide)'!$A164,'Capacity Summary'!$I$138:$BH$138,0))="x",INDEX('Capacity Summary'!$C$139:$F$238,MATCH('Capacity Backing (Hide)'!BE$132,'Capacity Summary'!$B$139:$B$238,0),4),IF(INDEX('Capacity Summary'!$I$139:$BH$238,MATCH('Capacity Backing (Hide)'!BE$132,'Capacity Summary'!$B$139:$B$238,0),MATCH('Capacity Backing (Hide)'!$A164,'Capacity Summary'!$I$138:$BH$138,0))&lt;&gt;0,INDEX('Capacity Summary'!$I$139:$BH$238,MATCH('Capacity Backing (Hide)'!BE$132,'Capacity Summary'!$B$139:$B$238,0),MATCH('Capacity Backing (Hide)'!$A164,'Capacity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(Hide)'!$A164,'Capacity Summary'!$I$138:$BH$138,0))="x",INDEX('Capacity Summary'!$C$139:$F$238,MATCH('Capacity Backing (Hide)'!BF$132,'Capacity Summary'!$B$139:$B$238,0),4),IF(INDEX('Capacity Summary'!$I$139:$BH$238,MATCH('Capacity Backing (Hide)'!BF$132,'Capacity Summary'!$B$139:$B$238,0),MATCH('Capacity Backing (Hide)'!$A164,'Capacity Summary'!$I$138:$BH$138,0))&lt;&gt;0,INDEX('Capacity Summary'!$I$139:$BH$238,MATCH('Capacity Backing (Hide)'!BF$132,'Capacity Summary'!$B$139:$B$238,0),MATCH('Capacity Backing (Hide)'!$A164,'Capacity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(Hide)'!$A164,'Capacity Summary'!$I$138:$BH$138,0))="x",INDEX('Capacity Summary'!$C$139:$F$238,MATCH('Capacity Backing (Hide)'!BG$132,'Capacity Summary'!$B$139:$B$238,0),4),IF(INDEX('Capacity Summary'!$I$139:$BH$238,MATCH('Capacity Backing (Hide)'!BG$132,'Capacity Summary'!$B$139:$B$238,0),MATCH('Capacity Backing (Hide)'!$A164,'Capacity Summary'!$I$138:$BH$138,0))&lt;&gt;0,INDEX('Capacity Summary'!$I$139:$BH$238,MATCH('Capacity Backing (Hide)'!BG$132,'Capacity Summary'!$B$139:$B$238,0),MATCH('Capacity Backing (Hide)'!$A164,'Capacity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(Hide)'!$A164,'Capacity Summary'!$I$138:$BH$138,0))="x",INDEX('Capacity Summary'!$C$139:$F$238,MATCH('Capacity Backing (Hide)'!BH$132,'Capacity Summary'!$B$139:$B$238,0),4),IF(INDEX('Capacity Summary'!$I$139:$BH$238,MATCH('Capacity Backing (Hide)'!BH$132,'Capacity Summary'!$B$139:$B$238,0),MATCH('Capacity Backing (Hide)'!$A164,'Capacity Summary'!$I$138:$BH$138,0))&lt;&gt;0,INDEX('Capacity Summary'!$I$139:$BH$238,MATCH('Capacity Backing (Hide)'!BH$132,'Capacity Summary'!$B$139:$B$238,0),MATCH('Capacity Backing (Hide)'!$A164,'Capacity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(Hide)'!$A164,'Capacity Summary'!$I$138:$BH$138,0))="x",INDEX('Capacity Summary'!$C$139:$F$238,MATCH('Capacity Backing (Hide)'!BI$132,'Capacity Summary'!$B$139:$B$238,0),4),IF(INDEX('Capacity Summary'!$I$139:$BH$238,MATCH('Capacity Backing (Hide)'!BI$132,'Capacity Summary'!$B$139:$B$238,0),MATCH('Capacity Backing (Hide)'!$A164,'Capacity Summary'!$I$138:$BH$138,0))&lt;&gt;0,INDEX('Capacity Summary'!$I$139:$BH$238,MATCH('Capacity Backing (Hide)'!BI$132,'Capacity Summary'!$B$139:$B$238,0),MATCH('Capacity Backing (Hide)'!$A164,'Capacity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(Hide)'!$A164,'Capacity Summary'!$I$138:$BH$138,0))="x",INDEX('Capacity Summary'!$C$139:$F$238,MATCH('Capacity Backing (Hide)'!BJ$132,'Capacity Summary'!$B$139:$B$238,0),4),IF(INDEX('Capacity Summary'!$I$139:$BH$238,MATCH('Capacity Backing (Hide)'!BJ$132,'Capacity Summary'!$B$139:$B$238,0),MATCH('Capacity Backing (Hide)'!$A164,'Capacity Summary'!$I$138:$BH$138,0))&lt;&gt;0,INDEX('Capacity Summary'!$I$139:$BH$238,MATCH('Capacity Backing (Hide)'!BJ$132,'Capacity Summary'!$B$139:$B$238,0),MATCH('Capacity Backing (Hide)'!$A164,'Capacity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(Hide)'!$A164,'Capacity Summary'!$I$138:$BH$138,0))="x",INDEX('Capacity Summary'!$C$139:$F$238,MATCH('Capacity Backing (Hide)'!BK$132,'Capacity Summary'!$B$139:$B$238,0),4),IF(INDEX('Capacity Summary'!$I$139:$BH$238,MATCH('Capacity Backing (Hide)'!BK$132,'Capacity Summary'!$B$139:$B$238,0),MATCH('Capacity Backing (Hide)'!$A164,'Capacity Summary'!$I$138:$BH$138,0))&lt;&gt;0,INDEX('Capacity Summary'!$I$139:$BH$238,MATCH('Capacity Backing (Hide)'!BK$132,'Capacity Summary'!$B$139:$B$238,0),MATCH('Capacity Backing (Hide)'!$A164,'Capacity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(Hide)'!$A164,'Capacity Summary'!$I$138:$BH$138,0))="x",INDEX('Capacity Summary'!$C$139:$F$238,MATCH('Capacity Backing (Hide)'!BL$132,'Capacity Summary'!$B$139:$B$238,0),4),IF(INDEX('Capacity Summary'!$I$139:$BH$238,MATCH('Capacity Backing (Hide)'!BL$132,'Capacity Summary'!$B$139:$B$238,0),MATCH('Capacity Backing (Hide)'!$A164,'Capacity Summary'!$I$138:$BH$138,0))&lt;&gt;0,INDEX('Capacity Summary'!$I$139:$BH$238,MATCH('Capacity Backing (Hide)'!BL$132,'Capacity Summary'!$B$139:$B$238,0),MATCH('Capacity Backing (Hide)'!$A164,'Capacity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(Hide)'!$A164,'Capacity Summary'!$I$138:$BH$138,0))="x",INDEX('Capacity Summary'!$C$139:$F$238,MATCH('Capacity Backing (Hide)'!BM$132,'Capacity Summary'!$B$139:$B$238,0),4),IF(INDEX('Capacity Summary'!$I$139:$BH$238,MATCH('Capacity Backing (Hide)'!BM$132,'Capacity Summary'!$B$139:$B$238,0),MATCH('Capacity Backing (Hide)'!$A164,'Capacity Summary'!$I$138:$BH$138,0))&lt;&gt;0,INDEX('Capacity Summary'!$I$139:$BH$238,MATCH('Capacity Backing (Hide)'!BM$132,'Capacity Summary'!$B$139:$B$238,0),MATCH('Capacity Backing (Hide)'!$A164,'Capacity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(Hide)'!$A164,'Capacity Summary'!$I$138:$BH$138,0))="x",INDEX('Capacity Summary'!$C$139:$F$238,MATCH('Capacity Backing (Hide)'!BN$132,'Capacity Summary'!$B$139:$B$238,0),4),IF(INDEX('Capacity Summary'!$I$139:$BH$238,MATCH('Capacity Backing (Hide)'!BN$132,'Capacity Summary'!$B$139:$B$238,0),MATCH('Capacity Backing (Hide)'!$A164,'Capacity Summary'!$I$138:$BH$138,0))&lt;&gt;0,INDEX('Capacity Summary'!$I$139:$BH$238,MATCH('Capacity Backing (Hide)'!BN$132,'Capacity Summary'!$B$139:$B$238,0),MATCH('Capacity Backing (Hide)'!$A164,'Capacity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(Hide)'!$A164,'Capacity Summary'!$I$138:$BH$138,0))="x",INDEX('Capacity Summary'!$C$139:$F$238,MATCH('Capacity Backing (Hide)'!BO$132,'Capacity Summary'!$B$139:$B$238,0),4),IF(INDEX('Capacity Summary'!$I$139:$BH$238,MATCH('Capacity Backing (Hide)'!BO$132,'Capacity Summary'!$B$139:$B$238,0),MATCH('Capacity Backing (Hide)'!$A164,'Capacity Summary'!$I$138:$BH$138,0))&lt;&gt;0,INDEX('Capacity Summary'!$I$139:$BH$238,MATCH('Capacity Backing (Hide)'!BO$132,'Capacity Summary'!$B$139:$B$238,0),MATCH('Capacity Backing (Hide)'!$A164,'Capacity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(Hide)'!$A164,'Capacity Summary'!$I$138:$BH$138,0))="x",INDEX('Capacity Summary'!$C$139:$F$238,MATCH('Capacity Backing (Hide)'!BP$132,'Capacity Summary'!$B$139:$B$238,0),4),IF(INDEX('Capacity Summary'!$I$139:$BH$238,MATCH('Capacity Backing (Hide)'!BP$132,'Capacity Summary'!$B$139:$B$238,0),MATCH('Capacity Backing (Hide)'!$A164,'Capacity Summary'!$I$138:$BH$138,0))&lt;&gt;0,INDEX('Capacity Summary'!$I$139:$BH$238,MATCH('Capacity Backing (Hide)'!BP$132,'Capacity Summary'!$B$139:$B$238,0),MATCH('Capacity Backing (Hide)'!$A164,'Capacity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(Hide)'!$A164,'Capacity Summary'!$I$138:$BH$138,0))="x",INDEX('Capacity Summary'!$C$139:$F$238,MATCH('Capacity Backing (Hide)'!BQ$132,'Capacity Summary'!$B$139:$B$238,0),4),IF(INDEX('Capacity Summary'!$I$139:$BH$238,MATCH('Capacity Backing (Hide)'!BQ$132,'Capacity Summary'!$B$139:$B$238,0),MATCH('Capacity Backing (Hide)'!$A164,'Capacity Summary'!$I$138:$BH$138,0))&lt;&gt;0,INDEX('Capacity Summary'!$I$139:$BH$238,MATCH('Capacity Backing (Hide)'!BQ$132,'Capacity Summary'!$B$139:$B$238,0),MATCH('Capacity Backing (Hide)'!$A164,'Capacity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(Hide)'!$A164,'Capacity Summary'!$I$138:$BH$138,0))="x",INDEX('Capacity Summary'!$C$139:$F$238,MATCH('Capacity Backing (Hide)'!BR$132,'Capacity Summary'!$B$139:$B$238,0),4),IF(INDEX('Capacity Summary'!$I$139:$BH$238,MATCH('Capacity Backing (Hide)'!BR$132,'Capacity Summary'!$B$139:$B$238,0),MATCH('Capacity Backing (Hide)'!$A164,'Capacity Summary'!$I$138:$BH$138,0))&lt;&gt;0,INDEX('Capacity Summary'!$I$139:$BH$238,MATCH('Capacity Backing (Hide)'!BR$132,'Capacity Summary'!$B$139:$B$238,0),MATCH('Capacity Backing (Hide)'!$A164,'Capacity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(Hide)'!$A164,'Capacity Summary'!$I$138:$BH$138,0))="x",INDEX('Capacity Summary'!$C$139:$F$238,MATCH('Capacity Backing (Hide)'!BS$132,'Capacity Summary'!$B$139:$B$238,0),4),IF(INDEX('Capacity Summary'!$I$139:$BH$238,MATCH('Capacity Backing (Hide)'!BS$132,'Capacity Summary'!$B$139:$B$238,0),MATCH('Capacity Backing (Hide)'!$A164,'Capacity Summary'!$I$138:$BH$138,0))&lt;&gt;0,INDEX('Capacity Summary'!$I$139:$BH$238,MATCH('Capacity Backing (Hide)'!BS$132,'Capacity Summary'!$B$139:$B$238,0),MATCH('Capacity Backing (Hide)'!$A164,'Capacity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(Hide)'!$A164,'Capacity Summary'!$I$138:$BH$138,0))="x",INDEX('Capacity Summary'!$C$139:$F$238,MATCH('Capacity Backing (Hide)'!BT$132,'Capacity Summary'!$B$139:$B$238,0),4),IF(INDEX('Capacity Summary'!$I$139:$BH$238,MATCH('Capacity Backing (Hide)'!BT$132,'Capacity Summary'!$B$139:$B$238,0),MATCH('Capacity Backing (Hide)'!$A164,'Capacity Summary'!$I$138:$BH$138,0))&lt;&gt;0,INDEX('Capacity Summary'!$I$139:$BH$238,MATCH('Capacity Backing (Hide)'!BT$132,'Capacity Summary'!$B$139:$B$238,0),MATCH('Capacity Backing (Hide)'!$A164,'Capacity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(Hide)'!$A164,'Capacity Summary'!$I$138:$BH$138,0))="x",INDEX('Capacity Summary'!$C$139:$F$238,MATCH('Capacity Backing (Hide)'!BU$132,'Capacity Summary'!$B$139:$B$238,0),4),IF(INDEX('Capacity Summary'!$I$139:$BH$238,MATCH('Capacity Backing (Hide)'!BU$132,'Capacity Summary'!$B$139:$B$238,0),MATCH('Capacity Backing (Hide)'!$A164,'Capacity Summary'!$I$138:$BH$138,0))&lt;&gt;0,INDEX('Capacity Summary'!$I$139:$BH$238,MATCH('Capacity Backing (Hide)'!BU$132,'Capacity Summary'!$B$139:$B$238,0),MATCH('Capacity Backing (Hide)'!$A164,'Capacity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(Hide)'!$A164,'Capacity Summary'!$I$138:$BH$138,0))="x",INDEX('Capacity Summary'!$C$139:$F$238,MATCH('Capacity Backing (Hide)'!BV$132,'Capacity Summary'!$B$139:$B$238,0),4),IF(INDEX('Capacity Summary'!$I$139:$BH$238,MATCH('Capacity Backing (Hide)'!BV$132,'Capacity Summary'!$B$139:$B$238,0),MATCH('Capacity Backing (Hide)'!$A164,'Capacity Summary'!$I$138:$BH$138,0))&lt;&gt;0,INDEX('Capacity Summary'!$I$139:$BH$238,MATCH('Capacity Backing (Hide)'!BV$132,'Capacity Summary'!$B$139:$B$238,0),MATCH('Capacity Backing (Hide)'!$A164,'Capacity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(Hide)'!$A164,'Capacity Summary'!$I$138:$BH$138,0))="x",INDEX('Capacity Summary'!$C$139:$F$238,MATCH('Capacity Backing (Hide)'!BW$132,'Capacity Summary'!$B$139:$B$238,0),4),IF(INDEX('Capacity Summary'!$I$139:$BH$238,MATCH('Capacity Backing (Hide)'!BW$132,'Capacity Summary'!$B$139:$B$238,0),MATCH('Capacity Backing (Hide)'!$A164,'Capacity Summary'!$I$138:$BH$138,0))&lt;&gt;0,INDEX('Capacity Summary'!$I$139:$BH$238,MATCH('Capacity Backing (Hide)'!BW$132,'Capacity Summary'!$B$139:$B$238,0),MATCH('Capacity Backing (Hide)'!$A164,'Capacity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(Hide)'!$A164,'Capacity Summary'!$I$138:$BH$138,0))="x",INDEX('Capacity Summary'!$C$139:$F$238,MATCH('Capacity Backing (Hide)'!BX$132,'Capacity Summary'!$B$139:$B$238,0),4),IF(INDEX('Capacity Summary'!$I$139:$BH$238,MATCH('Capacity Backing (Hide)'!BX$132,'Capacity Summary'!$B$139:$B$238,0),MATCH('Capacity Backing (Hide)'!$A164,'Capacity Summary'!$I$138:$BH$138,0))&lt;&gt;0,INDEX('Capacity Summary'!$I$139:$BH$238,MATCH('Capacity Backing (Hide)'!BX$132,'Capacity Summary'!$B$139:$B$238,0),MATCH('Capacity Backing (Hide)'!$A164,'Capacity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(Hide)'!$A164,'Capacity Summary'!$I$138:$BH$138,0))="x",INDEX('Capacity Summary'!$C$139:$F$238,MATCH('Capacity Backing (Hide)'!BY$132,'Capacity Summary'!$B$139:$B$238,0),4),IF(INDEX('Capacity Summary'!$I$139:$BH$238,MATCH('Capacity Backing (Hide)'!BY$132,'Capacity Summary'!$B$139:$B$238,0),MATCH('Capacity Backing (Hide)'!$A164,'Capacity Summary'!$I$138:$BH$138,0))&lt;&gt;0,INDEX('Capacity Summary'!$I$139:$BH$238,MATCH('Capacity Backing (Hide)'!BY$132,'Capacity Summary'!$B$139:$B$238,0),MATCH('Capacity Backing (Hide)'!$A164,'Capacity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(Hide)'!$A164,'Capacity Summary'!$I$138:$BH$138,0))="x",INDEX('Capacity Summary'!$C$139:$F$238,MATCH('Capacity Backing (Hide)'!BZ$132,'Capacity Summary'!$B$139:$B$238,0),4),IF(INDEX('Capacity Summary'!$I$139:$BH$238,MATCH('Capacity Backing (Hide)'!BZ$132,'Capacity Summary'!$B$139:$B$238,0),MATCH('Capacity Backing (Hide)'!$A164,'Capacity Summary'!$I$138:$BH$138,0))&lt;&gt;0,INDEX('Capacity Summary'!$I$139:$BH$238,MATCH('Capacity Backing (Hide)'!BZ$132,'Capacity Summary'!$B$139:$B$238,0),MATCH('Capacity Backing (Hide)'!$A164,'Capacity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(Hide)'!$A164,'Capacity Summary'!$I$138:$BH$138,0))="x",INDEX('Capacity Summary'!$C$139:$F$238,MATCH('Capacity Backing (Hide)'!CA$132,'Capacity Summary'!$B$139:$B$238,0),4),IF(INDEX('Capacity Summary'!$I$139:$BH$238,MATCH('Capacity Backing (Hide)'!CA$132,'Capacity Summary'!$B$139:$B$238,0),MATCH('Capacity Backing (Hide)'!$A164,'Capacity Summary'!$I$138:$BH$138,0))&lt;&gt;0,INDEX('Capacity Summary'!$I$139:$BH$238,MATCH('Capacity Backing (Hide)'!CA$132,'Capacity Summary'!$B$139:$B$238,0),MATCH('Capacity Backing (Hide)'!$A164,'Capacity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(Hide)'!$A164,'Capacity Summary'!$I$138:$BH$138,0))="x",INDEX('Capacity Summary'!$C$139:$F$238,MATCH('Capacity Backing (Hide)'!CB$132,'Capacity Summary'!$B$139:$B$238,0),4),IF(INDEX('Capacity Summary'!$I$139:$BH$238,MATCH('Capacity Backing (Hide)'!CB$132,'Capacity Summary'!$B$139:$B$238,0),MATCH('Capacity Backing (Hide)'!$A164,'Capacity Summary'!$I$138:$BH$138,0))&lt;&gt;0,INDEX('Capacity Summary'!$I$139:$BH$238,MATCH('Capacity Backing (Hide)'!CB$132,'Capacity Summary'!$B$139:$B$238,0),MATCH('Capacity Backing (Hide)'!$A164,'Capacity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(Hide)'!$A164,'Capacity Summary'!$I$138:$BH$138,0))="x",INDEX('Capacity Summary'!$C$139:$F$238,MATCH('Capacity Backing (Hide)'!CC$132,'Capacity Summary'!$B$139:$B$238,0),4),IF(INDEX('Capacity Summary'!$I$139:$BH$238,MATCH('Capacity Backing (Hide)'!CC$132,'Capacity Summary'!$B$139:$B$238,0),MATCH('Capacity Backing (Hide)'!$A164,'Capacity Summary'!$I$138:$BH$138,0))&lt;&gt;0,INDEX('Capacity Summary'!$I$139:$BH$238,MATCH('Capacity Backing (Hide)'!CC$132,'Capacity Summary'!$B$139:$B$238,0),MATCH('Capacity Backing (Hide)'!$A164,'Capacity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(Hide)'!$A164,'Capacity Summary'!$I$138:$BH$138,0))="x",INDEX('Capacity Summary'!$C$139:$F$238,MATCH('Capacity Backing (Hide)'!CD$132,'Capacity Summary'!$B$139:$B$238,0),4),IF(INDEX('Capacity Summary'!$I$139:$BH$238,MATCH('Capacity Backing (Hide)'!CD$132,'Capacity Summary'!$B$139:$B$238,0),MATCH('Capacity Backing (Hide)'!$A164,'Capacity Summary'!$I$138:$BH$138,0))&lt;&gt;0,INDEX('Capacity Summary'!$I$139:$BH$238,MATCH('Capacity Backing (Hide)'!CD$132,'Capacity Summary'!$B$139:$B$238,0),MATCH('Capacity Backing (Hide)'!$A164,'Capacity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(Hide)'!$A164,'Capacity Summary'!$I$138:$BH$138,0))="x",INDEX('Capacity Summary'!$C$139:$F$238,MATCH('Capacity Backing (Hide)'!CE$132,'Capacity Summary'!$B$139:$B$238,0),4),IF(INDEX('Capacity Summary'!$I$139:$BH$238,MATCH('Capacity Backing (Hide)'!CE$132,'Capacity Summary'!$B$139:$B$238,0),MATCH('Capacity Backing (Hide)'!$A164,'Capacity Summary'!$I$138:$BH$138,0))&lt;&gt;0,INDEX('Capacity Summary'!$I$139:$BH$238,MATCH('Capacity Backing (Hide)'!CE$132,'Capacity Summary'!$B$139:$B$238,0),MATCH('Capacity Backing (Hide)'!$A164,'Capacity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(Hide)'!$A164,'Capacity Summary'!$I$138:$BH$138,0))="x",INDEX('Capacity Summary'!$C$139:$F$238,MATCH('Capacity Backing (Hide)'!CF$132,'Capacity Summary'!$B$139:$B$238,0),4),IF(INDEX('Capacity Summary'!$I$139:$BH$238,MATCH('Capacity Backing (Hide)'!CF$132,'Capacity Summary'!$B$139:$B$238,0),MATCH('Capacity Backing (Hide)'!$A164,'Capacity Summary'!$I$138:$BH$138,0))&lt;&gt;0,INDEX('Capacity Summary'!$I$139:$BH$238,MATCH('Capacity Backing (Hide)'!CF$132,'Capacity Summary'!$B$139:$B$238,0),MATCH('Capacity Backing (Hide)'!$A164,'Capacity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(Hide)'!$A164,'Capacity Summary'!$I$138:$BH$138,0))="x",INDEX('Capacity Summary'!$C$139:$F$238,MATCH('Capacity Backing (Hide)'!CG$132,'Capacity Summary'!$B$139:$B$238,0),4),IF(INDEX('Capacity Summary'!$I$139:$BH$238,MATCH('Capacity Backing (Hide)'!CG$132,'Capacity Summary'!$B$139:$B$238,0),MATCH('Capacity Backing (Hide)'!$A164,'Capacity Summary'!$I$138:$BH$138,0))&lt;&gt;0,INDEX('Capacity Summary'!$I$139:$BH$238,MATCH('Capacity Backing (Hide)'!CG$132,'Capacity Summary'!$B$139:$B$238,0),MATCH('Capacity Backing (Hide)'!$A164,'Capacity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(Hide)'!$A164,'Capacity Summary'!$I$138:$BH$138,0))="x",INDEX('Capacity Summary'!$C$139:$F$238,MATCH('Capacity Backing (Hide)'!CH$132,'Capacity Summary'!$B$139:$B$238,0),4),IF(INDEX('Capacity Summary'!$I$139:$BH$238,MATCH('Capacity Backing (Hide)'!CH$132,'Capacity Summary'!$B$139:$B$238,0),MATCH('Capacity Backing (Hide)'!$A164,'Capacity Summary'!$I$138:$BH$138,0))&lt;&gt;0,INDEX('Capacity Summary'!$I$139:$BH$238,MATCH('Capacity Backing (Hide)'!CH$132,'Capacity Summary'!$B$139:$B$238,0),MATCH('Capacity Backing (Hide)'!$A164,'Capacity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(Hide)'!$A164,'Capacity Summary'!$I$138:$BH$138,0))="x",INDEX('Capacity Summary'!$C$139:$F$238,MATCH('Capacity Backing (Hide)'!CI$132,'Capacity Summary'!$B$139:$B$238,0),4),IF(INDEX('Capacity Summary'!$I$139:$BH$238,MATCH('Capacity Backing (Hide)'!CI$132,'Capacity Summary'!$B$139:$B$238,0),MATCH('Capacity Backing (Hide)'!$A164,'Capacity Summary'!$I$138:$BH$138,0))&lt;&gt;0,INDEX('Capacity Summary'!$I$139:$BH$238,MATCH('Capacity Backing (Hide)'!CI$132,'Capacity Summary'!$B$139:$B$238,0),MATCH('Capacity Backing (Hide)'!$A164,'Capacity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(Hide)'!$A164,'Capacity Summary'!$I$138:$BH$138,0))="x",INDEX('Capacity Summary'!$C$139:$F$238,MATCH('Capacity Backing (Hide)'!CJ$132,'Capacity Summary'!$B$139:$B$238,0),4),IF(INDEX('Capacity Summary'!$I$139:$BH$238,MATCH('Capacity Backing (Hide)'!CJ$132,'Capacity Summary'!$B$139:$B$238,0),MATCH('Capacity Backing (Hide)'!$A164,'Capacity Summary'!$I$138:$BH$138,0))&lt;&gt;0,INDEX('Capacity Summary'!$I$139:$BH$238,MATCH('Capacity Backing (Hide)'!CJ$132,'Capacity Summary'!$B$139:$B$238,0),MATCH('Capacity Backing (Hide)'!$A164,'Capacity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(Hide)'!$A164,'Capacity Summary'!$I$138:$BH$138,0))="x",INDEX('Capacity Summary'!$C$139:$F$238,MATCH('Capacity Backing (Hide)'!CK$132,'Capacity Summary'!$B$139:$B$238,0),4),IF(INDEX('Capacity Summary'!$I$139:$BH$238,MATCH('Capacity Backing (Hide)'!CK$132,'Capacity Summary'!$B$139:$B$238,0),MATCH('Capacity Backing (Hide)'!$A164,'Capacity Summary'!$I$138:$BH$138,0))&lt;&gt;0,INDEX('Capacity Summary'!$I$139:$BH$238,MATCH('Capacity Backing (Hide)'!CK$132,'Capacity Summary'!$B$139:$B$238,0),MATCH('Capacity Backing (Hide)'!$A164,'Capacity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(Hide)'!$A164,'Capacity Summary'!$I$138:$BH$138,0))="x",INDEX('Capacity Summary'!$C$139:$F$238,MATCH('Capacity Backing (Hide)'!CL$132,'Capacity Summary'!$B$139:$B$238,0),4),IF(INDEX('Capacity Summary'!$I$139:$BH$238,MATCH('Capacity Backing (Hide)'!CL$132,'Capacity Summary'!$B$139:$B$238,0),MATCH('Capacity Backing (Hide)'!$A164,'Capacity Summary'!$I$138:$BH$138,0))&lt;&gt;0,INDEX('Capacity Summary'!$I$139:$BH$238,MATCH('Capacity Backing (Hide)'!CL$132,'Capacity Summary'!$B$139:$B$238,0),MATCH('Capacity Backing (Hide)'!$A164,'Capacity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(Hide)'!$A164,'Capacity Summary'!$I$138:$BH$138,0))="x",INDEX('Capacity Summary'!$C$139:$F$238,MATCH('Capacity Backing (Hide)'!CM$132,'Capacity Summary'!$B$139:$B$238,0),4),IF(INDEX('Capacity Summary'!$I$139:$BH$238,MATCH('Capacity Backing (Hide)'!CM$132,'Capacity Summary'!$B$139:$B$238,0),MATCH('Capacity Backing (Hide)'!$A164,'Capacity Summary'!$I$138:$BH$138,0))&lt;&gt;0,INDEX('Capacity Summary'!$I$139:$BH$238,MATCH('Capacity Backing (Hide)'!CM$132,'Capacity Summary'!$B$139:$B$238,0),MATCH('Capacity Backing (Hide)'!$A164,'Capacity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(Hide)'!$A164,'Capacity Summary'!$I$138:$BH$138,0))="x",INDEX('Capacity Summary'!$C$139:$F$238,MATCH('Capacity Backing (Hide)'!CN$132,'Capacity Summary'!$B$139:$B$238,0),4),IF(INDEX('Capacity Summary'!$I$139:$BH$238,MATCH('Capacity Backing (Hide)'!CN$132,'Capacity Summary'!$B$139:$B$238,0),MATCH('Capacity Backing (Hide)'!$A164,'Capacity Summary'!$I$138:$BH$138,0))&lt;&gt;0,INDEX('Capacity Summary'!$I$139:$BH$238,MATCH('Capacity Backing (Hide)'!CN$132,'Capacity Summary'!$B$139:$B$238,0),MATCH('Capacity Backing (Hide)'!$A164,'Capacity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(Hide)'!$A164,'Capacity Summary'!$I$138:$BH$138,0))="x",INDEX('Capacity Summary'!$C$139:$F$238,MATCH('Capacity Backing (Hide)'!CO$132,'Capacity Summary'!$B$139:$B$238,0),4),IF(INDEX('Capacity Summary'!$I$139:$BH$238,MATCH('Capacity Backing (Hide)'!CO$132,'Capacity Summary'!$B$139:$B$238,0),MATCH('Capacity Backing (Hide)'!$A164,'Capacity Summary'!$I$138:$BH$138,0))&lt;&gt;0,INDEX('Capacity Summary'!$I$139:$BH$238,MATCH('Capacity Backing (Hide)'!CO$132,'Capacity Summary'!$B$139:$B$238,0),MATCH('Capacity Backing (Hide)'!$A164,'Capacity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(Hide)'!$A164,'Capacity Summary'!$I$138:$BH$138,0))="x",INDEX('Capacity Summary'!$C$139:$F$238,MATCH('Capacity Backing (Hide)'!CP$132,'Capacity Summary'!$B$139:$B$238,0),4),IF(INDEX('Capacity Summary'!$I$139:$BH$238,MATCH('Capacity Backing (Hide)'!CP$132,'Capacity Summary'!$B$139:$B$238,0),MATCH('Capacity Backing (Hide)'!$A164,'Capacity Summary'!$I$138:$BH$138,0))&lt;&gt;0,INDEX('Capacity Summary'!$I$139:$BH$238,MATCH('Capacity Backing (Hide)'!CP$132,'Capacity Summary'!$B$139:$B$238,0),MATCH('Capacity Backing (Hide)'!$A164,'Capacity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(Hide)'!$A164,'Capacity Summary'!$I$138:$BH$138,0))="x",INDEX('Capacity Summary'!$C$139:$F$238,MATCH('Capacity Backing (Hide)'!CQ$132,'Capacity Summary'!$B$139:$B$238,0),4),IF(INDEX('Capacity Summary'!$I$139:$BH$238,MATCH('Capacity Backing (Hide)'!CQ$132,'Capacity Summary'!$B$139:$B$238,0),MATCH('Capacity Backing (Hide)'!$A164,'Capacity Summary'!$I$138:$BH$138,0))&lt;&gt;0,INDEX('Capacity Summary'!$I$139:$BH$238,MATCH('Capacity Backing (Hide)'!CQ$132,'Capacity Summary'!$B$139:$B$238,0),MATCH('Capacity Backing (Hide)'!$A164,'Capacity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(Hide)'!$A164,'Capacity Summary'!$I$138:$BH$138,0))="x",INDEX('Capacity Summary'!$C$139:$F$238,MATCH('Capacity Backing (Hide)'!CR$132,'Capacity Summary'!$B$139:$B$238,0),4),IF(INDEX('Capacity Summary'!$I$139:$BH$238,MATCH('Capacity Backing (Hide)'!CR$132,'Capacity Summary'!$B$139:$B$238,0),MATCH('Capacity Backing (Hide)'!$A164,'Capacity Summary'!$I$138:$BH$138,0))&lt;&gt;0,INDEX('Capacity Summary'!$I$139:$BH$238,MATCH('Capacity Backing (Hide)'!CR$132,'Capacity Summary'!$B$139:$B$238,0),MATCH('Capacity Backing (Hide)'!$A164,'Capacity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(Hide)'!$A164,'Capacity Summary'!$I$138:$BH$138,0))="x",INDEX('Capacity Summary'!$C$139:$F$238,MATCH('Capacity Backing (Hide)'!CS$132,'Capacity Summary'!$B$139:$B$238,0),4),IF(INDEX('Capacity Summary'!$I$139:$BH$238,MATCH('Capacity Backing (Hide)'!CS$132,'Capacity Summary'!$B$139:$B$238,0),MATCH('Capacity Backing (Hide)'!$A164,'Capacity Summary'!$I$138:$BH$138,0))&lt;&gt;0,INDEX('Capacity Summary'!$I$139:$BH$238,MATCH('Capacity Backing (Hide)'!CS$132,'Capacity Summary'!$B$139:$B$238,0),MATCH('Capacity Backing (Hide)'!$A164,'Capacity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(Hide)'!$A164,'Capacity Summary'!$I$138:$BH$138,0))="x",INDEX('Capacity Summary'!$C$139:$F$238,MATCH('Capacity Backing (Hide)'!CT$132,'Capacity Summary'!$B$139:$B$238,0),4),IF(INDEX('Capacity Summary'!$I$139:$BH$238,MATCH('Capacity Backing (Hide)'!CT$132,'Capacity Summary'!$B$139:$B$238,0),MATCH('Capacity Backing (Hide)'!$A164,'Capacity Summary'!$I$138:$BH$138,0))&lt;&gt;0,INDEX('Capacity Summary'!$I$139:$BH$238,MATCH('Capacity Backing (Hide)'!CT$132,'Capacity Summary'!$B$139:$B$238,0),MATCH('Capacity Backing (Hide)'!$A164,'Capacity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(Hide)'!$A164,'Capacity Summary'!$I$138:$BH$138,0))="x",INDEX('Capacity Summary'!$C$139:$F$238,MATCH('Capacity Backing (Hide)'!CU$132,'Capacity Summary'!$B$139:$B$238,0),4),IF(INDEX('Capacity Summary'!$I$139:$BH$238,MATCH('Capacity Backing (Hide)'!CU$132,'Capacity Summary'!$B$139:$B$238,0),MATCH('Capacity Backing (Hide)'!$A164,'Capacity Summary'!$I$138:$BH$138,0))&lt;&gt;0,INDEX('Capacity Summary'!$I$139:$BH$238,MATCH('Capacity Backing (Hide)'!CU$132,'Capacity Summary'!$B$139:$B$238,0),MATCH('Capacity Backing (Hide)'!$A164,'Capacity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(Hide)'!$A164,'Capacity Summary'!$I$138:$BH$138,0))="x",INDEX('Capacity Summary'!$C$139:$F$238,MATCH('Capacity Backing (Hide)'!CV$132,'Capacity Summary'!$B$139:$B$238,0),4),IF(INDEX('Capacity Summary'!$I$139:$BH$238,MATCH('Capacity Backing (Hide)'!CV$132,'Capacity Summary'!$B$139:$B$238,0),MATCH('Capacity Backing (Hide)'!$A164,'Capacity Summary'!$I$138:$BH$138,0))&lt;&gt;0,INDEX('Capacity Summary'!$I$139:$BH$238,MATCH('Capacity Backing (Hide)'!CV$132,'Capacity Summary'!$B$139:$B$238,0),MATCH('Capacity Backing (Hide)'!$A164,'Capacity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(Hide)'!$A164,'Capacity Summary'!$I$138:$BH$138,0))="x",INDEX('Capacity Summary'!$C$139:$F$238,MATCH('Capacity Backing (Hide)'!CW$132,'Capacity Summary'!$B$139:$B$238,0),4),IF(INDEX('Capacity Summary'!$I$139:$BH$238,MATCH('Capacity Backing (Hide)'!CW$132,'Capacity Summary'!$B$139:$B$238,0),MATCH('Capacity Backing (Hide)'!$A164,'Capacity Summary'!$I$138:$BH$138,0))&lt;&gt;0,INDEX('Capacity Summary'!$I$139:$BH$238,MATCH('Capacity Backing (Hide)'!CW$132,'Capacity Summary'!$B$139:$B$238,0),MATCH('Capacity Backing (Hide)'!$A164,'Capacity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(Hide)'!$A165,'Capacity Summary'!$I$138:$BH$138,0))="x",INDEX('Capacity Summary'!$C$139:$F$238,MATCH('Capacity Backing (Hide)'!B$132,'Capacity Summary'!$B$139:$B$238,0),4),IF(INDEX('Capacity Summary'!$I$139:$BH$238,MATCH('Capacity Backing (Hide)'!B$132,'Capacity Summary'!$B$139:$B$238,0),MATCH('Capacity Backing (Hide)'!$A165,'Capacity Summary'!$I$138:$BH$138,0))&lt;&gt;0,INDEX('Capacity Summary'!$I$139:$BH$238,MATCH('Capacity Backing (Hide)'!B$132,'Capacity Summary'!$B$139:$B$238,0),MATCH('Capacity Backing (Hide)'!$A165,'Capacity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(Hide)'!$A165,'Capacity Summary'!$I$138:$BH$138,0))="x",INDEX('Capacity Summary'!$C$139:$F$238,MATCH('Capacity Backing (Hide)'!C$132,'Capacity Summary'!$B$139:$B$238,0),4),IF(INDEX('Capacity Summary'!$I$139:$BH$238,MATCH('Capacity Backing (Hide)'!C$132,'Capacity Summary'!$B$139:$B$238,0),MATCH('Capacity Backing (Hide)'!$A165,'Capacity Summary'!$I$138:$BH$138,0))&lt;&gt;0,INDEX('Capacity Summary'!$I$139:$BH$238,MATCH('Capacity Backing (Hide)'!C$132,'Capacity Summary'!$B$139:$B$238,0),MATCH('Capacity Backing (Hide)'!$A165,'Capacity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(Hide)'!$A165,'Capacity Summary'!$I$138:$BH$138,0))="x",INDEX('Capacity Summary'!$C$139:$F$238,MATCH('Capacity Backing (Hide)'!D$132,'Capacity Summary'!$B$139:$B$238,0),4),IF(INDEX('Capacity Summary'!$I$139:$BH$238,MATCH('Capacity Backing (Hide)'!D$132,'Capacity Summary'!$B$139:$B$238,0),MATCH('Capacity Backing (Hide)'!$A165,'Capacity Summary'!$I$138:$BH$138,0))&lt;&gt;0,INDEX('Capacity Summary'!$I$139:$BH$238,MATCH('Capacity Backing (Hide)'!D$132,'Capacity Summary'!$B$139:$B$238,0),MATCH('Capacity Backing (Hide)'!$A165,'Capacity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(Hide)'!$A165,'Capacity Summary'!$I$138:$BH$138,0))="x",INDEX('Capacity Summary'!$C$139:$F$238,MATCH('Capacity Backing (Hide)'!E$132,'Capacity Summary'!$B$139:$B$238,0),4),IF(INDEX('Capacity Summary'!$I$139:$BH$238,MATCH('Capacity Backing (Hide)'!E$132,'Capacity Summary'!$B$139:$B$238,0),MATCH('Capacity Backing (Hide)'!$A165,'Capacity Summary'!$I$138:$BH$138,0))&lt;&gt;0,INDEX('Capacity Summary'!$I$139:$BH$238,MATCH('Capacity Backing (Hide)'!E$132,'Capacity Summary'!$B$139:$B$238,0),MATCH('Capacity Backing (Hide)'!$A165,'Capacity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(Hide)'!$A165,'Capacity Summary'!$I$138:$BH$138,0))="x",INDEX('Capacity Summary'!$C$139:$F$238,MATCH('Capacity Backing (Hide)'!F$132,'Capacity Summary'!$B$139:$B$238,0),4),IF(INDEX('Capacity Summary'!$I$139:$BH$238,MATCH('Capacity Backing (Hide)'!F$132,'Capacity Summary'!$B$139:$B$238,0),MATCH('Capacity Backing (Hide)'!$A165,'Capacity Summary'!$I$138:$BH$138,0))&lt;&gt;0,INDEX('Capacity Summary'!$I$139:$BH$238,MATCH('Capacity Backing (Hide)'!F$132,'Capacity Summary'!$B$139:$B$238,0),MATCH('Capacity Backing (Hide)'!$A165,'Capacity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(Hide)'!$A165,'Capacity Summary'!$I$138:$BH$138,0))="x",INDEX('Capacity Summary'!$C$139:$F$238,MATCH('Capacity Backing (Hide)'!G$132,'Capacity Summary'!$B$139:$B$238,0),4),IF(INDEX('Capacity Summary'!$I$139:$BH$238,MATCH('Capacity Backing (Hide)'!G$132,'Capacity Summary'!$B$139:$B$238,0),MATCH('Capacity Backing (Hide)'!$A165,'Capacity Summary'!$I$138:$BH$138,0))&lt;&gt;0,INDEX('Capacity Summary'!$I$139:$BH$238,MATCH('Capacity Backing (Hide)'!G$132,'Capacity Summary'!$B$139:$B$238,0),MATCH('Capacity Backing (Hide)'!$A165,'Capacity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(Hide)'!$A165,'Capacity Summary'!$I$138:$BH$138,0))="x",INDEX('Capacity Summary'!$C$139:$F$238,MATCH('Capacity Backing (Hide)'!H$132,'Capacity Summary'!$B$139:$B$238,0),4),IF(INDEX('Capacity Summary'!$I$139:$BH$238,MATCH('Capacity Backing (Hide)'!H$132,'Capacity Summary'!$B$139:$B$238,0),MATCH('Capacity Backing (Hide)'!$A165,'Capacity Summary'!$I$138:$BH$138,0))&lt;&gt;0,INDEX('Capacity Summary'!$I$139:$BH$238,MATCH('Capacity Backing (Hide)'!H$132,'Capacity Summary'!$B$139:$B$238,0),MATCH('Capacity Backing (Hide)'!$A165,'Capacity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(Hide)'!$A165,'Capacity Summary'!$I$138:$BH$138,0))="x",INDEX('Capacity Summary'!$C$139:$F$238,MATCH('Capacity Backing (Hide)'!I$132,'Capacity Summary'!$B$139:$B$238,0),4),IF(INDEX('Capacity Summary'!$I$139:$BH$238,MATCH('Capacity Backing (Hide)'!I$132,'Capacity Summary'!$B$139:$B$238,0),MATCH('Capacity Backing (Hide)'!$A165,'Capacity Summary'!$I$138:$BH$138,0))&lt;&gt;0,INDEX('Capacity Summary'!$I$139:$BH$238,MATCH('Capacity Backing (Hide)'!I$132,'Capacity Summary'!$B$139:$B$238,0),MATCH('Capacity Backing (Hide)'!$A165,'Capacity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(Hide)'!$A165,'Capacity Summary'!$I$138:$BH$138,0))="x",INDEX('Capacity Summary'!$C$139:$F$238,MATCH('Capacity Backing (Hide)'!J$132,'Capacity Summary'!$B$139:$B$238,0),4),IF(INDEX('Capacity Summary'!$I$139:$BH$238,MATCH('Capacity Backing (Hide)'!J$132,'Capacity Summary'!$B$139:$B$238,0),MATCH('Capacity Backing (Hide)'!$A165,'Capacity Summary'!$I$138:$BH$138,0))&lt;&gt;0,INDEX('Capacity Summary'!$I$139:$BH$238,MATCH('Capacity Backing (Hide)'!J$132,'Capacity Summary'!$B$139:$B$238,0),MATCH('Capacity Backing (Hide)'!$A165,'Capacity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(Hide)'!$A165,'Capacity Summary'!$I$138:$BH$138,0))="x",INDEX('Capacity Summary'!$C$139:$F$238,MATCH('Capacity Backing (Hide)'!K$132,'Capacity Summary'!$B$139:$B$238,0),4),IF(INDEX('Capacity Summary'!$I$139:$BH$238,MATCH('Capacity Backing (Hide)'!K$132,'Capacity Summary'!$B$139:$B$238,0),MATCH('Capacity Backing (Hide)'!$A165,'Capacity Summary'!$I$138:$BH$138,0))&lt;&gt;0,INDEX('Capacity Summary'!$I$139:$BH$238,MATCH('Capacity Backing (Hide)'!K$132,'Capacity Summary'!$B$139:$B$238,0),MATCH('Capacity Backing (Hide)'!$A165,'Capacity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(Hide)'!$A165,'Capacity Summary'!$I$138:$BH$138,0))="x",INDEX('Capacity Summary'!$C$139:$F$238,MATCH('Capacity Backing (Hide)'!L$132,'Capacity Summary'!$B$139:$B$238,0),4),IF(INDEX('Capacity Summary'!$I$139:$BH$238,MATCH('Capacity Backing (Hide)'!L$132,'Capacity Summary'!$B$139:$B$238,0),MATCH('Capacity Backing (Hide)'!$A165,'Capacity Summary'!$I$138:$BH$138,0))&lt;&gt;0,INDEX('Capacity Summary'!$I$139:$BH$238,MATCH('Capacity Backing (Hide)'!L$132,'Capacity Summary'!$B$139:$B$238,0),MATCH('Capacity Backing (Hide)'!$A165,'Capacity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(Hide)'!$A165,'Capacity Summary'!$I$138:$BH$138,0))="x",INDEX('Capacity Summary'!$C$139:$F$238,MATCH('Capacity Backing (Hide)'!M$132,'Capacity Summary'!$B$139:$B$238,0),4),IF(INDEX('Capacity Summary'!$I$139:$BH$238,MATCH('Capacity Backing (Hide)'!M$132,'Capacity Summary'!$B$139:$B$238,0),MATCH('Capacity Backing (Hide)'!$A165,'Capacity Summary'!$I$138:$BH$138,0))&lt;&gt;0,INDEX('Capacity Summary'!$I$139:$BH$238,MATCH('Capacity Backing (Hide)'!M$132,'Capacity Summary'!$B$139:$B$238,0),MATCH('Capacity Backing (Hide)'!$A165,'Capacity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(Hide)'!$A165,'Capacity Summary'!$I$138:$BH$138,0))="x",INDEX('Capacity Summary'!$C$139:$F$238,MATCH('Capacity Backing (Hide)'!N$132,'Capacity Summary'!$B$139:$B$238,0),4),IF(INDEX('Capacity Summary'!$I$139:$BH$238,MATCH('Capacity Backing (Hide)'!N$132,'Capacity Summary'!$B$139:$B$238,0),MATCH('Capacity Backing (Hide)'!$A165,'Capacity Summary'!$I$138:$BH$138,0))&lt;&gt;0,INDEX('Capacity Summary'!$I$139:$BH$238,MATCH('Capacity Backing (Hide)'!N$132,'Capacity Summary'!$B$139:$B$238,0),MATCH('Capacity Backing (Hide)'!$A165,'Capacity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(Hide)'!$A165,'Capacity Summary'!$I$138:$BH$138,0))="x",INDEX('Capacity Summary'!$C$139:$F$238,MATCH('Capacity Backing (Hide)'!O$132,'Capacity Summary'!$B$139:$B$238,0),4),IF(INDEX('Capacity Summary'!$I$139:$BH$238,MATCH('Capacity Backing (Hide)'!O$132,'Capacity Summary'!$B$139:$B$238,0),MATCH('Capacity Backing (Hide)'!$A165,'Capacity Summary'!$I$138:$BH$138,0))&lt;&gt;0,INDEX('Capacity Summary'!$I$139:$BH$238,MATCH('Capacity Backing (Hide)'!O$132,'Capacity Summary'!$B$139:$B$238,0),MATCH('Capacity Backing (Hide)'!$A165,'Capacity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(Hide)'!$A165,'Capacity Summary'!$I$138:$BH$138,0))="x",INDEX('Capacity Summary'!$C$139:$F$238,MATCH('Capacity Backing (Hide)'!P$132,'Capacity Summary'!$B$139:$B$238,0),4),IF(INDEX('Capacity Summary'!$I$139:$BH$238,MATCH('Capacity Backing (Hide)'!P$132,'Capacity Summary'!$B$139:$B$238,0),MATCH('Capacity Backing (Hide)'!$A165,'Capacity Summary'!$I$138:$BH$138,0))&lt;&gt;0,INDEX('Capacity Summary'!$I$139:$BH$238,MATCH('Capacity Backing (Hide)'!P$132,'Capacity Summary'!$B$139:$B$238,0),MATCH('Capacity Backing (Hide)'!$A165,'Capacity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(Hide)'!$A165,'Capacity Summary'!$I$138:$BH$138,0))="x",INDEX('Capacity Summary'!$C$139:$F$238,MATCH('Capacity Backing (Hide)'!Q$132,'Capacity Summary'!$B$139:$B$238,0),4),IF(INDEX('Capacity Summary'!$I$139:$BH$238,MATCH('Capacity Backing (Hide)'!Q$132,'Capacity Summary'!$B$139:$B$238,0),MATCH('Capacity Backing (Hide)'!$A165,'Capacity Summary'!$I$138:$BH$138,0))&lt;&gt;0,INDEX('Capacity Summary'!$I$139:$BH$238,MATCH('Capacity Backing (Hide)'!Q$132,'Capacity Summary'!$B$139:$B$238,0),MATCH('Capacity Backing (Hide)'!$A165,'Capacity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(Hide)'!$A165,'Capacity Summary'!$I$138:$BH$138,0))="x",INDEX('Capacity Summary'!$C$139:$F$238,MATCH('Capacity Backing (Hide)'!R$132,'Capacity Summary'!$B$139:$B$238,0),4),IF(INDEX('Capacity Summary'!$I$139:$BH$238,MATCH('Capacity Backing (Hide)'!R$132,'Capacity Summary'!$B$139:$B$238,0),MATCH('Capacity Backing (Hide)'!$A165,'Capacity Summary'!$I$138:$BH$138,0))&lt;&gt;0,INDEX('Capacity Summary'!$I$139:$BH$238,MATCH('Capacity Backing (Hide)'!R$132,'Capacity Summary'!$B$139:$B$238,0),MATCH('Capacity Backing (Hide)'!$A165,'Capacity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(Hide)'!$A165,'Capacity Summary'!$I$138:$BH$138,0))="x",INDEX('Capacity Summary'!$C$139:$F$238,MATCH('Capacity Backing (Hide)'!S$132,'Capacity Summary'!$B$139:$B$238,0),4),IF(INDEX('Capacity Summary'!$I$139:$BH$238,MATCH('Capacity Backing (Hide)'!S$132,'Capacity Summary'!$B$139:$B$238,0),MATCH('Capacity Backing (Hide)'!$A165,'Capacity Summary'!$I$138:$BH$138,0))&lt;&gt;0,INDEX('Capacity Summary'!$I$139:$BH$238,MATCH('Capacity Backing (Hide)'!S$132,'Capacity Summary'!$B$139:$B$238,0),MATCH('Capacity Backing (Hide)'!$A165,'Capacity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(Hide)'!$A165,'Capacity Summary'!$I$138:$BH$138,0))="x",INDEX('Capacity Summary'!$C$139:$F$238,MATCH('Capacity Backing (Hide)'!T$132,'Capacity Summary'!$B$139:$B$238,0),4),IF(INDEX('Capacity Summary'!$I$139:$BH$238,MATCH('Capacity Backing (Hide)'!T$132,'Capacity Summary'!$B$139:$B$238,0),MATCH('Capacity Backing (Hide)'!$A165,'Capacity Summary'!$I$138:$BH$138,0))&lt;&gt;0,INDEX('Capacity Summary'!$I$139:$BH$238,MATCH('Capacity Backing (Hide)'!T$132,'Capacity Summary'!$B$139:$B$238,0),MATCH('Capacity Backing (Hide)'!$A165,'Capacity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(Hide)'!$A165,'Capacity Summary'!$I$138:$BH$138,0))="x",INDEX('Capacity Summary'!$C$139:$F$238,MATCH('Capacity Backing (Hide)'!U$132,'Capacity Summary'!$B$139:$B$238,0),4),IF(INDEX('Capacity Summary'!$I$139:$BH$238,MATCH('Capacity Backing (Hide)'!U$132,'Capacity Summary'!$B$139:$B$238,0),MATCH('Capacity Backing (Hide)'!$A165,'Capacity Summary'!$I$138:$BH$138,0))&lt;&gt;0,INDEX('Capacity Summary'!$I$139:$BH$238,MATCH('Capacity Backing (Hide)'!U$132,'Capacity Summary'!$B$139:$B$238,0),MATCH('Capacity Backing (Hide)'!$A165,'Capacity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(Hide)'!$A165,'Capacity Summary'!$I$138:$BH$138,0))="x",INDEX('Capacity Summary'!$C$139:$F$238,MATCH('Capacity Backing (Hide)'!V$132,'Capacity Summary'!$B$139:$B$238,0),4),IF(INDEX('Capacity Summary'!$I$139:$BH$238,MATCH('Capacity Backing (Hide)'!V$132,'Capacity Summary'!$B$139:$B$238,0),MATCH('Capacity Backing (Hide)'!$A165,'Capacity Summary'!$I$138:$BH$138,0))&lt;&gt;0,INDEX('Capacity Summary'!$I$139:$BH$238,MATCH('Capacity Backing (Hide)'!V$132,'Capacity Summary'!$B$139:$B$238,0),MATCH('Capacity Backing (Hide)'!$A165,'Capacity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(Hide)'!$A165,'Capacity Summary'!$I$138:$BH$138,0))="x",INDEX('Capacity Summary'!$C$139:$F$238,MATCH('Capacity Backing (Hide)'!W$132,'Capacity Summary'!$B$139:$B$238,0),4),IF(INDEX('Capacity Summary'!$I$139:$BH$238,MATCH('Capacity Backing (Hide)'!W$132,'Capacity Summary'!$B$139:$B$238,0),MATCH('Capacity Backing (Hide)'!$A165,'Capacity Summary'!$I$138:$BH$138,0))&lt;&gt;0,INDEX('Capacity Summary'!$I$139:$BH$238,MATCH('Capacity Backing (Hide)'!W$132,'Capacity Summary'!$B$139:$B$238,0),MATCH('Capacity Backing (Hide)'!$A165,'Capacity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(Hide)'!$A165,'Capacity Summary'!$I$138:$BH$138,0))="x",INDEX('Capacity Summary'!$C$139:$F$238,MATCH('Capacity Backing (Hide)'!X$132,'Capacity Summary'!$B$139:$B$238,0),4),IF(INDEX('Capacity Summary'!$I$139:$BH$238,MATCH('Capacity Backing (Hide)'!X$132,'Capacity Summary'!$B$139:$B$238,0),MATCH('Capacity Backing (Hide)'!$A165,'Capacity Summary'!$I$138:$BH$138,0))&lt;&gt;0,INDEX('Capacity Summary'!$I$139:$BH$238,MATCH('Capacity Backing (Hide)'!X$132,'Capacity Summary'!$B$139:$B$238,0),MATCH('Capacity Backing (Hide)'!$A165,'Capacity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(Hide)'!$A165,'Capacity Summary'!$I$138:$BH$138,0))="x",INDEX('Capacity Summary'!$C$139:$F$238,MATCH('Capacity Backing (Hide)'!Y$132,'Capacity Summary'!$B$139:$B$238,0),4),IF(INDEX('Capacity Summary'!$I$139:$BH$238,MATCH('Capacity Backing (Hide)'!Y$132,'Capacity Summary'!$B$139:$B$238,0),MATCH('Capacity Backing (Hide)'!$A165,'Capacity Summary'!$I$138:$BH$138,0))&lt;&gt;0,INDEX('Capacity Summary'!$I$139:$BH$238,MATCH('Capacity Backing (Hide)'!Y$132,'Capacity Summary'!$B$139:$B$238,0),MATCH('Capacity Backing (Hide)'!$A165,'Capacity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(Hide)'!$A165,'Capacity Summary'!$I$138:$BH$138,0))="x",INDEX('Capacity Summary'!$C$139:$F$238,MATCH('Capacity Backing (Hide)'!Z$132,'Capacity Summary'!$B$139:$B$238,0),4),IF(INDEX('Capacity Summary'!$I$139:$BH$238,MATCH('Capacity Backing (Hide)'!Z$132,'Capacity Summary'!$B$139:$B$238,0),MATCH('Capacity Backing (Hide)'!$A165,'Capacity Summary'!$I$138:$BH$138,0))&lt;&gt;0,INDEX('Capacity Summary'!$I$139:$BH$238,MATCH('Capacity Backing (Hide)'!Z$132,'Capacity Summary'!$B$139:$B$238,0),MATCH('Capacity Backing (Hide)'!$A165,'Capacity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(Hide)'!$A165,'Capacity Summary'!$I$138:$BH$138,0))="x",INDEX('Capacity Summary'!$C$139:$F$238,MATCH('Capacity Backing (Hide)'!AA$132,'Capacity Summary'!$B$139:$B$238,0),4),IF(INDEX('Capacity Summary'!$I$139:$BH$238,MATCH('Capacity Backing (Hide)'!AA$132,'Capacity Summary'!$B$139:$B$238,0),MATCH('Capacity Backing (Hide)'!$A165,'Capacity Summary'!$I$138:$BH$138,0))&lt;&gt;0,INDEX('Capacity Summary'!$I$139:$BH$238,MATCH('Capacity Backing (Hide)'!AA$132,'Capacity Summary'!$B$139:$B$238,0),MATCH('Capacity Backing (Hide)'!$A165,'Capacity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(Hide)'!$A165,'Capacity Summary'!$I$138:$BH$138,0))="x",INDEX('Capacity Summary'!$C$139:$F$238,MATCH('Capacity Backing (Hide)'!AB$132,'Capacity Summary'!$B$139:$B$238,0),4),IF(INDEX('Capacity Summary'!$I$139:$BH$238,MATCH('Capacity Backing (Hide)'!AB$132,'Capacity Summary'!$B$139:$B$238,0),MATCH('Capacity Backing (Hide)'!$A165,'Capacity Summary'!$I$138:$BH$138,0))&lt;&gt;0,INDEX('Capacity Summary'!$I$139:$BH$238,MATCH('Capacity Backing (Hide)'!AB$132,'Capacity Summary'!$B$139:$B$238,0),MATCH('Capacity Backing (Hide)'!$A165,'Capacity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(Hide)'!$A165,'Capacity Summary'!$I$138:$BH$138,0))="x",INDEX('Capacity Summary'!$C$139:$F$238,MATCH('Capacity Backing (Hide)'!AC$132,'Capacity Summary'!$B$139:$B$238,0),4),IF(INDEX('Capacity Summary'!$I$139:$BH$238,MATCH('Capacity Backing (Hide)'!AC$132,'Capacity Summary'!$B$139:$B$238,0),MATCH('Capacity Backing (Hide)'!$A165,'Capacity Summary'!$I$138:$BH$138,0))&lt;&gt;0,INDEX('Capacity Summary'!$I$139:$BH$238,MATCH('Capacity Backing (Hide)'!AC$132,'Capacity Summary'!$B$139:$B$238,0),MATCH('Capacity Backing (Hide)'!$A165,'Capacity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(Hide)'!$A165,'Capacity Summary'!$I$138:$BH$138,0))="x",INDEX('Capacity Summary'!$C$139:$F$238,MATCH('Capacity Backing (Hide)'!AD$132,'Capacity Summary'!$B$139:$B$238,0),4),IF(INDEX('Capacity Summary'!$I$139:$BH$238,MATCH('Capacity Backing (Hide)'!AD$132,'Capacity Summary'!$B$139:$B$238,0),MATCH('Capacity Backing (Hide)'!$A165,'Capacity Summary'!$I$138:$BH$138,0))&lt;&gt;0,INDEX('Capacity Summary'!$I$139:$BH$238,MATCH('Capacity Backing (Hide)'!AD$132,'Capacity Summary'!$B$139:$B$238,0),MATCH('Capacity Backing (Hide)'!$A165,'Capacity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(Hide)'!$A165,'Capacity Summary'!$I$138:$BH$138,0))="x",INDEX('Capacity Summary'!$C$139:$F$238,MATCH('Capacity Backing (Hide)'!AE$132,'Capacity Summary'!$B$139:$B$238,0),4),IF(INDEX('Capacity Summary'!$I$139:$BH$238,MATCH('Capacity Backing (Hide)'!AE$132,'Capacity Summary'!$B$139:$B$238,0),MATCH('Capacity Backing (Hide)'!$A165,'Capacity Summary'!$I$138:$BH$138,0))&lt;&gt;0,INDEX('Capacity Summary'!$I$139:$BH$238,MATCH('Capacity Backing (Hide)'!AE$132,'Capacity Summary'!$B$139:$B$238,0),MATCH('Capacity Backing (Hide)'!$A165,'Capacity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(Hide)'!$A165,'Capacity Summary'!$I$138:$BH$138,0))="x",INDEX('Capacity Summary'!$C$139:$F$238,MATCH('Capacity Backing (Hide)'!AF$132,'Capacity Summary'!$B$139:$B$238,0),4),IF(INDEX('Capacity Summary'!$I$139:$BH$238,MATCH('Capacity Backing (Hide)'!AF$132,'Capacity Summary'!$B$139:$B$238,0),MATCH('Capacity Backing (Hide)'!$A165,'Capacity Summary'!$I$138:$BH$138,0))&lt;&gt;0,INDEX('Capacity Summary'!$I$139:$BH$238,MATCH('Capacity Backing (Hide)'!AF$132,'Capacity Summary'!$B$139:$B$238,0),MATCH('Capacity Backing (Hide)'!$A165,'Capacity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(Hide)'!$A165,'Capacity Summary'!$I$138:$BH$138,0))="x",INDEX('Capacity Summary'!$C$139:$F$238,MATCH('Capacity Backing (Hide)'!AG$132,'Capacity Summary'!$B$139:$B$238,0),4),IF(INDEX('Capacity Summary'!$I$139:$BH$238,MATCH('Capacity Backing (Hide)'!AG$132,'Capacity Summary'!$B$139:$B$238,0),MATCH('Capacity Backing (Hide)'!$A165,'Capacity Summary'!$I$138:$BH$138,0))&lt;&gt;0,INDEX('Capacity Summary'!$I$139:$BH$238,MATCH('Capacity Backing (Hide)'!AG$132,'Capacity Summary'!$B$139:$B$238,0),MATCH('Capacity Backing (Hide)'!$A165,'Capacity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(Hide)'!$A165,'Capacity Summary'!$I$138:$BH$138,0))="x",INDEX('Capacity Summary'!$C$139:$F$238,MATCH('Capacity Backing (Hide)'!AH$132,'Capacity Summary'!$B$139:$B$238,0),4),IF(INDEX('Capacity Summary'!$I$139:$BH$238,MATCH('Capacity Backing (Hide)'!AH$132,'Capacity Summary'!$B$139:$B$238,0),MATCH('Capacity Backing (Hide)'!$A165,'Capacity Summary'!$I$138:$BH$138,0))&lt;&gt;0,INDEX('Capacity Summary'!$I$139:$BH$238,MATCH('Capacity Backing (Hide)'!AH$132,'Capacity Summary'!$B$139:$B$238,0),MATCH('Capacity Backing (Hide)'!$A165,'Capacity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(Hide)'!$A165,'Capacity Summary'!$I$138:$BH$138,0))="x",INDEX('Capacity Summary'!$C$139:$F$238,MATCH('Capacity Backing (Hide)'!AI$132,'Capacity Summary'!$B$139:$B$238,0),4),IF(INDEX('Capacity Summary'!$I$139:$BH$238,MATCH('Capacity Backing (Hide)'!AI$132,'Capacity Summary'!$B$139:$B$238,0),MATCH('Capacity Backing (Hide)'!$A165,'Capacity Summary'!$I$138:$BH$138,0))&lt;&gt;0,INDEX('Capacity Summary'!$I$139:$BH$238,MATCH('Capacity Backing (Hide)'!AI$132,'Capacity Summary'!$B$139:$B$238,0),MATCH('Capacity Backing (Hide)'!$A165,'Capacity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(Hide)'!$A165,'Capacity Summary'!$I$138:$BH$138,0))="x",INDEX('Capacity Summary'!$C$139:$F$238,MATCH('Capacity Backing (Hide)'!AJ$132,'Capacity Summary'!$B$139:$B$238,0),4),IF(INDEX('Capacity Summary'!$I$139:$BH$238,MATCH('Capacity Backing (Hide)'!AJ$132,'Capacity Summary'!$B$139:$B$238,0),MATCH('Capacity Backing (Hide)'!$A165,'Capacity Summary'!$I$138:$BH$138,0))&lt;&gt;0,INDEX('Capacity Summary'!$I$139:$BH$238,MATCH('Capacity Backing (Hide)'!AJ$132,'Capacity Summary'!$B$139:$B$238,0),MATCH('Capacity Backing (Hide)'!$A165,'Capacity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(Hide)'!$A165,'Capacity Summary'!$I$138:$BH$138,0))="x",INDEX('Capacity Summary'!$C$139:$F$238,MATCH('Capacity Backing (Hide)'!AK$132,'Capacity Summary'!$B$139:$B$238,0),4),IF(INDEX('Capacity Summary'!$I$139:$BH$238,MATCH('Capacity Backing (Hide)'!AK$132,'Capacity Summary'!$B$139:$B$238,0),MATCH('Capacity Backing (Hide)'!$A165,'Capacity Summary'!$I$138:$BH$138,0))&lt;&gt;0,INDEX('Capacity Summary'!$I$139:$BH$238,MATCH('Capacity Backing (Hide)'!AK$132,'Capacity Summary'!$B$139:$B$238,0),MATCH('Capacity Backing (Hide)'!$A165,'Capacity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(Hide)'!$A165,'Capacity Summary'!$I$138:$BH$138,0))="x",INDEX('Capacity Summary'!$C$139:$F$238,MATCH('Capacity Backing (Hide)'!AL$132,'Capacity Summary'!$B$139:$B$238,0),4),IF(INDEX('Capacity Summary'!$I$139:$BH$238,MATCH('Capacity Backing (Hide)'!AL$132,'Capacity Summary'!$B$139:$B$238,0),MATCH('Capacity Backing (Hide)'!$A165,'Capacity Summary'!$I$138:$BH$138,0))&lt;&gt;0,INDEX('Capacity Summary'!$I$139:$BH$238,MATCH('Capacity Backing (Hide)'!AL$132,'Capacity Summary'!$B$139:$B$238,0),MATCH('Capacity Backing (Hide)'!$A165,'Capacity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(Hide)'!$A165,'Capacity Summary'!$I$138:$BH$138,0))="x",INDEX('Capacity Summary'!$C$139:$F$238,MATCH('Capacity Backing (Hide)'!AM$132,'Capacity Summary'!$B$139:$B$238,0),4),IF(INDEX('Capacity Summary'!$I$139:$BH$238,MATCH('Capacity Backing (Hide)'!AM$132,'Capacity Summary'!$B$139:$B$238,0),MATCH('Capacity Backing (Hide)'!$A165,'Capacity Summary'!$I$138:$BH$138,0))&lt;&gt;0,INDEX('Capacity Summary'!$I$139:$BH$238,MATCH('Capacity Backing (Hide)'!AM$132,'Capacity Summary'!$B$139:$B$238,0),MATCH('Capacity Backing (Hide)'!$A165,'Capacity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(Hide)'!$A165,'Capacity Summary'!$I$138:$BH$138,0))="x",INDEX('Capacity Summary'!$C$139:$F$238,MATCH('Capacity Backing (Hide)'!AN$132,'Capacity Summary'!$B$139:$B$238,0),4),IF(INDEX('Capacity Summary'!$I$139:$BH$238,MATCH('Capacity Backing (Hide)'!AN$132,'Capacity Summary'!$B$139:$B$238,0),MATCH('Capacity Backing (Hide)'!$A165,'Capacity Summary'!$I$138:$BH$138,0))&lt;&gt;0,INDEX('Capacity Summary'!$I$139:$BH$238,MATCH('Capacity Backing (Hide)'!AN$132,'Capacity Summary'!$B$139:$B$238,0),MATCH('Capacity Backing (Hide)'!$A165,'Capacity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(Hide)'!$A165,'Capacity Summary'!$I$138:$BH$138,0))="x",INDEX('Capacity Summary'!$C$139:$F$238,MATCH('Capacity Backing (Hide)'!AO$132,'Capacity Summary'!$B$139:$B$238,0),4),IF(INDEX('Capacity Summary'!$I$139:$BH$238,MATCH('Capacity Backing (Hide)'!AO$132,'Capacity Summary'!$B$139:$B$238,0),MATCH('Capacity Backing (Hide)'!$A165,'Capacity Summary'!$I$138:$BH$138,0))&lt;&gt;0,INDEX('Capacity Summary'!$I$139:$BH$238,MATCH('Capacity Backing (Hide)'!AO$132,'Capacity Summary'!$B$139:$B$238,0),MATCH('Capacity Backing (Hide)'!$A165,'Capacity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(Hide)'!$A165,'Capacity Summary'!$I$138:$BH$138,0))="x",INDEX('Capacity Summary'!$C$139:$F$238,MATCH('Capacity Backing (Hide)'!AP$132,'Capacity Summary'!$B$139:$B$238,0),4),IF(INDEX('Capacity Summary'!$I$139:$BH$238,MATCH('Capacity Backing (Hide)'!AP$132,'Capacity Summary'!$B$139:$B$238,0),MATCH('Capacity Backing (Hide)'!$A165,'Capacity Summary'!$I$138:$BH$138,0))&lt;&gt;0,INDEX('Capacity Summary'!$I$139:$BH$238,MATCH('Capacity Backing (Hide)'!AP$132,'Capacity Summary'!$B$139:$B$238,0),MATCH('Capacity Backing (Hide)'!$A165,'Capacity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(Hide)'!$A165,'Capacity Summary'!$I$138:$BH$138,0))="x",INDEX('Capacity Summary'!$C$139:$F$238,MATCH('Capacity Backing (Hide)'!AQ$132,'Capacity Summary'!$B$139:$B$238,0),4),IF(INDEX('Capacity Summary'!$I$139:$BH$238,MATCH('Capacity Backing (Hide)'!AQ$132,'Capacity Summary'!$B$139:$B$238,0),MATCH('Capacity Backing (Hide)'!$A165,'Capacity Summary'!$I$138:$BH$138,0))&lt;&gt;0,INDEX('Capacity Summary'!$I$139:$BH$238,MATCH('Capacity Backing (Hide)'!AQ$132,'Capacity Summary'!$B$139:$B$238,0),MATCH('Capacity Backing (Hide)'!$A165,'Capacity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(Hide)'!$A165,'Capacity Summary'!$I$138:$BH$138,0))="x",INDEX('Capacity Summary'!$C$139:$F$238,MATCH('Capacity Backing (Hide)'!AR$132,'Capacity Summary'!$B$139:$B$238,0),4),IF(INDEX('Capacity Summary'!$I$139:$BH$238,MATCH('Capacity Backing (Hide)'!AR$132,'Capacity Summary'!$B$139:$B$238,0),MATCH('Capacity Backing (Hide)'!$A165,'Capacity Summary'!$I$138:$BH$138,0))&lt;&gt;0,INDEX('Capacity Summary'!$I$139:$BH$238,MATCH('Capacity Backing (Hide)'!AR$132,'Capacity Summary'!$B$139:$B$238,0),MATCH('Capacity Backing (Hide)'!$A165,'Capacity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(Hide)'!$A165,'Capacity Summary'!$I$138:$BH$138,0))="x",INDEX('Capacity Summary'!$C$139:$F$238,MATCH('Capacity Backing (Hide)'!AS$132,'Capacity Summary'!$B$139:$B$238,0),4),IF(INDEX('Capacity Summary'!$I$139:$BH$238,MATCH('Capacity Backing (Hide)'!AS$132,'Capacity Summary'!$B$139:$B$238,0),MATCH('Capacity Backing (Hide)'!$A165,'Capacity Summary'!$I$138:$BH$138,0))&lt;&gt;0,INDEX('Capacity Summary'!$I$139:$BH$238,MATCH('Capacity Backing (Hide)'!AS$132,'Capacity Summary'!$B$139:$B$238,0),MATCH('Capacity Backing (Hide)'!$A165,'Capacity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(Hide)'!$A165,'Capacity Summary'!$I$138:$BH$138,0))="x",INDEX('Capacity Summary'!$C$139:$F$238,MATCH('Capacity Backing (Hide)'!AT$132,'Capacity Summary'!$B$139:$B$238,0),4),IF(INDEX('Capacity Summary'!$I$139:$BH$238,MATCH('Capacity Backing (Hide)'!AT$132,'Capacity Summary'!$B$139:$B$238,0),MATCH('Capacity Backing (Hide)'!$A165,'Capacity Summary'!$I$138:$BH$138,0))&lt;&gt;0,INDEX('Capacity Summary'!$I$139:$BH$238,MATCH('Capacity Backing (Hide)'!AT$132,'Capacity Summary'!$B$139:$B$238,0),MATCH('Capacity Backing (Hide)'!$A165,'Capacity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(Hide)'!$A165,'Capacity Summary'!$I$138:$BH$138,0))="x",INDEX('Capacity Summary'!$C$139:$F$238,MATCH('Capacity Backing (Hide)'!AU$132,'Capacity Summary'!$B$139:$B$238,0),4),IF(INDEX('Capacity Summary'!$I$139:$BH$238,MATCH('Capacity Backing (Hide)'!AU$132,'Capacity Summary'!$B$139:$B$238,0),MATCH('Capacity Backing (Hide)'!$A165,'Capacity Summary'!$I$138:$BH$138,0))&lt;&gt;0,INDEX('Capacity Summary'!$I$139:$BH$238,MATCH('Capacity Backing (Hide)'!AU$132,'Capacity Summary'!$B$139:$B$238,0),MATCH('Capacity Backing (Hide)'!$A165,'Capacity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(Hide)'!$A165,'Capacity Summary'!$I$138:$BH$138,0))="x",INDEX('Capacity Summary'!$C$139:$F$238,MATCH('Capacity Backing (Hide)'!AV$132,'Capacity Summary'!$B$139:$B$238,0),4),IF(INDEX('Capacity Summary'!$I$139:$BH$238,MATCH('Capacity Backing (Hide)'!AV$132,'Capacity Summary'!$B$139:$B$238,0),MATCH('Capacity Backing (Hide)'!$A165,'Capacity Summary'!$I$138:$BH$138,0))&lt;&gt;0,INDEX('Capacity Summary'!$I$139:$BH$238,MATCH('Capacity Backing (Hide)'!AV$132,'Capacity Summary'!$B$139:$B$238,0),MATCH('Capacity Backing (Hide)'!$A165,'Capacity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(Hide)'!$A165,'Capacity Summary'!$I$138:$BH$138,0))="x",INDEX('Capacity Summary'!$C$139:$F$238,MATCH('Capacity Backing (Hide)'!AW$132,'Capacity Summary'!$B$139:$B$238,0),4),IF(INDEX('Capacity Summary'!$I$139:$BH$238,MATCH('Capacity Backing (Hide)'!AW$132,'Capacity Summary'!$B$139:$B$238,0),MATCH('Capacity Backing (Hide)'!$A165,'Capacity Summary'!$I$138:$BH$138,0))&lt;&gt;0,INDEX('Capacity Summary'!$I$139:$BH$238,MATCH('Capacity Backing (Hide)'!AW$132,'Capacity Summary'!$B$139:$B$238,0),MATCH('Capacity Backing (Hide)'!$A165,'Capacity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(Hide)'!$A165,'Capacity Summary'!$I$138:$BH$138,0))="x",INDEX('Capacity Summary'!$C$139:$F$238,MATCH('Capacity Backing (Hide)'!AX$132,'Capacity Summary'!$B$139:$B$238,0),4),IF(INDEX('Capacity Summary'!$I$139:$BH$238,MATCH('Capacity Backing (Hide)'!AX$132,'Capacity Summary'!$B$139:$B$238,0),MATCH('Capacity Backing (Hide)'!$A165,'Capacity Summary'!$I$138:$BH$138,0))&lt;&gt;0,INDEX('Capacity Summary'!$I$139:$BH$238,MATCH('Capacity Backing (Hide)'!AX$132,'Capacity Summary'!$B$139:$B$238,0),MATCH('Capacity Backing (Hide)'!$A165,'Capacity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(Hide)'!$A165,'Capacity Summary'!$I$138:$BH$138,0))="x",INDEX('Capacity Summary'!$C$139:$F$238,MATCH('Capacity Backing (Hide)'!AY$132,'Capacity Summary'!$B$139:$B$238,0),4),IF(INDEX('Capacity Summary'!$I$139:$BH$238,MATCH('Capacity Backing (Hide)'!AY$132,'Capacity Summary'!$B$139:$B$238,0),MATCH('Capacity Backing (Hide)'!$A165,'Capacity Summary'!$I$138:$BH$138,0))&lt;&gt;0,INDEX('Capacity Summary'!$I$139:$BH$238,MATCH('Capacity Backing (Hide)'!AY$132,'Capacity Summary'!$B$139:$B$238,0),MATCH('Capacity Backing (Hide)'!$A165,'Capacity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(Hide)'!$A165,'Capacity Summary'!$I$138:$BH$138,0))="x",INDEX('Capacity Summary'!$C$139:$F$238,MATCH('Capacity Backing (Hide)'!AZ$132,'Capacity Summary'!$B$139:$B$238,0),4),IF(INDEX('Capacity Summary'!$I$139:$BH$238,MATCH('Capacity Backing (Hide)'!AZ$132,'Capacity Summary'!$B$139:$B$238,0),MATCH('Capacity Backing (Hide)'!$A165,'Capacity Summary'!$I$138:$BH$138,0))&lt;&gt;0,INDEX('Capacity Summary'!$I$139:$BH$238,MATCH('Capacity Backing (Hide)'!AZ$132,'Capacity Summary'!$B$139:$B$238,0),MATCH('Capacity Backing (Hide)'!$A165,'Capacity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(Hide)'!$A165,'Capacity Summary'!$I$138:$BH$138,0))="x",INDEX('Capacity Summary'!$C$139:$F$238,MATCH('Capacity Backing (Hide)'!BA$132,'Capacity Summary'!$B$139:$B$238,0),4),IF(INDEX('Capacity Summary'!$I$139:$BH$238,MATCH('Capacity Backing (Hide)'!BA$132,'Capacity Summary'!$B$139:$B$238,0),MATCH('Capacity Backing (Hide)'!$A165,'Capacity Summary'!$I$138:$BH$138,0))&lt;&gt;0,INDEX('Capacity Summary'!$I$139:$BH$238,MATCH('Capacity Backing (Hide)'!BA$132,'Capacity Summary'!$B$139:$B$238,0),MATCH('Capacity Backing (Hide)'!$A165,'Capacity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(Hide)'!$A165,'Capacity Summary'!$I$138:$BH$138,0))="x",INDEX('Capacity Summary'!$C$139:$F$238,MATCH('Capacity Backing (Hide)'!BB$132,'Capacity Summary'!$B$139:$B$238,0),4),IF(INDEX('Capacity Summary'!$I$139:$BH$238,MATCH('Capacity Backing (Hide)'!BB$132,'Capacity Summary'!$B$139:$B$238,0),MATCH('Capacity Backing (Hide)'!$A165,'Capacity Summary'!$I$138:$BH$138,0))&lt;&gt;0,INDEX('Capacity Summary'!$I$139:$BH$238,MATCH('Capacity Backing (Hide)'!BB$132,'Capacity Summary'!$B$139:$B$238,0),MATCH('Capacity Backing (Hide)'!$A165,'Capacity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(Hide)'!$A165,'Capacity Summary'!$I$138:$BH$138,0))="x",INDEX('Capacity Summary'!$C$139:$F$238,MATCH('Capacity Backing (Hide)'!BC$132,'Capacity Summary'!$B$139:$B$238,0),4),IF(INDEX('Capacity Summary'!$I$139:$BH$238,MATCH('Capacity Backing (Hide)'!BC$132,'Capacity Summary'!$B$139:$B$238,0),MATCH('Capacity Backing (Hide)'!$A165,'Capacity Summary'!$I$138:$BH$138,0))&lt;&gt;0,INDEX('Capacity Summary'!$I$139:$BH$238,MATCH('Capacity Backing (Hide)'!BC$132,'Capacity Summary'!$B$139:$B$238,0),MATCH('Capacity Backing (Hide)'!$A165,'Capacity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(Hide)'!$A165,'Capacity Summary'!$I$138:$BH$138,0))="x",INDEX('Capacity Summary'!$C$139:$F$238,MATCH('Capacity Backing (Hide)'!BD$132,'Capacity Summary'!$B$139:$B$238,0),4),IF(INDEX('Capacity Summary'!$I$139:$BH$238,MATCH('Capacity Backing (Hide)'!BD$132,'Capacity Summary'!$B$139:$B$238,0),MATCH('Capacity Backing (Hide)'!$A165,'Capacity Summary'!$I$138:$BH$138,0))&lt;&gt;0,INDEX('Capacity Summary'!$I$139:$BH$238,MATCH('Capacity Backing (Hide)'!BD$132,'Capacity Summary'!$B$139:$B$238,0),MATCH('Capacity Backing (Hide)'!$A165,'Capacity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(Hide)'!$A165,'Capacity Summary'!$I$138:$BH$138,0))="x",INDEX('Capacity Summary'!$C$139:$F$238,MATCH('Capacity Backing (Hide)'!BE$132,'Capacity Summary'!$B$139:$B$238,0),4),IF(INDEX('Capacity Summary'!$I$139:$BH$238,MATCH('Capacity Backing (Hide)'!BE$132,'Capacity Summary'!$B$139:$B$238,0),MATCH('Capacity Backing (Hide)'!$A165,'Capacity Summary'!$I$138:$BH$138,0))&lt;&gt;0,INDEX('Capacity Summary'!$I$139:$BH$238,MATCH('Capacity Backing (Hide)'!BE$132,'Capacity Summary'!$B$139:$B$238,0),MATCH('Capacity Backing (Hide)'!$A165,'Capacity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(Hide)'!$A165,'Capacity Summary'!$I$138:$BH$138,0))="x",INDEX('Capacity Summary'!$C$139:$F$238,MATCH('Capacity Backing (Hide)'!BF$132,'Capacity Summary'!$B$139:$B$238,0),4),IF(INDEX('Capacity Summary'!$I$139:$BH$238,MATCH('Capacity Backing (Hide)'!BF$132,'Capacity Summary'!$B$139:$B$238,0),MATCH('Capacity Backing (Hide)'!$A165,'Capacity Summary'!$I$138:$BH$138,0))&lt;&gt;0,INDEX('Capacity Summary'!$I$139:$BH$238,MATCH('Capacity Backing (Hide)'!BF$132,'Capacity Summary'!$B$139:$B$238,0),MATCH('Capacity Backing (Hide)'!$A165,'Capacity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(Hide)'!$A165,'Capacity Summary'!$I$138:$BH$138,0))="x",INDEX('Capacity Summary'!$C$139:$F$238,MATCH('Capacity Backing (Hide)'!BG$132,'Capacity Summary'!$B$139:$B$238,0),4),IF(INDEX('Capacity Summary'!$I$139:$BH$238,MATCH('Capacity Backing (Hide)'!BG$132,'Capacity Summary'!$B$139:$B$238,0),MATCH('Capacity Backing (Hide)'!$A165,'Capacity Summary'!$I$138:$BH$138,0))&lt;&gt;0,INDEX('Capacity Summary'!$I$139:$BH$238,MATCH('Capacity Backing (Hide)'!BG$132,'Capacity Summary'!$B$139:$B$238,0),MATCH('Capacity Backing (Hide)'!$A165,'Capacity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(Hide)'!$A165,'Capacity Summary'!$I$138:$BH$138,0))="x",INDEX('Capacity Summary'!$C$139:$F$238,MATCH('Capacity Backing (Hide)'!BH$132,'Capacity Summary'!$B$139:$B$238,0),4),IF(INDEX('Capacity Summary'!$I$139:$BH$238,MATCH('Capacity Backing (Hide)'!BH$132,'Capacity Summary'!$B$139:$B$238,0),MATCH('Capacity Backing (Hide)'!$A165,'Capacity Summary'!$I$138:$BH$138,0))&lt;&gt;0,INDEX('Capacity Summary'!$I$139:$BH$238,MATCH('Capacity Backing (Hide)'!BH$132,'Capacity Summary'!$B$139:$B$238,0),MATCH('Capacity Backing (Hide)'!$A165,'Capacity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(Hide)'!$A165,'Capacity Summary'!$I$138:$BH$138,0))="x",INDEX('Capacity Summary'!$C$139:$F$238,MATCH('Capacity Backing (Hide)'!BI$132,'Capacity Summary'!$B$139:$B$238,0),4),IF(INDEX('Capacity Summary'!$I$139:$BH$238,MATCH('Capacity Backing (Hide)'!BI$132,'Capacity Summary'!$B$139:$B$238,0),MATCH('Capacity Backing (Hide)'!$A165,'Capacity Summary'!$I$138:$BH$138,0))&lt;&gt;0,INDEX('Capacity Summary'!$I$139:$BH$238,MATCH('Capacity Backing (Hide)'!BI$132,'Capacity Summary'!$B$139:$B$238,0),MATCH('Capacity Backing (Hide)'!$A165,'Capacity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(Hide)'!$A165,'Capacity Summary'!$I$138:$BH$138,0))="x",INDEX('Capacity Summary'!$C$139:$F$238,MATCH('Capacity Backing (Hide)'!BJ$132,'Capacity Summary'!$B$139:$B$238,0),4),IF(INDEX('Capacity Summary'!$I$139:$BH$238,MATCH('Capacity Backing (Hide)'!BJ$132,'Capacity Summary'!$B$139:$B$238,0),MATCH('Capacity Backing (Hide)'!$A165,'Capacity Summary'!$I$138:$BH$138,0))&lt;&gt;0,INDEX('Capacity Summary'!$I$139:$BH$238,MATCH('Capacity Backing (Hide)'!BJ$132,'Capacity Summary'!$B$139:$B$238,0),MATCH('Capacity Backing (Hide)'!$A165,'Capacity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(Hide)'!$A165,'Capacity Summary'!$I$138:$BH$138,0))="x",INDEX('Capacity Summary'!$C$139:$F$238,MATCH('Capacity Backing (Hide)'!BK$132,'Capacity Summary'!$B$139:$B$238,0),4),IF(INDEX('Capacity Summary'!$I$139:$BH$238,MATCH('Capacity Backing (Hide)'!BK$132,'Capacity Summary'!$B$139:$B$238,0),MATCH('Capacity Backing (Hide)'!$A165,'Capacity Summary'!$I$138:$BH$138,0))&lt;&gt;0,INDEX('Capacity Summary'!$I$139:$BH$238,MATCH('Capacity Backing (Hide)'!BK$132,'Capacity Summary'!$B$139:$B$238,0),MATCH('Capacity Backing (Hide)'!$A165,'Capacity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(Hide)'!$A165,'Capacity Summary'!$I$138:$BH$138,0))="x",INDEX('Capacity Summary'!$C$139:$F$238,MATCH('Capacity Backing (Hide)'!BL$132,'Capacity Summary'!$B$139:$B$238,0),4),IF(INDEX('Capacity Summary'!$I$139:$BH$238,MATCH('Capacity Backing (Hide)'!BL$132,'Capacity Summary'!$B$139:$B$238,0),MATCH('Capacity Backing (Hide)'!$A165,'Capacity Summary'!$I$138:$BH$138,0))&lt;&gt;0,INDEX('Capacity Summary'!$I$139:$BH$238,MATCH('Capacity Backing (Hide)'!BL$132,'Capacity Summary'!$B$139:$B$238,0),MATCH('Capacity Backing (Hide)'!$A165,'Capacity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(Hide)'!$A165,'Capacity Summary'!$I$138:$BH$138,0))="x",INDEX('Capacity Summary'!$C$139:$F$238,MATCH('Capacity Backing (Hide)'!BM$132,'Capacity Summary'!$B$139:$B$238,0),4),IF(INDEX('Capacity Summary'!$I$139:$BH$238,MATCH('Capacity Backing (Hide)'!BM$132,'Capacity Summary'!$B$139:$B$238,0),MATCH('Capacity Backing (Hide)'!$A165,'Capacity Summary'!$I$138:$BH$138,0))&lt;&gt;0,INDEX('Capacity Summary'!$I$139:$BH$238,MATCH('Capacity Backing (Hide)'!BM$132,'Capacity Summary'!$B$139:$B$238,0),MATCH('Capacity Backing (Hide)'!$A165,'Capacity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(Hide)'!$A165,'Capacity Summary'!$I$138:$BH$138,0))="x",INDEX('Capacity Summary'!$C$139:$F$238,MATCH('Capacity Backing (Hide)'!BN$132,'Capacity Summary'!$B$139:$B$238,0),4),IF(INDEX('Capacity Summary'!$I$139:$BH$238,MATCH('Capacity Backing (Hide)'!BN$132,'Capacity Summary'!$B$139:$B$238,0),MATCH('Capacity Backing (Hide)'!$A165,'Capacity Summary'!$I$138:$BH$138,0))&lt;&gt;0,INDEX('Capacity Summary'!$I$139:$BH$238,MATCH('Capacity Backing (Hide)'!BN$132,'Capacity Summary'!$B$139:$B$238,0),MATCH('Capacity Backing (Hide)'!$A165,'Capacity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(Hide)'!$A165,'Capacity Summary'!$I$138:$BH$138,0))="x",INDEX('Capacity Summary'!$C$139:$F$238,MATCH('Capacity Backing (Hide)'!BO$132,'Capacity Summary'!$B$139:$B$238,0),4),IF(INDEX('Capacity Summary'!$I$139:$BH$238,MATCH('Capacity Backing (Hide)'!BO$132,'Capacity Summary'!$B$139:$B$238,0),MATCH('Capacity Backing (Hide)'!$A165,'Capacity Summary'!$I$138:$BH$138,0))&lt;&gt;0,INDEX('Capacity Summary'!$I$139:$BH$238,MATCH('Capacity Backing (Hide)'!BO$132,'Capacity Summary'!$B$139:$B$238,0),MATCH('Capacity Backing (Hide)'!$A165,'Capacity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(Hide)'!$A165,'Capacity Summary'!$I$138:$BH$138,0))="x",INDEX('Capacity Summary'!$C$139:$F$238,MATCH('Capacity Backing (Hide)'!BP$132,'Capacity Summary'!$B$139:$B$238,0),4),IF(INDEX('Capacity Summary'!$I$139:$BH$238,MATCH('Capacity Backing (Hide)'!BP$132,'Capacity Summary'!$B$139:$B$238,0),MATCH('Capacity Backing (Hide)'!$A165,'Capacity Summary'!$I$138:$BH$138,0))&lt;&gt;0,INDEX('Capacity Summary'!$I$139:$BH$238,MATCH('Capacity Backing (Hide)'!BP$132,'Capacity Summary'!$B$139:$B$238,0),MATCH('Capacity Backing (Hide)'!$A165,'Capacity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(Hide)'!$A165,'Capacity Summary'!$I$138:$BH$138,0))="x",INDEX('Capacity Summary'!$C$139:$F$238,MATCH('Capacity Backing (Hide)'!BQ$132,'Capacity Summary'!$B$139:$B$238,0),4),IF(INDEX('Capacity Summary'!$I$139:$BH$238,MATCH('Capacity Backing (Hide)'!BQ$132,'Capacity Summary'!$B$139:$B$238,0),MATCH('Capacity Backing (Hide)'!$A165,'Capacity Summary'!$I$138:$BH$138,0))&lt;&gt;0,INDEX('Capacity Summary'!$I$139:$BH$238,MATCH('Capacity Backing (Hide)'!BQ$132,'Capacity Summary'!$B$139:$B$238,0),MATCH('Capacity Backing (Hide)'!$A165,'Capacity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(Hide)'!$A165,'Capacity Summary'!$I$138:$BH$138,0))="x",INDEX('Capacity Summary'!$C$139:$F$238,MATCH('Capacity Backing (Hide)'!BR$132,'Capacity Summary'!$B$139:$B$238,0),4),IF(INDEX('Capacity Summary'!$I$139:$BH$238,MATCH('Capacity Backing (Hide)'!BR$132,'Capacity Summary'!$B$139:$B$238,0),MATCH('Capacity Backing (Hide)'!$A165,'Capacity Summary'!$I$138:$BH$138,0))&lt;&gt;0,INDEX('Capacity Summary'!$I$139:$BH$238,MATCH('Capacity Backing (Hide)'!BR$132,'Capacity Summary'!$B$139:$B$238,0),MATCH('Capacity Backing (Hide)'!$A165,'Capacity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(Hide)'!$A165,'Capacity Summary'!$I$138:$BH$138,0))="x",INDEX('Capacity Summary'!$C$139:$F$238,MATCH('Capacity Backing (Hide)'!BS$132,'Capacity Summary'!$B$139:$B$238,0),4),IF(INDEX('Capacity Summary'!$I$139:$BH$238,MATCH('Capacity Backing (Hide)'!BS$132,'Capacity Summary'!$B$139:$B$238,0),MATCH('Capacity Backing (Hide)'!$A165,'Capacity Summary'!$I$138:$BH$138,0))&lt;&gt;0,INDEX('Capacity Summary'!$I$139:$BH$238,MATCH('Capacity Backing (Hide)'!BS$132,'Capacity Summary'!$B$139:$B$238,0),MATCH('Capacity Backing (Hide)'!$A165,'Capacity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(Hide)'!$A165,'Capacity Summary'!$I$138:$BH$138,0))="x",INDEX('Capacity Summary'!$C$139:$F$238,MATCH('Capacity Backing (Hide)'!BT$132,'Capacity Summary'!$B$139:$B$238,0),4),IF(INDEX('Capacity Summary'!$I$139:$BH$238,MATCH('Capacity Backing (Hide)'!BT$132,'Capacity Summary'!$B$139:$B$238,0),MATCH('Capacity Backing (Hide)'!$A165,'Capacity Summary'!$I$138:$BH$138,0))&lt;&gt;0,INDEX('Capacity Summary'!$I$139:$BH$238,MATCH('Capacity Backing (Hide)'!BT$132,'Capacity Summary'!$B$139:$B$238,0),MATCH('Capacity Backing (Hide)'!$A165,'Capacity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(Hide)'!$A165,'Capacity Summary'!$I$138:$BH$138,0))="x",INDEX('Capacity Summary'!$C$139:$F$238,MATCH('Capacity Backing (Hide)'!BU$132,'Capacity Summary'!$B$139:$B$238,0),4),IF(INDEX('Capacity Summary'!$I$139:$BH$238,MATCH('Capacity Backing (Hide)'!BU$132,'Capacity Summary'!$B$139:$B$238,0),MATCH('Capacity Backing (Hide)'!$A165,'Capacity Summary'!$I$138:$BH$138,0))&lt;&gt;0,INDEX('Capacity Summary'!$I$139:$BH$238,MATCH('Capacity Backing (Hide)'!BU$132,'Capacity Summary'!$B$139:$B$238,0),MATCH('Capacity Backing (Hide)'!$A165,'Capacity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(Hide)'!$A165,'Capacity Summary'!$I$138:$BH$138,0))="x",INDEX('Capacity Summary'!$C$139:$F$238,MATCH('Capacity Backing (Hide)'!BV$132,'Capacity Summary'!$B$139:$B$238,0),4),IF(INDEX('Capacity Summary'!$I$139:$BH$238,MATCH('Capacity Backing (Hide)'!BV$132,'Capacity Summary'!$B$139:$B$238,0),MATCH('Capacity Backing (Hide)'!$A165,'Capacity Summary'!$I$138:$BH$138,0))&lt;&gt;0,INDEX('Capacity Summary'!$I$139:$BH$238,MATCH('Capacity Backing (Hide)'!BV$132,'Capacity Summary'!$B$139:$B$238,0),MATCH('Capacity Backing (Hide)'!$A165,'Capacity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(Hide)'!$A165,'Capacity Summary'!$I$138:$BH$138,0))="x",INDEX('Capacity Summary'!$C$139:$F$238,MATCH('Capacity Backing (Hide)'!BW$132,'Capacity Summary'!$B$139:$B$238,0),4),IF(INDEX('Capacity Summary'!$I$139:$BH$238,MATCH('Capacity Backing (Hide)'!BW$132,'Capacity Summary'!$B$139:$B$238,0),MATCH('Capacity Backing (Hide)'!$A165,'Capacity Summary'!$I$138:$BH$138,0))&lt;&gt;0,INDEX('Capacity Summary'!$I$139:$BH$238,MATCH('Capacity Backing (Hide)'!BW$132,'Capacity Summary'!$B$139:$B$238,0),MATCH('Capacity Backing (Hide)'!$A165,'Capacity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(Hide)'!$A165,'Capacity Summary'!$I$138:$BH$138,0))="x",INDEX('Capacity Summary'!$C$139:$F$238,MATCH('Capacity Backing (Hide)'!BX$132,'Capacity Summary'!$B$139:$B$238,0),4),IF(INDEX('Capacity Summary'!$I$139:$BH$238,MATCH('Capacity Backing (Hide)'!BX$132,'Capacity Summary'!$B$139:$B$238,0),MATCH('Capacity Backing (Hide)'!$A165,'Capacity Summary'!$I$138:$BH$138,0))&lt;&gt;0,INDEX('Capacity Summary'!$I$139:$BH$238,MATCH('Capacity Backing (Hide)'!BX$132,'Capacity Summary'!$B$139:$B$238,0),MATCH('Capacity Backing (Hide)'!$A165,'Capacity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(Hide)'!$A165,'Capacity Summary'!$I$138:$BH$138,0))="x",INDEX('Capacity Summary'!$C$139:$F$238,MATCH('Capacity Backing (Hide)'!BY$132,'Capacity Summary'!$B$139:$B$238,0),4),IF(INDEX('Capacity Summary'!$I$139:$BH$238,MATCH('Capacity Backing (Hide)'!BY$132,'Capacity Summary'!$B$139:$B$238,0),MATCH('Capacity Backing (Hide)'!$A165,'Capacity Summary'!$I$138:$BH$138,0))&lt;&gt;0,INDEX('Capacity Summary'!$I$139:$BH$238,MATCH('Capacity Backing (Hide)'!BY$132,'Capacity Summary'!$B$139:$B$238,0),MATCH('Capacity Backing (Hide)'!$A165,'Capacity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(Hide)'!$A165,'Capacity Summary'!$I$138:$BH$138,0))="x",INDEX('Capacity Summary'!$C$139:$F$238,MATCH('Capacity Backing (Hide)'!BZ$132,'Capacity Summary'!$B$139:$B$238,0),4),IF(INDEX('Capacity Summary'!$I$139:$BH$238,MATCH('Capacity Backing (Hide)'!BZ$132,'Capacity Summary'!$B$139:$B$238,0),MATCH('Capacity Backing (Hide)'!$A165,'Capacity Summary'!$I$138:$BH$138,0))&lt;&gt;0,INDEX('Capacity Summary'!$I$139:$BH$238,MATCH('Capacity Backing (Hide)'!BZ$132,'Capacity Summary'!$B$139:$B$238,0),MATCH('Capacity Backing (Hide)'!$A165,'Capacity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(Hide)'!$A165,'Capacity Summary'!$I$138:$BH$138,0))="x",INDEX('Capacity Summary'!$C$139:$F$238,MATCH('Capacity Backing (Hide)'!CA$132,'Capacity Summary'!$B$139:$B$238,0),4),IF(INDEX('Capacity Summary'!$I$139:$BH$238,MATCH('Capacity Backing (Hide)'!CA$132,'Capacity Summary'!$B$139:$B$238,0),MATCH('Capacity Backing (Hide)'!$A165,'Capacity Summary'!$I$138:$BH$138,0))&lt;&gt;0,INDEX('Capacity Summary'!$I$139:$BH$238,MATCH('Capacity Backing (Hide)'!CA$132,'Capacity Summary'!$B$139:$B$238,0),MATCH('Capacity Backing (Hide)'!$A165,'Capacity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(Hide)'!$A165,'Capacity Summary'!$I$138:$BH$138,0))="x",INDEX('Capacity Summary'!$C$139:$F$238,MATCH('Capacity Backing (Hide)'!CB$132,'Capacity Summary'!$B$139:$B$238,0),4),IF(INDEX('Capacity Summary'!$I$139:$BH$238,MATCH('Capacity Backing (Hide)'!CB$132,'Capacity Summary'!$B$139:$B$238,0),MATCH('Capacity Backing (Hide)'!$A165,'Capacity Summary'!$I$138:$BH$138,0))&lt;&gt;0,INDEX('Capacity Summary'!$I$139:$BH$238,MATCH('Capacity Backing (Hide)'!CB$132,'Capacity Summary'!$B$139:$B$238,0),MATCH('Capacity Backing (Hide)'!$A165,'Capacity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(Hide)'!$A165,'Capacity Summary'!$I$138:$BH$138,0))="x",INDEX('Capacity Summary'!$C$139:$F$238,MATCH('Capacity Backing (Hide)'!CC$132,'Capacity Summary'!$B$139:$B$238,0),4),IF(INDEX('Capacity Summary'!$I$139:$BH$238,MATCH('Capacity Backing (Hide)'!CC$132,'Capacity Summary'!$B$139:$B$238,0),MATCH('Capacity Backing (Hide)'!$A165,'Capacity Summary'!$I$138:$BH$138,0))&lt;&gt;0,INDEX('Capacity Summary'!$I$139:$BH$238,MATCH('Capacity Backing (Hide)'!CC$132,'Capacity Summary'!$B$139:$B$238,0),MATCH('Capacity Backing (Hide)'!$A165,'Capacity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(Hide)'!$A165,'Capacity Summary'!$I$138:$BH$138,0))="x",INDEX('Capacity Summary'!$C$139:$F$238,MATCH('Capacity Backing (Hide)'!CD$132,'Capacity Summary'!$B$139:$B$238,0),4),IF(INDEX('Capacity Summary'!$I$139:$BH$238,MATCH('Capacity Backing (Hide)'!CD$132,'Capacity Summary'!$B$139:$B$238,0),MATCH('Capacity Backing (Hide)'!$A165,'Capacity Summary'!$I$138:$BH$138,0))&lt;&gt;0,INDEX('Capacity Summary'!$I$139:$BH$238,MATCH('Capacity Backing (Hide)'!CD$132,'Capacity Summary'!$B$139:$B$238,0),MATCH('Capacity Backing (Hide)'!$A165,'Capacity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(Hide)'!$A165,'Capacity Summary'!$I$138:$BH$138,0))="x",INDEX('Capacity Summary'!$C$139:$F$238,MATCH('Capacity Backing (Hide)'!CE$132,'Capacity Summary'!$B$139:$B$238,0),4),IF(INDEX('Capacity Summary'!$I$139:$BH$238,MATCH('Capacity Backing (Hide)'!CE$132,'Capacity Summary'!$B$139:$B$238,0),MATCH('Capacity Backing (Hide)'!$A165,'Capacity Summary'!$I$138:$BH$138,0))&lt;&gt;0,INDEX('Capacity Summary'!$I$139:$BH$238,MATCH('Capacity Backing (Hide)'!CE$132,'Capacity Summary'!$B$139:$B$238,0),MATCH('Capacity Backing (Hide)'!$A165,'Capacity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(Hide)'!$A165,'Capacity Summary'!$I$138:$BH$138,0))="x",INDEX('Capacity Summary'!$C$139:$F$238,MATCH('Capacity Backing (Hide)'!CF$132,'Capacity Summary'!$B$139:$B$238,0),4),IF(INDEX('Capacity Summary'!$I$139:$BH$238,MATCH('Capacity Backing (Hide)'!CF$132,'Capacity Summary'!$B$139:$B$238,0),MATCH('Capacity Backing (Hide)'!$A165,'Capacity Summary'!$I$138:$BH$138,0))&lt;&gt;0,INDEX('Capacity Summary'!$I$139:$BH$238,MATCH('Capacity Backing (Hide)'!CF$132,'Capacity Summary'!$B$139:$B$238,0),MATCH('Capacity Backing (Hide)'!$A165,'Capacity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(Hide)'!$A165,'Capacity Summary'!$I$138:$BH$138,0))="x",INDEX('Capacity Summary'!$C$139:$F$238,MATCH('Capacity Backing (Hide)'!CG$132,'Capacity Summary'!$B$139:$B$238,0),4),IF(INDEX('Capacity Summary'!$I$139:$BH$238,MATCH('Capacity Backing (Hide)'!CG$132,'Capacity Summary'!$B$139:$B$238,0),MATCH('Capacity Backing (Hide)'!$A165,'Capacity Summary'!$I$138:$BH$138,0))&lt;&gt;0,INDEX('Capacity Summary'!$I$139:$BH$238,MATCH('Capacity Backing (Hide)'!CG$132,'Capacity Summary'!$B$139:$B$238,0),MATCH('Capacity Backing (Hide)'!$A165,'Capacity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(Hide)'!$A165,'Capacity Summary'!$I$138:$BH$138,0))="x",INDEX('Capacity Summary'!$C$139:$F$238,MATCH('Capacity Backing (Hide)'!CH$132,'Capacity Summary'!$B$139:$B$238,0),4),IF(INDEX('Capacity Summary'!$I$139:$BH$238,MATCH('Capacity Backing (Hide)'!CH$132,'Capacity Summary'!$B$139:$B$238,0),MATCH('Capacity Backing (Hide)'!$A165,'Capacity Summary'!$I$138:$BH$138,0))&lt;&gt;0,INDEX('Capacity Summary'!$I$139:$BH$238,MATCH('Capacity Backing (Hide)'!CH$132,'Capacity Summary'!$B$139:$B$238,0),MATCH('Capacity Backing (Hide)'!$A165,'Capacity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(Hide)'!$A165,'Capacity Summary'!$I$138:$BH$138,0))="x",INDEX('Capacity Summary'!$C$139:$F$238,MATCH('Capacity Backing (Hide)'!CI$132,'Capacity Summary'!$B$139:$B$238,0),4),IF(INDEX('Capacity Summary'!$I$139:$BH$238,MATCH('Capacity Backing (Hide)'!CI$132,'Capacity Summary'!$B$139:$B$238,0),MATCH('Capacity Backing (Hide)'!$A165,'Capacity Summary'!$I$138:$BH$138,0))&lt;&gt;0,INDEX('Capacity Summary'!$I$139:$BH$238,MATCH('Capacity Backing (Hide)'!CI$132,'Capacity Summary'!$B$139:$B$238,0),MATCH('Capacity Backing (Hide)'!$A165,'Capacity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(Hide)'!$A165,'Capacity Summary'!$I$138:$BH$138,0))="x",INDEX('Capacity Summary'!$C$139:$F$238,MATCH('Capacity Backing (Hide)'!CJ$132,'Capacity Summary'!$B$139:$B$238,0),4),IF(INDEX('Capacity Summary'!$I$139:$BH$238,MATCH('Capacity Backing (Hide)'!CJ$132,'Capacity Summary'!$B$139:$B$238,0),MATCH('Capacity Backing (Hide)'!$A165,'Capacity Summary'!$I$138:$BH$138,0))&lt;&gt;0,INDEX('Capacity Summary'!$I$139:$BH$238,MATCH('Capacity Backing (Hide)'!CJ$132,'Capacity Summary'!$B$139:$B$238,0),MATCH('Capacity Backing (Hide)'!$A165,'Capacity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(Hide)'!$A165,'Capacity Summary'!$I$138:$BH$138,0))="x",INDEX('Capacity Summary'!$C$139:$F$238,MATCH('Capacity Backing (Hide)'!CK$132,'Capacity Summary'!$B$139:$B$238,0),4),IF(INDEX('Capacity Summary'!$I$139:$BH$238,MATCH('Capacity Backing (Hide)'!CK$132,'Capacity Summary'!$B$139:$B$238,0),MATCH('Capacity Backing (Hide)'!$A165,'Capacity Summary'!$I$138:$BH$138,0))&lt;&gt;0,INDEX('Capacity Summary'!$I$139:$BH$238,MATCH('Capacity Backing (Hide)'!CK$132,'Capacity Summary'!$B$139:$B$238,0),MATCH('Capacity Backing (Hide)'!$A165,'Capacity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(Hide)'!$A165,'Capacity Summary'!$I$138:$BH$138,0))="x",INDEX('Capacity Summary'!$C$139:$F$238,MATCH('Capacity Backing (Hide)'!CL$132,'Capacity Summary'!$B$139:$B$238,0),4),IF(INDEX('Capacity Summary'!$I$139:$BH$238,MATCH('Capacity Backing (Hide)'!CL$132,'Capacity Summary'!$B$139:$B$238,0),MATCH('Capacity Backing (Hide)'!$A165,'Capacity Summary'!$I$138:$BH$138,0))&lt;&gt;0,INDEX('Capacity Summary'!$I$139:$BH$238,MATCH('Capacity Backing (Hide)'!CL$132,'Capacity Summary'!$B$139:$B$238,0),MATCH('Capacity Backing (Hide)'!$A165,'Capacity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(Hide)'!$A165,'Capacity Summary'!$I$138:$BH$138,0))="x",INDEX('Capacity Summary'!$C$139:$F$238,MATCH('Capacity Backing (Hide)'!CM$132,'Capacity Summary'!$B$139:$B$238,0),4),IF(INDEX('Capacity Summary'!$I$139:$BH$238,MATCH('Capacity Backing (Hide)'!CM$132,'Capacity Summary'!$B$139:$B$238,0),MATCH('Capacity Backing (Hide)'!$A165,'Capacity Summary'!$I$138:$BH$138,0))&lt;&gt;0,INDEX('Capacity Summary'!$I$139:$BH$238,MATCH('Capacity Backing (Hide)'!CM$132,'Capacity Summary'!$B$139:$B$238,0),MATCH('Capacity Backing (Hide)'!$A165,'Capacity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(Hide)'!$A165,'Capacity Summary'!$I$138:$BH$138,0))="x",INDEX('Capacity Summary'!$C$139:$F$238,MATCH('Capacity Backing (Hide)'!CN$132,'Capacity Summary'!$B$139:$B$238,0),4),IF(INDEX('Capacity Summary'!$I$139:$BH$238,MATCH('Capacity Backing (Hide)'!CN$132,'Capacity Summary'!$B$139:$B$238,0),MATCH('Capacity Backing (Hide)'!$A165,'Capacity Summary'!$I$138:$BH$138,0))&lt;&gt;0,INDEX('Capacity Summary'!$I$139:$BH$238,MATCH('Capacity Backing (Hide)'!CN$132,'Capacity Summary'!$B$139:$B$238,0),MATCH('Capacity Backing (Hide)'!$A165,'Capacity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(Hide)'!$A165,'Capacity Summary'!$I$138:$BH$138,0))="x",INDEX('Capacity Summary'!$C$139:$F$238,MATCH('Capacity Backing (Hide)'!CO$132,'Capacity Summary'!$B$139:$B$238,0),4),IF(INDEX('Capacity Summary'!$I$139:$BH$238,MATCH('Capacity Backing (Hide)'!CO$132,'Capacity Summary'!$B$139:$B$238,0),MATCH('Capacity Backing (Hide)'!$A165,'Capacity Summary'!$I$138:$BH$138,0))&lt;&gt;0,INDEX('Capacity Summary'!$I$139:$BH$238,MATCH('Capacity Backing (Hide)'!CO$132,'Capacity Summary'!$B$139:$B$238,0),MATCH('Capacity Backing (Hide)'!$A165,'Capacity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(Hide)'!$A165,'Capacity Summary'!$I$138:$BH$138,0))="x",INDEX('Capacity Summary'!$C$139:$F$238,MATCH('Capacity Backing (Hide)'!CP$132,'Capacity Summary'!$B$139:$B$238,0),4),IF(INDEX('Capacity Summary'!$I$139:$BH$238,MATCH('Capacity Backing (Hide)'!CP$132,'Capacity Summary'!$B$139:$B$238,0),MATCH('Capacity Backing (Hide)'!$A165,'Capacity Summary'!$I$138:$BH$138,0))&lt;&gt;0,INDEX('Capacity Summary'!$I$139:$BH$238,MATCH('Capacity Backing (Hide)'!CP$132,'Capacity Summary'!$B$139:$B$238,0),MATCH('Capacity Backing (Hide)'!$A165,'Capacity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(Hide)'!$A165,'Capacity Summary'!$I$138:$BH$138,0))="x",INDEX('Capacity Summary'!$C$139:$F$238,MATCH('Capacity Backing (Hide)'!CQ$132,'Capacity Summary'!$B$139:$B$238,0),4),IF(INDEX('Capacity Summary'!$I$139:$BH$238,MATCH('Capacity Backing (Hide)'!CQ$132,'Capacity Summary'!$B$139:$B$238,0),MATCH('Capacity Backing (Hide)'!$A165,'Capacity Summary'!$I$138:$BH$138,0))&lt;&gt;0,INDEX('Capacity Summary'!$I$139:$BH$238,MATCH('Capacity Backing (Hide)'!CQ$132,'Capacity Summary'!$B$139:$B$238,0),MATCH('Capacity Backing (Hide)'!$A165,'Capacity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(Hide)'!$A165,'Capacity Summary'!$I$138:$BH$138,0))="x",INDEX('Capacity Summary'!$C$139:$F$238,MATCH('Capacity Backing (Hide)'!CR$132,'Capacity Summary'!$B$139:$B$238,0),4),IF(INDEX('Capacity Summary'!$I$139:$BH$238,MATCH('Capacity Backing (Hide)'!CR$132,'Capacity Summary'!$B$139:$B$238,0),MATCH('Capacity Backing (Hide)'!$A165,'Capacity Summary'!$I$138:$BH$138,0))&lt;&gt;0,INDEX('Capacity Summary'!$I$139:$BH$238,MATCH('Capacity Backing (Hide)'!CR$132,'Capacity Summary'!$B$139:$B$238,0),MATCH('Capacity Backing (Hide)'!$A165,'Capacity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(Hide)'!$A165,'Capacity Summary'!$I$138:$BH$138,0))="x",INDEX('Capacity Summary'!$C$139:$F$238,MATCH('Capacity Backing (Hide)'!CS$132,'Capacity Summary'!$B$139:$B$238,0),4),IF(INDEX('Capacity Summary'!$I$139:$BH$238,MATCH('Capacity Backing (Hide)'!CS$132,'Capacity Summary'!$B$139:$B$238,0),MATCH('Capacity Backing (Hide)'!$A165,'Capacity Summary'!$I$138:$BH$138,0))&lt;&gt;0,INDEX('Capacity Summary'!$I$139:$BH$238,MATCH('Capacity Backing (Hide)'!CS$132,'Capacity Summary'!$B$139:$B$238,0),MATCH('Capacity Backing (Hide)'!$A165,'Capacity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(Hide)'!$A165,'Capacity Summary'!$I$138:$BH$138,0))="x",INDEX('Capacity Summary'!$C$139:$F$238,MATCH('Capacity Backing (Hide)'!CT$132,'Capacity Summary'!$B$139:$B$238,0),4),IF(INDEX('Capacity Summary'!$I$139:$BH$238,MATCH('Capacity Backing (Hide)'!CT$132,'Capacity Summary'!$B$139:$B$238,0),MATCH('Capacity Backing (Hide)'!$A165,'Capacity Summary'!$I$138:$BH$138,0))&lt;&gt;0,INDEX('Capacity Summary'!$I$139:$BH$238,MATCH('Capacity Backing (Hide)'!CT$132,'Capacity Summary'!$B$139:$B$238,0),MATCH('Capacity Backing (Hide)'!$A165,'Capacity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(Hide)'!$A165,'Capacity Summary'!$I$138:$BH$138,0))="x",INDEX('Capacity Summary'!$C$139:$F$238,MATCH('Capacity Backing (Hide)'!CU$132,'Capacity Summary'!$B$139:$B$238,0),4),IF(INDEX('Capacity Summary'!$I$139:$BH$238,MATCH('Capacity Backing (Hide)'!CU$132,'Capacity Summary'!$B$139:$B$238,0),MATCH('Capacity Backing (Hide)'!$A165,'Capacity Summary'!$I$138:$BH$138,0))&lt;&gt;0,INDEX('Capacity Summary'!$I$139:$BH$238,MATCH('Capacity Backing (Hide)'!CU$132,'Capacity Summary'!$B$139:$B$238,0),MATCH('Capacity Backing (Hide)'!$A165,'Capacity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(Hide)'!$A165,'Capacity Summary'!$I$138:$BH$138,0))="x",INDEX('Capacity Summary'!$C$139:$F$238,MATCH('Capacity Backing (Hide)'!CV$132,'Capacity Summary'!$B$139:$B$238,0),4),IF(INDEX('Capacity Summary'!$I$139:$BH$238,MATCH('Capacity Backing (Hide)'!CV$132,'Capacity Summary'!$B$139:$B$238,0),MATCH('Capacity Backing (Hide)'!$A165,'Capacity Summary'!$I$138:$BH$138,0))&lt;&gt;0,INDEX('Capacity Summary'!$I$139:$BH$238,MATCH('Capacity Backing (Hide)'!CV$132,'Capacity Summary'!$B$139:$B$238,0),MATCH('Capacity Backing (Hide)'!$A165,'Capacity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(Hide)'!$A165,'Capacity Summary'!$I$138:$BH$138,0))="x",INDEX('Capacity Summary'!$C$139:$F$238,MATCH('Capacity Backing (Hide)'!CW$132,'Capacity Summary'!$B$139:$B$238,0),4),IF(INDEX('Capacity Summary'!$I$139:$BH$238,MATCH('Capacity Backing (Hide)'!CW$132,'Capacity Summary'!$B$139:$B$238,0),MATCH('Capacity Backing (Hide)'!$A165,'Capacity Summary'!$I$138:$BH$138,0))&lt;&gt;0,INDEX('Capacity Summary'!$I$139:$BH$238,MATCH('Capacity Backing (Hide)'!CW$132,'Capacity Summary'!$B$139:$B$238,0),MATCH('Capacity Backing (Hide)'!$A165,'Capacity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(Hide)'!$A166,'Capacity Summary'!$I$138:$BH$138,0))="x",INDEX('Capacity Summary'!$C$139:$F$238,MATCH('Capacity Backing (Hide)'!B$132,'Capacity Summary'!$B$139:$B$238,0),4),IF(INDEX('Capacity Summary'!$I$139:$BH$238,MATCH('Capacity Backing (Hide)'!B$132,'Capacity Summary'!$B$139:$B$238,0),MATCH('Capacity Backing (Hide)'!$A166,'Capacity Summary'!$I$138:$BH$138,0))&lt;&gt;0,INDEX('Capacity Summary'!$I$139:$BH$238,MATCH('Capacity Backing (Hide)'!B$132,'Capacity Summary'!$B$139:$B$238,0),MATCH('Capacity Backing (Hide)'!$A166,'Capacity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(Hide)'!$A166,'Capacity Summary'!$I$138:$BH$138,0))="x",INDEX('Capacity Summary'!$C$139:$F$238,MATCH('Capacity Backing (Hide)'!C$132,'Capacity Summary'!$B$139:$B$238,0),4),IF(INDEX('Capacity Summary'!$I$139:$BH$238,MATCH('Capacity Backing (Hide)'!C$132,'Capacity Summary'!$B$139:$B$238,0),MATCH('Capacity Backing (Hide)'!$A166,'Capacity Summary'!$I$138:$BH$138,0))&lt;&gt;0,INDEX('Capacity Summary'!$I$139:$BH$238,MATCH('Capacity Backing (Hide)'!C$132,'Capacity Summary'!$B$139:$B$238,0),MATCH('Capacity Backing (Hide)'!$A166,'Capacity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(Hide)'!$A166,'Capacity Summary'!$I$138:$BH$138,0))="x",INDEX('Capacity Summary'!$C$139:$F$238,MATCH('Capacity Backing (Hide)'!D$132,'Capacity Summary'!$B$139:$B$238,0),4),IF(INDEX('Capacity Summary'!$I$139:$BH$238,MATCH('Capacity Backing (Hide)'!D$132,'Capacity Summary'!$B$139:$B$238,0),MATCH('Capacity Backing (Hide)'!$A166,'Capacity Summary'!$I$138:$BH$138,0))&lt;&gt;0,INDEX('Capacity Summary'!$I$139:$BH$238,MATCH('Capacity Backing (Hide)'!D$132,'Capacity Summary'!$B$139:$B$238,0),MATCH('Capacity Backing (Hide)'!$A166,'Capacity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(Hide)'!$A166,'Capacity Summary'!$I$138:$BH$138,0))="x",INDEX('Capacity Summary'!$C$139:$F$238,MATCH('Capacity Backing (Hide)'!E$132,'Capacity Summary'!$B$139:$B$238,0),4),IF(INDEX('Capacity Summary'!$I$139:$BH$238,MATCH('Capacity Backing (Hide)'!E$132,'Capacity Summary'!$B$139:$B$238,0),MATCH('Capacity Backing (Hide)'!$A166,'Capacity Summary'!$I$138:$BH$138,0))&lt;&gt;0,INDEX('Capacity Summary'!$I$139:$BH$238,MATCH('Capacity Backing (Hide)'!E$132,'Capacity Summary'!$B$139:$B$238,0),MATCH('Capacity Backing (Hide)'!$A166,'Capacity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(Hide)'!$A166,'Capacity Summary'!$I$138:$BH$138,0))="x",INDEX('Capacity Summary'!$C$139:$F$238,MATCH('Capacity Backing (Hide)'!F$132,'Capacity Summary'!$B$139:$B$238,0),4),IF(INDEX('Capacity Summary'!$I$139:$BH$238,MATCH('Capacity Backing (Hide)'!F$132,'Capacity Summary'!$B$139:$B$238,0),MATCH('Capacity Backing (Hide)'!$A166,'Capacity Summary'!$I$138:$BH$138,0))&lt;&gt;0,INDEX('Capacity Summary'!$I$139:$BH$238,MATCH('Capacity Backing (Hide)'!F$132,'Capacity Summary'!$B$139:$B$238,0),MATCH('Capacity Backing (Hide)'!$A166,'Capacity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(Hide)'!$A166,'Capacity Summary'!$I$138:$BH$138,0))="x",INDEX('Capacity Summary'!$C$139:$F$238,MATCH('Capacity Backing (Hide)'!G$132,'Capacity Summary'!$B$139:$B$238,0),4),IF(INDEX('Capacity Summary'!$I$139:$BH$238,MATCH('Capacity Backing (Hide)'!G$132,'Capacity Summary'!$B$139:$B$238,0),MATCH('Capacity Backing (Hide)'!$A166,'Capacity Summary'!$I$138:$BH$138,0))&lt;&gt;0,INDEX('Capacity Summary'!$I$139:$BH$238,MATCH('Capacity Backing (Hide)'!G$132,'Capacity Summary'!$B$139:$B$238,0),MATCH('Capacity Backing (Hide)'!$A166,'Capacity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(Hide)'!$A166,'Capacity Summary'!$I$138:$BH$138,0))="x",INDEX('Capacity Summary'!$C$139:$F$238,MATCH('Capacity Backing (Hide)'!H$132,'Capacity Summary'!$B$139:$B$238,0),4),IF(INDEX('Capacity Summary'!$I$139:$BH$238,MATCH('Capacity Backing (Hide)'!H$132,'Capacity Summary'!$B$139:$B$238,0),MATCH('Capacity Backing (Hide)'!$A166,'Capacity Summary'!$I$138:$BH$138,0))&lt;&gt;0,INDEX('Capacity Summary'!$I$139:$BH$238,MATCH('Capacity Backing (Hide)'!H$132,'Capacity Summary'!$B$139:$B$238,0),MATCH('Capacity Backing (Hide)'!$A166,'Capacity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(Hide)'!$A166,'Capacity Summary'!$I$138:$BH$138,0))="x",INDEX('Capacity Summary'!$C$139:$F$238,MATCH('Capacity Backing (Hide)'!I$132,'Capacity Summary'!$B$139:$B$238,0),4),IF(INDEX('Capacity Summary'!$I$139:$BH$238,MATCH('Capacity Backing (Hide)'!I$132,'Capacity Summary'!$B$139:$B$238,0),MATCH('Capacity Backing (Hide)'!$A166,'Capacity Summary'!$I$138:$BH$138,0))&lt;&gt;0,INDEX('Capacity Summary'!$I$139:$BH$238,MATCH('Capacity Backing (Hide)'!I$132,'Capacity Summary'!$B$139:$B$238,0),MATCH('Capacity Backing (Hide)'!$A166,'Capacity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(Hide)'!$A166,'Capacity Summary'!$I$138:$BH$138,0))="x",INDEX('Capacity Summary'!$C$139:$F$238,MATCH('Capacity Backing (Hide)'!J$132,'Capacity Summary'!$B$139:$B$238,0),4),IF(INDEX('Capacity Summary'!$I$139:$BH$238,MATCH('Capacity Backing (Hide)'!J$132,'Capacity Summary'!$B$139:$B$238,0),MATCH('Capacity Backing (Hide)'!$A166,'Capacity Summary'!$I$138:$BH$138,0))&lt;&gt;0,INDEX('Capacity Summary'!$I$139:$BH$238,MATCH('Capacity Backing (Hide)'!J$132,'Capacity Summary'!$B$139:$B$238,0),MATCH('Capacity Backing (Hide)'!$A166,'Capacity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(Hide)'!$A166,'Capacity Summary'!$I$138:$BH$138,0))="x",INDEX('Capacity Summary'!$C$139:$F$238,MATCH('Capacity Backing (Hide)'!K$132,'Capacity Summary'!$B$139:$B$238,0),4),IF(INDEX('Capacity Summary'!$I$139:$BH$238,MATCH('Capacity Backing (Hide)'!K$132,'Capacity Summary'!$B$139:$B$238,0),MATCH('Capacity Backing (Hide)'!$A166,'Capacity Summary'!$I$138:$BH$138,0))&lt;&gt;0,INDEX('Capacity Summary'!$I$139:$BH$238,MATCH('Capacity Backing (Hide)'!K$132,'Capacity Summary'!$B$139:$B$238,0),MATCH('Capacity Backing (Hide)'!$A166,'Capacity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(Hide)'!$A166,'Capacity Summary'!$I$138:$BH$138,0))="x",INDEX('Capacity Summary'!$C$139:$F$238,MATCH('Capacity Backing (Hide)'!L$132,'Capacity Summary'!$B$139:$B$238,0),4),IF(INDEX('Capacity Summary'!$I$139:$BH$238,MATCH('Capacity Backing (Hide)'!L$132,'Capacity Summary'!$B$139:$B$238,0),MATCH('Capacity Backing (Hide)'!$A166,'Capacity Summary'!$I$138:$BH$138,0))&lt;&gt;0,INDEX('Capacity Summary'!$I$139:$BH$238,MATCH('Capacity Backing (Hide)'!L$132,'Capacity Summary'!$B$139:$B$238,0),MATCH('Capacity Backing (Hide)'!$A166,'Capacity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(Hide)'!$A166,'Capacity Summary'!$I$138:$BH$138,0))="x",INDEX('Capacity Summary'!$C$139:$F$238,MATCH('Capacity Backing (Hide)'!M$132,'Capacity Summary'!$B$139:$B$238,0),4),IF(INDEX('Capacity Summary'!$I$139:$BH$238,MATCH('Capacity Backing (Hide)'!M$132,'Capacity Summary'!$B$139:$B$238,0),MATCH('Capacity Backing (Hide)'!$A166,'Capacity Summary'!$I$138:$BH$138,0))&lt;&gt;0,INDEX('Capacity Summary'!$I$139:$BH$238,MATCH('Capacity Backing (Hide)'!M$132,'Capacity Summary'!$B$139:$B$238,0),MATCH('Capacity Backing (Hide)'!$A166,'Capacity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(Hide)'!$A166,'Capacity Summary'!$I$138:$BH$138,0))="x",INDEX('Capacity Summary'!$C$139:$F$238,MATCH('Capacity Backing (Hide)'!N$132,'Capacity Summary'!$B$139:$B$238,0),4),IF(INDEX('Capacity Summary'!$I$139:$BH$238,MATCH('Capacity Backing (Hide)'!N$132,'Capacity Summary'!$B$139:$B$238,0),MATCH('Capacity Backing (Hide)'!$A166,'Capacity Summary'!$I$138:$BH$138,0))&lt;&gt;0,INDEX('Capacity Summary'!$I$139:$BH$238,MATCH('Capacity Backing (Hide)'!N$132,'Capacity Summary'!$B$139:$B$238,0),MATCH('Capacity Backing (Hide)'!$A166,'Capacity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(Hide)'!$A166,'Capacity Summary'!$I$138:$BH$138,0))="x",INDEX('Capacity Summary'!$C$139:$F$238,MATCH('Capacity Backing (Hide)'!O$132,'Capacity Summary'!$B$139:$B$238,0),4),IF(INDEX('Capacity Summary'!$I$139:$BH$238,MATCH('Capacity Backing (Hide)'!O$132,'Capacity Summary'!$B$139:$B$238,0),MATCH('Capacity Backing (Hide)'!$A166,'Capacity Summary'!$I$138:$BH$138,0))&lt;&gt;0,INDEX('Capacity Summary'!$I$139:$BH$238,MATCH('Capacity Backing (Hide)'!O$132,'Capacity Summary'!$B$139:$B$238,0),MATCH('Capacity Backing (Hide)'!$A166,'Capacity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(Hide)'!$A166,'Capacity Summary'!$I$138:$BH$138,0))="x",INDEX('Capacity Summary'!$C$139:$F$238,MATCH('Capacity Backing (Hide)'!P$132,'Capacity Summary'!$B$139:$B$238,0),4),IF(INDEX('Capacity Summary'!$I$139:$BH$238,MATCH('Capacity Backing (Hide)'!P$132,'Capacity Summary'!$B$139:$B$238,0),MATCH('Capacity Backing (Hide)'!$A166,'Capacity Summary'!$I$138:$BH$138,0))&lt;&gt;0,INDEX('Capacity Summary'!$I$139:$BH$238,MATCH('Capacity Backing (Hide)'!P$132,'Capacity Summary'!$B$139:$B$238,0),MATCH('Capacity Backing (Hide)'!$A166,'Capacity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(Hide)'!$A166,'Capacity Summary'!$I$138:$BH$138,0))="x",INDEX('Capacity Summary'!$C$139:$F$238,MATCH('Capacity Backing (Hide)'!Q$132,'Capacity Summary'!$B$139:$B$238,0),4),IF(INDEX('Capacity Summary'!$I$139:$BH$238,MATCH('Capacity Backing (Hide)'!Q$132,'Capacity Summary'!$B$139:$B$238,0),MATCH('Capacity Backing (Hide)'!$A166,'Capacity Summary'!$I$138:$BH$138,0))&lt;&gt;0,INDEX('Capacity Summary'!$I$139:$BH$238,MATCH('Capacity Backing (Hide)'!Q$132,'Capacity Summary'!$B$139:$B$238,0),MATCH('Capacity Backing (Hide)'!$A166,'Capacity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(Hide)'!$A166,'Capacity Summary'!$I$138:$BH$138,0))="x",INDEX('Capacity Summary'!$C$139:$F$238,MATCH('Capacity Backing (Hide)'!R$132,'Capacity Summary'!$B$139:$B$238,0),4),IF(INDEX('Capacity Summary'!$I$139:$BH$238,MATCH('Capacity Backing (Hide)'!R$132,'Capacity Summary'!$B$139:$B$238,0),MATCH('Capacity Backing (Hide)'!$A166,'Capacity Summary'!$I$138:$BH$138,0))&lt;&gt;0,INDEX('Capacity Summary'!$I$139:$BH$238,MATCH('Capacity Backing (Hide)'!R$132,'Capacity Summary'!$B$139:$B$238,0),MATCH('Capacity Backing (Hide)'!$A166,'Capacity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(Hide)'!$A166,'Capacity Summary'!$I$138:$BH$138,0))="x",INDEX('Capacity Summary'!$C$139:$F$238,MATCH('Capacity Backing (Hide)'!S$132,'Capacity Summary'!$B$139:$B$238,0),4),IF(INDEX('Capacity Summary'!$I$139:$BH$238,MATCH('Capacity Backing (Hide)'!S$132,'Capacity Summary'!$B$139:$B$238,0),MATCH('Capacity Backing (Hide)'!$A166,'Capacity Summary'!$I$138:$BH$138,0))&lt;&gt;0,INDEX('Capacity Summary'!$I$139:$BH$238,MATCH('Capacity Backing (Hide)'!S$132,'Capacity Summary'!$B$139:$B$238,0),MATCH('Capacity Backing (Hide)'!$A166,'Capacity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(Hide)'!$A166,'Capacity Summary'!$I$138:$BH$138,0))="x",INDEX('Capacity Summary'!$C$139:$F$238,MATCH('Capacity Backing (Hide)'!T$132,'Capacity Summary'!$B$139:$B$238,0),4),IF(INDEX('Capacity Summary'!$I$139:$BH$238,MATCH('Capacity Backing (Hide)'!T$132,'Capacity Summary'!$B$139:$B$238,0),MATCH('Capacity Backing (Hide)'!$A166,'Capacity Summary'!$I$138:$BH$138,0))&lt;&gt;0,INDEX('Capacity Summary'!$I$139:$BH$238,MATCH('Capacity Backing (Hide)'!T$132,'Capacity Summary'!$B$139:$B$238,0),MATCH('Capacity Backing (Hide)'!$A166,'Capacity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(Hide)'!$A166,'Capacity Summary'!$I$138:$BH$138,0))="x",INDEX('Capacity Summary'!$C$139:$F$238,MATCH('Capacity Backing (Hide)'!U$132,'Capacity Summary'!$B$139:$B$238,0),4),IF(INDEX('Capacity Summary'!$I$139:$BH$238,MATCH('Capacity Backing (Hide)'!U$132,'Capacity Summary'!$B$139:$B$238,0),MATCH('Capacity Backing (Hide)'!$A166,'Capacity Summary'!$I$138:$BH$138,0))&lt;&gt;0,INDEX('Capacity Summary'!$I$139:$BH$238,MATCH('Capacity Backing (Hide)'!U$132,'Capacity Summary'!$B$139:$B$238,0),MATCH('Capacity Backing (Hide)'!$A166,'Capacity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(Hide)'!$A166,'Capacity Summary'!$I$138:$BH$138,0))="x",INDEX('Capacity Summary'!$C$139:$F$238,MATCH('Capacity Backing (Hide)'!V$132,'Capacity Summary'!$B$139:$B$238,0),4),IF(INDEX('Capacity Summary'!$I$139:$BH$238,MATCH('Capacity Backing (Hide)'!V$132,'Capacity Summary'!$B$139:$B$238,0),MATCH('Capacity Backing (Hide)'!$A166,'Capacity Summary'!$I$138:$BH$138,0))&lt;&gt;0,INDEX('Capacity Summary'!$I$139:$BH$238,MATCH('Capacity Backing (Hide)'!V$132,'Capacity Summary'!$B$139:$B$238,0),MATCH('Capacity Backing (Hide)'!$A166,'Capacity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(Hide)'!$A166,'Capacity Summary'!$I$138:$BH$138,0))="x",INDEX('Capacity Summary'!$C$139:$F$238,MATCH('Capacity Backing (Hide)'!W$132,'Capacity Summary'!$B$139:$B$238,0),4),IF(INDEX('Capacity Summary'!$I$139:$BH$238,MATCH('Capacity Backing (Hide)'!W$132,'Capacity Summary'!$B$139:$B$238,0),MATCH('Capacity Backing (Hide)'!$A166,'Capacity Summary'!$I$138:$BH$138,0))&lt;&gt;0,INDEX('Capacity Summary'!$I$139:$BH$238,MATCH('Capacity Backing (Hide)'!W$132,'Capacity Summary'!$B$139:$B$238,0),MATCH('Capacity Backing (Hide)'!$A166,'Capacity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(Hide)'!$A166,'Capacity Summary'!$I$138:$BH$138,0))="x",INDEX('Capacity Summary'!$C$139:$F$238,MATCH('Capacity Backing (Hide)'!X$132,'Capacity Summary'!$B$139:$B$238,0),4),IF(INDEX('Capacity Summary'!$I$139:$BH$238,MATCH('Capacity Backing (Hide)'!X$132,'Capacity Summary'!$B$139:$B$238,0),MATCH('Capacity Backing (Hide)'!$A166,'Capacity Summary'!$I$138:$BH$138,0))&lt;&gt;0,INDEX('Capacity Summary'!$I$139:$BH$238,MATCH('Capacity Backing (Hide)'!X$132,'Capacity Summary'!$B$139:$B$238,0),MATCH('Capacity Backing (Hide)'!$A166,'Capacity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(Hide)'!$A166,'Capacity Summary'!$I$138:$BH$138,0))="x",INDEX('Capacity Summary'!$C$139:$F$238,MATCH('Capacity Backing (Hide)'!Y$132,'Capacity Summary'!$B$139:$B$238,0),4),IF(INDEX('Capacity Summary'!$I$139:$BH$238,MATCH('Capacity Backing (Hide)'!Y$132,'Capacity Summary'!$B$139:$B$238,0),MATCH('Capacity Backing (Hide)'!$A166,'Capacity Summary'!$I$138:$BH$138,0))&lt;&gt;0,INDEX('Capacity Summary'!$I$139:$BH$238,MATCH('Capacity Backing (Hide)'!Y$132,'Capacity Summary'!$B$139:$B$238,0),MATCH('Capacity Backing (Hide)'!$A166,'Capacity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(Hide)'!$A166,'Capacity Summary'!$I$138:$BH$138,0))="x",INDEX('Capacity Summary'!$C$139:$F$238,MATCH('Capacity Backing (Hide)'!Z$132,'Capacity Summary'!$B$139:$B$238,0),4),IF(INDEX('Capacity Summary'!$I$139:$BH$238,MATCH('Capacity Backing (Hide)'!Z$132,'Capacity Summary'!$B$139:$B$238,0),MATCH('Capacity Backing (Hide)'!$A166,'Capacity Summary'!$I$138:$BH$138,0))&lt;&gt;0,INDEX('Capacity Summary'!$I$139:$BH$238,MATCH('Capacity Backing (Hide)'!Z$132,'Capacity Summary'!$B$139:$B$238,0),MATCH('Capacity Backing (Hide)'!$A166,'Capacity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(Hide)'!$A166,'Capacity Summary'!$I$138:$BH$138,0))="x",INDEX('Capacity Summary'!$C$139:$F$238,MATCH('Capacity Backing (Hide)'!AA$132,'Capacity Summary'!$B$139:$B$238,0),4),IF(INDEX('Capacity Summary'!$I$139:$BH$238,MATCH('Capacity Backing (Hide)'!AA$132,'Capacity Summary'!$B$139:$B$238,0),MATCH('Capacity Backing (Hide)'!$A166,'Capacity Summary'!$I$138:$BH$138,0))&lt;&gt;0,INDEX('Capacity Summary'!$I$139:$BH$238,MATCH('Capacity Backing (Hide)'!AA$132,'Capacity Summary'!$B$139:$B$238,0),MATCH('Capacity Backing (Hide)'!$A166,'Capacity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(Hide)'!$A166,'Capacity Summary'!$I$138:$BH$138,0))="x",INDEX('Capacity Summary'!$C$139:$F$238,MATCH('Capacity Backing (Hide)'!AB$132,'Capacity Summary'!$B$139:$B$238,0),4),IF(INDEX('Capacity Summary'!$I$139:$BH$238,MATCH('Capacity Backing (Hide)'!AB$132,'Capacity Summary'!$B$139:$B$238,0),MATCH('Capacity Backing (Hide)'!$A166,'Capacity Summary'!$I$138:$BH$138,0))&lt;&gt;0,INDEX('Capacity Summary'!$I$139:$BH$238,MATCH('Capacity Backing (Hide)'!AB$132,'Capacity Summary'!$B$139:$B$238,0),MATCH('Capacity Backing (Hide)'!$A166,'Capacity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(Hide)'!$A166,'Capacity Summary'!$I$138:$BH$138,0))="x",INDEX('Capacity Summary'!$C$139:$F$238,MATCH('Capacity Backing (Hide)'!AC$132,'Capacity Summary'!$B$139:$B$238,0),4),IF(INDEX('Capacity Summary'!$I$139:$BH$238,MATCH('Capacity Backing (Hide)'!AC$132,'Capacity Summary'!$B$139:$B$238,0),MATCH('Capacity Backing (Hide)'!$A166,'Capacity Summary'!$I$138:$BH$138,0))&lt;&gt;0,INDEX('Capacity Summary'!$I$139:$BH$238,MATCH('Capacity Backing (Hide)'!AC$132,'Capacity Summary'!$B$139:$B$238,0),MATCH('Capacity Backing (Hide)'!$A166,'Capacity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(Hide)'!$A166,'Capacity Summary'!$I$138:$BH$138,0))="x",INDEX('Capacity Summary'!$C$139:$F$238,MATCH('Capacity Backing (Hide)'!AD$132,'Capacity Summary'!$B$139:$B$238,0),4),IF(INDEX('Capacity Summary'!$I$139:$BH$238,MATCH('Capacity Backing (Hide)'!AD$132,'Capacity Summary'!$B$139:$B$238,0),MATCH('Capacity Backing (Hide)'!$A166,'Capacity Summary'!$I$138:$BH$138,0))&lt;&gt;0,INDEX('Capacity Summary'!$I$139:$BH$238,MATCH('Capacity Backing (Hide)'!AD$132,'Capacity Summary'!$B$139:$B$238,0),MATCH('Capacity Backing (Hide)'!$A166,'Capacity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(Hide)'!$A166,'Capacity Summary'!$I$138:$BH$138,0))="x",INDEX('Capacity Summary'!$C$139:$F$238,MATCH('Capacity Backing (Hide)'!AE$132,'Capacity Summary'!$B$139:$B$238,0),4),IF(INDEX('Capacity Summary'!$I$139:$BH$238,MATCH('Capacity Backing (Hide)'!AE$132,'Capacity Summary'!$B$139:$B$238,0),MATCH('Capacity Backing (Hide)'!$A166,'Capacity Summary'!$I$138:$BH$138,0))&lt;&gt;0,INDEX('Capacity Summary'!$I$139:$BH$238,MATCH('Capacity Backing (Hide)'!AE$132,'Capacity Summary'!$B$139:$B$238,0),MATCH('Capacity Backing (Hide)'!$A166,'Capacity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(Hide)'!$A166,'Capacity Summary'!$I$138:$BH$138,0))="x",INDEX('Capacity Summary'!$C$139:$F$238,MATCH('Capacity Backing (Hide)'!AF$132,'Capacity Summary'!$B$139:$B$238,0),4),IF(INDEX('Capacity Summary'!$I$139:$BH$238,MATCH('Capacity Backing (Hide)'!AF$132,'Capacity Summary'!$B$139:$B$238,0),MATCH('Capacity Backing (Hide)'!$A166,'Capacity Summary'!$I$138:$BH$138,0))&lt;&gt;0,INDEX('Capacity Summary'!$I$139:$BH$238,MATCH('Capacity Backing (Hide)'!AF$132,'Capacity Summary'!$B$139:$B$238,0),MATCH('Capacity Backing (Hide)'!$A166,'Capacity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(Hide)'!$A166,'Capacity Summary'!$I$138:$BH$138,0))="x",INDEX('Capacity Summary'!$C$139:$F$238,MATCH('Capacity Backing (Hide)'!AG$132,'Capacity Summary'!$B$139:$B$238,0),4),IF(INDEX('Capacity Summary'!$I$139:$BH$238,MATCH('Capacity Backing (Hide)'!AG$132,'Capacity Summary'!$B$139:$B$238,0),MATCH('Capacity Backing (Hide)'!$A166,'Capacity Summary'!$I$138:$BH$138,0))&lt;&gt;0,INDEX('Capacity Summary'!$I$139:$BH$238,MATCH('Capacity Backing (Hide)'!AG$132,'Capacity Summary'!$B$139:$B$238,0),MATCH('Capacity Backing (Hide)'!$A166,'Capacity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(Hide)'!$A166,'Capacity Summary'!$I$138:$BH$138,0))="x",INDEX('Capacity Summary'!$C$139:$F$238,MATCH('Capacity Backing (Hide)'!AH$132,'Capacity Summary'!$B$139:$B$238,0),4),IF(INDEX('Capacity Summary'!$I$139:$BH$238,MATCH('Capacity Backing (Hide)'!AH$132,'Capacity Summary'!$B$139:$B$238,0),MATCH('Capacity Backing (Hide)'!$A166,'Capacity Summary'!$I$138:$BH$138,0))&lt;&gt;0,INDEX('Capacity Summary'!$I$139:$BH$238,MATCH('Capacity Backing (Hide)'!AH$132,'Capacity Summary'!$B$139:$B$238,0),MATCH('Capacity Backing (Hide)'!$A166,'Capacity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(Hide)'!$A166,'Capacity Summary'!$I$138:$BH$138,0))="x",INDEX('Capacity Summary'!$C$139:$F$238,MATCH('Capacity Backing (Hide)'!AI$132,'Capacity Summary'!$B$139:$B$238,0),4),IF(INDEX('Capacity Summary'!$I$139:$BH$238,MATCH('Capacity Backing (Hide)'!AI$132,'Capacity Summary'!$B$139:$B$238,0),MATCH('Capacity Backing (Hide)'!$A166,'Capacity Summary'!$I$138:$BH$138,0))&lt;&gt;0,INDEX('Capacity Summary'!$I$139:$BH$238,MATCH('Capacity Backing (Hide)'!AI$132,'Capacity Summary'!$B$139:$B$238,0),MATCH('Capacity Backing (Hide)'!$A166,'Capacity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(Hide)'!$A166,'Capacity Summary'!$I$138:$BH$138,0))="x",INDEX('Capacity Summary'!$C$139:$F$238,MATCH('Capacity Backing (Hide)'!AJ$132,'Capacity Summary'!$B$139:$B$238,0),4),IF(INDEX('Capacity Summary'!$I$139:$BH$238,MATCH('Capacity Backing (Hide)'!AJ$132,'Capacity Summary'!$B$139:$B$238,0),MATCH('Capacity Backing (Hide)'!$A166,'Capacity Summary'!$I$138:$BH$138,0))&lt;&gt;0,INDEX('Capacity Summary'!$I$139:$BH$238,MATCH('Capacity Backing (Hide)'!AJ$132,'Capacity Summary'!$B$139:$B$238,0),MATCH('Capacity Backing (Hide)'!$A166,'Capacity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(Hide)'!$A166,'Capacity Summary'!$I$138:$BH$138,0))="x",INDEX('Capacity Summary'!$C$139:$F$238,MATCH('Capacity Backing (Hide)'!AK$132,'Capacity Summary'!$B$139:$B$238,0),4),IF(INDEX('Capacity Summary'!$I$139:$BH$238,MATCH('Capacity Backing (Hide)'!AK$132,'Capacity Summary'!$B$139:$B$238,0),MATCH('Capacity Backing (Hide)'!$A166,'Capacity Summary'!$I$138:$BH$138,0))&lt;&gt;0,INDEX('Capacity Summary'!$I$139:$BH$238,MATCH('Capacity Backing (Hide)'!AK$132,'Capacity Summary'!$B$139:$B$238,0),MATCH('Capacity Backing (Hide)'!$A166,'Capacity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(Hide)'!$A166,'Capacity Summary'!$I$138:$BH$138,0))="x",INDEX('Capacity Summary'!$C$139:$F$238,MATCH('Capacity Backing (Hide)'!AL$132,'Capacity Summary'!$B$139:$B$238,0),4),IF(INDEX('Capacity Summary'!$I$139:$BH$238,MATCH('Capacity Backing (Hide)'!AL$132,'Capacity Summary'!$B$139:$B$238,0),MATCH('Capacity Backing (Hide)'!$A166,'Capacity Summary'!$I$138:$BH$138,0))&lt;&gt;0,INDEX('Capacity Summary'!$I$139:$BH$238,MATCH('Capacity Backing (Hide)'!AL$132,'Capacity Summary'!$B$139:$B$238,0),MATCH('Capacity Backing (Hide)'!$A166,'Capacity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(Hide)'!$A166,'Capacity Summary'!$I$138:$BH$138,0))="x",INDEX('Capacity Summary'!$C$139:$F$238,MATCH('Capacity Backing (Hide)'!AM$132,'Capacity Summary'!$B$139:$B$238,0),4),IF(INDEX('Capacity Summary'!$I$139:$BH$238,MATCH('Capacity Backing (Hide)'!AM$132,'Capacity Summary'!$B$139:$B$238,0),MATCH('Capacity Backing (Hide)'!$A166,'Capacity Summary'!$I$138:$BH$138,0))&lt;&gt;0,INDEX('Capacity Summary'!$I$139:$BH$238,MATCH('Capacity Backing (Hide)'!AM$132,'Capacity Summary'!$B$139:$B$238,0),MATCH('Capacity Backing (Hide)'!$A166,'Capacity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(Hide)'!$A166,'Capacity Summary'!$I$138:$BH$138,0))="x",INDEX('Capacity Summary'!$C$139:$F$238,MATCH('Capacity Backing (Hide)'!AN$132,'Capacity Summary'!$B$139:$B$238,0),4),IF(INDEX('Capacity Summary'!$I$139:$BH$238,MATCH('Capacity Backing (Hide)'!AN$132,'Capacity Summary'!$B$139:$B$238,0),MATCH('Capacity Backing (Hide)'!$A166,'Capacity Summary'!$I$138:$BH$138,0))&lt;&gt;0,INDEX('Capacity Summary'!$I$139:$BH$238,MATCH('Capacity Backing (Hide)'!AN$132,'Capacity Summary'!$B$139:$B$238,0),MATCH('Capacity Backing (Hide)'!$A166,'Capacity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(Hide)'!$A166,'Capacity Summary'!$I$138:$BH$138,0))="x",INDEX('Capacity Summary'!$C$139:$F$238,MATCH('Capacity Backing (Hide)'!AO$132,'Capacity Summary'!$B$139:$B$238,0),4),IF(INDEX('Capacity Summary'!$I$139:$BH$238,MATCH('Capacity Backing (Hide)'!AO$132,'Capacity Summary'!$B$139:$B$238,0),MATCH('Capacity Backing (Hide)'!$A166,'Capacity Summary'!$I$138:$BH$138,0))&lt;&gt;0,INDEX('Capacity Summary'!$I$139:$BH$238,MATCH('Capacity Backing (Hide)'!AO$132,'Capacity Summary'!$B$139:$B$238,0),MATCH('Capacity Backing (Hide)'!$A166,'Capacity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(Hide)'!$A166,'Capacity Summary'!$I$138:$BH$138,0))="x",INDEX('Capacity Summary'!$C$139:$F$238,MATCH('Capacity Backing (Hide)'!AP$132,'Capacity Summary'!$B$139:$B$238,0),4),IF(INDEX('Capacity Summary'!$I$139:$BH$238,MATCH('Capacity Backing (Hide)'!AP$132,'Capacity Summary'!$B$139:$B$238,0),MATCH('Capacity Backing (Hide)'!$A166,'Capacity Summary'!$I$138:$BH$138,0))&lt;&gt;0,INDEX('Capacity Summary'!$I$139:$BH$238,MATCH('Capacity Backing (Hide)'!AP$132,'Capacity Summary'!$B$139:$B$238,0),MATCH('Capacity Backing (Hide)'!$A166,'Capacity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(Hide)'!$A166,'Capacity Summary'!$I$138:$BH$138,0))="x",INDEX('Capacity Summary'!$C$139:$F$238,MATCH('Capacity Backing (Hide)'!AQ$132,'Capacity Summary'!$B$139:$B$238,0),4),IF(INDEX('Capacity Summary'!$I$139:$BH$238,MATCH('Capacity Backing (Hide)'!AQ$132,'Capacity Summary'!$B$139:$B$238,0),MATCH('Capacity Backing (Hide)'!$A166,'Capacity Summary'!$I$138:$BH$138,0))&lt;&gt;0,INDEX('Capacity Summary'!$I$139:$BH$238,MATCH('Capacity Backing (Hide)'!AQ$132,'Capacity Summary'!$B$139:$B$238,0),MATCH('Capacity Backing (Hide)'!$A166,'Capacity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(Hide)'!$A166,'Capacity Summary'!$I$138:$BH$138,0))="x",INDEX('Capacity Summary'!$C$139:$F$238,MATCH('Capacity Backing (Hide)'!AR$132,'Capacity Summary'!$B$139:$B$238,0),4),IF(INDEX('Capacity Summary'!$I$139:$BH$238,MATCH('Capacity Backing (Hide)'!AR$132,'Capacity Summary'!$B$139:$B$238,0),MATCH('Capacity Backing (Hide)'!$A166,'Capacity Summary'!$I$138:$BH$138,0))&lt;&gt;0,INDEX('Capacity Summary'!$I$139:$BH$238,MATCH('Capacity Backing (Hide)'!AR$132,'Capacity Summary'!$B$139:$B$238,0),MATCH('Capacity Backing (Hide)'!$A166,'Capacity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(Hide)'!$A166,'Capacity Summary'!$I$138:$BH$138,0))="x",INDEX('Capacity Summary'!$C$139:$F$238,MATCH('Capacity Backing (Hide)'!AS$132,'Capacity Summary'!$B$139:$B$238,0),4),IF(INDEX('Capacity Summary'!$I$139:$BH$238,MATCH('Capacity Backing (Hide)'!AS$132,'Capacity Summary'!$B$139:$B$238,0),MATCH('Capacity Backing (Hide)'!$A166,'Capacity Summary'!$I$138:$BH$138,0))&lt;&gt;0,INDEX('Capacity Summary'!$I$139:$BH$238,MATCH('Capacity Backing (Hide)'!AS$132,'Capacity Summary'!$B$139:$B$238,0),MATCH('Capacity Backing (Hide)'!$A166,'Capacity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(Hide)'!$A166,'Capacity Summary'!$I$138:$BH$138,0))="x",INDEX('Capacity Summary'!$C$139:$F$238,MATCH('Capacity Backing (Hide)'!AT$132,'Capacity Summary'!$B$139:$B$238,0),4),IF(INDEX('Capacity Summary'!$I$139:$BH$238,MATCH('Capacity Backing (Hide)'!AT$132,'Capacity Summary'!$B$139:$B$238,0),MATCH('Capacity Backing (Hide)'!$A166,'Capacity Summary'!$I$138:$BH$138,0))&lt;&gt;0,INDEX('Capacity Summary'!$I$139:$BH$238,MATCH('Capacity Backing (Hide)'!AT$132,'Capacity Summary'!$B$139:$B$238,0),MATCH('Capacity Backing (Hide)'!$A166,'Capacity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(Hide)'!$A166,'Capacity Summary'!$I$138:$BH$138,0))="x",INDEX('Capacity Summary'!$C$139:$F$238,MATCH('Capacity Backing (Hide)'!AU$132,'Capacity Summary'!$B$139:$B$238,0),4),IF(INDEX('Capacity Summary'!$I$139:$BH$238,MATCH('Capacity Backing (Hide)'!AU$132,'Capacity Summary'!$B$139:$B$238,0),MATCH('Capacity Backing (Hide)'!$A166,'Capacity Summary'!$I$138:$BH$138,0))&lt;&gt;0,INDEX('Capacity Summary'!$I$139:$BH$238,MATCH('Capacity Backing (Hide)'!AU$132,'Capacity Summary'!$B$139:$B$238,0),MATCH('Capacity Backing (Hide)'!$A166,'Capacity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(Hide)'!$A166,'Capacity Summary'!$I$138:$BH$138,0))="x",INDEX('Capacity Summary'!$C$139:$F$238,MATCH('Capacity Backing (Hide)'!AV$132,'Capacity Summary'!$B$139:$B$238,0),4),IF(INDEX('Capacity Summary'!$I$139:$BH$238,MATCH('Capacity Backing (Hide)'!AV$132,'Capacity Summary'!$B$139:$B$238,0),MATCH('Capacity Backing (Hide)'!$A166,'Capacity Summary'!$I$138:$BH$138,0))&lt;&gt;0,INDEX('Capacity Summary'!$I$139:$BH$238,MATCH('Capacity Backing (Hide)'!AV$132,'Capacity Summary'!$B$139:$B$238,0),MATCH('Capacity Backing (Hide)'!$A166,'Capacity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(Hide)'!$A166,'Capacity Summary'!$I$138:$BH$138,0))="x",INDEX('Capacity Summary'!$C$139:$F$238,MATCH('Capacity Backing (Hide)'!AW$132,'Capacity Summary'!$B$139:$B$238,0),4),IF(INDEX('Capacity Summary'!$I$139:$BH$238,MATCH('Capacity Backing (Hide)'!AW$132,'Capacity Summary'!$B$139:$B$238,0),MATCH('Capacity Backing (Hide)'!$A166,'Capacity Summary'!$I$138:$BH$138,0))&lt;&gt;0,INDEX('Capacity Summary'!$I$139:$BH$238,MATCH('Capacity Backing (Hide)'!AW$132,'Capacity Summary'!$B$139:$B$238,0),MATCH('Capacity Backing (Hide)'!$A166,'Capacity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(Hide)'!$A166,'Capacity Summary'!$I$138:$BH$138,0))="x",INDEX('Capacity Summary'!$C$139:$F$238,MATCH('Capacity Backing (Hide)'!AX$132,'Capacity Summary'!$B$139:$B$238,0),4),IF(INDEX('Capacity Summary'!$I$139:$BH$238,MATCH('Capacity Backing (Hide)'!AX$132,'Capacity Summary'!$B$139:$B$238,0),MATCH('Capacity Backing (Hide)'!$A166,'Capacity Summary'!$I$138:$BH$138,0))&lt;&gt;0,INDEX('Capacity Summary'!$I$139:$BH$238,MATCH('Capacity Backing (Hide)'!AX$132,'Capacity Summary'!$B$139:$B$238,0),MATCH('Capacity Backing (Hide)'!$A166,'Capacity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(Hide)'!$A166,'Capacity Summary'!$I$138:$BH$138,0))="x",INDEX('Capacity Summary'!$C$139:$F$238,MATCH('Capacity Backing (Hide)'!AY$132,'Capacity Summary'!$B$139:$B$238,0),4),IF(INDEX('Capacity Summary'!$I$139:$BH$238,MATCH('Capacity Backing (Hide)'!AY$132,'Capacity Summary'!$B$139:$B$238,0),MATCH('Capacity Backing (Hide)'!$A166,'Capacity Summary'!$I$138:$BH$138,0))&lt;&gt;0,INDEX('Capacity Summary'!$I$139:$BH$238,MATCH('Capacity Backing (Hide)'!AY$132,'Capacity Summary'!$B$139:$B$238,0),MATCH('Capacity Backing (Hide)'!$A166,'Capacity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(Hide)'!$A166,'Capacity Summary'!$I$138:$BH$138,0))="x",INDEX('Capacity Summary'!$C$139:$F$238,MATCH('Capacity Backing (Hide)'!AZ$132,'Capacity Summary'!$B$139:$B$238,0),4),IF(INDEX('Capacity Summary'!$I$139:$BH$238,MATCH('Capacity Backing (Hide)'!AZ$132,'Capacity Summary'!$B$139:$B$238,0),MATCH('Capacity Backing (Hide)'!$A166,'Capacity Summary'!$I$138:$BH$138,0))&lt;&gt;0,INDEX('Capacity Summary'!$I$139:$BH$238,MATCH('Capacity Backing (Hide)'!AZ$132,'Capacity Summary'!$B$139:$B$238,0),MATCH('Capacity Backing (Hide)'!$A166,'Capacity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(Hide)'!$A166,'Capacity Summary'!$I$138:$BH$138,0))="x",INDEX('Capacity Summary'!$C$139:$F$238,MATCH('Capacity Backing (Hide)'!BA$132,'Capacity Summary'!$B$139:$B$238,0),4),IF(INDEX('Capacity Summary'!$I$139:$BH$238,MATCH('Capacity Backing (Hide)'!BA$132,'Capacity Summary'!$B$139:$B$238,0),MATCH('Capacity Backing (Hide)'!$A166,'Capacity Summary'!$I$138:$BH$138,0))&lt;&gt;0,INDEX('Capacity Summary'!$I$139:$BH$238,MATCH('Capacity Backing (Hide)'!BA$132,'Capacity Summary'!$B$139:$B$238,0),MATCH('Capacity Backing (Hide)'!$A166,'Capacity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(Hide)'!$A166,'Capacity Summary'!$I$138:$BH$138,0))="x",INDEX('Capacity Summary'!$C$139:$F$238,MATCH('Capacity Backing (Hide)'!BB$132,'Capacity Summary'!$B$139:$B$238,0),4),IF(INDEX('Capacity Summary'!$I$139:$BH$238,MATCH('Capacity Backing (Hide)'!BB$132,'Capacity Summary'!$B$139:$B$238,0),MATCH('Capacity Backing (Hide)'!$A166,'Capacity Summary'!$I$138:$BH$138,0))&lt;&gt;0,INDEX('Capacity Summary'!$I$139:$BH$238,MATCH('Capacity Backing (Hide)'!BB$132,'Capacity Summary'!$B$139:$B$238,0),MATCH('Capacity Backing (Hide)'!$A166,'Capacity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(Hide)'!$A166,'Capacity Summary'!$I$138:$BH$138,0))="x",INDEX('Capacity Summary'!$C$139:$F$238,MATCH('Capacity Backing (Hide)'!BC$132,'Capacity Summary'!$B$139:$B$238,0),4),IF(INDEX('Capacity Summary'!$I$139:$BH$238,MATCH('Capacity Backing (Hide)'!BC$132,'Capacity Summary'!$B$139:$B$238,0),MATCH('Capacity Backing (Hide)'!$A166,'Capacity Summary'!$I$138:$BH$138,0))&lt;&gt;0,INDEX('Capacity Summary'!$I$139:$BH$238,MATCH('Capacity Backing (Hide)'!BC$132,'Capacity Summary'!$B$139:$B$238,0),MATCH('Capacity Backing (Hide)'!$A166,'Capacity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(Hide)'!$A166,'Capacity Summary'!$I$138:$BH$138,0))="x",INDEX('Capacity Summary'!$C$139:$F$238,MATCH('Capacity Backing (Hide)'!BD$132,'Capacity Summary'!$B$139:$B$238,0),4),IF(INDEX('Capacity Summary'!$I$139:$BH$238,MATCH('Capacity Backing (Hide)'!BD$132,'Capacity Summary'!$B$139:$B$238,0),MATCH('Capacity Backing (Hide)'!$A166,'Capacity Summary'!$I$138:$BH$138,0))&lt;&gt;0,INDEX('Capacity Summary'!$I$139:$BH$238,MATCH('Capacity Backing (Hide)'!BD$132,'Capacity Summary'!$B$139:$B$238,0),MATCH('Capacity Backing (Hide)'!$A166,'Capacity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(Hide)'!$A166,'Capacity Summary'!$I$138:$BH$138,0))="x",INDEX('Capacity Summary'!$C$139:$F$238,MATCH('Capacity Backing (Hide)'!BE$132,'Capacity Summary'!$B$139:$B$238,0),4),IF(INDEX('Capacity Summary'!$I$139:$BH$238,MATCH('Capacity Backing (Hide)'!BE$132,'Capacity Summary'!$B$139:$B$238,0),MATCH('Capacity Backing (Hide)'!$A166,'Capacity Summary'!$I$138:$BH$138,0))&lt;&gt;0,INDEX('Capacity Summary'!$I$139:$BH$238,MATCH('Capacity Backing (Hide)'!BE$132,'Capacity Summary'!$B$139:$B$238,0),MATCH('Capacity Backing (Hide)'!$A166,'Capacity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(Hide)'!$A166,'Capacity Summary'!$I$138:$BH$138,0))="x",INDEX('Capacity Summary'!$C$139:$F$238,MATCH('Capacity Backing (Hide)'!BF$132,'Capacity Summary'!$B$139:$B$238,0),4),IF(INDEX('Capacity Summary'!$I$139:$BH$238,MATCH('Capacity Backing (Hide)'!BF$132,'Capacity Summary'!$B$139:$B$238,0),MATCH('Capacity Backing (Hide)'!$A166,'Capacity Summary'!$I$138:$BH$138,0))&lt;&gt;0,INDEX('Capacity Summary'!$I$139:$BH$238,MATCH('Capacity Backing (Hide)'!BF$132,'Capacity Summary'!$B$139:$B$238,0),MATCH('Capacity Backing (Hide)'!$A166,'Capacity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(Hide)'!$A166,'Capacity Summary'!$I$138:$BH$138,0))="x",INDEX('Capacity Summary'!$C$139:$F$238,MATCH('Capacity Backing (Hide)'!BG$132,'Capacity Summary'!$B$139:$B$238,0),4),IF(INDEX('Capacity Summary'!$I$139:$BH$238,MATCH('Capacity Backing (Hide)'!BG$132,'Capacity Summary'!$B$139:$B$238,0),MATCH('Capacity Backing (Hide)'!$A166,'Capacity Summary'!$I$138:$BH$138,0))&lt;&gt;0,INDEX('Capacity Summary'!$I$139:$BH$238,MATCH('Capacity Backing (Hide)'!BG$132,'Capacity Summary'!$B$139:$B$238,0),MATCH('Capacity Backing (Hide)'!$A166,'Capacity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(Hide)'!$A166,'Capacity Summary'!$I$138:$BH$138,0))="x",INDEX('Capacity Summary'!$C$139:$F$238,MATCH('Capacity Backing (Hide)'!BH$132,'Capacity Summary'!$B$139:$B$238,0),4),IF(INDEX('Capacity Summary'!$I$139:$BH$238,MATCH('Capacity Backing (Hide)'!BH$132,'Capacity Summary'!$B$139:$B$238,0),MATCH('Capacity Backing (Hide)'!$A166,'Capacity Summary'!$I$138:$BH$138,0))&lt;&gt;0,INDEX('Capacity Summary'!$I$139:$BH$238,MATCH('Capacity Backing (Hide)'!BH$132,'Capacity Summary'!$B$139:$B$238,0),MATCH('Capacity Backing (Hide)'!$A166,'Capacity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(Hide)'!$A166,'Capacity Summary'!$I$138:$BH$138,0))="x",INDEX('Capacity Summary'!$C$139:$F$238,MATCH('Capacity Backing (Hide)'!BI$132,'Capacity Summary'!$B$139:$B$238,0),4),IF(INDEX('Capacity Summary'!$I$139:$BH$238,MATCH('Capacity Backing (Hide)'!BI$132,'Capacity Summary'!$B$139:$B$238,0),MATCH('Capacity Backing (Hide)'!$A166,'Capacity Summary'!$I$138:$BH$138,0))&lt;&gt;0,INDEX('Capacity Summary'!$I$139:$BH$238,MATCH('Capacity Backing (Hide)'!BI$132,'Capacity Summary'!$B$139:$B$238,0),MATCH('Capacity Backing (Hide)'!$A166,'Capacity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(Hide)'!$A166,'Capacity Summary'!$I$138:$BH$138,0))="x",INDEX('Capacity Summary'!$C$139:$F$238,MATCH('Capacity Backing (Hide)'!BJ$132,'Capacity Summary'!$B$139:$B$238,0),4),IF(INDEX('Capacity Summary'!$I$139:$BH$238,MATCH('Capacity Backing (Hide)'!BJ$132,'Capacity Summary'!$B$139:$B$238,0),MATCH('Capacity Backing (Hide)'!$A166,'Capacity Summary'!$I$138:$BH$138,0))&lt;&gt;0,INDEX('Capacity Summary'!$I$139:$BH$238,MATCH('Capacity Backing (Hide)'!BJ$132,'Capacity Summary'!$B$139:$B$238,0),MATCH('Capacity Backing (Hide)'!$A166,'Capacity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(Hide)'!$A166,'Capacity Summary'!$I$138:$BH$138,0))="x",INDEX('Capacity Summary'!$C$139:$F$238,MATCH('Capacity Backing (Hide)'!BK$132,'Capacity Summary'!$B$139:$B$238,0),4),IF(INDEX('Capacity Summary'!$I$139:$BH$238,MATCH('Capacity Backing (Hide)'!BK$132,'Capacity Summary'!$B$139:$B$238,0),MATCH('Capacity Backing (Hide)'!$A166,'Capacity Summary'!$I$138:$BH$138,0))&lt;&gt;0,INDEX('Capacity Summary'!$I$139:$BH$238,MATCH('Capacity Backing (Hide)'!BK$132,'Capacity Summary'!$B$139:$B$238,0),MATCH('Capacity Backing (Hide)'!$A166,'Capacity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(Hide)'!$A166,'Capacity Summary'!$I$138:$BH$138,0))="x",INDEX('Capacity Summary'!$C$139:$F$238,MATCH('Capacity Backing (Hide)'!BL$132,'Capacity Summary'!$B$139:$B$238,0),4),IF(INDEX('Capacity Summary'!$I$139:$BH$238,MATCH('Capacity Backing (Hide)'!BL$132,'Capacity Summary'!$B$139:$B$238,0),MATCH('Capacity Backing (Hide)'!$A166,'Capacity Summary'!$I$138:$BH$138,0))&lt;&gt;0,INDEX('Capacity Summary'!$I$139:$BH$238,MATCH('Capacity Backing (Hide)'!BL$132,'Capacity Summary'!$B$139:$B$238,0),MATCH('Capacity Backing (Hide)'!$A166,'Capacity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(Hide)'!$A166,'Capacity Summary'!$I$138:$BH$138,0))="x",INDEX('Capacity Summary'!$C$139:$F$238,MATCH('Capacity Backing (Hide)'!BM$132,'Capacity Summary'!$B$139:$B$238,0),4),IF(INDEX('Capacity Summary'!$I$139:$BH$238,MATCH('Capacity Backing (Hide)'!BM$132,'Capacity Summary'!$B$139:$B$238,0),MATCH('Capacity Backing (Hide)'!$A166,'Capacity Summary'!$I$138:$BH$138,0))&lt;&gt;0,INDEX('Capacity Summary'!$I$139:$BH$238,MATCH('Capacity Backing (Hide)'!BM$132,'Capacity Summary'!$B$139:$B$238,0),MATCH('Capacity Backing (Hide)'!$A166,'Capacity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(Hide)'!$A166,'Capacity Summary'!$I$138:$BH$138,0))="x",INDEX('Capacity Summary'!$C$139:$F$238,MATCH('Capacity Backing (Hide)'!BN$132,'Capacity Summary'!$B$139:$B$238,0),4),IF(INDEX('Capacity Summary'!$I$139:$BH$238,MATCH('Capacity Backing (Hide)'!BN$132,'Capacity Summary'!$B$139:$B$238,0),MATCH('Capacity Backing (Hide)'!$A166,'Capacity Summary'!$I$138:$BH$138,0))&lt;&gt;0,INDEX('Capacity Summary'!$I$139:$BH$238,MATCH('Capacity Backing (Hide)'!BN$132,'Capacity Summary'!$B$139:$B$238,0),MATCH('Capacity Backing (Hide)'!$A166,'Capacity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(Hide)'!$A166,'Capacity Summary'!$I$138:$BH$138,0))="x",INDEX('Capacity Summary'!$C$139:$F$238,MATCH('Capacity Backing (Hide)'!BO$132,'Capacity Summary'!$B$139:$B$238,0),4),IF(INDEX('Capacity Summary'!$I$139:$BH$238,MATCH('Capacity Backing (Hide)'!BO$132,'Capacity Summary'!$B$139:$B$238,0),MATCH('Capacity Backing (Hide)'!$A166,'Capacity Summary'!$I$138:$BH$138,0))&lt;&gt;0,INDEX('Capacity Summary'!$I$139:$BH$238,MATCH('Capacity Backing (Hide)'!BO$132,'Capacity Summary'!$B$139:$B$238,0),MATCH('Capacity Backing (Hide)'!$A166,'Capacity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(Hide)'!$A166,'Capacity Summary'!$I$138:$BH$138,0))="x",INDEX('Capacity Summary'!$C$139:$F$238,MATCH('Capacity Backing (Hide)'!BP$132,'Capacity Summary'!$B$139:$B$238,0),4),IF(INDEX('Capacity Summary'!$I$139:$BH$238,MATCH('Capacity Backing (Hide)'!BP$132,'Capacity Summary'!$B$139:$B$238,0),MATCH('Capacity Backing (Hide)'!$A166,'Capacity Summary'!$I$138:$BH$138,0))&lt;&gt;0,INDEX('Capacity Summary'!$I$139:$BH$238,MATCH('Capacity Backing (Hide)'!BP$132,'Capacity Summary'!$B$139:$B$238,0),MATCH('Capacity Backing (Hide)'!$A166,'Capacity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(Hide)'!$A166,'Capacity Summary'!$I$138:$BH$138,0))="x",INDEX('Capacity Summary'!$C$139:$F$238,MATCH('Capacity Backing (Hide)'!BQ$132,'Capacity Summary'!$B$139:$B$238,0),4),IF(INDEX('Capacity Summary'!$I$139:$BH$238,MATCH('Capacity Backing (Hide)'!BQ$132,'Capacity Summary'!$B$139:$B$238,0),MATCH('Capacity Backing (Hide)'!$A166,'Capacity Summary'!$I$138:$BH$138,0))&lt;&gt;0,INDEX('Capacity Summary'!$I$139:$BH$238,MATCH('Capacity Backing (Hide)'!BQ$132,'Capacity Summary'!$B$139:$B$238,0),MATCH('Capacity Backing (Hide)'!$A166,'Capacity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(Hide)'!$A166,'Capacity Summary'!$I$138:$BH$138,0))="x",INDEX('Capacity Summary'!$C$139:$F$238,MATCH('Capacity Backing (Hide)'!BR$132,'Capacity Summary'!$B$139:$B$238,0),4),IF(INDEX('Capacity Summary'!$I$139:$BH$238,MATCH('Capacity Backing (Hide)'!BR$132,'Capacity Summary'!$B$139:$B$238,0),MATCH('Capacity Backing (Hide)'!$A166,'Capacity Summary'!$I$138:$BH$138,0))&lt;&gt;0,INDEX('Capacity Summary'!$I$139:$BH$238,MATCH('Capacity Backing (Hide)'!BR$132,'Capacity Summary'!$B$139:$B$238,0),MATCH('Capacity Backing (Hide)'!$A166,'Capacity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(Hide)'!$A166,'Capacity Summary'!$I$138:$BH$138,0))="x",INDEX('Capacity Summary'!$C$139:$F$238,MATCH('Capacity Backing (Hide)'!BS$132,'Capacity Summary'!$B$139:$B$238,0),4),IF(INDEX('Capacity Summary'!$I$139:$BH$238,MATCH('Capacity Backing (Hide)'!BS$132,'Capacity Summary'!$B$139:$B$238,0),MATCH('Capacity Backing (Hide)'!$A166,'Capacity Summary'!$I$138:$BH$138,0))&lt;&gt;0,INDEX('Capacity Summary'!$I$139:$BH$238,MATCH('Capacity Backing (Hide)'!BS$132,'Capacity Summary'!$B$139:$B$238,0),MATCH('Capacity Backing (Hide)'!$A166,'Capacity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(Hide)'!$A166,'Capacity Summary'!$I$138:$BH$138,0))="x",INDEX('Capacity Summary'!$C$139:$F$238,MATCH('Capacity Backing (Hide)'!BT$132,'Capacity Summary'!$B$139:$B$238,0),4),IF(INDEX('Capacity Summary'!$I$139:$BH$238,MATCH('Capacity Backing (Hide)'!BT$132,'Capacity Summary'!$B$139:$B$238,0),MATCH('Capacity Backing (Hide)'!$A166,'Capacity Summary'!$I$138:$BH$138,0))&lt;&gt;0,INDEX('Capacity Summary'!$I$139:$BH$238,MATCH('Capacity Backing (Hide)'!BT$132,'Capacity Summary'!$B$139:$B$238,0),MATCH('Capacity Backing (Hide)'!$A166,'Capacity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(Hide)'!$A166,'Capacity Summary'!$I$138:$BH$138,0))="x",INDEX('Capacity Summary'!$C$139:$F$238,MATCH('Capacity Backing (Hide)'!BU$132,'Capacity Summary'!$B$139:$B$238,0),4),IF(INDEX('Capacity Summary'!$I$139:$BH$238,MATCH('Capacity Backing (Hide)'!BU$132,'Capacity Summary'!$B$139:$B$238,0),MATCH('Capacity Backing (Hide)'!$A166,'Capacity Summary'!$I$138:$BH$138,0))&lt;&gt;0,INDEX('Capacity Summary'!$I$139:$BH$238,MATCH('Capacity Backing (Hide)'!BU$132,'Capacity Summary'!$B$139:$B$238,0),MATCH('Capacity Backing (Hide)'!$A166,'Capacity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(Hide)'!$A166,'Capacity Summary'!$I$138:$BH$138,0))="x",INDEX('Capacity Summary'!$C$139:$F$238,MATCH('Capacity Backing (Hide)'!BV$132,'Capacity Summary'!$B$139:$B$238,0),4),IF(INDEX('Capacity Summary'!$I$139:$BH$238,MATCH('Capacity Backing (Hide)'!BV$132,'Capacity Summary'!$B$139:$B$238,0),MATCH('Capacity Backing (Hide)'!$A166,'Capacity Summary'!$I$138:$BH$138,0))&lt;&gt;0,INDEX('Capacity Summary'!$I$139:$BH$238,MATCH('Capacity Backing (Hide)'!BV$132,'Capacity Summary'!$B$139:$B$238,0),MATCH('Capacity Backing (Hide)'!$A166,'Capacity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(Hide)'!$A166,'Capacity Summary'!$I$138:$BH$138,0))="x",INDEX('Capacity Summary'!$C$139:$F$238,MATCH('Capacity Backing (Hide)'!BW$132,'Capacity Summary'!$B$139:$B$238,0),4),IF(INDEX('Capacity Summary'!$I$139:$BH$238,MATCH('Capacity Backing (Hide)'!BW$132,'Capacity Summary'!$B$139:$B$238,0),MATCH('Capacity Backing (Hide)'!$A166,'Capacity Summary'!$I$138:$BH$138,0))&lt;&gt;0,INDEX('Capacity Summary'!$I$139:$BH$238,MATCH('Capacity Backing (Hide)'!BW$132,'Capacity Summary'!$B$139:$B$238,0),MATCH('Capacity Backing (Hide)'!$A166,'Capacity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(Hide)'!$A166,'Capacity Summary'!$I$138:$BH$138,0))="x",INDEX('Capacity Summary'!$C$139:$F$238,MATCH('Capacity Backing (Hide)'!BX$132,'Capacity Summary'!$B$139:$B$238,0),4),IF(INDEX('Capacity Summary'!$I$139:$BH$238,MATCH('Capacity Backing (Hide)'!BX$132,'Capacity Summary'!$B$139:$B$238,0),MATCH('Capacity Backing (Hide)'!$A166,'Capacity Summary'!$I$138:$BH$138,0))&lt;&gt;0,INDEX('Capacity Summary'!$I$139:$BH$238,MATCH('Capacity Backing (Hide)'!BX$132,'Capacity Summary'!$B$139:$B$238,0),MATCH('Capacity Backing (Hide)'!$A166,'Capacity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(Hide)'!$A166,'Capacity Summary'!$I$138:$BH$138,0))="x",INDEX('Capacity Summary'!$C$139:$F$238,MATCH('Capacity Backing (Hide)'!BY$132,'Capacity Summary'!$B$139:$B$238,0),4),IF(INDEX('Capacity Summary'!$I$139:$BH$238,MATCH('Capacity Backing (Hide)'!BY$132,'Capacity Summary'!$B$139:$B$238,0),MATCH('Capacity Backing (Hide)'!$A166,'Capacity Summary'!$I$138:$BH$138,0))&lt;&gt;0,INDEX('Capacity Summary'!$I$139:$BH$238,MATCH('Capacity Backing (Hide)'!BY$132,'Capacity Summary'!$B$139:$B$238,0),MATCH('Capacity Backing (Hide)'!$A166,'Capacity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(Hide)'!$A166,'Capacity Summary'!$I$138:$BH$138,0))="x",INDEX('Capacity Summary'!$C$139:$F$238,MATCH('Capacity Backing (Hide)'!BZ$132,'Capacity Summary'!$B$139:$B$238,0),4),IF(INDEX('Capacity Summary'!$I$139:$BH$238,MATCH('Capacity Backing (Hide)'!BZ$132,'Capacity Summary'!$B$139:$B$238,0),MATCH('Capacity Backing (Hide)'!$A166,'Capacity Summary'!$I$138:$BH$138,0))&lt;&gt;0,INDEX('Capacity Summary'!$I$139:$BH$238,MATCH('Capacity Backing (Hide)'!BZ$132,'Capacity Summary'!$B$139:$B$238,0),MATCH('Capacity Backing (Hide)'!$A166,'Capacity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(Hide)'!$A166,'Capacity Summary'!$I$138:$BH$138,0))="x",INDEX('Capacity Summary'!$C$139:$F$238,MATCH('Capacity Backing (Hide)'!CA$132,'Capacity Summary'!$B$139:$B$238,0),4),IF(INDEX('Capacity Summary'!$I$139:$BH$238,MATCH('Capacity Backing (Hide)'!CA$132,'Capacity Summary'!$B$139:$B$238,0),MATCH('Capacity Backing (Hide)'!$A166,'Capacity Summary'!$I$138:$BH$138,0))&lt;&gt;0,INDEX('Capacity Summary'!$I$139:$BH$238,MATCH('Capacity Backing (Hide)'!CA$132,'Capacity Summary'!$B$139:$B$238,0),MATCH('Capacity Backing (Hide)'!$A166,'Capacity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(Hide)'!$A166,'Capacity Summary'!$I$138:$BH$138,0))="x",INDEX('Capacity Summary'!$C$139:$F$238,MATCH('Capacity Backing (Hide)'!CB$132,'Capacity Summary'!$B$139:$B$238,0),4),IF(INDEX('Capacity Summary'!$I$139:$BH$238,MATCH('Capacity Backing (Hide)'!CB$132,'Capacity Summary'!$B$139:$B$238,0),MATCH('Capacity Backing (Hide)'!$A166,'Capacity Summary'!$I$138:$BH$138,0))&lt;&gt;0,INDEX('Capacity Summary'!$I$139:$BH$238,MATCH('Capacity Backing (Hide)'!CB$132,'Capacity Summary'!$B$139:$B$238,0),MATCH('Capacity Backing (Hide)'!$A166,'Capacity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(Hide)'!$A166,'Capacity Summary'!$I$138:$BH$138,0))="x",INDEX('Capacity Summary'!$C$139:$F$238,MATCH('Capacity Backing (Hide)'!CC$132,'Capacity Summary'!$B$139:$B$238,0),4),IF(INDEX('Capacity Summary'!$I$139:$BH$238,MATCH('Capacity Backing (Hide)'!CC$132,'Capacity Summary'!$B$139:$B$238,0),MATCH('Capacity Backing (Hide)'!$A166,'Capacity Summary'!$I$138:$BH$138,0))&lt;&gt;0,INDEX('Capacity Summary'!$I$139:$BH$238,MATCH('Capacity Backing (Hide)'!CC$132,'Capacity Summary'!$B$139:$B$238,0),MATCH('Capacity Backing (Hide)'!$A166,'Capacity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(Hide)'!$A166,'Capacity Summary'!$I$138:$BH$138,0))="x",INDEX('Capacity Summary'!$C$139:$F$238,MATCH('Capacity Backing (Hide)'!CD$132,'Capacity Summary'!$B$139:$B$238,0),4),IF(INDEX('Capacity Summary'!$I$139:$BH$238,MATCH('Capacity Backing (Hide)'!CD$132,'Capacity Summary'!$B$139:$B$238,0),MATCH('Capacity Backing (Hide)'!$A166,'Capacity Summary'!$I$138:$BH$138,0))&lt;&gt;0,INDEX('Capacity Summary'!$I$139:$BH$238,MATCH('Capacity Backing (Hide)'!CD$132,'Capacity Summary'!$B$139:$B$238,0),MATCH('Capacity Backing (Hide)'!$A166,'Capacity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(Hide)'!$A166,'Capacity Summary'!$I$138:$BH$138,0))="x",INDEX('Capacity Summary'!$C$139:$F$238,MATCH('Capacity Backing (Hide)'!CE$132,'Capacity Summary'!$B$139:$B$238,0),4),IF(INDEX('Capacity Summary'!$I$139:$BH$238,MATCH('Capacity Backing (Hide)'!CE$132,'Capacity Summary'!$B$139:$B$238,0),MATCH('Capacity Backing (Hide)'!$A166,'Capacity Summary'!$I$138:$BH$138,0))&lt;&gt;0,INDEX('Capacity Summary'!$I$139:$BH$238,MATCH('Capacity Backing (Hide)'!CE$132,'Capacity Summary'!$B$139:$B$238,0),MATCH('Capacity Backing (Hide)'!$A166,'Capacity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(Hide)'!$A166,'Capacity Summary'!$I$138:$BH$138,0))="x",INDEX('Capacity Summary'!$C$139:$F$238,MATCH('Capacity Backing (Hide)'!CF$132,'Capacity Summary'!$B$139:$B$238,0),4),IF(INDEX('Capacity Summary'!$I$139:$BH$238,MATCH('Capacity Backing (Hide)'!CF$132,'Capacity Summary'!$B$139:$B$238,0),MATCH('Capacity Backing (Hide)'!$A166,'Capacity Summary'!$I$138:$BH$138,0))&lt;&gt;0,INDEX('Capacity Summary'!$I$139:$BH$238,MATCH('Capacity Backing (Hide)'!CF$132,'Capacity Summary'!$B$139:$B$238,0),MATCH('Capacity Backing (Hide)'!$A166,'Capacity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(Hide)'!$A166,'Capacity Summary'!$I$138:$BH$138,0))="x",INDEX('Capacity Summary'!$C$139:$F$238,MATCH('Capacity Backing (Hide)'!CG$132,'Capacity Summary'!$B$139:$B$238,0),4),IF(INDEX('Capacity Summary'!$I$139:$BH$238,MATCH('Capacity Backing (Hide)'!CG$132,'Capacity Summary'!$B$139:$B$238,0),MATCH('Capacity Backing (Hide)'!$A166,'Capacity Summary'!$I$138:$BH$138,0))&lt;&gt;0,INDEX('Capacity Summary'!$I$139:$BH$238,MATCH('Capacity Backing (Hide)'!CG$132,'Capacity Summary'!$B$139:$B$238,0),MATCH('Capacity Backing (Hide)'!$A166,'Capacity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(Hide)'!$A166,'Capacity Summary'!$I$138:$BH$138,0))="x",INDEX('Capacity Summary'!$C$139:$F$238,MATCH('Capacity Backing (Hide)'!CH$132,'Capacity Summary'!$B$139:$B$238,0),4),IF(INDEX('Capacity Summary'!$I$139:$BH$238,MATCH('Capacity Backing (Hide)'!CH$132,'Capacity Summary'!$B$139:$B$238,0),MATCH('Capacity Backing (Hide)'!$A166,'Capacity Summary'!$I$138:$BH$138,0))&lt;&gt;0,INDEX('Capacity Summary'!$I$139:$BH$238,MATCH('Capacity Backing (Hide)'!CH$132,'Capacity Summary'!$B$139:$B$238,0),MATCH('Capacity Backing (Hide)'!$A166,'Capacity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(Hide)'!$A166,'Capacity Summary'!$I$138:$BH$138,0))="x",INDEX('Capacity Summary'!$C$139:$F$238,MATCH('Capacity Backing (Hide)'!CI$132,'Capacity Summary'!$B$139:$B$238,0),4),IF(INDEX('Capacity Summary'!$I$139:$BH$238,MATCH('Capacity Backing (Hide)'!CI$132,'Capacity Summary'!$B$139:$B$238,0),MATCH('Capacity Backing (Hide)'!$A166,'Capacity Summary'!$I$138:$BH$138,0))&lt;&gt;0,INDEX('Capacity Summary'!$I$139:$BH$238,MATCH('Capacity Backing (Hide)'!CI$132,'Capacity Summary'!$B$139:$B$238,0),MATCH('Capacity Backing (Hide)'!$A166,'Capacity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(Hide)'!$A166,'Capacity Summary'!$I$138:$BH$138,0))="x",INDEX('Capacity Summary'!$C$139:$F$238,MATCH('Capacity Backing (Hide)'!CJ$132,'Capacity Summary'!$B$139:$B$238,0),4),IF(INDEX('Capacity Summary'!$I$139:$BH$238,MATCH('Capacity Backing (Hide)'!CJ$132,'Capacity Summary'!$B$139:$B$238,0),MATCH('Capacity Backing (Hide)'!$A166,'Capacity Summary'!$I$138:$BH$138,0))&lt;&gt;0,INDEX('Capacity Summary'!$I$139:$BH$238,MATCH('Capacity Backing (Hide)'!CJ$132,'Capacity Summary'!$B$139:$B$238,0),MATCH('Capacity Backing (Hide)'!$A166,'Capacity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(Hide)'!$A166,'Capacity Summary'!$I$138:$BH$138,0))="x",INDEX('Capacity Summary'!$C$139:$F$238,MATCH('Capacity Backing (Hide)'!CK$132,'Capacity Summary'!$B$139:$B$238,0),4),IF(INDEX('Capacity Summary'!$I$139:$BH$238,MATCH('Capacity Backing (Hide)'!CK$132,'Capacity Summary'!$B$139:$B$238,0),MATCH('Capacity Backing (Hide)'!$A166,'Capacity Summary'!$I$138:$BH$138,0))&lt;&gt;0,INDEX('Capacity Summary'!$I$139:$BH$238,MATCH('Capacity Backing (Hide)'!CK$132,'Capacity Summary'!$B$139:$B$238,0),MATCH('Capacity Backing (Hide)'!$A166,'Capacity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(Hide)'!$A166,'Capacity Summary'!$I$138:$BH$138,0))="x",INDEX('Capacity Summary'!$C$139:$F$238,MATCH('Capacity Backing (Hide)'!CL$132,'Capacity Summary'!$B$139:$B$238,0),4),IF(INDEX('Capacity Summary'!$I$139:$BH$238,MATCH('Capacity Backing (Hide)'!CL$132,'Capacity Summary'!$B$139:$B$238,0),MATCH('Capacity Backing (Hide)'!$A166,'Capacity Summary'!$I$138:$BH$138,0))&lt;&gt;0,INDEX('Capacity Summary'!$I$139:$BH$238,MATCH('Capacity Backing (Hide)'!CL$132,'Capacity Summary'!$B$139:$B$238,0),MATCH('Capacity Backing (Hide)'!$A166,'Capacity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(Hide)'!$A166,'Capacity Summary'!$I$138:$BH$138,0))="x",INDEX('Capacity Summary'!$C$139:$F$238,MATCH('Capacity Backing (Hide)'!CM$132,'Capacity Summary'!$B$139:$B$238,0),4),IF(INDEX('Capacity Summary'!$I$139:$BH$238,MATCH('Capacity Backing (Hide)'!CM$132,'Capacity Summary'!$B$139:$B$238,0),MATCH('Capacity Backing (Hide)'!$A166,'Capacity Summary'!$I$138:$BH$138,0))&lt;&gt;0,INDEX('Capacity Summary'!$I$139:$BH$238,MATCH('Capacity Backing (Hide)'!CM$132,'Capacity Summary'!$B$139:$B$238,0),MATCH('Capacity Backing (Hide)'!$A166,'Capacity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(Hide)'!$A166,'Capacity Summary'!$I$138:$BH$138,0))="x",INDEX('Capacity Summary'!$C$139:$F$238,MATCH('Capacity Backing (Hide)'!CN$132,'Capacity Summary'!$B$139:$B$238,0),4),IF(INDEX('Capacity Summary'!$I$139:$BH$238,MATCH('Capacity Backing (Hide)'!CN$132,'Capacity Summary'!$B$139:$B$238,0),MATCH('Capacity Backing (Hide)'!$A166,'Capacity Summary'!$I$138:$BH$138,0))&lt;&gt;0,INDEX('Capacity Summary'!$I$139:$BH$238,MATCH('Capacity Backing (Hide)'!CN$132,'Capacity Summary'!$B$139:$B$238,0),MATCH('Capacity Backing (Hide)'!$A166,'Capacity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(Hide)'!$A166,'Capacity Summary'!$I$138:$BH$138,0))="x",INDEX('Capacity Summary'!$C$139:$F$238,MATCH('Capacity Backing (Hide)'!CO$132,'Capacity Summary'!$B$139:$B$238,0),4),IF(INDEX('Capacity Summary'!$I$139:$BH$238,MATCH('Capacity Backing (Hide)'!CO$132,'Capacity Summary'!$B$139:$B$238,0),MATCH('Capacity Backing (Hide)'!$A166,'Capacity Summary'!$I$138:$BH$138,0))&lt;&gt;0,INDEX('Capacity Summary'!$I$139:$BH$238,MATCH('Capacity Backing (Hide)'!CO$132,'Capacity Summary'!$B$139:$B$238,0),MATCH('Capacity Backing (Hide)'!$A166,'Capacity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(Hide)'!$A166,'Capacity Summary'!$I$138:$BH$138,0))="x",INDEX('Capacity Summary'!$C$139:$F$238,MATCH('Capacity Backing (Hide)'!CP$132,'Capacity Summary'!$B$139:$B$238,0),4),IF(INDEX('Capacity Summary'!$I$139:$BH$238,MATCH('Capacity Backing (Hide)'!CP$132,'Capacity Summary'!$B$139:$B$238,0),MATCH('Capacity Backing (Hide)'!$A166,'Capacity Summary'!$I$138:$BH$138,0))&lt;&gt;0,INDEX('Capacity Summary'!$I$139:$BH$238,MATCH('Capacity Backing (Hide)'!CP$132,'Capacity Summary'!$B$139:$B$238,0),MATCH('Capacity Backing (Hide)'!$A166,'Capacity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(Hide)'!$A166,'Capacity Summary'!$I$138:$BH$138,0))="x",INDEX('Capacity Summary'!$C$139:$F$238,MATCH('Capacity Backing (Hide)'!CQ$132,'Capacity Summary'!$B$139:$B$238,0),4),IF(INDEX('Capacity Summary'!$I$139:$BH$238,MATCH('Capacity Backing (Hide)'!CQ$132,'Capacity Summary'!$B$139:$B$238,0),MATCH('Capacity Backing (Hide)'!$A166,'Capacity Summary'!$I$138:$BH$138,0))&lt;&gt;0,INDEX('Capacity Summary'!$I$139:$BH$238,MATCH('Capacity Backing (Hide)'!CQ$132,'Capacity Summary'!$B$139:$B$238,0),MATCH('Capacity Backing (Hide)'!$A166,'Capacity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(Hide)'!$A166,'Capacity Summary'!$I$138:$BH$138,0))="x",INDEX('Capacity Summary'!$C$139:$F$238,MATCH('Capacity Backing (Hide)'!CR$132,'Capacity Summary'!$B$139:$B$238,0),4),IF(INDEX('Capacity Summary'!$I$139:$BH$238,MATCH('Capacity Backing (Hide)'!CR$132,'Capacity Summary'!$B$139:$B$238,0),MATCH('Capacity Backing (Hide)'!$A166,'Capacity Summary'!$I$138:$BH$138,0))&lt;&gt;0,INDEX('Capacity Summary'!$I$139:$BH$238,MATCH('Capacity Backing (Hide)'!CR$132,'Capacity Summary'!$B$139:$B$238,0),MATCH('Capacity Backing (Hide)'!$A166,'Capacity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(Hide)'!$A166,'Capacity Summary'!$I$138:$BH$138,0))="x",INDEX('Capacity Summary'!$C$139:$F$238,MATCH('Capacity Backing (Hide)'!CS$132,'Capacity Summary'!$B$139:$B$238,0),4),IF(INDEX('Capacity Summary'!$I$139:$BH$238,MATCH('Capacity Backing (Hide)'!CS$132,'Capacity Summary'!$B$139:$B$238,0),MATCH('Capacity Backing (Hide)'!$A166,'Capacity Summary'!$I$138:$BH$138,0))&lt;&gt;0,INDEX('Capacity Summary'!$I$139:$BH$238,MATCH('Capacity Backing (Hide)'!CS$132,'Capacity Summary'!$B$139:$B$238,0),MATCH('Capacity Backing (Hide)'!$A166,'Capacity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(Hide)'!$A166,'Capacity Summary'!$I$138:$BH$138,0))="x",INDEX('Capacity Summary'!$C$139:$F$238,MATCH('Capacity Backing (Hide)'!CT$132,'Capacity Summary'!$B$139:$B$238,0),4),IF(INDEX('Capacity Summary'!$I$139:$BH$238,MATCH('Capacity Backing (Hide)'!CT$132,'Capacity Summary'!$B$139:$B$238,0),MATCH('Capacity Backing (Hide)'!$A166,'Capacity Summary'!$I$138:$BH$138,0))&lt;&gt;0,INDEX('Capacity Summary'!$I$139:$BH$238,MATCH('Capacity Backing (Hide)'!CT$132,'Capacity Summary'!$B$139:$B$238,0),MATCH('Capacity Backing (Hide)'!$A166,'Capacity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(Hide)'!$A166,'Capacity Summary'!$I$138:$BH$138,0))="x",INDEX('Capacity Summary'!$C$139:$F$238,MATCH('Capacity Backing (Hide)'!CU$132,'Capacity Summary'!$B$139:$B$238,0),4),IF(INDEX('Capacity Summary'!$I$139:$BH$238,MATCH('Capacity Backing (Hide)'!CU$132,'Capacity Summary'!$B$139:$B$238,0),MATCH('Capacity Backing (Hide)'!$A166,'Capacity Summary'!$I$138:$BH$138,0))&lt;&gt;0,INDEX('Capacity Summary'!$I$139:$BH$238,MATCH('Capacity Backing (Hide)'!CU$132,'Capacity Summary'!$B$139:$B$238,0),MATCH('Capacity Backing (Hide)'!$A166,'Capacity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(Hide)'!$A166,'Capacity Summary'!$I$138:$BH$138,0))="x",INDEX('Capacity Summary'!$C$139:$F$238,MATCH('Capacity Backing (Hide)'!CV$132,'Capacity Summary'!$B$139:$B$238,0),4),IF(INDEX('Capacity Summary'!$I$139:$BH$238,MATCH('Capacity Backing (Hide)'!CV$132,'Capacity Summary'!$B$139:$B$238,0),MATCH('Capacity Backing (Hide)'!$A166,'Capacity Summary'!$I$138:$BH$138,0))&lt;&gt;0,INDEX('Capacity Summary'!$I$139:$BH$238,MATCH('Capacity Backing (Hide)'!CV$132,'Capacity Summary'!$B$139:$B$238,0),MATCH('Capacity Backing (Hide)'!$A166,'Capacity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(Hide)'!$A166,'Capacity Summary'!$I$138:$BH$138,0))="x",INDEX('Capacity Summary'!$C$139:$F$238,MATCH('Capacity Backing (Hide)'!CW$132,'Capacity Summary'!$B$139:$B$238,0),4),IF(INDEX('Capacity Summary'!$I$139:$BH$238,MATCH('Capacity Backing (Hide)'!CW$132,'Capacity Summary'!$B$139:$B$238,0),MATCH('Capacity Backing (Hide)'!$A166,'Capacity Summary'!$I$138:$BH$138,0))&lt;&gt;0,INDEX('Capacity Summary'!$I$139:$BH$238,MATCH('Capacity Backing (Hide)'!CW$132,'Capacity Summary'!$B$139:$B$238,0),MATCH('Capacity Backing (Hide)'!$A166,'Capacity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(Hide)'!$A167,'Capacity Summary'!$I$138:$BH$138,0))="x",INDEX('Capacity Summary'!$C$139:$F$238,MATCH('Capacity Backing (Hide)'!B$132,'Capacity Summary'!$B$139:$B$238,0),4),IF(INDEX('Capacity Summary'!$I$139:$BH$238,MATCH('Capacity Backing (Hide)'!B$132,'Capacity Summary'!$B$139:$B$238,0),MATCH('Capacity Backing (Hide)'!$A167,'Capacity Summary'!$I$138:$BH$138,0))&lt;&gt;0,INDEX('Capacity Summary'!$I$139:$BH$238,MATCH('Capacity Backing (Hide)'!B$132,'Capacity Summary'!$B$139:$B$238,0),MATCH('Capacity Backing (Hide)'!$A167,'Capacity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(Hide)'!$A167,'Capacity Summary'!$I$138:$BH$138,0))="x",INDEX('Capacity Summary'!$C$139:$F$238,MATCH('Capacity Backing (Hide)'!C$132,'Capacity Summary'!$B$139:$B$238,0),4),IF(INDEX('Capacity Summary'!$I$139:$BH$238,MATCH('Capacity Backing (Hide)'!C$132,'Capacity Summary'!$B$139:$B$238,0),MATCH('Capacity Backing (Hide)'!$A167,'Capacity Summary'!$I$138:$BH$138,0))&lt;&gt;0,INDEX('Capacity Summary'!$I$139:$BH$238,MATCH('Capacity Backing (Hide)'!C$132,'Capacity Summary'!$B$139:$B$238,0),MATCH('Capacity Backing (Hide)'!$A167,'Capacity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(Hide)'!$A167,'Capacity Summary'!$I$138:$BH$138,0))="x",INDEX('Capacity Summary'!$C$139:$F$238,MATCH('Capacity Backing (Hide)'!D$132,'Capacity Summary'!$B$139:$B$238,0),4),IF(INDEX('Capacity Summary'!$I$139:$BH$238,MATCH('Capacity Backing (Hide)'!D$132,'Capacity Summary'!$B$139:$B$238,0),MATCH('Capacity Backing (Hide)'!$A167,'Capacity Summary'!$I$138:$BH$138,0))&lt;&gt;0,INDEX('Capacity Summary'!$I$139:$BH$238,MATCH('Capacity Backing (Hide)'!D$132,'Capacity Summary'!$B$139:$B$238,0),MATCH('Capacity Backing (Hide)'!$A167,'Capacity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(Hide)'!$A167,'Capacity Summary'!$I$138:$BH$138,0))="x",INDEX('Capacity Summary'!$C$139:$F$238,MATCH('Capacity Backing (Hide)'!E$132,'Capacity Summary'!$B$139:$B$238,0),4),IF(INDEX('Capacity Summary'!$I$139:$BH$238,MATCH('Capacity Backing (Hide)'!E$132,'Capacity Summary'!$B$139:$B$238,0),MATCH('Capacity Backing (Hide)'!$A167,'Capacity Summary'!$I$138:$BH$138,0))&lt;&gt;0,INDEX('Capacity Summary'!$I$139:$BH$238,MATCH('Capacity Backing (Hide)'!E$132,'Capacity Summary'!$B$139:$B$238,0),MATCH('Capacity Backing (Hide)'!$A167,'Capacity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(Hide)'!$A167,'Capacity Summary'!$I$138:$BH$138,0))="x",INDEX('Capacity Summary'!$C$139:$F$238,MATCH('Capacity Backing (Hide)'!F$132,'Capacity Summary'!$B$139:$B$238,0),4),IF(INDEX('Capacity Summary'!$I$139:$BH$238,MATCH('Capacity Backing (Hide)'!F$132,'Capacity Summary'!$B$139:$B$238,0),MATCH('Capacity Backing (Hide)'!$A167,'Capacity Summary'!$I$138:$BH$138,0))&lt;&gt;0,INDEX('Capacity Summary'!$I$139:$BH$238,MATCH('Capacity Backing (Hide)'!F$132,'Capacity Summary'!$B$139:$B$238,0),MATCH('Capacity Backing (Hide)'!$A167,'Capacity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(Hide)'!$A167,'Capacity Summary'!$I$138:$BH$138,0))="x",INDEX('Capacity Summary'!$C$139:$F$238,MATCH('Capacity Backing (Hide)'!G$132,'Capacity Summary'!$B$139:$B$238,0),4),IF(INDEX('Capacity Summary'!$I$139:$BH$238,MATCH('Capacity Backing (Hide)'!G$132,'Capacity Summary'!$B$139:$B$238,0),MATCH('Capacity Backing (Hide)'!$A167,'Capacity Summary'!$I$138:$BH$138,0))&lt;&gt;0,INDEX('Capacity Summary'!$I$139:$BH$238,MATCH('Capacity Backing (Hide)'!G$132,'Capacity Summary'!$B$139:$B$238,0),MATCH('Capacity Backing (Hide)'!$A167,'Capacity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(Hide)'!$A167,'Capacity Summary'!$I$138:$BH$138,0))="x",INDEX('Capacity Summary'!$C$139:$F$238,MATCH('Capacity Backing (Hide)'!H$132,'Capacity Summary'!$B$139:$B$238,0),4),IF(INDEX('Capacity Summary'!$I$139:$BH$238,MATCH('Capacity Backing (Hide)'!H$132,'Capacity Summary'!$B$139:$B$238,0),MATCH('Capacity Backing (Hide)'!$A167,'Capacity Summary'!$I$138:$BH$138,0))&lt;&gt;0,INDEX('Capacity Summary'!$I$139:$BH$238,MATCH('Capacity Backing (Hide)'!H$132,'Capacity Summary'!$B$139:$B$238,0),MATCH('Capacity Backing (Hide)'!$A167,'Capacity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(Hide)'!$A167,'Capacity Summary'!$I$138:$BH$138,0))="x",INDEX('Capacity Summary'!$C$139:$F$238,MATCH('Capacity Backing (Hide)'!I$132,'Capacity Summary'!$B$139:$B$238,0),4),IF(INDEX('Capacity Summary'!$I$139:$BH$238,MATCH('Capacity Backing (Hide)'!I$132,'Capacity Summary'!$B$139:$B$238,0),MATCH('Capacity Backing (Hide)'!$A167,'Capacity Summary'!$I$138:$BH$138,0))&lt;&gt;0,INDEX('Capacity Summary'!$I$139:$BH$238,MATCH('Capacity Backing (Hide)'!I$132,'Capacity Summary'!$B$139:$B$238,0),MATCH('Capacity Backing (Hide)'!$A167,'Capacity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(Hide)'!$A167,'Capacity Summary'!$I$138:$BH$138,0))="x",INDEX('Capacity Summary'!$C$139:$F$238,MATCH('Capacity Backing (Hide)'!J$132,'Capacity Summary'!$B$139:$B$238,0),4),IF(INDEX('Capacity Summary'!$I$139:$BH$238,MATCH('Capacity Backing (Hide)'!J$132,'Capacity Summary'!$B$139:$B$238,0),MATCH('Capacity Backing (Hide)'!$A167,'Capacity Summary'!$I$138:$BH$138,0))&lt;&gt;0,INDEX('Capacity Summary'!$I$139:$BH$238,MATCH('Capacity Backing (Hide)'!J$132,'Capacity Summary'!$B$139:$B$238,0),MATCH('Capacity Backing (Hide)'!$A167,'Capacity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(Hide)'!$A167,'Capacity Summary'!$I$138:$BH$138,0))="x",INDEX('Capacity Summary'!$C$139:$F$238,MATCH('Capacity Backing (Hide)'!K$132,'Capacity Summary'!$B$139:$B$238,0),4),IF(INDEX('Capacity Summary'!$I$139:$BH$238,MATCH('Capacity Backing (Hide)'!K$132,'Capacity Summary'!$B$139:$B$238,0),MATCH('Capacity Backing (Hide)'!$A167,'Capacity Summary'!$I$138:$BH$138,0))&lt;&gt;0,INDEX('Capacity Summary'!$I$139:$BH$238,MATCH('Capacity Backing (Hide)'!K$132,'Capacity Summary'!$B$139:$B$238,0),MATCH('Capacity Backing (Hide)'!$A167,'Capacity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(Hide)'!$A167,'Capacity Summary'!$I$138:$BH$138,0))="x",INDEX('Capacity Summary'!$C$139:$F$238,MATCH('Capacity Backing (Hide)'!L$132,'Capacity Summary'!$B$139:$B$238,0),4),IF(INDEX('Capacity Summary'!$I$139:$BH$238,MATCH('Capacity Backing (Hide)'!L$132,'Capacity Summary'!$B$139:$B$238,0),MATCH('Capacity Backing (Hide)'!$A167,'Capacity Summary'!$I$138:$BH$138,0))&lt;&gt;0,INDEX('Capacity Summary'!$I$139:$BH$238,MATCH('Capacity Backing (Hide)'!L$132,'Capacity Summary'!$B$139:$B$238,0),MATCH('Capacity Backing (Hide)'!$A167,'Capacity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(Hide)'!$A167,'Capacity Summary'!$I$138:$BH$138,0))="x",INDEX('Capacity Summary'!$C$139:$F$238,MATCH('Capacity Backing (Hide)'!M$132,'Capacity Summary'!$B$139:$B$238,0),4),IF(INDEX('Capacity Summary'!$I$139:$BH$238,MATCH('Capacity Backing (Hide)'!M$132,'Capacity Summary'!$B$139:$B$238,0),MATCH('Capacity Backing (Hide)'!$A167,'Capacity Summary'!$I$138:$BH$138,0))&lt;&gt;0,INDEX('Capacity Summary'!$I$139:$BH$238,MATCH('Capacity Backing (Hide)'!M$132,'Capacity Summary'!$B$139:$B$238,0),MATCH('Capacity Backing (Hide)'!$A167,'Capacity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(Hide)'!$A167,'Capacity Summary'!$I$138:$BH$138,0))="x",INDEX('Capacity Summary'!$C$139:$F$238,MATCH('Capacity Backing (Hide)'!N$132,'Capacity Summary'!$B$139:$B$238,0),4),IF(INDEX('Capacity Summary'!$I$139:$BH$238,MATCH('Capacity Backing (Hide)'!N$132,'Capacity Summary'!$B$139:$B$238,0),MATCH('Capacity Backing (Hide)'!$A167,'Capacity Summary'!$I$138:$BH$138,0))&lt;&gt;0,INDEX('Capacity Summary'!$I$139:$BH$238,MATCH('Capacity Backing (Hide)'!N$132,'Capacity Summary'!$B$139:$B$238,0),MATCH('Capacity Backing (Hide)'!$A167,'Capacity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(Hide)'!$A167,'Capacity Summary'!$I$138:$BH$138,0))="x",INDEX('Capacity Summary'!$C$139:$F$238,MATCH('Capacity Backing (Hide)'!O$132,'Capacity Summary'!$B$139:$B$238,0),4),IF(INDEX('Capacity Summary'!$I$139:$BH$238,MATCH('Capacity Backing (Hide)'!O$132,'Capacity Summary'!$B$139:$B$238,0),MATCH('Capacity Backing (Hide)'!$A167,'Capacity Summary'!$I$138:$BH$138,0))&lt;&gt;0,INDEX('Capacity Summary'!$I$139:$BH$238,MATCH('Capacity Backing (Hide)'!O$132,'Capacity Summary'!$B$139:$B$238,0),MATCH('Capacity Backing (Hide)'!$A167,'Capacity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(Hide)'!$A167,'Capacity Summary'!$I$138:$BH$138,0))="x",INDEX('Capacity Summary'!$C$139:$F$238,MATCH('Capacity Backing (Hide)'!P$132,'Capacity Summary'!$B$139:$B$238,0),4),IF(INDEX('Capacity Summary'!$I$139:$BH$238,MATCH('Capacity Backing (Hide)'!P$132,'Capacity Summary'!$B$139:$B$238,0),MATCH('Capacity Backing (Hide)'!$A167,'Capacity Summary'!$I$138:$BH$138,0))&lt;&gt;0,INDEX('Capacity Summary'!$I$139:$BH$238,MATCH('Capacity Backing (Hide)'!P$132,'Capacity Summary'!$B$139:$B$238,0),MATCH('Capacity Backing (Hide)'!$A167,'Capacity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(Hide)'!$A167,'Capacity Summary'!$I$138:$BH$138,0))="x",INDEX('Capacity Summary'!$C$139:$F$238,MATCH('Capacity Backing (Hide)'!Q$132,'Capacity Summary'!$B$139:$B$238,0),4),IF(INDEX('Capacity Summary'!$I$139:$BH$238,MATCH('Capacity Backing (Hide)'!Q$132,'Capacity Summary'!$B$139:$B$238,0),MATCH('Capacity Backing (Hide)'!$A167,'Capacity Summary'!$I$138:$BH$138,0))&lt;&gt;0,INDEX('Capacity Summary'!$I$139:$BH$238,MATCH('Capacity Backing (Hide)'!Q$132,'Capacity Summary'!$B$139:$B$238,0),MATCH('Capacity Backing (Hide)'!$A167,'Capacity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(Hide)'!$A167,'Capacity Summary'!$I$138:$BH$138,0))="x",INDEX('Capacity Summary'!$C$139:$F$238,MATCH('Capacity Backing (Hide)'!R$132,'Capacity Summary'!$B$139:$B$238,0),4),IF(INDEX('Capacity Summary'!$I$139:$BH$238,MATCH('Capacity Backing (Hide)'!R$132,'Capacity Summary'!$B$139:$B$238,0),MATCH('Capacity Backing (Hide)'!$A167,'Capacity Summary'!$I$138:$BH$138,0))&lt;&gt;0,INDEX('Capacity Summary'!$I$139:$BH$238,MATCH('Capacity Backing (Hide)'!R$132,'Capacity Summary'!$B$139:$B$238,0),MATCH('Capacity Backing (Hide)'!$A167,'Capacity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(Hide)'!$A167,'Capacity Summary'!$I$138:$BH$138,0))="x",INDEX('Capacity Summary'!$C$139:$F$238,MATCH('Capacity Backing (Hide)'!S$132,'Capacity Summary'!$B$139:$B$238,0),4),IF(INDEX('Capacity Summary'!$I$139:$BH$238,MATCH('Capacity Backing (Hide)'!S$132,'Capacity Summary'!$B$139:$B$238,0),MATCH('Capacity Backing (Hide)'!$A167,'Capacity Summary'!$I$138:$BH$138,0))&lt;&gt;0,INDEX('Capacity Summary'!$I$139:$BH$238,MATCH('Capacity Backing (Hide)'!S$132,'Capacity Summary'!$B$139:$B$238,0),MATCH('Capacity Backing (Hide)'!$A167,'Capacity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(Hide)'!$A167,'Capacity Summary'!$I$138:$BH$138,0))="x",INDEX('Capacity Summary'!$C$139:$F$238,MATCH('Capacity Backing (Hide)'!T$132,'Capacity Summary'!$B$139:$B$238,0),4),IF(INDEX('Capacity Summary'!$I$139:$BH$238,MATCH('Capacity Backing (Hide)'!T$132,'Capacity Summary'!$B$139:$B$238,0),MATCH('Capacity Backing (Hide)'!$A167,'Capacity Summary'!$I$138:$BH$138,0))&lt;&gt;0,INDEX('Capacity Summary'!$I$139:$BH$238,MATCH('Capacity Backing (Hide)'!T$132,'Capacity Summary'!$B$139:$B$238,0),MATCH('Capacity Backing (Hide)'!$A167,'Capacity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(Hide)'!$A167,'Capacity Summary'!$I$138:$BH$138,0))="x",INDEX('Capacity Summary'!$C$139:$F$238,MATCH('Capacity Backing (Hide)'!U$132,'Capacity Summary'!$B$139:$B$238,0),4),IF(INDEX('Capacity Summary'!$I$139:$BH$238,MATCH('Capacity Backing (Hide)'!U$132,'Capacity Summary'!$B$139:$B$238,0),MATCH('Capacity Backing (Hide)'!$A167,'Capacity Summary'!$I$138:$BH$138,0))&lt;&gt;0,INDEX('Capacity Summary'!$I$139:$BH$238,MATCH('Capacity Backing (Hide)'!U$132,'Capacity Summary'!$B$139:$B$238,0),MATCH('Capacity Backing (Hide)'!$A167,'Capacity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(Hide)'!$A167,'Capacity Summary'!$I$138:$BH$138,0))="x",INDEX('Capacity Summary'!$C$139:$F$238,MATCH('Capacity Backing (Hide)'!V$132,'Capacity Summary'!$B$139:$B$238,0),4),IF(INDEX('Capacity Summary'!$I$139:$BH$238,MATCH('Capacity Backing (Hide)'!V$132,'Capacity Summary'!$B$139:$B$238,0),MATCH('Capacity Backing (Hide)'!$A167,'Capacity Summary'!$I$138:$BH$138,0))&lt;&gt;0,INDEX('Capacity Summary'!$I$139:$BH$238,MATCH('Capacity Backing (Hide)'!V$132,'Capacity Summary'!$B$139:$B$238,0),MATCH('Capacity Backing (Hide)'!$A167,'Capacity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(Hide)'!$A167,'Capacity Summary'!$I$138:$BH$138,0))="x",INDEX('Capacity Summary'!$C$139:$F$238,MATCH('Capacity Backing (Hide)'!W$132,'Capacity Summary'!$B$139:$B$238,0),4),IF(INDEX('Capacity Summary'!$I$139:$BH$238,MATCH('Capacity Backing (Hide)'!W$132,'Capacity Summary'!$B$139:$B$238,0),MATCH('Capacity Backing (Hide)'!$A167,'Capacity Summary'!$I$138:$BH$138,0))&lt;&gt;0,INDEX('Capacity Summary'!$I$139:$BH$238,MATCH('Capacity Backing (Hide)'!W$132,'Capacity Summary'!$B$139:$B$238,0),MATCH('Capacity Backing (Hide)'!$A167,'Capacity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(Hide)'!$A167,'Capacity Summary'!$I$138:$BH$138,0))="x",INDEX('Capacity Summary'!$C$139:$F$238,MATCH('Capacity Backing (Hide)'!X$132,'Capacity Summary'!$B$139:$B$238,0),4),IF(INDEX('Capacity Summary'!$I$139:$BH$238,MATCH('Capacity Backing (Hide)'!X$132,'Capacity Summary'!$B$139:$B$238,0),MATCH('Capacity Backing (Hide)'!$A167,'Capacity Summary'!$I$138:$BH$138,0))&lt;&gt;0,INDEX('Capacity Summary'!$I$139:$BH$238,MATCH('Capacity Backing (Hide)'!X$132,'Capacity Summary'!$B$139:$B$238,0),MATCH('Capacity Backing (Hide)'!$A167,'Capacity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(Hide)'!$A167,'Capacity Summary'!$I$138:$BH$138,0))="x",INDEX('Capacity Summary'!$C$139:$F$238,MATCH('Capacity Backing (Hide)'!Y$132,'Capacity Summary'!$B$139:$B$238,0),4),IF(INDEX('Capacity Summary'!$I$139:$BH$238,MATCH('Capacity Backing (Hide)'!Y$132,'Capacity Summary'!$B$139:$B$238,0),MATCH('Capacity Backing (Hide)'!$A167,'Capacity Summary'!$I$138:$BH$138,0))&lt;&gt;0,INDEX('Capacity Summary'!$I$139:$BH$238,MATCH('Capacity Backing (Hide)'!Y$132,'Capacity Summary'!$B$139:$B$238,0),MATCH('Capacity Backing (Hide)'!$A167,'Capacity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(Hide)'!$A167,'Capacity Summary'!$I$138:$BH$138,0))="x",INDEX('Capacity Summary'!$C$139:$F$238,MATCH('Capacity Backing (Hide)'!Z$132,'Capacity Summary'!$B$139:$B$238,0),4),IF(INDEX('Capacity Summary'!$I$139:$BH$238,MATCH('Capacity Backing (Hide)'!Z$132,'Capacity Summary'!$B$139:$B$238,0),MATCH('Capacity Backing (Hide)'!$A167,'Capacity Summary'!$I$138:$BH$138,0))&lt;&gt;0,INDEX('Capacity Summary'!$I$139:$BH$238,MATCH('Capacity Backing (Hide)'!Z$132,'Capacity Summary'!$B$139:$B$238,0),MATCH('Capacity Backing (Hide)'!$A167,'Capacity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(Hide)'!$A167,'Capacity Summary'!$I$138:$BH$138,0))="x",INDEX('Capacity Summary'!$C$139:$F$238,MATCH('Capacity Backing (Hide)'!AA$132,'Capacity Summary'!$B$139:$B$238,0),4),IF(INDEX('Capacity Summary'!$I$139:$BH$238,MATCH('Capacity Backing (Hide)'!AA$132,'Capacity Summary'!$B$139:$B$238,0),MATCH('Capacity Backing (Hide)'!$A167,'Capacity Summary'!$I$138:$BH$138,0))&lt;&gt;0,INDEX('Capacity Summary'!$I$139:$BH$238,MATCH('Capacity Backing (Hide)'!AA$132,'Capacity Summary'!$B$139:$B$238,0),MATCH('Capacity Backing (Hide)'!$A167,'Capacity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(Hide)'!$A167,'Capacity Summary'!$I$138:$BH$138,0))="x",INDEX('Capacity Summary'!$C$139:$F$238,MATCH('Capacity Backing (Hide)'!AB$132,'Capacity Summary'!$B$139:$B$238,0),4),IF(INDEX('Capacity Summary'!$I$139:$BH$238,MATCH('Capacity Backing (Hide)'!AB$132,'Capacity Summary'!$B$139:$B$238,0),MATCH('Capacity Backing (Hide)'!$A167,'Capacity Summary'!$I$138:$BH$138,0))&lt;&gt;0,INDEX('Capacity Summary'!$I$139:$BH$238,MATCH('Capacity Backing (Hide)'!AB$132,'Capacity Summary'!$B$139:$B$238,0),MATCH('Capacity Backing (Hide)'!$A167,'Capacity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(Hide)'!$A167,'Capacity Summary'!$I$138:$BH$138,0))="x",INDEX('Capacity Summary'!$C$139:$F$238,MATCH('Capacity Backing (Hide)'!AC$132,'Capacity Summary'!$B$139:$B$238,0),4),IF(INDEX('Capacity Summary'!$I$139:$BH$238,MATCH('Capacity Backing (Hide)'!AC$132,'Capacity Summary'!$B$139:$B$238,0),MATCH('Capacity Backing (Hide)'!$A167,'Capacity Summary'!$I$138:$BH$138,0))&lt;&gt;0,INDEX('Capacity Summary'!$I$139:$BH$238,MATCH('Capacity Backing (Hide)'!AC$132,'Capacity Summary'!$B$139:$B$238,0),MATCH('Capacity Backing (Hide)'!$A167,'Capacity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(Hide)'!$A167,'Capacity Summary'!$I$138:$BH$138,0))="x",INDEX('Capacity Summary'!$C$139:$F$238,MATCH('Capacity Backing (Hide)'!AD$132,'Capacity Summary'!$B$139:$B$238,0),4),IF(INDEX('Capacity Summary'!$I$139:$BH$238,MATCH('Capacity Backing (Hide)'!AD$132,'Capacity Summary'!$B$139:$B$238,0),MATCH('Capacity Backing (Hide)'!$A167,'Capacity Summary'!$I$138:$BH$138,0))&lt;&gt;0,INDEX('Capacity Summary'!$I$139:$BH$238,MATCH('Capacity Backing (Hide)'!AD$132,'Capacity Summary'!$B$139:$B$238,0),MATCH('Capacity Backing (Hide)'!$A167,'Capacity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(Hide)'!$A167,'Capacity Summary'!$I$138:$BH$138,0))="x",INDEX('Capacity Summary'!$C$139:$F$238,MATCH('Capacity Backing (Hide)'!AE$132,'Capacity Summary'!$B$139:$B$238,0),4),IF(INDEX('Capacity Summary'!$I$139:$BH$238,MATCH('Capacity Backing (Hide)'!AE$132,'Capacity Summary'!$B$139:$B$238,0),MATCH('Capacity Backing (Hide)'!$A167,'Capacity Summary'!$I$138:$BH$138,0))&lt;&gt;0,INDEX('Capacity Summary'!$I$139:$BH$238,MATCH('Capacity Backing (Hide)'!AE$132,'Capacity Summary'!$B$139:$B$238,0),MATCH('Capacity Backing (Hide)'!$A167,'Capacity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(Hide)'!$A167,'Capacity Summary'!$I$138:$BH$138,0))="x",INDEX('Capacity Summary'!$C$139:$F$238,MATCH('Capacity Backing (Hide)'!AF$132,'Capacity Summary'!$B$139:$B$238,0),4),IF(INDEX('Capacity Summary'!$I$139:$BH$238,MATCH('Capacity Backing (Hide)'!AF$132,'Capacity Summary'!$B$139:$B$238,0),MATCH('Capacity Backing (Hide)'!$A167,'Capacity Summary'!$I$138:$BH$138,0))&lt;&gt;0,INDEX('Capacity Summary'!$I$139:$BH$238,MATCH('Capacity Backing (Hide)'!AF$132,'Capacity Summary'!$B$139:$B$238,0),MATCH('Capacity Backing (Hide)'!$A167,'Capacity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(Hide)'!$A167,'Capacity Summary'!$I$138:$BH$138,0))="x",INDEX('Capacity Summary'!$C$139:$F$238,MATCH('Capacity Backing (Hide)'!AG$132,'Capacity Summary'!$B$139:$B$238,0),4),IF(INDEX('Capacity Summary'!$I$139:$BH$238,MATCH('Capacity Backing (Hide)'!AG$132,'Capacity Summary'!$B$139:$B$238,0),MATCH('Capacity Backing (Hide)'!$A167,'Capacity Summary'!$I$138:$BH$138,0))&lt;&gt;0,INDEX('Capacity Summary'!$I$139:$BH$238,MATCH('Capacity Backing (Hide)'!AG$132,'Capacity Summary'!$B$139:$B$238,0),MATCH('Capacity Backing (Hide)'!$A167,'Capacity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(Hide)'!$A167,'Capacity Summary'!$I$138:$BH$138,0))="x",INDEX('Capacity Summary'!$C$139:$F$238,MATCH('Capacity Backing (Hide)'!AH$132,'Capacity Summary'!$B$139:$B$238,0),4),IF(INDEX('Capacity Summary'!$I$139:$BH$238,MATCH('Capacity Backing (Hide)'!AH$132,'Capacity Summary'!$B$139:$B$238,0),MATCH('Capacity Backing (Hide)'!$A167,'Capacity Summary'!$I$138:$BH$138,0))&lt;&gt;0,INDEX('Capacity Summary'!$I$139:$BH$238,MATCH('Capacity Backing (Hide)'!AH$132,'Capacity Summary'!$B$139:$B$238,0),MATCH('Capacity Backing (Hide)'!$A167,'Capacity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(Hide)'!$A167,'Capacity Summary'!$I$138:$BH$138,0))="x",INDEX('Capacity Summary'!$C$139:$F$238,MATCH('Capacity Backing (Hide)'!AI$132,'Capacity Summary'!$B$139:$B$238,0),4),IF(INDEX('Capacity Summary'!$I$139:$BH$238,MATCH('Capacity Backing (Hide)'!AI$132,'Capacity Summary'!$B$139:$B$238,0),MATCH('Capacity Backing (Hide)'!$A167,'Capacity Summary'!$I$138:$BH$138,0))&lt;&gt;0,INDEX('Capacity Summary'!$I$139:$BH$238,MATCH('Capacity Backing (Hide)'!AI$132,'Capacity Summary'!$B$139:$B$238,0),MATCH('Capacity Backing (Hide)'!$A167,'Capacity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(Hide)'!$A167,'Capacity Summary'!$I$138:$BH$138,0))="x",INDEX('Capacity Summary'!$C$139:$F$238,MATCH('Capacity Backing (Hide)'!AJ$132,'Capacity Summary'!$B$139:$B$238,0),4),IF(INDEX('Capacity Summary'!$I$139:$BH$238,MATCH('Capacity Backing (Hide)'!AJ$132,'Capacity Summary'!$B$139:$B$238,0),MATCH('Capacity Backing (Hide)'!$A167,'Capacity Summary'!$I$138:$BH$138,0))&lt;&gt;0,INDEX('Capacity Summary'!$I$139:$BH$238,MATCH('Capacity Backing (Hide)'!AJ$132,'Capacity Summary'!$B$139:$B$238,0),MATCH('Capacity Backing (Hide)'!$A167,'Capacity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(Hide)'!$A167,'Capacity Summary'!$I$138:$BH$138,0))="x",INDEX('Capacity Summary'!$C$139:$F$238,MATCH('Capacity Backing (Hide)'!AK$132,'Capacity Summary'!$B$139:$B$238,0),4),IF(INDEX('Capacity Summary'!$I$139:$BH$238,MATCH('Capacity Backing (Hide)'!AK$132,'Capacity Summary'!$B$139:$B$238,0),MATCH('Capacity Backing (Hide)'!$A167,'Capacity Summary'!$I$138:$BH$138,0))&lt;&gt;0,INDEX('Capacity Summary'!$I$139:$BH$238,MATCH('Capacity Backing (Hide)'!AK$132,'Capacity Summary'!$B$139:$B$238,0),MATCH('Capacity Backing (Hide)'!$A167,'Capacity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(Hide)'!$A167,'Capacity Summary'!$I$138:$BH$138,0))="x",INDEX('Capacity Summary'!$C$139:$F$238,MATCH('Capacity Backing (Hide)'!AL$132,'Capacity Summary'!$B$139:$B$238,0),4),IF(INDEX('Capacity Summary'!$I$139:$BH$238,MATCH('Capacity Backing (Hide)'!AL$132,'Capacity Summary'!$B$139:$B$238,0),MATCH('Capacity Backing (Hide)'!$A167,'Capacity Summary'!$I$138:$BH$138,0))&lt;&gt;0,INDEX('Capacity Summary'!$I$139:$BH$238,MATCH('Capacity Backing (Hide)'!AL$132,'Capacity Summary'!$B$139:$B$238,0),MATCH('Capacity Backing (Hide)'!$A167,'Capacity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(Hide)'!$A167,'Capacity Summary'!$I$138:$BH$138,0))="x",INDEX('Capacity Summary'!$C$139:$F$238,MATCH('Capacity Backing (Hide)'!AM$132,'Capacity Summary'!$B$139:$B$238,0),4),IF(INDEX('Capacity Summary'!$I$139:$BH$238,MATCH('Capacity Backing (Hide)'!AM$132,'Capacity Summary'!$B$139:$B$238,0),MATCH('Capacity Backing (Hide)'!$A167,'Capacity Summary'!$I$138:$BH$138,0))&lt;&gt;0,INDEX('Capacity Summary'!$I$139:$BH$238,MATCH('Capacity Backing (Hide)'!AM$132,'Capacity Summary'!$B$139:$B$238,0),MATCH('Capacity Backing (Hide)'!$A167,'Capacity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(Hide)'!$A167,'Capacity Summary'!$I$138:$BH$138,0))="x",INDEX('Capacity Summary'!$C$139:$F$238,MATCH('Capacity Backing (Hide)'!AN$132,'Capacity Summary'!$B$139:$B$238,0),4),IF(INDEX('Capacity Summary'!$I$139:$BH$238,MATCH('Capacity Backing (Hide)'!AN$132,'Capacity Summary'!$B$139:$B$238,0),MATCH('Capacity Backing (Hide)'!$A167,'Capacity Summary'!$I$138:$BH$138,0))&lt;&gt;0,INDEX('Capacity Summary'!$I$139:$BH$238,MATCH('Capacity Backing (Hide)'!AN$132,'Capacity Summary'!$B$139:$B$238,0),MATCH('Capacity Backing (Hide)'!$A167,'Capacity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(Hide)'!$A167,'Capacity Summary'!$I$138:$BH$138,0))="x",INDEX('Capacity Summary'!$C$139:$F$238,MATCH('Capacity Backing (Hide)'!AO$132,'Capacity Summary'!$B$139:$B$238,0),4),IF(INDEX('Capacity Summary'!$I$139:$BH$238,MATCH('Capacity Backing (Hide)'!AO$132,'Capacity Summary'!$B$139:$B$238,0),MATCH('Capacity Backing (Hide)'!$A167,'Capacity Summary'!$I$138:$BH$138,0))&lt;&gt;0,INDEX('Capacity Summary'!$I$139:$BH$238,MATCH('Capacity Backing (Hide)'!AO$132,'Capacity Summary'!$B$139:$B$238,0),MATCH('Capacity Backing (Hide)'!$A167,'Capacity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(Hide)'!$A167,'Capacity Summary'!$I$138:$BH$138,0))="x",INDEX('Capacity Summary'!$C$139:$F$238,MATCH('Capacity Backing (Hide)'!AP$132,'Capacity Summary'!$B$139:$B$238,0),4),IF(INDEX('Capacity Summary'!$I$139:$BH$238,MATCH('Capacity Backing (Hide)'!AP$132,'Capacity Summary'!$B$139:$B$238,0),MATCH('Capacity Backing (Hide)'!$A167,'Capacity Summary'!$I$138:$BH$138,0))&lt;&gt;0,INDEX('Capacity Summary'!$I$139:$BH$238,MATCH('Capacity Backing (Hide)'!AP$132,'Capacity Summary'!$B$139:$B$238,0),MATCH('Capacity Backing (Hide)'!$A167,'Capacity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(Hide)'!$A167,'Capacity Summary'!$I$138:$BH$138,0))="x",INDEX('Capacity Summary'!$C$139:$F$238,MATCH('Capacity Backing (Hide)'!AQ$132,'Capacity Summary'!$B$139:$B$238,0),4),IF(INDEX('Capacity Summary'!$I$139:$BH$238,MATCH('Capacity Backing (Hide)'!AQ$132,'Capacity Summary'!$B$139:$B$238,0),MATCH('Capacity Backing (Hide)'!$A167,'Capacity Summary'!$I$138:$BH$138,0))&lt;&gt;0,INDEX('Capacity Summary'!$I$139:$BH$238,MATCH('Capacity Backing (Hide)'!AQ$132,'Capacity Summary'!$B$139:$B$238,0),MATCH('Capacity Backing (Hide)'!$A167,'Capacity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(Hide)'!$A167,'Capacity Summary'!$I$138:$BH$138,0))="x",INDEX('Capacity Summary'!$C$139:$F$238,MATCH('Capacity Backing (Hide)'!AR$132,'Capacity Summary'!$B$139:$B$238,0),4),IF(INDEX('Capacity Summary'!$I$139:$BH$238,MATCH('Capacity Backing (Hide)'!AR$132,'Capacity Summary'!$B$139:$B$238,0),MATCH('Capacity Backing (Hide)'!$A167,'Capacity Summary'!$I$138:$BH$138,0))&lt;&gt;0,INDEX('Capacity Summary'!$I$139:$BH$238,MATCH('Capacity Backing (Hide)'!AR$132,'Capacity Summary'!$B$139:$B$238,0),MATCH('Capacity Backing (Hide)'!$A167,'Capacity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(Hide)'!$A167,'Capacity Summary'!$I$138:$BH$138,0))="x",INDEX('Capacity Summary'!$C$139:$F$238,MATCH('Capacity Backing (Hide)'!AS$132,'Capacity Summary'!$B$139:$B$238,0),4),IF(INDEX('Capacity Summary'!$I$139:$BH$238,MATCH('Capacity Backing (Hide)'!AS$132,'Capacity Summary'!$B$139:$B$238,0),MATCH('Capacity Backing (Hide)'!$A167,'Capacity Summary'!$I$138:$BH$138,0))&lt;&gt;0,INDEX('Capacity Summary'!$I$139:$BH$238,MATCH('Capacity Backing (Hide)'!AS$132,'Capacity Summary'!$B$139:$B$238,0),MATCH('Capacity Backing (Hide)'!$A167,'Capacity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(Hide)'!$A167,'Capacity Summary'!$I$138:$BH$138,0))="x",INDEX('Capacity Summary'!$C$139:$F$238,MATCH('Capacity Backing (Hide)'!AT$132,'Capacity Summary'!$B$139:$B$238,0),4),IF(INDEX('Capacity Summary'!$I$139:$BH$238,MATCH('Capacity Backing (Hide)'!AT$132,'Capacity Summary'!$B$139:$B$238,0),MATCH('Capacity Backing (Hide)'!$A167,'Capacity Summary'!$I$138:$BH$138,0))&lt;&gt;0,INDEX('Capacity Summary'!$I$139:$BH$238,MATCH('Capacity Backing (Hide)'!AT$132,'Capacity Summary'!$B$139:$B$238,0),MATCH('Capacity Backing (Hide)'!$A167,'Capacity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(Hide)'!$A167,'Capacity Summary'!$I$138:$BH$138,0))="x",INDEX('Capacity Summary'!$C$139:$F$238,MATCH('Capacity Backing (Hide)'!AU$132,'Capacity Summary'!$B$139:$B$238,0),4),IF(INDEX('Capacity Summary'!$I$139:$BH$238,MATCH('Capacity Backing (Hide)'!AU$132,'Capacity Summary'!$B$139:$B$238,0),MATCH('Capacity Backing (Hide)'!$A167,'Capacity Summary'!$I$138:$BH$138,0))&lt;&gt;0,INDEX('Capacity Summary'!$I$139:$BH$238,MATCH('Capacity Backing (Hide)'!AU$132,'Capacity Summary'!$B$139:$B$238,0),MATCH('Capacity Backing (Hide)'!$A167,'Capacity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(Hide)'!$A167,'Capacity Summary'!$I$138:$BH$138,0))="x",INDEX('Capacity Summary'!$C$139:$F$238,MATCH('Capacity Backing (Hide)'!AV$132,'Capacity Summary'!$B$139:$B$238,0),4),IF(INDEX('Capacity Summary'!$I$139:$BH$238,MATCH('Capacity Backing (Hide)'!AV$132,'Capacity Summary'!$B$139:$B$238,0),MATCH('Capacity Backing (Hide)'!$A167,'Capacity Summary'!$I$138:$BH$138,0))&lt;&gt;0,INDEX('Capacity Summary'!$I$139:$BH$238,MATCH('Capacity Backing (Hide)'!AV$132,'Capacity Summary'!$B$139:$B$238,0),MATCH('Capacity Backing (Hide)'!$A167,'Capacity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(Hide)'!$A167,'Capacity Summary'!$I$138:$BH$138,0))="x",INDEX('Capacity Summary'!$C$139:$F$238,MATCH('Capacity Backing (Hide)'!AW$132,'Capacity Summary'!$B$139:$B$238,0),4),IF(INDEX('Capacity Summary'!$I$139:$BH$238,MATCH('Capacity Backing (Hide)'!AW$132,'Capacity Summary'!$B$139:$B$238,0),MATCH('Capacity Backing (Hide)'!$A167,'Capacity Summary'!$I$138:$BH$138,0))&lt;&gt;0,INDEX('Capacity Summary'!$I$139:$BH$238,MATCH('Capacity Backing (Hide)'!AW$132,'Capacity Summary'!$B$139:$B$238,0),MATCH('Capacity Backing (Hide)'!$A167,'Capacity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(Hide)'!$A167,'Capacity Summary'!$I$138:$BH$138,0))="x",INDEX('Capacity Summary'!$C$139:$F$238,MATCH('Capacity Backing (Hide)'!AX$132,'Capacity Summary'!$B$139:$B$238,0),4),IF(INDEX('Capacity Summary'!$I$139:$BH$238,MATCH('Capacity Backing (Hide)'!AX$132,'Capacity Summary'!$B$139:$B$238,0),MATCH('Capacity Backing (Hide)'!$A167,'Capacity Summary'!$I$138:$BH$138,0))&lt;&gt;0,INDEX('Capacity Summary'!$I$139:$BH$238,MATCH('Capacity Backing (Hide)'!AX$132,'Capacity Summary'!$B$139:$B$238,0),MATCH('Capacity Backing (Hide)'!$A167,'Capacity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(Hide)'!$A167,'Capacity Summary'!$I$138:$BH$138,0))="x",INDEX('Capacity Summary'!$C$139:$F$238,MATCH('Capacity Backing (Hide)'!AY$132,'Capacity Summary'!$B$139:$B$238,0),4),IF(INDEX('Capacity Summary'!$I$139:$BH$238,MATCH('Capacity Backing (Hide)'!AY$132,'Capacity Summary'!$B$139:$B$238,0),MATCH('Capacity Backing (Hide)'!$A167,'Capacity Summary'!$I$138:$BH$138,0))&lt;&gt;0,INDEX('Capacity Summary'!$I$139:$BH$238,MATCH('Capacity Backing (Hide)'!AY$132,'Capacity Summary'!$B$139:$B$238,0),MATCH('Capacity Backing (Hide)'!$A167,'Capacity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(Hide)'!$A167,'Capacity Summary'!$I$138:$BH$138,0))="x",INDEX('Capacity Summary'!$C$139:$F$238,MATCH('Capacity Backing (Hide)'!AZ$132,'Capacity Summary'!$B$139:$B$238,0),4),IF(INDEX('Capacity Summary'!$I$139:$BH$238,MATCH('Capacity Backing (Hide)'!AZ$132,'Capacity Summary'!$B$139:$B$238,0),MATCH('Capacity Backing (Hide)'!$A167,'Capacity Summary'!$I$138:$BH$138,0))&lt;&gt;0,INDEX('Capacity Summary'!$I$139:$BH$238,MATCH('Capacity Backing (Hide)'!AZ$132,'Capacity Summary'!$B$139:$B$238,0),MATCH('Capacity Backing (Hide)'!$A167,'Capacity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(Hide)'!$A167,'Capacity Summary'!$I$138:$BH$138,0))="x",INDEX('Capacity Summary'!$C$139:$F$238,MATCH('Capacity Backing (Hide)'!BA$132,'Capacity Summary'!$B$139:$B$238,0),4),IF(INDEX('Capacity Summary'!$I$139:$BH$238,MATCH('Capacity Backing (Hide)'!BA$132,'Capacity Summary'!$B$139:$B$238,0),MATCH('Capacity Backing (Hide)'!$A167,'Capacity Summary'!$I$138:$BH$138,0))&lt;&gt;0,INDEX('Capacity Summary'!$I$139:$BH$238,MATCH('Capacity Backing (Hide)'!BA$132,'Capacity Summary'!$B$139:$B$238,0),MATCH('Capacity Backing (Hide)'!$A167,'Capacity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(Hide)'!$A167,'Capacity Summary'!$I$138:$BH$138,0))="x",INDEX('Capacity Summary'!$C$139:$F$238,MATCH('Capacity Backing (Hide)'!BB$132,'Capacity Summary'!$B$139:$B$238,0),4),IF(INDEX('Capacity Summary'!$I$139:$BH$238,MATCH('Capacity Backing (Hide)'!BB$132,'Capacity Summary'!$B$139:$B$238,0),MATCH('Capacity Backing (Hide)'!$A167,'Capacity Summary'!$I$138:$BH$138,0))&lt;&gt;0,INDEX('Capacity Summary'!$I$139:$BH$238,MATCH('Capacity Backing (Hide)'!BB$132,'Capacity Summary'!$B$139:$B$238,0),MATCH('Capacity Backing (Hide)'!$A167,'Capacity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(Hide)'!$A167,'Capacity Summary'!$I$138:$BH$138,0))="x",INDEX('Capacity Summary'!$C$139:$F$238,MATCH('Capacity Backing (Hide)'!BC$132,'Capacity Summary'!$B$139:$B$238,0),4),IF(INDEX('Capacity Summary'!$I$139:$BH$238,MATCH('Capacity Backing (Hide)'!BC$132,'Capacity Summary'!$B$139:$B$238,0),MATCH('Capacity Backing (Hide)'!$A167,'Capacity Summary'!$I$138:$BH$138,0))&lt;&gt;0,INDEX('Capacity Summary'!$I$139:$BH$238,MATCH('Capacity Backing (Hide)'!BC$132,'Capacity Summary'!$B$139:$B$238,0),MATCH('Capacity Backing (Hide)'!$A167,'Capacity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(Hide)'!$A167,'Capacity Summary'!$I$138:$BH$138,0))="x",INDEX('Capacity Summary'!$C$139:$F$238,MATCH('Capacity Backing (Hide)'!BD$132,'Capacity Summary'!$B$139:$B$238,0),4),IF(INDEX('Capacity Summary'!$I$139:$BH$238,MATCH('Capacity Backing (Hide)'!BD$132,'Capacity Summary'!$B$139:$B$238,0),MATCH('Capacity Backing (Hide)'!$A167,'Capacity Summary'!$I$138:$BH$138,0))&lt;&gt;0,INDEX('Capacity Summary'!$I$139:$BH$238,MATCH('Capacity Backing (Hide)'!BD$132,'Capacity Summary'!$B$139:$B$238,0),MATCH('Capacity Backing (Hide)'!$A167,'Capacity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(Hide)'!$A167,'Capacity Summary'!$I$138:$BH$138,0))="x",INDEX('Capacity Summary'!$C$139:$F$238,MATCH('Capacity Backing (Hide)'!BE$132,'Capacity Summary'!$B$139:$B$238,0),4),IF(INDEX('Capacity Summary'!$I$139:$BH$238,MATCH('Capacity Backing (Hide)'!BE$132,'Capacity Summary'!$B$139:$B$238,0),MATCH('Capacity Backing (Hide)'!$A167,'Capacity Summary'!$I$138:$BH$138,0))&lt;&gt;0,INDEX('Capacity Summary'!$I$139:$BH$238,MATCH('Capacity Backing (Hide)'!BE$132,'Capacity Summary'!$B$139:$B$238,0),MATCH('Capacity Backing (Hide)'!$A167,'Capacity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(Hide)'!$A167,'Capacity Summary'!$I$138:$BH$138,0))="x",INDEX('Capacity Summary'!$C$139:$F$238,MATCH('Capacity Backing (Hide)'!BF$132,'Capacity Summary'!$B$139:$B$238,0),4),IF(INDEX('Capacity Summary'!$I$139:$BH$238,MATCH('Capacity Backing (Hide)'!BF$132,'Capacity Summary'!$B$139:$B$238,0),MATCH('Capacity Backing (Hide)'!$A167,'Capacity Summary'!$I$138:$BH$138,0))&lt;&gt;0,INDEX('Capacity Summary'!$I$139:$BH$238,MATCH('Capacity Backing (Hide)'!BF$132,'Capacity Summary'!$B$139:$B$238,0),MATCH('Capacity Backing (Hide)'!$A167,'Capacity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(Hide)'!$A167,'Capacity Summary'!$I$138:$BH$138,0))="x",INDEX('Capacity Summary'!$C$139:$F$238,MATCH('Capacity Backing (Hide)'!BG$132,'Capacity Summary'!$B$139:$B$238,0),4),IF(INDEX('Capacity Summary'!$I$139:$BH$238,MATCH('Capacity Backing (Hide)'!BG$132,'Capacity Summary'!$B$139:$B$238,0),MATCH('Capacity Backing (Hide)'!$A167,'Capacity Summary'!$I$138:$BH$138,0))&lt;&gt;0,INDEX('Capacity Summary'!$I$139:$BH$238,MATCH('Capacity Backing (Hide)'!BG$132,'Capacity Summary'!$B$139:$B$238,0),MATCH('Capacity Backing (Hide)'!$A167,'Capacity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(Hide)'!$A167,'Capacity Summary'!$I$138:$BH$138,0))="x",INDEX('Capacity Summary'!$C$139:$F$238,MATCH('Capacity Backing (Hide)'!BH$132,'Capacity Summary'!$B$139:$B$238,0),4),IF(INDEX('Capacity Summary'!$I$139:$BH$238,MATCH('Capacity Backing (Hide)'!BH$132,'Capacity Summary'!$B$139:$B$238,0),MATCH('Capacity Backing (Hide)'!$A167,'Capacity Summary'!$I$138:$BH$138,0))&lt;&gt;0,INDEX('Capacity Summary'!$I$139:$BH$238,MATCH('Capacity Backing (Hide)'!BH$132,'Capacity Summary'!$B$139:$B$238,0),MATCH('Capacity Backing (Hide)'!$A167,'Capacity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(Hide)'!$A167,'Capacity Summary'!$I$138:$BH$138,0))="x",INDEX('Capacity Summary'!$C$139:$F$238,MATCH('Capacity Backing (Hide)'!BI$132,'Capacity Summary'!$B$139:$B$238,0),4),IF(INDEX('Capacity Summary'!$I$139:$BH$238,MATCH('Capacity Backing (Hide)'!BI$132,'Capacity Summary'!$B$139:$B$238,0),MATCH('Capacity Backing (Hide)'!$A167,'Capacity Summary'!$I$138:$BH$138,0))&lt;&gt;0,INDEX('Capacity Summary'!$I$139:$BH$238,MATCH('Capacity Backing (Hide)'!BI$132,'Capacity Summary'!$B$139:$B$238,0),MATCH('Capacity Backing (Hide)'!$A167,'Capacity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(Hide)'!$A167,'Capacity Summary'!$I$138:$BH$138,0))="x",INDEX('Capacity Summary'!$C$139:$F$238,MATCH('Capacity Backing (Hide)'!BJ$132,'Capacity Summary'!$B$139:$B$238,0),4),IF(INDEX('Capacity Summary'!$I$139:$BH$238,MATCH('Capacity Backing (Hide)'!BJ$132,'Capacity Summary'!$B$139:$B$238,0),MATCH('Capacity Backing (Hide)'!$A167,'Capacity Summary'!$I$138:$BH$138,0))&lt;&gt;0,INDEX('Capacity Summary'!$I$139:$BH$238,MATCH('Capacity Backing (Hide)'!BJ$132,'Capacity Summary'!$B$139:$B$238,0),MATCH('Capacity Backing (Hide)'!$A167,'Capacity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(Hide)'!$A167,'Capacity Summary'!$I$138:$BH$138,0))="x",INDEX('Capacity Summary'!$C$139:$F$238,MATCH('Capacity Backing (Hide)'!BK$132,'Capacity Summary'!$B$139:$B$238,0),4),IF(INDEX('Capacity Summary'!$I$139:$BH$238,MATCH('Capacity Backing (Hide)'!BK$132,'Capacity Summary'!$B$139:$B$238,0),MATCH('Capacity Backing (Hide)'!$A167,'Capacity Summary'!$I$138:$BH$138,0))&lt;&gt;0,INDEX('Capacity Summary'!$I$139:$BH$238,MATCH('Capacity Backing (Hide)'!BK$132,'Capacity Summary'!$B$139:$B$238,0),MATCH('Capacity Backing (Hide)'!$A167,'Capacity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(Hide)'!$A167,'Capacity Summary'!$I$138:$BH$138,0))="x",INDEX('Capacity Summary'!$C$139:$F$238,MATCH('Capacity Backing (Hide)'!BL$132,'Capacity Summary'!$B$139:$B$238,0),4),IF(INDEX('Capacity Summary'!$I$139:$BH$238,MATCH('Capacity Backing (Hide)'!BL$132,'Capacity Summary'!$B$139:$B$238,0),MATCH('Capacity Backing (Hide)'!$A167,'Capacity Summary'!$I$138:$BH$138,0))&lt;&gt;0,INDEX('Capacity Summary'!$I$139:$BH$238,MATCH('Capacity Backing (Hide)'!BL$132,'Capacity Summary'!$B$139:$B$238,0),MATCH('Capacity Backing (Hide)'!$A167,'Capacity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(Hide)'!$A167,'Capacity Summary'!$I$138:$BH$138,0))="x",INDEX('Capacity Summary'!$C$139:$F$238,MATCH('Capacity Backing (Hide)'!BM$132,'Capacity Summary'!$B$139:$B$238,0),4),IF(INDEX('Capacity Summary'!$I$139:$BH$238,MATCH('Capacity Backing (Hide)'!BM$132,'Capacity Summary'!$B$139:$B$238,0),MATCH('Capacity Backing (Hide)'!$A167,'Capacity Summary'!$I$138:$BH$138,0))&lt;&gt;0,INDEX('Capacity Summary'!$I$139:$BH$238,MATCH('Capacity Backing (Hide)'!BM$132,'Capacity Summary'!$B$139:$B$238,0),MATCH('Capacity Backing (Hide)'!$A167,'Capacity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(Hide)'!$A167,'Capacity Summary'!$I$138:$BH$138,0))="x",INDEX('Capacity Summary'!$C$139:$F$238,MATCH('Capacity Backing (Hide)'!BN$132,'Capacity Summary'!$B$139:$B$238,0),4),IF(INDEX('Capacity Summary'!$I$139:$BH$238,MATCH('Capacity Backing (Hide)'!BN$132,'Capacity Summary'!$B$139:$B$238,0),MATCH('Capacity Backing (Hide)'!$A167,'Capacity Summary'!$I$138:$BH$138,0))&lt;&gt;0,INDEX('Capacity Summary'!$I$139:$BH$238,MATCH('Capacity Backing (Hide)'!BN$132,'Capacity Summary'!$B$139:$B$238,0),MATCH('Capacity Backing (Hide)'!$A167,'Capacity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(Hide)'!$A167,'Capacity Summary'!$I$138:$BH$138,0))="x",INDEX('Capacity Summary'!$C$139:$F$238,MATCH('Capacity Backing (Hide)'!BO$132,'Capacity Summary'!$B$139:$B$238,0),4),IF(INDEX('Capacity Summary'!$I$139:$BH$238,MATCH('Capacity Backing (Hide)'!BO$132,'Capacity Summary'!$B$139:$B$238,0),MATCH('Capacity Backing (Hide)'!$A167,'Capacity Summary'!$I$138:$BH$138,0))&lt;&gt;0,INDEX('Capacity Summary'!$I$139:$BH$238,MATCH('Capacity Backing (Hide)'!BO$132,'Capacity Summary'!$B$139:$B$238,0),MATCH('Capacity Backing (Hide)'!$A167,'Capacity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(Hide)'!$A167,'Capacity Summary'!$I$138:$BH$138,0))="x",INDEX('Capacity Summary'!$C$139:$F$238,MATCH('Capacity Backing (Hide)'!BP$132,'Capacity Summary'!$B$139:$B$238,0),4),IF(INDEX('Capacity Summary'!$I$139:$BH$238,MATCH('Capacity Backing (Hide)'!BP$132,'Capacity Summary'!$B$139:$B$238,0),MATCH('Capacity Backing (Hide)'!$A167,'Capacity Summary'!$I$138:$BH$138,0))&lt;&gt;0,INDEX('Capacity Summary'!$I$139:$BH$238,MATCH('Capacity Backing (Hide)'!BP$132,'Capacity Summary'!$B$139:$B$238,0),MATCH('Capacity Backing (Hide)'!$A167,'Capacity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(Hide)'!$A167,'Capacity Summary'!$I$138:$BH$138,0))="x",INDEX('Capacity Summary'!$C$139:$F$238,MATCH('Capacity Backing (Hide)'!BQ$132,'Capacity Summary'!$B$139:$B$238,0),4),IF(INDEX('Capacity Summary'!$I$139:$BH$238,MATCH('Capacity Backing (Hide)'!BQ$132,'Capacity Summary'!$B$139:$B$238,0),MATCH('Capacity Backing (Hide)'!$A167,'Capacity Summary'!$I$138:$BH$138,0))&lt;&gt;0,INDEX('Capacity Summary'!$I$139:$BH$238,MATCH('Capacity Backing (Hide)'!BQ$132,'Capacity Summary'!$B$139:$B$238,0),MATCH('Capacity Backing (Hide)'!$A167,'Capacity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(Hide)'!$A167,'Capacity Summary'!$I$138:$BH$138,0))="x",INDEX('Capacity Summary'!$C$139:$F$238,MATCH('Capacity Backing (Hide)'!BR$132,'Capacity Summary'!$B$139:$B$238,0),4),IF(INDEX('Capacity Summary'!$I$139:$BH$238,MATCH('Capacity Backing (Hide)'!BR$132,'Capacity Summary'!$B$139:$B$238,0),MATCH('Capacity Backing (Hide)'!$A167,'Capacity Summary'!$I$138:$BH$138,0))&lt;&gt;0,INDEX('Capacity Summary'!$I$139:$BH$238,MATCH('Capacity Backing (Hide)'!BR$132,'Capacity Summary'!$B$139:$B$238,0),MATCH('Capacity Backing (Hide)'!$A167,'Capacity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(Hide)'!$A167,'Capacity Summary'!$I$138:$BH$138,0))="x",INDEX('Capacity Summary'!$C$139:$F$238,MATCH('Capacity Backing (Hide)'!BS$132,'Capacity Summary'!$B$139:$B$238,0),4),IF(INDEX('Capacity Summary'!$I$139:$BH$238,MATCH('Capacity Backing (Hide)'!BS$132,'Capacity Summary'!$B$139:$B$238,0),MATCH('Capacity Backing (Hide)'!$A167,'Capacity Summary'!$I$138:$BH$138,0))&lt;&gt;0,INDEX('Capacity Summary'!$I$139:$BH$238,MATCH('Capacity Backing (Hide)'!BS$132,'Capacity Summary'!$B$139:$B$238,0),MATCH('Capacity Backing (Hide)'!$A167,'Capacity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(Hide)'!$A167,'Capacity Summary'!$I$138:$BH$138,0))="x",INDEX('Capacity Summary'!$C$139:$F$238,MATCH('Capacity Backing (Hide)'!BT$132,'Capacity Summary'!$B$139:$B$238,0),4),IF(INDEX('Capacity Summary'!$I$139:$BH$238,MATCH('Capacity Backing (Hide)'!BT$132,'Capacity Summary'!$B$139:$B$238,0),MATCH('Capacity Backing (Hide)'!$A167,'Capacity Summary'!$I$138:$BH$138,0))&lt;&gt;0,INDEX('Capacity Summary'!$I$139:$BH$238,MATCH('Capacity Backing (Hide)'!BT$132,'Capacity Summary'!$B$139:$B$238,0),MATCH('Capacity Backing (Hide)'!$A167,'Capacity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(Hide)'!$A167,'Capacity Summary'!$I$138:$BH$138,0))="x",INDEX('Capacity Summary'!$C$139:$F$238,MATCH('Capacity Backing (Hide)'!BU$132,'Capacity Summary'!$B$139:$B$238,0),4),IF(INDEX('Capacity Summary'!$I$139:$BH$238,MATCH('Capacity Backing (Hide)'!BU$132,'Capacity Summary'!$B$139:$B$238,0),MATCH('Capacity Backing (Hide)'!$A167,'Capacity Summary'!$I$138:$BH$138,0))&lt;&gt;0,INDEX('Capacity Summary'!$I$139:$BH$238,MATCH('Capacity Backing (Hide)'!BU$132,'Capacity Summary'!$B$139:$B$238,0),MATCH('Capacity Backing (Hide)'!$A167,'Capacity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(Hide)'!$A167,'Capacity Summary'!$I$138:$BH$138,0))="x",INDEX('Capacity Summary'!$C$139:$F$238,MATCH('Capacity Backing (Hide)'!BV$132,'Capacity Summary'!$B$139:$B$238,0),4),IF(INDEX('Capacity Summary'!$I$139:$BH$238,MATCH('Capacity Backing (Hide)'!BV$132,'Capacity Summary'!$B$139:$B$238,0),MATCH('Capacity Backing (Hide)'!$A167,'Capacity Summary'!$I$138:$BH$138,0))&lt;&gt;0,INDEX('Capacity Summary'!$I$139:$BH$238,MATCH('Capacity Backing (Hide)'!BV$132,'Capacity Summary'!$B$139:$B$238,0),MATCH('Capacity Backing (Hide)'!$A167,'Capacity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(Hide)'!$A167,'Capacity Summary'!$I$138:$BH$138,0))="x",INDEX('Capacity Summary'!$C$139:$F$238,MATCH('Capacity Backing (Hide)'!BW$132,'Capacity Summary'!$B$139:$B$238,0),4),IF(INDEX('Capacity Summary'!$I$139:$BH$238,MATCH('Capacity Backing (Hide)'!BW$132,'Capacity Summary'!$B$139:$B$238,0),MATCH('Capacity Backing (Hide)'!$A167,'Capacity Summary'!$I$138:$BH$138,0))&lt;&gt;0,INDEX('Capacity Summary'!$I$139:$BH$238,MATCH('Capacity Backing (Hide)'!BW$132,'Capacity Summary'!$B$139:$B$238,0),MATCH('Capacity Backing (Hide)'!$A167,'Capacity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(Hide)'!$A167,'Capacity Summary'!$I$138:$BH$138,0))="x",INDEX('Capacity Summary'!$C$139:$F$238,MATCH('Capacity Backing (Hide)'!BX$132,'Capacity Summary'!$B$139:$B$238,0),4),IF(INDEX('Capacity Summary'!$I$139:$BH$238,MATCH('Capacity Backing (Hide)'!BX$132,'Capacity Summary'!$B$139:$B$238,0),MATCH('Capacity Backing (Hide)'!$A167,'Capacity Summary'!$I$138:$BH$138,0))&lt;&gt;0,INDEX('Capacity Summary'!$I$139:$BH$238,MATCH('Capacity Backing (Hide)'!BX$132,'Capacity Summary'!$B$139:$B$238,0),MATCH('Capacity Backing (Hide)'!$A167,'Capacity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(Hide)'!$A167,'Capacity Summary'!$I$138:$BH$138,0))="x",INDEX('Capacity Summary'!$C$139:$F$238,MATCH('Capacity Backing (Hide)'!BY$132,'Capacity Summary'!$B$139:$B$238,0),4),IF(INDEX('Capacity Summary'!$I$139:$BH$238,MATCH('Capacity Backing (Hide)'!BY$132,'Capacity Summary'!$B$139:$B$238,0),MATCH('Capacity Backing (Hide)'!$A167,'Capacity Summary'!$I$138:$BH$138,0))&lt;&gt;0,INDEX('Capacity Summary'!$I$139:$BH$238,MATCH('Capacity Backing (Hide)'!BY$132,'Capacity Summary'!$B$139:$B$238,0),MATCH('Capacity Backing (Hide)'!$A167,'Capacity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(Hide)'!$A167,'Capacity Summary'!$I$138:$BH$138,0))="x",INDEX('Capacity Summary'!$C$139:$F$238,MATCH('Capacity Backing (Hide)'!BZ$132,'Capacity Summary'!$B$139:$B$238,0),4),IF(INDEX('Capacity Summary'!$I$139:$BH$238,MATCH('Capacity Backing (Hide)'!BZ$132,'Capacity Summary'!$B$139:$B$238,0),MATCH('Capacity Backing (Hide)'!$A167,'Capacity Summary'!$I$138:$BH$138,0))&lt;&gt;0,INDEX('Capacity Summary'!$I$139:$BH$238,MATCH('Capacity Backing (Hide)'!BZ$132,'Capacity Summary'!$B$139:$B$238,0),MATCH('Capacity Backing (Hide)'!$A167,'Capacity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(Hide)'!$A167,'Capacity Summary'!$I$138:$BH$138,0))="x",INDEX('Capacity Summary'!$C$139:$F$238,MATCH('Capacity Backing (Hide)'!CA$132,'Capacity Summary'!$B$139:$B$238,0),4),IF(INDEX('Capacity Summary'!$I$139:$BH$238,MATCH('Capacity Backing (Hide)'!CA$132,'Capacity Summary'!$B$139:$B$238,0),MATCH('Capacity Backing (Hide)'!$A167,'Capacity Summary'!$I$138:$BH$138,0))&lt;&gt;0,INDEX('Capacity Summary'!$I$139:$BH$238,MATCH('Capacity Backing (Hide)'!CA$132,'Capacity Summary'!$B$139:$B$238,0),MATCH('Capacity Backing (Hide)'!$A167,'Capacity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(Hide)'!$A167,'Capacity Summary'!$I$138:$BH$138,0))="x",INDEX('Capacity Summary'!$C$139:$F$238,MATCH('Capacity Backing (Hide)'!CB$132,'Capacity Summary'!$B$139:$B$238,0),4),IF(INDEX('Capacity Summary'!$I$139:$BH$238,MATCH('Capacity Backing (Hide)'!CB$132,'Capacity Summary'!$B$139:$B$238,0),MATCH('Capacity Backing (Hide)'!$A167,'Capacity Summary'!$I$138:$BH$138,0))&lt;&gt;0,INDEX('Capacity Summary'!$I$139:$BH$238,MATCH('Capacity Backing (Hide)'!CB$132,'Capacity Summary'!$B$139:$B$238,0),MATCH('Capacity Backing (Hide)'!$A167,'Capacity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(Hide)'!$A167,'Capacity Summary'!$I$138:$BH$138,0))="x",INDEX('Capacity Summary'!$C$139:$F$238,MATCH('Capacity Backing (Hide)'!CC$132,'Capacity Summary'!$B$139:$B$238,0),4),IF(INDEX('Capacity Summary'!$I$139:$BH$238,MATCH('Capacity Backing (Hide)'!CC$132,'Capacity Summary'!$B$139:$B$238,0),MATCH('Capacity Backing (Hide)'!$A167,'Capacity Summary'!$I$138:$BH$138,0))&lt;&gt;0,INDEX('Capacity Summary'!$I$139:$BH$238,MATCH('Capacity Backing (Hide)'!CC$132,'Capacity Summary'!$B$139:$B$238,0),MATCH('Capacity Backing (Hide)'!$A167,'Capacity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(Hide)'!$A167,'Capacity Summary'!$I$138:$BH$138,0))="x",INDEX('Capacity Summary'!$C$139:$F$238,MATCH('Capacity Backing (Hide)'!CD$132,'Capacity Summary'!$B$139:$B$238,0),4),IF(INDEX('Capacity Summary'!$I$139:$BH$238,MATCH('Capacity Backing (Hide)'!CD$132,'Capacity Summary'!$B$139:$B$238,0),MATCH('Capacity Backing (Hide)'!$A167,'Capacity Summary'!$I$138:$BH$138,0))&lt;&gt;0,INDEX('Capacity Summary'!$I$139:$BH$238,MATCH('Capacity Backing (Hide)'!CD$132,'Capacity Summary'!$B$139:$B$238,0),MATCH('Capacity Backing (Hide)'!$A167,'Capacity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(Hide)'!$A167,'Capacity Summary'!$I$138:$BH$138,0))="x",INDEX('Capacity Summary'!$C$139:$F$238,MATCH('Capacity Backing (Hide)'!CE$132,'Capacity Summary'!$B$139:$B$238,0),4),IF(INDEX('Capacity Summary'!$I$139:$BH$238,MATCH('Capacity Backing (Hide)'!CE$132,'Capacity Summary'!$B$139:$B$238,0),MATCH('Capacity Backing (Hide)'!$A167,'Capacity Summary'!$I$138:$BH$138,0))&lt;&gt;0,INDEX('Capacity Summary'!$I$139:$BH$238,MATCH('Capacity Backing (Hide)'!CE$132,'Capacity Summary'!$B$139:$B$238,0),MATCH('Capacity Backing (Hide)'!$A167,'Capacity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(Hide)'!$A167,'Capacity Summary'!$I$138:$BH$138,0))="x",INDEX('Capacity Summary'!$C$139:$F$238,MATCH('Capacity Backing (Hide)'!CF$132,'Capacity Summary'!$B$139:$B$238,0),4),IF(INDEX('Capacity Summary'!$I$139:$BH$238,MATCH('Capacity Backing (Hide)'!CF$132,'Capacity Summary'!$B$139:$B$238,0),MATCH('Capacity Backing (Hide)'!$A167,'Capacity Summary'!$I$138:$BH$138,0))&lt;&gt;0,INDEX('Capacity Summary'!$I$139:$BH$238,MATCH('Capacity Backing (Hide)'!CF$132,'Capacity Summary'!$B$139:$B$238,0),MATCH('Capacity Backing (Hide)'!$A167,'Capacity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(Hide)'!$A167,'Capacity Summary'!$I$138:$BH$138,0))="x",INDEX('Capacity Summary'!$C$139:$F$238,MATCH('Capacity Backing (Hide)'!CG$132,'Capacity Summary'!$B$139:$B$238,0),4),IF(INDEX('Capacity Summary'!$I$139:$BH$238,MATCH('Capacity Backing (Hide)'!CG$132,'Capacity Summary'!$B$139:$B$238,0),MATCH('Capacity Backing (Hide)'!$A167,'Capacity Summary'!$I$138:$BH$138,0))&lt;&gt;0,INDEX('Capacity Summary'!$I$139:$BH$238,MATCH('Capacity Backing (Hide)'!CG$132,'Capacity Summary'!$B$139:$B$238,0),MATCH('Capacity Backing (Hide)'!$A167,'Capacity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(Hide)'!$A167,'Capacity Summary'!$I$138:$BH$138,0))="x",INDEX('Capacity Summary'!$C$139:$F$238,MATCH('Capacity Backing (Hide)'!CH$132,'Capacity Summary'!$B$139:$B$238,0),4),IF(INDEX('Capacity Summary'!$I$139:$BH$238,MATCH('Capacity Backing (Hide)'!CH$132,'Capacity Summary'!$B$139:$B$238,0),MATCH('Capacity Backing (Hide)'!$A167,'Capacity Summary'!$I$138:$BH$138,0))&lt;&gt;0,INDEX('Capacity Summary'!$I$139:$BH$238,MATCH('Capacity Backing (Hide)'!CH$132,'Capacity Summary'!$B$139:$B$238,0),MATCH('Capacity Backing (Hide)'!$A167,'Capacity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(Hide)'!$A167,'Capacity Summary'!$I$138:$BH$138,0))="x",INDEX('Capacity Summary'!$C$139:$F$238,MATCH('Capacity Backing (Hide)'!CI$132,'Capacity Summary'!$B$139:$B$238,0),4),IF(INDEX('Capacity Summary'!$I$139:$BH$238,MATCH('Capacity Backing (Hide)'!CI$132,'Capacity Summary'!$B$139:$B$238,0),MATCH('Capacity Backing (Hide)'!$A167,'Capacity Summary'!$I$138:$BH$138,0))&lt;&gt;0,INDEX('Capacity Summary'!$I$139:$BH$238,MATCH('Capacity Backing (Hide)'!CI$132,'Capacity Summary'!$B$139:$B$238,0),MATCH('Capacity Backing (Hide)'!$A167,'Capacity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(Hide)'!$A167,'Capacity Summary'!$I$138:$BH$138,0))="x",INDEX('Capacity Summary'!$C$139:$F$238,MATCH('Capacity Backing (Hide)'!CJ$132,'Capacity Summary'!$B$139:$B$238,0),4),IF(INDEX('Capacity Summary'!$I$139:$BH$238,MATCH('Capacity Backing (Hide)'!CJ$132,'Capacity Summary'!$B$139:$B$238,0),MATCH('Capacity Backing (Hide)'!$A167,'Capacity Summary'!$I$138:$BH$138,0))&lt;&gt;0,INDEX('Capacity Summary'!$I$139:$BH$238,MATCH('Capacity Backing (Hide)'!CJ$132,'Capacity Summary'!$B$139:$B$238,0),MATCH('Capacity Backing (Hide)'!$A167,'Capacity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(Hide)'!$A167,'Capacity Summary'!$I$138:$BH$138,0))="x",INDEX('Capacity Summary'!$C$139:$F$238,MATCH('Capacity Backing (Hide)'!CK$132,'Capacity Summary'!$B$139:$B$238,0),4),IF(INDEX('Capacity Summary'!$I$139:$BH$238,MATCH('Capacity Backing (Hide)'!CK$132,'Capacity Summary'!$B$139:$B$238,0),MATCH('Capacity Backing (Hide)'!$A167,'Capacity Summary'!$I$138:$BH$138,0))&lt;&gt;0,INDEX('Capacity Summary'!$I$139:$BH$238,MATCH('Capacity Backing (Hide)'!CK$132,'Capacity Summary'!$B$139:$B$238,0),MATCH('Capacity Backing (Hide)'!$A167,'Capacity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(Hide)'!$A167,'Capacity Summary'!$I$138:$BH$138,0))="x",INDEX('Capacity Summary'!$C$139:$F$238,MATCH('Capacity Backing (Hide)'!CL$132,'Capacity Summary'!$B$139:$B$238,0),4),IF(INDEX('Capacity Summary'!$I$139:$BH$238,MATCH('Capacity Backing (Hide)'!CL$132,'Capacity Summary'!$B$139:$B$238,0),MATCH('Capacity Backing (Hide)'!$A167,'Capacity Summary'!$I$138:$BH$138,0))&lt;&gt;0,INDEX('Capacity Summary'!$I$139:$BH$238,MATCH('Capacity Backing (Hide)'!CL$132,'Capacity Summary'!$B$139:$B$238,0),MATCH('Capacity Backing (Hide)'!$A167,'Capacity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(Hide)'!$A167,'Capacity Summary'!$I$138:$BH$138,0))="x",INDEX('Capacity Summary'!$C$139:$F$238,MATCH('Capacity Backing (Hide)'!CM$132,'Capacity Summary'!$B$139:$B$238,0),4),IF(INDEX('Capacity Summary'!$I$139:$BH$238,MATCH('Capacity Backing (Hide)'!CM$132,'Capacity Summary'!$B$139:$B$238,0),MATCH('Capacity Backing (Hide)'!$A167,'Capacity Summary'!$I$138:$BH$138,0))&lt;&gt;0,INDEX('Capacity Summary'!$I$139:$BH$238,MATCH('Capacity Backing (Hide)'!CM$132,'Capacity Summary'!$B$139:$B$238,0),MATCH('Capacity Backing (Hide)'!$A167,'Capacity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(Hide)'!$A167,'Capacity Summary'!$I$138:$BH$138,0))="x",INDEX('Capacity Summary'!$C$139:$F$238,MATCH('Capacity Backing (Hide)'!CN$132,'Capacity Summary'!$B$139:$B$238,0),4),IF(INDEX('Capacity Summary'!$I$139:$BH$238,MATCH('Capacity Backing (Hide)'!CN$132,'Capacity Summary'!$B$139:$B$238,0),MATCH('Capacity Backing (Hide)'!$A167,'Capacity Summary'!$I$138:$BH$138,0))&lt;&gt;0,INDEX('Capacity Summary'!$I$139:$BH$238,MATCH('Capacity Backing (Hide)'!CN$132,'Capacity Summary'!$B$139:$B$238,0),MATCH('Capacity Backing (Hide)'!$A167,'Capacity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(Hide)'!$A167,'Capacity Summary'!$I$138:$BH$138,0))="x",INDEX('Capacity Summary'!$C$139:$F$238,MATCH('Capacity Backing (Hide)'!CO$132,'Capacity Summary'!$B$139:$B$238,0),4),IF(INDEX('Capacity Summary'!$I$139:$BH$238,MATCH('Capacity Backing (Hide)'!CO$132,'Capacity Summary'!$B$139:$B$238,0),MATCH('Capacity Backing (Hide)'!$A167,'Capacity Summary'!$I$138:$BH$138,0))&lt;&gt;0,INDEX('Capacity Summary'!$I$139:$BH$238,MATCH('Capacity Backing (Hide)'!CO$132,'Capacity Summary'!$B$139:$B$238,0),MATCH('Capacity Backing (Hide)'!$A167,'Capacity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(Hide)'!$A167,'Capacity Summary'!$I$138:$BH$138,0))="x",INDEX('Capacity Summary'!$C$139:$F$238,MATCH('Capacity Backing (Hide)'!CP$132,'Capacity Summary'!$B$139:$B$238,0),4),IF(INDEX('Capacity Summary'!$I$139:$BH$238,MATCH('Capacity Backing (Hide)'!CP$132,'Capacity Summary'!$B$139:$B$238,0),MATCH('Capacity Backing (Hide)'!$A167,'Capacity Summary'!$I$138:$BH$138,0))&lt;&gt;0,INDEX('Capacity Summary'!$I$139:$BH$238,MATCH('Capacity Backing (Hide)'!CP$132,'Capacity Summary'!$B$139:$B$238,0),MATCH('Capacity Backing (Hide)'!$A167,'Capacity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(Hide)'!$A167,'Capacity Summary'!$I$138:$BH$138,0))="x",INDEX('Capacity Summary'!$C$139:$F$238,MATCH('Capacity Backing (Hide)'!CQ$132,'Capacity Summary'!$B$139:$B$238,0),4),IF(INDEX('Capacity Summary'!$I$139:$BH$238,MATCH('Capacity Backing (Hide)'!CQ$132,'Capacity Summary'!$B$139:$B$238,0),MATCH('Capacity Backing (Hide)'!$A167,'Capacity Summary'!$I$138:$BH$138,0))&lt;&gt;0,INDEX('Capacity Summary'!$I$139:$BH$238,MATCH('Capacity Backing (Hide)'!CQ$132,'Capacity Summary'!$B$139:$B$238,0),MATCH('Capacity Backing (Hide)'!$A167,'Capacity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(Hide)'!$A167,'Capacity Summary'!$I$138:$BH$138,0))="x",INDEX('Capacity Summary'!$C$139:$F$238,MATCH('Capacity Backing (Hide)'!CR$132,'Capacity Summary'!$B$139:$B$238,0),4),IF(INDEX('Capacity Summary'!$I$139:$BH$238,MATCH('Capacity Backing (Hide)'!CR$132,'Capacity Summary'!$B$139:$B$238,0),MATCH('Capacity Backing (Hide)'!$A167,'Capacity Summary'!$I$138:$BH$138,0))&lt;&gt;0,INDEX('Capacity Summary'!$I$139:$BH$238,MATCH('Capacity Backing (Hide)'!CR$132,'Capacity Summary'!$B$139:$B$238,0),MATCH('Capacity Backing (Hide)'!$A167,'Capacity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(Hide)'!$A167,'Capacity Summary'!$I$138:$BH$138,0))="x",INDEX('Capacity Summary'!$C$139:$F$238,MATCH('Capacity Backing (Hide)'!CS$132,'Capacity Summary'!$B$139:$B$238,0),4),IF(INDEX('Capacity Summary'!$I$139:$BH$238,MATCH('Capacity Backing (Hide)'!CS$132,'Capacity Summary'!$B$139:$B$238,0),MATCH('Capacity Backing (Hide)'!$A167,'Capacity Summary'!$I$138:$BH$138,0))&lt;&gt;0,INDEX('Capacity Summary'!$I$139:$BH$238,MATCH('Capacity Backing (Hide)'!CS$132,'Capacity Summary'!$B$139:$B$238,0),MATCH('Capacity Backing (Hide)'!$A167,'Capacity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(Hide)'!$A167,'Capacity Summary'!$I$138:$BH$138,0))="x",INDEX('Capacity Summary'!$C$139:$F$238,MATCH('Capacity Backing (Hide)'!CT$132,'Capacity Summary'!$B$139:$B$238,0),4),IF(INDEX('Capacity Summary'!$I$139:$BH$238,MATCH('Capacity Backing (Hide)'!CT$132,'Capacity Summary'!$B$139:$B$238,0),MATCH('Capacity Backing (Hide)'!$A167,'Capacity Summary'!$I$138:$BH$138,0))&lt;&gt;0,INDEX('Capacity Summary'!$I$139:$BH$238,MATCH('Capacity Backing (Hide)'!CT$132,'Capacity Summary'!$B$139:$B$238,0),MATCH('Capacity Backing (Hide)'!$A167,'Capacity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(Hide)'!$A167,'Capacity Summary'!$I$138:$BH$138,0))="x",INDEX('Capacity Summary'!$C$139:$F$238,MATCH('Capacity Backing (Hide)'!CU$132,'Capacity Summary'!$B$139:$B$238,0),4),IF(INDEX('Capacity Summary'!$I$139:$BH$238,MATCH('Capacity Backing (Hide)'!CU$132,'Capacity Summary'!$B$139:$B$238,0),MATCH('Capacity Backing (Hide)'!$A167,'Capacity Summary'!$I$138:$BH$138,0))&lt;&gt;0,INDEX('Capacity Summary'!$I$139:$BH$238,MATCH('Capacity Backing (Hide)'!CU$132,'Capacity Summary'!$B$139:$B$238,0),MATCH('Capacity Backing (Hide)'!$A167,'Capacity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(Hide)'!$A167,'Capacity Summary'!$I$138:$BH$138,0))="x",INDEX('Capacity Summary'!$C$139:$F$238,MATCH('Capacity Backing (Hide)'!CV$132,'Capacity Summary'!$B$139:$B$238,0),4),IF(INDEX('Capacity Summary'!$I$139:$BH$238,MATCH('Capacity Backing (Hide)'!CV$132,'Capacity Summary'!$B$139:$B$238,0),MATCH('Capacity Backing (Hide)'!$A167,'Capacity Summary'!$I$138:$BH$138,0))&lt;&gt;0,INDEX('Capacity Summary'!$I$139:$BH$238,MATCH('Capacity Backing (Hide)'!CV$132,'Capacity Summary'!$B$139:$B$238,0),MATCH('Capacity Backing (Hide)'!$A167,'Capacity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(Hide)'!$A167,'Capacity Summary'!$I$138:$BH$138,0))="x",INDEX('Capacity Summary'!$C$139:$F$238,MATCH('Capacity Backing (Hide)'!CW$132,'Capacity Summary'!$B$139:$B$238,0),4),IF(INDEX('Capacity Summary'!$I$139:$BH$238,MATCH('Capacity Backing (Hide)'!CW$132,'Capacity Summary'!$B$139:$B$238,0),MATCH('Capacity Backing (Hide)'!$A167,'Capacity Summary'!$I$138:$BH$138,0))&lt;&gt;0,INDEX('Capacity Summary'!$I$139:$BH$238,MATCH('Capacity Backing (Hide)'!CW$132,'Capacity Summary'!$B$139:$B$238,0),MATCH('Capacity Backing (Hide)'!$A167,'Capacity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(Hide)'!$A168,'Capacity Summary'!$I$138:$BH$138,0))="x",INDEX('Capacity Summary'!$C$139:$F$238,MATCH('Capacity Backing (Hide)'!B$132,'Capacity Summary'!$B$139:$B$238,0),4),IF(INDEX('Capacity Summary'!$I$139:$BH$238,MATCH('Capacity Backing (Hide)'!B$132,'Capacity Summary'!$B$139:$B$238,0),MATCH('Capacity Backing (Hide)'!$A168,'Capacity Summary'!$I$138:$BH$138,0))&lt;&gt;0,INDEX('Capacity Summary'!$I$139:$BH$238,MATCH('Capacity Backing (Hide)'!B$132,'Capacity Summary'!$B$139:$B$238,0),MATCH('Capacity Backing (Hide)'!$A168,'Capacity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(Hide)'!$A168,'Capacity Summary'!$I$138:$BH$138,0))="x",INDEX('Capacity Summary'!$C$139:$F$238,MATCH('Capacity Backing (Hide)'!C$132,'Capacity Summary'!$B$139:$B$238,0),4),IF(INDEX('Capacity Summary'!$I$139:$BH$238,MATCH('Capacity Backing (Hide)'!C$132,'Capacity Summary'!$B$139:$B$238,0),MATCH('Capacity Backing (Hide)'!$A168,'Capacity Summary'!$I$138:$BH$138,0))&lt;&gt;0,INDEX('Capacity Summary'!$I$139:$BH$238,MATCH('Capacity Backing (Hide)'!C$132,'Capacity Summary'!$B$139:$B$238,0),MATCH('Capacity Backing (Hide)'!$A168,'Capacity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(Hide)'!$A168,'Capacity Summary'!$I$138:$BH$138,0))="x",INDEX('Capacity Summary'!$C$139:$F$238,MATCH('Capacity Backing (Hide)'!D$132,'Capacity Summary'!$B$139:$B$238,0),4),IF(INDEX('Capacity Summary'!$I$139:$BH$238,MATCH('Capacity Backing (Hide)'!D$132,'Capacity Summary'!$B$139:$B$238,0),MATCH('Capacity Backing (Hide)'!$A168,'Capacity Summary'!$I$138:$BH$138,0))&lt;&gt;0,INDEX('Capacity Summary'!$I$139:$BH$238,MATCH('Capacity Backing (Hide)'!D$132,'Capacity Summary'!$B$139:$B$238,0),MATCH('Capacity Backing (Hide)'!$A168,'Capacity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(Hide)'!$A168,'Capacity Summary'!$I$138:$BH$138,0))="x",INDEX('Capacity Summary'!$C$139:$F$238,MATCH('Capacity Backing (Hide)'!E$132,'Capacity Summary'!$B$139:$B$238,0),4),IF(INDEX('Capacity Summary'!$I$139:$BH$238,MATCH('Capacity Backing (Hide)'!E$132,'Capacity Summary'!$B$139:$B$238,0),MATCH('Capacity Backing (Hide)'!$A168,'Capacity Summary'!$I$138:$BH$138,0))&lt;&gt;0,INDEX('Capacity Summary'!$I$139:$BH$238,MATCH('Capacity Backing (Hide)'!E$132,'Capacity Summary'!$B$139:$B$238,0),MATCH('Capacity Backing (Hide)'!$A168,'Capacity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(Hide)'!$A168,'Capacity Summary'!$I$138:$BH$138,0))="x",INDEX('Capacity Summary'!$C$139:$F$238,MATCH('Capacity Backing (Hide)'!F$132,'Capacity Summary'!$B$139:$B$238,0),4),IF(INDEX('Capacity Summary'!$I$139:$BH$238,MATCH('Capacity Backing (Hide)'!F$132,'Capacity Summary'!$B$139:$B$238,0),MATCH('Capacity Backing (Hide)'!$A168,'Capacity Summary'!$I$138:$BH$138,0))&lt;&gt;0,INDEX('Capacity Summary'!$I$139:$BH$238,MATCH('Capacity Backing (Hide)'!F$132,'Capacity Summary'!$B$139:$B$238,0),MATCH('Capacity Backing (Hide)'!$A168,'Capacity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(Hide)'!$A168,'Capacity Summary'!$I$138:$BH$138,0))="x",INDEX('Capacity Summary'!$C$139:$F$238,MATCH('Capacity Backing (Hide)'!G$132,'Capacity Summary'!$B$139:$B$238,0),4),IF(INDEX('Capacity Summary'!$I$139:$BH$238,MATCH('Capacity Backing (Hide)'!G$132,'Capacity Summary'!$B$139:$B$238,0),MATCH('Capacity Backing (Hide)'!$A168,'Capacity Summary'!$I$138:$BH$138,0))&lt;&gt;0,INDEX('Capacity Summary'!$I$139:$BH$238,MATCH('Capacity Backing (Hide)'!G$132,'Capacity Summary'!$B$139:$B$238,0),MATCH('Capacity Backing (Hide)'!$A168,'Capacity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(Hide)'!$A168,'Capacity Summary'!$I$138:$BH$138,0))="x",INDEX('Capacity Summary'!$C$139:$F$238,MATCH('Capacity Backing (Hide)'!H$132,'Capacity Summary'!$B$139:$B$238,0),4),IF(INDEX('Capacity Summary'!$I$139:$BH$238,MATCH('Capacity Backing (Hide)'!H$132,'Capacity Summary'!$B$139:$B$238,0),MATCH('Capacity Backing (Hide)'!$A168,'Capacity Summary'!$I$138:$BH$138,0))&lt;&gt;0,INDEX('Capacity Summary'!$I$139:$BH$238,MATCH('Capacity Backing (Hide)'!H$132,'Capacity Summary'!$B$139:$B$238,0),MATCH('Capacity Backing (Hide)'!$A168,'Capacity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(Hide)'!$A168,'Capacity Summary'!$I$138:$BH$138,0))="x",INDEX('Capacity Summary'!$C$139:$F$238,MATCH('Capacity Backing (Hide)'!I$132,'Capacity Summary'!$B$139:$B$238,0),4),IF(INDEX('Capacity Summary'!$I$139:$BH$238,MATCH('Capacity Backing (Hide)'!I$132,'Capacity Summary'!$B$139:$B$238,0),MATCH('Capacity Backing (Hide)'!$A168,'Capacity Summary'!$I$138:$BH$138,0))&lt;&gt;0,INDEX('Capacity Summary'!$I$139:$BH$238,MATCH('Capacity Backing (Hide)'!I$132,'Capacity Summary'!$B$139:$B$238,0),MATCH('Capacity Backing (Hide)'!$A168,'Capacity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(Hide)'!$A168,'Capacity Summary'!$I$138:$BH$138,0))="x",INDEX('Capacity Summary'!$C$139:$F$238,MATCH('Capacity Backing (Hide)'!J$132,'Capacity Summary'!$B$139:$B$238,0),4),IF(INDEX('Capacity Summary'!$I$139:$BH$238,MATCH('Capacity Backing (Hide)'!J$132,'Capacity Summary'!$B$139:$B$238,0),MATCH('Capacity Backing (Hide)'!$A168,'Capacity Summary'!$I$138:$BH$138,0))&lt;&gt;0,INDEX('Capacity Summary'!$I$139:$BH$238,MATCH('Capacity Backing (Hide)'!J$132,'Capacity Summary'!$B$139:$B$238,0),MATCH('Capacity Backing (Hide)'!$A168,'Capacity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(Hide)'!$A168,'Capacity Summary'!$I$138:$BH$138,0))="x",INDEX('Capacity Summary'!$C$139:$F$238,MATCH('Capacity Backing (Hide)'!K$132,'Capacity Summary'!$B$139:$B$238,0),4),IF(INDEX('Capacity Summary'!$I$139:$BH$238,MATCH('Capacity Backing (Hide)'!K$132,'Capacity Summary'!$B$139:$B$238,0),MATCH('Capacity Backing (Hide)'!$A168,'Capacity Summary'!$I$138:$BH$138,0))&lt;&gt;0,INDEX('Capacity Summary'!$I$139:$BH$238,MATCH('Capacity Backing (Hide)'!K$132,'Capacity Summary'!$B$139:$B$238,0),MATCH('Capacity Backing (Hide)'!$A168,'Capacity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(Hide)'!$A168,'Capacity Summary'!$I$138:$BH$138,0))="x",INDEX('Capacity Summary'!$C$139:$F$238,MATCH('Capacity Backing (Hide)'!L$132,'Capacity Summary'!$B$139:$B$238,0),4),IF(INDEX('Capacity Summary'!$I$139:$BH$238,MATCH('Capacity Backing (Hide)'!L$132,'Capacity Summary'!$B$139:$B$238,0),MATCH('Capacity Backing (Hide)'!$A168,'Capacity Summary'!$I$138:$BH$138,0))&lt;&gt;0,INDEX('Capacity Summary'!$I$139:$BH$238,MATCH('Capacity Backing (Hide)'!L$132,'Capacity Summary'!$B$139:$B$238,0),MATCH('Capacity Backing (Hide)'!$A168,'Capacity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(Hide)'!$A168,'Capacity Summary'!$I$138:$BH$138,0))="x",INDEX('Capacity Summary'!$C$139:$F$238,MATCH('Capacity Backing (Hide)'!M$132,'Capacity Summary'!$B$139:$B$238,0),4),IF(INDEX('Capacity Summary'!$I$139:$BH$238,MATCH('Capacity Backing (Hide)'!M$132,'Capacity Summary'!$B$139:$B$238,0),MATCH('Capacity Backing (Hide)'!$A168,'Capacity Summary'!$I$138:$BH$138,0))&lt;&gt;0,INDEX('Capacity Summary'!$I$139:$BH$238,MATCH('Capacity Backing (Hide)'!M$132,'Capacity Summary'!$B$139:$B$238,0),MATCH('Capacity Backing (Hide)'!$A168,'Capacity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(Hide)'!$A168,'Capacity Summary'!$I$138:$BH$138,0))="x",INDEX('Capacity Summary'!$C$139:$F$238,MATCH('Capacity Backing (Hide)'!N$132,'Capacity Summary'!$B$139:$B$238,0),4),IF(INDEX('Capacity Summary'!$I$139:$BH$238,MATCH('Capacity Backing (Hide)'!N$132,'Capacity Summary'!$B$139:$B$238,0),MATCH('Capacity Backing (Hide)'!$A168,'Capacity Summary'!$I$138:$BH$138,0))&lt;&gt;0,INDEX('Capacity Summary'!$I$139:$BH$238,MATCH('Capacity Backing (Hide)'!N$132,'Capacity Summary'!$B$139:$B$238,0),MATCH('Capacity Backing (Hide)'!$A168,'Capacity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(Hide)'!$A168,'Capacity Summary'!$I$138:$BH$138,0))="x",INDEX('Capacity Summary'!$C$139:$F$238,MATCH('Capacity Backing (Hide)'!O$132,'Capacity Summary'!$B$139:$B$238,0),4),IF(INDEX('Capacity Summary'!$I$139:$BH$238,MATCH('Capacity Backing (Hide)'!O$132,'Capacity Summary'!$B$139:$B$238,0),MATCH('Capacity Backing (Hide)'!$A168,'Capacity Summary'!$I$138:$BH$138,0))&lt;&gt;0,INDEX('Capacity Summary'!$I$139:$BH$238,MATCH('Capacity Backing (Hide)'!O$132,'Capacity Summary'!$B$139:$B$238,0),MATCH('Capacity Backing (Hide)'!$A168,'Capacity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(Hide)'!$A168,'Capacity Summary'!$I$138:$BH$138,0))="x",INDEX('Capacity Summary'!$C$139:$F$238,MATCH('Capacity Backing (Hide)'!P$132,'Capacity Summary'!$B$139:$B$238,0),4),IF(INDEX('Capacity Summary'!$I$139:$BH$238,MATCH('Capacity Backing (Hide)'!P$132,'Capacity Summary'!$B$139:$B$238,0),MATCH('Capacity Backing (Hide)'!$A168,'Capacity Summary'!$I$138:$BH$138,0))&lt;&gt;0,INDEX('Capacity Summary'!$I$139:$BH$238,MATCH('Capacity Backing (Hide)'!P$132,'Capacity Summary'!$B$139:$B$238,0),MATCH('Capacity Backing (Hide)'!$A168,'Capacity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(Hide)'!$A168,'Capacity Summary'!$I$138:$BH$138,0))="x",INDEX('Capacity Summary'!$C$139:$F$238,MATCH('Capacity Backing (Hide)'!Q$132,'Capacity Summary'!$B$139:$B$238,0),4),IF(INDEX('Capacity Summary'!$I$139:$BH$238,MATCH('Capacity Backing (Hide)'!Q$132,'Capacity Summary'!$B$139:$B$238,0),MATCH('Capacity Backing (Hide)'!$A168,'Capacity Summary'!$I$138:$BH$138,0))&lt;&gt;0,INDEX('Capacity Summary'!$I$139:$BH$238,MATCH('Capacity Backing (Hide)'!Q$132,'Capacity Summary'!$B$139:$B$238,0),MATCH('Capacity Backing (Hide)'!$A168,'Capacity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(Hide)'!$A168,'Capacity Summary'!$I$138:$BH$138,0))="x",INDEX('Capacity Summary'!$C$139:$F$238,MATCH('Capacity Backing (Hide)'!R$132,'Capacity Summary'!$B$139:$B$238,0),4),IF(INDEX('Capacity Summary'!$I$139:$BH$238,MATCH('Capacity Backing (Hide)'!R$132,'Capacity Summary'!$B$139:$B$238,0),MATCH('Capacity Backing (Hide)'!$A168,'Capacity Summary'!$I$138:$BH$138,0))&lt;&gt;0,INDEX('Capacity Summary'!$I$139:$BH$238,MATCH('Capacity Backing (Hide)'!R$132,'Capacity Summary'!$B$139:$B$238,0),MATCH('Capacity Backing (Hide)'!$A168,'Capacity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(Hide)'!$A168,'Capacity Summary'!$I$138:$BH$138,0))="x",INDEX('Capacity Summary'!$C$139:$F$238,MATCH('Capacity Backing (Hide)'!S$132,'Capacity Summary'!$B$139:$B$238,0),4),IF(INDEX('Capacity Summary'!$I$139:$BH$238,MATCH('Capacity Backing (Hide)'!S$132,'Capacity Summary'!$B$139:$B$238,0),MATCH('Capacity Backing (Hide)'!$A168,'Capacity Summary'!$I$138:$BH$138,0))&lt;&gt;0,INDEX('Capacity Summary'!$I$139:$BH$238,MATCH('Capacity Backing (Hide)'!S$132,'Capacity Summary'!$B$139:$B$238,0),MATCH('Capacity Backing (Hide)'!$A168,'Capacity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(Hide)'!$A168,'Capacity Summary'!$I$138:$BH$138,0))="x",INDEX('Capacity Summary'!$C$139:$F$238,MATCH('Capacity Backing (Hide)'!T$132,'Capacity Summary'!$B$139:$B$238,0),4),IF(INDEX('Capacity Summary'!$I$139:$BH$238,MATCH('Capacity Backing (Hide)'!T$132,'Capacity Summary'!$B$139:$B$238,0),MATCH('Capacity Backing (Hide)'!$A168,'Capacity Summary'!$I$138:$BH$138,0))&lt;&gt;0,INDEX('Capacity Summary'!$I$139:$BH$238,MATCH('Capacity Backing (Hide)'!T$132,'Capacity Summary'!$B$139:$B$238,0),MATCH('Capacity Backing (Hide)'!$A168,'Capacity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(Hide)'!$A168,'Capacity Summary'!$I$138:$BH$138,0))="x",INDEX('Capacity Summary'!$C$139:$F$238,MATCH('Capacity Backing (Hide)'!U$132,'Capacity Summary'!$B$139:$B$238,0),4),IF(INDEX('Capacity Summary'!$I$139:$BH$238,MATCH('Capacity Backing (Hide)'!U$132,'Capacity Summary'!$B$139:$B$238,0),MATCH('Capacity Backing (Hide)'!$A168,'Capacity Summary'!$I$138:$BH$138,0))&lt;&gt;0,INDEX('Capacity Summary'!$I$139:$BH$238,MATCH('Capacity Backing (Hide)'!U$132,'Capacity Summary'!$B$139:$B$238,0),MATCH('Capacity Backing (Hide)'!$A168,'Capacity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(Hide)'!$A168,'Capacity Summary'!$I$138:$BH$138,0))="x",INDEX('Capacity Summary'!$C$139:$F$238,MATCH('Capacity Backing (Hide)'!V$132,'Capacity Summary'!$B$139:$B$238,0),4),IF(INDEX('Capacity Summary'!$I$139:$BH$238,MATCH('Capacity Backing (Hide)'!V$132,'Capacity Summary'!$B$139:$B$238,0),MATCH('Capacity Backing (Hide)'!$A168,'Capacity Summary'!$I$138:$BH$138,0))&lt;&gt;0,INDEX('Capacity Summary'!$I$139:$BH$238,MATCH('Capacity Backing (Hide)'!V$132,'Capacity Summary'!$B$139:$B$238,0),MATCH('Capacity Backing (Hide)'!$A168,'Capacity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(Hide)'!$A168,'Capacity Summary'!$I$138:$BH$138,0))="x",INDEX('Capacity Summary'!$C$139:$F$238,MATCH('Capacity Backing (Hide)'!W$132,'Capacity Summary'!$B$139:$B$238,0),4),IF(INDEX('Capacity Summary'!$I$139:$BH$238,MATCH('Capacity Backing (Hide)'!W$132,'Capacity Summary'!$B$139:$B$238,0),MATCH('Capacity Backing (Hide)'!$A168,'Capacity Summary'!$I$138:$BH$138,0))&lt;&gt;0,INDEX('Capacity Summary'!$I$139:$BH$238,MATCH('Capacity Backing (Hide)'!W$132,'Capacity Summary'!$B$139:$B$238,0),MATCH('Capacity Backing (Hide)'!$A168,'Capacity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(Hide)'!$A168,'Capacity Summary'!$I$138:$BH$138,0))="x",INDEX('Capacity Summary'!$C$139:$F$238,MATCH('Capacity Backing (Hide)'!X$132,'Capacity Summary'!$B$139:$B$238,0),4),IF(INDEX('Capacity Summary'!$I$139:$BH$238,MATCH('Capacity Backing (Hide)'!X$132,'Capacity Summary'!$B$139:$B$238,0),MATCH('Capacity Backing (Hide)'!$A168,'Capacity Summary'!$I$138:$BH$138,0))&lt;&gt;0,INDEX('Capacity Summary'!$I$139:$BH$238,MATCH('Capacity Backing (Hide)'!X$132,'Capacity Summary'!$B$139:$B$238,0),MATCH('Capacity Backing (Hide)'!$A168,'Capacity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(Hide)'!$A168,'Capacity Summary'!$I$138:$BH$138,0))="x",INDEX('Capacity Summary'!$C$139:$F$238,MATCH('Capacity Backing (Hide)'!Y$132,'Capacity Summary'!$B$139:$B$238,0),4),IF(INDEX('Capacity Summary'!$I$139:$BH$238,MATCH('Capacity Backing (Hide)'!Y$132,'Capacity Summary'!$B$139:$B$238,0),MATCH('Capacity Backing (Hide)'!$A168,'Capacity Summary'!$I$138:$BH$138,0))&lt;&gt;0,INDEX('Capacity Summary'!$I$139:$BH$238,MATCH('Capacity Backing (Hide)'!Y$132,'Capacity Summary'!$B$139:$B$238,0),MATCH('Capacity Backing (Hide)'!$A168,'Capacity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(Hide)'!$A168,'Capacity Summary'!$I$138:$BH$138,0))="x",INDEX('Capacity Summary'!$C$139:$F$238,MATCH('Capacity Backing (Hide)'!Z$132,'Capacity Summary'!$B$139:$B$238,0),4),IF(INDEX('Capacity Summary'!$I$139:$BH$238,MATCH('Capacity Backing (Hide)'!Z$132,'Capacity Summary'!$B$139:$B$238,0),MATCH('Capacity Backing (Hide)'!$A168,'Capacity Summary'!$I$138:$BH$138,0))&lt;&gt;0,INDEX('Capacity Summary'!$I$139:$BH$238,MATCH('Capacity Backing (Hide)'!Z$132,'Capacity Summary'!$B$139:$B$238,0),MATCH('Capacity Backing (Hide)'!$A168,'Capacity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(Hide)'!$A168,'Capacity Summary'!$I$138:$BH$138,0))="x",INDEX('Capacity Summary'!$C$139:$F$238,MATCH('Capacity Backing (Hide)'!AA$132,'Capacity Summary'!$B$139:$B$238,0),4),IF(INDEX('Capacity Summary'!$I$139:$BH$238,MATCH('Capacity Backing (Hide)'!AA$132,'Capacity Summary'!$B$139:$B$238,0),MATCH('Capacity Backing (Hide)'!$A168,'Capacity Summary'!$I$138:$BH$138,0))&lt;&gt;0,INDEX('Capacity Summary'!$I$139:$BH$238,MATCH('Capacity Backing (Hide)'!AA$132,'Capacity Summary'!$B$139:$B$238,0),MATCH('Capacity Backing (Hide)'!$A168,'Capacity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(Hide)'!$A168,'Capacity Summary'!$I$138:$BH$138,0))="x",INDEX('Capacity Summary'!$C$139:$F$238,MATCH('Capacity Backing (Hide)'!AB$132,'Capacity Summary'!$B$139:$B$238,0),4),IF(INDEX('Capacity Summary'!$I$139:$BH$238,MATCH('Capacity Backing (Hide)'!AB$132,'Capacity Summary'!$B$139:$B$238,0),MATCH('Capacity Backing (Hide)'!$A168,'Capacity Summary'!$I$138:$BH$138,0))&lt;&gt;0,INDEX('Capacity Summary'!$I$139:$BH$238,MATCH('Capacity Backing (Hide)'!AB$132,'Capacity Summary'!$B$139:$B$238,0),MATCH('Capacity Backing (Hide)'!$A168,'Capacity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(Hide)'!$A168,'Capacity Summary'!$I$138:$BH$138,0))="x",INDEX('Capacity Summary'!$C$139:$F$238,MATCH('Capacity Backing (Hide)'!AC$132,'Capacity Summary'!$B$139:$B$238,0),4),IF(INDEX('Capacity Summary'!$I$139:$BH$238,MATCH('Capacity Backing (Hide)'!AC$132,'Capacity Summary'!$B$139:$B$238,0),MATCH('Capacity Backing (Hide)'!$A168,'Capacity Summary'!$I$138:$BH$138,0))&lt;&gt;0,INDEX('Capacity Summary'!$I$139:$BH$238,MATCH('Capacity Backing (Hide)'!AC$132,'Capacity Summary'!$B$139:$B$238,0),MATCH('Capacity Backing (Hide)'!$A168,'Capacity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(Hide)'!$A168,'Capacity Summary'!$I$138:$BH$138,0))="x",INDEX('Capacity Summary'!$C$139:$F$238,MATCH('Capacity Backing (Hide)'!AD$132,'Capacity Summary'!$B$139:$B$238,0),4),IF(INDEX('Capacity Summary'!$I$139:$BH$238,MATCH('Capacity Backing (Hide)'!AD$132,'Capacity Summary'!$B$139:$B$238,0),MATCH('Capacity Backing (Hide)'!$A168,'Capacity Summary'!$I$138:$BH$138,0))&lt;&gt;0,INDEX('Capacity Summary'!$I$139:$BH$238,MATCH('Capacity Backing (Hide)'!AD$132,'Capacity Summary'!$B$139:$B$238,0),MATCH('Capacity Backing (Hide)'!$A168,'Capacity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(Hide)'!$A168,'Capacity Summary'!$I$138:$BH$138,0))="x",INDEX('Capacity Summary'!$C$139:$F$238,MATCH('Capacity Backing (Hide)'!AE$132,'Capacity Summary'!$B$139:$B$238,0),4),IF(INDEX('Capacity Summary'!$I$139:$BH$238,MATCH('Capacity Backing (Hide)'!AE$132,'Capacity Summary'!$B$139:$B$238,0),MATCH('Capacity Backing (Hide)'!$A168,'Capacity Summary'!$I$138:$BH$138,0))&lt;&gt;0,INDEX('Capacity Summary'!$I$139:$BH$238,MATCH('Capacity Backing (Hide)'!AE$132,'Capacity Summary'!$B$139:$B$238,0),MATCH('Capacity Backing (Hide)'!$A168,'Capacity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(Hide)'!$A168,'Capacity Summary'!$I$138:$BH$138,0))="x",INDEX('Capacity Summary'!$C$139:$F$238,MATCH('Capacity Backing (Hide)'!AF$132,'Capacity Summary'!$B$139:$B$238,0),4),IF(INDEX('Capacity Summary'!$I$139:$BH$238,MATCH('Capacity Backing (Hide)'!AF$132,'Capacity Summary'!$B$139:$B$238,0),MATCH('Capacity Backing (Hide)'!$A168,'Capacity Summary'!$I$138:$BH$138,0))&lt;&gt;0,INDEX('Capacity Summary'!$I$139:$BH$238,MATCH('Capacity Backing (Hide)'!AF$132,'Capacity Summary'!$B$139:$B$238,0),MATCH('Capacity Backing (Hide)'!$A168,'Capacity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(Hide)'!$A168,'Capacity Summary'!$I$138:$BH$138,0))="x",INDEX('Capacity Summary'!$C$139:$F$238,MATCH('Capacity Backing (Hide)'!AG$132,'Capacity Summary'!$B$139:$B$238,0),4),IF(INDEX('Capacity Summary'!$I$139:$BH$238,MATCH('Capacity Backing (Hide)'!AG$132,'Capacity Summary'!$B$139:$B$238,0),MATCH('Capacity Backing (Hide)'!$A168,'Capacity Summary'!$I$138:$BH$138,0))&lt;&gt;0,INDEX('Capacity Summary'!$I$139:$BH$238,MATCH('Capacity Backing (Hide)'!AG$132,'Capacity Summary'!$B$139:$B$238,0),MATCH('Capacity Backing (Hide)'!$A168,'Capacity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(Hide)'!$A168,'Capacity Summary'!$I$138:$BH$138,0))="x",INDEX('Capacity Summary'!$C$139:$F$238,MATCH('Capacity Backing (Hide)'!AH$132,'Capacity Summary'!$B$139:$B$238,0),4),IF(INDEX('Capacity Summary'!$I$139:$BH$238,MATCH('Capacity Backing (Hide)'!AH$132,'Capacity Summary'!$B$139:$B$238,0),MATCH('Capacity Backing (Hide)'!$A168,'Capacity Summary'!$I$138:$BH$138,0))&lt;&gt;0,INDEX('Capacity Summary'!$I$139:$BH$238,MATCH('Capacity Backing (Hide)'!AH$132,'Capacity Summary'!$B$139:$B$238,0),MATCH('Capacity Backing (Hide)'!$A168,'Capacity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(Hide)'!$A168,'Capacity Summary'!$I$138:$BH$138,0))="x",INDEX('Capacity Summary'!$C$139:$F$238,MATCH('Capacity Backing (Hide)'!AI$132,'Capacity Summary'!$B$139:$B$238,0),4),IF(INDEX('Capacity Summary'!$I$139:$BH$238,MATCH('Capacity Backing (Hide)'!AI$132,'Capacity Summary'!$B$139:$B$238,0),MATCH('Capacity Backing (Hide)'!$A168,'Capacity Summary'!$I$138:$BH$138,0))&lt;&gt;0,INDEX('Capacity Summary'!$I$139:$BH$238,MATCH('Capacity Backing (Hide)'!AI$132,'Capacity Summary'!$B$139:$B$238,0),MATCH('Capacity Backing (Hide)'!$A168,'Capacity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(Hide)'!$A168,'Capacity Summary'!$I$138:$BH$138,0))="x",INDEX('Capacity Summary'!$C$139:$F$238,MATCH('Capacity Backing (Hide)'!AJ$132,'Capacity Summary'!$B$139:$B$238,0),4),IF(INDEX('Capacity Summary'!$I$139:$BH$238,MATCH('Capacity Backing (Hide)'!AJ$132,'Capacity Summary'!$B$139:$B$238,0),MATCH('Capacity Backing (Hide)'!$A168,'Capacity Summary'!$I$138:$BH$138,0))&lt;&gt;0,INDEX('Capacity Summary'!$I$139:$BH$238,MATCH('Capacity Backing (Hide)'!AJ$132,'Capacity Summary'!$B$139:$B$238,0),MATCH('Capacity Backing (Hide)'!$A168,'Capacity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(Hide)'!$A168,'Capacity Summary'!$I$138:$BH$138,0))="x",INDEX('Capacity Summary'!$C$139:$F$238,MATCH('Capacity Backing (Hide)'!AK$132,'Capacity Summary'!$B$139:$B$238,0),4),IF(INDEX('Capacity Summary'!$I$139:$BH$238,MATCH('Capacity Backing (Hide)'!AK$132,'Capacity Summary'!$B$139:$B$238,0),MATCH('Capacity Backing (Hide)'!$A168,'Capacity Summary'!$I$138:$BH$138,0))&lt;&gt;0,INDEX('Capacity Summary'!$I$139:$BH$238,MATCH('Capacity Backing (Hide)'!AK$132,'Capacity Summary'!$B$139:$B$238,0),MATCH('Capacity Backing (Hide)'!$A168,'Capacity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(Hide)'!$A168,'Capacity Summary'!$I$138:$BH$138,0))="x",INDEX('Capacity Summary'!$C$139:$F$238,MATCH('Capacity Backing (Hide)'!AL$132,'Capacity Summary'!$B$139:$B$238,0),4),IF(INDEX('Capacity Summary'!$I$139:$BH$238,MATCH('Capacity Backing (Hide)'!AL$132,'Capacity Summary'!$B$139:$B$238,0),MATCH('Capacity Backing (Hide)'!$A168,'Capacity Summary'!$I$138:$BH$138,0))&lt;&gt;0,INDEX('Capacity Summary'!$I$139:$BH$238,MATCH('Capacity Backing (Hide)'!AL$132,'Capacity Summary'!$B$139:$B$238,0),MATCH('Capacity Backing (Hide)'!$A168,'Capacity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(Hide)'!$A168,'Capacity Summary'!$I$138:$BH$138,0))="x",INDEX('Capacity Summary'!$C$139:$F$238,MATCH('Capacity Backing (Hide)'!AM$132,'Capacity Summary'!$B$139:$B$238,0),4),IF(INDEX('Capacity Summary'!$I$139:$BH$238,MATCH('Capacity Backing (Hide)'!AM$132,'Capacity Summary'!$B$139:$B$238,0),MATCH('Capacity Backing (Hide)'!$A168,'Capacity Summary'!$I$138:$BH$138,0))&lt;&gt;0,INDEX('Capacity Summary'!$I$139:$BH$238,MATCH('Capacity Backing (Hide)'!AM$132,'Capacity Summary'!$B$139:$B$238,0),MATCH('Capacity Backing (Hide)'!$A168,'Capacity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(Hide)'!$A168,'Capacity Summary'!$I$138:$BH$138,0))="x",INDEX('Capacity Summary'!$C$139:$F$238,MATCH('Capacity Backing (Hide)'!AN$132,'Capacity Summary'!$B$139:$B$238,0),4),IF(INDEX('Capacity Summary'!$I$139:$BH$238,MATCH('Capacity Backing (Hide)'!AN$132,'Capacity Summary'!$B$139:$B$238,0),MATCH('Capacity Backing (Hide)'!$A168,'Capacity Summary'!$I$138:$BH$138,0))&lt;&gt;0,INDEX('Capacity Summary'!$I$139:$BH$238,MATCH('Capacity Backing (Hide)'!AN$132,'Capacity Summary'!$B$139:$B$238,0),MATCH('Capacity Backing (Hide)'!$A168,'Capacity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(Hide)'!$A168,'Capacity Summary'!$I$138:$BH$138,0))="x",INDEX('Capacity Summary'!$C$139:$F$238,MATCH('Capacity Backing (Hide)'!AO$132,'Capacity Summary'!$B$139:$B$238,0),4),IF(INDEX('Capacity Summary'!$I$139:$BH$238,MATCH('Capacity Backing (Hide)'!AO$132,'Capacity Summary'!$B$139:$B$238,0),MATCH('Capacity Backing (Hide)'!$A168,'Capacity Summary'!$I$138:$BH$138,0))&lt;&gt;0,INDEX('Capacity Summary'!$I$139:$BH$238,MATCH('Capacity Backing (Hide)'!AO$132,'Capacity Summary'!$B$139:$B$238,0),MATCH('Capacity Backing (Hide)'!$A168,'Capacity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(Hide)'!$A168,'Capacity Summary'!$I$138:$BH$138,0))="x",INDEX('Capacity Summary'!$C$139:$F$238,MATCH('Capacity Backing (Hide)'!AP$132,'Capacity Summary'!$B$139:$B$238,0),4),IF(INDEX('Capacity Summary'!$I$139:$BH$238,MATCH('Capacity Backing (Hide)'!AP$132,'Capacity Summary'!$B$139:$B$238,0),MATCH('Capacity Backing (Hide)'!$A168,'Capacity Summary'!$I$138:$BH$138,0))&lt;&gt;0,INDEX('Capacity Summary'!$I$139:$BH$238,MATCH('Capacity Backing (Hide)'!AP$132,'Capacity Summary'!$B$139:$B$238,0),MATCH('Capacity Backing (Hide)'!$A168,'Capacity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(Hide)'!$A168,'Capacity Summary'!$I$138:$BH$138,0))="x",INDEX('Capacity Summary'!$C$139:$F$238,MATCH('Capacity Backing (Hide)'!AQ$132,'Capacity Summary'!$B$139:$B$238,0),4),IF(INDEX('Capacity Summary'!$I$139:$BH$238,MATCH('Capacity Backing (Hide)'!AQ$132,'Capacity Summary'!$B$139:$B$238,0),MATCH('Capacity Backing (Hide)'!$A168,'Capacity Summary'!$I$138:$BH$138,0))&lt;&gt;0,INDEX('Capacity Summary'!$I$139:$BH$238,MATCH('Capacity Backing (Hide)'!AQ$132,'Capacity Summary'!$B$139:$B$238,0),MATCH('Capacity Backing (Hide)'!$A168,'Capacity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(Hide)'!$A168,'Capacity Summary'!$I$138:$BH$138,0))="x",INDEX('Capacity Summary'!$C$139:$F$238,MATCH('Capacity Backing (Hide)'!AR$132,'Capacity Summary'!$B$139:$B$238,0),4),IF(INDEX('Capacity Summary'!$I$139:$BH$238,MATCH('Capacity Backing (Hide)'!AR$132,'Capacity Summary'!$B$139:$B$238,0),MATCH('Capacity Backing (Hide)'!$A168,'Capacity Summary'!$I$138:$BH$138,0))&lt;&gt;0,INDEX('Capacity Summary'!$I$139:$BH$238,MATCH('Capacity Backing (Hide)'!AR$132,'Capacity Summary'!$B$139:$B$238,0),MATCH('Capacity Backing (Hide)'!$A168,'Capacity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(Hide)'!$A168,'Capacity Summary'!$I$138:$BH$138,0))="x",INDEX('Capacity Summary'!$C$139:$F$238,MATCH('Capacity Backing (Hide)'!AS$132,'Capacity Summary'!$B$139:$B$238,0),4),IF(INDEX('Capacity Summary'!$I$139:$BH$238,MATCH('Capacity Backing (Hide)'!AS$132,'Capacity Summary'!$B$139:$B$238,0),MATCH('Capacity Backing (Hide)'!$A168,'Capacity Summary'!$I$138:$BH$138,0))&lt;&gt;0,INDEX('Capacity Summary'!$I$139:$BH$238,MATCH('Capacity Backing (Hide)'!AS$132,'Capacity Summary'!$B$139:$B$238,0),MATCH('Capacity Backing (Hide)'!$A168,'Capacity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(Hide)'!$A168,'Capacity Summary'!$I$138:$BH$138,0))="x",INDEX('Capacity Summary'!$C$139:$F$238,MATCH('Capacity Backing (Hide)'!AT$132,'Capacity Summary'!$B$139:$B$238,0),4),IF(INDEX('Capacity Summary'!$I$139:$BH$238,MATCH('Capacity Backing (Hide)'!AT$132,'Capacity Summary'!$B$139:$B$238,0),MATCH('Capacity Backing (Hide)'!$A168,'Capacity Summary'!$I$138:$BH$138,0))&lt;&gt;0,INDEX('Capacity Summary'!$I$139:$BH$238,MATCH('Capacity Backing (Hide)'!AT$132,'Capacity Summary'!$B$139:$B$238,0),MATCH('Capacity Backing (Hide)'!$A168,'Capacity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(Hide)'!$A168,'Capacity Summary'!$I$138:$BH$138,0))="x",INDEX('Capacity Summary'!$C$139:$F$238,MATCH('Capacity Backing (Hide)'!AU$132,'Capacity Summary'!$B$139:$B$238,0),4),IF(INDEX('Capacity Summary'!$I$139:$BH$238,MATCH('Capacity Backing (Hide)'!AU$132,'Capacity Summary'!$B$139:$B$238,0),MATCH('Capacity Backing (Hide)'!$A168,'Capacity Summary'!$I$138:$BH$138,0))&lt;&gt;0,INDEX('Capacity Summary'!$I$139:$BH$238,MATCH('Capacity Backing (Hide)'!AU$132,'Capacity Summary'!$B$139:$B$238,0),MATCH('Capacity Backing (Hide)'!$A168,'Capacity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(Hide)'!$A168,'Capacity Summary'!$I$138:$BH$138,0))="x",INDEX('Capacity Summary'!$C$139:$F$238,MATCH('Capacity Backing (Hide)'!AV$132,'Capacity Summary'!$B$139:$B$238,0),4),IF(INDEX('Capacity Summary'!$I$139:$BH$238,MATCH('Capacity Backing (Hide)'!AV$132,'Capacity Summary'!$B$139:$B$238,0),MATCH('Capacity Backing (Hide)'!$A168,'Capacity Summary'!$I$138:$BH$138,0))&lt;&gt;0,INDEX('Capacity Summary'!$I$139:$BH$238,MATCH('Capacity Backing (Hide)'!AV$132,'Capacity Summary'!$B$139:$B$238,0),MATCH('Capacity Backing (Hide)'!$A168,'Capacity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(Hide)'!$A168,'Capacity Summary'!$I$138:$BH$138,0))="x",INDEX('Capacity Summary'!$C$139:$F$238,MATCH('Capacity Backing (Hide)'!AW$132,'Capacity Summary'!$B$139:$B$238,0),4),IF(INDEX('Capacity Summary'!$I$139:$BH$238,MATCH('Capacity Backing (Hide)'!AW$132,'Capacity Summary'!$B$139:$B$238,0),MATCH('Capacity Backing (Hide)'!$A168,'Capacity Summary'!$I$138:$BH$138,0))&lt;&gt;0,INDEX('Capacity Summary'!$I$139:$BH$238,MATCH('Capacity Backing (Hide)'!AW$132,'Capacity Summary'!$B$139:$B$238,0),MATCH('Capacity Backing (Hide)'!$A168,'Capacity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(Hide)'!$A168,'Capacity Summary'!$I$138:$BH$138,0))="x",INDEX('Capacity Summary'!$C$139:$F$238,MATCH('Capacity Backing (Hide)'!AX$132,'Capacity Summary'!$B$139:$B$238,0),4),IF(INDEX('Capacity Summary'!$I$139:$BH$238,MATCH('Capacity Backing (Hide)'!AX$132,'Capacity Summary'!$B$139:$B$238,0),MATCH('Capacity Backing (Hide)'!$A168,'Capacity Summary'!$I$138:$BH$138,0))&lt;&gt;0,INDEX('Capacity Summary'!$I$139:$BH$238,MATCH('Capacity Backing (Hide)'!AX$132,'Capacity Summary'!$B$139:$B$238,0),MATCH('Capacity Backing (Hide)'!$A168,'Capacity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(Hide)'!$A168,'Capacity Summary'!$I$138:$BH$138,0))="x",INDEX('Capacity Summary'!$C$139:$F$238,MATCH('Capacity Backing (Hide)'!AY$132,'Capacity Summary'!$B$139:$B$238,0),4),IF(INDEX('Capacity Summary'!$I$139:$BH$238,MATCH('Capacity Backing (Hide)'!AY$132,'Capacity Summary'!$B$139:$B$238,0),MATCH('Capacity Backing (Hide)'!$A168,'Capacity Summary'!$I$138:$BH$138,0))&lt;&gt;0,INDEX('Capacity Summary'!$I$139:$BH$238,MATCH('Capacity Backing (Hide)'!AY$132,'Capacity Summary'!$B$139:$B$238,0),MATCH('Capacity Backing (Hide)'!$A168,'Capacity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(Hide)'!$A168,'Capacity Summary'!$I$138:$BH$138,0))="x",INDEX('Capacity Summary'!$C$139:$F$238,MATCH('Capacity Backing (Hide)'!AZ$132,'Capacity Summary'!$B$139:$B$238,0),4),IF(INDEX('Capacity Summary'!$I$139:$BH$238,MATCH('Capacity Backing (Hide)'!AZ$132,'Capacity Summary'!$B$139:$B$238,0),MATCH('Capacity Backing (Hide)'!$A168,'Capacity Summary'!$I$138:$BH$138,0))&lt;&gt;0,INDEX('Capacity Summary'!$I$139:$BH$238,MATCH('Capacity Backing (Hide)'!AZ$132,'Capacity Summary'!$B$139:$B$238,0),MATCH('Capacity Backing (Hide)'!$A168,'Capacity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(Hide)'!$A168,'Capacity Summary'!$I$138:$BH$138,0))="x",INDEX('Capacity Summary'!$C$139:$F$238,MATCH('Capacity Backing (Hide)'!BA$132,'Capacity Summary'!$B$139:$B$238,0),4),IF(INDEX('Capacity Summary'!$I$139:$BH$238,MATCH('Capacity Backing (Hide)'!BA$132,'Capacity Summary'!$B$139:$B$238,0),MATCH('Capacity Backing (Hide)'!$A168,'Capacity Summary'!$I$138:$BH$138,0))&lt;&gt;0,INDEX('Capacity Summary'!$I$139:$BH$238,MATCH('Capacity Backing (Hide)'!BA$132,'Capacity Summary'!$B$139:$B$238,0),MATCH('Capacity Backing (Hide)'!$A168,'Capacity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(Hide)'!$A168,'Capacity Summary'!$I$138:$BH$138,0))="x",INDEX('Capacity Summary'!$C$139:$F$238,MATCH('Capacity Backing (Hide)'!BB$132,'Capacity Summary'!$B$139:$B$238,0),4),IF(INDEX('Capacity Summary'!$I$139:$BH$238,MATCH('Capacity Backing (Hide)'!BB$132,'Capacity Summary'!$B$139:$B$238,0),MATCH('Capacity Backing (Hide)'!$A168,'Capacity Summary'!$I$138:$BH$138,0))&lt;&gt;0,INDEX('Capacity Summary'!$I$139:$BH$238,MATCH('Capacity Backing (Hide)'!BB$132,'Capacity Summary'!$B$139:$B$238,0),MATCH('Capacity Backing (Hide)'!$A168,'Capacity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(Hide)'!$A168,'Capacity Summary'!$I$138:$BH$138,0))="x",INDEX('Capacity Summary'!$C$139:$F$238,MATCH('Capacity Backing (Hide)'!BC$132,'Capacity Summary'!$B$139:$B$238,0),4),IF(INDEX('Capacity Summary'!$I$139:$BH$238,MATCH('Capacity Backing (Hide)'!BC$132,'Capacity Summary'!$B$139:$B$238,0),MATCH('Capacity Backing (Hide)'!$A168,'Capacity Summary'!$I$138:$BH$138,0))&lt;&gt;0,INDEX('Capacity Summary'!$I$139:$BH$238,MATCH('Capacity Backing (Hide)'!BC$132,'Capacity Summary'!$B$139:$B$238,0),MATCH('Capacity Backing (Hide)'!$A168,'Capacity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(Hide)'!$A168,'Capacity Summary'!$I$138:$BH$138,0))="x",INDEX('Capacity Summary'!$C$139:$F$238,MATCH('Capacity Backing (Hide)'!BD$132,'Capacity Summary'!$B$139:$B$238,0),4),IF(INDEX('Capacity Summary'!$I$139:$BH$238,MATCH('Capacity Backing (Hide)'!BD$132,'Capacity Summary'!$B$139:$B$238,0),MATCH('Capacity Backing (Hide)'!$A168,'Capacity Summary'!$I$138:$BH$138,0))&lt;&gt;0,INDEX('Capacity Summary'!$I$139:$BH$238,MATCH('Capacity Backing (Hide)'!BD$132,'Capacity Summary'!$B$139:$B$238,0),MATCH('Capacity Backing (Hide)'!$A168,'Capacity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(Hide)'!$A168,'Capacity Summary'!$I$138:$BH$138,0))="x",INDEX('Capacity Summary'!$C$139:$F$238,MATCH('Capacity Backing (Hide)'!BE$132,'Capacity Summary'!$B$139:$B$238,0),4),IF(INDEX('Capacity Summary'!$I$139:$BH$238,MATCH('Capacity Backing (Hide)'!BE$132,'Capacity Summary'!$B$139:$B$238,0),MATCH('Capacity Backing (Hide)'!$A168,'Capacity Summary'!$I$138:$BH$138,0))&lt;&gt;0,INDEX('Capacity Summary'!$I$139:$BH$238,MATCH('Capacity Backing (Hide)'!BE$132,'Capacity Summary'!$B$139:$B$238,0),MATCH('Capacity Backing (Hide)'!$A168,'Capacity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(Hide)'!$A168,'Capacity Summary'!$I$138:$BH$138,0))="x",INDEX('Capacity Summary'!$C$139:$F$238,MATCH('Capacity Backing (Hide)'!BF$132,'Capacity Summary'!$B$139:$B$238,0),4),IF(INDEX('Capacity Summary'!$I$139:$BH$238,MATCH('Capacity Backing (Hide)'!BF$132,'Capacity Summary'!$B$139:$B$238,0),MATCH('Capacity Backing (Hide)'!$A168,'Capacity Summary'!$I$138:$BH$138,0))&lt;&gt;0,INDEX('Capacity Summary'!$I$139:$BH$238,MATCH('Capacity Backing (Hide)'!BF$132,'Capacity Summary'!$B$139:$B$238,0),MATCH('Capacity Backing (Hide)'!$A168,'Capacity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(Hide)'!$A168,'Capacity Summary'!$I$138:$BH$138,0))="x",INDEX('Capacity Summary'!$C$139:$F$238,MATCH('Capacity Backing (Hide)'!BG$132,'Capacity Summary'!$B$139:$B$238,0),4),IF(INDEX('Capacity Summary'!$I$139:$BH$238,MATCH('Capacity Backing (Hide)'!BG$132,'Capacity Summary'!$B$139:$B$238,0),MATCH('Capacity Backing (Hide)'!$A168,'Capacity Summary'!$I$138:$BH$138,0))&lt;&gt;0,INDEX('Capacity Summary'!$I$139:$BH$238,MATCH('Capacity Backing (Hide)'!BG$132,'Capacity Summary'!$B$139:$B$238,0),MATCH('Capacity Backing (Hide)'!$A168,'Capacity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(Hide)'!$A168,'Capacity Summary'!$I$138:$BH$138,0))="x",INDEX('Capacity Summary'!$C$139:$F$238,MATCH('Capacity Backing (Hide)'!BH$132,'Capacity Summary'!$B$139:$B$238,0),4),IF(INDEX('Capacity Summary'!$I$139:$BH$238,MATCH('Capacity Backing (Hide)'!BH$132,'Capacity Summary'!$B$139:$B$238,0),MATCH('Capacity Backing (Hide)'!$A168,'Capacity Summary'!$I$138:$BH$138,0))&lt;&gt;0,INDEX('Capacity Summary'!$I$139:$BH$238,MATCH('Capacity Backing (Hide)'!BH$132,'Capacity Summary'!$B$139:$B$238,0),MATCH('Capacity Backing (Hide)'!$A168,'Capacity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(Hide)'!$A168,'Capacity Summary'!$I$138:$BH$138,0))="x",INDEX('Capacity Summary'!$C$139:$F$238,MATCH('Capacity Backing (Hide)'!BI$132,'Capacity Summary'!$B$139:$B$238,0),4),IF(INDEX('Capacity Summary'!$I$139:$BH$238,MATCH('Capacity Backing (Hide)'!BI$132,'Capacity Summary'!$B$139:$B$238,0),MATCH('Capacity Backing (Hide)'!$A168,'Capacity Summary'!$I$138:$BH$138,0))&lt;&gt;0,INDEX('Capacity Summary'!$I$139:$BH$238,MATCH('Capacity Backing (Hide)'!BI$132,'Capacity Summary'!$B$139:$B$238,0),MATCH('Capacity Backing (Hide)'!$A168,'Capacity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(Hide)'!$A168,'Capacity Summary'!$I$138:$BH$138,0))="x",INDEX('Capacity Summary'!$C$139:$F$238,MATCH('Capacity Backing (Hide)'!BJ$132,'Capacity Summary'!$B$139:$B$238,0),4),IF(INDEX('Capacity Summary'!$I$139:$BH$238,MATCH('Capacity Backing (Hide)'!BJ$132,'Capacity Summary'!$B$139:$B$238,0),MATCH('Capacity Backing (Hide)'!$A168,'Capacity Summary'!$I$138:$BH$138,0))&lt;&gt;0,INDEX('Capacity Summary'!$I$139:$BH$238,MATCH('Capacity Backing (Hide)'!BJ$132,'Capacity Summary'!$B$139:$B$238,0),MATCH('Capacity Backing (Hide)'!$A168,'Capacity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(Hide)'!$A168,'Capacity Summary'!$I$138:$BH$138,0))="x",INDEX('Capacity Summary'!$C$139:$F$238,MATCH('Capacity Backing (Hide)'!BK$132,'Capacity Summary'!$B$139:$B$238,0),4),IF(INDEX('Capacity Summary'!$I$139:$BH$238,MATCH('Capacity Backing (Hide)'!BK$132,'Capacity Summary'!$B$139:$B$238,0),MATCH('Capacity Backing (Hide)'!$A168,'Capacity Summary'!$I$138:$BH$138,0))&lt;&gt;0,INDEX('Capacity Summary'!$I$139:$BH$238,MATCH('Capacity Backing (Hide)'!BK$132,'Capacity Summary'!$B$139:$B$238,0),MATCH('Capacity Backing (Hide)'!$A168,'Capacity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(Hide)'!$A168,'Capacity Summary'!$I$138:$BH$138,0))="x",INDEX('Capacity Summary'!$C$139:$F$238,MATCH('Capacity Backing (Hide)'!BL$132,'Capacity Summary'!$B$139:$B$238,0),4),IF(INDEX('Capacity Summary'!$I$139:$BH$238,MATCH('Capacity Backing (Hide)'!BL$132,'Capacity Summary'!$B$139:$B$238,0),MATCH('Capacity Backing (Hide)'!$A168,'Capacity Summary'!$I$138:$BH$138,0))&lt;&gt;0,INDEX('Capacity Summary'!$I$139:$BH$238,MATCH('Capacity Backing (Hide)'!BL$132,'Capacity Summary'!$B$139:$B$238,0),MATCH('Capacity Backing (Hide)'!$A168,'Capacity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(Hide)'!$A168,'Capacity Summary'!$I$138:$BH$138,0))="x",INDEX('Capacity Summary'!$C$139:$F$238,MATCH('Capacity Backing (Hide)'!BM$132,'Capacity Summary'!$B$139:$B$238,0),4),IF(INDEX('Capacity Summary'!$I$139:$BH$238,MATCH('Capacity Backing (Hide)'!BM$132,'Capacity Summary'!$B$139:$B$238,0),MATCH('Capacity Backing (Hide)'!$A168,'Capacity Summary'!$I$138:$BH$138,0))&lt;&gt;0,INDEX('Capacity Summary'!$I$139:$BH$238,MATCH('Capacity Backing (Hide)'!BM$132,'Capacity Summary'!$B$139:$B$238,0),MATCH('Capacity Backing (Hide)'!$A168,'Capacity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(Hide)'!$A168,'Capacity Summary'!$I$138:$BH$138,0))="x",INDEX('Capacity Summary'!$C$139:$F$238,MATCH('Capacity Backing (Hide)'!BN$132,'Capacity Summary'!$B$139:$B$238,0),4),IF(INDEX('Capacity Summary'!$I$139:$BH$238,MATCH('Capacity Backing (Hide)'!BN$132,'Capacity Summary'!$B$139:$B$238,0),MATCH('Capacity Backing (Hide)'!$A168,'Capacity Summary'!$I$138:$BH$138,0))&lt;&gt;0,INDEX('Capacity Summary'!$I$139:$BH$238,MATCH('Capacity Backing (Hide)'!BN$132,'Capacity Summary'!$B$139:$B$238,0),MATCH('Capacity Backing (Hide)'!$A168,'Capacity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(Hide)'!$A168,'Capacity Summary'!$I$138:$BH$138,0))="x",INDEX('Capacity Summary'!$C$139:$F$238,MATCH('Capacity Backing (Hide)'!BO$132,'Capacity Summary'!$B$139:$B$238,0),4),IF(INDEX('Capacity Summary'!$I$139:$BH$238,MATCH('Capacity Backing (Hide)'!BO$132,'Capacity Summary'!$B$139:$B$238,0),MATCH('Capacity Backing (Hide)'!$A168,'Capacity Summary'!$I$138:$BH$138,0))&lt;&gt;0,INDEX('Capacity Summary'!$I$139:$BH$238,MATCH('Capacity Backing (Hide)'!BO$132,'Capacity Summary'!$B$139:$B$238,0),MATCH('Capacity Backing (Hide)'!$A168,'Capacity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(Hide)'!$A168,'Capacity Summary'!$I$138:$BH$138,0))="x",INDEX('Capacity Summary'!$C$139:$F$238,MATCH('Capacity Backing (Hide)'!BP$132,'Capacity Summary'!$B$139:$B$238,0),4),IF(INDEX('Capacity Summary'!$I$139:$BH$238,MATCH('Capacity Backing (Hide)'!BP$132,'Capacity Summary'!$B$139:$B$238,0),MATCH('Capacity Backing (Hide)'!$A168,'Capacity Summary'!$I$138:$BH$138,0))&lt;&gt;0,INDEX('Capacity Summary'!$I$139:$BH$238,MATCH('Capacity Backing (Hide)'!BP$132,'Capacity Summary'!$B$139:$B$238,0),MATCH('Capacity Backing (Hide)'!$A168,'Capacity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(Hide)'!$A168,'Capacity Summary'!$I$138:$BH$138,0))="x",INDEX('Capacity Summary'!$C$139:$F$238,MATCH('Capacity Backing (Hide)'!BQ$132,'Capacity Summary'!$B$139:$B$238,0),4),IF(INDEX('Capacity Summary'!$I$139:$BH$238,MATCH('Capacity Backing (Hide)'!BQ$132,'Capacity Summary'!$B$139:$B$238,0),MATCH('Capacity Backing (Hide)'!$A168,'Capacity Summary'!$I$138:$BH$138,0))&lt;&gt;0,INDEX('Capacity Summary'!$I$139:$BH$238,MATCH('Capacity Backing (Hide)'!BQ$132,'Capacity Summary'!$B$139:$B$238,0),MATCH('Capacity Backing (Hide)'!$A168,'Capacity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(Hide)'!$A168,'Capacity Summary'!$I$138:$BH$138,0))="x",INDEX('Capacity Summary'!$C$139:$F$238,MATCH('Capacity Backing (Hide)'!BR$132,'Capacity Summary'!$B$139:$B$238,0),4),IF(INDEX('Capacity Summary'!$I$139:$BH$238,MATCH('Capacity Backing (Hide)'!BR$132,'Capacity Summary'!$B$139:$B$238,0),MATCH('Capacity Backing (Hide)'!$A168,'Capacity Summary'!$I$138:$BH$138,0))&lt;&gt;0,INDEX('Capacity Summary'!$I$139:$BH$238,MATCH('Capacity Backing (Hide)'!BR$132,'Capacity Summary'!$B$139:$B$238,0),MATCH('Capacity Backing (Hide)'!$A168,'Capacity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(Hide)'!$A168,'Capacity Summary'!$I$138:$BH$138,0))="x",INDEX('Capacity Summary'!$C$139:$F$238,MATCH('Capacity Backing (Hide)'!BS$132,'Capacity Summary'!$B$139:$B$238,0),4),IF(INDEX('Capacity Summary'!$I$139:$BH$238,MATCH('Capacity Backing (Hide)'!BS$132,'Capacity Summary'!$B$139:$B$238,0),MATCH('Capacity Backing (Hide)'!$A168,'Capacity Summary'!$I$138:$BH$138,0))&lt;&gt;0,INDEX('Capacity Summary'!$I$139:$BH$238,MATCH('Capacity Backing (Hide)'!BS$132,'Capacity Summary'!$B$139:$B$238,0),MATCH('Capacity Backing (Hide)'!$A168,'Capacity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(Hide)'!$A168,'Capacity Summary'!$I$138:$BH$138,0))="x",INDEX('Capacity Summary'!$C$139:$F$238,MATCH('Capacity Backing (Hide)'!BT$132,'Capacity Summary'!$B$139:$B$238,0),4),IF(INDEX('Capacity Summary'!$I$139:$BH$238,MATCH('Capacity Backing (Hide)'!BT$132,'Capacity Summary'!$B$139:$B$238,0),MATCH('Capacity Backing (Hide)'!$A168,'Capacity Summary'!$I$138:$BH$138,0))&lt;&gt;0,INDEX('Capacity Summary'!$I$139:$BH$238,MATCH('Capacity Backing (Hide)'!BT$132,'Capacity Summary'!$B$139:$B$238,0),MATCH('Capacity Backing (Hide)'!$A168,'Capacity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(Hide)'!$A168,'Capacity Summary'!$I$138:$BH$138,0))="x",INDEX('Capacity Summary'!$C$139:$F$238,MATCH('Capacity Backing (Hide)'!BU$132,'Capacity Summary'!$B$139:$B$238,0),4),IF(INDEX('Capacity Summary'!$I$139:$BH$238,MATCH('Capacity Backing (Hide)'!BU$132,'Capacity Summary'!$B$139:$B$238,0),MATCH('Capacity Backing (Hide)'!$A168,'Capacity Summary'!$I$138:$BH$138,0))&lt;&gt;0,INDEX('Capacity Summary'!$I$139:$BH$238,MATCH('Capacity Backing (Hide)'!BU$132,'Capacity Summary'!$B$139:$B$238,0),MATCH('Capacity Backing (Hide)'!$A168,'Capacity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(Hide)'!$A168,'Capacity Summary'!$I$138:$BH$138,0))="x",INDEX('Capacity Summary'!$C$139:$F$238,MATCH('Capacity Backing (Hide)'!BV$132,'Capacity Summary'!$B$139:$B$238,0),4),IF(INDEX('Capacity Summary'!$I$139:$BH$238,MATCH('Capacity Backing (Hide)'!BV$132,'Capacity Summary'!$B$139:$B$238,0),MATCH('Capacity Backing (Hide)'!$A168,'Capacity Summary'!$I$138:$BH$138,0))&lt;&gt;0,INDEX('Capacity Summary'!$I$139:$BH$238,MATCH('Capacity Backing (Hide)'!BV$132,'Capacity Summary'!$B$139:$B$238,0),MATCH('Capacity Backing (Hide)'!$A168,'Capacity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(Hide)'!$A168,'Capacity Summary'!$I$138:$BH$138,0))="x",INDEX('Capacity Summary'!$C$139:$F$238,MATCH('Capacity Backing (Hide)'!BW$132,'Capacity Summary'!$B$139:$B$238,0),4),IF(INDEX('Capacity Summary'!$I$139:$BH$238,MATCH('Capacity Backing (Hide)'!BW$132,'Capacity Summary'!$B$139:$B$238,0),MATCH('Capacity Backing (Hide)'!$A168,'Capacity Summary'!$I$138:$BH$138,0))&lt;&gt;0,INDEX('Capacity Summary'!$I$139:$BH$238,MATCH('Capacity Backing (Hide)'!BW$132,'Capacity Summary'!$B$139:$B$238,0),MATCH('Capacity Backing (Hide)'!$A168,'Capacity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(Hide)'!$A168,'Capacity Summary'!$I$138:$BH$138,0))="x",INDEX('Capacity Summary'!$C$139:$F$238,MATCH('Capacity Backing (Hide)'!BX$132,'Capacity Summary'!$B$139:$B$238,0),4),IF(INDEX('Capacity Summary'!$I$139:$BH$238,MATCH('Capacity Backing (Hide)'!BX$132,'Capacity Summary'!$B$139:$B$238,0),MATCH('Capacity Backing (Hide)'!$A168,'Capacity Summary'!$I$138:$BH$138,0))&lt;&gt;0,INDEX('Capacity Summary'!$I$139:$BH$238,MATCH('Capacity Backing (Hide)'!BX$132,'Capacity Summary'!$B$139:$B$238,0),MATCH('Capacity Backing (Hide)'!$A168,'Capacity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(Hide)'!$A168,'Capacity Summary'!$I$138:$BH$138,0))="x",INDEX('Capacity Summary'!$C$139:$F$238,MATCH('Capacity Backing (Hide)'!BY$132,'Capacity Summary'!$B$139:$B$238,0),4),IF(INDEX('Capacity Summary'!$I$139:$BH$238,MATCH('Capacity Backing (Hide)'!BY$132,'Capacity Summary'!$B$139:$B$238,0),MATCH('Capacity Backing (Hide)'!$A168,'Capacity Summary'!$I$138:$BH$138,0))&lt;&gt;0,INDEX('Capacity Summary'!$I$139:$BH$238,MATCH('Capacity Backing (Hide)'!BY$132,'Capacity Summary'!$B$139:$B$238,0),MATCH('Capacity Backing (Hide)'!$A168,'Capacity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(Hide)'!$A168,'Capacity Summary'!$I$138:$BH$138,0))="x",INDEX('Capacity Summary'!$C$139:$F$238,MATCH('Capacity Backing (Hide)'!BZ$132,'Capacity Summary'!$B$139:$B$238,0),4),IF(INDEX('Capacity Summary'!$I$139:$BH$238,MATCH('Capacity Backing (Hide)'!BZ$132,'Capacity Summary'!$B$139:$B$238,0),MATCH('Capacity Backing (Hide)'!$A168,'Capacity Summary'!$I$138:$BH$138,0))&lt;&gt;0,INDEX('Capacity Summary'!$I$139:$BH$238,MATCH('Capacity Backing (Hide)'!BZ$132,'Capacity Summary'!$B$139:$B$238,0),MATCH('Capacity Backing (Hide)'!$A168,'Capacity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(Hide)'!$A168,'Capacity Summary'!$I$138:$BH$138,0))="x",INDEX('Capacity Summary'!$C$139:$F$238,MATCH('Capacity Backing (Hide)'!CA$132,'Capacity Summary'!$B$139:$B$238,0),4),IF(INDEX('Capacity Summary'!$I$139:$BH$238,MATCH('Capacity Backing (Hide)'!CA$132,'Capacity Summary'!$B$139:$B$238,0),MATCH('Capacity Backing (Hide)'!$A168,'Capacity Summary'!$I$138:$BH$138,0))&lt;&gt;0,INDEX('Capacity Summary'!$I$139:$BH$238,MATCH('Capacity Backing (Hide)'!CA$132,'Capacity Summary'!$B$139:$B$238,0),MATCH('Capacity Backing (Hide)'!$A168,'Capacity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(Hide)'!$A168,'Capacity Summary'!$I$138:$BH$138,0))="x",INDEX('Capacity Summary'!$C$139:$F$238,MATCH('Capacity Backing (Hide)'!CB$132,'Capacity Summary'!$B$139:$B$238,0),4),IF(INDEX('Capacity Summary'!$I$139:$BH$238,MATCH('Capacity Backing (Hide)'!CB$132,'Capacity Summary'!$B$139:$B$238,0),MATCH('Capacity Backing (Hide)'!$A168,'Capacity Summary'!$I$138:$BH$138,0))&lt;&gt;0,INDEX('Capacity Summary'!$I$139:$BH$238,MATCH('Capacity Backing (Hide)'!CB$132,'Capacity Summary'!$B$139:$B$238,0),MATCH('Capacity Backing (Hide)'!$A168,'Capacity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(Hide)'!$A168,'Capacity Summary'!$I$138:$BH$138,0))="x",INDEX('Capacity Summary'!$C$139:$F$238,MATCH('Capacity Backing (Hide)'!CC$132,'Capacity Summary'!$B$139:$B$238,0),4),IF(INDEX('Capacity Summary'!$I$139:$BH$238,MATCH('Capacity Backing (Hide)'!CC$132,'Capacity Summary'!$B$139:$B$238,0),MATCH('Capacity Backing (Hide)'!$A168,'Capacity Summary'!$I$138:$BH$138,0))&lt;&gt;0,INDEX('Capacity Summary'!$I$139:$BH$238,MATCH('Capacity Backing (Hide)'!CC$132,'Capacity Summary'!$B$139:$B$238,0),MATCH('Capacity Backing (Hide)'!$A168,'Capacity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(Hide)'!$A168,'Capacity Summary'!$I$138:$BH$138,0))="x",INDEX('Capacity Summary'!$C$139:$F$238,MATCH('Capacity Backing (Hide)'!CD$132,'Capacity Summary'!$B$139:$B$238,0),4),IF(INDEX('Capacity Summary'!$I$139:$BH$238,MATCH('Capacity Backing (Hide)'!CD$132,'Capacity Summary'!$B$139:$B$238,0),MATCH('Capacity Backing (Hide)'!$A168,'Capacity Summary'!$I$138:$BH$138,0))&lt;&gt;0,INDEX('Capacity Summary'!$I$139:$BH$238,MATCH('Capacity Backing (Hide)'!CD$132,'Capacity Summary'!$B$139:$B$238,0),MATCH('Capacity Backing (Hide)'!$A168,'Capacity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(Hide)'!$A168,'Capacity Summary'!$I$138:$BH$138,0))="x",INDEX('Capacity Summary'!$C$139:$F$238,MATCH('Capacity Backing (Hide)'!CE$132,'Capacity Summary'!$B$139:$B$238,0),4),IF(INDEX('Capacity Summary'!$I$139:$BH$238,MATCH('Capacity Backing (Hide)'!CE$132,'Capacity Summary'!$B$139:$B$238,0),MATCH('Capacity Backing (Hide)'!$A168,'Capacity Summary'!$I$138:$BH$138,0))&lt;&gt;0,INDEX('Capacity Summary'!$I$139:$BH$238,MATCH('Capacity Backing (Hide)'!CE$132,'Capacity Summary'!$B$139:$B$238,0),MATCH('Capacity Backing (Hide)'!$A168,'Capacity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(Hide)'!$A168,'Capacity Summary'!$I$138:$BH$138,0))="x",INDEX('Capacity Summary'!$C$139:$F$238,MATCH('Capacity Backing (Hide)'!CF$132,'Capacity Summary'!$B$139:$B$238,0),4),IF(INDEX('Capacity Summary'!$I$139:$BH$238,MATCH('Capacity Backing (Hide)'!CF$132,'Capacity Summary'!$B$139:$B$238,0),MATCH('Capacity Backing (Hide)'!$A168,'Capacity Summary'!$I$138:$BH$138,0))&lt;&gt;0,INDEX('Capacity Summary'!$I$139:$BH$238,MATCH('Capacity Backing (Hide)'!CF$132,'Capacity Summary'!$B$139:$B$238,0),MATCH('Capacity Backing (Hide)'!$A168,'Capacity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(Hide)'!$A168,'Capacity Summary'!$I$138:$BH$138,0))="x",INDEX('Capacity Summary'!$C$139:$F$238,MATCH('Capacity Backing (Hide)'!CG$132,'Capacity Summary'!$B$139:$B$238,0),4),IF(INDEX('Capacity Summary'!$I$139:$BH$238,MATCH('Capacity Backing (Hide)'!CG$132,'Capacity Summary'!$B$139:$B$238,0),MATCH('Capacity Backing (Hide)'!$A168,'Capacity Summary'!$I$138:$BH$138,0))&lt;&gt;0,INDEX('Capacity Summary'!$I$139:$BH$238,MATCH('Capacity Backing (Hide)'!CG$132,'Capacity Summary'!$B$139:$B$238,0),MATCH('Capacity Backing (Hide)'!$A168,'Capacity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(Hide)'!$A168,'Capacity Summary'!$I$138:$BH$138,0))="x",INDEX('Capacity Summary'!$C$139:$F$238,MATCH('Capacity Backing (Hide)'!CH$132,'Capacity Summary'!$B$139:$B$238,0),4),IF(INDEX('Capacity Summary'!$I$139:$BH$238,MATCH('Capacity Backing (Hide)'!CH$132,'Capacity Summary'!$B$139:$B$238,0),MATCH('Capacity Backing (Hide)'!$A168,'Capacity Summary'!$I$138:$BH$138,0))&lt;&gt;0,INDEX('Capacity Summary'!$I$139:$BH$238,MATCH('Capacity Backing (Hide)'!CH$132,'Capacity Summary'!$B$139:$B$238,0),MATCH('Capacity Backing (Hide)'!$A168,'Capacity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(Hide)'!$A168,'Capacity Summary'!$I$138:$BH$138,0))="x",INDEX('Capacity Summary'!$C$139:$F$238,MATCH('Capacity Backing (Hide)'!CI$132,'Capacity Summary'!$B$139:$B$238,0),4),IF(INDEX('Capacity Summary'!$I$139:$BH$238,MATCH('Capacity Backing (Hide)'!CI$132,'Capacity Summary'!$B$139:$B$238,0),MATCH('Capacity Backing (Hide)'!$A168,'Capacity Summary'!$I$138:$BH$138,0))&lt;&gt;0,INDEX('Capacity Summary'!$I$139:$BH$238,MATCH('Capacity Backing (Hide)'!CI$132,'Capacity Summary'!$B$139:$B$238,0),MATCH('Capacity Backing (Hide)'!$A168,'Capacity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(Hide)'!$A168,'Capacity Summary'!$I$138:$BH$138,0))="x",INDEX('Capacity Summary'!$C$139:$F$238,MATCH('Capacity Backing (Hide)'!CJ$132,'Capacity Summary'!$B$139:$B$238,0),4),IF(INDEX('Capacity Summary'!$I$139:$BH$238,MATCH('Capacity Backing (Hide)'!CJ$132,'Capacity Summary'!$B$139:$B$238,0),MATCH('Capacity Backing (Hide)'!$A168,'Capacity Summary'!$I$138:$BH$138,0))&lt;&gt;0,INDEX('Capacity Summary'!$I$139:$BH$238,MATCH('Capacity Backing (Hide)'!CJ$132,'Capacity Summary'!$B$139:$B$238,0),MATCH('Capacity Backing (Hide)'!$A168,'Capacity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(Hide)'!$A168,'Capacity Summary'!$I$138:$BH$138,0))="x",INDEX('Capacity Summary'!$C$139:$F$238,MATCH('Capacity Backing (Hide)'!CK$132,'Capacity Summary'!$B$139:$B$238,0),4),IF(INDEX('Capacity Summary'!$I$139:$BH$238,MATCH('Capacity Backing (Hide)'!CK$132,'Capacity Summary'!$B$139:$B$238,0),MATCH('Capacity Backing (Hide)'!$A168,'Capacity Summary'!$I$138:$BH$138,0))&lt;&gt;0,INDEX('Capacity Summary'!$I$139:$BH$238,MATCH('Capacity Backing (Hide)'!CK$132,'Capacity Summary'!$B$139:$B$238,0),MATCH('Capacity Backing (Hide)'!$A168,'Capacity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(Hide)'!$A168,'Capacity Summary'!$I$138:$BH$138,0))="x",INDEX('Capacity Summary'!$C$139:$F$238,MATCH('Capacity Backing (Hide)'!CL$132,'Capacity Summary'!$B$139:$B$238,0),4),IF(INDEX('Capacity Summary'!$I$139:$BH$238,MATCH('Capacity Backing (Hide)'!CL$132,'Capacity Summary'!$B$139:$B$238,0),MATCH('Capacity Backing (Hide)'!$A168,'Capacity Summary'!$I$138:$BH$138,0))&lt;&gt;0,INDEX('Capacity Summary'!$I$139:$BH$238,MATCH('Capacity Backing (Hide)'!CL$132,'Capacity Summary'!$B$139:$B$238,0),MATCH('Capacity Backing (Hide)'!$A168,'Capacity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(Hide)'!$A168,'Capacity Summary'!$I$138:$BH$138,0))="x",INDEX('Capacity Summary'!$C$139:$F$238,MATCH('Capacity Backing (Hide)'!CM$132,'Capacity Summary'!$B$139:$B$238,0),4),IF(INDEX('Capacity Summary'!$I$139:$BH$238,MATCH('Capacity Backing (Hide)'!CM$132,'Capacity Summary'!$B$139:$B$238,0),MATCH('Capacity Backing (Hide)'!$A168,'Capacity Summary'!$I$138:$BH$138,0))&lt;&gt;0,INDEX('Capacity Summary'!$I$139:$BH$238,MATCH('Capacity Backing (Hide)'!CM$132,'Capacity Summary'!$B$139:$B$238,0),MATCH('Capacity Backing (Hide)'!$A168,'Capacity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(Hide)'!$A168,'Capacity Summary'!$I$138:$BH$138,0))="x",INDEX('Capacity Summary'!$C$139:$F$238,MATCH('Capacity Backing (Hide)'!CN$132,'Capacity Summary'!$B$139:$B$238,0),4),IF(INDEX('Capacity Summary'!$I$139:$BH$238,MATCH('Capacity Backing (Hide)'!CN$132,'Capacity Summary'!$B$139:$B$238,0),MATCH('Capacity Backing (Hide)'!$A168,'Capacity Summary'!$I$138:$BH$138,0))&lt;&gt;0,INDEX('Capacity Summary'!$I$139:$BH$238,MATCH('Capacity Backing (Hide)'!CN$132,'Capacity Summary'!$B$139:$B$238,0),MATCH('Capacity Backing (Hide)'!$A168,'Capacity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(Hide)'!$A168,'Capacity Summary'!$I$138:$BH$138,0))="x",INDEX('Capacity Summary'!$C$139:$F$238,MATCH('Capacity Backing (Hide)'!CO$132,'Capacity Summary'!$B$139:$B$238,0),4),IF(INDEX('Capacity Summary'!$I$139:$BH$238,MATCH('Capacity Backing (Hide)'!CO$132,'Capacity Summary'!$B$139:$B$238,0),MATCH('Capacity Backing (Hide)'!$A168,'Capacity Summary'!$I$138:$BH$138,0))&lt;&gt;0,INDEX('Capacity Summary'!$I$139:$BH$238,MATCH('Capacity Backing (Hide)'!CO$132,'Capacity Summary'!$B$139:$B$238,0),MATCH('Capacity Backing (Hide)'!$A168,'Capacity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(Hide)'!$A168,'Capacity Summary'!$I$138:$BH$138,0))="x",INDEX('Capacity Summary'!$C$139:$F$238,MATCH('Capacity Backing (Hide)'!CP$132,'Capacity Summary'!$B$139:$B$238,0),4),IF(INDEX('Capacity Summary'!$I$139:$BH$238,MATCH('Capacity Backing (Hide)'!CP$132,'Capacity Summary'!$B$139:$B$238,0),MATCH('Capacity Backing (Hide)'!$A168,'Capacity Summary'!$I$138:$BH$138,0))&lt;&gt;0,INDEX('Capacity Summary'!$I$139:$BH$238,MATCH('Capacity Backing (Hide)'!CP$132,'Capacity Summary'!$B$139:$B$238,0),MATCH('Capacity Backing (Hide)'!$A168,'Capacity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(Hide)'!$A168,'Capacity Summary'!$I$138:$BH$138,0))="x",INDEX('Capacity Summary'!$C$139:$F$238,MATCH('Capacity Backing (Hide)'!CQ$132,'Capacity Summary'!$B$139:$B$238,0),4),IF(INDEX('Capacity Summary'!$I$139:$BH$238,MATCH('Capacity Backing (Hide)'!CQ$132,'Capacity Summary'!$B$139:$B$238,0),MATCH('Capacity Backing (Hide)'!$A168,'Capacity Summary'!$I$138:$BH$138,0))&lt;&gt;0,INDEX('Capacity Summary'!$I$139:$BH$238,MATCH('Capacity Backing (Hide)'!CQ$132,'Capacity Summary'!$B$139:$B$238,0),MATCH('Capacity Backing (Hide)'!$A168,'Capacity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(Hide)'!$A168,'Capacity Summary'!$I$138:$BH$138,0))="x",INDEX('Capacity Summary'!$C$139:$F$238,MATCH('Capacity Backing (Hide)'!CR$132,'Capacity Summary'!$B$139:$B$238,0),4),IF(INDEX('Capacity Summary'!$I$139:$BH$238,MATCH('Capacity Backing (Hide)'!CR$132,'Capacity Summary'!$B$139:$B$238,0),MATCH('Capacity Backing (Hide)'!$A168,'Capacity Summary'!$I$138:$BH$138,0))&lt;&gt;0,INDEX('Capacity Summary'!$I$139:$BH$238,MATCH('Capacity Backing (Hide)'!CR$132,'Capacity Summary'!$B$139:$B$238,0),MATCH('Capacity Backing (Hide)'!$A168,'Capacity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(Hide)'!$A168,'Capacity Summary'!$I$138:$BH$138,0))="x",INDEX('Capacity Summary'!$C$139:$F$238,MATCH('Capacity Backing (Hide)'!CS$132,'Capacity Summary'!$B$139:$B$238,0),4),IF(INDEX('Capacity Summary'!$I$139:$BH$238,MATCH('Capacity Backing (Hide)'!CS$132,'Capacity Summary'!$B$139:$B$238,0),MATCH('Capacity Backing (Hide)'!$A168,'Capacity Summary'!$I$138:$BH$138,0))&lt;&gt;0,INDEX('Capacity Summary'!$I$139:$BH$238,MATCH('Capacity Backing (Hide)'!CS$132,'Capacity Summary'!$B$139:$B$238,0),MATCH('Capacity Backing (Hide)'!$A168,'Capacity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(Hide)'!$A168,'Capacity Summary'!$I$138:$BH$138,0))="x",INDEX('Capacity Summary'!$C$139:$F$238,MATCH('Capacity Backing (Hide)'!CT$132,'Capacity Summary'!$B$139:$B$238,0),4),IF(INDEX('Capacity Summary'!$I$139:$BH$238,MATCH('Capacity Backing (Hide)'!CT$132,'Capacity Summary'!$B$139:$B$238,0),MATCH('Capacity Backing (Hide)'!$A168,'Capacity Summary'!$I$138:$BH$138,0))&lt;&gt;0,INDEX('Capacity Summary'!$I$139:$BH$238,MATCH('Capacity Backing (Hide)'!CT$132,'Capacity Summary'!$B$139:$B$238,0),MATCH('Capacity Backing (Hide)'!$A168,'Capacity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(Hide)'!$A168,'Capacity Summary'!$I$138:$BH$138,0))="x",INDEX('Capacity Summary'!$C$139:$F$238,MATCH('Capacity Backing (Hide)'!CU$132,'Capacity Summary'!$B$139:$B$238,0),4),IF(INDEX('Capacity Summary'!$I$139:$BH$238,MATCH('Capacity Backing (Hide)'!CU$132,'Capacity Summary'!$B$139:$B$238,0),MATCH('Capacity Backing (Hide)'!$A168,'Capacity Summary'!$I$138:$BH$138,0))&lt;&gt;0,INDEX('Capacity Summary'!$I$139:$BH$238,MATCH('Capacity Backing (Hide)'!CU$132,'Capacity Summary'!$B$139:$B$238,0),MATCH('Capacity Backing (Hide)'!$A168,'Capacity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(Hide)'!$A168,'Capacity Summary'!$I$138:$BH$138,0))="x",INDEX('Capacity Summary'!$C$139:$F$238,MATCH('Capacity Backing (Hide)'!CV$132,'Capacity Summary'!$B$139:$B$238,0),4),IF(INDEX('Capacity Summary'!$I$139:$BH$238,MATCH('Capacity Backing (Hide)'!CV$132,'Capacity Summary'!$B$139:$B$238,0),MATCH('Capacity Backing (Hide)'!$A168,'Capacity Summary'!$I$138:$BH$138,0))&lt;&gt;0,INDEX('Capacity Summary'!$I$139:$BH$238,MATCH('Capacity Backing (Hide)'!CV$132,'Capacity Summary'!$B$139:$B$238,0),MATCH('Capacity Backing (Hide)'!$A168,'Capacity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(Hide)'!$A168,'Capacity Summary'!$I$138:$BH$138,0))="x",INDEX('Capacity Summary'!$C$139:$F$238,MATCH('Capacity Backing (Hide)'!CW$132,'Capacity Summary'!$B$139:$B$238,0),4),IF(INDEX('Capacity Summary'!$I$139:$BH$238,MATCH('Capacity Backing (Hide)'!CW$132,'Capacity Summary'!$B$139:$B$238,0),MATCH('Capacity Backing (Hide)'!$A168,'Capacity Summary'!$I$138:$BH$138,0))&lt;&gt;0,INDEX('Capacity Summary'!$I$139:$BH$238,MATCH('Capacity Backing (Hide)'!CW$132,'Capacity Summary'!$B$139:$B$238,0),MATCH('Capacity Backing (Hide)'!$A168,'Capacity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(Hide)'!$A169,'Capacity Summary'!$I$138:$BH$138,0))="x",INDEX('Capacity Summary'!$C$139:$F$238,MATCH('Capacity Backing (Hide)'!B$132,'Capacity Summary'!$B$139:$B$238,0),4),IF(INDEX('Capacity Summary'!$I$139:$BH$238,MATCH('Capacity Backing (Hide)'!B$132,'Capacity Summary'!$B$139:$B$238,0),MATCH('Capacity Backing (Hide)'!$A169,'Capacity Summary'!$I$138:$BH$138,0))&lt;&gt;0,INDEX('Capacity Summary'!$I$139:$BH$238,MATCH('Capacity Backing (Hide)'!B$132,'Capacity Summary'!$B$139:$B$238,0),MATCH('Capacity Backing (Hide)'!$A169,'Capacity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(Hide)'!$A169,'Capacity Summary'!$I$138:$BH$138,0))="x",INDEX('Capacity Summary'!$C$139:$F$238,MATCH('Capacity Backing (Hide)'!C$132,'Capacity Summary'!$B$139:$B$238,0),4),IF(INDEX('Capacity Summary'!$I$139:$BH$238,MATCH('Capacity Backing (Hide)'!C$132,'Capacity Summary'!$B$139:$B$238,0),MATCH('Capacity Backing (Hide)'!$A169,'Capacity Summary'!$I$138:$BH$138,0))&lt;&gt;0,INDEX('Capacity Summary'!$I$139:$BH$238,MATCH('Capacity Backing (Hide)'!C$132,'Capacity Summary'!$B$139:$B$238,0),MATCH('Capacity Backing (Hide)'!$A169,'Capacity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(Hide)'!$A169,'Capacity Summary'!$I$138:$BH$138,0))="x",INDEX('Capacity Summary'!$C$139:$F$238,MATCH('Capacity Backing (Hide)'!D$132,'Capacity Summary'!$B$139:$B$238,0),4),IF(INDEX('Capacity Summary'!$I$139:$BH$238,MATCH('Capacity Backing (Hide)'!D$132,'Capacity Summary'!$B$139:$B$238,0),MATCH('Capacity Backing (Hide)'!$A169,'Capacity Summary'!$I$138:$BH$138,0))&lt;&gt;0,INDEX('Capacity Summary'!$I$139:$BH$238,MATCH('Capacity Backing (Hide)'!D$132,'Capacity Summary'!$B$139:$B$238,0),MATCH('Capacity Backing (Hide)'!$A169,'Capacity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(Hide)'!$A169,'Capacity Summary'!$I$138:$BH$138,0))="x",INDEX('Capacity Summary'!$C$139:$F$238,MATCH('Capacity Backing (Hide)'!E$132,'Capacity Summary'!$B$139:$B$238,0),4),IF(INDEX('Capacity Summary'!$I$139:$BH$238,MATCH('Capacity Backing (Hide)'!E$132,'Capacity Summary'!$B$139:$B$238,0),MATCH('Capacity Backing (Hide)'!$A169,'Capacity Summary'!$I$138:$BH$138,0))&lt;&gt;0,INDEX('Capacity Summary'!$I$139:$BH$238,MATCH('Capacity Backing (Hide)'!E$132,'Capacity Summary'!$B$139:$B$238,0),MATCH('Capacity Backing (Hide)'!$A169,'Capacity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(Hide)'!$A169,'Capacity Summary'!$I$138:$BH$138,0))="x",INDEX('Capacity Summary'!$C$139:$F$238,MATCH('Capacity Backing (Hide)'!F$132,'Capacity Summary'!$B$139:$B$238,0),4),IF(INDEX('Capacity Summary'!$I$139:$BH$238,MATCH('Capacity Backing (Hide)'!F$132,'Capacity Summary'!$B$139:$B$238,0),MATCH('Capacity Backing (Hide)'!$A169,'Capacity Summary'!$I$138:$BH$138,0))&lt;&gt;0,INDEX('Capacity Summary'!$I$139:$BH$238,MATCH('Capacity Backing (Hide)'!F$132,'Capacity Summary'!$B$139:$B$238,0),MATCH('Capacity Backing (Hide)'!$A169,'Capacity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(Hide)'!$A169,'Capacity Summary'!$I$138:$BH$138,0))="x",INDEX('Capacity Summary'!$C$139:$F$238,MATCH('Capacity Backing (Hide)'!G$132,'Capacity Summary'!$B$139:$B$238,0),4),IF(INDEX('Capacity Summary'!$I$139:$BH$238,MATCH('Capacity Backing (Hide)'!G$132,'Capacity Summary'!$B$139:$B$238,0),MATCH('Capacity Backing (Hide)'!$A169,'Capacity Summary'!$I$138:$BH$138,0))&lt;&gt;0,INDEX('Capacity Summary'!$I$139:$BH$238,MATCH('Capacity Backing (Hide)'!G$132,'Capacity Summary'!$B$139:$B$238,0),MATCH('Capacity Backing (Hide)'!$A169,'Capacity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(Hide)'!$A169,'Capacity Summary'!$I$138:$BH$138,0))="x",INDEX('Capacity Summary'!$C$139:$F$238,MATCH('Capacity Backing (Hide)'!H$132,'Capacity Summary'!$B$139:$B$238,0),4),IF(INDEX('Capacity Summary'!$I$139:$BH$238,MATCH('Capacity Backing (Hide)'!H$132,'Capacity Summary'!$B$139:$B$238,0),MATCH('Capacity Backing (Hide)'!$A169,'Capacity Summary'!$I$138:$BH$138,0))&lt;&gt;0,INDEX('Capacity Summary'!$I$139:$BH$238,MATCH('Capacity Backing (Hide)'!H$132,'Capacity Summary'!$B$139:$B$238,0),MATCH('Capacity Backing (Hide)'!$A169,'Capacity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(Hide)'!$A169,'Capacity Summary'!$I$138:$BH$138,0))="x",INDEX('Capacity Summary'!$C$139:$F$238,MATCH('Capacity Backing (Hide)'!I$132,'Capacity Summary'!$B$139:$B$238,0),4),IF(INDEX('Capacity Summary'!$I$139:$BH$238,MATCH('Capacity Backing (Hide)'!I$132,'Capacity Summary'!$B$139:$B$238,0),MATCH('Capacity Backing (Hide)'!$A169,'Capacity Summary'!$I$138:$BH$138,0))&lt;&gt;0,INDEX('Capacity Summary'!$I$139:$BH$238,MATCH('Capacity Backing (Hide)'!I$132,'Capacity Summary'!$B$139:$B$238,0),MATCH('Capacity Backing (Hide)'!$A169,'Capacity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(Hide)'!$A169,'Capacity Summary'!$I$138:$BH$138,0))="x",INDEX('Capacity Summary'!$C$139:$F$238,MATCH('Capacity Backing (Hide)'!J$132,'Capacity Summary'!$B$139:$B$238,0),4),IF(INDEX('Capacity Summary'!$I$139:$BH$238,MATCH('Capacity Backing (Hide)'!J$132,'Capacity Summary'!$B$139:$B$238,0),MATCH('Capacity Backing (Hide)'!$A169,'Capacity Summary'!$I$138:$BH$138,0))&lt;&gt;0,INDEX('Capacity Summary'!$I$139:$BH$238,MATCH('Capacity Backing (Hide)'!J$132,'Capacity Summary'!$B$139:$B$238,0),MATCH('Capacity Backing (Hide)'!$A169,'Capacity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(Hide)'!$A169,'Capacity Summary'!$I$138:$BH$138,0))="x",INDEX('Capacity Summary'!$C$139:$F$238,MATCH('Capacity Backing (Hide)'!K$132,'Capacity Summary'!$B$139:$B$238,0),4),IF(INDEX('Capacity Summary'!$I$139:$BH$238,MATCH('Capacity Backing (Hide)'!K$132,'Capacity Summary'!$B$139:$B$238,0),MATCH('Capacity Backing (Hide)'!$A169,'Capacity Summary'!$I$138:$BH$138,0))&lt;&gt;0,INDEX('Capacity Summary'!$I$139:$BH$238,MATCH('Capacity Backing (Hide)'!K$132,'Capacity Summary'!$B$139:$B$238,0),MATCH('Capacity Backing (Hide)'!$A169,'Capacity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(Hide)'!$A169,'Capacity Summary'!$I$138:$BH$138,0))="x",INDEX('Capacity Summary'!$C$139:$F$238,MATCH('Capacity Backing (Hide)'!L$132,'Capacity Summary'!$B$139:$B$238,0),4),IF(INDEX('Capacity Summary'!$I$139:$BH$238,MATCH('Capacity Backing (Hide)'!L$132,'Capacity Summary'!$B$139:$B$238,0),MATCH('Capacity Backing (Hide)'!$A169,'Capacity Summary'!$I$138:$BH$138,0))&lt;&gt;0,INDEX('Capacity Summary'!$I$139:$BH$238,MATCH('Capacity Backing (Hide)'!L$132,'Capacity Summary'!$B$139:$B$238,0),MATCH('Capacity Backing (Hide)'!$A169,'Capacity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(Hide)'!$A169,'Capacity Summary'!$I$138:$BH$138,0))="x",INDEX('Capacity Summary'!$C$139:$F$238,MATCH('Capacity Backing (Hide)'!M$132,'Capacity Summary'!$B$139:$B$238,0),4),IF(INDEX('Capacity Summary'!$I$139:$BH$238,MATCH('Capacity Backing (Hide)'!M$132,'Capacity Summary'!$B$139:$B$238,0),MATCH('Capacity Backing (Hide)'!$A169,'Capacity Summary'!$I$138:$BH$138,0))&lt;&gt;0,INDEX('Capacity Summary'!$I$139:$BH$238,MATCH('Capacity Backing (Hide)'!M$132,'Capacity Summary'!$B$139:$B$238,0),MATCH('Capacity Backing (Hide)'!$A169,'Capacity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(Hide)'!$A169,'Capacity Summary'!$I$138:$BH$138,0))="x",INDEX('Capacity Summary'!$C$139:$F$238,MATCH('Capacity Backing (Hide)'!N$132,'Capacity Summary'!$B$139:$B$238,0),4),IF(INDEX('Capacity Summary'!$I$139:$BH$238,MATCH('Capacity Backing (Hide)'!N$132,'Capacity Summary'!$B$139:$B$238,0),MATCH('Capacity Backing (Hide)'!$A169,'Capacity Summary'!$I$138:$BH$138,0))&lt;&gt;0,INDEX('Capacity Summary'!$I$139:$BH$238,MATCH('Capacity Backing (Hide)'!N$132,'Capacity Summary'!$B$139:$B$238,0),MATCH('Capacity Backing (Hide)'!$A169,'Capacity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(Hide)'!$A169,'Capacity Summary'!$I$138:$BH$138,0))="x",INDEX('Capacity Summary'!$C$139:$F$238,MATCH('Capacity Backing (Hide)'!O$132,'Capacity Summary'!$B$139:$B$238,0),4),IF(INDEX('Capacity Summary'!$I$139:$BH$238,MATCH('Capacity Backing (Hide)'!O$132,'Capacity Summary'!$B$139:$B$238,0),MATCH('Capacity Backing (Hide)'!$A169,'Capacity Summary'!$I$138:$BH$138,0))&lt;&gt;0,INDEX('Capacity Summary'!$I$139:$BH$238,MATCH('Capacity Backing (Hide)'!O$132,'Capacity Summary'!$B$139:$B$238,0),MATCH('Capacity Backing (Hide)'!$A169,'Capacity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(Hide)'!$A169,'Capacity Summary'!$I$138:$BH$138,0))="x",INDEX('Capacity Summary'!$C$139:$F$238,MATCH('Capacity Backing (Hide)'!P$132,'Capacity Summary'!$B$139:$B$238,0),4),IF(INDEX('Capacity Summary'!$I$139:$BH$238,MATCH('Capacity Backing (Hide)'!P$132,'Capacity Summary'!$B$139:$B$238,0),MATCH('Capacity Backing (Hide)'!$A169,'Capacity Summary'!$I$138:$BH$138,0))&lt;&gt;0,INDEX('Capacity Summary'!$I$139:$BH$238,MATCH('Capacity Backing (Hide)'!P$132,'Capacity Summary'!$B$139:$B$238,0),MATCH('Capacity Backing (Hide)'!$A169,'Capacity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(Hide)'!$A169,'Capacity Summary'!$I$138:$BH$138,0))="x",INDEX('Capacity Summary'!$C$139:$F$238,MATCH('Capacity Backing (Hide)'!Q$132,'Capacity Summary'!$B$139:$B$238,0),4),IF(INDEX('Capacity Summary'!$I$139:$BH$238,MATCH('Capacity Backing (Hide)'!Q$132,'Capacity Summary'!$B$139:$B$238,0),MATCH('Capacity Backing (Hide)'!$A169,'Capacity Summary'!$I$138:$BH$138,0))&lt;&gt;0,INDEX('Capacity Summary'!$I$139:$BH$238,MATCH('Capacity Backing (Hide)'!Q$132,'Capacity Summary'!$B$139:$B$238,0),MATCH('Capacity Backing (Hide)'!$A169,'Capacity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(Hide)'!$A169,'Capacity Summary'!$I$138:$BH$138,0))="x",INDEX('Capacity Summary'!$C$139:$F$238,MATCH('Capacity Backing (Hide)'!R$132,'Capacity Summary'!$B$139:$B$238,0),4),IF(INDEX('Capacity Summary'!$I$139:$BH$238,MATCH('Capacity Backing (Hide)'!R$132,'Capacity Summary'!$B$139:$B$238,0),MATCH('Capacity Backing (Hide)'!$A169,'Capacity Summary'!$I$138:$BH$138,0))&lt;&gt;0,INDEX('Capacity Summary'!$I$139:$BH$238,MATCH('Capacity Backing (Hide)'!R$132,'Capacity Summary'!$B$139:$B$238,0),MATCH('Capacity Backing (Hide)'!$A169,'Capacity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(Hide)'!$A169,'Capacity Summary'!$I$138:$BH$138,0))="x",INDEX('Capacity Summary'!$C$139:$F$238,MATCH('Capacity Backing (Hide)'!S$132,'Capacity Summary'!$B$139:$B$238,0),4),IF(INDEX('Capacity Summary'!$I$139:$BH$238,MATCH('Capacity Backing (Hide)'!S$132,'Capacity Summary'!$B$139:$B$238,0),MATCH('Capacity Backing (Hide)'!$A169,'Capacity Summary'!$I$138:$BH$138,0))&lt;&gt;0,INDEX('Capacity Summary'!$I$139:$BH$238,MATCH('Capacity Backing (Hide)'!S$132,'Capacity Summary'!$B$139:$B$238,0),MATCH('Capacity Backing (Hide)'!$A169,'Capacity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(Hide)'!$A169,'Capacity Summary'!$I$138:$BH$138,0))="x",INDEX('Capacity Summary'!$C$139:$F$238,MATCH('Capacity Backing (Hide)'!T$132,'Capacity Summary'!$B$139:$B$238,0),4),IF(INDEX('Capacity Summary'!$I$139:$BH$238,MATCH('Capacity Backing (Hide)'!T$132,'Capacity Summary'!$B$139:$B$238,0),MATCH('Capacity Backing (Hide)'!$A169,'Capacity Summary'!$I$138:$BH$138,0))&lt;&gt;0,INDEX('Capacity Summary'!$I$139:$BH$238,MATCH('Capacity Backing (Hide)'!T$132,'Capacity Summary'!$B$139:$B$238,0),MATCH('Capacity Backing (Hide)'!$A169,'Capacity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(Hide)'!$A169,'Capacity Summary'!$I$138:$BH$138,0))="x",INDEX('Capacity Summary'!$C$139:$F$238,MATCH('Capacity Backing (Hide)'!U$132,'Capacity Summary'!$B$139:$B$238,0),4),IF(INDEX('Capacity Summary'!$I$139:$BH$238,MATCH('Capacity Backing (Hide)'!U$132,'Capacity Summary'!$B$139:$B$238,0),MATCH('Capacity Backing (Hide)'!$A169,'Capacity Summary'!$I$138:$BH$138,0))&lt;&gt;0,INDEX('Capacity Summary'!$I$139:$BH$238,MATCH('Capacity Backing (Hide)'!U$132,'Capacity Summary'!$B$139:$B$238,0),MATCH('Capacity Backing (Hide)'!$A169,'Capacity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(Hide)'!$A169,'Capacity Summary'!$I$138:$BH$138,0))="x",INDEX('Capacity Summary'!$C$139:$F$238,MATCH('Capacity Backing (Hide)'!V$132,'Capacity Summary'!$B$139:$B$238,0),4),IF(INDEX('Capacity Summary'!$I$139:$BH$238,MATCH('Capacity Backing (Hide)'!V$132,'Capacity Summary'!$B$139:$B$238,0),MATCH('Capacity Backing (Hide)'!$A169,'Capacity Summary'!$I$138:$BH$138,0))&lt;&gt;0,INDEX('Capacity Summary'!$I$139:$BH$238,MATCH('Capacity Backing (Hide)'!V$132,'Capacity Summary'!$B$139:$B$238,0),MATCH('Capacity Backing (Hide)'!$A169,'Capacity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(Hide)'!$A169,'Capacity Summary'!$I$138:$BH$138,0))="x",INDEX('Capacity Summary'!$C$139:$F$238,MATCH('Capacity Backing (Hide)'!W$132,'Capacity Summary'!$B$139:$B$238,0),4),IF(INDEX('Capacity Summary'!$I$139:$BH$238,MATCH('Capacity Backing (Hide)'!W$132,'Capacity Summary'!$B$139:$B$238,0),MATCH('Capacity Backing (Hide)'!$A169,'Capacity Summary'!$I$138:$BH$138,0))&lt;&gt;0,INDEX('Capacity Summary'!$I$139:$BH$238,MATCH('Capacity Backing (Hide)'!W$132,'Capacity Summary'!$B$139:$B$238,0),MATCH('Capacity Backing (Hide)'!$A169,'Capacity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(Hide)'!$A169,'Capacity Summary'!$I$138:$BH$138,0))="x",INDEX('Capacity Summary'!$C$139:$F$238,MATCH('Capacity Backing (Hide)'!X$132,'Capacity Summary'!$B$139:$B$238,0),4),IF(INDEX('Capacity Summary'!$I$139:$BH$238,MATCH('Capacity Backing (Hide)'!X$132,'Capacity Summary'!$B$139:$B$238,0),MATCH('Capacity Backing (Hide)'!$A169,'Capacity Summary'!$I$138:$BH$138,0))&lt;&gt;0,INDEX('Capacity Summary'!$I$139:$BH$238,MATCH('Capacity Backing (Hide)'!X$132,'Capacity Summary'!$B$139:$B$238,0),MATCH('Capacity Backing (Hide)'!$A169,'Capacity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(Hide)'!$A169,'Capacity Summary'!$I$138:$BH$138,0))="x",INDEX('Capacity Summary'!$C$139:$F$238,MATCH('Capacity Backing (Hide)'!Y$132,'Capacity Summary'!$B$139:$B$238,0),4),IF(INDEX('Capacity Summary'!$I$139:$BH$238,MATCH('Capacity Backing (Hide)'!Y$132,'Capacity Summary'!$B$139:$B$238,0),MATCH('Capacity Backing (Hide)'!$A169,'Capacity Summary'!$I$138:$BH$138,0))&lt;&gt;0,INDEX('Capacity Summary'!$I$139:$BH$238,MATCH('Capacity Backing (Hide)'!Y$132,'Capacity Summary'!$B$139:$B$238,0),MATCH('Capacity Backing (Hide)'!$A169,'Capacity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(Hide)'!$A169,'Capacity Summary'!$I$138:$BH$138,0))="x",INDEX('Capacity Summary'!$C$139:$F$238,MATCH('Capacity Backing (Hide)'!Z$132,'Capacity Summary'!$B$139:$B$238,0),4),IF(INDEX('Capacity Summary'!$I$139:$BH$238,MATCH('Capacity Backing (Hide)'!Z$132,'Capacity Summary'!$B$139:$B$238,0),MATCH('Capacity Backing (Hide)'!$A169,'Capacity Summary'!$I$138:$BH$138,0))&lt;&gt;0,INDEX('Capacity Summary'!$I$139:$BH$238,MATCH('Capacity Backing (Hide)'!Z$132,'Capacity Summary'!$B$139:$B$238,0),MATCH('Capacity Backing (Hide)'!$A169,'Capacity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(Hide)'!$A169,'Capacity Summary'!$I$138:$BH$138,0))="x",INDEX('Capacity Summary'!$C$139:$F$238,MATCH('Capacity Backing (Hide)'!AA$132,'Capacity Summary'!$B$139:$B$238,0),4),IF(INDEX('Capacity Summary'!$I$139:$BH$238,MATCH('Capacity Backing (Hide)'!AA$132,'Capacity Summary'!$B$139:$B$238,0),MATCH('Capacity Backing (Hide)'!$A169,'Capacity Summary'!$I$138:$BH$138,0))&lt;&gt;0,INDEX('Capacity Summary'!$I$139:$BH$238,MATCH('Capacity Backing (Hide)'!AA$132,'Capacity Summary'!$B$139:$B$238,0),MATCH('Capacity Backing (Hide)'!$A169,'Capacity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(Hide)'!$A169,'Capacity Summary'!$I$138:$BH$138,0))="x",INDEX('Capacity Summary'!$C$139:$F$238,MATCH('Capacity Backing (Hide)'!AB$132,'Capacity Summary'!$B$139:$B$238,0),4),IF(INDEX('Capacity Summary'!$I$139:$BH$238,MATCH('Capacity Backing (Hide)'!AB$132,'Capacity Summary'!$B$139:$B$238,0),MATCH('Capacity Backing (Hide)'!$A169,'Capacity Summary'!$I$138:$BH$138,0))&lt;&gt;0,INDEX('Capacity Summary'!$I$139:$BH$238,MATCH('Capacity Backing (Hide)'!AB$132,'Capacity Summary'!$B$139:$B$238,0),MATCH('Capacity Backing (Hide)'!$A169,'Capacity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(Hide)'!$A169,'Capacity Summary'!$I$138:$BH$138,0))="x",INDEX('Capacity Summary'!$C$139:$F$238,MATCH('Capacity Backing (Hide)'!AC$132,'Capacity Summary'!$B$139:$B$238,0),4),IF(INDEX('Capacity Summary'!$I$139:$BH$238,MATCH('Capacity Backing (Hide)'!AC$132,'Capacity Summary'!$B$139:$B$238,0),MATCH('Capacity Backing (Hide)'!$A169,'Capacity Summary'!$I$138:$BH$138,0))&lt;&gt;0,INDEX('Capacity Summary'!$I$139:$BH$238,MATCH('Capacity Backing (Hide)'!AC$132,'Capacity Summary'!$B$139:$B$238,0),MATCH('Capacity Backing (Hide)'!$A169,'Capacity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(Hide)'!$A169,'Capacity Summary'!$I$138:$BH$138,0))="x",INDEX('Capacity Summary'!$C$139:$F$238,MATCH('Capacity Backing (Hide)'!AD$132,'Capacity Summary'!$B$139:$B$238,0),4),IF(INDEX('Capacity Summary'!$I$139:$BH$238,MATCH('Capacity Backing (Hide)'!AD$132,'Capacity Summary'!$B$139:$B$238,0),MATCH('Capacity Backing (Hide)'!$A169,'Capacity Summary'!$I$138:$BH$138,0))&lt;&gt;0,INDEX('Capacity Summary'!$I$139:$BH$238,MATCH('Capacity Backing (Hide)'!AD$132,'Capacity Summary'!$B$139:$B$238,0),MATCH('Capacity Backing (Hide)'!$A169,'Capacity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(Hide)'!$A169,'Capacity Summary'!$I$138:$BH$138,0))="x",INDEX('Capacity Summary'!$C$139:$F$238,MATCH('Capacity Backing (Hide)'!AE$132,'Capacity Summary'!$B$139:$B$238,0),4),IF(INDEX('Capacity Summary'!$I$139:$BH$238,MATCH('Capacity Backing (Hide)'!AE$132,'Capacity Summary'!$B$139:$B$238,0),MATCH('Capacity Backing (Hide)'!$A169,'Capacity Summary'!$I$138:$BH$138,0))&lt;&gt;0,INDEX('Capacity Summary'!$I$139:$BH$238,MATCH('Capacity Backing (Hide)'!AE$132,'Capacity Summary'!$B$139:$B$238,0),MATCH('Capacity Backing (Hide)'!$A169,'Capacity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(Hide)'!$A169,'Capacity Summary'!$I$138:$BH$138,0))="x",INDEX('Capacity Summary'!$C$139:$F$238,MATCH('Capacity Backing (Hide)'!AF$132,'Capacity Summary'!$B$139:$B$238,0),4),IF(INDEX('Capacity Summary'!$I$139:$BH$238,MATCH('Capacity Backing (Hide)'!AF$132,'Capacity Summary'!$B$139:$B$238,0),MATCH('Capacity Backing (Hide)'!$A169,'Capacity Summary'!$I$138:$BH$138,0))&lt;&gt;0,INDEX('Capacity Summary'!$I$139:$BH$238,MATCH('Capacity Backing (Hide)'!AF$132,'Capacity Summary'!$B$139:$B$238,0),MATCH('Capacity Backing (Hide)'!$A169,'Capacity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(Hide)'!$A169,'Capacity Summary'!$I$138:$BH$138,0))="x",INDEX('Capacity Summary'!$C$139:$F$238,MATCH('Capacity Backing (Hide)'!AG$132,'Capacity Summary'!$B$139:$B$238,0),4),IF(INDEX('Capacity Summary'!$I$139:$BH$238,MATCH('Capacity Backing (Hide)'!AG$132,'Capacity Summary'!$B$139:$B$238,0),MATCH('Capacity Backing (Hide)'!$A169,'Capacity Summary'!$I$138:$BH$138,0))&lt;&gt;0,INDEX('Capacity Summary'!$I$139:$BH$238,MATCH('Capacity Backing (Hide)'!AG$132,'Capacity Summary'!$B$139:$B$238,0),MATCH('Capacity Backing (Hide)'!$A169,'Capacity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(Hide)'!$A169,'Capacity Summary'!$I$138:$BH$138,0))="x",INDEX('Capacity Summary'!$C$139:$F$238,MATCH('Capacity Backing (Hide)'!AH$132,'Capacity Summary'!$B$139:$B$238,0),4),IF(INDEX('Capacity Summary'!$I$139:$BH$238,MATCH('Capacity Backing (Hide)'!AH$132,'Capacity Summary'!$B$139:$B$238,0),MATCH('Capacity Backing (Hide)'!$A169,'Capacity Summary'!$I$138:$BH$138,0))&lt;&gt;0,INDEX('Capacity Summary'!$I$139:$BH$238,MATCH('Capacity Backing (Hide)'!AH$132,'Capacity Summary'!$B$139:$B$238,0),MATCH('Capacity Backing (Hide)'!$A169,'Capacity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(Hide)'!$A169,'Capacity Summary'!$I$138:$BH$138,0))="x",INDEX('Capacity Summary'!$C$139:$F$238,MATCH('Capacity Backing (Hide)'!AI$132,'Capacity Summary'!$B$139:$B$238,0),4),IF(INDEX('Capacity Summary'!$I$139:$BH$238,MATCH('Capacity Backing (Hide)'!AI$132,'Capacity Summary'!$B$139:$B$238,0),MATCH('Capacity Backing (Hide)'!$A169,'Capacity Summary'!$I$138:$BH$138,0))&lt;&gt;0,INDEX('Capacity Summary'!$I$139:$BH$238,MATCH('Capacity Backing (Hide)'!AI$132,'Capacity Summary'!$B$139:$B$238,0),MATCH('Capacity Backing (Hide)'!$A169,'Capacity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(Hide)'!$A169,'Capacity Summary'!$I$138:$BH$138,0))="x",INDEX('Capacity Summary'!$C$139:$F$238,MATCH('Capacity Backing (Hide)'!AJ$132,'Capacity Summary'!$B$139:$B$238,0),4),IF(INDEX('Capacity Summary'!$I$139:$BH$238,MATCH('Capacity Backing (Hide)'!AJ$132,'Capacity Summary'!$B$139:$B$238,0),MATCH('Capacity Backing (Hide)'!$A169,'Capacity Summary'!$I$138:$BH$138,0))&lt;&gt;0,INDEX('Capacity Summary'!$I$139:$BH$238,MATCH('Capacity Backing (Hide)'!AJ$132,'Capacity Summary'!$B$139:$B$238,0),MATCH('Capacity Backing (Hide)'!$A169,'Capacity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(Hide)'!$A169,'Capacity Summary'!$I$138:$BH$138,0))="x",INDEX('Capacity Summary'!$C$139:$F$238,MATCH('Capacity Backing (Hide)'!AK$132,'Capacity Summary'!$B$139:$B$238,0),4),IF(INDEX('Capacity Summary'!$I$139:$BH$238,MATCH('Capacity Backing (Hide)'!AK$132,'Capacity Summary'!$B$139:$B$238,0),MATCH('Capacity Backing (Hide)'!$A169,'Capacity Summary'!$I$138:$BH$138,0))&lt;&gt;0,INDEX('Capacity Summary'!$I$139:$BH$238,MATCH('Capacity Backing (Hide)'!AK$132,'Capacity Summary'!$B$139:$B$238,0),MATCH('Capacity Backing (Hide)'!$A169,'Capacity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(Hide)'!$A169,'Capacity Summary'!$I$138:$BH$138,0))="x",INDEX('Capacity Summary'!$C$139:$F$238,MATCH('Capacity Backing (Hide)'!AL$132,'Capacity Summary'!$B$139:$B$238,0),4),IF(INDEX('Capacity Summary'!$I$139:$BH$238,MATCH('Capacity Backing (Hide)'!AL$132,'Capacity Summary'!$B$139:$B$238,0),MATCH('Capacity Backing (Hide)'!$A169,'Capacity Summary'!$I$138:$BH$138,0))&lt;&gt;0,INDEX('Capacity Summary'!$I$139:$BH$238,MATCH('Capacity Backing (Hide)'!AL$132,'Capacity Summary'!$B$139:$B$238,0),MATCH('Capacity Backing (Hide)'!$A169,'Capacity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(Hide)'!$A169,'Capacity Summary'!$I$138:$BH$138,0))="x",INDEX('Capacity Summary'!$C$139:$F$238,MATCH('Capacity Backing (Hide)'!AM$132,'Capacity Summary'!$B$139:$B$238,0),4),IF(INDEX('Capacity Summary'!$I$139:$BH$238,MATCH('Capacity Backing (Hide)'!AM$132,'Capacity Summary'!$B$139:$B$238,0),MATCH('Capacity Backing (Hide)'!$A169,'Capacity Summary'!$I$138:$BH$138,0))&lt;&gt;0,INDEX('Capacity Summary'!$I$139:$BH$238,MATCH('Capacity Backing (Hide)'!AM$132,'Capacity Summary'!$B$139:$B$238,0),MATCH('Capacity Backing (Hide)'!$A169,'Capacity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(Hide)'!$A169,'Capacity Summary'!$I$138:$BH$138,0))="x",INDEX('Capacity Summary'!$C$139:$F$238,MATCH('Capacity Backing (Hide)'!AN$132,'Capacity Summary'!$B$139:$B$238,0),4),IF(INDEX('Capacity Summary'!$I$139:$BH$238,MATCH('Capacity Backing (Hide)'!AN$132,'Capacity Summary'!$B$139:$B$238,0),MATCH('Capacity Backing (Hide)'!$A169,'Capacity Summary'!$I$138:$BH$138,0))&lt;&gt;0,INDEX('Capacity Summary'!$I$139:$BH$238,MATCH('Capacity Backing (Hide)'!AN$132,'Capacity Summary'!$B$139:$B$238,0),MATCH('Capacity Backing (Hide)'!$A169,'Capacity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(Hide)'!$A169,'Capacity Summary'!$I$138:$BH$138,0))="x",INDEX('Capacity Summary'!$C$139:$F$238,MATCH('Capacity Backing (Hide)'!AO$132,'Capacity Summary'!$B$139:$B$238,0),4),IF(INDEX('Capacity Summary'!$I$139:$BH$238,MATCH('Capacity Backing (Hide)'!AO$132,'Capacity Summary'!$B$139:$B$238,0),MATCH('Capacity Backing (Hide)'!$A169,'Capacity Summary'!$I$138:$BH$138,0))&lt;&gt;0,INDEX('Capacity Summary'!$I$139:$BH$238,MATCH('Capacity Backing (Hide)'!AO$132,'Capacity Summary'!$B$139:$B$238,0),MATCH('Capacity Backing (Hide)'!$A169,'Capacity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(Hide)'!$A169,'Capacity Summary'!$I$138:$BH$138,0))="x",INDEX('Capacity Summary'!$C$139:$F$238,MATCH('Capacity Backing (Hide)'!AP$132,'Capacity Summary'!$B$139:$B$238,0),4),IF(INDEX('Capacity Summary'!$I$139:$BH$238,MATCH('Capacity Backing (Hide)'!AP$132,'Capacity Summary'!$B$139:$B$238,0),MATCH('Capacity Backing (Hide)'!$A169,'Capacity Summary'!$I$138:$BH$138,0))&lt;&gt;0,INDEX('Capacity Summary'!$I$139:$BH$238,MATCH('Capacity Backing (Hide)'!AP$132,'Capacity Summary'!$B$139:$B$238,0),MATCH('Capacity Backing (Hide)'!$A169,'Capacity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(Hide)'!$A169,'Capacity Summary'!$I$138:$BH$138,0))="x",INDEX('Capacity Summary'!$C$139:$F$238,MATCH('Capacity Backing (Hide)'!AQ$132,'Capacity Summary'!$B$139:$B$238,0),4),IF(INDEX('Capacity Summary'!$I$139:$BH$238,MATCH('Capacity Backing (Hide)'!AQ$132,'Capacity Summary'!$B$139:$B$238,0),MATCH('Capacity Backing (Hide)'!$A169,'Capacity Summary'!$I$138:$BH$138,0))&lt;&gt;0,INDEX('Capacity Summary'!$I$139:$BH$238,MATCH('Capacity Backing (Hide)'!AQ$132,'Capacity Summary'!$B$139:$B$238,0),MATCH('Capacity Backing (Hide)'!$A169,'Capacity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(Hide)'!$A169,'Capacity Summary'!$I$138:$BH$138,0))="x",INDEX('Capacity Summary'!$C$139:$F$238,MATCH('Capacity Backing (Hide)'!AR$132,'Capacity Summary'!$B$139:$B$238,0),4),IF(INDEX('Capacity Summary'!$I$139:$BH$238,MATCH('Capacity Backing (Hide)'!AR$132,'Capacity Summary'!$B$139:$B$238,0),MATCH('Capacity Backing (Hide)'!$A169,'Capacity Summary'!$I$138:$BH$138,0))&lt;&gt;0,INDEX('Capacity Summary'!$I$139:$BH$238,MATCH('Capacity Backing (Hide)'!AR$132,'Capacity Summary'!$B$139:$B$238,0),MATCH('Capacity Backing (Hide)'!$A169,'Capacity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(Hide)'!$A169,'Capacity Summary'!$I$138:$BH$138,0))="x",INDEX('Capacity Summary'!$C$139:$F$238,MATCH('Capacity Backing (Hide)'!AS$132,'Capacity Summary'!$B$139:$B$238,0),4),IF(INDEX('Capacity Summary'!$I$139:$BH$238,MATCH('Capacity Backing (Hide)'!AS$132,'Capacity Summary'!$B$139:$B$238,0),MATCH('Capacity Backing (Hide)'!$A169,'Capacity Summary'!$I$138:$BH$138,0))&lt;&gt;0,INDEX('Capacity Summary'!$I$139:$BH$238,MATCH('Capacity Backing (Hide)'!AS$132,'Capacity Summary'!$B$139:$B$238,0),MATCH('Capacity Backing (Hide)'!$A169,'Capacity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(Hide)'!$A169,'Capacity Summary'!$I$138:$BH$138,0))="x",INDEX('Capacity Summary'!$C$139:$F$238,MATCH('Capacity Backing (Hide)'!AT$132,'Capacity Summary'!$B$139:$B$238,0),4),IF(INDEX('Capacity Summary'!$I$139:$BH$238,MATCH('Capacity Backing (Hide)'!AT$132,'Capacity Summary'!$B$139:$B$238,0),MATCH('Capacity Backing (Hide)'!$A169,'Capacity Summary'!$I$138:$BH$138,0))&lt;&gt;0,INDEX('Capacity Summary'!$I$139:$BH$238,MATCH('Capacity Backing (Hide)'!AT$132,'Capacity Summary'!$B$139:$B$238,0),MATCH('Capacity Backing (Hide)'!$A169,'Capacity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(Hide)'!$A169,'Capacity Summary'!$I$138:$BH$138,0))="x",INDEX('Capacity Summary'!$C$139:$F$238,MATCH('Capacity Backing (Hide)'!AU$132,'Capacity Summary'!$B$139:$B$238,0),4),IF(INDEX('Capacity Summary'!$I$139:$BH$238,MATCH('Capacity Backing (Hide)'!AU$132,'Capacity Summary'!$B$139:$B$238,0),MATCH('Capacity Backing (Hide)'!$A169,'Capacity Summary'!$I$138:$BH$138,0))&lt;&gt;0,INDEX('Capacity Summary'!$I$139:$BH$238,MATCH('Capacity Backing (Hide)'!AU$132,'Capacity Summary'!$B$139:$B$238,0),MATCH('Capacity Backing (Hide)'!$A169,'Capacity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(Hide)'!$A169,'Capacity Summary'!$I$138:$BH$138,0))="x",INDEX('Capacity Summary'!$C$139:$F$238,MATCH('Capacity Backing (Hide)'!AV$132,'Capacity Summary'!$B$139:$B$238,0),4),IF(INDEX('Capacity Summary'!$I$139:$BH$238,MATCH('Capacity Backing (Hide)'!AV$132,'Capacity Summary'!$B$139:$B$238,0),MATCH('Capacity Backing (Hide)'!$A169,'Capacity Summary'!$I$138:$BH$138,0))&lt;&gt;0,INDEX('Capacity Summary'!$I$139:$BH$238,MATCH('Capacity Backing (Hide)'!AV$132,'Capacity Summary'!$B$139:$B$238,0),MATCH('Capacity Backing (Hide)'!$A169,'Capacity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(Hide)'!$A169,'Capacity Summary'!$I$138:$BH$138,0))="x",INDEX('Capacity Summary'!$C$139:$F$238,MATCH('Capacity Backing (Hide)'!AW$132,'Capacity Summary'!$B$139:$B$238,0),4),IF(INDEX('Capacity Summary'!$I$139:$BH$238,MATCH('Capacity Backing (Hide)'!AW$132,'Capacity Summary'!$B$139:$B$238,0),MATCH('Capacity Backing (Hide)'!$A169,'Capacity Summary'!$I$138:$BH$138,0))&lt;&gt;0,INDEX('Capacity Summary'!$I$139:$BH$238,MATCH('Capacity Backing (Hide)'!AW$132,'Capacity Summary'!$B$139:$B$238,0),MATCH('Capacity Backing (Hide)'!$A169,'Capacity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(Hide)'!$A169,'Capacity Summary'!$I$138:$BH$138,0))="x",INDEX('Capacity Summary'!$C$139:$F$238,MATCH('Capacity Backing (Hide)'!AX$132,'Capacity Summary'!$B$139:$B$238,0),4),IF(INDEX('Capacity Summary'!$I$139:$BH$238,MATCH('Capacity Backing (Hide)'!AX$132,'Capacity Summary'!$B$139:$B$238,0),MATCH('Capacity Backing (Hide)'!$A169,'Capacity Summary'!$I$138:$BH$138,0))&lt;&gt;0,INDEX('Capacity Summary'!$I$139:$BH$238,MATCH('Capacity Backing (Hide)'!AX$132,'Capacity Summary'!$B$139:$B$238,0),MATCH('Capacity Backing (Hide)'!$A169,'Capacity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(Hide)'!$A169,'Capacity Summary'!$I$138:$BH$138,0))="x",INDEX('Capacity Summary'!$C$139:$F$238,MATCH('Capacity Backing (Hide)'!AY$132,'Capacity Summary'!$B$139:$B$238,0),4),IF(INDEX('Capacity Summary'!$I$139:$BH$238,MATCH('Capacity Backing (Hide)'!AY$132,'Capacity Summary'!$B$139:$B$238,0),MATCH('Capacity Backing (Hide)'!$A169,'Capacity Summary'!$I$138:$BH$138,0))&lt;&gt;0,INDEX('Capacity Summary'!$I$139:$BH$238,MATCH('Capacity Backing (Hide)'!AY$132,'Capacity Summary'!$B$139:$B$238,0),MATCH('Capacity Backing (Hide)'!$A169,'Capacity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(Hide)'!$A169,'Capacity Summary'!$I$138:$BH$138,0))="x",INDEX('Capacity Summary'!$C$139:$F$238,MATCH('Capacity Backing (Hide)'!AZ$132,'Capacity Summary'!$B$139:$B$238,0),4),IF(INDEX('Capacity Summary'!$I$139:$BH$238,MATCH('Capacity Backing (Hide)'!AZ$132,'Capacity Summary'!$B$139:$B$238,0),MATCH('Capacity Backing (Hide)'!$A169,'Capacity Summary'!$I$138:$BH$138,0))&lt;&gt;0,INDEX('Capacity Summary'!$I$139:$BH$238,MATCH('Capacity Backing (Hide)'!AZ$132,'Capacity Summary'!$B$139:$B$238,0),MATCH('Capacity Backing (Hide)'!$A169,'Capacity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(Hide)'!$A169,'Capacity Summary'!$I$138:$BH$138,0))="x",INDEX('Capacity Summary'!$C$139:$F$238,MATCH('Capacity Backing (Hide)'!BA$132,'Capacity Summary'!$B$139:$B$238,0),4),IF(INDEX('Capacity Summary'!$I$139:$BH$238,MATCH('Capacity Backing (Hide)'!BA$132,'Capacity Summary'!$B$139:$B$238,0),MATCH('Capacity Backing (Hide)'!$A169,'Capacity Summary'!$I$138:$BH$138,0))&lt;&gt;0,INDEX('Capacity Summary'!$I$139:$BH$238,MATCH('Capacity Backing (Hide)'!BA$132,'Capacity Summary'!$B$139:$B$238,0),MATCH('Capacity Backing (Hide)'!$A169,'Capacity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(Hide)'!$A169,'Capacity Summary'!$I$138:$BH$138,0))="x",INDEX('Capacity Summary'!$C$139:$F$238,MATCH('Capacity Backing (Hide)'!BB$132,'Capacity Summary'!$B$139:$B$238,0),4),IF(INDEX('Capacity Summary'!$I$139:$BH$238,MATCH('Capacity Backing (Hide)'!BB$132,'Capacity Summary'!$B$139:$B$238,0),MATCH('Capacity Backing (Hide)'!$A169,'Capacity Summary'!$I$138:$BH$138,0))&lt;&gt;0,INDEX('Capacity Summary'!$I$139:$BH$238,MATCH('Capacity Backing (Hide)'!BB$132,'Capacity Summary'!$B$139:$B$238,0),MATCH('Capacity Backing (Hide)'!$A169,'Capacity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(Hide)'!$A169,'Capacity Summary'!$I$138:$BH$138,0))="x",INDEX('Capacity Summary'!$C$139:$F$238,MATCH('Capacity Backing (Hide)'!BC$132,'Capacity Summary'!$B$139:$B$238,0),4),IF(INDEX('Capacity Summary'!$I$139:$BH$238,MATCH('Capacity Backing (Hide)'!BC$132,'Capacity Summary'!$B$139:$B$238,0),MATCH('Capacity Backing (Hide)'!$A169,'Capacity Summary'!$I$138:$BH$138,0))&lt;&gt;0,INDEX('Capacity Summary'!$I$139:$BH$238,MATCH('Capacity Backing (Hide)'!BC$132,'Capacity Summary'!$B$139:$B$238,0),MATCH('Capacity Backing (Hide)'!$A169,'Capacity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(Hide)'!$A169,'Capacity Summary'!$I$138:$BH$138,0))="x",INDEX('Capacity Summary'!$C$139:$F$238,MATCH('Capacity Backing (Hide)'!BD$132,'Capacity Summary'!$B$139:$B$238,0),4),IF(INDEX('Capacity Summary'!$I$139:$BH$238,MATCH('Capacity Backing (Hide)'!BD$132,'Capacity Summary'!$B$139:$B$238,0),MATCH('Capacity Backing (Hide)'!$A169,'Capacity Summary'!$I$138:$BH$138,0))&lt;&gt;0,INDEX('Capacity Summary'!$I$139:$BH$238,MATCH('Capacity Backing (Hide)'!BD$132,'Capacity Summary'!$B$139:$B$238,0),MATCH('Capacity Backing (Hide)'!$A169,'Capacity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(Hide)'!$A169,'Capacity Summary'!$I$138:$BH$138,0))="x",INDEX('Capacity Summary'!$C$139:$F$238,MATCH('Capacity Backing (Hide)'!BE$132,'Capacity Summary'!$B$139:$B$238,0),4),IF(INDEX('Capacity Summary'!$I$139:$BH$238,MATCH('Capacity Backing (Hide)'!BE$132,'Capacity Summary'!$B$139:$B$238,0),MATCH('Capacity Backing (Hide)'!$A169,'Capacity Summary'!$I$138:$BH$138,0))&lt;&gt;0,INDEX('Capacity Summary'!$I$139:$BH$238,MATCH('Capacity Backing (Hide)'!BE$132,'Capacity Summary'!$B$139:$B$238,0),MATCH('Capacity Backing (Hide)'!$A169,'Capacity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(Hide)'!$A169,'Capacity Summary'!$I$138:$BH$138,0))="x",INDEX('Capacity Summary'!$C$139:$F$238,MATCH('Capacity Backing (Hide)'!BF$132,'Capacity Summary'!$B$139:$B$238,0),4),IF(INDEX('Capacity Summary'!$I$139:$BH$238,MATCH('Capacity Backing (Hide)'!BF$132,'Capacity Summary'!$B$139:$B$238,0),MATCH('Capacity Backing (Hide)'!$A169,'Capacity Summary'!$I$138:$BH$138,0))&lt;&gt;0,INDEX('Capacity Summary'!$I$139:$BH$238,MATCH('Capacity Backing (Hide)'!BF$132,'Capacity Summary'!$B$139:$B$238,0),MATCH('Capacity Backing (Hide)'!$A169,'Capacity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(Hide)'!$A169,'Capacity Summary'!$I$138:$BH$138,0))="x",INDEX('Capacity Summary'!$C$139:$F$238,MATCH('Capacity Backing (Hide)'!BG$132,'Capacity Summary'!$B$139:$B$238,0),4),IF(INDEX('Capacity Summary'!$I$139:$BH$238,MATCH('Capacity Backing (Hide)'!BG$132,'Capacity Summary'!$B$139:$B$238,0),MATCH('Capacity Backing (Hide)'!$A169,'Capacity Summary'!$I$138:$BH$138,0))&lt;&gt;0,INDEX('Capacity Summary'!$I$139:$BH$238,MATCH('Capacity Backing (Hide)'!BG$132,'Capacity Summary'!$B$139:$B$238,0),MATCH('Capacity Backing (Hide)'!$A169,'Capacity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(Hide)'!$A169,'Capacity Summary'!$I$138:$BH$138,0))="x",INDEX('Capacity Summary'!$C$139:$F$238,MATCH('Capacity Backing (Hide)'!BH$132,'Capacity Summary'!$B$139:$B$238,0),4),IF(INDEX('Capacity Summary'!$I$139:$BH$238,MATCH('Capacity Backing (Hide)'!BH$132,'Capacity Summary'!$B$139:$B$238,0),MATCH('Capacity Backing (Hide)'!$A169,'Capacity Summary'!$I$138:$BH$138,0))&lt;&gt;0,INDEX('Capacity Summary'!$I$139:$BH$238,MATCH('Capacity Backing (Hide)'!BH$132,'Capacity Summary'!$B$139:$B$238,0),MATCH('Capacity Backing (Hide)'!$A169,'Capacity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(Hide)'!$A169,'Capacity Summary'!$I$138:$BH$138,0))="x",INDEX('Capacity Summary'!$C$139:$F$238,MATCH('Capacity Backing (Hide)'!BI$132,'Capacity Summary'!$B$139:$B$238,0),4),IF(INDEX('Capacity Summary'!$I$139:$BH$238,MATCH('Capacity Backing (Hide)'!BI$132,'Capacity Summary'!$B$139:$B$238,0),MATCH('Capacity Backing (Hide)'!$A169,'Capacity Summary'!$I$138:$BH$138,0))&lt;&gt;0,INDEX('Capacity Summary'!$I$139:$BH$238,MATCH('Capacity Backing (Hide)'!BI$132,'Capacity Summary'!$B$139:$B$238,0),MATCH('Capacity Backing (Hide)'!$A169,'Capacity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(Hide)'!$A169,'Capacity Summary'!$I$138:$BH$138,0))="x",INDEX('Capacity Summary'!$C$139:$F$238,MATCH('Capacity Backing (Hide)'!BJ$132,'Capacity Summary'!$B$139:$B$238,0),4),IF(INDEX('Capacity Summary'!$I$139:$BH$238,MATCH('Capacity Backing (Hide)'!BJ$132,'Capacity Summary'!$B$139:$B$238,0),MATCH('Capacity Backing (Hide)'!$A169,'Capacity Summary'!$I$138:$BH$138,0))&lt;&gt;0,INDEX('Capacity Summary'!$I$139:$BH$238,MATCH('Capacity Backing (Hide)'!BJ$132,'Capacity Summary'!$B$139:$B$238,0),MATCH('Capacity Backing (Hide)'!$A169,'Capacity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(Hide)'!$A169,'Capacity Summary'!$I$138:$BH$138,0))="x",INDEX('Capacity Summary'!$C$139:$F$238,MATCH('Capacity Backing (Hide)'!BK$132,'Capacity Summary'!$B$139:$B$238,0),4),IF(INDEX('Capacity Summary'!$I$139:$BH$238,MATCH('Capacity Backing (Hide)'!BK$132,'Capacity Summary'!$B$139:$B$238,0),MATCH('Capacity Backing (Hide)'!$A169,'Capacity Summary'!$I$138:$BH$138,0))&lt;&gt;0,INDEX('Capacity Summary'!$I$139:$BH$238,MATCH('Capacity Backing (Hide)'!BK$132,'Capacity Summary'!$B$139:$B$238,0),MATCH('Capacity Backing (Hide)'!$A169,'Capacity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(Hide)'!$A169,'Capacity Summary'!$I$138:$BH$138,0))="x",INDEX('Capacity Summary'!$C$139:$F$238,MATCH('Capacity Backing (Hide)'!BL$132,'Capacity Summary'!$B$139:$B$238,0),4),IF(INDEX('Capacity Summary'!$I$139:$BH$238,MATCH('Capacity Backing (Hide)'!BL$132,'Capacity Summary'!$B$139:$B$238,0),MATCH('Capacity Backing (Hide)'!$A169,'Capacity Summary'!$I$138:$BH$138,0))&lt;&gt;0,INDEX('Capacity Summary'!$I$139:$BH$238,MATCH('Capacity Backing (Hide)'!BL$132,'Capacity Summary'!$B$139:$B$238,0),MATCH('Capacity Backing (Hide)'!$A169,'Capacity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(Hide)'!$A169,'Capacity Summary'!$I$138:$BH$138,0))="x",INDEX('Capacity Summary'!$C$139:$F$238,MATCH('Capacity Backing (Hide)'!BM$132,'Capacity Summary'!$B$139:$B$238,0),4),IF(INDEX('Capacity Summary'!$I$139:$BH$238,MATCH('Capacity Backing (Hide)'!BM$132,'Capacity Summary'!$B$139:$B$238,0),MATCH('Capacity Backing (Hide)'!$A169,'Capacity Summary'!$I$138:$BH$138,0))&lt;&gt;0,INDEX('Capacity Summary'!$I$139:$BH$238,MATCH('Capacity Backing (Hide)'!BM$132,'Capacity Summary'!$B$139:$B$238,0),MATCH('Capacity Backing (Hide)'!$A169,'Capacity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(Hide)'!$A169,'Capacity Summary'!$I$138:$BH$138,0))="x",INDEX('Capacity Summary'!$C$139:$F$238,MATCH('Capacity Backing (Hide)'!BN$132,'Capacity Summary'!$B$139:$B$238,0),4),IF(INDEX('Capacity Summary'!$I$139:$BH$238,MATCH('Capacity Backing (Hide)'!BN$132,'Capacity Summary'!$B$139:$B$238,0),MATCH('Capacity Backing (Hide)'!$A169,'Capacity Summary'!$I$138:$BH$138,0))&lt;&gt;0,INDEX('Capacity Summary'!$I$139:$BH$238,MATCH('Capacity Backing (Hide)'!BN$132,'Capacity Summary'!$B$139:$B$238,0),MATCH('Capacity Backing (Hide)'!$A169,'Capacity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(Hide)'!$A169,'Capacity Summary'!$I$138:$BH$138,0))="x",INDEX('Capacity Summary'!$C$139:$F$238,MATCH('Capacity Backing (Hide)'!BO$132,'Capacity Summary'!$B$139:$B$238,0),4),IF(INDEX('Capacity Summary'!$I$139:$BH$238,MATCH('Capacity Backing (Hide)'!BO$132,'Capacity Summary'!$B$139:$B$238,0),MATCH('Capacity Backing (Hide)'!$A169,'Capacity Summary'!$I$138:$BH$138,0))&lt;&gt;0,INDEX('Capacity Summary'!$I$139:$BH$238,MATCH('Capacity Backing (Hide)'!BO$132,'Capacity Summary'!$B$139:$B$238,0),MATCH('Capacity Backing (Hide)'!$A169,'Capacity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(Hide)'!$A169,'Capacity Summary'!$I$138:$BH$138,0))="x",INDEX('Capacity Summary'!$C$139:$F$238,MATCH('Capacity Backing (Hide)'!BP$132,'Capacity Summary'!$B$139:$B$238,0),4),IF(INDEX('Capacity Summary'!$I$139:$BH$238,MATCH('Capacity Backing (Hide)'!BP$132,'Capacity Summary'!$B$139:$B$238,0),MATCH('Capacity Backing (Hide)'!$A169,'Capacity Summary'!$I$138:$BH$138,0))&lt;&gt;0,INDEX('Capacity Summary'!$I$139:$BH$238,MATCH('Capacity Backing (Hide)'!BP$132,'Capacity Summary'!$B$139:$B$238,0),MATCH('Capacity Backing (Hide)'!$A169,'Capacity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(Hide)'!$A169,'Capacity Summary'!$I$138:$BH$138,0))="x",INDEX('Capacity Summary'!$C$139:$F$238,MATCH('Capacity Backing (Hide)'!BQ$132,'Capacity Summary'!$B$139:$B$238,0),4),IF(INDEX('Capacity Summary'!$I$139:$BH$238,MATCH('Capacity Backing (Hide)'!BQ$132,'Capacity Summary'!$B$139:$B$238,0),MATCH('Capacity Backing (Hide)'!$A169,'Capacity Summary'!$I$138:$BH$138,0))&lt;&gt;0,INDEX('Capacity Summary'!$I$139:$BH$238,MATCH('Capacity Backing (Hide)'!BQ$132,'Capacity Summary'!$B$139:$B$238,0),MATCH('Capacity Backing (Hide)'!$A169,'Capacity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(Hide)'!$A169,'Capacity Summary'!$I$138:$BH$138,0))="x",INDEX('Capacity Summary'!$C$139:$F$238,MATCH('Capacity Backing (Hide)'!BR$132,'Capacity Summary'!$B$139:$B$238,0),4),IF(INDEX('Capacity Summary'!$I$139:$BH$238,MATCH('Capacity Backing (Hide)'!BR$132,'Capacity Summary'!$B$139:$B$238,0),MATCH('Capacity Backing (Hide)'!$A169,'Capacity Summary'!$I$138:$BH$138,0))&lt;&gt;0,INDEX('Capacity Summary'!$I$139:$BH$238,MATCH('Capacity Backing (Hide)'!BR$132,'Capacity Summary'!$B$139:$B$238,0),MATCH('Capacity Backing (Hide)'!$A169,'Capacity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(Hide)'!$A169,'Capacity Summary'!$I$138:$BH$138,0))="x",INDEX('Capacity Summary'!$C$139:$F$238,MATCH('Capacity Backing (Hide)'!BS$132,'Capacity Summary'!$B$139:$B$238,0),4),IF(INDEX('Capacity Summary'!$I$139:$BH$238,MATCH('Capacity Backing (Hide)'!BS$132,'Capacity Summary'!$B$139:$B$238,0),MATCH('Capacity Backing (Hide)'!$A169,'Capacity Summary'!$I$138:$BH$138,0))&lt;&gt;0,INDEX('Capacity Summary'!$I$139:$BH$238,MATCH('Capacity Backing (Hide)'!BS$132,'Capacity Summary'!$B$139:$B$238,0),MATCH('Capacity Backing (Hide)'!$A169,'Capacity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(Hide)'!$A169,'Capacity Summary'!$I$138:$BH$138,0))="x",INDEX('Capacity Summary'!$C$139:$F$238,MATCH('Capacity Backing (Hide)'!BT$132,'Capacity Summary'!$B$139:$B$238,0),4),IF(INDEX('Capacity Summary'!$I$139:$BH$238,MATCH('Capacity Backing (Hide)'!BT$132,'Capacity Summary'!$B$139:$B$238,0),MATCH('Capacity Backing (Hide)'!$A169,'Capacity Summary'!$I$138:$BH$138,0))&lt;&gt;0,INDEX('Capacity Summary'!$I$139:$BH$238,MATCH('Capacity Backing (Hide)'!BT$132,'Capacity Summary'!$B$139:$B$238,0),MATCH('Capacity Backing (Hide)'!$A169,'Capacity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(Hide)'!$A169,'Capacity Summary'!$I$138:$BH$138,0))="x",INDEX('Capacity Summary'!$C$139:$F$238,MATCH('Capacity Backing (Hide)'!BU$132,'Capacity Summary'!$B$139:$B$238,0),4),IF(INDEX('Capacity Summary'!$I$139:$BH$238,MATCH('Capacity Backing (Hide)'!BU$132,'Capacity Summary'!$B$139:$B$238,0),MATCH('Capacity Backing (Hide)'!$A169,'Capacity Summary'!$I$138:$BH$138,0))&lt;&gt;0,INDEX('Capacity Summary'!$I$139:$BH$238,MATCH('Capacity Backing (Hide)'!BU$132,'Capacity Summary'!$B$139:$B$238,0),MATCH('Capacity Backing (Hide)'!$A169,'Capacity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(Hide)'!$A169,'Capacity Summary'!$I$138:$BH$138,0))="x",INDEX('Capacity Summary'!$C$139:$F$238,MATCH('Capacity Backing (Hide)'!BV$132,'Capacity Summary'!$B$139:$B$238,0),4),IF(INDEX('Capacity Summary'!$I$139:$BH$238,MATCH('Capacity Backing (Hide)'!BV$132,'Capacity Summary'!$B$139:$B$238,0),MATCH('Capacity Backing (Hide)'!$A169,'Capacity Summary'!$I$138:$BH$138,0))&lt;&gt;0,INDEX('Capacity Summary'!$I$139:$BH$238,MATCH('Capacity Backing (Hide)'!BV$132,'Capacity Summary'!$B$139:$B$238,0),MATCH('Capacity Backing (Hide)'!$A169,'Capacity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(Hide)'!$A169,'Capacity Summary'!$I$138:$BH$138,0))="x",INDEX('Capacity Summary'!$C$139:$F$238,MATCH('Capacity Backing (Hide)'!BW$132,'Capacity Summary'!$B$139:$B$238,0),4),IF(INDEX('Capacity Summary'!$I$139:$BH$238,MATCH('Capacity Backing (Hide)'!BW$132,'Capacity Summary'!$B$139:$B$238,0),MATCH('Capacity Backing (Hide)'!$A169,'Capacity Summary'!$I$138:$BH$138,0))&lt;&gt;0,INDEX('Capacity Summary'!$I$139:$BH$238,MATCH('Capacity Backing (Hide)'!BW$132,'Capacity Summary'!$B$139:$B$238,0),MATCH('Capacity Backing (Hide)'!$A169,'Capacity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(Hide)'!$A169,'Capacity Summary'!$I$138:$BH$138,0))="x",INDEX('Capacity Summary'!$C$139:$F$238,MATCH('Capacity Backing (Hide)'!BX$132,'Capacity Summary'!$B$139:$B$238,0),4),IF(INDEX('Capacity Summary'!$I$139:$BH$238,MATCH('Capacity Backing (Hide)'!BX$132,'Capacity Summary'!$B$139:$B$238,0),MATCH('Capacity Backing (Hide)'!$A169,'Capacity Summary'!$I$138:$BH$138,0))&lt;&gt;0,INDEX('Capacity Summary'!$I$139:$BH$238,MATCH('Capacity Backing (Hide)'!BX$132,'Capacity Summary'!$B$139:$B$238,0),MATCH('Capacity Backing (Hide)'!$A169,'Capacity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(Hide)'!$A169,'Capacity Summary'!$I$138:$BH$138,0))="x",INDEX('Capacity Summary'!$C$139:$F$238,MATCH('Capacity Backing (Hide)'!BY$132,'Capacity Summary'!$B$139:$B$238,0),4),IF(INDEX('Capacity Summary'!$I$139:$BH$238,MATCH('Capacity Backing (Hide)'!BY$132,'Capacity Summary'!$B$139:$B$238,0),MATCH('Capacity Backing (Hide)'!$A169,'Capacity Summary'!$I$138:$BH$138,0))&lt;&gt;0,INDEX('Capacity Summary'!$I$139:$BH$238,MATCH('Capacity Backing (Hide)'!BY$132,'Capacity Summary'!$B$139:$B$238,0),MATCH('Capacity Backing (Hide)'!$A169,'Capacity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(Hide)'!$A169,'Capacity Summary'!$I$138:$BH$138,0))="x",INDEX('Capacity Summary'!$C$139:$F$238,MATCH('Capacity Backing (Hide)'!BZ$132,'Capacity Summary'!$B$139:$B$238,0),4),IF(INDEX('Capacity Summary'!$I$139:$BH$238,MATCH('Capacity Backing (Hide)'!BZ$132,'Capacity Summary'!$B$139:$B$238,0),MATCH('Capacity Backing (Hide)'!$A169,'Capacity Summary'!$I$138:$BH$138,0))&lt;&gt;0,INDEX('Capacity Summary'!$I$139:$BH$238,MATCH('Capacity Backing (Hide)'!BZ$132,'Capacity Summary'!$B$139:$B$238,0),MATCH('Capacity Backing (Hide)'!$A169,'Capacity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(Hide)'!$A169,'Capacity Summary'!$I$138:$BH$138,0))="x",INDEX('Capacity Summary'!$C$139:$F$238,MATCH('Capacity Backing (Hide)'!CA$132,'Capacity Summary'!$B$139:$B$238,0),4),IF(INDEX('Capacity Summary'!$I$139:$BH$238,MATCH('Capacity Backing (Hide)'!CA$132,'Capacity Summary'!$B$139:$B$238,0),MATCH('Capacity Backing (Hide)'!$A169,'Capacity Summary'!$I$138:$BH$138,0))&lt;&gt;0,INDEX('Capacity Summary'!$I$139:$BH$238,MATCH('Capacity Backing (Hide)'!CA$132,'Capacity Summary'!$B$139:$B$238,0),MATCH('Capacity Backing (Hide)'!$A169,'Capacity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(Hide)'!$A169,'Capacity Summary'!$I$138:$BH$138,0))="x",INDEX('Capacity Summary'!$C$139:$F$238,MATCH('Capacity Backing (Hide)'!CB$132,'Capacity Summary'!$B$139:$B$238,0),4),IF(INDEX('Capacity Summary'!$I$139:$BH$238,MATCH('Capacity Backing (Hide)'!CB$132,'Capacity Summary'!$B$139:$B$238,0),MATCH('Capacity Backing (Hide)'!$A169,'Capacity Summary'!$I$138:$BH$138,0))&lt;&gt;0,INDEX('Capacity Summary'!$I$139:$BH$238,MATCH('Capacity Backing (Hide)'!CB$132,'Capacity Summary'!$B$139:$B$238,0),MATCH('Capacity Backing (Hide)'!$A169,'Capacity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(Hide)'!$A169,'Capacity Summary'!$I$138:$BH$138,0))="x",INDEX('Capacity Summary'!$C$139:$F$238,MATCH('Capacity Backing (Hide)'!CC$132,'Capacity Summary'!$B$139:$B$238,0),4),IF(INDEX('Capacity Summary'!$I$139:$BH$238,MATCH('Capacity Backing (Hide)'!CC$132,'Capacity Summary'!$B$139:$B$238,0),MATCH('Capacity Backing (Hide)'!$A169,'Capacity Summary'!$I$138:$BH$138,0))&lt;&gt;0,INDEX('Capacity Summary'!$I$139:$BH$238,MATCH('Capacity Backing (Hide)'!CC$132,'Capacity Summary'!$B$139:$B$238,0),MATCH('Capacity Backing (Hide)'!$A169,'Capacity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(Hide)'!$A169,'Capacity Summary'!$I$138:$BH$138,0))="x",INDEX('Capacity Summary'!$C$139:$F$238,MATCH('Capacity Backing (Hide)'!CD$132,'Capacity Summary'!$B$139:$B$238,0),4),IF(INDEX('Capacity Summary'!$I$139:$BH$238,MATCH('Capacity Backing (Hide)'!CD$132,'Capacity Summary'!$B$139:$B$238,0),MATCH('Capacity Backing (Hide)'!$A169,'Capacity Summary'!$I$138:$BH$138,0))&lt;&gt;0,INDEX('Capacity Summary'!$I$139:$BH$238,MATCH('Capacity Backing (Hide)'!CD$132,'Capacity Summary'!$B$139:$B$238,0),MATCH('Capacity Backing (Hide)'!$A169,'Capacity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(Hide)'!$A169,'Capacity Summary'!$I$138:$BH$138,0))="x",INDEX('Capacity Summary'!$C$139:$F$238,MATCH('Capacity Backing (Hide)'!CE$132,'Capacity Summary'!$B$139:$B$238,0),4),IF(INDEX('Capacity Summary'!$I$139:$BH$238,MATCH('Capacity Backing (Hide)'!CE$132,'Capacity Summary'!$B$139:$B$238,0),MATCH('Capacity Backing (Hide)'!$A169,'Capacity Summary'!$I$138:$BH$138,0))&lt;&gt;0,INDEX('Capacity Summary'!$I$139:$BH$238,MATCH('Capacity Backing (Hide)'!CE$132,'Capacity Summary'!$B$139:$B$238,0),MATCH('Capacity Backing (Hide)'!$A169,'Capacity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(Hide)'!$A169,'Capacity Summary'!$I$138:$BH$138,0))="x",INDEX('Capacity Summary'!$C$139:$F$238,MATCH('Capacity Backing (Hide)'!CF$132,'Capacity Summary'!$B$139:$B$238,0),4),IF(INDEX('Capacity Summary'!$I$139:$BH$238,MATCH('Capacity Backing (Hide)'!CF$132,'Capacity Summary'!$B$139:$B$238,0),MATCH('Capacity Backing (Hide)'!$A169,'Capacity Summary'!$I$138:$BH$138,0))&lt;&gt;0,INDEX('Capacity Summary'!$I$139:$BH$238,MATCH('Capacity Backing (Hide)'!CF$132,'Capacity Summary'!$B$139:$B$238,0),MATCH('Capacity Backing (Hide)'!$A169,'Capacity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(Hide)'!$A169,'Capacity Summary'!$I$138:$BH$138,0))="x",INDEX('Capacity Summary'!$C$139:$F$238,MATCH('Capacity Backing (Hide)'!CG$132,'Capacity Summary'!$B$139:$B$238,0),4),IF(INDEX('Capacity Summary'!$I$139:$BH$238,MATCH('Capacity Backing (Hide)'!CG$132,'Capacity Summary'!$B$139:$B$238,0),MATCH('Capacity Backing (Hide)'!$A169,'Capacity Summary'!$I$138:$BH$138,0))&lt;&gt;0,INDEX('Capacity Summary'!$I$139:$BH$238,MATCH('Capacity Backing (Hide)'!CG$132,'Capacity Summary'!$B$139:$B$238,0),MATCH('Capacity Backing (Hide)'!$A169,'Capacity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(Hide)'!$A169,'Capacity Summary'!$I$138:$BH$138,0))="x",INDEX('Capacity Summary'!$C$139:$F$238,MATCH('Capacity Backing (Hide)'!CH$132,'Capacity Summary'!$B$139:$B$238,0),4),IF(INDEX('Capacity Summary'!$I$139:$BH$238,MATCH('Capacity Backing (Hide)'!CH$132,'Capacity Summary'!$B$139:$B$238,0),MATCH('Capacity Backing (Hide)'!$A169,'Capacity Summary'!$I$138:$BH$138,0))&lt;&gt;0,INDEX('Capacity Summary'!$I$139:$BH$238,MATCH('Capacity Backing (Hide)'!CH$132,'Capacity Summary'!$B$139:$B$238,0),MATCH('Capacity Backing (Hide)'!$A169,'Capacity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(Hide)'!$A169,'Capacity Summary'!$I$138:$BH$138,0))="x",INDEX('Capacity Summary'!$C$139:$F$238,MATCH('Capacity Backing (Hide)'!CI$132,'Capacity Summary'!$B$139:$B$238,0),4),IF(INDEX('Capacity Summary'!$I$139:$BH$238,MATCH('Capacity Backing (Hide)'!CI$132,'Capacity Summary'!$B$139:$B$238,0),MATCH('Capacity Backing (Hide)'!$A169,'Capacity Summary'!$I$138:$BH$138,0))&lt;&gt;0,INDEX('Capacity Summary'!$I$139:$BH$238,MATCH('Capacity Backing (Hide)'!CI$132,'Capacity Summary'!$B$139:$B$238,0),MATCH('Capacity Backing (Hide)'!$A169,'Capacity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(Hide)'!$A169,'Capacity Summary'!$I$138:$BH$138,0))="x",INDEX('Capacity Summary'!$C$139:$F$238,MATCH('Capacity Backing (Hide)'!CJ$132,'Capacity Summary'!$B$139:$B$238,0),4),IF(INDEX('Capacity Summary'!$I$139:$BH$238,MATCH('Capacity Backing (Hide)'!CJ$132,'Capacity Summary'!$B$139:$B$238,0),MATCH('Capacity Backing (Hide)'!$A169,'Capacity Summary'!$I$138:$BH$138,0))&lt;&gt;0,INDEX('Capacity Summary'!$I$139:$BH$238,MATCH('Capacity Backing (Hide)'!CJ$132,'Capacity Summary'!$B$139:$B$238,0),MATCH('Capacity Backing (Hide)'!$A169,'Capacity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(Hide)'!$A169,'Capacity Summary'!$I$138:$BH$138,0))="x",INDEX('Capacity Summary'!$C$139:$F$238,MATCH('Capacity Backing (Hide)'!CK$132,'Capacity Summary'!$B$139:$B$238,0),4),IF(INDEX('Capacity Summary'!$I$139:$BH$238,MATCH('Capacity Backing (Hide)'!CK$132,'Capacity Summary'!$B$139:$B$238,0),MATCH('Capacity Backing (Hide)'!$A169,'Capacity Summary'!$I$138:$BH$138,0))&lt;&gt;0,INDEX('Capacity Summary'!$I$139:$BH$238,MATCH('Capacity Backing (Hide)'!CK$132,'Capacity Summary'!$B$139:$B$238,0),MATCH('Capacity Backing (Hide)'!$A169,'Capacity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(Hide)'!$A169,'Capacity Summary'!$I$138:$BH$138,0))="x",INDEX('Capacity Summary'!$C$139:$F$238,MATCH('Capacity Backing (Hide)'!CL$132,'Capacity Summary'!$B$139:$B$238,0),4),IF(INDEX('Capacity Summary'!$I$139:$BH$238,MATCH('Capacity Backing (Hide)'!CL$132,'Capacity Summary'!$B$139:$B$238,0),MATCH('Capacity Backing (Hide)'!$A169,'Capacity Summary'!$I$138:$BH$138,0))&lt;&gt;0,INDEX('Capacity Summary'!$I$139:$BH$238,MATCH('Capacity Backing (Hide)'!CL$132,'Capacity Summary'!$B$139:$B$238,0),MATCH('Capacity Backing (Hide)'!$A169,'Capacity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(Hide)'!$A169,'Capacity Summary'!$I$138:$BH$138,0))="x",INDEX('Capacity Summary'!$C$139:$F$238,MATCH('Capacity Backing (Hide)'!CM$132,'Capacity Summary'!$B$139:$B$238,0),4),IF(INDEX('Capacity Summary'!$I$139:$BH$238,MATCH('Capacity Backing (Hide)'!CM$132,'Capacity Summary'!$B$139:$B$238,0),MATCH('Capacity Backing (Hide)'!$A169,'Capacity Summary'!$I$138:$BH$138,0))&lt;&gt;0,INDEX('Capacity Summary'!$I$139:$BH$238,MATCH('Capacity Backing (Hide)'!CM$132,'Capacity Summary'!$B$139:$B$238,0),MATCH('Capacity Backing (Hide)'!$A169,'Capacity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(Hide)'!$A169,'Capacity Summary'!$I$138:$BH$138,0))="x",INDEX('Capacity Summary'!$C$139:$F$238,MATCH('Capacity Backing (Hide)'!CN$132,'Capacity Summary'!$B$139:$B$238,0),4),IF(INDEX('Capacity Summary'!$I$139:$BH$238,MATCH('Capacity Backing (Hide)'!CN$132,'Capacity Summary'!$B$139:$B$238,0),MATCH('Capacity Backing (Hide)'!$A169,'Capacity Summary'!$I$138:$BH$138,0))&lt;&gt;0,INDEX('Capacity Summary'!$I$139:$BH$238,MATCH('Capacity Backing (Hide)'!CN$132,'Capacity Summary'!$B$139:$B$238,0),MATCH('Capacity Backing (Hide)'!$A169,'Capacity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(Hide)'!$A169,'Capacity Summary'!$I$138:$BH$138,0))="x",INDEX('Capacity Summary'!$C$139:$F$238,MATCH('Capacity Backing (Hide)'!CO$132,'Capacity Summary'!$B$139:$B$238,0),4),IF(INDEX('Capacity Summary'!$I$139:$BH$238,MATCH('Capacity Backing (Hide)'!CO$132,'Capacity Summary'!$B$139:$B$238,0),MATCH('Capacity Backing (Hide)'!$A169,'Capacity Summary'!$I$138:$BH$138,0))&lt;&gt;0,INDEX('Capacity Summary'!$I$139:$BH$238,MATCH('Capacity Backing (Hide)'!CO$132,'Capacity Summary'!$B$139:$B$238,0),MATCH('Capacity Backing (Hide)'!$A169,'Capacity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(Hide)'!$A169,'Capacity Summary'!$I$138:$BH$138,0))="x",INDEX('Capacity Summary'!$C$139:$F$238,MATCH('Capacity Backing (Hide)'!CP$132,'Capacity Summary'!$B$139:$B$238,0),4),IF(INDEX('Capacity Summary'!$I$139:$BH$238,MATCH('Capacity Backing (Hide)'!CP$132,'Capacity Summary'!$B$139:$B$238,0),MATCH('Capacity Backing (Hide)'!$A169,'Capacity Summary'!$I$138:$BH$138,0))&lt;&gt;0,INDEX('Capacity Summary'!$I$139:$BH$238,MATCH('Capacity Backing (Hide)'!CP$132,'Capacity Summary'!$B$139:$B$238,0),MATCH('Capacity Backing (Hide)'!$A169,'Capacity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(Hide)'!$A169,'Capacity Summary'!$I$138:$BH$138,0))="x",INDEX('Capacity Summary'!$C$139:$F$238,MATCH('Capacity Backing (Hide)'!CQ$132,'Capacity Summary'!$B$139:$B$238,0),4),IF(INDEX('Capacity Summary'!$I$139:$BH$238,MATCH('Capacity Backing (Hide)'!CQ$132,'Capacity Summary'!$B$139:$B$238,0),MATCH('Capacity Backing (Hide)'!$A169,'Capacity Summary'!$I$138:$BH$138,0))&lt;&gt;0,INDEX('Capacity Summary'!$I$139:$BH$238,MATCH('Capacity Backing (Hide)'!CQ$132,'Capacity Summary'!$B$139:$B$238,0),MATCH('Capacity Backing (Hide)'!$A169,'Capacity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(Hide)'!$A169,'Capacity Summary'!$I$138:$BH$138,0))="x",INDEX('Capacity Summary'!$C$139:$F$238,MATCH('Capacity Backing (Hide)'!CR$132,'Capacity Summary'!$B$139:$B$238,0),4),IF(INDEX('Capacity Summary'!$I$139:$BH$238,MATCH('Capacity Backing (Hide)'!CR$132,'Capacity Summary'!$B$139:$B$238,0),MATCH('Capacity Backing (Hide)'!$A169,'Capacity Summary'!$I$138:$BH$138,0))&lt;&gt;0,INDEX('Capacity Summary'!$I$139:$BH$238,MATCH('Capacity Backing (Hide)'!CR$132,'Capacity Summary'!$B$139:$B$238,0),MATCH('Capacity Backing (Hide)'!$A169,'Capacity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(Hide)'!$A169,'Capacity Summary'!$I$138:$BH$138,0))="x",INDEX('Capacity Summary'!$C$139:$F$238,MATCH('Capacity Backing (Hide)'!CS$132,'Capacity Summary'!$B$139:$B$238,0),4),IF(INDEX('Capacity Summary'!$I$139:$BH$238,MATCH('Capacity Backing (Hide)'!CS$132,'Capacity Summary'!$B$139:$B$238,0),MATCH('Capacity Backing (Hide)'!$A169,'Capacity Summary'!$I$138:$BH$138,0))&lt;&gt;0,INDEX('Capacity Summary'!$I$139:$BH$238,MATCH('Capacity Backing (Hide)'!CS$132,'Capacity Summary'!$B$139:$B$238,0),MATCH('Capacity Backing (Hide)'!$A169,'Capacity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(Hide)'!$A169,'Capacity Summary'!$I$138:$BH$138,0))="x",INDEX('Capacity Summary'!$C$139:$F$238,MATCH('Capacity Backing (Hide)'!CT$132,'Capacity Summary'!$B$139:$B$238,0),4),IF(INDEX('Capacity Summary'!$I$139:$BH$238,MATCH('Capacity Backing (Hide)'!CT$132,'Capacity Summary'!$B$139:$B$238,0),MATCH('Capacity Backing (Hide)'!$A169,'Capacity Summary'!$I$138:$BH$138,0))&lt;&gt;0,INDEX('Capacity Summary'!$I$139:$BH$238,MATCH('Capacity Backing (Hide)'!CT$132,'Capacity Summary'!$B$139:$B$238,0),MATCH('Capacity Backing (Hide)'!$A169,'Capacity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(Hide)'!$A169,'Capacity Summary'!$I$138:$BH$138,0))="x",INDEX('Capacity Summary'!$C$139:$F$238,MATCH('Capacity Backing (Hide)'!CU$132,'Capacity Summary'!$B$139:$B$238,0),4),IF(INDEX('Capacity Summary'!$I$139:$BH$238,MATCH('Capacity Backing (Hide)'!CU$132,'Capacity Summary'!$B$139:$B$238,0),MATCH('Capacity Backing (Hide)'!$A169,'Capacity Summary'!$I$138:$BH$138,0))&lt;&gt;0,INDEX('Capacity Summary'!$I$139:$BH$238,MATCH('Capacity Backing (Hide)'!CU$132,'Capacity Summary'!$B$139:$B$238,0),MATCH('Capacity Backing (Hide)'!$A169,'Capacity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(Hide)'!$A169,'Capacity Summary'!$I$138:$BH$138,0))="x",INDEX('Capacity Summary'!$C$139:$F$238,MATCH('Capacity Backing (Hide)'!CV$132,'Capacity Summary'!$B$139:$B$238,0),4),IF(INDEX('Capacity Summary'!$I$139:$BH$238,MATCH('Capacity Backing (Hide)'!CV$132,'Capacity Summary'!$B$139:$B$238,0),MATCH('Capacity Backing (Hide)'!$A169,'Capacity Summary'!$I$138:$BH$138,0))&lt;&gt;0,INDEX('Capacity Summary'!$I$139:$BH$238,MATCH('Capacity Backing (Hide)'!CV$132,'Capacity Summary'!$B$139:$B$238,0),MATCH('Capacity Backing (Hide)'!$A169,'Capacity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(Hide)'!$A169,'Capacity Summary'!$I$138:$BH$138,0))="x",INDEX('Capacity Summary'!$C$139:$F$238,MATCH('Capacity Backing (Hide)'!CW$132,'Capacity Summary'!$B$139:$B$238,0),4),IF(INDEX('Capacity Summary'!$I$139:$BH$238,MATCH('Capacity Backing (Hide)'!CW$132,'Capacity Summary'!$B$139:$B$238,0),MATCH('Capacity Backing (Hide)'!$A169,'Capacity Summary'!$I$138:$BH$138,0))&lt;&gt;0,INDEX('Capacity Summary'!$I$139:$BH$238,MATCH('Capacity Backing (Hide)'!CW$132,'Capacity Summary'!$B$139:$B$238,0),MATCH('Capacity Backing (Hide)'!$A169,'Capacity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(Hide)'!$A170,'Capacity Summary'!$I$138:$BH$138,0))="x",INDEX('Capacity Summary'!$C$139:$F$238,MATCH('Capacity Backing (Hide)'!B$132,'Capacity Summary'!$B$139:$B$238,0),4),IF(INDEX('Capacity Summary'!$I$139:$BH$238,MATCH('Capacity Backing (Hide)'!B$132,'Capacity Summary'!$B$139:$B$238,0),MATCH('Capacity Backing (Hide)'!$A170,'Capacity Summary'!$I$138:$BH$138,0))&lt;&gt;0,INDEX('Capacity Summary'!$I$139:$BH$238,MATCH('Capacity Backing (Hide)'!B$132,'Capacity Summary'!$B$139:$B$238,0),MATCH('Capacity Backing (Hide)'!$A170,'Capacity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(Hide)'!$A170,'Capacity Summary'!$I$138:$BH$138,0))="x",INDEX('Capacity Summary'!$C$139:$F$238,MATCH('Capacity Backing (Hide)'!C$132,'Capacity Summary'!$B$139:$B$238,0),4),IF(INDEX('Capacity Summary'!$I$139:$BH$238,MATCH('Capacity Backing (Hide)'!C$132,'Capacity Summary'!$B$139:$B$238,0),MATCH('Capacity Backing (Hide)'!$A170,'Capacity Summary'!$I$138:$BH$138,0))&lt;&gt;0,INDEX('Capacity Summary'!$I$139:$BH$238,MATCH('Capacity Backing (Hide)'!C$132,'Capacity Summary'!$B$139:$B$238,0),MATCH('Capacity Backing (Hide)'!$A170,'Capacity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(Hide)'!$A170,'Capacity Summary'!$I$138:$BH$138,0))="x",INDEX('Capacity Summary'!$C$139:$F$238,MATCH('Capacity Backing (Hide)'!D$132,'Capacity Summary'!$B$139:$B$238,0),4),IF(INDEX('Capacity Summary'!$I$139:$BH$238,MATCH('Capacity Backing (Hide)'!D$132,'Capacity Summary'!$B$139:$B$238,0),MATCH('Capacity Backing (Hide)'!$A170,'Capacity Summary'!$I$138:$BH$138,0))&lt;&gt;0,INDEX('Capacity Summary'!$I$139:$BH$238,MATCH('Capacity Backing (Hide)'!D$132,'Capacity Summary'!$B$139:$B$238,0),MATCH('Capacity Backing (Hide)'!$A170,'Capacity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(Hide)'!$A170,'Capacity Summary'!$I$138:$BH$138,0))="x",INDEX('Capacity Summary'!$C$139:$F$238,MATCH('Capacity Backing (Hide)'!E$132,'Capacity Summary'!$B$139:$B$238,0),4),IF(INDEX('Capacity Summary'!$I$139:$BH$238,MATCH('Capacity Backing (Hide)'!E$132,'Capacity Summary'!$B$139:$B$238,0),MATCH('Capacity Backing (Hide)'!$A170,'Capacity Summary'!$I$138:$BH$138,0))&lt;&gt;0,INDEX('Capacity Summary'!$I$139:$BH$238,MATCH('Capacity Backing (Hide)'!E$132,'Capacity Summary'!$B$139:$B$238,0),MATCH('Capacity Backing (Hide)'!$A170,'Capacity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(Hide)'!$A170,'Capacity Summary'!$I$138:$BH$138,0))="x",INDEX('Capacity Summary'!$C$139:$F$238,MATCH('Capacity Backing (Hide)'!F$132,'Capacity Summary'!$B$139:$B$238,0),4),IF(INDEX('Capacity Summary'!$I$139:$BH$238,MATCH('Capacity Backing (Hide)'!F$132,'Capacity Summary'!$B$139:$B$238,0),MATCH('Capacity Backing (Hide)'!$A170,'Capacity Summary'!$I$138:$BH$138,0))&lt;&gt;0,INDEX('Capacity Summary'!$I$139:$BH$238,MATCH('Capacity Backing (Hide)'!F$132,'Capacity Summary'!$B$139:$B$238,0),MATCH('Capacity Backing (Hide)'!$A170,'Capacity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(Hide)'!$A170,'Capacity Summary'!$I$138:$BH$138,0))="x",INDEX('Capacity Summary'!$C$139:$F$238,MATCH('Capacity Backing (Hide)'!G$132,'Capacity Summary'!$B$139:$B$238,0),4),IF(INDEX('Capacity Summary'!$I$139:$BH$238,MATCH('Capacity Backing (Hide)'!G$132,'Capacity Summary'!$B$139:$B$238,0),MATCH('Capacity Backing (Hide)'!$A170,'Capacity Summary'!$I$138:$BH$138,0))&lt;&gt;0,INDEX('Capacity Summary'!$I$139:$BH$238,MATCH('Capacity Backing (Hide)'!G$132,'Capacity Summary'!$B$139:$B$238,0),MATCH('Capacity Backing (Hide)'!$A170,'Capacity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(Hide)'!$A170,'Capacity Summary'!$I$138:$BH$138,0))="x",INDEX('Capacity Summary'!$C$139:$F$238,MATCH('Capacity Backing (Hide)'!H$132,'Capacity Summary'!$B$139:$B$238,0),4),IF(INDEX('Capacity Summary'!$I$139:$BH$238,MATCH('Capacity Backing (Hide)'!H$132,'Capacity Summary'!$B$139:$B$238,0),MATCH('Capacity Backing (Hide)'!$A170,'Capacity Summary'!$I$138:$BH$138,0))&lt;&gt;0,INDEX('Capacity Summary'!$I$139:$BH$238,MATCH('Capacity Backing (Hide)'!H$132,'Capacity Summary'!$B$139:$B$238,0),MATCH('Capacity Backing (Hide)'!$A170,'Capacity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(Hide)'!$A170,'Capacity Summary'!$I$138:$BH$138,0))="x",INDEX('Capacity Summary'!$C$139:$F$238,MATCH('Capacity Backing (Hide)'!I$132,'Capacity Summary'!$B$139:$B$238,0),4),IF(INDEX('Capacity Summary'!$I$139:$BH$238,MATCH('Capacity Backing (Hide)'!I$132,'Capacity Summary'!$B$139:$B$238,0),MATCH('Capacity Backing (Hide)'!$A170,'Capacity Summary'!$I$138:$BH$138,0))&lt;&gt;0,INDEX('Capacity Summary'!$I$139:$BH$238,MATCH('Capacity Backing (Hide)'!I$132,'Capacity Summary'!$B$139:$B$238,0),MATCH('Capacity Backing (Hide)'!$A170,'Capacity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(Hide)'!$A170,'Capacity Summary'!$I$138:$BH$138,0))="x",INDEX('Capacity Summary'!$C$139:$F$238,MATCH('Capacity Backing (Hide)'!J$132,'Capacity Summary'!$B$139:$B$238,0),4),IF(INDEX('Capacity Summary'!$I$139:$BH$238,MATCH('Capacity Backing (Hide)'!J$132,'Capacity Summary'!$B$139:$B$238,0),MATCH('Capacity Backing (Hide)'!$A170,'Capacity Summary'!$I$138:$BH$138,0))&lt;&gt;0,INDEX('Capacity Summary'!$I$139:$BH$238,MATCH('Capacity Backing (Hide)'!J$132,'Capacity Summary'!$B$139:$B$238,0),MATCH('Capacity Backing (Hide)'!$A170,'Capacity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(Hide)'!$A170,'Capacity Summary'!$I$138:$BH$138,0))="x",INDEX('Capacity Summary'!$C$139:$F$238,MATCH('Capacity Backing (Hide)'!K$132,'Capacity Summary'!$B$139:$B$238,0),4),IF(INDEX('Capacity Summary'!$I$139:$BH$238,MATCH('Capacity Backing (Hide)'!K$132,'Capacity Summary'!$B$139:$B$238,0),MATCH('Capacity Backing (Hide)'!$A170,'Capacity Summary'!$I$138:$BH$138,0))&lt;&gt;0,INDEX('Capacity Summary'!$I$139:$BH$238,MATCH('Capacity Backing (Hide)'!K$132,'Capacity Summary'!$B$139:$B$238,0),MATCH('Capacity Backing (Hide)'!$A170,'Capacity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(Hide)'!$A170,'Capacity Summary'!$I$138:$BH$138,0))="x",INDEX('Capacity Summary'!$C$139:$F$238,MATCH('Capacity Backing (Hide)'!L$132,'Capacity Summary'!$B$139:$B$238,0),4),IF(INDEX('Capacity Summary'!$I$139:$BH$238,MATCH('Capacity Backing (Hide)'!L$132,'Capacity Summary'!$B$139:$B$238,0),MATCH('Capacity Backing (Hide)'!$A170,'Capacity Summary'!$I$138:$BH$138,0))&lt;&gt;0,INDEX('Capacity Summary'!$I$139:$BH$238,MATCH('Capacity Backing (Hide)'!L$132,'Capacity Summary'!$B$139:$B$238,0),MATCH('Capacity Backing (Hide)'!$A170,'Capacity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(Hide)'!$A170,'Capacity Summary'!$I$138:$BH$138,0))="x",INDEX('Capacity Summary'!$C$139:$F$238,MATCH('Capacity Backing (Hide)'!M$132,'Capacity Summary'!$B$139:$B$238,0),4),IF(INDEX('Capacity Summary'!$I$139:$BH$238,MATCH('Capacity Backing (Hide)'!M$132,'Capacity Summary'!$B$139:$B$238,0),MATCH('Capacity Backing (Hide)'!$A170,'Capacity Summary'!$I$138:$BH$138,0))&lt;&gt;0,INDEX('Capacity Summary'!$I$139:$BH$238,MATCH('Capacity Backing (Hide)'!M$132,'Capacity Summary'!$B$139:$B$238,0),MATCH('Capacity Backing (Hide)'!$A170,'Capacity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(Hide)'!$A170,'Capacity Summary'!$I$138:$BH$138,0))="x",INDEX('Capacity Summary'!$C$139:$F$238,MATCH('Capacity Backing (Hide)'!N$132,'Capacity Summary'!$B$139:$B$238,0),4),IF(INDEX('Capacity Summary'!$I$139:$BH$238,MATCH('Capacity Backing (Hide)'!N$132,'Capacity Summary'!$B$139:$B$238,0),MATCH('Capacity Backing (Hide)'!$A170,'Capacity Summary'!$I$138:$BH$138,0))&lt;&gt;0,INDEX('Capacity Summary'!$I$139:$BH$238,MATCH('Capacity Backing (Hide)'!N$132,'Capacity Summary'!$B$139:$B$238,0),MATCH('Capacity Backing (Hide)'!$A170,'Capacity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(Hide)'!$A170,'Capacity Summary'!$I$138:$BH$138,0))="x",INDEX('Capacity Summary'!$C$139:$F$238,MATCH('Capacity Backing (Hide)'!O$132,'Capacity Summary'!$B$139:$B$238,0),4),IF(INDEX('Capacity Summary'!$I$139:$BH$238,MATCH('Capacity Backing (Hide)'!O$132,'Capacity Summary'!$B$139:$B$238,0),MATCH('Capacity Backing (Hide)'!$A170,'Capacity Summary'!$I$138:$BH$138,0))&lt;&gt;0,INDEX('Capacity Summary'!$I$139:$BH$238,MATCH('Capacity Backing (Hide)'!O$132,'Capacity Summary'!$B$139:$B$238,0),MATCH('Capacity Backing (Hide)'!$A170,'Capacity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(Hide)'!$A170,'Capacity Summary'!$I$138:$BH$138,0))="x",INDEX('Capacity Summary'!$C$139:$F$238,MATCH('Capacity Backing (Hide)'!P$132,'Capacity Summary'!$B$139:$B$238,0),4),IF(INDEX('Capacity Summary'!$I$139:$BH$238,MATCH('Capacity Backing (Hide)'!P$132,'Capacity Summary'!$B$139:$B$238,0),MATCH('Capacity Backing (Hide)'!$A170,'Capacity Summary'!$I$138:$BH$138,0))&lt;&gt;0,INDEX('Capacity Summary'!$I$139:$BH$238,MATCH('Capacity Backing (Hide)'!P$132,'Capacity Summary'!$B$139:$B$238,0),MATCH('Capacity Backing (Hide)'!$A170,'Capacity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(Hide)'!$A170,'Capacity Summary'!$I$138:$BH$138,0))="x",INDEX('Capacity Summary'!$C$139:$F$238,MATCH('Capacity Backing (Hide)'!Q$132,'Capacity Summary'!$B$139:$B$238,0),4),IF(INDEX('Capacity Summary'!$I$139:$BH$238,MATCH('Capacity Backing (Hide)'!Q$132,'Capacity Summary'!$B$139:$B$238,0),MATCH('Capacity Backing (Hide)'!$A170,'Capacity Summary'!$I$138:$BH$138,0))&lt;&gt;0,INDEX('Capacity Summary'!$I$139:$BH$238,MATCH('Capacity Backing (Hide)'!Q$132,'Capacity Summary'!$B$139:$B$238,0),MATCH('Capacity Backing (Hide)'!$A170,'Capacity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(Hide)'!$A170,'Capacity Summary'!$I$138:$BH$138,0))="x",INDEX('Capacity Summary'!$C$139:$F$238,MATCH('Capacity Backing (Hide)'!R$132,'Capacity Summary'!$B$139:$B$238,0),4),IF(INDEX('Capacity Summary'!$I$139:$BH$238,MATCH('Capacity Backing (Hide)'!R$132,'Capacity Summary'!$B$139:$B$238,0),MATCH('Capacity Backing (Hide)'!$A170,'Capacity Summary'!$I$138:$BH$138,0))&lt;&gt;0,INDEX('Capacity Summary'!$I$139:$BH$238,MATCH('Capacity Backing (Hide)'!R$132,'Capacity Summary'!$B$139:$B$238,0),MATCH('Capacity Backing (Hide)'!$A170,'Capacity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(Hide)'!$A170,'Capacity Summary'!$I$138:$BH$138,0))="x",INDEX('Capacity Summary'!$C$139:$F$238,MATCH('Capacity Backing (Hide)'!S$132,'Capacity Summary'!$B$139:$B$238,0),4),IF(INDEX('Capacity Summary'!$I$139:$BH$238,MATCH('Capacity Backing (Hide)'!S$132,'Capacity Summary'!$B$139:$B$238,0),MATCH('Capacity Backing (Hide)'!$A170,'Capacity Summary'!$I$138:$BH$138,0))&lt;&gt;0,INDEX('Capacity Summary'!$I$139:$BH$238,MATCH('Capacity Backing (Hide)'!S$132,'Capacity Summary'!$B$139:$B$238,0),MATCH('Capacity Backing (Hide)'!$A170,'Capacity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(Hide)'!$A170,'Capacity Summary'!$I$138:$BH$138,0))="x",INDEX('Capacity Summary'!$C$139:$F$238,MATCH('Capacity Backing (Hide)'!T$132,'Capacity Summary'!$B$139:$B$238,0),4),IF(INDEX('Capacity Summary'!$I$139:$BH$238,MATCH('Capacity Backing (Hide)'!T$132,'Capacity Summary'!$B$139:$B$238,0),MATCH('Capacity Backing (Hide)'!$A170,'Capacity Summary'!$I$138:$BH$138,0))&lt;&gt;0,INDEX('Capacity Summary'!$I$139:$BH$238,MATCH('Capacity Backing (Hide)'!T$132,'Capacity Summary'!$B$139:$B$238,0),MATCH('Capacity Backing (Hide)'!$A170,'Capacity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(Hide)'!$A170,'Capacity Summary'!$I$138:$BH$138,0))="x",INDEX('Capacity Summary'!$C$139:$F$238,MATCH('Capacity Backing (Hide)'!U$132,'Capacity Summary'!$B$139:$B$238,0),4),IF(INDEX('Capacity Summary'!$I$139:$BH$238,MATCH('Capacity Backing (Hide)'!U$132,'Capacity Summary'!$B$139:$B$238,0),MATCH('Capacity Backing (Hide)'!$A170,'Capacity Summary'!$I$138:$BH$138,0))&lt;&gt;0,INDEX('Capacity Summary'!$I$139:$BH$238,MATCH('Capacity Backing (Hide)'!U$132,'Capacity Summary'!$B$139:$B$238,0),MATCH('Capacity Backing (Hide)'!$A170,'Capacity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(Hide)'!$A170,'Capacity Summary'!$I$138:$BH$138,0))="x",INDEX('Capacity Summary'!$C$139:$F$238,MATCH('Capacity Backing (Hide)'!V$132,'Capacity Summary'!$B$139:$B$238,0),4),IF(INDEX('Capacity Summary'!$I$139:$BH$238,MATCH('Capacity Backing (Hide)'!V$132,'Capacity Summary'!$B$139:$B$238,0),MATCH('Capacity Backing (Hide)'!$A170,'Capacity Summary'!$I$138:$BH$138,0))&lt;&gt;0,INDEX('Capacity Summary'!$I$139:$BH$238,MATCH('Capacity Backing (Hide)'!V$132,'Capacity Summary'!$B$139:$B$238,0),MATCH('Capacity Backing (Hide)'!$A170,'Capacity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(Hide)'!$A170,'Capacity Summary'!$I$138:$BH$138,0))="x",INDEX('Capacity Summary'!$C$139:$F$238,MATCH('Capacity Backing (Hide)'!W$132,'Capacity Summary'!$B$139:$B$238,0),4),IF(INDEX('Capacity Summary'!$I$139:$BH$238,MATCH('Capacity Backing (Hide)'!W$132,'Capacity Summary'!$B$139:$B$238,0),MATCH('Capacity Backing (Hide)'!$A170,'Capacity Summary'!$I$138:$BH$138,0))&lt;&gt;0,INDEX('Capacity Summary'!$I$139:$BH$238,MATCH('Capacity Backing (Hide)'!W$132,'Capacity Summary'!$B$139:$B$238,0),MATCH('Capacity Backing (Hide)'!$A170,'Capacity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(Hide)'!$A170,'Capacity Summary'!$I$138:$BH$138,0))="x",INDEX('Capacity Summary'!$C$139:$F$238,MATCH('Capacity Backing (Hide)'!X$132,'Capacity Summary'!$B$139:$B$238,0),4),IF(INDEX('Capacity Summary'!$I$139:$BH$238,MATCH('Capacity Backing (Hide)'!X$132,'Capacity Summary'!$B$139:$B$238,0),MATCH('Capacity Backing (Hide)'!$A170,'Capacity Summary'!$I$138:$BH$138,0))&lt;&gt;0,INDEX('Capacity Summary'!$I$139:$BH$238,MATCH('Capacity Backing (Hide)'!X$132,'Capacity Summary'!$B$139:$B$238,0),MATCH('Capacity Backing (Hide)'!$A170,'Capacity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(Hide)'!$A170,'Capacity Summary'!$I$138:$BH$138,0))="x",INDEX('Capacity Summary'!$C$139:$F$238,MATCH('Capacity Backing (Hide)'!Y$132,'Capacity Summary'!$B$139:$B$238,0),4),IF(INDEX('Capacity Summary'!$I$139:$BH$238,MATCH('Capacity Backing (Hide)'!Y$132,'Capacity Summary'!$B$139:$B$238,0),MATCH('Capacity Backing (Hide)'!$A170,'Capacity Summary'!$I$138:$BH$138,0))&lt;&gt;0,INDEX('Capacity Summary'!$I$139:$BH$238,MATCH('Capacity Backing (Hide)'!Y$132,'Capacity Summary'!$B$139:$B$238,0),MATCH('Capacity Backing (Hide)'!$A170,'Capacity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(Hide)'!$A170,'Capacity Summary'!$I$138:$BH$138,0))="x",INDEX('Capacity Summary'!$C$139:$F$238,MATCH('Capacity Backing (Hide)'!Z$132,'Capacity Summary'!$B$139:$B$238,0),4),IF(INDEX('Capacity Summary'!$I$139:$BH$238,MATCH('Capacity Backing (Hide)'!Z$132,'Capacity Summary'!$B$139:$B$238,0),MATCH('Capacity Backing (Hide)'!$A170,'Capacity Summary'!$I$138:$BH$138,0))&lt;&gt;0,INDEX('Capacity Summary'!$I$139:$BH$238,MATCH('Capacity Backing (Hide)'!Z$132,'Capacity Summary'!$B$139:$B$238,0),MATCH('Capacity Backing (Hide)'!$A170,'Capacity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(Hide)'!$A170,'Capacity Summary'!$I$138:$BH$138,0))="x",INDEX('Capacity Summary'!$C$139:$F$238,MATCH('Capacity Backing (Hide)'!AA$132,'Capacity Summary'!$B$139:$B$238,0),4),IF(INDEX('Capacity Summary'!$I$139:$BH$238,MATCH('Capacity Backing (Hide)'!AA$132,'Capacity Summary'!$B$139:$B$238,0),MATCH('Capacity Backing (Hide)'!$A170,'Capacity Summary'!$I$138:$BH$138,0))&lt;&gt;0,INDEX('Capacity Summary'!$I$139:$BH$238,MATCH('Capacity Backing (Hide)'!AA$132,'Capacity Summary'!$B$139:$B$238,0),MATCH('Capacity Backing (Hide)'!$A170,'Capacity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(Hide)'!$A170,'Capacity Summary'!$I$138:$BH$138,0))="x",INDEX('Capacity Summary'!$C$139:$F$238,MATCH('Capacity Backing (Hide)'!AB$132,'Capacity Summary'!$B$139:$B$238,0),4),IF(INDEX('Capacity Summary'!$I$139:$BH$238,MATCH('Capacity Backing (Hide)'!AB$132,'Capacity Summary'!$B$139:$B$238,0),MATCH('Capacity Backing (Hide)'!$A170,'Capacity Summary'!$I$138:$BH$138,0))&lt;&gt;0,INDEX('Capacity Summary'!$I$139:$BH$238,MATCH('Capacity Backing (Hide)'!AB$132,'Capacity Summary'!$B$139:$B$238,0),MATCH('Capacity Backing (Hide)'!$A170,'Capacity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(Hide)'!$A170,'Capacity Summary'!$I$138:$BH$138,0))="x",INDEX('Capacity Summary'!$C$139:$F$238,MATCH('Capacity Backing (Hide)'!AC$132,'Capacity Summary'!$B$139:$B$238,0),4),IF(INDEX('Capacity Summary'!$I$139:$BH$238,MATCH('Capacity Backing (Hide)'!AC$132,'Capacity Summary'!$B$139:$B$238,0),MATCH('Capacity Backing (Hide)'!$A170,'Capacity Summary'!$I$138:$BH$138,0))&lt;&gt;0,INDEX('Capacity Summary'!$I$139:$BH$238,MATCH('Capacity Backing (Hide)'!AC$132,'Capacity Summary'!$B$139:$B$238,0),MATCH('Capacity Backing (Hide)'!$A170,'Capacity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(Hide)'!$A170,'Capacity Summary'!$I$138:$BH$138,0))="x",INDEX('Capacity Summary'!$C$139:$F$238,MATCH('Capacity Backing (Hide)'!AD$132,'Capacity Summary'!$B$139:$B$238,0),4),IF(INDEX('Capacity Summary'!$I$139:$BH$238,MATCH('Capacity Backing (Hide)'!AD$132,'Capacity Summary'!$B$139:$B$238,0),MATCH('Capacity Backing (Hide)'!$A170,'Capacity Summary'!$I$138:$BH$138,0))&lt;&gt;0,INDEX('Capacity Summary'!$I$139:$BH$238,MATCH('Capacity Backing (Hide)'!AD$132,'Capacity Summary'!$B$139:$B$238,0),MATCH('Capacity Backing (Hide)'!$A170,'Capacity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(Hide)'!$A170,'Capacity Summary'!$I$138:$BH$138,0))="x",INDEX('Capacity Summary'!$C$139:$F$238,MATCH('Capacity Backing (Hide)'!AE$132,'Capacity Summary'!$B$139:$B$238,0),4),IF(INDEX('Capacity Summary'!$I$139:$BH$238,MATCH('Capacity Backing (Hide)'!AE$132,'Capacity Summary'!$B$139:$B$238,0),MATCH('Capacity Backing (Hide)'!$A170,'Capacity Summary'!$I$138:$BH$138,0))&lt;&gt;0,INDEX('Capacity Summary'!$I$139:$BH$238,MATCH('Capacity Backing (Hide)'!AE$132,'Capacity Summary'!$B$139:$B$238,0),MATCH('Capacity Backing (Hide)'!$A170,'Capacity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(Hide)'!$A170,'Capacity Summary'!$I$138:$BH$138,0))="x",INDEX('Capacity Summary'!$C$139:$F$238,MATCH('Capacity Backing (Hide)'!AF$132,'Capacity Summary'!$B$139:$B$238,0),4),IF(INDEX('Capacity Summary'!$I$139:$BH$238,MATCH('Capacity Backing (Hide)'!AF$132,'Capacity Summary'!$B$139:$B$238,0),MATCH('Capacity Backing (Hide)'!$A170,'Capacity Summary'!$I$138:$BH$138,0))&lt;&gt;0,INDEX('Capacity Summary'!$I$139:$BH$238,MATCH('Capacity Backing (Hide)'!AF$132,'Capacity Summary'!$B$139:$B$238,0),MATCH('Capacity Backing (Hide)'!$A170,'Capacity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(Hide)'!$A170,'Capacity Summary'!$I$138:$BH$138,0))="x",INDEX('Capacity Summary'!$C$139:$F$238,MATCH('Capacity Backing (Hide)'!AG$132,'Capacity Summary'!$B$139:$B$238,0),4),IF(INDEX('Capacity Summary'!$I$139:$BH$238,MATCH('Capacity Backing (Hide)'!AG$132,'Capacity Summary'!$B$139:$B$238,0),MATCH('Capacity Backing (Hide)'!$A170,'Capacity Summary'!$I$138:$BH$138,0))&lt;&gt;0,INDEX('Capacity Summary'!$I$139:$BH$238,MATCH('Capacity Backing (Hide)'!AG$132,'Capacity Summary'!$B$139:$B$238,0),MATCH('Capacity Backing (Hide)'!$A170,'Capacity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(Hide)'!$A170,'Capacity Summary'!$I$138:$BH$138,0))="x",INDEX('Capacity Summary'!$C$139:$F$238,MATCH('Capacity Backing (Hide)'!AH$132,'Capacity Summary'!$B$139:$B$238,0),4),IF(INDEX('Capacity Summary'!$I$139:$BH$238,MATCH('Capacity Backing (Hide)'!AH$132,'Capacity Summary'!$B$139:$B$238,0),MATCH('Capacity Backing (Hide)'!$A170,'Capacity Summary'!$I$138:$BH$138,0))&lt;&gt;0,INDEX('Capacity Summary'!$I$139:$BH$238,MATCH('Capacity Backing (Hide)'!AH$132,'Capacity Summary'!$B$139:$B$238,0),MATCH('Capacity Backing (Hide)'!$A170,'Capacity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(Hide)'!$A170,'Capacity Summary'!$I$138:$BH$138,0))="x",INDEX('Capacity Summary'!$C$139:$F$238,MATCH('Capacity Backing (Hide)'!AI$132,'Capacity Summary'!$B$139:$B$238,0),4),IF(INDEX('Capacity Summary'!$I$139:$BH$238,MATCH('Capacity Backing (Hide)'!AI$132,'Capacity Summary'!$B$139:$B$238,0),MATCH('Capacity Backing (Hide)'!$A170,'Capacity Summary'!$I$138:$BH$138,0))&lt;&gt;0,INDEX('Capacity Summary'!$I$139:$BH$238,MATCH('Capacity Backing (Hide)'!AI$132,'Capacity Summary'!$B$139:$B$238,0),MATCH('Capacity Backing (Hide)'!$A170,'Capacity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(Hide)'!$A170,'Capacity Summary'!$I$138:$BH$138,0))="x",INDEX('Capacity Summary'!$C$139:$F$238,MATCH('Capacity Backing (Hide)'!AJ$132,'Capacity Summary'!$B$139:$B$238,0),4),IF(INDEX('Capacity Summary'!$I$139:$BH$238,MATCH('Capacity Backing (Hide)'!AJ$132,'Capacity Summary'!$B$139:$B$238,0),MATCH('Capacity Backing (Hide)'!$A170,'Capacity Summary'!$I$138:$BH$138,0))&lt;&gt;0,INDEX('Capacity Summary'!$I$139:$BH$238,MATCH('Capacity Backing (Hide)'!AJ$132,'Capacity Summary'!$B$139:$B$238,0),MATCH('Capacity Backing (Hide)'!$A170,'Capacity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(Hide)'!$A170,'Capacity Summary'!$I$138:$BH$138,0))="x",INDEX('Capacity Summary'!$C$139:$F$238,MATCH('Capacity Backing (Hide)'!AK$132,'Capacity Summary'!$B$139:$B$238,0),4),IF(INDEX('Capacity Summary'!$I$139:$BH$238,MATCH('Capacity Backing (Hide)'!AK$132,'Capacity Summary'!$B$139:$B$238,0),MATCH('Capacity Backing (Hide)'!$A170,'Capacity Summary'!$I$138:$BH$138,0))&lt;&gt;0,INDEX('Capacity Summary'!$I$139:$BH$238,MATCH('Capacity Backing (Hide)'!AK$132,'Capacity Summary'!$B$139:$B$238,0),MATCH('Capacity Backing (Hide)'!$A170,'Capacity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(Hide)'!$A170,'Capacity Summary'!$I$138:$BH$138,0))="x",INDEX('Capacity Summary'!$C$139:$F$238,MATCH('Capacity Backing (Hide)'!AL$132,'Capacity Summary'!$B$139:$B$238,0),4),IF(INDEX('Capacity Summary'!$I$139:$BH$238,MATCH('Capacity Backing (Hide)'!AL$132,'Capacity Summary'!$B$139:$B$238,0),MATCH('Capacity Backing (Hide)'!$A170,'Capacity Summary'!$I$138:$BH$138,0))&lt;&gt;0,INDEX('Capacity Summary'!$I$139:$BH$238,MATCH('Capacity Backing (Hide)'!AL$132,'Capacity Summary'!$B$139:$B$238,0),MATCH('Capacity Backing (Hide)'!$A170,'Capacity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(Hide)'!$A170,'Capacity Summary'!$I$138:$BH$138,0))="x",INDEX('Capacity Summary'!$C$139:$F$238,MATCH('Capacity Backing (Hide)'!AM$132,'Capacity Summary'!$B$139:$B$238,0),4),IF(INDEX('Capacity Summary'!$I$139:$BH$238,MATCH('Capacity Backing (Hide)'!AM$132,'Capacity Summary'!$B$139:$B$238,0),MATCH('Capacity Backing (Hide)'!$A170,'Capacity Summary'!$I$138:$BH$138,0))&lt;&gt;0,INDEX('Capacity Summary'!$I$139:$BH$238,MATCH('Capacity Backing (Hide)'!AM$132,'Capacity Summary'!$B$139:$B$238,0),MATCH('Capacity Backing (Hide)'!$A170,'Capacity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(Hide)'!$A170,'Capacity Summary'!$I$138:$BH$138,0))="x",INDEX('Capacity Summary'!$C$139:$F$238,MATCH('Capacity Backing (Hide)'!AN$132,'Capacity Summary'!$B$139:$B$238,0),4),IF(INDEX('Capacity Summary'!$I$139:$BH$238,MATCH('Capacity Backing (Hide)'!AN$132,'Capacity Summary'!$B$139:$B$238,0),MATCH('Capacity Backing (Hide)'!$A170,'Capacity Summary'!$I$138:$BH$138,0))&lt;&gt;0,INDEX('Capacity Summary'!$I$139:$BH$238,MATCH('Capacity Backing (Hide)'!AN$132,'Capacity Summary'!$B$139:$B$238,0),MATCH('Capacity Backing (Hide)'!$A170,'Capacity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(Hide)'!$A170,'Capacity Summary'!$I$138:$BH$138,0))="x",INDEX('Capacity Summary'!$C$139:$F$238,MATCH('Capacity Backing (Hide)'!AO$132,'Capacity Summary'!$B$139:$B$238,0),4),IF(INDEX('Capacity Summary'!$I$139:$BH$238,MATCH('Capacity Backing (Hide)'!AO$132,'Capacity Summary'!$B$139:$B$238,0),MATCH('Capacity Backing (Hide)'!$A170,'Capacity Summary'!$I$138:$BH$138,0))&lt;&gt;0,INDEX('Capacity Summary'!$I$139:$BH$238,MATCH('Capacity Backing (Hide)'!AO$132,'Capacity Summary'!$B$139:$B$238,0),MATCH('Capacity Backing (Hide)'!$A170,'Capacity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(Hide)'!$A170,'Capacity Summary'!$I$138:$BH$138,0))="x",INDEX('Capacity Summary'!$C$139:$F$238,MATCH('Capacity Backing (Hide)'!AP$132,'Capacity Summary'!$B$139:$B$238,0),4),IF(INDEX('Capacity Summary'!$I$139:$BH$238,MATCH('Capacity Backing (Hide)'!AP$132,'Capacity Summary'!$B$139:$B$238,0),MATCH('Capacity Backing (Hide)'!$A170,'Capacity Summary'!$I$138:$BH$138,0))&lt;&gt;0,INDEX('Capacity Summary'!$I$139:$BH$238,MATCH('Capacity Backing (Hide)'!AP$132,'Capacity Summary'!$B$139:$B$238,0),MATCH('Capacity Backing (Hide)'!$A170,'Capacity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(Hide)'!$A170,'Capacity Summary'!$I$138:$BH$138,0))="x",INDEX('Capacity Summary'!$C$139:$F$238,MATCH('Capacity Backing (Hide)'!AQ$132,'Capacity Summary'!$B$139:$B$238,0),4),IF(INDEX('Capacity Summary'!$I$139:$BH$238,MATCH('Capacity Backing (Hide)'!AQ$132,'Capacity Summary'!$B$139:$B$238,0),MATCH('Capacity Backing (Hide)'!$A170,'Capacity Summary'!$I$138:$BH$138,0))&lt;&gt;0,INDEX('Capacity Summary'!$I$139:$BH$238,MATCH('Capacity Backing (Hide)'!AQ$132,'Capacity Summary'!$B$139:$B$238,0),MATCH('Capacity Backing (Hide)'!$A170,'Capacity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(Hide)'!$A170,'Capacity Summary'!$I$138:$BH$138,0))="x",INDEX('Capacity Summary'!$C$139:$F$238,MATCH('Capacity Backing (Hide)'!AR$132,'Capacity Summary'!$B$139:$B$238,0),4),IF(INDEX('Capacity Summary'!$I$139:$BH$238,MATCH('Capacity Backing (Hide)'!AR$132,'Capacity Summary'!$B$139:$B$238,0),MATCH('Capacity Backing (Hide)'!$A170,'Capacity Summary'!$I$138:$BH$138,0))&lt;&gt;0,INDEX('Capacity Summary'!$I$139:$BH$238,MATCH('Capacity Backing (Hide)'!AR$132,'Capacity Summary'!$B$139:$B$238,0),MATCH('Capacity Backing (Hide)'!$A170,'Capacity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(Hide)'!$A170,'Capacity Summary'!$I$138:$BH$138,0))="x",INDEX('Capacity Summary'!$C$139:$F$238,MATCH('Capacity Backing (Hide)'!AS$132,'Capacity Summary'!$B$139:$B$238,0),4),IF(INDEX('Capacity Summary'!$I$139:$BH$238,MATCH('Capacity Backing (Hide)'!AS$132,'Capacity Summary'!$B$139:$B$238,0),MATCH('Capacity Backing (Hide)'!$A170,'Capacity Summary'!$I$138:$BH$138,0))&lt;&gt;0,INDEX('Capacity Summary'!$I$139:$BH$238,MATCH('Capacity Backing (Hide)'!AS$132,'Capacity Summary'!$B$139:$B$238,0),MATCH('Capacity Backing (Hide)'!$A170,'Capacity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(Hide)'!$A170,'Capacity Summary'!$I$138:$BH$138,0))="x",INDEX('Capacity Summary'!$C$139:$F$238,MATCH('Capacity Backing (Hide)'!AT$132,'Capacity Summary'!$B$139:$B$238,0),4),IF(INDEX('Capacity Summary'!$I$139:$BH$238,MATCH('Capacity Backing (Hide)'!AT$132,'Capacity Summary'!$B$139:$B$238,0),MATCH('Capacity Backing (Hide)'!$A170,'Capacity Summary'!$I$138:$BH$138,0))&lt;&gt;0,INDEX('Capacity Summary'!$I$139:$BH$238,MATCH('Capacity Backing (Hide)'!AT$132,'Capacity Summary'!$B$139:$B$238,0),MATCH('Capacity Backing (Hide)'!$A170,'Capacity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(Hide)'!$A170,'Capacity Summary'!$I$138:$BH$138,0))="x",INDEX('Capacity Summary'!$C$139:$F$238,MATCH('Capacity Backing (Hide)'!AU$132,'Capacity Summary'!$B$139:$B$238,0),4),IF(INDEX('Capacity Summary'!$I$139:$BH$238,MATCH('Capacity Backing (Hide)'!AU$132,'Capacity Summary'!$B$139:$B$238,0),MATCH('Capacity Backing (Hide)'!$A170,'Capacity Summary'!$I$138:$BH$138,0))&lt;&gt;0,INDEX('Capacity Summary'!$I$139:$BH$238,MATCH('Capacity Backing (Hide)'!AU$132,'Capacity Summary'!$B$139:$B$238,0),MATCH('Capacity Backing (Hide)'!$A170,'Capacity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(Hide)'!$A170,'Capacity Summary'!$I$138:$BH$138,0))="x",INDEX('Capacity Summary'!$C$139:$F$238,MATCH('Capacity Backing (Hide)'!AV$132,'Capacity Summary'!$B$139:$B$238,0),4),IF(INDEX('Capacity Summary'!$I$139:$BH$238,MATCH('Capacity Backing (Hide)'!AV$132,'Capacity Summary'!$B$139:$B$238,0),MATCH('Capacity Backing (Hide)'!$A170,'Capacity Summary'!$I$138:$BH$138,0))&lt;&gt;0,INDEX('Capacity Summary'!$I$139:$BH$238,MATCH('Capacity Backing (Hide)'!AV$132,'Capacity Summary'!$B$139:$B$238,0),MATCH('Capacity Backing (Hide)'!$A170,'Capacity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(Hide)'!$A170,'Capacity Summary'!$I$138:$BH$138,0))="x",INDEX('Capacity Summary'!$C$139:$F$238,MATCH('Capacity Backing (Hide)'!AW$132,'Capacity Summary'!$B$139:$B$238,0),4),IF(INDEX('Capacity Summary'!$I$139:$BH$238,MATCH('Capacity Backing (Hide)'!AW$132,'Capacity Summary'!$B$139:$B$238,0),MATCH('Capacity Backing (Hide)'!$A170,'Capacity Summary'!$I$138:$BH$138,0))&lt;&gt;0,INDEX('Capacity Summary'!$I$139:$BH$238,MATCH('Capacity Backing (Hide)'!AW$132,'Capacity Summary'!$B$139:$B$238,0),MATCH('Capacity Backing (Hide)'!$A170,'Capacity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(Hide)'!$A170,'Capacity Summary'!$I$138:$BH$138,0))="x",INDEX('Capacity Summary'!$C$139:$F$238,MATCH('Capacity Backing (Hide)'!AX$132,'Capacity Summary'!$B$139:$B$238,0),4),IF(INDEX('Capacity Summary'!$I$139:$BH$238,MATCH('Capacity Backing (Hide)'!AX$132,'Capacity Summary'!$B$139:$B$238,0),MATCH('Capacity Backing (Hide)'!$A170,'Capacity Summary'!$I$138:$BH$138,0))&lt;&gt;0,INDEX('Capacity Summary'!$I$139:$BH$238,MATCH('Capacity Backing (Hide)'!AX$132,'Capacity Summary'!$B$139:$B$238,0),MATCH('Capacity Backing (Hide)'!$A170,'Capacity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(Hide)'!$A170,'Capacity Summary'!$I$138:$BH$138,0))="x",INDEX('Capacity Summary'!$C$139:$F$238,MATCH('Capacity Backing (Hide)'!AY$132,'Capacity Summary'!$B$139:$B$238,0),4),IF(INDEX('Capacity Summary'!$I$139:$BH$238,MATCH('Capacity Backing (Hide)'!AY$132,'Capacity Summary'!$B$139:$B$238,0),MATCH('Capacity Backing (Hide)'!$A170,'Capacity Summary'!$I$138:$BH$138,0))&lt;&gt;0,INDEX('Capacity Summary'!$I$139:$BH$238,MATCH('Capacity Backing (Hide)'!AY$132,'Capacity Summary'!$B$139:$B$238,0),MATCH('Capacity Backing (Hide)'!$A170,'Capacity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(Hide)'!$A170,'Capacity Summary'!$I$138:$BH$138,0))="x",INDEX('Capacity Summary'!$C$139:$F$238,MATCH('Capacity Backing (Hide)'!AZ$132,'Capacity Summary'!$B$139:$B$238,0),4),IF(INDEX('Capacity Summary'!$I$139:$BH$238,MATCH('Capacity Backing (Hide)'!AZ$132,'Capacity Summary'!$B$139:$B$238,0),MATCH('Capacity Backing (Hide)'!$A170,'Capacity Summary'!$I$138:$BH$138,0))&lt;&gt;0,INDEX('Capacity Summary'!$I$139:$BH$238,MATCH('Capacity Backing (Hide)'!AZ$132,'Capacity Summary'!$B$139:$B$238,0),MATCH('Capacity Backing (Hide)'!$A170,'Capacity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(Hide)'!$A170,'Capacity Summary'!$I$138:$BH$138,0))="x",INDEX('Capacity Summary'!$C$139:$F$238,MATCH('Capacity Backing (Hide)'!BA$132,'Capacity Summary'!$B$139:$B$238,0),4),IF(INDEX('Capacity Summary'!$I$139:$BH$238,MATCH('Capacity Backing (Hide)'!BA$132,'Capacity Summary'!$B$139:$B$238,0),MATCH('Capacity Backing (Hide)'!$A170,'Capacity Summary'!$I$138:$BH$138,0))&lt;&gt;0,INDEX('Capacity Summary'!$I$139:$BH$238,MATCH('Capacity Backing (Hide)'!BA$132,'Capacity Summary'!$B$139:$B$238,0),MATCH('Capacity Backing (Hide)'!$A170,'Capacity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(Hide)'!$A170,'Capacity Summary'!$I$138:$BH$138,0))="x",INDEX('Capacity Summary'!$C$139:$F$238,MATCH('Capacity Backing (Hide)'!BB$132,'Capacity Summary'!$B$139:$B$238,0),4),IF(INDEX('Capacity Summary'!$I$139:$BH$238,MATCH('Capacity Backing (Hide)'!BB$132,'Capacity Summary'!$B$139:$B$238,0),MATCH('Capacity Backing (Hide)'!$A170,'Capacity Summary'!$I$138:$BH$138,0))&lt;&gt;0,INDEX('Capacity Summary'!$I$139:$BH$238,MATCH('Capacity Backing (Hide)'!BB$132,'Capacity Summary'!$B$139:$B$238,0),MATCH('Capacity Backing (Hide)'!$A170,'Capacity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(Hide)'!$A170,'Capacity Summary'!$I$138:$BH$138,0))="x",INDEX('Capacity Summary'!$C$139:$F$238,MATCH('Capacity Backing (Hide)'!BC$132,'Capacity Summary'!$B$139:$B$238,0),4),IF(INDEX('Capacity Summary'!$I$139:$BH$238,MATCH('Capacity Backing (Hide)'!BC$132,'Capacity Summary'!$B$139:$B$238,0),MATCH('Capacity Backing (Hide)'!$A170,'Capacity Summary'!$I$138:$BH$138,0))&lt;&gt;0,INDEX('Capacity Summary'!$I$139:$BH$238,MATCH('Capacity Backing (Hide)'!BC$132,'Capacity Summary'!$B$139:$B$238,0),MATCH('Capacity Backing (Hide)'!$A170,'Capacity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(Hide)'!$A170,'Capacity Summary'!$I$138:$BH$138,0))="x",INDEX('Capacity Summary'!$C$139:$F$238,MATCH('Capacity Backing (Hide)'!BD$132,'Capacity Summary'!$B$139:$B$238,0),4),IF(INDEX('Capacity Summary'!$I$139:$BH$238,MATCH('Capacity Backing (Hide)'!BD$132,'Capacity Summary'!$B$139:$B$238,0),MATCH('Capacity Backing (Hide)'!$A170,'Capacity Summary'!$I$138:$BH$138,0))&lt;&gt;0,INDEX('Capacity Summary'!$I$139:$BH$238,MATCH('Capacity Backing (Hide)'!BD$132,'Capacity Summary'!$B$139:$B$238,0),MATCH('Capacity Backing (Hide)'!$A170,'Capacity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(Hide)'!$A170,'Capacity Summary'!$I$138:$BH$138,0))="x",INDEX('Capacity Summary'!$C$139:$F$238,MATCH('Capacity Backing (Hide)'!BE$132,'Capacity Summary'!$B$139:$B$238,0),4),IF(INDEX('Capacity Summary'!$I$139:$BH$238,MATCH('Capacity Backing (Hide)'!BE$132,'Capacity Summary'!$B$139:$B$238,0),MATCH('Capacity Backing (Hide)'!$A170,'Capacity Summary'!$I$138:$BH$138,0))&lt;&gt;0,INDEX('Capacity Summary'!$I$139:$BH$238,MATCH('Capacity Backing (Hide)'!BE$132,'Capacity Summary'!$B$139:$B$238,0),MATCH('Capacity Backing (Hide)'!$A170,'Capacity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(Hide)'!$A170,'Capacity Summary'!$I$138:$BH$138,0))="x",INDEX('Capacity Summary'!$C$139:$F$238,MATCH('Capacity Backing (Hide)'!BF$132,'Capacity Summary'!$B$139:$B$238,0),4),IF(INDEX('Capacity Summary'!$I$139:$BH$238,MATCH('Capacity Backing (Hide)'!BF$132,'Capacity Summary'!$B$139:$B$238,0),MATCH('Capacity Backing (Hide)'!$A170,'Capacity Summary'!$I$138:$BH$138,0))&lt;&gt;0,INDEX('Capacity Summary'!$I$139:$BH$238,MATCH('Capacity Backing (Hide)'!BF$132,'Capacity Summary'!$B$139:$B$238,0),MATCH('Capacity Backing (Hide)'!$A170,'Capacity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(Hide)'!$A170,'Capacity Summary'!$I$138:$BH$138,0))="x",INDEX('Capacity Summary'!$C$139:$F$238,MATCH('Capacity Backing (Hide)'!BG$132,'Capacity Summary'!$B$139:$B$238,0),4),IF(INDEX('Capacity Summary'!$I$139:$BH$238,MATCH('Capacity Backing (Hide)'!BG$132,'Capacity Summary'!$B$139:$B$238,0),MATCH('Capacity Backing (Hide)'!$A170,'Capacity Summary'!$I$138:$BH$138,0))&lt;&gt;0,INDEX('Capacity Summary'!$I$139:$BH$238,MATCH('Capacity Backing (Hide)'!BG$132,'Capacity Summary'!$B$139:$B$238,0),MATCH('Capacity Backing (Hide)'!$A170,'Capacity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(Hide)'!$A170,'Capacity Summary'!$I$138:$BH$138,0))="x",INDEX('Capacity Summary'!$C$139:$F$238,MATCH('Capacity Backing (Hide)'!BH$132,'Capacity Summary'!$B$139:$B$238,0),4),IF(INDEX('Capacity Summary'!$I$139:$BH$238,MATCH('Capacity Backing (Hide)'!BH$132,'Capacity Summary'!$B$139:$B$238,0),MATCH('Capacity Backing (Hide)'!$A170,'Capacity Summary'!$I$138:$BH$138,0))&lt;&gt;0,INDEX('Capacity Summary'!$I$139:$BH$238,MATCH('Capacity Backing (Hide)'!BH$132,'Capacity Summary'!$B$139:$B$238,0),MATCH('Capacity Backing (Hide)'!$A170,'Capacity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(Hide)'!$A170,'Capacity Summary'!$I$138:$BH$138,0))="x",INDEX('Capacity Summary'!$C$139:$F$238,MATCH('Capacity Backing (Hide)'!BI$132,'Capacity Summary'!$B$139:$B$238,0),4),IF(INDEX('Capacity Summary'!$I$139:$BH$238,MATCH('Capacity Backing (Hide)'!BI$132,'Capacity Summary'!$B$139:$B$238,0),MATCH('Capacity Backing (Hide)'!$A170,'Capacity Summary'!$I$138:$BH$138,0))&lt;&gt;0,INDEX('Capacity Summary'!$I$139:$BH$238,MATCH('Capacity Backing (Hide)'!BI$132,'Capacity Summary'!$B$139:$B$238,0),MATCH('Capacity Backing (Hide)'!$A170,'Capacity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(Hide)'!$A170,'Capacity Summary'!$I$138:$BH$138,0))="x",INDEX('Capacity Summary'!$C$139:$F$238,MATCH('Capacity Backing (Hide)'!BJ$132,'Capacity Summary'!$B$139:$B$238,0),4),IF(INDEX('Capacity Summary'!$I$139:$BH$238,MATCH('Capacity Backing (Hide)'!BJ$132,'Capacity Summary'!$B$139:$B$238,0),MATCH('Capacity Backing (Hide)'!$A170,'Capacity Summary'!$I$138:$BH$138,0))&lt;&gt;0,INDEX('Capacity Summary'!$I$139:$BH$238,MATCH('Capacity Backing (Hide)'!BJ$132,'Capacity Summary'!$B$139:$B$238,0),MATCH('Capacity Backing (Hide)'!$A170,'Capacity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(Hide)'!$A170,'Capacity Summary'!$I$138:$BH$138,0))="x",INDEX('Capacity Summary'!$C$139:$F$238,MATCH('Capacity Backing (Hide)'!BK$132,'Capacity Summary'!$B$139:$B$238,0),4),IF(INDEX('Capacity Summary'!$I$139:$BH$238,MATCH('Capacity Backing (Hide)'!BK$132,'Capacity Summary'!$B$139:$B$238,0),MATCH('Capacity Backing (Hide)'!$A170,'Capacity Summary'!$I$138:$BH$138,0))&lt;&gt;0,INDEX('Capacity Summary'!$I$139:$BH$238,MATCH('Capacity Backing (Hide)'!BK$132,'Capacity Summary'!$B$139:$B$238,0),MATCH('Capacity Backing (Hide)'!$A170,'Capacity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(Hide)'!$A170,'Capacity Summary'!$I$138:$BH$138,0))="x",INDEX('Capacity Summary'!$C$139:$F$238,MATCH('Capacity Backing (Hide)'!BL$132,'Capacity Summary'!$B$139:$B$238,0),4),IF(INDEX('Capacity Summary'!$I$139:$BH$238,MATCH('Capacity Backing (Hide)'!BL$132,'Capacity Summary'!$B$139:$B$238,0),MATCH('Capacity Backing (Hide)'!$A170,'Capacity Summary'!$I$138:$BH$138,0))&lt;&gt;0,INDEX('Capacity Summary'!$I$139:$BH$238,MATCH('Capacity Backing (Hide)'!BL$132,'Capacity Summary'!$B$139:$B$238,0),MATCH('Capacity Backing (Hide)'!$A170,'Capacity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(Hide)'!$A170,'Capacity Summary'!$I$138:$BH$138,0))="x",INDEX('Capacity Summary'!$C$139:$F$238,MATCH('Capacity Backing (Hide)'!BM$132,'Capacity Summary'!$B$139:$B$238,0),4),IF(INDEX('Capacity Summary'!$I$139:$BH$238,MATCH('Capacity Backing (Hide)'!BM$132,'Capacity Summary'!$B$139:$B$238,0),MATCH('Capacity Backing (Hide)'!$A170,'Capacity Summary'!$I$138:$BH$138,0))&lt;&gt;0,INDEX('Capacity Summary'!$I$139:$BH$238,MATCH('Capacity Backing (Hide)'!BM$132,'Capacity Summary'!$B$139:$B$238,0),MATCH('Capacity Backing (Hide)'!$A170,'Capacity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(Hide)'!$A170,'Capacity Summary'!$I$138:$BH$138,0))="x",INDEX('Capacity Summary'!$C$139:$F$238,MATCH('Capacity Backing (Hide)'!BN$132,'Capacity Summary'!$B$139:$B$238,0),4),IF(INDEX('Capacity Summary'!$I$139:$BH$238,MATCH('Capacity Backing (Hide)'!BN$132,'Capacity Summary'!$B$139:$B$238,0),MATCH('Capacity Backing (Hide)'!$A170,'Capacity Summary'!$I$138:$BH$138,0))&lt;&gt;0,INDEX('Capacity Summary'!$I$139:$BH$238,MATCH('Capacity Backing (Hide)'!BN$132,'Capacity Summary'!$B$139:$B$238,0),MATCH('Capacity Backing (Hide)'!$A170,'Capacity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(Hide)'!$A170,'Capacity Summary'!$I$138:$BH$138,0))="x",INDEX('Capacity Summary'!$C$139:$F$238,MATCH('Capacity Backing (Hide)'!BO$132,'Capacity Summary'!$B$139:$B$238,0),4),IF(INDEX('Capacity Summary'!$I$139:$BH$238,MATCH('Capacity Backing (Hide)'!BO$132,'Capacity Summary'!$B$139:$B$238,0),MATCH('Capacity Backing (Hide)'!$A170,'Capacity Summary'!$I$138:$BH$138,0))&lt;&gt;0,INDEX('Capacity Summary'!$I$139:$BH$238,MATCH('Capacity Backing (Hide)'!BO$132,'Capacity Summary'!$B$139:$B$238,0),MATCH('Capacity Backing (Hide)'!$A170,'Capacity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(Hide)'!$A170,'Capacity Summary'!$I$138:$BH$138,0))="x",INDEX('Capacity Summary'!$C$139:$F$238,MATCH('Capacity Backing (Hide)'!BP$132,'Capacity Summary'!$B$139:$B$238,0),4),IF(INDEX('Capacity Summary'!$I$139:$BH$238,MATCH('Capacity Backing (Hide)'!BP$132,'Capacity Summary'!$B$139:$B$238,0),MATCH('Capacity Backing (Hide)'!$A170,'Capacity Summary'!$I$138:$BH$138,0))&lt;&gt;0,INDEX('Capacity Summary'!$I$139:$BH$238,MATCH('Capacity Backing (Hide)'!BP$132,'Capacity Summary'!$B$139:$B$238,0),MATCH('Capacity Backing (Hide)'!$A170,'Capacity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(Hide)'!$A170,'Capacity Summary'!$I$138:$BH$138,0))="x",INDEX('Capacity Summary'!$C$139:$F$238,MATCH('Capacity Backing (Hide)'!BQ$132,'Capacity Summary'!$B$139:$B$238,0),4),IF(INDEX('Capacity Summary'!$I$139:$BH$238,MATCH('Capacity Backing (Hide)'!BQ$132,'Capacity Summary'!$B$139:$B$238,0),MATCH('Capacity Backing (Hide)'!$A170,'Capacity Summary'!$I$138:$BH$138,0))&lt;&gt;0,INDEX('Capacity Summary'!$I$139:$BH$238,MATCH('Capacity Backing (Hide)'!BQ$132,'Capacity Summary'!$B$139:$B$238,0),MATCH('Capacity Backing (Hide)'!$A170,'Capacity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(Hide)'!$A170,'Capacity Summary'!$I$138:$BH$138,0))="x",INDEX('Capacity Summary'!$C$139:$F$238,MATCH('Capacity Backing (Hide)'!BR$132,'Capacity Summary'!$B$139:$B$238,0),4),IF(INDEX('Capacity Summary'!$I$139:$BH$238,MATCH('Capacity Backing (Hide)'!BR$132,'Capacity Summary'!$B$139:$B$238,0),MATCH('Capacity Backing (Hide)'!$A170,'Capacity Summary'!$I$138:$BH$138,0))&lt;&gt;0,INDEX('Capacity Summary'!$I$139:$BH$238,MATCH('Capacity Backing (Hide)'!BR$132,'Capacity Summary'!$B$139:$B$238,0),MATCH('Capacity Backing (Hide)'!$A170,'Capacity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(Hide)'!$A170,'Capacity Summary'!$I$138:$BH$138,0))="x",INDEX('Capacity Summary'!$C$139:$F$238,MATCH('Capacity Backing (Hide)'!BS$132,'Capacity Summary'!$B$139:$B$238,0),4),IF(INDEX('Capacity Summary'!$I$139:$BH$238,MATCH('Capacity Backing (Hide)'!BS$132,'Capacity Summary'!$B$139:$B$238,0),MATCH('Capacity Backing (Hide)'!$A170,'Capacity Summary'!$I$138:$BH$138,0))&lt;&gt;0,INDEX('Capacity Summary'!$I$139:$BH$238,MATCH('Capacity Backing (Hide)'!BS$132,'Capacity Summary'!$B$139:$B$238,0),MATCH('Capacity Backing (Hide)'!$A170,'Capacity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(Hide)'!$A170,'Capacity Summary'!$I$138:$BH$138,0))="x",INDEX('Capacity Summary'!$C$139:$F$238,MATCH('Capacity Backing (Hide)'!BT$132,'Capacity Summary'!$B$139:$B$238,0),4),IF(INDEX('Capacity Summary'!$I$139:$BH$238,MATCH('Capacity Backing (Hide)'!BT$132,'Capacity Summary'!$B$139:$B$238,0),MATCH('Capacity Backing (Hide)'!$A170,'Capacity Summary'!$I$138:$BH$138,0))&lt;&gt;0,INDEX('Capacity Summary'!$I$139:$BH$238,MATCH('Capacity Backing (Hide)'!BT$132,'Capacity Summary'!$B$139:$B$238,0),MATCH('Capacity Backing (Hide)'!$A170,'Capacity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(Hide)'!$A170,'Capacity Summary'!$I$138:$BH$138,0))="x",INDEX('Capacity Summary'!$C$139:$F$238,MATCH('Capacity Backing (Hide)'!BU$132,'Capacity Summary'!$B$139:$B$238,0),4),IF(INDEX('Capacity Summary'!$I$139:$BH$238,MATCH('Capacity Backing (Hide)'!BU$132,'Capacity Summary'!$B$139:$B$238,0),MATCH('Capacity Backing (Hide)'!$A170,'Capacity Summary'!$I$138:$BH$138,0))&lt;&gt;0,INDEX('Capacity Summary'!$I$139:$BH$238,MATCH('Capacity Backing (Hide)'!BU$132,'Capacity Summary'!$B$139:$B$238,0),MATCH('Capacity Backing (Hide)'!$A170,'Capacity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(Hide)'!$A170,'Capacity Summary'!$I$138:$BH$138,0))="x",INDEX('Capacity Summary'!$C$139:$F$238,MATCH('Capacity Backing (Hide)'!BV$132,'Capacity Summary'!$B$139:$B$238,0),4),IF(INDEX('Capacity Summary'!$I$139:$BH$238,MATCH('Capacity Backing (Hide)'!BV$132,'Capacity Summary'!$B$139:$B$238,0),MATCH('Capacity Backing (Hide)'!$A170,'Capacity Summary'!$I$138:$BH$138,0))&lt;&gt;0,INDEX('Capacity Summary'!$I$139:$BH$238,MATCH('Capacity Backing (Hide)'!BV$132,'Capacity Summary'!$B$139:$B$238,0),MATCH('Capacity Backing (Hide)'!$A170,'Capacity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(Hide)'!$A170,'Capacity Summary'!$I$138:$BH$138,0))="x",INDEX('Capacity Summary'!$C$139:$F$238,MATCH('Capacity Backing (Hide)'!BW$132,'Capacity Summary'!$B$139:$B$238,0),4),IF(INDEX('Capacity Summary'!$I$139:$BH$238,MATCH('Capacity Backing (Hide)'!BW$132,'Capacity Summary'!$B$139:$B$238,0),MATCH('Capacity Backing (Hide)'!$A170,'Capacity Summary'!$I$138:$BH$138,0))&lt;&gt;0,INDEX('Capacity Summary'!$I$139:$BH$238,MATCH('Capacity Backing (Hide)'!BW$132,'Capacity Summary'!$B$139:$B$238,0),MATCH('Capacity Backing (Hide)'!$A170,'Capacity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(Hide)'!$A170,'Capacity Summary'!$I$138:$BH$138,0))="x",INDEX('Capacity Summary'!$C$139:$F$238,MATCH('Capacity Backing (Hide)'!BX$132,'Capacity Summary'!$B$139:$B$238,0),4),IF(INDEX('Capacity Summary'!$I$139:$BH$238,MATCH('Capacity Backing (Hide)'!BX$132,'Capacity Summary'!$B$139:$B$238,0),MATCH('Capacity Backing (Hide)'!$A170,'Capacity Summary'!$I$138:$BH$138,0))&lt;&gt;0,INDEX('Capacity Summary'!$I$139:$BH$238,MATCH('Capacity Backing (Hide)'!BX$132,'Capacity Summary'!$B$139:$B$238,0),MATCH('Capacity Backing (Hide)'!$A170,'Capacity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(Hide)'!$A170,'Capacity Summary'!$I$138:$BH$138,0))="x",INDEX('Capacity Summary'!$C$139:$F$238,MATCH('Capacity Backing (Hide)'!BY$132,'Capacity Summary'!$B$139:$B$238,0),4),IF(INDEX('Capacity Summary'!$I$139:$BH$238,MATCH('Capacity Backing (Hide)'!BY$132,'Capacity Summary'!$B$139:$B$238,0),MATCH('Capacity Backing (Hide)'!$A170,'Capacity Summary'!$I$138:$BH$138,0))&lt;&gt;0,INDEX('Capacity Summary'!$I$139:$BH$238,MATCH('Capacity Backing (Hide)'!BY$132,'Capacity Summary'!$B$139:$B$238,0),MATCH('Capacity Backing (Hide)'!$A170,'Capacity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(Hide)'!$A170,'Capacity Summary'!$I$138:$BH$138,0))="x",INDEX('Capacity Summary'!$C$139:$F$238,MATCH('Capacity Backing (Hide)'!BZ$132,'Capacity Summary'!$B$139:$B$238,0),4),IF(INDEX('Capacity Summary'!$I$139:$BH$238,MATCH('Capacity Backing (Hide)'!BZ$132,'Capacity Summary'!$B$139:$B$238,0),MATCH('Capacity Backing (Hide)'!$A170,'Capacity Summary'!$I$138:$BH$138,0))&lt;&gt;0,INDEX('Capacity Summary'!$I$139:$BH$238,MATCH('Capacity Backing (Hide)'!BZ$132,'Capacity Summary'!$B$139:$B$238,0),MATCH('Capacity Backing (Hide)'!$A170,'Capacity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(Hide)'!$A170,'Capacity Summary'!$I$138:$BH$138,0))="x",INDEX('Capacity Summary'!$C$139:$F$238,MATCH('Capacity Backing (Hide)'!CA$132,'Capacity Summary'!$B$139:$B$238,0),4),IF(INDEX('Capacity Summary'!$I$139:$BH$238,MATCH('Capacity Backing (Hide)'!CA$132,'Capacity Summary'!$B$139:$B$238,0),MATCH('Capacity Backing (Hide)'!$A170,'Capacity Summary'!$I$138:$BH$138,0))&lt;&gt;0,INDEX('Capacity Summary'!$I$139:$BH$238,MATCH('Capacity Backing (Hide)'!CA$132,'Capacity Summary'!$B$139:$B$238,0),MATCH('Capacity Backing (Hide)'!$A170,'Capacity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(Hide)'!$A170,'Capacity Summary'!$I$138:$BH$138,0))="x",INDEX('Capacity Summary'!$C$139:$F$238,MATCH('Capacity Backing (Hide)'!CB$132,'Capacity Summary'!$B$139:$B$238,0),4),IF(INDEX('Capacity Summary'!$I$139:$BH$238,MATCH('Capacity Backing (Hide)'!CB$132,'Capacity Summary'!$B$139:$B$238,0),MATCH('Capacity Backing (Hide)'!$A170,'Capacity Summary'!$I$138:$BH$138,0))&lt;&gt;0,INDEX('Capacity Summary'!$I$139:$BH$238,MATCH('Capacity Backing (Hide)'!CB$132,'Capacity Summary'!$B$139:$B$238,0),MATCH('Capacity Backing (Hide)'!$A170,'Capacity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(Hide)'!$A170,'Capacity Summary'!$I$138:$BH$138,0))="x",INDEX('Capacity Summary'!$C$139:$F$238,MATCH('Capacity Backing (Hide)'!CC$132,'Capacity Summary'!$B$139:$B$238,0),4),IF(INDEX('Capacity Summary'!$I$139:$BH$238,MATCH('Capacity Backing (Hide)'!CC$132,'Capacity Summary'!$B$139:$B$238,0),MATCH('Capacity Backing (Hide)'!$A170,'Capacity Summary'!$I$138:$BH$138,0))&lt;&gt;0,INDEX('Capacity Summary'!$I$139:$BH$238,MATCH('Capacity Backing (Hide)'!CC$132,'Capacity Summary'!$B$139:$B$238,0),MATCH('Capacity Backing (Hide)'!$A170,'Capacity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(Hide)'!$A170,'Capacity Summary'!$I$138:$BH$138,0))="x",INDEX('Capacity Summary'!$C$139:$F$238,MATCH('Capacity Backing (Hide)'!CD$132,'Capacity Summary'!$B$139:$B$238,0),4),IF(INDEX('Capacity Summary'!$I$139:$BH$238,MATCH('Capacity Backing (Hide)'!CD$132,'Capacity Summary'!$B$139:$B$238,0),MATCH('Capacity Backing (Hide)'!$A170,'Capacity Summary'!$I$138:$BH$138,0))&lt;&gt;0,INDEX('Capacity Summary'!$I$139:$BH$238,MATCH('Capacity Backing (Hide)'!CD$132,'Capacity Summary'!$B$139:$B$238,0),MATCH('Capacity Backing (Hide)'!$A170,'Capacity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(Hide)'!$A170,'Capacity Summary'!$I$138:$BH$138,0))="x",INDEX('Capacity Summary'!$C$139:$F$238,MATCH('Capacity Backing (Hide)'!CE$132,'Capacity Summary'!$B$139:$B$238,0),4),IF(INDEX('Capacity Summary'!$I$139:$BH$238,MATCH('Capacity Backing (Hide)'!CE$132,'Capacity Summary'!$B$139:$B$238,0),MATCH('Capacity Backing (Hide)'!$A170,'Capacity Summary'!$I$138:$BH$138,0))&lt;&gt;0,INDEX('Capacity Summary'!$I$139:$BH$238,MATCH('Capacity Backing (Hide)'!CE$132,'Capacity Summary'!$B$139:$B$238,0),MATCH('Capacity Backing (Hide)'!$A170,'Capacity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(Hide)'!$A170,'Capacity Summary'!$I$138:$BH$138,0))="x",INDEX('Capacity Summary'!$C$139:$F$238,MATCH('Capacity Backing (Hide)'!CF$132,'Capacity Summary'!$B$139:$B$238,0),4),IF(INDEX('Capacity Summary'!$I$139:$BH$238,MATCH('Capacity Backing (Hide)'!CF$132,'Capacity Summary'!$B$139:$B$238,0),MATCH('Capacity Backing (Hide)'!$A170,'Capacity Summary'!$I$138:$BH$138,0))&lt;&gt;0,INDEX('Capacity Summary'!$I$139:$BH$238,MATCH('Capacity Backing (Hide)'!CF$132,'Capacity Summary'!$B$139:$B$238,0),MATCH('Capacity Backing (Hide)'!$A170,'Capacity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(Hide)'!$A170,'Capacity Summary'!$I$138:$BH$138,0))="x",INDEX('Capacity Summary'!$C$139:$F$238,MATCH('Capacity Backing (Hide)'!CG$132,'Capacity Summary'!$B$139:$B$238,0),4),IF(INDEX('Capacity Summary'!$I$139:$BH$238,MATCH('Capacity Backing (Hide)'!CG$132,'Capacity Summary'!$B$139:$B$238,0),MATCH('Capacity Backing (Hide)'!$A170,'Capacity Summary'!$I$138:$BH$138,0))&lt;&gt;0,INDEX('Capacity Summary'!$I$139:$BH$238,MATCH('Capacity Backing (Hide)'!CG$132,'Capacity Summary'!$B$139:$B$238,0),MATCH('Capacity Backing (Hide)'!$A170,'Capacity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(Hide)'!$A170,'Capacity Summary'!$I$138:$BH$138,0))="x",INDEX('Capacity Summary'!$C$139:$F$238,MATCH('Capacity Backing (Hide)'!CH$132,'Capacity Summary'!$B$139:$B$238,0),4),IF(INDEX('Capacity Summary'!$I$139:$BH$238,MATCH('Capacity Backing (Hide)'!CH$132,'Capacity Summary'!$B$139:$B$238,0),MATCH('Capacity Backing (Hide)'!$A170,'Capacity Summary'!$I$138:$BH$138,0))&lt;&gt;0,INDEX('Capacity Summary'!$I$139:$BH$238,MATCH('Capacity Backing (Hide)'!CH$132,'Capacity Summary'!$B$139:$B$238,0),MATCH('Capacity Backing (Hide)'!$A170,'Capacity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(Hide)'!$A170,'Capacity Summary'!$I$138:$BH$138,0))="x",INDEX('Capacity Summary'!$C$139:$F$238,MATCH('Capacity Backing (Hide)'!CI$132,'Capacity Summary'!$B$139:$B$238,0),4),IF(INDEX('Capacity Summary'!$I$139:$BH$238,MATCH('Capacity Backing (Hide)'!CI$132,'Capacity Summary'!$B$139:$B$238,0),MATCH('Capacity Backing (Hide)'!$A170,'Capacity Summary'!$I$138:$BH$138,0))&lt;&gt;0,INDEX('Capacity Summary'!$I$139:$BH$238,MATCH('Capacity Backing (Hide)'!CI$132,'Capacity Summary'!$B$139:$B$238,0),MATCH('Capacity Backing (Hide)'!$A170,'Capacity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(Hide)'!$A170,'Capacity Summary'!$I$138:$BH$138,0))="x",INDEX('Capacity Summary'!$C$139:$F$238,MATCH('Capacity Backing (Hide)'!CJ$132,'Capacity Summary'!$B$139:$B$238,0),4),IF(INDEX('Capacity Summary'!$I$139:$BH$238,MATCH('Capacity Backing (Hide)'!CJ$132,'Capacity Summary'!$B$139:$B$238,0),MATCH('Capacity Backing (Hide)'!$A170,'Capacity Summary'!$I$138:$BH$138,0))&lt;&gt;0,INDEX('Capacity Summary'!$I$139:$BH$238,MATCH('Capacity Backing (Hide)'!CJ$132,'Capacity Summary'!$B$139:$B$238,0),MATCH('Capacity Backing (Hide)'!$A170,'Capacity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(Hide)'!$A170,'Capacity Summary'!$I$138:$BH$138,0))="x",INDEX('Capacity Summary'!$C$139:$F$238,MATCH('Capacity Backing (Hide)'!CK$132,'Capacity Summary'!$B$139:$B$238,0),4),IF(INDEX('Capacity Summary'!$I$139:$BH$238,MATCH('Capacity Backing (Hide)'!CK$132,'Capacity Summary'!$B$139:$B$238,0),MATCH('Capacity Backing (Hide)'!$A170,'Capacity Summary'!$I$138:$BH$138,0))&lt;&gt;0,INDEX('Capacity Summary'!$I$139:$BH$238,MATCH('Capacity Backing (Hide)'!CK$132,'Capacity Summary'!$B$139:$B$238,0),MATCH('Capacity Backing (Hide)'!$A170,'Capacity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(Hide)'!$A170,'Capacity Summary'!$I$138:$BH$138,0))="x",INDEX('Capacity Summary'!$C$139:$F$238,MATCH('Capacity Backing (Hide)'!CL$132,'Capacity Summary'!$B$139:$B$238,0),4),IF(INDEX('Capacity Summary'!$I$139:$BH$238,MATCH('Capacity Backing (Hide)'!CL$132,'Capacity Summary'!$B$139:$B$238,0),MATCH('Capacity Backing (Hide)'!$A170,'Capacity Summary'!$I$138:$BH$138,0))&lt;&gt;0,INDEX('Capacity Summary'!$I$139:$BH$238,MATCH('Capacity Backing (Hide)'!CL$132,'Capacity Summary'!$B$139:$B$238,0),MATCH('Capacity Backing (Hide)'!$A170,'Capacity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(Hide)'!$A170,'Capacity Summary'!$I$138:$BH$138,0))="x",INDEX('Capacity Summary'!$C$139:$F$238,MATCH('Capacity Backing (Hide)'!CM$132,'Capacity Summary'!$B$139:$B$238,0),4),IF(INDEX('Capacity Summary'!$I$139:$BH$238,MATCH('Capacity Backing (Hide)'!CM$132,'Capacity Summary'!$B$139:$B$238,0),MATCH('Capacity Backing (Hide)'!$A170,'Capacity Summary'!$I$138:$BH$138,0))&lt;&gt;0,INDEX('Capacity Summary'!$I$139:$BH$238,MATCH('Capacity Backing (Hide)'!CM$132,'Capacity Summary'!$B$139:$B$238,0),MATCH('Capacity Backing (Hide)'!$A170,'Capacity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(Hide)'!$A170,'Capacity Summary'!$I$138:$BH$138,0))="x",INDEX('Capacity Summary'!$C$139:$F$238,MATCH('Capacity Backing (Hide)'!CN$132,'Capacity Summary'!$B$139:$B$238,0),4),IF(INDEX('Capacity Summary'!$I$139:$BH$238,MATCH('Capacity Backing (Hide)'!CN$132,'Capacity Summary'!$B$139:$B$238,0),MATCH('Capacity Backing (Hide)'!$A170,'Capacity Summary'!$I$138:$BH$138,0))&lt;&gt;0,INDEX('Capacity Summary'!$I$139:$BH$238,MATCH('Capacity Backing (Hide)'!CN$132,'Capacity Summary'!$B$139:$B$238,0),MATCH('Capacity Backing (Hide)'!$A170,'Capacity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(Hide)'!$A170,'Capacity Summary'!$I$138:$BH$138,0))="x",INDEX('Capacity Summary'!$C$139:$F$238,MATCH('Capacity Backing (Hide)'!CO$132,'Capacity Summary'!$B$139:$B$238,0),4),IF(INDEX('Capacity Summary'!$I$139:$BH$238,MATCH('Capacity Backing (Hide)'!CO$132,'Capacity Summary'!$B$139:$B$238,0),MATCH('Capacity Backing (Hide)'!$A170,'Capacity Summary'!$I$138:$BH$138,0))&lt;&gt;0,INDEX('Capacity Summary'!$I$139:$BH$238,MATCH('Capacity Backing (Hide)'!CO$132,'Capacity Summary'!$B$139:$B$238,0),MATCH('Capacity Backing (Hide)'!$A170,'Capacity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(Hide)'!$A170,'Capacity Summary'!$I$138:$BH$138,0))="x",INDEX('Capacity Summary'!$C$139:$F$238,MATCH('Capacity Backing (Hide)'!CP$132,'Capacity Summary'!$B$139:$B$238,0),4),IF(INDEX('Capacity Summary'!$I$139:$BH$238,MATCH('Capacity Backing (Hide)'!CP$132,'Capacity Summary'!$B$139:$B$238,0),MATCH('Capacity Backing (Hide)'!$A170,'Capacity Summary'!$I$138:$BH$138,0))&lt;&gt;0,INDEX('Capacity Summary'!$I$139:$BH$238,MATCH('Capacity Backing (Hide)'!CP$132,'Capacity Summary'!$B$139:$B$238,0),MATCH('Capacity Backing (Hide)'!$A170,'Capacity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(Hide)'!$A170,'Capacity Summary'!$I$138:$BH$138,0))="x",INDEX('Capacity Summary'!$C$139:$F$238,MATCH('Capacity Backing (Hide)'!CQ$132,'Capacity Summary'!$B$139:$B$238,0),4),IF(INDEX('Capacity Summary'!$I$139:$BH$238,MATCH('Capacity Backing (Hide)'!CQ$132,'Capacity Summary'!$B$139:$B$238,0),MATCH('Capacity Backing (Hide)'!$A170,'Capacity Summary'!$I$138:$BH$138,0))&lt;&gt;0,INDEX('Capacity Summary'!$I$139:$BH$238,MATCH('Capacity Backing (Hide)'!CQ$132,'Capacity Summary'!$B$139:$B$238,0),MATCH('Capacity Backing (Hide)'!$A170,'Capacity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(Hide)'!$A170,'Capacity Summary'!$I$138:$BH$138,0))="x",INDEX('Capacity Summary'!$C$139:$F$238,MATCH('Capacity Backing (Hide)'!CR$132,'Capacity Summary'!$B$139:$B$238,0),4),IF(INDEX('Capacity Summary'!$I$139:$BH$238,MATCH('Capacity Backing (Hide)'!CR$132,'Capacity Summary'!$B$139:$B$238,0),MATCH('Capacity Backing (Hide)'!$A170,'Capacity Summary'!$I$138:$BH$138,0))&lt;&gt;0,INDEX('Capacity Summary'!$I$139:$BH$238,MATCH('Capacity Backing (Hide)'!CR$132,'Capacity Summary'!$B$139:$B$238,0),MATCH('Capacity Backing (Hide)'!$A170,'Capacity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(Hide)'!$A170,'Capacity Summary'!$I$138:$BH$138,0))="x",INDEX('Capacity Summary'!$C$139:$F$238,MATCH('Capacity Backing (Hide)'!CS$132,'Capacity Summary'!$B$139:$B$238,0),4),IF(INDEX('Capacity Summary'!$I$139:$BH$238,MATCH('Capacity Backing (Hide)'!CS$132,'Capacity Summary'!$B$139:$B$238,0),MATCH('Capacity Backing (Hide)'!$A170,'Capacity Summary'!$I$138:$BH$138,0))&lt;&gt;0,INDEX('Capacity Summary'!$I$139:$BH$238,MATCH('Capacity Backing (Hide)'!CS$132,'Capacity Summary'!$B$139:$B$238,0),MATCH('Capacity Backing (Hide)'!$A170,'Capacity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(Hide)'!$A170,'Capacity Summary'!$I$138:$BH$138,0))="x",INDEX('Capacity Summary'!$C$139:$F$238,MATCH('Capacity Backing (Hide)'!CT$132,'Capacity Summary'!$B$139:$B$238,0),4),IF(INDEX('Capacity Summary'!$I$139:$BH$238,MATCH('Capacity Backing (Hide)'!CT$132,'Capacity Summary'!$B$139:$B$238,0),MATCH('Capacity Backing (Hide)'!$A170,'Capacity Summary'!$I$138:$BH$138,0))&lt;&gt;0,INDEX('Capacity Summary'!$I$139:$BH$238,MATCH('Capacity Backing (Hide)'!CT$132,'Capacity Summary'!$B$139:$B$238,0),MATCH('Capacity Backing (Hide)'!$A170,'Capacity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(Hide)'!$A170,'Capacity Summary'!$I$138:$BH$138,0))="x",INDEX('Capacity Summary'!$C$139:$F$238,MATCH('Capacity Backing (Hide)'!CU$132,'Capacity Summary'!$B$139:$B$238,0),4),IF(INDEX('Capacity Summary'!$I$139:$BH$238,MATCH('Capacity Backing (Hide)'!CU$132,'Capacity Summary'!$B$139:$B$238,0),MATCH('Capacity Backing (Hide)'!$A170,'Capacity Summary'!$I$138:$BH$138,0))&lt;&gt;0,INDEX('Capacity Summary'!$I$139:$BH$238,MATCH('Capacity Backing (Hide)'!CU$132,'Capacity Summary'!$B$139:$B$238,0),MATCH('Capacity Backing (Hide)'!$A170,'Capacity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(Hide)'!$A170,'Capacity Summary'!$I$138:$BH$138,0))="x",INDEX('Capacity Summary'!$C$139:$F$238,MATCH('Capacity Backing (Hide)'!CV$132,'Capacity Summary'!$B$139:$B$238,0),4),IF(INDEX('Capacity Summary'!$I$139:$BH$238,MATCH('Capacity Backing (Hide)'!CV$132,'Capacity Summary'!$B$139:$B$238,0),MATCH('Capacity Backing (Hide)'!$A170,'Capacity Summary'!$I$138:$BH$138,0))&lt;&gt;0,INDEX('Capacity Summary'!$I$139:$BH$238,MATCH('Capacity Backing (Hide)'!CV$132,'Capacity Summary'!$B$139:$B$238,0),MATCH('Capacity Backing (Hide)'!$A170,'Capacity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(Hide)'!$A170,'Capacity Summary'!$I$138:$BH$138,0))="x",INDEX('Capacity Summary'!$C$139:$F$238,MATCH('Capacity Backing (Hide)'!CW$132,'Capacity Summary'!$B$139:$B$238,0),4),IF(INDEX('Capacity Summary'!$I$139:$BH$238,MATCH('Capacity Backing (Hide)'!CW$132,'Capacity Summary'!$B$139:$B$238,0),MATCH('Capacity Backing (Hide)'!$A170,'Capacity Summary'!$I$138:$BH$138,0))&lt;&gt;0,INDEX('Capacity Summary'!$I$139:$BH$238,MATCH('Capacity Backing (Hide)'!CW$132,'Capacity Summary'!$B$139:$B$238,0),MATCH('Capacity Backing (Hide)'!$A170,'Capacity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(Hide)'!$A171,'Capacity Summary'!$I$138:$BH$138,0))="x",INDEX('Capacity Summary'!$C$139:$F$238,MATCH('Capacity Backing (Hide)'!B$132,'Capacity Summary'!$B$139:$B$238,0),4),IF(INDEX('Capacity Summary'!$I$139:$BH$238,MATCH('Capacity Backing (Hide)'!B$132,'Capacity Summary'!$B$139:$B$238,0),MATCH('Capacity Backing (Hide)'!$A171,'Capacity Summary'!$I$138:$BH$138,0))&lt;&gt;0,INDEX('Capacity Summary'!$I$139:$BH$238,MATCH('Capacity Backing (Hide)'!B$132,'Capacity Summary'!$B$139:$B$238,0),MATCH('Capacity Backing (Hide)'!$A171,'Capacity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(Hide)'!$A171,'Capacity Summary'!$I$138:$BH$138,0))="x",INDEX('Capacity Summary'!$C$139:$F$238,MATCH('Capacity Backing (Hide)'!C$132,'Capacity Summary'!$B$139:$B$238,0),4),IF(INDEX('Capacity Summary'!$I$139:$BH$238,MATCH('Capacity Backing (Hide)'!C$132,'Capacity Summary'!$B$139:$B$238,0),MATCH('Capacity Backing (Hide)'!$A171,'Capacity Summary'!$I$138:$BH$138,0))&lt;&gt;0,INDEX('Capacity Summary'!$I$139:$BH$238,MATCH('Capacity Backing (Hide)'!C$132,'Capacity Summary'!$B$139:$B$238,0),MATCH('Capacity Backing (Hide)'!$A171,'Capacity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(Hide)'!$A171,'Capacity Summary'!$I$138:$BH$138,0))="x",INDEX('Capacity Summary'!$C$139:$F$238,MATCH('Capacity Backing (Hide)'!D$132,'Capacity Summary'!$B$139:$B$238,0),4),IF(INDEX('Capacity Summary'!$I$139:$BH$238,MATCH('Capacity Backing (Hide)'!D$132,'Capacity Summary'!$B$139:$B$238,0),MATCH('Capacity Backing (Hide)'!$A171,'Capacity Summary'!$I$138:$BH$138,0))&lt;&gt;0,INDEX('Capacity Summary'!$I$139:$BH$238,MATCH('Capacity Backing (Hide)'!D$132,'Capacity Summary'!$B$139:$B$238,0),MATCH('Capacity Backing (Hide)'!$A171,'Capacity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(Hide)'!$A171,'Capacity Summary'!$I$138:$BH$138,0))="x",INDEX('Capacity Summary'!$C$139:$F$238,MATCH('Capacity Backing (Hide)'!E$132,'Capacity Summary'!$B$139:$B$238,0),4),IF(INDEX('Capacity Summary'!$I$139:$BH$238,MATCH('Capacity Backing (Hide)'!E$132,'Capacity Summary'!$B$139:$B$238,0),MATCH('Capacity Backing (Hide)'!$A171,'Capacity Summary'!$I$138:$BH$138,0))&lt;&gt;0,INDEX('Capacity Summary'!$I$139:$BH$238,MATCH('Capacity Backing (Hide)'!E$132,'Capacity Summary'!$B$139:$B$238,0),MATCH('Capacity Backing (Hide)'!$A171,'Capacity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(Hide)'!$A171,'Capacity Summary'!$I$138:$BH$138,0))="x",INDEX('Capacity Summary'!$C$139:$F$238,MATCH('Capacity Backing (Hide)'!F$132,'Capacity Summary'!$B$139:$B$238,0),4),IF(INDEX('Capacity Summary'!$I$139:$BH$238,MATCH('Capacity Backing (Hide)'!F$132,'Capacity Summary'!$B$139:$B$238,0),MATCH('Capacity Backing (Hide)'!$A171,'Capacity Summary'!$I$138:$BH$138,0))&lt;&gt;0,INDEX('Capacity Summary'!$I$139:$BH$238,MATCH('Capacity Backing (Hide)'!F$132,'Capacity Summary'!$B$139:$B$238,0),MATCH('Capacity Backing (Hide)'!$A171,'Capacity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(Hide)'!$A171,'Capacity Summary'!$I$138:$BH$138,0))="x",INDEX('Capacity Summary'!$C$139:$F$238,MATCH('Capacity Backing (Hide)'!G$132,'Capacity Summary'!$B$139:$B$238,0),4),IF(INDEX('Capacity Summary'!$I$139:$BH$238,MATCH('Capacity Backing (Hide)'!G$132,'Capacity Summary'!$B$139:$B$238,0),MATCH('Capacity Backing (Hide)'!$A171,'Capacity Summary'!$I$138:$BH$138,0))&lt;&gt;0,INDEX('Capacity Summary'!$I$139:$BH$238,MATCH('Capacity Backing (Hide)'!G$132,'Capacity Summary'!$B$139:$B$238,0),MATCH('Capacity Backing (Hide)'!$A171,'Capacity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(Hide)'!$A171,'Capacity Summary'!$I$138:$BH$138,0))="x",INDEX('Capacity Summary'!$C$139:$F$238,MATCH('Capacity Backing (Hide)'!H$132,'Capacity Summary'!$B$139:$B$238,0),4),IF(INDEX('Capacity Summary'!$I$139:$BH$238,MATCH('Capacity Backing (Hide)'!H$132,'Capacity Summary'!$B$139:$B$238,0),MATCH('Capacity Backing (Hide)'!$A171,'Capacity Summary'!$I$138:$BH$138,0))&lt;&gt;0,INDEX('Capacity Summary'!$I$139:$BH$238,MATCH('Capacity Backing (Hide)'!H$132,'Capacity Summary'!$B$139:$B$238,0),MATCH('Capacity Backing (Hide)'!$A171,'Capacity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(Hide)'!$A171,'Capacity Summary'!$I$138:$BH$138,0))="x",INDEX('Capacity Summary'!$C$139:$F$238,MATCH('Capacity Backing (Hide)'!I$132,'Capacity Summary'!$B$139:$B$238,0),4),IF(INDEX('Capacity Summary'!$I$139:$BH$238,MATCH('Capacity Backing (Hide)'!I$132,'Capacity Summary'!$B$139:$B$238,0),MATCH('Capacity Backing (Hide)'!$A171,'Capacity Summary'!$I$138:$BH$138,0))&lt;&gt;0,INDEX('Capacity Summary'!$I$139:$BH$238,MATCH('Capacity Backing (Hide)'!I$132,'Capacity Summary'!$B$139:$B$238,0),MATCH('Capacity Backing (Hide)'!$A171,'Capacity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(Hide)'!$A171,'Capacity Summary'!$I$138:$BH$138,0))="x",INDEX('Capacity Summary'!$C$139:$F$238,MATCH('Capacity Backing (Hide)'!J$132,'Capacity Summary'!$B$139:$B$238,0),4),IF(INDEX('Capacity Summary'!$I$139:$BH$238,MATCH('Capacity Backing (Hide)'!J$132,'Capacity Summary'!$B$139:$B$238,0),MATCH('Capacity Backing (Hide)'!$A171,'Capacity Summary'!$I$138:$BH$138,0))&lt;&gt;0,INDEX('Capacity Summary'!$I$139:$BH$238,MATCH('Capacity Backing (Hide)'!J$132,'Capacity Summary'!$B$139:$B$238,0),MATCH('Capacity Backing (Hide)'!$A171,'Capacity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(Hide)'!$A171,'Capacity Summary'!$I$138:$BH$138,0))="x",INDEX('Capacity Summary'!$C$139:$F$238,MATCH('Capacity Backing (Hide)'!K$132,'Capacity Summary'!$B$139:$B$238,0),4),IF(INDEX('Capacity Summary'!$I$139:$BH$238,MATCH('Capacity Backing (Hide)'!K$132,'Capacity Summary'!$B$139:$B$238,0),MATCH('Capacity Backing (Hide)'!$A171,'Capacity Summary'!$I$138:$BH$138,0))&lt;&gt;0,INDEX('Capacity Summary'!$I$139:$BH$238,MATCH('Capacity Backing (Hide)'!K$132,'Capacity Summary'!$B$139:$B$238,0),MATCH('Capacity Backing (Hide)'!$A171,'Capacity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(Hide)'!$A171,'Capacity Summary'!$I$138:$BH$138,0))="x",INDEX('Capacity Summary'!$C$139:$F$238,MATCH('Capacity Backing (Hide)'!L$132,'Capacity Summary'!$B$139:$B$238,0),4),IF(INDEX('Capacity Summary'!$I$139:$BH$238,MATCH('Capacity Backing (Hide)'!L$132,'Capacity Summary'!$B$139:$B$238,0),MATCH('Capacity Backing (Hide)'!$A171,'Capacity Summary'!$I$138:$BH$138,0))&lt;&gt;0,INDEX('Capacity Summary'!$I$139:$BH$238,MATCH('Capacity Backing (Hide)'!L$132,'Capacity Summary'!$B$139:$B$238,0),MATCH('Capacity Backing (Hide)'!$A171,'Capacity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(Hide)'!$A171,'Capacity Summary'!$I$138:$BH$138,0))="x",INDEX('Capacity Summary'!$C$139:$F$238,MATCH('Capacity Backing (Hide)'!M$132,'Capacity Summary'!$B$139:$B$238,0),4),IF(INDEX('Capacity Summary'!$I$139:$BH$238,MATCH('Capacity Backing (Hide)'!M$132,'Capacity Summary'!$B$139:$B$238,0),MATCH('Capacity Backing (Hide)'!$A171,'Capacity Summary'!$I$138:$BH$138,0))&lt;&gt;0,INDEX('Capacity Summary'!$I$139:$BH$238,MATCH('Capacity Backing (Hide)'!M$132,'Capacity Summary'!$B$139:$B$238,0),MATCH('Capacity Backing (Hide)'!$A171,'Capacity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(Hide)'!$A171,'Capacity Summary'!$I$138:$BH$138,0))="x",INDEX('Capacity Summary'!$C$139:$F$238,MATCH('Capacity Backing (Hide)'!N$132,'Capacity Summary'!$B$139:$B$238,0),4),IF(INDEX('Capacity Summary'!$I$139:$BH$238,MATCH('Capacity Backing (Hide)'!N$132,'Capacity Summary'!$B$139:$B$238,0),MATCH('Capacity Backing (Hide)'!$A171,'Capacity Summary'!$I$138:$BH$138,0))&lt;&gt;0,INDEX('Capacity Summary'!$I$139:$BH$238,MATCH('Capacity Backing (Hide)'!N$132,'Capacity Summary'!$B$139:$B$238,0),MATCH('Capacity Backing (Hide)'!$A171,'Capacity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(Hide)'!$A171,'Capacity Summary'!$I$138:$BH$138,0))="x",INDEX('Capacity Summary'!$C$139:$F$238,MATCH('Capacity Backing (Hide)'!O$132,'Capacity Summary'!$B$139:$B$238,0),4),IF(INDEX('Capacity Summary'!$I$139:$BH$238,MATCH('Capacity Backing (Hide)'!O$132,'Capacity Summary'!$B$139:$B$238,0),MATCH('Capacity Backing (Hide)'!$A171,'Capacity Summary'!$I$138:$BH$138,0))&lt;&gt;0,INDEX('Capacity Summary'!$I$139:$BH$238,MATCH('Capacity Backing (Hide)'!O$132,'Capacity Summary'!$B$139:$B$238,0),MATCH('Capacity Backing (Hide)'!$A171,'Capacity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(Hide)'!$A171,'Capacity Summary'!$I$138:$BH$138,0))="x",INDEX('Capacity Summary'!$C$139:$F$238,MATCH('Capacity Backing (Hide)'!P$132,'Capacity Summary'!$B$139:$B$238,0),4),IF(INDEX('Capacity Summary'!$I$139:$BH$238,MATCH('Capacity Backing (Hide)'!P$132,'Capacity Summary'!$B$139:$B$238,0),MATCH('Capacity Backing (Hide)'!$A171,'Capacity Summary'!$I$138:$BH$138,0))&lt;&gt;0,INDEX('Capacity Summary'!$I$139:$BH$238,MATCH('Capacity Backing (Hide)'!P$132,'Capacity Summary'!$B$139:$B$238,0),MATCH('Capacity Backing (Hide)'!$A171,'Capacity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(Hide)'!$A171,'Capacity Summary'!$I$138:$BH$138,0))="x",INDEX('Capacity Summary'!$C$139:$F$238,MATCH('Capacity Backing (Hide)'!Q$132,'Capacity Summary'!$B$139:$B$238,0),4),IF(INDEX('Capacity Summary'!$I$139:$BH$238,MATCH('Capacity Backing (Hide)'!Q$132,'Capacity Summary'!$B$139:$B$238,0),MATCH('Capacity Backing (Hide)'!$A171,'Capacity Summary'!$I$138:$BH$138,0))&lt;&gt;0,INDEX('Capacity Summary'!$I$139:$BH$238,MATCH('Capacity Backing (Hide)'!Q$132,'Capacity Summary'!$B$139:$B$238,0),MATCH('Capacity Backing (Hide)'!$A171,'Capacity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(Hide)'!$A171,'Capacity Summary'!$I$138:$BH$138,0))="x",INDEX('Capacity Summary'!$C$139:$F$238,MATCH('Capacity Backing (Hide)'!R$132,'Capacity Summary'!$B$139:$B$238,0),4),IF(INDEX('Capacity Summary'!$I$139:$BH$238,MATCH('Capacity Backing (Hide)'!R$132,'Capacity Summary'!$B$139:$B$238,0),MATCH('Capacity Backing (Hide)'!$A171,'Capacity Summary'!$I$138:$BH$138,0))&lt;&gt;0,INDEX('Capacity Summary'!$I$139:$BH$238,MATCH('Capacity Backing (Hide)'!R$132,'Capacity Summary'!$B$139:$B$238,0),MATCH('Capacity Backing (Hide)'!$A171,'Capacity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(Hide)'!$A171,'Capacity Summary'!$I$138:$BH$138,0))="x",INDEX('Capacity Summary'!$C$139:$F$238,MATCH('Capacity Backing (Hide)'!S$132,'Capacity Summary'!$B$139:$B$238,0),4),IF(INDEX('Capacity Summary'!$I$139:$BH$238,MATCH('Capacity Backing (Hide)'!S$132,'Capacity Summary'!$B$139:$B$238,0),MATCH('Capacity Backing (Hide)'!$A171,'Capacity Summary'!$I$138:$BH$138,0))&lt;&gt;0,INDEX('Capacity Summary'!$I$139:$BH$238,MATCH('Capacity Backing (Hide)'!S$132,'Capacity Summary'!$B$139:$B$238,0),MATCH('Capacity Backing (Hide)'!$A171,'Capacity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(Hide)'!$A171,'Capacity Summary'!$I$138:$BH$138,0))="x",INDEX('Capacity Summary'!$C$139:$F$238,MATCH('Capacity Backing (Hide)'!T$132,'Capacity Summary'!$B$139:$B$238,0),4),IF(INDEX('Capacity Summary'!$I$139:$BH$238,MATCH('Capacity Backing (Hide)'!T$132,'Capacity Summary'!$B$139:$B$238,0),MATCH('Capacity Backing (Hide)'!$A171,'Capacity Summary'!$I$138:$BH$138,0))&lt;&gt;0,INDEX('Capacity Summary'!$I$139:$BH$238,MATCH('Capacity Backing (Hide)'!T$132,'Capacity Summary'!$B$139:$B$238,0),MATCH('Capacity Backing (Hide)'!$A171,'Capacity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(Hide)'!$A171,'Capacity Summary'!$I$138:$BH$138,0))="x",INDEX('Capacity Summary'!$C$139:$F$238,MATCH('Capacity Backing (Hide)'!U$132,'Capacity Summary'!$B$139:$B$238,0),4),IF(INDEX('Capacity Summary'!$I$139:$BH$238,MATCH('Capacity Backing (Hide)'!U$132,'Capacity Summary'!$B$139:$B$238,0),MATCH('Capacity Backing (Hide)'!$A171,'Capacity Summary'!$I$138:$BH$138,0))&lt;&gt;0,INDEX('Capacity Summary'!$I$139:$BH$238,MATCH('Capacity Backing (Hide)'!U$132,'Capacity Summary'!$B$139:$B$238,0),MATCH('Capacity Backing (Hide)'!$A171,'Capacity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(Hide)'!$A171,'Capacity Summary'!$I$138:$BH$138,0))="x",INDEX('Capacity Summary'!$C$139:$F$238,MATCH('Capacity Backing (Hide)'!V$132,'Capacity Summary'!$B$139:$B$238,0),4),IF(INDEX('Capacity Summary'!$I$139:$BH$238,MATCH('Capacity Backing (Hide)'!V$132,'Capacity Summary'!$B$139:$B$238,0),MATCH('Capacity Backing (Hide)'!$A171,'Capacity Summary'!$I$138:$BH$138,0))&lt;&gt;0,INDEX('Capacity Summary'!$I$139:$BH$238,MATCH('Capacity Backing (Hide)'!V$132,'Capacity Summary'!$B$139:$B$238,0),MATCH('Capacity Backing (Hide)'!$A171,'Capacity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(Hide)'!$A171,'Capacity Summary'!$I$138:$BH$138,0))="x",INDEX('Capacity Summary'!$C$139:$F$238,MATCH('Capacity Backing (Hide)'!W$132,'Capacity Summary'!$B$139:$B$238,0),4),IF(INDEX('Capacity Summary'!$I$139:$BH$238,MATCH('Capacity Backing (Hide)'!W$132,'Capacity Summary'!$B$139:$B$238,0),MATCH('Capacity Backing (Hide)'!$A171,'Capacity Summary'!$I$138:$BH$138,0))&lt;&gt;0,INDEX('Capacity Summary'!$I$139:$BH$238,MATCH('Capacity Backing (Hide)'!W$132,'Capacity Summary'!$B$139:$B$238,0),MATCH('Capacity Backing (Hide)'!$A171,'Capacity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(Hide)'!$A171,'Capacity Summary'!$I$138:$BH$138,0))="x",INDEX('Capacity Summary'!$C$139:$F$238,MATCH('Capacity Backing (Hide)'!X$132,'Capacity Summary'!$B$139:$B$238,0),4),IF(INDEX('Capacity Summary'!$I$139:$BH$238,MATCH('Capacity Backing (Hide)'!X$132,'Capacity Summary'!$B$139:$B$238,0),MATCH('Capacity Backing (Hide)'!$A171,'Capacity Summary'!$I$138:$BH$138,0))&lt;&gt;0,INDEX('Capacity Summary'!$I$139:$BH$238,MATCH('Capacity Backing (Hide)'!X$132,'Capacity Summary'!$B$139:$B$238,0),MATCH('Capacity Backing (Hide)'!$A171,'Capacity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(Hide)'!$A171,'Capacity Summary'!$I$138:$BH$138,0))="x",INDEX('Capacity Summary'!$C$139:$F$238,MATCH('Capacity Backing (Hide)'!Y$132,'Capacity Summary'!$B$139:$B$238,0),4),IF(INDEX('Capacity Summary'!$I$139:$BH$238,MATCH('Capacity Backing (Hide)'!Y$132,'Capacity Summary'!$B$139:$B$238,0),MATCH('Capacity Backing (Hide)'!$A171,'Capacity Summary'!$I$138:$BH$138,0))&lt;&gt;0,INDEX('Capacity Summary'!$I$139:$BH$238,MATCH('Capacity Backing (Hide)'!Y$132,'Capacity Summary'!$B$139:$B$238,0),MATCH('Capacity Backing (Hide)'!$A171,'Capacity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(Hide)'!$A171,'Capacity Summary'!$I$138:$BH$138,0))="x",INDEX('Capacity Summary'!$C$139:$F$238,MATCH('Capacity Backing (Hide)'!Z$132,'Capacity Summary'!$B$139:$B$238,0),4),IF(INDEX('Capacity Summary'!$I$139:$BH$238,MATCH('Capacity Backing (Hide)'!Z$132,'Capacity Summary'!$B$139:$B$238,0),MATCH('Capacity Backing (Hide)'!$A171,'Capacity Summary'!$I$138:$BH$138,0))&lt;&gt;0,INDEX('Capacity Summary'!$I$139:$BH$238,MATCH('Capacity Backing (Hide)'!Z$132,'Capacity Summary'!$B$139:$B$238,0),MATCH('Capacity Backing (Hide)'!$A171,'Capacity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(Hide)'!$A171,'Capacity Summary'!$I$138:$BH$138,0))="x",INDEX('Capacity Summary'!$C$139:$F$238,MATCH('Capacity Backing (Hide)'!AA$132,'Capacity Summary'!$B$139:$B$238,0),4),IF(INDEX('Capacity Summary'!$I$139:$BH$238,MATCH('Capacity Backing (Hide)'!AA$132,'Capacity Summary'!$B$139:$B$238,0),MATCH('Capacity Backing (Hide)'!$A171,'Capacity Summary'!$I$138:$BH$138,0))&lt;&gt;0,INDEX('Capacity Summary'!$I$139:$BH$238,MATCH('Capacity Backing (Hide)'!AA$132,'Capacity Summary'!$B$139:$B$238,0),MATCH('Capacity Backing (Hide)'!$A171,'Capacity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(Hide)'!$A171,'Capacity Summary'!$I$138:$BH$138,0))="x",INDEX('Capacity Summary'!$C$139:$F$238,MATCH('Capacity Backing (Hide)'!AB$132,'Capacity Summary'!$B$139:$B$238,0),4),IF(INDEX('Capacity Summary'!$I$139:$BH$238,MATCH('Capacity Backing (Hide)'!AB$132,'Capacity Summary'!$B$139:$B$238,0),MATCH('Capacity Backing (Hide)'!$A171,'Capacity Summary'!$I$138:$BH$138,0))&lt;&gt;0,INDEX('Capacity Summary'!$I$139:$BH$238,MATCH('Capacity Backing (Hide)'!AB$132,'Capacity Summary'!$B$139:$B$238,0),MATCH('Capacity Backing (Hide)'!$A171,'Capacity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(Hide)'!$A171,'Capacity Summary'!$I$138:$BH$138,0))="x",INDEX('Capacity Summary'!$C$139:$F$238,MATCH('Capacity Backing (Hide)'!AC$132,'Capacity Summary'!$B$139:$B$238,0),4),IF(INDEX('Capacity Summary'!$I$139:$BH$238,MATCH('Capacity Backing (Hide)'!AC$132,'Capacity Summary'!$B$139:$B$238,0),MATCH('Capacity Backing (Hide)'!$A171,'Capacity Summary'!$I$138:$BH$138,0))&lt;&gt;0,INDEX('Capacity Summary'!$I$139:$BH$238,MATCH('Capacity Backing (Hide)'!AC$132,'Capacity Summary'!$B$139:$B$238,0),MATCH('Capacity Backing (Hide)'!$A171,'Capacity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(Hide)'!$A171,'Capacity Summary'!$I$138:$BH$138,0))="x",INDEX('Capacity Summary'!$C$139:$F$238,MATCH('Capacity Backing (Hide)'!AD$132,'Capacity Summary'!$B$139:$B$238,0),4),IF(INDEX('Capacity Summary'!$I$139:$BH$238,MATCH('Capacity Backing (Hide)'!AD$132,'Capacity Summary'!$B$139:$B$238,0),MATCH('Capacity Backing (Hide)'!$A171,'Capacity Summary'!$I$138:$BH$138,0))&lt;&gt;0,INDEX('Capacity Summary'!$I$139:$BH$238,MATCH('Capacity Backing (Hide)'!AD$132,'Capacity Summary'!$B$139:$B$238,0),MATCH('Capacity Backing (Hide)'!$A171,'Capacity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(Hide)'!$A171,'Capacity Summary'!$I$138:$BH$138,0))="x",INDEX('Capacity Summary'!$C$139:$F$238,MATCH('Capacity Backing (Hide)'!AE$132,'Capacity Summary'!$B$139:$B$238,0),4),IF(INDEX('Capacity Summary'!$I$139:$BH$238,MATCH('Capacity Backing (Hide)'!AE$132,'Capacity Summary'!$B$139:$B$238,0),MATCH('Capacity Backing (Hide)'!$A171,'Capacity Summary'!$I$138:$BH$138,0))&lt;&gt;0,INDEX('Capacity Summary'!$I$139:$BH$238,MATCH('Capacity Backing (Hide)'!AE$132,'Capacity Summary'!$B$139:$B$238,0),MATCH('Capacity Backing (Hide)'!$A171,'Capacity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(Hide)'!$A171,'Capacity Summary'!$I$138:$BH$138,0))="x",INDEX('Capacity Summary'!$C$139:$F$238,MATCH('Capacity Backing (Hide)'!AF$132,'Capacity Summary'!$B$139:$B$238,0),4),IF(INDEX('Capacity Summary'!$I$139:$BH$238,MATCH('Capacity Backing (Hide)'!AF$132,'Capacity Summary'!$B$139:$B$238,0),MATCH('Capacity Backing (Hide)'!$A171,'Capacity Summary'!$I$138:$BH$138,0))&lt;&gt;0,INDEX('Capacity Summary'!$I$139:$BH$238,MATCH('Capacity Backing (Hide)'!AF$132,'Capacity Summary'!$B$139:$B$238,0),MATCH('Capacity Backing (Hide)'!$A171,'Capacity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(Hide)'!$A171,'Capacity Summary'!$I$138:$BH$138,0))="x",INDEX('Capacity Summary'!$C$139:$F$238,MATCH('Capacity Backing (Hide)'!AG$132,'Capacity Summary'!$B$139:$B$238,0),4),IF(INDEX('Capacity Summary'!$I$139:$BH$238,MATCH('Capacity Backing (Hide)'!AG$132,'Capacity Summary'!$B$139:$B$238,0),MATCH('Capacity Backing (Hide)'!$A171,'Capacity Summary'!$I$138:$BH$138,0))&lt;&gt;0,INDEX('Capacity Summary'!$I$139:$BH$238,MATCH('Capacity Backing (Hide)'!AG$132,'Capacity Summary'!$B$139:$B$238,0),MATCH('Capacity Backing (Hide)'!$A171,'Capacity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(Hide)'!$A171,'Capacity Summary'!$I$138:$BH$138,0))="x",INDEX('Capacity Summary'!$C$139:$F$238,MATCH('Capacity Backing (Hide)'!AH$132,'Capacity Summary'!$B$139:$B$238,0),4),IF(INDEX('Capacity Summary'!$I$139:$BH$238,MATCH('Capacity Backing (Hide)'!AH$132,'Capacity Summary'!$B$139:$B$238,0),MATCH('Capacity Backing (Hide)'!$A171,'Capacity Summary'!$I$138:$BH$138,0))&lt;&gt;0,INDEX('Capacity Summary'!$I$139:$BH$238,MATCH('Capacity Backing (Hide)'!AH$132,'Capacity Summary'!$B$139:$B$238,0),MATCH('Capacity Backing (Hide)'!$A171,'Capacity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(Hide)'!$A171,'Capacity Summary'!$I$138:$BH$138,0))="x",INDEX('Capacity Summary'!$C$139:$F$238,MATCH('Capacity Backing (Hide)'!AI$132,'Capacity Summary'!$B$139:$B$238,0),4),IF(INDEX('Capacity Summary'!$I$139:$BH$238,MATCH('Capacity Backing (Hide)'!AI$132,'Capacity Summary'!$B$139:$B$238,0),MATCH('Capacity Backing (Hide)'!$A171,'Capacity Summary'!$I$138:$BH$138,0))&lt;&gt;0,INDEX('Capacity Summary'!$I$139:$BH$238,MATCH('Capacity Backing (Hide)'!AI$132,'Capacity Summary'!$B$139:$B$238,0),MATCH('Capacity Backing (Hide)'!$A171,'Capacity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(Hide)'!$A171,'Capacity Summary'!$I$138:$BH$138,0))="x",INDEX('Capacity Summary'!$C$139:$F$238,MATCH('Capacity Backing (Hide)'!AJ$132,'Capacity Summary'!$B$139:$B$238,0),4),IF(INDEX('Capacity Summary'!$I$139:$BH$238,MATCH('Capacity Backing (Hide)'!AJ$132,'Capacity Summary'!$B$139:$B$238,0),MATCH('Capacity Backing (Hide)'!$A171,'Capacity Summary'!$I$138:$BH$138,0))&lt;&gt;0,INDEX('Capacity Summary'!$I$139:$BH$238,MATCH('Capacity Backing (Hide)'!AJ$132,'Capacity Summary'!$B$139:$B$238,0),MATCH('Capacity Backing (Hide)'!$A171,'Capacity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(Hide)'!$A171,'Capacity Summary'!$I$138:$BH$138,0))="x",INDEX('Capacity Summary'!$C$139:$F$238,MATCH('Capacity Backing (Hide)'!AK$132,'Capacity Summary'!$B$139:$B$238,0),4),IF(INDEX('Capacity Summary'!$I$139:$BH$238,MATCH('Capacity Backing (Hide)'!AK$132,'Capacity Summary'!$B$139:$B$238,0),MATCH('Capacity Backing (Hide)'!$A171,'Capacity Summary'!$I$138:$BH$138,0))&lt;&gt;0,INDEX('Capacity Summary'!$I$139:$BH$238,MATCH('Capacity Backing (Hide)'!AK$132,'Capacity Summary'!$B$139:$B$238,0),MATCH('Capacity Backing (Hide)'!$A171,'Capacity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(Hide)'!$A171,'Capacity Summary'!$I$138:$BH$138,0))="x",INDEX('Capacity Summary'!$C$139:$F$238,MATCH('Capacity Backing (Hide)'!AL$132,'Capacity Summary'!$B$139:$B$238,0),4),IF(INDEX('Capacity Summary'!$I$139:$BH$238,MATCH('Capacity Backing (Hide)'!AL$132,'Capacity Summary'!$B$139:$B$238,0),MATCH('Capacity Backing (Hide)'!$A171,'Capacity Summary'!$I$138:$BH$138,0))&lt;&gt;0,INDEX('Capacity Summary'!$I$139:$BH$238,MATCH('Capacity Backing (Hide)'!AL$132,'Capacity Summary'!$B$139:$B$238,0),MATCH('Capacity Backing (Hide)'!$A171,'Capacity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(Hide)'!$A171,'Capacity Summary'!$I$138:$BH$138,0))="x",INDEX('Capacity Summary'!$C$139:$F$238,MATCH('Capacity Backing (Hide)'!AM$132,'Capacity Summary'!$B$139:$B$238,0),4),IF(INDEX('Capacity Summary'!$I$139:$BH$238,MATCH('Capacity Backing (Hide)'!AM$132,'Capacity Summary'!$B$139:$B$238,0),MATCH('Capacity Backing (Hide)'!$A171,'Capacity Summary'!$I$138:$BH$138,0))&lt;&gt;0,INDEX('Capacity Summary'!$I$139:$BH$238,MATCH('Capacity Backing (Hide)'!AM$132,'Capacity Summary'!$B$139:$B$238,0),MATCH('Capacity Backing (Hide)'!$A171,'Capacity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(Hide)'!$A171,'Capacity Summary'!$I$138:$BH$138,0))="x",INDEX('Capacity Summary'!$C$139:$F$238,MATCH('Capacity Backing (Hide)'!AN$132,'Capacity Summary'!$B$139:$B$238,0),4),IF(INDEX('Capacity Summary'!$I$139:$BH$238,MATCH('Capacity Backing (Hide)'!AN$132,'Capacity Summary'!$B$139:$B$238,0),MATCH('Capacity Backing (Hide)'!$A171,'Capacity Summary'!$I$138:$BH$138,0))&lt;&gt;0,INDEX('Capacity Summary'!$I$139:$BH$238,MATCH('Capacity Backing (Hide)'!AN$132,'Capacity Summary'!$B$139:$B$238,0),MATCH('Capacity Backing (Hide)'!$A171,'Capacity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(Hide)'!$A171,'Capacity Summary'!$I$138:$BH$138,0))="x",INDEX('Capacity Summary'!$C$139:$F$238,MATCH('Capacity Backing (Hide)'!AO$132,'Capacity Summary'!$B$139:$B$238,0),4),IF(INDEX('Capacity Summary'!$I$139:$BH$238,MATCH('Capacity Backing (Hide)'!AO$132,'Capacity Summary'!$B$139:$B$238,0),MATCH('Capacity Backing (Hide)'!$A171,'Capacity Summary'!$I$138:$BH$138,0))&lt;&gt;0,INDEX('Capacity Summary'!$I$139:$BH$238,MATCH('Capacity Backing (Hide)'!AO$132,'Capacity Summary'!$B$139:$B$238,0),MATCH('Capacity Backing (Hide)'!$A171,'Capacity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(Hide)'!$A171,'Capacity Summary'!$I$138:$BH$138,0))="x",INDEX('Capacity Summary'!$C$139:$F$238,MATCH('Capacity Backing (Hide)'!AP$132,'Capacity Summary'!$B$139:$B$238,0),4),IF(INDEX('Capacity Summary'!$I$139:$BH$238,MATCH('Capacity Backing (Hide)'!AP$132,'Capacity Summary'!$B$139:$B$238,0),MATCH('Capacity Backing (Hide)'!$A171,'Capacity Summary'!$I$138:$BH$138,0))&lt;&gt;0,INDEX('Capacity Summary'!$I$139:$BH$238,MATCH('Capacity Backing (Hide)'!AP$132,'Capacity Summary'!$B$139:$B$238,0),MATCH('Capacity Backing (Hide)'!$A171,'Capacity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(Hide)'!$A171,'Capacity Summary'!$I$138:$BH$138,0))="x",INDEX('Capacity Summary'!$C$139:$F$238,MATCH('Capacity Backing (Hide)'!AQ$132,'Capacity Summary'!$B$139:$B$238,0),4),IF(INDEX('Capacity Summary'!$I$139:$BH$238,MATCH('Capacity Backing (Hide)'!AQ$132,'Capacity Summary'!$B$139:$B$238,0),MATCH('Capacity Backing (Hide)'!$A171,'Capacity Summary'!$I$138:$BH$138,0))&lt;&gt;0,INDEX('Capacity Summary'!$I$139:$BH$238,MATCH('Capacity Backing (Hide)'!AQ$132,'Capacity Summary'!$B$139:$B$238,0),MATCH('Capacity Backing (Hide)'!$A171,'Capacity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(Hide)'!$A171,'Capacity Summary'!$I$138:$BH$138,0))="x",INDEX('Capacity Summary'!$C$139:$F$238,MATCH('Capacity Backing (Hide)'!AR$132,'Capacity Summary'!$B$139:$B$238,0),4),IF(INDEX('Capacity Summary'!$I$139:$BH$238,MATCH('Capacity Backing (Hide)'!AR$132,'Capacity Summary'!$B$139:$B$238,0),MATCH('Capacity Backing (Hide)'!$A171,'Capacity Summary'!$I$138:$BH$138,0))&lt;&gt;0,INDEX('Capacity Summary'!$I$139:$BH$238,MATCH('Capacity Backing (Hide)'!AR$132,'Capacity Summary'!$B$139:$B$238,0),MATCH('Capacity Backing (Hide)'!$A171,'Capacity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(Hide)'!$A171,'Capacity Summary'!$I$138:$BH$138,0))="x",INDEX('Capacity Summary'!$C$139:$F$238,MATCH('Capacity Backing (Hide)'!AS$132,'Capacity Summary'!$B$139:$B$238,0),4),IF(INDEX('Capacity Summary'!$I$139:$BH$238,MATCH('Capacity Backing (Hide)'!AS$132,'Capacity Summary'!$B$139:$B$238,0),MATCH('Capacity Backing (Hide)'!$A171,'Capacity Summary'!$I$138:$BH$138,0))&lt;&gt;0,INDEX('Capacity Summary'!$I$139:$BH$238,MATCH('Capacity Backing (Hide)'!AS$132,'Capacity Summary'!$B$139:$B$238,0),MATCH('Capacity Backing (Hide)'!$A171,'Capacity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(Hide)'!$A171,'Capacity Summary'!$I$138:$BH$138,0))="x",INDEX('Capacity Summary'!$C$139:$F$238,MATCH('Capacity Backing (Hide)'!AT$132,'Capacity Summary'!$B$139:$B$238,0),4),IF(INDEX('Capacity Summary'!$I$139:$BH$238,MATCH('Capacity Backing (Hide)'!AT$132,'Capacity Summary'!$B$139:$B$238,0),MATCH('Capacity Backing (Hide)'!$A171,'Capacity Summary'!$I$138:$BH$138,0))&lt;&gt;0,INDEX('Capacity Summary'!$I$139:$BH$238,MATCH('Capacity Backing (Hide)'!AT$132,'Capacity Summary'!$B$139:$B$238,0),MATCH('Capacity Backing (Hide)'!$A171,'Capacity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(Hide)'!$A171,'Capacity Summary'!$I$138:$BH$138,0))="x",INDEX('Capacity Summary'!$C$139:$F$238,MATCH('Capacity Backing (Hide)'!AU$132,'Capacity Summary'!$B$139:$B$238,0),4),IF(INDEX('Capacity Summary'!$I$139:$BH$238,MATCH('Capacity Backing (Hide)'!AU$132,'Capacity Summary'!$B$139:$B$238,0),MATCH('Capacity Backing (Hide)'!$A171,'Capacity Summary'!$I$138:$BH$138,0))&lt;&gt;0,INDEX('Capacity Summary'!$I$139:$BH$238,MATCH('Capacity Backing (Hide)'!AU$132,'Capacity Summary'!$B$139:$B$238,0),MATCH('Capacity Backing (Hide)'!$A171,'Capacity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(Hide)'!$A171,'Capacity Summary'!$I$138:$BH$138,0))="x",INDEX('Capacity Summary'!$C$139:$F$238,MATCH('Capacity Backing (Hide)'!AV$132,'Capacity Summary'!$B$139:$B$238,0),4),IF(INDEX('Capacity Summary'!$I$139:$BH$238,MATCH('Capacity Backing (Hide)'!AV$132,'Capacity Summary'!$B$139:$B$238,0),MATCH('Capacity Backing (Hide)'!$A171,'Capacity Summary'!$I$138:$BH$138,0))&lt;&gt;0,INDEX('Capacity Summary'!$I$139:$BH$238,MATCH('Capacity Backing (Hide)'!AV$132,'Capacity Summary'!$B$139:$B$238,0),MATCH('Capacity Backing (Hide)'!$A171,'Capacity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(Hide)'!$A171,'Capacity Summary'!$I$138:$BH$138,0))="x",INDEX('Capacity Summary'!$C$139:$F$238,MATCH('Capacity Backing (Hide)'!AW$132,'Capacity Summary'!$B$139:$B$238,0),4),IF(INDEX('Capacity Summary'!$I$139:$BH$238,MATCH('Capacity Backing (Hide)'!AW$132,'Capacity Summary'!$B$139:$B$238,0),MATCH('Capacity Backing (Hide)'!$A171,'Capacity Summary'!$I$138:$BH$138,0))&lt;&gt;0,INDEX('Capacity Summary'!$I$139:$BH$238,MATCH('Capacity Backing (Hide)'!AW$132,'Capacity Summary'!$B$139:$B$238,0),MATCH('Capacity Backing (Hide)'!$A171,'Capacity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(Hide)'!$A171,'Capacity Summary'!$I$138:$BH$138,0))="x",INDEX('Capacity Summary'!$C$139:$F$238,MATCH('Capacity Backing (Hide)'!AX$132,'Capacity Summary'!$B$139:$B$238,0),4),IF(INDEX('Capacity Summary'!$I$139:$BH$238,MATCH('Capacity Backing (Hide)'!AX$132,'Capacity Summary'!$B$139:$B$238,0),MATCH('Capacity Backing (Hide)'!$A171,'Capacity Summary'!$I$138:$BH$138,0))&lt;&gt;0,INDEX('Capacity Summary'!$I$139:$BH$238,MATCH('Capacity Backing (Hide)'!AX$132,'Capacity Summary'!$B$139:$B$238,0),MATCH('Capacity Backing (Hide)'!$A171,'Capacity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(Hide)'!$A171,'Capacity Summary'!$I$138:$BH$138,0))="x",INDEX('Capacity Summary'!$C$139:$F$238,MATCH('Capacity Backing (Hide)'!AY$132,'Capacity Summary'!$B$139:$B$238,0),4),IF(INDEX('Capacity Summary'!$I$139:$BH$238,MATCH('Capacity Backing (Hide)'!AY$132,'Capacity Summary'!$B$139:$B$238,0),MATCH('Capacity Backing (Hide)'!$A171,'Capacity Summary'!$I$138:$BH$138,0))&lt;&gt;0,INDEX('Capacity Summary'!$I$139:$BH$238,MATCH('Capacity Backing (Hide)'!AY$132,'Capacity Summary'!$B$139:$B$238,0),MATCH('Capacity Backing (Hide)'!$A171,'Capacity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(Hide)'!$A171,'Capacity Summary'!$I$138:$BH$138,0))="x",INDEX('Capacity Summary'!$C$139:$F$238,MATCH('Capacity Backing (Hide)'!AZ$132,'Capacity Summary'!$B$139:$B$238,0),4),IF(INDEX('Capacity Summary'!$I$139:$BH$238,MATCH('Capacity Backing (Hide)'!AZ$132,'Capacity Summary'!$B$139:$B$238,0),MATCH('Capacity Backing (Hide)'!$A171,'Capacity Summary'!$I$138:$BH$138,0))&lt;&gt;0,INDEX('Capacity Summary'!$I$139:$BH$238,MATCH('Capacity Backing (Hide)'!AZ$132,'Capacity Summary'!$B$139:$B$238,0),MATCH('Capacity Backing (Hide)'!$A171,'Capacity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(Hide)'!$A171,'Capacity Summary'!$I$138:$BH$138,0))="x",INDEX('Capacity Summary'!$C$139:$F$238,MATCH('Capacity Backing (Hide)'!BA$132,'Capacity Summary'!$B$139:$B$238,0),4),IF(INDEX('Capacity Summary'!$I$139:$BH$238,MATCH('Capacity Backing (Hide)'!BA$132,'Capacity Summary'!$B$139:$B$238,0),MATCH('Capacity Backing (Hide)'!$A171,'Capacity Summary'!$I$138:$BH$138,0))&lt;&gt;0,INDEX('Capacity Summary'!$I$139:$BH$238,MATCH('Capacity Backing (Hide)'!BA$132,'Capacity Summary'!$B$139:$B$238,0),MATCH('Capacity Backing (Hide)'!$A171,'Capacity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(Hide)'!$A171,'Capacity Summary'!$I$138:$BH$138,0))="x",INDEX('Capacity Summary'!$C$139:$F$238,MATCH('Capacity Backing (Hide)'!BB$132,'Capacity Summary'!$B$139:$B$238,0),4),IF(INDEX('Capacity Summary'!$I$139:$BH$238,MATCH('Capacity Backing (Hide)'!BB$132,'Capacity Summary'!$B$139:$B$238,0),MATCH('Capacity Backing (Hide)'!$A171,'Capacity Summary'!$I$138:$BH$138,0))&lt;&gt;0,INDEX('Capacity Summary'!$I$139:$BH$238,MATCH('Capacity Backing (Hide)'!BB$132,'Capacity Summary'!$B$139:$B$238,0),MATCH('Capacity Backing (Hide)'!$A171,'Capacity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(Hide)'!$A171,'Capacity Summary'!$I$138:$BH$138,0))="x",INDEX('Capacity Summary'!$C$139:$F$238,MATCH('Capacity Backing (Hide)'!BC$132,'Capacity Summary'!$B$139:$B$238,0),4),IF(INDEX('Capacity Summary'!$I$139:$BH$238,MATCH('Capacity Backing (Hide)'!BC$132,'Capacity Summary'!$B$139:$B$238,0),MATCH('Capacity Backing (Hide)'!$A171,'Capacity Summary'!$I$138:$BH$138,0))&lt;&gt;0,INDEX('Capacity Summary'!$I$139:$BH$238,MATCH('Capacity Backing (Hide)'!BC$132,'Capacity Summary'!$B$139:$B$238,0),MATCH('Capacity Backing (Hide)'!$A171,'Capacity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(Hide)'!$A171,'Capacity Summary'!$I$138:$BH$138,0))="x",INDEX('Capacity Summary'!$C$139:$F$238,MATCH('Capacity Backing (Hide)'!BD$132,'Capacity Summary'!$B$139:$B$238,0),4),IF(INDEX('Capacity Summary'!$I$139:$BH$238,MATCH('Capacity Backing (Hide)'!BD$132,'Capacity Summary'!$B$139:$B$238,0),MATCH('Capacity Backing (Hide)'!$A171,'Capacity Summary'!$I$138:$BH$138,0))&lt;&gt;0,INDEX('Capacity Summary'!$I$139:$BH$238,MATCH('Capacity Backing (Hide)'!BD$132,'Capacity Summary'!$B$139:$B$238,0),MATCH('Capacity Backing (Hide)'!$A171,'Capacity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(Hide)'!$A171,'Capacity Summary'!$I$138:$BH$138,0))="x",INDEX('Capacity Summary'!$C$139:$F$238,MATCH('Capacity Backing (Hide)'!BE$132,'Capacity Summary'!$B$139:$B$238,0),4),IF(INDEX('Capacity Summary'!$I$139:$BH$238,MATCH('Capacity Backing (Hide)'!BE$132,'Capacity Summary'!$B$139:$B$238,0),MATCH('Capacity Backing (Hide)'!$A171,'Capacity Summary'!$I$138:$BH$138,0))&lt;&gt;0,INDEX('Capacity Summary'!$I$139:$BH$238,MATCH('Capacity Backing (Hide)'!BE$132,'Capacity Summary'!$B$139:$B$238,0),MATCH('Capacity Backing (Hide)'!$A171,'Capacity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(Hide)'!$A171,'Capacity Summary'!$I$138:$BH$138,0))="x",INDEX('Capacity Summary'!$C$139:$F$238,MATCH('Capacity Backing (Hide)'!BF$132,'Capacity Summary'!$B$139:$B$238,0),4),IF(INDEX('Capacity Summary'!$I$139:$BH$238,MATCH('Capacity Backing (Hide)'!BF$132,'Capacity Summary'!$B$139:$B$238,0),MATCH('Capacity Backing (Hide)'!$A171,'Capacity Summary'!$I$138:$BH$138,0))&lt;&gt;0,INDEX('Capacity Summary'!$I$139:$BH$238,MATCH('Capacity Backing (Hide)'!BF$132,'Capacity Summary'!$B$139:$B$238,0),MATCH('Capacity Backing (Hide)'!$A171,'Capacity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(Hide)'!$A171,'Capacity Summary'!$I$138:$BH$138,0))="x",INDEX('Capacity Summary'!$C$139:$F$238,MATCH('Capacity Backing (Hide)'!BG$132,'Capacity Summary'!$B$139:$B$238,0),4),IF(INDEX('Capacity Summary'!$I$139:$BH$238,MATCH('Capacity Backing (Hide)'!BG$132,'Capacity Summary'!$B$139:$B$238,0),MATCH('Capacity Backing (Hide)'!$A171,'Capacity Summary'!$I$138:$BH$138,0))&lt;&gt;0,INDEX('Capacity Summary'!$I$139:$BH$238,MATCH('Capacity Backing (Hide)'!BG$132,'Capacity Summary'!$B$139:$B$238,0),MATCH('Capacity Backing (Hide)'!$A171,'Capacity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(Hide)'!$A171,'Capacity Summary'!$I$138:$BH$138,0))="x",INDEX('Capacity Summary'!$C$139:$F$238,MATCH('Capacity Backing (Hide)'!BH$132,'Capacity Summary'!$B$139:$B$238,0),4),IF(INDEX('Capacity Summary'!$I$139:$BH$238,MATCH('Capacity Backing (Hide)'!BH$132,'Capacity Summary'!$B$139:$B$238,0),MATCH('Capacity Backing (Hide)'!$A171,'Capacity Summary'!$I$138:$BH$138,0))&lt;&gt;0,INDEX('Capacity Summary'!$I$139:$BH$238,MATCH('Capacity Backing (Hide)'!BH$132,'Capacity Summary'!$B$139:$B$238,0),MATCH('Capacity Backing (Hide)'!$A171,'Capacity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(Hide)'!$A171,'Capacity Summary'!$I$138:$BH$138,0))="x",INDEX('Capacity Summary'!$C$139:$F$238,MATCH('Capacity Backing (Hide)'!BI$132,'Capacity Summary'!$B$139:$B$238,0),4),IF(INDEX('Capacity Summary'!$I$139:$BH$238,MATCH('Capacity Backing (Hide)'!BI$132,'Capacity Summary'!$B$139:$B$238,0),MATCH('Capacity Backing (Hide)'!$A171,'Capacity Summary'!$I$138:$BH$138,0))&lt;&gt;0,INDEX('Capacity Summary'!$I$139:$BH$238,MATCH('Capacity Backing (Hide)'!BI$132,'Capacity Summary'!$B$139:$B$238,0),MATCH('Capacity Backing (Hide)'!$A171,'Capacity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(Hide)'!$A171,'Capacity Summary'!$I$138:$BH$138,0))="x",INDEX('Capacity Summary'!$C$139:$F$238,MATCH('Capacity Backing (Hide)'!BJ$132,'Capacity Summary'!$B$139:$B$238,0),4),IF(INDEX('Capacity Summary'!$I$139:$BH$238,MATCH('Capacity Backing (Hide)'!BJ$132,'Capacity Summary'!$B$139:$B$238,0),MATCH('Capacity Backing (Hide)'!$A171,'Capacity Summary'!$I$138:$BH$138,0))&lt;&gt;0,INDEX('Capacity Summary'!$I$139:$BH$238,MATCH('Capacity Backing (Hide)'!BJ$132,'Capacity Summary'!$B$139:$B$238,0),MATCH('Capacity Backing (Hide)'!$A171,'Capacity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(Hide)'!$A171,'Capacity Summary'!$I$138:$BH$138,0))="x",INDEX('Capacity Summary'!$C$139:$F$238,MATCH('Capacity Backing (Hide)'!BK$132,'Capacity Summary'!$B$139:$B$238,0),4),IF(INDEX('Capacity Summary'!$I$139:$BH$238,MATCH('Capacity Backing (Hide)'!BK$132,'Capacity Summary'!$B$139:$B$238,0),MATCH('Capacity Backing (Hide)'!$A171,'Capacity Summary'!$I$138:$BH$138,0))&lt;&gt;0,INDEX('Capacity Summary'!$I$139:$BH$238,MATCH('Capacity Backing (Hide)'!BK$132,'Capacity Summary'!$B$139:$B$238,0),MATCH('Capacity Backing (Hide)'!$A171,'Capacity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(Hide)'!$A171,'Capacity Summary'!$I$138:$BH$138,0))="x",INDEX('Capacity Summary'!$C$139:$F$238,MATCH('Capacity Backing (Hide)'!BL$132,'Capacity Summary'!$B$139:$B$238,0),4),IF(INDEX('Capacity Summary'!$I$139:$BH$238,MATCH('Capacity Backing (Hide)'!BL$132,'Capacity Summary'!$B$139:$B$238,0),MATCH('Capacity Backing (Hide)'!$A171,'Capacity Summary'!$I$138:$BH$138,0))&lt;&gt;0,INDEX('Capacity Summary'!$I$139:$BH$238,MATCH('Capacity Backing (Hide)'!BL$132,'Capacity Summary'!$B$139:$B$238,0),MATCH('Capacity Backing (Hide)'!$A171,'Capacity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(Hide)'!$A171,'Capacity Summary'!$I$138:$BH$138,0))="x",INDEX('Capacity Summary'!$C$139:$F$238,MATCH('Capacity Backing (Hide)'!BM$132,'Capacity Summary'!$B$139:$B$238,0),4),IF(INDEX('Capacity Summary'!$I$139:$BH$238,MATCH('Capacity Backing (Hide)'!BM$132,'Capacity Summary'!$B$139:$B$238,0),MATCH('Capacity Backing (Hide)'!$A171,'Capacity Summary'!$I$138:$BH$138,0))&lt;&gt;0,INDEX('Capacity Summary'!$I$139:$BH$238,MATCH('Capacity Backing (Hide)'!BM$132,'Capacity Summary'!$B$139:$B$238,0),MATCH('Capacity Backing (Hide)'!$A171,'Capacity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(Hide)'!$A171,'Capacity Summary'!$I$138:$BH$138,0))="x",INDEX('Capacity Summary'!$C$139:$F$238,MATCH('Capacity Backing (Hide)'!BN$132,'Capacity Summary'!$B$139:$B$238,0),4),IF(INDEX('Capacity Summary'!$I$139:$BH$238,MATCH('Capacity Backing (Hide)'!BN$132,'Capacity Summary'!$B$139:$B$238,0),MATCH('Capacity Backing (Hide)'!$A171,'Capacity Summary'!$I$138:$BH$138,0))&lt;&gt;0,INDEX('Capacity Summary'!$I$139:$BH$238,MATCH('Capacity Backing (Hide)'!BN$132,'Capacity Summary'!$B$139:$B$238,0),MATCH('Capacity Backing (Hide)'!$A171,'Capacity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(Hide)'!$A171,'Capacity Summary'!$I$138:$BH$138,0))="x",INDEX('Capacity Summary'!$C$139:$F$238,MATCH('Capacity Backing (Hide)'!BO$132,'Capacity Summary'!$B$139:$B$238,0),4),IF(INDEX('Capacity Summary'!$I$139:$BH$238,MATCH('Capacity Backing (Hide)'!BO$132,'Capacity Summary'!$B$139:$B$238,0),MATCH('Capacity Backing (Hide)'!$A171,'Capacity Summary'!$I$138:$BH$138,0))&lt;&gt;0,INDEX('Capacity Summary'!$I$139:$BH$238,MATCH('Capacity Backing (Hide)'!BO$132,'Capacity Summary'!$B$139:$B$238,0),MATCH('Capacity Backing (Hide)'!$A171,'Capacity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(Hide)'!$A171,'Capacity Summary'!$I$138:$BH$138,0))="x",INDEX('Capacity Summary'!$C$139:$F$238,MATCH('Capacity Backing (Hide)'!BP$132,'Capacity Summary'!$B$139:$B$238,0),4),IF(INDEX('Capacity Summary'!$I$139:$BH$238,MATCH('Capacity Backing (Hide)'!BP$132,'Capacity Summary'!$B$139:$B$238,0),MATCH('Capacity Backing (Hide)'!$A171,'Capacity Summary'!$I$138:$BH$138,0))&lt;&gt;0,INDEX('Capacity Summary'!$I$139:$BH$238,MATCH('Capacity Backing (Hide)'!BP$132,'Capacity Summary'!$B$139:$B$238,0),MATCH('Capacity Backing (Hide)'!$A171,'Capacity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(Hide)'!$A171,'Capacity Summary'!$I$138:$BH$138,0))="x",INDEX('Capacity Summary'!$C$139:$F$238,MATCH('Capacity Backing (Hide)'!BQ$132,'Capacity Summary'!$B$139:$B$238,0),4),IF(INDEX('Capacity Summary'!$I$139:$BH$238,MATCH('Capacity Backing (Hide)'!BQ$132,'Capacity Summary'!$B$139:$B$238,0),MATCH('Capacity Backing (Hide)'!$A171,'Capacity Summary'!$I$138:$BH$138,0))&lt;&gt;0,INDEX('Capacity Summary'!$I$139:$BH$238,MATCH('Capacity Backing (Hide)'!BQ$132,'Capacity Summary'!$B$139:$B$238,0),MATCH('Capacity Backing (Hide)'!$A171,'Capacity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(Hide)'!$A171,'Capacity Summary'!$I$138:$BH$138,0))="x",INDEX('Capacity Summary'!$C$139:$F$238,MATCH('Capacity Backing (Hide)'!BR$132,'Capacity Summary'!$B$139:$B$238,0),4),IF(INDEX('Capacity Summary'!$I$139:$BH$238,MATCH('Capacity Backing (Hide)'!BR$132,'Capacity Summary'!$B$139:$B$238,0),MATCH('Capacity Backing (Hide)'!$A171,'Capacity Summary'!$I$138:$BH$138,0))&lt;&gt;0,INDEX('Capacity Summary'!$I$139:$BH$238,MATCH('Capacity Backing (Hide)'!BR$132,'Capacity Summary'!$B$139:$B$238,0),MATCH('Capacity Backing (Hide)'!$A171,'Capacity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(Hide)'!$A171,'Capacity Summary'!$I$138:$BH$138,0))="x",INDEX('Capacity Summary'!$C$139:$F$238,MATCH('Capacity Backing (Hide)'!BS$132,'Capacity Summary'!$B$139:$B$238,0),4),IF(INDEX('Capacity Summary'!$I$139:$BH$238,MATCH('Capacity Backing (Hide)'!BS$132,'Capacity Summary'!$B$139:$B$238,0),MATCH('Capacity Backing (Hide)'!$A171,'Capacity Summary'!$I$138:$BH$138,0))&lt;&gt;0,INDEX('Capacity Summary'!$I$139:$BH$238,MATCH('Capacity Backing (Hide)'!BS$132,'Capacity Summary'!$B$139:$B$238,0),MATCH('Capacity Backing (Hide)'!$A171,'Capacity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(Hide)'!$A171,'Capacity Summary'!$I$138:$BH$138,0))="x",INDEX('Capacity Summary'!$C$139:$F$238,MATCH('Capacity Backing (Hide)'!BT$132,'Capacity Summary'!$B$139:$B$238,0),4),IF(INDEX('Capacity Summary'!$I$139:$BH$238,MATCH('Capacity Backing (Hide)'!BT$132,'Capacity Summary'!$B$139:$B$238,0),MATCH('Capacity Backing (Hide)'!$A171,'Capacity Summary'!$I$138:$BH$138,0))&lt;&gt;0,INDEX('Capacity Summary'!$I$139:$BH$238,MATCH('Capacity Backing (Hide)'!BT$132,'Capacity Summary'!$B$139:$B$238,0),MATCH('Capacity Backing (Hide)'!$A171,'Capacity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(Hide)'!$A171,'Capacity Summary'!$I$138:$BH$138,0))="x",INDEX('Capacity Summary'!$C$139:$F$238,MATCH('Capacity Backing (Hide)'!BU$132,'Capacity Summary'!$B$139:$B$238,0),4),IF(INDEX('Capacity Summary'!$I$139:$BH$238,MATCH('Capacity Backing (Hide)'!BU$132,'Capacity Summary'!$B$139:$B$238,0),MATCH('Capacity Backing (Hide)'!$A171,'Capacity Summary'!$I$138:$BH$138,0))&lt;&gt;0,INDEX('Capacity Summary'!$I$139:$BH$238,MATCH('Capacity Backing (Hide)'!BU$132,'Capacity Summary'!$B$139:$B$238,0),MATCH('Capacity Backing (Hide)'!$A171,'Capacity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(Hide)'!$A171,'Capacity Summary'!$I$138:$BH$138,0))="x",INDEX('Capacity Summary'!$C$139:$F$238,MATCH('Capacity Backing (Hide)'!BV$132,'Capacity Summary'!$B$139:$B$238,0),4),IF(INDEX('Capacity Summary'!$I$139:$BH$238,MATCH('Capacity Backing (Hide)'!BV$132,'Capacity Summary'!$B$139:$B$238,0),MATCH('Capacity Backing (Hide)'!$A171,'Capacity Summary'!$I$138:$BH$138,0))&lt;&gt;0,INDEX('Capacity Summary'!$I$139:$BH$238,MATCH('Capacity Backing (Hide)'!BV$132,'Capacity Summary'!$B$139:$B$238,0),MATCH('Capacity Backing (Hide)'!$A171,'Capacity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(Hide)'!$A171,'Capacity Summary'!$I$138:$BH$138,0))="x",INDEX('Capacity Summary'!$C$139:$F$238,MATCH('Capacity Backing (Hide)'!BW$132,'Capacity Summary'!$B$139:$B$238,0),4),IF(INDEX('Capacity Summary'!$I$139:$BH$238,MATCH('Capacity Backing (Hide)'!BW$132,'Capacity Summary'!$B$139:$B$238,0),MATCH('Capacity Backing (Hide)'!$A171,'Capacity Summary'!$I$138:$BH$138,0))&lt;&gt;0,INDEX('Capacity Summary'!$I$139:$BH$238,MATCH('Capacity Backing (Hide)'!BW$132,'Capacity Summary'!$B$139:$B$238,0),MATCH('Capacity Backing (Hide)'!$A171,'Capacity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(Hide)'!$A171,'Capacity Summary'!$I$138:$BH$138,0))="x",INDEX('Capacity Summary'!$C$139:$F$238,MATCH('Capacity Backing (Hide)'!BX$132,'Capacity Summary'!$B$139:$B$238,0),4),IF(INDEX('Capacity Summary'!$I$139:$BH$238,MATCH('Capacity Backing (Hide)'!BX$132,'Capacity Summary'!$B$139:$B$238,0),MATCH('Capacity Backing (Hide)'!$A171,'Capacity Summary'!$I$138:$BH$138,0))&lt;&gt;0,INDEX('Capacity Summary'!$I$139:$BH$238,MATCH('Capacity Backing (Hide)'!BX$132,'Capacity Summary'!$B$139:$B$238,0),MATCH('Capacity Backing (Hide)'!$A171,'Capacity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(Hide)'!$A171,'Capacity Summary'!$I$138:$BH$138,0))="x",INDEX('Capacity Summary'!$C$139:$F$238,MATCH('Capacity Backing (Hide)'!BY$132,'Capacity Summary'!$B$139:$B$238,0),4),IF(INDEX('Capacity Summary'!$I$139:$BH$238,MATCH('Capacity Backing (Hide)'!BY$132,'Capacity Summary'!$B$139:$B$238,0),MATCH('Capacity Backing (Hide)'!$A171,'Capacity Summary'!$I$138:$BH$138,0))&lt;&gt;0,INDEX('Capacity Summary'!$I$139:$BH$238,MATCH('Capacity Backing (Hide)'!BY$132,'Capacity Summary'!$B$139:$B$238,0),MATCH('Capacity Backing (Hide)'!$A171,'Capacity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(Hide)'!$A171,'Capacity Summary'!$I$138:$BH$138,0))="x",INDEX('Capacity Summary'!$C$139:$F$238,MATCH('Capacity Backing (Hide)'!BZ$132,'Capacity Summary'!$B$139:$B$238,0),4),IF(INDEX('Capacity Summary'!$I$139:$BH$238,MATCH('Capacity Backing (Hide)'!BZ$132,'Capacity Summary'!$B$139:$B$238,0),MATCH('Capacity Backing (Hide)'!$A171,'Capacity Summary'!$I$138:$BH$138,0))&lt;&gt;0,INDEX('Capacity Summary'!$I$139:$BH$238,MATCH('Capacity Backing (Hide)'!BZ$132,'Capacity Summary'!$B$139:$B$238,0),MATCH('Capacity Backing (Hide)'!$A171,'Capacity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(Hide)'!$A171,'Capacity Summary'!$I$138:$BH$138,0))="x",INDEX('Capacity Summary'!$C$139:$F$238,MATCH('Capacity Backing (Hide)'!CA$132,'Capacity Summary'!$B$139:$B$238,0),4),IF(INDEX('Capacity Summary'!$I$139:$BH$238,MATCH('Capacity Backing (Hide)'!CA$132,'Capacity Summary'!$B$139:$B$238,0),MATCH('Capacity Backing (Hide)'!$A171,'Capacity Summary'!$I$138:$BH$138,0))&lt;&gt;0,INDEX('Capacity Summary'!$I$139:$BH$238,MATCH('Capacity Backing (Hide)'!CA$132,'Capacity Summary'!$B$139:$B$238,0),MATCH('Capacity Backing (Hide)'!$A171,'Capacity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(Hide)'!$A171,'Capacity Summary'!$I$138:$BH$138,0))="x",INDEX('Capacity Summary'!$C$139:$F$238,MATCH('Capacity Backing (Hide)'!CB$132,'Capacity Summary'!$B$139:$B$238,0),4),IF(INDEX('Capacity Summary'!$I$139:$BH$238,MATCH('Capacity Backing (Hide)'!CB$132,'Capacity Summary'!$B$139:$B$238,0),MATCH('Capacity Backing (Hide)'!$A171,'Capacity Summary'!$I$138:$BH$138,0))&lt;&gt;0,INDEX('Capacity Summary'!$I$139:$BH$238,MATCH('Capacity Backing (Hide)'!CB$132,'Capacity Summary'!$B$139:$B$238,0),MATCH('Capacity Backing (Hide)'!$A171,'Capacity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(Hide)'!$A171,'Capacity Summary'!$I$138:$BH$138,0))="x",INDEX('Capacity Summary'!$C$139:$F$238,MATCH('Capacity Backing (Hide)'!CC$132,'Capacity Summary'!$B$139:$B$238,0),4),IF(INDEX('Capacity Summary'!$I$139:$BH$238,MATCH('Capacity Backing (Hide)'!CC$132,'Capacity Summary'!$B$139:$B$238,0),MATCH('Capacity Backing (Hide)'!$A171,'Capacity Summary'!$I$138:$BH$138,0))&lt;&gt;0,INDEX('Capacity Summary'!$I$139:$BH$238,MATCH('Capacity Backing (Hide)'!CC$132,'Capacity Summary'!$B$139:$B$238,0),MATCH('Capacity Backing (Hide)'!$A171,'Capacity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(Hide)'!$A171,'Capacity Summary'!$I$138:$BH$138,0))="x",INDEX('Capacity Summary'!$C$139:$F$238,MATCH('Capacity Backing (Hide)'!CD$132,'Capacity Summary'!$B$139:$B$238,0),4),IF(INDEX('Capacity Summary'!$I$139:$BH$238,MATCH('Capacity Backing (Hide)'!CD$132,'Capacity Summary'!$B$139:$B$238,0),MATCH('Capacity Backing (Hide)'!$A171,'Capacity Summary'!$I$138:$BH$138,0))&lt;&gt;0,INDEX('Capacity Summary'!$I$139:$BH$238,MATCH('Capacity Backing (Hide)'!CD$132,'Capacity Summary'!$B$139:$B$238,0),MATCH('Capacity Backing (Hide)'!$A171,'Capacity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(Hide)'!$A171,'Capacity Summary'!$I$138:$BH$138,0))="x",INDEX('Capacity Summary'!$C$139:$F$238,MATCH('Capacity Backing (Hide)'!CE$132,'Capacity Summary'!$B$139:$B$238,0),4),IF(INDEX('Capacity Summary'!$I$139:$BH$238,MATCH('Capacity Backing (Hide)'!CE$132,'Capacity Summary'!$B$139:$B$238,0),MATCH('Capacity Backing (Hide)'!$A171,'Capacity Summary'!$I$138:$BH$138,0))&lt;&gt;0,INDEX('Capacity Summary'!$I$139:$BH$238,MATCH('Capacity Backing (Hide)'!CE$132,'Capacity Summary'!$B$139:$B$238,0),MATCH('Capacity Backing (Hide)'!$A171,'Capacity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(Hide)'!$A171,'Capacity Summary'!$I$138:$BH$138,0))="x",INDEX('Capacity Summary'!$C$139:$F$238,MATCH('Capacity Backing (Hide)'!CF$132,'Capacity Summary'!$B$139:$B$238,0),4),IF(INDEX('Capacity Summary'!$I$139:$BH$238,MATCH('Capacity Backing (Hide)'!CF$132,'Capacity Summary'!$B$139:$B$238,0),MATCH('Capacity Backing (Hide)'!$A171,'Capacity Summary'!$I$138:$BH$138,0))&lt;&gt;0,INDEX('Capacity Summary'!$I$139:$BH$238,MATCH('Capacity Backing (Hide)'!CF$132,'Capacity Summary'!$B$139:$B$238,0),MATCH('Capacity Backing (Hide)'!$A171,'Capacity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(Hide)'!$A171,'Capacity Summary'!$I$138:$BH$138,0))="x",INDEX('Capacity Summary'!$C$139:$F$238,MATCH('Capacity Backing (Hide)'!CG$132,'Capacity Summary'!$B$139:$B$238,0),4),IF(INDEX('Capacity Summary'!$I$139:$BH$238,MATCH('Capacity Backing (Hide)'!CG$132,'Capacity Summary'!$B$139:$B$238,0),MATCH('Capacity Backing (Hide)'!$A171,'Capacity Summary'!$I$138:$BH$138,0))&lt;&gt;0,INDEX('Capacity Summary'!$I$139:$BH$238,MATCH('Capacity Backing (Hide)'!CG$132,'Capacity Summary'!$B$139:$B$238,0),MATCH('Capacity Backing (Hide)'!$A171,'Capacity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(Hide)'!$A171,'Capacity Summary'!$I$138:$BH$138,0))="x",INDEX('Capacity Summary'!$C$139:$F$238,MATCH('Capacity Backing (Hide)'!CH$132,'Capacity Summary'!$B$139:$B$238,0),4),IF(INDEX('Capacity Summary'!$I$139:$BH$238,MATCH('Capacity Backing (Hide)'!CH$132,'Capacity Summary'!$B$139:$B$238,0),MATCH('Capacity Backing (Hide)'!$A171,'Capacity Summary'!$I$138:$BH$138,0))&lt;&gt;0,INDEX('Capacity Summary'!$I$139:$BH$238,MATCH('Capacity Backing (Hide)'!CH$132,'Capacity Summary'!$B$139:$B$238,0),MATCH('Capacity Backing (Hide)'!$A171,'Capacity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(Hide)'!$A171,'Capacity Summary'!$I$138:$BH$138,0))="x",INDEX('Capacity Summary'!$C$139:$F$238,MATCH('Capacity Backing (Hide)'!CI$132,'Capacity Summary'!$B$139:$B$238,0),4),IF(INDEX('Capacity Summary'!$I$139:$BH$238,MATCH('Capacity Backing (Hide)'!CI$132,'Capacity Summary'!$B$139:$B$238,0),MATCH('Capacity Backing (Hide)'!$A171,'Capacity Summary'!$I$138:$BH$138,0))&lt;&gt;0,INDEX('Capacity Summary'!$I$139:$BH$238,MATCH('Capacity Backing (Hide)'!CI$132,'Capacity Summary'!$B$139:$B$238,0),MATCH('Capacity Backing (Hide)'!$A171,'Capacity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(Hide)'!$A171,'Capacity Summary'!$I$138:$BH$138,0))="x",INDEX('Capacity Summary'!$C$139:$F$238,MATCH('Capacity Backing (Hide)'!CJ$132,'Capacity Summary'!$B$139:$B$238,0),4),IF(INDEX('Capacity Summary'!$I$139:$BH$238,MATCH('Capacity Backing (Hide)'!CJ$132,'Capacity Summary'!$B$139:$B$238,0),MATCH('Capacity Backing (Hide)'!$A171,'Capacity Summary'!$I$138:$BH$138,0))&lt;&gt;0,INDEX('Capacity Summary'!$I$139:$BH$238,MATCH('Capacity Backing (Hide)'!CJ$132,'Capacity Summary'!$B$139:$B$238,0),MATCH('Capacity Backing (Hide)'!$A171,'Capacity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(Hide)'!$A171,'Capacity Summary'!$I$138:$BH$138,0))="x",INDEX('Capacity Summary'!$C$139:$F$238,MATCH('Capacity Backing (Hide)'!CK$132,'Capacity Summary'!$B$139:$B$238,0),4),IF(INDEX('Capacity Summary'!$I$139:$BH$238,MATCH('Capacity Backing (Hide)'!CK$132,'Capacity Summary'!$B$139:$B$238,0),MATCH('Capacity Backing (Hide)'!$A171,'Capacity Summary'!$I$138:$BH$138,0))&lt;&gt;0,INDEX('Capacity Summary'!$I$139:$BH$238,MATCH('Capacity Backing (Hide)'!CK$132,'Capacity Summary'!$B$139:$B$238,0),MATCH('Capacity Backing (Hide)'!$A171,'Capacity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(Hide)'!$A171,'Capacity Summary'!$I$138:$BH$138,0))="x",INDEX('Capacity Summary'!$C$139:$F$238,MATCH('Capacity Backing (Hide)'!CL$132,'Capacity Summary'!$B$139:$B$238,0),4),IF(INDEX('Capacity Summary'!$I$139:$BH$238,MATCH('Capacity Backing (Hide)'!CL$132,'Capacity Summary'!$B$139:$B$238,0),MATCH('Capacity Backing (Hide)'!$A171,'Capacity Summary'!$I$138:$BH$138,0))&lt;&gt;0,INDEX('Capacity Summary'!$I$139:$BH$238,MATCH('Capacity Backing (Hide)'!CL$132,'Capacity Summary'!$B$139:$B$238,0),MATCH('Capacity Backing (Hide)'!$A171,'Capacity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(Hide)'!$A171,'Capacity Summary'!$I$138:$BH$138,0))="x",INDEX('Capacity Summary'!$C$139:$F$238,MATCH('Capacity Backing (Hide)'!CM$132,'Capacity Summary'!$B$139:$B$238,0),4),IF(INDEX('Capacity Summary'!$I$139:$BH$238,MATCH('Capacity Backing (Hide)'!CM$132,'Capacity Summary'!$B$139:$B$238,0),MATCH('Capacity Backing (Hide)'!$A171,'Capacity Summary'!$I$138:$BH$138,0))&lt;&gt;0,INDEX('Capacity Summary'!$I$139:$BH$238,MATCH('Capacity Backing (Hide)'!CM$132,'Capacity Summary'!$B$139:$B$238,0),MATCH('Capacity Backing (Hide)'!$A171,'Capacity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(Hide)'!$A171,'Capacity Summary'!$I$138:$BH$138,0))="x",INDEX('Capacity Summary'!$C$139:$F$238,MATCH('Capacity Backing (Hide)'!CN$132,'Capacity Summary'!$B$139:$B$238,0),4),IF(INDEX('Capacity Summary'!$I$139:$BH$238,MATCH('Capacity Backing (Hide)'!CN$132,'Capacity Summary'!$B$139:$B$238,0),MATCH('Capacity Backing (Hide)'!$A171,'Capacity Summary'!$I$138:$BH$138,0))&lt;&gt;0,INDEX('Capacity Summary'!$I$139:$BH$238,MATCH('Capacity Backing (Hide)'!CN$132,'Capacity Summary'!$B$139:$B$238,0),MATCH('Capacity Backing (Hide)'!$A171,'Capacity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(Hide)'!$A171,'Capacity Summary'!$I$138:$BH$138,0))="x",INDEX('Capacity Summary'!$C$139:$F$238,MATCH('Capacity Backing (Hide)'!CO$132,'Capacity Summary'!$B$139:$B$238,0),4),IF(INDEX('Capacity Summary'!$I$139:$BH$238,MATCH('Capacity Backing (Hide)'!CO$132,'Capacity Summary'!$B$139:$B$238,0),MATCH('Capacity Backing (Hide)'!$A171,'Capacity Summary'!$I$138:$BH$138,0))&lt;&gt;0,INDEX('Capacity Summary'!$I$139:$BH$238,MATCH('Capacity Backing (Hide)'!CO$132,'Capacity Summary'!$B$139:$B$238,0),MATCH('Capacity Backing (Hide)'!$A171,'Capacity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(Hide)'!$A171,'Capacity Summary'!$I$138:$BH$138,0))="x",INDEX('Capacity Summary'!$C$139:$F$238,MATCH('Capacity Backing (Hide)'!CP$132,'Capacity Summary'!$B$139:$B$238,0),4),IF(INDEX('Capacity Summary'!$I$139:$BH$238,MATCH('Capacity Backing (Hide)'!CP$132,'Capacity Summary'!$B$139:$B$238,0),MATCH('Capacity Backing (Hide)'!$A171,'Capacity Summary'!$I$138:$BH$138,0))&lt;&gt;0,INDEX('Capacity Summary'!$I$139:$BH$238,MATCH('Capacity Backing (Hide)'!CP$132,'Capacity Summary'!$B$139:$B$238,0),MATCH('Capacity Backing (Hide)'!$A171,'Capacity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(Hide)'!$A171,'Capacity Summary'!$I$138:$BH$138,0))="x",INDEX('Capacity Summary'!$C$139:$F$238,MATCH('Capacity Backing (Hide)'!CQ$132,'Capacity Summary'!$B$139:$B$238,0),4),IF(INDEX('Capacity Summary'!$I$139:$BH$238,MATCH('Capacity Backing (Hide)'!CQ$132,'Capacity Summary'!$B$139:$B$238,0),MATCH('Capacity Backing (Hide)'!$A171,'Capacity Summary'!$I$138:$BH$138,0))&lt;&gt;0,INDEX('Capacity Summary'!$I$139:$BH$238,MATCH('Capacity Backing (Hide)'!CQ$132,'Capacity Summary'!$B$139:$B$238,0),MATCH('Capacity Backing (Hide)'!$A171,'Capacity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(Hide)'!$A171,'Capacity Summary'!$I$138:$BH$138,0))="x",INDEX('Capacity Summary'!$C$139:$F$238,MATCH('Capacity Backing (Hide)'!CR$132,'Capacity Summary'!$B$139:$B$238,0),4),IF(INDEX('Capacity Summary'!$I$139:$BH$238,MATCH('Capacity Backing (Hide)'!CR$132,'Capacity Summary'!$B$139:$B$238,0),MATCH('Capacity Backing (Hide)'!$A171,'Capacity Summary'!$I$138:$BH$138,0))&lt;&gt;0,INDEX('Capacity Summary'!$I$139:$BH$238,MATCH('Capacity Backing (Hide)'!CR$132,'Capacity Summary'!$B$139:$B$238,0),MATCH('Capacity Backing (Hide)'!$A171,'Capacity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(Hide)'!$A171,'Capacity Summary'!$I$138:$BH$138,0))="x",INDEX('Capacity Summary'!$C$139:$F$238,MATCH('Capacity Backing (Hide)'!CS$132,'Capacity Summary'!$B$139:$B$238,0),4),IF(INDEX('Capacity Summary'!$I$139:$BH$238,MATCH('Capacity Backing (Hide)'!CS$132,'Capacity Summary'!$B$139:$B$238,0),MATCH('Capacity Backing (Hide)'!$A171,'Capacity Summary'!$I$138:$BH$138,0))&lt;&gt;0,INDEX('Capacity Summary'!$I$139:$BH$238,MATCH('Capacity Backing (Hide)'!CS$132,'Capacity Summary'!$B$139:$B$238,0),MATCH('Capacity Backing (Hide)'!$A171,'Capacity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(Hide)'!$A171,'Capacity Summary'!$I$138:$BH$138,0))="x",INDEX('Capacity Summary'!$C$139:$F$238,MATCH('Capacity Backing (Hide)'!CT$132,'Capacity Summary'!$B$139:$B$238,0),4),IF(INDEX('Capacity Summary'!$I$139:$BH$238,MATCH('Capacity Backing (Hide)'!CT$132,'Capacity Summary'!$B$139:$B$238,0),MATCH('Capacity Backing (Hide)'!$A171,'Capacity Summary'!$I$138:$BH$138,0))&lt;&gt;0,INDEX('Capacity Summary'!$I$139:$BH$238,MATCH('Capacity Backing (Hide)'!CT$132,'Capacity Summary'!$B$139:$B$238,0),MATCH('Capacity Backing (Hide)'!$A171,'Capacity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(Hide)'!$A171,'Capacity Summary'!$I$138:$BH$138,0))="x",INDEX('Capacity Summary'!$C$139:$F$238,MATCH('Capacity Backing (Hide)'!CU$132,'Capacity Summary'!$B$139:$B$238,0),4),IF(INDEX('Capacity Summary'!$I$139:$BH$238,MATCH('Capacity Backing (Hide)'!CU$132,'Capacity Summary'!$B$139:$B$238,0),MATCH('Capacity Backing (Hide)'!$A171,'Capacity Summary'!$I$138:$BH$138,0))&lt;&gt;0,INDEX('Capacity Summary'!$I$139:$BH$238,MATCH('Capacity Backing (Hide)'!CU$132,'Capacity Summary'!$B$139:$B$238,0),MATCH('Capacity Backing (Hide)'!$A171,'Capacity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(Hide)'!$A171,'Capacity Summary'!$I$138:$BH$138,0))="x",INDEX('Capacity Summary'!$C$139:$F$238,MATCH('Capacity Backing (Hide)'!CV$132,'Capacity Summary'!$B$139:$B$238,0),4),IF(INDEX('Capacity Summary'!$I$139:$BH$238,MATCH('Capacity Backing (Hide)'!CV$132,'Capacity Summary'!$B$139:$B$238,0),MATCH('Capacity Backing (Hide)'!$A171,'Capacity Summary'!$I$138:$BH$138,0))&lt;&gt;0,INDEX('Capacity Summary'!$I$139:$BH$238,MATCH('Capacity Backing (Hide)'!CV$132,'Capacity Summary'!$B$139:$B$238,0),MATCH('Capacity Backing (Hide)'!$A171,'Capacity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(Hide)'!$A171,'Capacity Summary'!$I$138:$BH$138,0))="x",INDEX('Capacity Summary'!$C$139:$F$238,MATCH('Capacity Backing (Hide)'!CW$132,'Capacity Summary'!$B$139:$B$238,0),4),IF(INDEX('Capacity Summary'!$I$139:$BH$238,MATCH('Capacity Backing (Hide)'!CW$132,'Capacity Summary'!$B$139:$B$238,0),MATCH('Capacity Backing (Hide)'!$A171,'Capacity Summary'!$I$138:$BH$138,0))&lt;&gt;0,INDEX('Capacity Summary'!$I$139:$BH$238,MATCH('Capacity Backing (Hide)'!CW$132,'Capacity Summary'!$B$139:$B$238,0),MATCH('Capacity Backing (Hide)'!$A171,'Capacity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(Hide)'!$A172,'Capacity Summary'!$I$138:$BH$138,0))="x",INDEX('Capacity Summary'!$C$139:$F$238,MATCH('Capacity Backing (Hide)'!B$132,'Capacity Summary'!$B$139:$B$238,0),4),IF(INDEX('Capacity Summary'!$I$139:$BH$238,MATCH('Capacity Backing (Hide)'!B$132,'Capacity Summary'!$B$139:$B$238,0),MATCH('Capacity Backing (Hide)'!$A172,'Capacity Summary'!$I$138:$BH$138,0))&lt;&gt;0,INDEX('Capacity Summary'!$I$139:$BH$238,MATCH('Capacity Backing (Hide)'!B$132,'Capacity Summary'!$B$139:$B$238,0),MATCH('Capacity Backing (Hide)'!$A172,'Capacity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(Hide)'!$A172,'Capacity Summary'!$I$138:$BH$138,0))="x",INDEX('Capacity Summary'!$C$139:$F$238,MATCH('Capacity Backing (Hide)'!C$132,'Capacity Summary'!$B$139:$B$238,0),4),IF(INDEX('Capacity Summary'!$I$139:$BH$238,MATCH('Capacity Backing (Hide)'!C$132,'Capacity Summary'!$B$139:$B$238,0),MATCH('Capacity Backing (Hide)'!$A172,'Capacity Summary'!$I$138:$BH$138,0))&lt;&gt;0,INDEX('Capacity Summary'!$I$139:$BH$238,MATCH('Capacity Backing (Hide)'!C$132,'Capacity Summary'!$B$139:$B$238,0),MATCH('Capacity Backing (Hide)'!$A172,'Capacity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(Hide)'!$A172,'Capacity Summary'!$I$138:$BH$138,0))="x",INDEX('Capacity Summary'!$C$139:$F$238,MATCH('Capacity Backing (Hide)'!D$132,'Capacity Summary'!$B$139:$B$238,0),4),IF(INDEX('Capacity Summary'!$I$139:$BH$238,MATCH('Capacity Backing (Hide)'!D$132,'Capacity Summary'!$B$139:$B$238,0),MATCH('Capacity Backing (Hide)'!$A172,'Capacity Summary'!$I$138:$BH$138,0))&lt;&gt;0,INDEX('Capacity Summary'!$I$139:$BH$238,MATCH('Capacity Backing (Hide)'!D$132,'Capacity Summary'!$B$139:$B$238,0),MATCH('Capacity Backing (Hide)'!$A172,'Capacity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(Hide)'!$A172,'Capacity Summary'!$I$138:$BH$138,0))="x",INDEX('Capacity Summary'!$C$139:$F$238,MATCH('Capacity Backing (Hide)'!E$132,'Capacity Summary'!$B$139:$B$238,0),4),IF(INDEX('Capacity Summary'!$I$139:$BH$238,MATCH('Capacity Backing (Hide)'!E$132,'Capacity Summary'!$B$139:$B$238,0),MATCH('Capacity Backing (Hide)'!$A172,'Capacity Summary'!$I$138:$BH$138,0))&lt;&gt;0,INDEX('Capacity Summary'!$I$139:$BH$238,MATCH('Capacity Backing (Hide)'!E$132,'Capacity Summary'!$B$139:$B$238,0),MATCH('Capacity Backing (Hide)'!$A172,'Capacity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(Hide)'!$A172,'Capacity Summary'!$I$138:$BH$138,0))="x",INDEX('Capacity Summary'!$C$139:$F$238,MATCH('Capacity Backing (Hide)'!F$132,'Capacity Summary'!$B$139:$B$238,0),4),IF(INDEX('Capacity Summary'!$I$139:$BH$238,MATCH('Capacity Backing (Hide)'!F$132,'Capacity Summary'!$B$139:$B$238,0),MATCH('Capacity Backing (Hide)'!$A172,'Capacity Summary'!$I$138:$BH$138,0))&lt;&gt;0,INDEX('Capacity Summary'!$I$139:$BH$238,MATCH('Capacity Backing (Hide)'!F$132,'Capacity Summary'!$B$139:$B$238,0),MATCH('Capacity Backing (Hide)'!$A172,'Capacity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(Hide)'!$A172,'Capacity Summary'!$I$138:$BH$138,0))="x",INDEX('Capacity Summary'!$C$139:$F$238,MATCH('Capacity Backing (Hide)'!G$132,'Capacity Summary'!$B$139:$B$238,0),4),IF(INDEX('Capacity Summary'!$I$139:$BH$238,MATCH('Capacity Backing (Hide)'!G$132,'Capacity Summary'!$B$139:$B$238,0),MATCH('Capacity Backing (Hide)'!$A172,'Capacity Summary'!$I$138:$BH$138,0))&lt;&gt;0,INDEX('Capacity Summary'!$I$139:$BH$238,MATCH('Capacity Backing (Hide)'!G$132,'Capacity Summary'!$B$139:$B$238,0),MATCH('Capacity Backing (Hide)'!$A172,'Capacity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(Hide)'!$A172,'Capacity Summary'!$I$138:$BH$138,0))="x",INDEX('Capacity Summary'!$C$139:$F$238,MATCH('Capacity Backing (Hide)'!H$132,'Capacity Summary'!$B$139:$B$238,0),4),IF(INDEX('Capacity Summary'!$I$139:$BH$238,MATCH('Capacity Backing (Hide)'!H$132,'Capacity Summary'!$B$139:$B$238,0),MATCH('Capacity Backing (Hide)'!$A172,'Capacity Summary'!$I$138:$BH$138,0))&lt;&gt;0,INDEX('Capacity Summary'!$I$139:$BH$238,MATCH('Capacity Backing (Hide)'!H$132,'Capacity Summary'!$B$139:$B$238,0),MATCH('Capacity Backing (Hide)'!$A172,'Capacity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(Hide)'!$A172,'Capacity Summary'!$I$138:$BH$138,0))="x",INDEX('Capacity Summary'!$C$139:$F$238,MATCH('Capacity Backing (Hide)'!I$132,'Capacity Summary'!$B$139:$B$238,0),4),IF(INDEX('Capacity Summary'!$I$139:$BH$238,MATCH('Capacity Backing (Hide)'!I$132,'Capacity Summary'!$B$139:$B$238,0),MATCH('Capacity Backing (Hide)'!$A172,'Capacity Summary'!$I$138:$BH$138,0))&lt;&gt;0,INDEX('Capacity Summary'!$I$139:$BH$238,MATCH('Capacity Backing (Hide)'!I$132,'Capacity Summary'!$B$139:$B$238,0),MATCH('Capacity Backing (Hide)'!$A172,'Capacity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(Hide)'!$A172,'Capacity Summary'!$I$138:$BH$138,0))="x",INDEX('Capacity Summary'!$C$139:$F$238,MATCH('Capacity Backing (Hide)'!J$132,'Capacity Summary'!$B$139:$B$238,0),4),IF(INDEX('Capacity Summary'!$I$139:$BH$238,MATCH('Capacity Backing (Hide)'!J$132,'Capacity Summary'!$B$139:$B$238,0),MATCH('Capacity Backing (Hide)'!$A172,'Capacity Summary'!$I$138:$BH$138,0))&lt;&gt;0,INDEX('Capacity Summary'!$I$139:$BH$238,MATCH('Capacity Backing (Hide)'!J$132,'Capacity Summary'!$B$139:$B$238,0),MATCH('Capacity Backing (Hide)'!$A172,'Capacity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(Hide)'!$A172,'Capacity Summary'!$I$138:$BH$138,0))="x",INDEX('Capacity Summary'!$C$139:$F$238,MATCH('Capacity Backing (Hide)'!K$132,'Capacity Summary'!$B$139:$B$238,0),4),IF(INDEX('Capacity Summary'!$I$139:$BH$238,MATCH('Capacity Backing (Hide)'!K$132,'Capacity Summary'!$B$139:$B$238,0),MATCH('Capacity Backing (Hide)'!$A172,'Capacity Summary'!$I$138:$BH$138,0))&lt;&gt;0,INDEX('Capacity Summary'!$I$139:$BH$238,MATCH('Capacity Backing (Hide)'!K$132,'Capacity Summary'!$B$139:$B$238,0),MATCH('Capacity Backing (Hide)'!$A172,'Capacity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(Hide)'!$A172,'Capacity Summary'!$I$138:$BH$138,0))="x",INDEX('Capacity Summary'!$C$139:$F$238,MATCH('Capacity Backing (Hide)'!L$132,'Capacity Summary'!$B$139:$B$238,0),4),IF(INDEX('Capacity Summary'!$I$139:$BH$238,MATCH('Capacity Backing (Hide)'!L$132,'Capacity Summary'!$B$139:$B$238,0),MATCH('Capacity Backing (Hide)'!$A172,'Capacity Summary'!$I$138:$BH$138,0))&lt;&gt;0,INDEX('Capacity Summary'!$I$139:$BH$238,MATCH('Capacity Backing (Hide)'!L$132,'Capacity Summary'!$B$139:$B$238,0),MATCH('Capacity Backing (Hide)'!$A172,'Capacity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(Hide)'!$A172,'Capacity Summary'!$I$138:$BH$138,0))="x",INDEX('Capacity Summary'!$C$139:$F$238,MATCH('Capacity Backing (Hide)'!M$132,'Capacity Summary'!$B$139:$B$238,0),4),IF(INDEX('Capacity Summary'!$I$139:$BH$238,MATCH('Capacity Backing (Hide)'!M$132,'Capacity Summary'!$B$139:$B$238,0),MATCH('Capacity Backing (Hide)'!$A172,'Capacity Summary'!$I$138:$BH$138,0))&lt;&gt;0,INDEX('Capacity Summary'!$I$139:$BH$238,MATCH('Capacity Backing (Hide)'!M$132,'Capacity Summary'!$B$139:$B$238,0),MATCH('Capacity Backing (Hide)'!$A172,'Capacity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(Hide)'!$A172,'Capacity Summary'!$I$138:$BH$138,0))="x",INDEX('Capacity Summary'!$C$139:$F$238,MATCH('Capacity Backing (Hide)'!N$132,'Capacity Summary'!$B$139:$B$238,0),4),IF(INDEX('Capacity Summary'!$I$139:$BH$238,MATCH('Capacity Backing (Hide)'!N$132,'Capacity Summary'!$B$139:$B$238,0),MATCH('Capacity Backing (Hide)'!$A172,'Capacity Summary'!$I$138:$BH$138,0))&lt;&gt;0,INDEX('Capacity Summary'!$I$139:$BH$238,MATCH('Capacity Backing (Hide)'!N$132,'Capacity Summary'!$B$139:$B$238,0),MATCH('Capacity Backing (Hide)'!$A172,'Capacity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(Hide)'!$A172,'Capacity Summary'!$I$138:$BH$138,0))="x",INDEX('Capacity Summary'!$C$139:$F$238,MATCH('Capacity Backing (Hide)'!O$132,'Capacity Summary'!$B$139:$B$238,0),4),IF(INDEX('Capacity Summary'!$I$139:$BH$238,MATCH('Capacity Backing (Hide)'!O$132,'Capacity Summary'!$B$139:$B$238,0),MATCH('Capacity Backing (Hide)'!$A172,'Capacity Summary'!$I$138:$BH$138,0))&lt;&gt;0,INDEX('Capacity Summary'!$I$139:$BH$238,MATCH('Capacity Backing (Hide)'!O$132,'Capacity Summary'!$B$139:$B$238,0),MATCH('Capacity Backing (Hide)'!$A172,'Capacity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(Hide)'!$A172,'Capacity Summary'!$I$138:$BH$138,0))="x",INDEX('Capacity Summary'!$C$139:$F$238,MATCH('Capacity Backing (Hide)'!P$132,'Capacity Summary'!$B$139:$B$238,0),4),IF(INDEX('Capacity Summary'!$I$139:$BH$238,MATCH('Capacity Backing (Hide)'!P$132,'Capacity Summary'!$B$139:$B$238,0),MATCH('Capacity Backing (Hide)'!$A172,'Capacity Summary'!$I$138:$BH$138,0))&lt;&gt;0,INDEX('Capacity Summary'!$I$139:$BH$238,MATCH('Capacity Backing (Hide)'!P$132,'Capacity Summary'!$B$139:$B$238,0),MATCH('Capacity Backing (Hide)'!$A172,'Capacity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(Hide)'!$A172,'Capacity Summary'!$I$138:$BH$138,0))="x",INDEX('Capacity Summary'!$C$139:$F$238,MATCH('Capacity Backing (Hide)'!Q$132,'Capacity Summary'!$B$139:$B$238,0),4),IF(INDEX('Capacity Summary'!$I$139:$BH$238,MATCH('Capacity Backing (Hide)'!Q$132,'Capacity Summary'!$B$139:$B$238,0),MATCH('Capacity Backing (Hide)'!$A172,'Capacity Summary'!$I$138:$BH$138,0))&lt;&gt;0,INDEX('Capacity Summary'!$I$139:$BH$238,MATCH('Capacity Backing (Hide)'!Q$132,'Capacity Summary'!$B$139:$B$238,0),MATCH('Capacity Backing (Hide)'!$A172,'Capacity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(Hide)'!$A172,'Capacity Summary'!$I$138:$BH$138,0))="x",INDEX('Capacity Summary'!$C$139:$F$238,MATCH('Capacity Backing (Hide)'!R$132,'Capacity Summary'!$B$139:$B$238,0),4),IF(INDEX('Capacity Summary'!$I$139:$BH$238,MATCH('Capacity Backing (Hide)'!R$132,'Capacity Summary'!$B$139:$B$238,0),MATCH('Capacity Backing (Hide)'!$A172,'Capacity Summary'!$I$138:$BH$138,0))&lt;&gt;0,INDEX('Capacity Summary'!$I$139:$BH$238,MATCH('Capacity Backing (Hide)'!R$132,'Capacity Summary'!$B$139:$B$238,0),MATCH('Capacity Backing (Hide)'!$A172,'Capacity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(Hide)'!$A172,'Capacity Summary'!$I$138:$BH$138,0))="x",INDEX('Capacity Summary'!$C$139:$F$238,MATCH('Capacity Backing (Hide)'!S$132,'Capacity Summary'!$B$139:$B$238,0),4),IF(INDEX('Capacity Summary'!$I$139:$BH$238,MATCH('Capacity Backing (Hide)'!S$132,'Capacity Summary'!$B$139:$B$238,0),MATCH('Capacity Backing (Hide)'!$A172,'Capacity Summary'!$I$138:$BH$138,0))&lt;&gt;0,INDEX('Capacity Summary'!$I$139:$BH$238,MATCH('Capacity Backing (Hide)'!S$132,'Capacity Summary'!$B$139:$B$238,0),MATCH('Capacity Backing (Hide)'!$A172,'Capacity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(Hide)'!$A172,'Capacity Summary'!$I$138:$BH$138,0))="x",INDEX('Capacity Summary'!$C$139:$F$238,MATCH('Capacity Backing (Hide)'!T$132,'Capacity Summary'!$B$139:$B$238,0),4),IF(INDEX('Capacity Summary'!$I$139:$BH$238,MATCH('Capacity Backing (Hide)'!T$132,'Capacity Summary'!$B$139:$B$238,0),MATCH('Capacity Backing (Hide)'!$A172,'Capacity Summary'!$I$138:$BH$138,0))&lt;&gt;0,INDEX('Capacity Summary'!$I$139:$BH$238,MATCH('Capacity Backing (Hide)'!T$132,'Capacity Summary'!$B$139:$B$238,0),MATCH('Capacity Backing (Hide)'!$A172,'Capacity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(Hide)'!$A172,'Capacity Summary'!$I$138:$BH$138,0))="x",INDEX('Capacity Summary'!$C$139:$F$238,MATCH('Capacity Backing (Hide)'!U$132,'Capacity Summary'!$B$139:$B$238,0),4),IF(INDEX('Capacity Summary'!$I$139:$BH$238,MATCH('Capacity Backing (Hide)'!U$132,'Capacity Summary'!$B$139:$B$238,0),MATCH('Capacity Backing (Hide)'!$A172,'Capacity Summary'!$I$138:$BH$138,0))&lt;&gt;0,INDEX('Capacity Summary'!$I$139:$BH$238,MATCH('Capacity Backing (Hide)'!U$132,'Capacity Summary'!$B$139:$B$238,0),MATCH('Capacity Backing (Hide)'!$A172,'Capacity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(Hide)'!$A172,'Capacity Summary'!$I$138:$BH$138,0))="x",INDEX('Capacity Summary'!$C$139:$F$238,MATCH('Capacity Backing (Hide)'!V$132,'Capacity Summary'!$B$139:$B$238,0),4),IF(INDEX('Capacity Summary'!$I$139:$BH$238,MATCH('Capacity Backing (Hide)'!V$132,'Capacity Summary'!$B$139:$B$238,0),MATCH('Capacity Backing (Hide)'!$A172,'Capacity Summary'!$I$138:$BH$138,0))&lt;&gt;0,INDEX('Capacity Summary'!$I$139:$BH$238,MATCH('Capacity Backing (Hide)'!V$132,'Capacity Summary'!$B$139:$B$238,0),MATCH('Capacity Backing (Hide)'!$A172,'Capacity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(Hide)'!$A172,'Capacity Summary'!$I$138:$BH$138,0))="x",INDEX('Capacity Summary'!$C$139:$F$238,MATCH('Capacity Backing (Hide)'!W$132,'Capacity Summary'!$B$139:$B$238,0),4),IF(INDEX('Capacity Summary'!$I$139:$BH$238,MATCH('Capacity Backing (Hide)'!W$132,'Capacity Summary'!$B$139:$B$238,0),MATCH('Capacity Backing (Hide)'!$A172,'Capacity Summary'!$I$138:$BH$138,0))&lt;&gt;0,INDEX('Capacity Summary'!$I$139:$BH$238,MATCH('Capacity Backing (Hide)'!W$132,'Capacity Summary'!$B$139:$B$238,0),MATCH('Capacity Backing (Hide)'!$A172,'Capacity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(Hide)'!$A172,'Capacity Summary'!$I$138:$BH$138,0))="x",INDEX('Capacity Summary'!$C$139:$F$238,MATCH('Capacity Backing (Hide)'!X$132,'Capacity Summary'!$B$139:$B$238,0),4),IF(INDEX('Capacity Summary'!$I$139:$BH$238,MATCH('Capacity Backing (Hide)'!X$132,'Capacity Summary'!$B$139:$B$238,0),MATCH('Capacity Backing (Hide)'!$A172,'Capacity Summary'!$I$138:$BH$138,0))&lt;&gt;0,INDEX('Capacity Summary'!$I$139:$BH$238,MATCH('Capacity Backing (Hide)'!X$132,'Capacity Summary'!$B$139:$B$238,0),MATCH('Capacity Backing (Hide)'!$A172,'Capacity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(Hide)'!$A172,'Capacity Summary'!$I$138:$BH$138,0))="x",INDEX('Capacity Summary'!$C$139:$F$238,MATCH('Capacity Backing (Hide)'!Y$132,'Capacity Summary'!$B$139:$B$238,0),4),IF(INDEX('Capacity Summary'!$I$139:$BH$238,MATCH('Capacity Backing (Hide)'!Y$132,'Capacity Summary'!$B$139:$B$238,0),MATCH('Capacity Backing (Hide)'!$A172,'Capacity Summary'!$I$138:$BH$138,0))&lt;&gt;0,INDEX('Capacity Summary'!$I$139:$BH$238,MATCH('Capacity Backing (Hide)'!Y$132,'Capacity Summary'!$B$139:$B$238,0),MATCH('Capacity Backing (Hide)'!$A172,'Capacity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(Hide)'!$A172,'Capacity Summary'!$I$138:$BH$138,0))="x",INDEX('Capacity Summary'!$C$139:$F$238,MATCH('Capacity Backing (Hide)'!Z$132,'Capacity Summary'!$B$139:$B$238,0),4),IF(INDEX('Capacity Summary'!$I$139:$BH$238,MATCH('Capacity Backing (Hide)'!Z$132,'Capacity Summary'!$B$139:$B$238,0),MATCH('Capacity Backing (Hide)'!$A172,'Capacity Summary'!$I$138:$BH$138,0))&lt;&gt;0,INDEX('Capacity Summary'!$I$139:$BH$238,MATCH('Capacity Backing (Hide)'!Z$132,'Capacity Summary'!$B$139:$B$238,0),MATCH('Capacity Backing (Hide)'!$A172,'Capacity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(Hide)'!$A172,'Capacity Summary'!$I$138:$BH$138,0))="x",INDEX('Capacity Summary'!$C$139:$F$238,MATCH('Capacity Backing (Hide)'!AA$132,'Capacity Summary'!$B$139:$B$238,0),4),IF(INDEX('Capacity Summary'!$I$139:$BH$238,MATCH('Capacity Backing (Hide)'!AA$132,'Capacity Summary'!$B$139:$B$238,0),MATCH('Capacity Backing (Hide)'!$A172,'Capacity Summary'!$I$138:$BH$138,0))&lt;&gt;0,INDEX('Capacity Summary'!$I$139:$BH$238,MATCH('Capacity Backing (Hide)'!AA$132,'Capacity Summary'!$B$139:$B$238,0),MATCH('Capacity Backing (Hide)'!$A172,'Capacity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(Hide)'!$A172,'Capacity Summary'!$I$138:$BH$138,0))="x",INDEX('Capacity Summary'!$C$139:$F$238,MATCH('Capacity Backing (Hide)'!AB$132,'Capacity Summary'!$B$139:$B$238,0),4),IF(INDEX('Capacity Summary'!$I$139:$BH$238,MATCH('Capacity Backing (Hide)'!AB$132,'Capacity Summary'!$B$139:$B$238,0),MATCH('Capacity Backing (Hide)'!$A172,'Capacity Summary'!$I$138:$BH$138,0))&lt;&gt;0,INDEX('Capacity Summary'!$I$139:$BH$238,MATCH('Capacity Backing (Hide)'!AB$132,'Capacity Summary'!$B$139:$B$238,0),MATCH('Capacity Backing (Hide)'!$A172,'Capacity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(Hide)'!$A172,'Capacity Summary'!$I$138:$BH$138,0))="x",INDEX('Capacity Summary'!$C$139:$F$238,MATCH('Capacity Backing (Hide)'!AC$132,'Capacity Summary'!$B$139:$B$238,0),4),IF(INDEX('Capacity Summary'!$I$139:$BH$238,MATCH('Capacity Backing (Hide)'!AC$132,'Capacity Summary'!$B$139:$B$238,0),MATCH('Capacity Backing (Hide)'!$A172,'Capacity Summary'!$I$138:$BH$138,0))&lt;&gt;0,INDEX('Capacity Summary'!$I$139:$BH$238,MATCH('Capacity Backing (Hide)'!AC$132,'Capacity Summary'!$B$139:$B$238,0),MATCH('Capacity Backing (Hide)'!$A172,'Capacity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(Hide)'!$A172,'Capacity Summary'!$I$138:$BH$138,0))="x",INDEX('Capacity Summary'!$C$139:$F$238,MATCH('Capacity Backing (Hide)'!AD$132,'Capacity Summary'!$B$139:$B$238,0),4),IF(INDEX('Capacity Summary'!$I$139:$BH$238,MATCH('Capacity Backing (Hide)'!AD$132,'Capacity Summary'!$B$139:$B$238,0),MATCH('Capacity Backing (Hide)'!$A172,'Capacity Summary'!$I$138:$BH$138,0))&lt;&gt;0,INDEX('Capacity Summary'!$I$139:$BH$238,MATCH('Capacity Backing (Hide)'!AD$132,'Capacity Summary'!$B$139:$B$238,0),MATCH('Capacity Backing (Hide)'!$A172,'Capacity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(Hide)'!$A172,'Capacity Summary'!$I$138:$BH$138,0))="x",INDEX('Capacity Summary'!$C$139:$F$238,MATCH('Capacity Backing (Hide)'!AE$132,'Capacity Summary'!$B$139:$B$238,0),4),IF(INDEX('Capacity Summary'!$I$139:$BH$238,MATCH('Capacity Backing (Hide)'!AE$132,'Capacity Summary'!$B$139:$B$238,0),MATCH('Capacity Backing (Hide)'!$A172,'Capacity Summary'!$I$138:$BH$138,0))&lt;&gt;0,INDEX('Capacity Summary'!$I$139:$BH$238,MATCH('Capacity Backing (Hide)'!AE$132,'Capacity Summary'!$B$139:$B$238,0),MATCH('Capacity Backing (Hide)'!$A172,'Capacity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(Hide)'!$A172,'Capacity Summary'!$I$138:$BH$138,0))="x",INDEX('Capacity Summary'!$C$139:$F$238,MATCH('Capacity Backing (Hide)'!AF$132,'Capacity Summary'!$B$139:$B$238,0),4),IF(INDEX('Capacity Summary'!$I$139:$BH$238,MATCH('Capacity Backing (Hide)'!AF$132,'Capacity Summary'!$B$139:$B$238,0),MATCH('Capacity Backing (Hide)'!$A172,'Capacity Summary'!$I$138:$BH$138,0))&lt;&gt;0,INDEX('Capacity Summary'!$I$139:$BH$238,MATCH('Capacity Backing (Hide)'!AF$132,'Capacity Summary'!$B$139:$B$238,0),MATCH('Capacity Backing (Hide)'!$A172,'Capacity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(Hide)'!$A172,'Capacity Summary'!$I$138:$BH$138,0))="x",INDEX('Capacity Summary'!$C$139:$F$238,MATCH('Capacity Backing (Hide)'!AG$132,'Capacity Summary'!$B$139:$B$238,0),4),IF(INDEX('Capacity Summary'!$I$139:$BH$238,MATCH('Capacity Backing (Hide)'!AG$132,'Capacity Summary'!$B$139:$B$238,0),MATCH('Capacity Backing (Hide)'!$A172,'Capacity Summary'!$I$138:$BH$138,0))&lt;&gt;0,INDEX('Capacity Summary'!$I$139:$BH$238,MATCH('Capacity Backing (Hide)'!AG$132,'Capacity Summary'!$B$139:$B$238,0),MATCH('Capacity Backing (Hide)'!$A172,'Capacity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(Hide)'!$A172,'Capacity Summary'!$I$138:$BH$138,0))="x",INDEX('Capacity Summary'!$C$139:$F$238,MATCH('Capacity Backing (Hide)'!AH$132,'Capacity Summary'!$B$139:$B$238,0),4),IF(INDEX('Capacity Summary'!$I$139:$BH$238,MATCH('Capacity Backing (Hide)'!AH$132,'Capacity Summary'!$B$139:$B$238,0),MATCH('Capacity Backing (Hide)'!$A172,'Capacity Summary'!$I$138:$BH$138,0))&lt;&gt;0,INDEX('Capacity Summary'!$I$139:$BH$238,MATCH('Capacity Backing (Hide)'!AH$132,'Capacity Summary'!$B$139:$B$238,0),MATCH('Capacity Backing (Hide)'!$A172,'Capacity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(Hide)'!$A172,'Capacity Summary'!$I$138:$BH$138,0))="x",INDEX('Capacity Summary'!$C$139:$F$238,MATCH('Capacity Backing (Hide)'!AI$132,'Capacity Summary'!$B$139:$B$238,0),4),IF(INDEX('Capacity Summary'!$I$139:$BH$238,MATCH('Capacity Backing (Hide)'!AI$132,'Capacity Summary'!$B$139:$B$238,0),MATCH('Capacity Backing (Hide)'!$A172,'Capacity Summary'!$I$138:$BH$138,0))&lt;&gt;0,INDEX('Capacity Summary'!$I$139:$BH$238,MATCH('Capacity Backing (Hide)'!AI$132,'Capacity Summary'!$B$139:$B$238,0),MATCH('Capacity Backing (Hide)'!$A172,'Capacity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(Hide)'!$A172,'Capacity Summary'!$I$138:$BH$138,0))="x",INDEX('Capacity Summary'!$C$139:$F$238,MATCH('Capacity Backing (Hide)'!AJ$132,'Capacity Summary'!$B$139:$B$238,0),4),IF(INDEX('Capacity Summary'!$I$139:$BH$238,MATCH('Capacity Backing (Hide)'!AJ$132,'Capacity Summary'!$B$139:$B$238,0),MATCH('Capacity Backing (Hide)'!$A172,'Capacity Summary'!$I$138:$BH$138,0))&lt;&gt;0,INDEX('Capacity Summary'!$I$139:$BH$238,MATCH('Capacity Backing (Hide)'!AJ$132,'Capacity Summary'!$B$139:$B$238,0),MATCH('Capacity Backing (Hide)'!$A172,'Capacity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(Hide)'!$A172,'Capacity Summary'!$I$138:$BH$138,0))="x",INDEX('Capacity Summary'!$C$139:$F$238,MATCH('Capacity Backing (Hide)'!AK$132,'Capacity Summary'!$B$139:$B$238,0),4),IF(INDEX('Capacity Summary'!$I$139:$BH$238,MATCH('Capacity Backing (Hide)'!AK$132,'Capacity Summary'!$B$139:$B$238,0),MATCH('Capacity Backing (Hide)'!$A172,'Capacity Summary'!$I$138:$BH$138,0))&lt;&gt;0,INDEX('Capacity Summary'!$I$139:$BH$238,MATCH('Capacity Backing (Hide)'!AK$132,'Capacity Summary'!$B$139:$B$238,0),MATCH('Capacity Backing (Hide)'!$A172,'Capacity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(Hide)'!$A172,'Capacity Summary'!$I$138:$BH$138,0))="x",INDEX('Capacity Summary'!$C$139:$F$238,MATCH('Capacity Backing (Hide)'!AL$132,'Capacity Summary'!$B$139:$B$238,0),4),IF(INDEX('Capacity Summary'!$I$139:$BH$238,MATCH('Capacity Backing (Hide)'!AL$132,'Capacity Summary'!$B$139:$B$238,0),MATCH('Capacity Backing (Hide)'!$A172,'Capacity Summary'!$I$138:$BH$138,0))&lt;&gt;0,INDEX('Capacity Summary'!$I$139:$BH$238,MATCH('Capacity Backing (Hide)'!AL$132,'Capacity Summary'!$B$139:$B$238,0),MATCH('Capacity Backing (Hide)'!$A172,'Capacity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(Hide)'!$A172,'Capacity Summary'!$I$138:$BH$138,0))="x",INDEX('Capacity Summary'!$C$139:$F$238,MATCH('Capacity Backing (Hide)'!AM$132,'Capacity Summary'!$B$139:$B$238,0),4),IF(INDEX('Capacity Summary'!$I$139:$BH$238,MATCH('Capacity Backing (Hide)'!AM$132,'Capacity Summary'!$B$139:$B$238,0),MATCH('Capacity Backing (Hide)'!$A172,'Capacity Summary'!$I$138:$BH$138,0))&lt;&gt;0,INDEX('Capacity Summary'!$I$139:$BH$238,MATCH('Capacity Backing (Hide)'!AM$132,'Capacity Summary'!$B$139:$B$238,0),MATCH('Capacity Backing (Hide)'!$A172,'Capacity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(Hide)'!$A172,'Capacity Summary'!$I$138:$BH$138,0))="x",INDEX('Capacity Summary'!$C$139:$F$238,MATCH('Capacity Backing (Hide)'!AN$132,'Capacity Summary'!$B$139:$B$238,0),4),IF(INDEX('Capacity Summary'!$I$139:$BH$238,MATCH('Capacity Backing (Hide)'!AN$132,'Capacity Summary'!$B$139:$B$238,0),MATCH('Capacity Backing (Hide)'!$A172,'Capacity Summary'!$I$138:$BH$138,0))&lt;&gt;0,INDEX('Capacity Summary'!$I$139:$BH$238,MATCH('Capacity Backing (Hide)'!AN$132,'Capacity Summary'!$B$139:$B$238,0),MATCH('Capacity Backing (Hide)'!$A172,'Capacity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(Hide)'!$A172,'Capacity Summary'!$I$138:$BH$138,0))="x",INDEX('Capacity Summary'!$C$139:$F$238,MATCH('Capacity Backing (Hide)'!AO$132,'Capacity Summary'!$B$139:$B$238,0),4),IF(INDEX('Capacity Summary'!$I$139:$BH$238,MATCH('Capacity Backing (Hide)'!AO$132,'Capacity Summary'!$B$139:$B$238,0),MATCH('Capacity Backing (Hide)'!$A172,'Capacity Summary'!$I$138:$BH$138,0))&lt;&gt;0,INDEX('Capacity Summary'!$I$139:$BH$238,MATCH('Capacity Backing (Hide)'!AO$132,'Capacity Summary'!$B$139:$B$238,0),MATCH('Capacity Backing (Hide)'!$A172,'Capacity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(Hide)'!$A172,'Capacity Summary'!$I$138:$BH$138,0))="x",INDEX('Capacity Summary'!$C$139:$F$238,MATCH('Capacity Backing (Hide)'!AP$132,'Capacity Summary'!$B$139:$B$238,0),4),IF(INDEX('Capacity Summary'!$I$139:$BH$238,MATCH('Capacity Backing (Hide)'!AP$132,'Capacity Summary'!$B$139:$B$238,0),MATCH('Capacity Backing (Hide)'!$A172,'Capacity Summary'!$I$138:$BH$138,0))&lt;&gt;0,INDEX('Capacity Summary'!$I$139:$BH$238,MATCH('Capacity Backing (Hide)'!AP$132,'Capacity Summary'!$B$139:$B$238,0),MATCH('Capacity Backing (Hide)'!$A172,'Capacity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(Hide)'!$A172,'Capacity Summary'!$I$138:$BH$138,0))="x",INDEX('Capacity Summary'!$C$139:$F$238,MATCH('Capacity Backing (Hide)'!AQ$132,'Capacity Summary'!$B$139:$B$238,0),4),IF(INDEX('Capacity Summary'!$I$139:$BH$238,MATCH('Capacity Backing (Hide)'!AQ$132,'Capacity Summary'!$B$139:$B$238,0),MATCH('Capacity Backing (Hide)'!$A172,'Capacity Summary'!$I$138:$BH$138,0))&lt;&gt;0,INDEX('Capacity Summary'!$I$139:$BH$238,MATCH('Capacity Backing (Hide)'!AQ$132,'Capacity Summary'!$B$139:$B$238,0),MATCH('Capacity Backing (Hide)'!$A172,'Capacity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(Hide)'!$A172,'Capacity Summary'!$I$138:$BH$138,0))="x",INDEX('Capacity Summary'!$C$139:$F$238,MATCH('Capacity Backing (Hide)'!AR$132,'Capacity Summary'!$B$139:$B$238,0),4),IF(INDEX('Capacity Summary'!$I$139:$BH$238,MATCH('Capacity Backing (Hide)'!AR$132,'Capacity Summary'!$B$139:$B$238,0),MATCH('Capacity Backing (Hide)'!$A172,'Capacity Summary'!$I$138:$BH$138,0))&lt;&gt;0,INDEX('Capacity Summary'!$I$139:$BH$238,MATCH('Capacity Backing (Hide)'!AR$132,'Capacity Summary'!$B$139:$B$238,0),MATCH('Capacity Backing (Hide)'!$A172,'Capacity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(Hide)'!$A172,'Capacity Summary'!$I$138:$BH$138,0))="x",INDEX('Capacity Summary'!$C$139:$F$238,MATCH('Capacity Backing (Hide)'!AS$132,'Capacity Summary'!$B$139:$B$238,0),4),IF(INDEX('Capacity Summary'!$I$139:$BH$238,MATCH('Capacity Backing (Hide)'!AS$132,'Capacity Summary'!$B$139:$B$238,0),MATCH('Capacity Backing (Hide)'!$A172,'Capacity Summary'!$I$138:$BH$138,0))&lt;&gt;0,INDEX('Capacity Summary'!$I$139:$BH$238,MATCH('Capacity Backing (Hide)'!AS$132,'Capacity Summary'!$B$139:$B$238,0),MATCH('Capacity Backing (Hide)'!$A172,'Capacity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(Hide)'!$A172,'Capacity Summary'!$I$138:$BH$138,0))="x",INDEX('Capacity Summary'!$C$139:$F$238,MATCH('Capacity Backing (Hide)'!AT$132,'Capacity Summary'!$B$139:$B$238,0),4),IF(INDEX('Capacity Summary'!$I$139:$BH$238,MATCH('Capacity Backing (Hide)'!AT$132,'Capacity Summary'!$B$139:$B$238,0),MATCH('Capacity Backing (Hide)'!$A172,'Capacity Summary'!$I$138:$BH$138,0))&lt;&gt;0,INDEX('Capacity Summary'!$I$139:$BH$238,MATCH('Capacity Backing (Hide)'!AT$132,'Capacity Summary'!$B$139:$B$238,0),MATCH('Capacity Backing (Hide)'!$A172,'Capacity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(Hide)'!$A172,'Capacity Summary'!$I$138:$BH$138,0))="x",INDEX('Capacity Summary'!$C$139:$F$238,MATCH('Capacity Backing (Hide)'!AU$132,'Capacity Summary'!$B$139:$B$238,0),4),IF(INDEX('Capacity Summary'!$I$139:$BH$238,MATCH('Capacity Backing (Hide)'!AU$132,'Capacity Summary'!$B$139:$B$238,0),MATCH('Capacity Backing (Hide)'!$A172,'Capacity Summary'!$I$138:$BH$138,0))&lt;&gt;0,INDEX('Capacity Summary'!$I$139:$BH$238,MATCH('Capacity Backing (Hide)'!AU$132,'Capacity Summary'!$B$139:$B$238,0),MATCH('Capacity Backing (Hide)'!$A172,'Capacity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(Hide)'!$A172,'Capacity Summary'!$I$138:$BH$138,0))="x",INDEX('Capacity Summary'!$C$139:$F$238,MATCH('Capacity Backing (Hide)'!AV$132,'Capacity Summary'!$B$139:$B$238,0),4),IF(INDEX('Capacity Summary'!$I$139:$BH$238,MATCH('Capacity Backing (Hide)'!AV$132,'Capacity Summary'!$B$139:$B$238,0),MATCH('Capacity Backing (Hide)'!$A172,'Capacity Summary'!$I$138:$BH$138,0))&lt;&gt;0,INDEX('Capacity Summary'!$I$139:$BH$238,MATCH('Capacity Backing (Hide)'!AV$132,'Capacity Summary'!$B$139:$B$238,0),MATCH('Capacity Backing (Hide)'!$A172,'Capacity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(Hide)'!$A172,'Capacity Summary'!$I$138:$BH$138,0))="x",INDEX('Capacity Summary'!$C$139:$F$238,MATCH('Capacity Backing (Hide)'!AW$132,'Capacity Summary'!$B$139:$B$238,0),4),IF(INDEX('Capacity Summary'!$I$139:$BH$238,MATCH('Capacity Backing (Hide)'!AW$132,'Capacity Summary'!$B$139:$B$238,0),MATCH('Capacity Backing (Hide)'!$A172,'Capacity Summary'!$I$138:$BH$138,0))&lt;&gt;0,INDEX('Capacity Summary'!$I$139:$BH$238,MATCH('Capacity Backing (Hide)'!AW$132,'Capacity Summary'!$B$139:$B$238,0),MATCH('Capacity Backing (Hide)'!$A172,'Capacity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(Hide)'!$A172,'Capacity Summary'!$I$138:$BH$138,0))="x",INDEX('Capacity Summary'!$C$139:$F$238,MATCH('Capacity Backing (Hide)'!AX$132,'Capacity Summary'!$B$139:$B$238,0),4),IF(INDEX('Capacity Summary'!$I$139:$BH$238,MATCH('Capacity Backing (Hide)'!AX$132,'Capacity Summary'!$B$139:$B$238,0),MATCH('Capacity Backing (Hide)'!$A172,'Capacity Summary'!$I$138:$BH$138,0))&lt;&gt;0,INDEX('Capacity Summary'!$I$139:$BH$238,MATCH('Capacity Backing (Hide)'!AX$132,'Capacity Summary'!$B$139:$B$238,0),MATCH('Capacity Backing (Hide)'!$A172,'Capacity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(Hide)'!$A172,'Capacity Summary'!$I$138:$BH$138,0))="x",INDEX('Capacity Summary'!$C$139:$F$238,MATCH('Capacity Backing (Hide)'!AY$132,'Capacity Summary'!$B$139:$B$238,0),4),IF(INDEX('Capacity Summary'!$I$139:$BH$238,MATCH('Capacity Backing (Hide)'!AY$132,'Capacity Summary'!$B$139:$B$238,0),MATCH('Capacity Backing (Hide)'!$A172,'Capacity Summary'!$I$138:$BH$138,0))&lt;&gt;0,INDEX('Capacity Summary'!$I$139:$BH$238,MATCH('Capacity Backing (Hide)'!AY$132,'Capacity Summary'!$B$139:$B$238,0),MATCH('Capacity Backing (Hide)'!$A172,'Capacity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(Hide)'!$A172,'Capacity Summary'!$I$138:$BH$138,0))="x",INDEX('Capacity Summary'!$C$139:$F$238,MATCH('Capacity Backing (Hide)'!AZ$132,'Capacity Summary'!$B$139:$B$238,0),4),IF(INDEX('Capacity Summary'!$I$139:$BH$238,MATCH('Capacity Backing (Hide)'!AZ$132,'Capacity Summary'!$B$139:$B$238,0),MATCH('Capacity Backing (Hide)'!$A172,'Capacity Summary'!$I$138:$BH$138,0))&lt;&gt;0,INDEX('Capacity Summary'!$I$139:$BH$238,MATCH('Capacity Backing (Hide)'!AZ$132,'Capacity Summary'!$B$139:$B$238,0),MATCH('Capacity Backing (Hide)'!$A172,'Capacity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(Hide)'!$A172,'Capacity Summary'!$I$138:$BH$138,0))="x",INDEX('Capacity Summary'!$C$139:$F$238,MATCH('Capacity Backing (Hide)'!BA$132,'Capacity Summary'!$B$139:$B$238,0),4),IF(INDEX('Capacity Summary'!$I$139:$BH$238,MATCH('Capacity Backing (Hide)'!BA$132,'Capacity Summary'!$B$139:$B$238,0),MATCH('Capacity Backing (Hide)'!$A172,'Capacity Summary'!$I$138:$BH$138,0))&lt;&gt;0,INDEX('Capacity Summary'!$I$139:$BH$238,MATCH('Capacity Backing (Hide)'!BA$132,'Capacity Summary'!$B$139:$B$238,0),MATCH('Capacity Backing (Hide)'!$A172,'Capacity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(Hide)'!$A172,'Capacity Summary'!$I$138:$BH$138,0))="x",INDEX('Capacity Summary'!$C$139:$F$238,MATCH('Capacity Backing (Hide)'!BB$132,'Capacity Summary'!$B$139:$B$238,0),4),IF(INDEX('Capacity Summary'!$I$139:$BH$238,MATCH('Capacity Backing (Hide)'!BB$132,'Capacity Summary'!$B$139:$B$238,0),MATCH('Capacity Backing (Hide)'!$A172,'Capacity Summary'!$I$138:$BH$138,0))&lt;&gt;0,INDEX('Capacity Summary'!$I$139:$BH$238,MATCH('Capacity Backing (Hide)'!BB$132,'Capacity Summary'!$B$139:$B$238,0),MATCH('Capacity Backing (Hide)'!$A172,'Capacity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(Hide)'!$A172,'Capacity Summary'!$I$138:$BH$138,0))="x",INDEX('Capacity Summary'!$C$139:$F$238,MATCH('Capacity Backing (Hide)'!BC$132,'Capacity Summary'!$B$139:$B$238,0),4),IF(INDEX('Capacity Summary'!$I$139:$BH$238,MATCH('Capacity Backing (Hide)'!BC$132,'Capacity Summary'!$B$139:$B$238,0),MATCH('Capacity Backing (Hide)'!$A172,'Capacity Summary'!$I$138:$BH$138,0))&lt;&gt;0,INDEX('Capacity Summary'!$I$139:$BH$238,MATCH('Capacity Backing (Hide)'!BC$132,'Capacity Summary'!$B$139:$B$238,0),MATCH('Capacity Backing (Hide)'!$A172,'Capacity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(Hide)'!$A172,'Capacity Summary'!$I$138:$BH$138,0))="x",INDEX('Capacity Summary'!$C$139:$F$238,MATCH('Capacity Backing (Hide)'!BD$132,'Capacity Summary'!$B$139:$B$238,0),4),IF(INDEX('Capacity Summary'!$I$139:$BH$238,MATCH('Capacity Backing (Hide)'!BD$132,'Capacity Summary'!$B$139:$B$238,0),MATCH('Capacity Backing (Hide)'!$A172,'Capacity Summary'!$I$138:$BH$138,0))&lt;&gt;0,INDEX('Capacity Summary'!$I$139:$BH$238,MATCH('Capacity Backing (Hide)'!BD$132,'Capacity Summary'!$B$139:$B$238,0),MATCH('Capacity Backing (Hide)'!$A172,'Capacity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(Hide)'!$A172,'Capacity Summary'!$I$138:$BH$138,0))="x",INDEX('Capacity Summary'!$C$139:$F$238,MATCH('Capacity Backing (Hide)'!BE$132,'Capacity Summary'!$B$139:$B$238,0),4),IF(INDEX('Capacity Summary'!$I$139:$BH$238,MATCH('Capacity Backing (Hide)'!BE$132,'Capacity Summary'!$B$139:$B$238,0),MATCH('Capacity Backing (Hide)'!$A172,'Capacity Summary'!$I$138:$BH$138,0))&lt;&gt;0,INDEX('Capacity Summary'!$I$139:$BH$238,MATCH('Capacity Backing (Hide)'!BE$132,'Capacity Summary'!$B$139:$B$238,0),MATCH('Capacity Backing (Hide)'!$A172,'Capacity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(Hide)'!$A172,'Capacity Summary'!$I$138:$BH$138,0))="x",INDEX('Capacity Summary'!$C$139:$F$238,MATCH('Capacity Backing (Hide)'!BF$132,'Capacity Summary'!$B$139:$B$238,0),4),IF(INDEX('Capacity Summary'!$I$139:$BH$238,MATCH('Capacity Backing (Hide)'!BF$132,'Capacity Summary'!$B$139:$B$238,0),MATCH('Capacity Backing (Hide)'!$A172,'Capacity Summary'!$I$138:$BH$138,0))&lt;&gt;0,INDEX('Capacity Summary'!$I$139:$BH$238,MATCH('Capacity Backing (Hide)'!BF$132,'Capacity Summary'!$B$139:$B$238,0),MATCH('Capacity Backing (Hide)'!$A172,'Capacity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(Hide)'!$A172,'Capacity Summary'!$I$138:$BH$138,0))="x",INDEX('Capacity Summary'!$C$139:$F$238,MATCH('Capacity Backing (Hide)'!BG$132,'Capacity Summary'!$B$139:$B$238,0),4),IF(INDEX('Capacity Summary'!$I$139:$BH$238,MATCH('Capacity Backing (Hide)'!BG$132,'Capacity Summary'!$B$139:$B$238,0),MATCH('Capacity Backing (Hide)'!$A172,'Capacity Summary'!$I$138:$BH$138,0))&lt;&gt;0,INDEX('Capacity Summary'!$I$139:$BH$238,MATCH('Capacity Backing (Hide)'!BG$132,'Capacity Summary'!$B$139:$B$238,0),MATCH('Capacity Backing (Hide)'!$A172,'Capacity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(Hide)'!$A172,'Capacity Summary'!$I$138:$BH$138,0))="x",INDEX('Capacity Summary'!$C$139:$F$238,MATCH('Capacity Backing (Hide)'!BH$132,'Capacity Summary'!$B$139:$B$238,0),4),IF(INDEX('Capacity Summary'!$I$139:$BH$238,MATCH('Capacity Backing (Hide)'!BH$132,'Capacity Summary'!$B$139:$B$238,0),MATCH('Capacity Backing (Hide)'!$A172,'Capacity Summary'!$I$138:$BH$138,0))&lt;&gt;0,INDEX('Capacity Summary'!$I$139:$BH$238,MATCH('Capacity Backing (Hide)'!BH$132,'Capacity Summary'!$B$139:$B$238,0),MATCH('Capacity Backing (Hide)'!$A172,'Capacity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(Hide)'!$A172,'Capacity Summary'!$I$138:$BH$138,0))="x",INDEX('Capacity Summary'!$C$139:$F$238,MATCH('Capacity Backing (Hide)'!BI$132,'Capacity Summary'!$B$139:$B$238,0),4),IF(INDEX('Capacity Summary'!$I$139:$BH$238,MATCH('Capacity Backing (Hide)'!BI$132,'Capacity Summary'!$B$139:$B$238,0),MATCH('Capacity Backing (Hide)'!$A172,'Capacity Summary'!$I$138:$BH$138,0))&lt;&gt;0,INDEX('Capacity Summary'!$I$139:$BH$238,MATCH('Capacity Backing (Hide)'!BI$132,'Capacity Summary'!$B$139:$B$238,0),MATCH('Capacity Backing (Hide)'!$A172,'Capacity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(Hide)'!$A172,'Capacity Summary'!$I$138:$BH$138,0))="x",INDEX('Capacity Summary'!$C$139:$F$238,MATCH('Capacity Backing (Hide)'!BJ$132,'Capacity Summary'!$B$139:$B$238,0),4),IF(INDEX('Capacity Summary'!$I$139:$BH$238,MATCH('Capacity Backing (Hide)'!BJ$132,'Capacity Summary'!$B$139:$B$238,0),MATCH('Capacity Backing (Hide)'!$A172,'Capacity Summary'!$I$138:$BH$138,0))&lt;&gt;0,INDEX('Capacity Summary'!$I$139:$BH$238,MATCH('Capacity Backing (Hide)'!BJ$132,'Capacity Summary'!$B$139:$B$238,0),MATCH('Capacity Backing (Hide)'!$A172,'Capacity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(Hide)'!$A172,'Capacity Summary'!$I$138:$BH$138,0))="x",INDEX('Capacity Summary'!$C$139:$F$238,MATCH('Capacity Backing (Hide)'!BK$132,'Capacity Summary'!$B$139:$B$238,0),4),IF(INDEX('Capacity Summary'!$I$139:$BH$238,MATCH('Capacity Backing (Hide)'!BK$132,'Capacity Summary'!$B$139:$B$238,0),MATCH('Capacity Backing (Hide)'!$A172,'Capacity Summary'!$I$138:$BH$138,0))&lt;&gt;0,INDEX('Capacity Summary'!$I$139:$BH$238,MATCH('Capacity Backing (Hide)'!BK$132,'Capacity Summary'!$B$139:$B$238,0),MATCH('Capacity Backing (Hide)'!$A172,'Capacity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(Hide)'!$A172,'Capacity Summary'!$I$138:$BH$138,0))="x",INDEX('Capacity Summary'!$C$139:$F$238,MATCH('Capacity Backing (Hide)'!BL$132,'Capacity Summary'!$B$139:$B$238,0),4),IF(INDEX('Capacity Summary'!$I$139:$BH$238,MATCH('Capacity Backing (Hide)'!BL$132,'Capacity Summary'!$B$139:$B$238,0),MATCH('Capacity Backing (Hide)'!$A172,'Capacity Summary'!$I$138:$BH$138,0))&lt;&gt;0,INDEX('Capacity Summary'!$I$139:$BH$238,MATCH('Capacity Backing (Hide)'!BL$132,'Capacity Summary'!$B$139:$B$238,0),MATCH('Capacity Backing (Hide)'!$A172,'Capacity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(Hide)'!$A172,'Capacity Summary'!$I$138:$BH$138,0))="x",INDEX('Capacity Summary'!$C$139:$F$238,MATCH('Capacity Backing (Hide)'!BM$132,'Capacity Summary'!$B$139:$B$238,0),4),IF(INDEX('Capacity Summary'!$I$139:$BH$238,MATCH('Capacity Backing (Hide)'!BM$132,'Capacity Summary'!$B$139:$B$238,0),MATCH('Capacity Backing (Hide)'!$A172,'Capacity Summary'!$I$138:$BH$138,0))&lt;&gt;0,INDEX('Capacity Summary'!$I$139:$BH$238,MATCH('Capacity Backing (Hide)'!BM$132,'Capacity Summary'!$B$139:$B$238,0),MATCH('Capacity Backing (Hide)'!$A172,'Capacity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(Hide)'!$A172,'Capacity Summary'!$I$138:$BH$138,0))="x",INDEX('Capacity Summary'!$C$139:$F$238,MATCH('Capacity Backing (Hide)'!BN$132,'Capacity Summary'!$B$139:$B$238,0),4),IF(INDEX('Capacity Summary'!$I$139:$BH$238,MATCH('Capacity Backing (Hide)'!BN$132,'Capacity Summary'!$B$139:$B$238,0),MATCH('Capacity Backing (Hide)'!$A172,'Capacity Summary'!$I$138:$BH$138,0))&lt;&gt;0,INDEX('Capacity Summary'!$I$139:$BH$238,MATCH('Capacity Backing (Hide)'!BN$132,'Capacity Summary'!$B$139:$B$238,0),MATCH('Capacity Backing (Hide)'!$A172,'Capacity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(Hide)'!$A172,'Capacity Summary'!$I$138:$BH$138,0))="x",INDEX('Capacity Summary'!$C$139:$F$238,MATCH('Capacity Backing (Hide)'!BO$132,'Capacity Summary'!$B$139:$B$238,0),4),IF(INDEX('Capacity Summary'!$I$139:$BH$238,MATCH('Capacity Backing (Hide)'!BO$132,'Capacity Summary'!$B$139:$B$238,0),MATCH('Capacity Backing (Hide)'!$A172,'Capacity Summary'!$I$138:$BH$138,0))&lt;&gt;0,INDEX('Capacity Summary'!$I$139:$BH$238,MATCH('Capacity Backing (Hide)'!BO$132,'Capacity Summary'!$B$139:$B$238,0),MATCH('Capacity Backing (Hide)'!$A172,'Capacity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(Hide)'!$A172,'Capacity Summary'!$I$138:$BH$138,0))="x",INDEX('Capacity Summary'!$C$139:$F$238,MATCH('Capacity Backing (Hide)'!BP$132,'Capacity Summary'!$B$139:$B$238,0),4),IF(INDEX('Capacity Summary'!$I$139:$BH$238,MATCH('Capacity Backing (Hide)'!BP$132,'Capacity Summary'!$B$139:$B$238,0),MATCH('Capacity Backing (Hide)'!$A172,'Capacity Summary'!$I$138:$BH$138,0))&lt;&gt;0,INDEX('Capacity Summary'!$I$139:$BH$238,MATCH('Capacity Backing (Hide)'!BP$132,'Capacity Summary'!$B$139:$B$238,0),MATCH('Capacity Backing (Hide)'!$A172,'Capacity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(Hide)'!$A172,'Capacity Summary'!$I$138:$BH$138,0))="x",INDEX('Capacity Summary'!$C$139:$F$238,MATCH('Capacity Backing (Hide)'!BQ$132,'Capacity Summary'!$B$139:$B$238,0),4),IF(INDEX('Capacity Summary'!$I$139:$BH$238,MATCH('Capacity Backing (Hide)'!BQ$132,'Capacity Summary'!$B$139:$B$238,0),MATCH('Capacity Backing (Hide)'!$A172,'Capacity Summary'!$I$138:$BH$138,0))&lt;&gt;0,INDEX('Capacity Summary'!$I$139:$BH$238,MATCH('Capacity Backing (Hide)'!BQ$132,'Capacity Summary'!$B$139:$B$238,0),MATCH('Capacity Backing (Hide)'!$A172,'Capacity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(Hide)'!$A172,'Capacity Summary'!$I$138:$BH$138,0))="x",INDEX('Capacity Summary'!$C$139:$F$238,MATCH('Capacity Backing (Hide)'!BR$132,'Capacity Summary'!$B$139:$B$238,0),4),IF(INDEX('Capacity Summary'!$I$139:$BH$238,MATCH('Capacity Backing (Hide)'!BR$132,'Capacity Summary'!$B$139:$B$238,0),MATCH('Capacity Backing (Hide)'!$A172,'Capacity Summary'!$I$138:$BH$138,0))&lt;&gt;0,INDEX('Capacity Summary'!$I$139:$BH$238,MATCH('Capacity Backing (Hide)'!BR$132,'Capacity Summary'!$B$139:$B$238,0),MATCH('Capacity Backing (Hide)'!$A172,'Capacity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(Hide)'!$A172,'Capacity Summary'!$I$138:$BH$138,0))="x",INDEX('Capacity Summary'!$C$139:$F$238,MATCH('Capacity Backing (Hide)'!BS$132,'Capacity Summary'!$B$139:$B$238,0),4),IF(INDEX('Capacity Summary'!$I$139:$BH$238,MATCH('Capacity Backing (Hide)'!BS$132,'Capacity Summary'!$B$139:$B$238,0),MATCH('Capacity Backing (Hide)'!$A172,'Capacity Summary'!$I$138:$BH$138,0))&lt;&gt;0,INDEX('Capacity Summary'!$I$139:$BH$238,MATCH('Capacity Backing (Hide)'!BS$132,'Capacity Summary'!$B$139:$B$238,0),MATCH('Capacity Backing (Hide)'!$A172,'Capacity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(Hide)'!$A172,'Capacity Summary'!$I$138:$BH$138,0))="x",INDEX('Capacity Summary'!$C$139:$F$238,MATCH('Capacity Backing (Hide)'!BT$132,'Capacity Summary'!$B$139:$B$238,0),4),IF(INDEX('Capacity Summary'!$I$139:$BH$238,MATCH('Capacity Backing (Hide)'!BT$132,'Capacity Summary'!$B$139:$B$238,0),MATCH('Capacity Backing (Hide)'!$A172,'Capacity Summary'!$I$138:$BH$138,0))&lt;&gt;0,INDEX('Capacity Summary'!$I$139:$BH$238,MATCH('Capacity Backing (Hide)'!BT$132,'Capacity Summary'!$B$139:$B$238,0),MATCH('Capacity Backing (Hide)'!$A172,'Capacity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(Hide)'!$A172,'Capacity Summary'!$I$138:$BH$138,0))="x",INDEX('Capacity Summary'!$C$139:$F$238,MATCH('Capacity Backing (Hide)'!BU$132,'Capacity Summary'!$B$139:$B$238,0),4),IF(INDEX('Capacity Summary'!$I$139:$BH$238,MATCH('Capacity Backing (Hide)'!BU$132,'Capacity Summary'!$B$139:$B$238,0),MATCH('Capacity Backing (Hide)'!$A172,'Capacity Summary'!$I$138:$BH$138,0))&lt;&gt;0,INDEX('Capacity Summary'!$I$139:$BH$238,MATCH('Capacity Backing (Hide)'!BU$132,'Capacity Summary'!$B$139:$B$238,0),MATCH('Capacity Backing (Hide)'!$A172,'Capacity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(Hide)'!$A172,'Capacity Summary'!$I$138:$BH$138,0))="x",INDEX('Capacity Summary'!$C$139:$F$238,MATCH('Capacity Backing (Hide)'!BV$132,'Capacity Summary'!$B$139:$B$238,0),4),IF(INDEX('Capacity Summary'!$I$139:$BH$238,MATCH('Capacity Backing (Hide)'!BV$132,'Capacity Summary'!$B$139:$B$238,0),MATCH('Capacity Backing (Hide)'!$A172,'Capacity Summary'!$I$138:$BH$138,0))&lt;&gt;0,INDEX('Capacity Summary'!$I$139:$BH$238,MATCH('Capacity Backing (Hide)'!BV$132,'Capacity Summary'!$B$139:$B$238,0),MATCH('Capacity Backing (Hide)'!$A172,'Capacity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(Hide)'!$A172,'Capacity Summary'!$I$138:$BH$138,0))="x",INDEX('Capacity Summary'!$C$139:$F$238,MATCH('Capacity Backing (Hide)'!BW$132,'Capacity Summary'!$B$139:$B$238,0),4),IF(INDEX('Capacity Summary'!$I$139:$BH$238,MATCH('Capacity Backing (Hide)'!BW$132,'Capacity Summary'!$B$139:$B$238,0),MATCH('Capacity Backing (Hide)'!$A172,'Capacity Summary'!$I$138:$BH$138,0))&lt;&gt;0,INDEX('Capacity Summary'!$I$139:$BH$238,MATCH('Capacity Backing (Hide)'!BW$132,'Capacity Summary'!$B$139:$B$238,0),MATCH('Capacity Backing (Hide)'!$A172,'Capacity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(Hide)'!$A172,'Capacity Summary'!$I$138:$BH$138,0))="x",INDEX('Capacity Summary'!$C$139:$F$238,MATCH('Capacity Backing (Hide)'!BX$132,'Capacity Summary'!$B$139:$B$238,0),4),IF(INDEX('Capacity Summary'!$I$139:$BH$238,MATCH('Capacity Backing (Hide)'!BX$132,'Capacity Summary'!$B$139:$B$238,0),MATCH('Capacity Backing (Hide)'!$A172,'Capacity Summary'!$I$138:$BH$138,0))&lt;&gt;0,INDEX('Capacity Summary'!$I$139:$BH$238,MATCH('Capacity Backing (Hide)'!BX$132,'Capacity Summary'!$B$139:$B$238,0),MATCH('Capacity Backing (Hide)'!$A172,'Capacity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(Hide)'!$A172,'Capacity Summary'!$I$138:$BH$138,0))="x",INDEX('Capacity Summary'!$C$139:$F$238,MATCH('Capacity Backing (Hide)'!BY$132,'Capacity Summary'!$B$139:$B$238,0),4),IF(INDEX('Capacity Summary'!$I$139:$BH$238,MATCH('Capacity Backing (Hide)'!BY$132,'Capacity Summary'!$B$139:$B$238,0),MATCH('Capacity Backing (Hide)'!$A172,'Capacity Summary'!$I$138:$BH$138,0))&lt;&gt;0,INDEX('Capacity Summary'!$I$139:$BH$238,MATCH('Capacity Backing (Hide)'!BY$132,'Capacity Summary'!$B$139:$B$238,0),MATCH('Capacity Backing (Hide)'!$A172,'Capacity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(Hide)'!$A172,'Capacity Summary'!$I$138:$BH$138,0))="x",INDEX('Capacity Summary'!$C$139:$F$238,MATCH('Capacity Backing (Hide)'!BZ$132,'Capacity Summary'!$B$139:$B$238,0),4),IF(INDEX('Capacity Summary'!$I$139:$BH$238,MATCH('Capacity Backing (Hide)'!BZ$132,'Capacity Summary'!$B$139:$B$238,0),MATCH('Capacity Backing (Hide)'!$A172,'Capacity Summary'!$I$138:$BH$138,0))&lt;&gt;0,INDEX('Capacity Summary'!$I$139:$BH$238,MATCH('Capacity Backing (Hide)'!BZ$132,'Capacity Summary'!$B$139:$B$238,0),MATCH('Capacity Backing (Hide)'!$A172,'Capacity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(Hide)'!$A172,'Capacity Summary'!$I$138:$BH$138,0))="x",INDEX('Capacity Summary'!$C$139:$F$238,MATCH('Capacity Backing (Hide)'!CA$132,'Capacity Summary'!$B$139:$B$238,0),4),IF(INDEX('Capacity Summary'!$I$139:$BH$238,MATCH('Capacity Backing (Hide)'!CA$132,'Capacity Summary'!$B$139:$B$238,0),MATCH('Capacity Backing (Hide)'!$A172,'Capacity Summary'!$I$138:$BH$138,0))&lt;&gt;0,INDEX('Capacity Summary'!$I$139:$BH$238,MATCH('Capacity Backing (Hide)'!CA$132,'Capacity Summary'!$B$139:$B$238,0),MATCH('Capacity Backing (Hide)'!$A172,'Capacity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(Hide)'!$A172,'Capacity Summary'!$I$138:$BH$138,0))="x",INDEX('Capacity Summary'!$C$139:$F$238,MATCH('Capacity Backing (Hide)'!CB$132,'Capacity Summary'!$B$139:$B$238,0),4),IF(INDEX('Capacity Summary'!$I$139:$BH$238,MATCH('Capacity Backing (Hide)'!CB$132,'Capacity Summary'!$B$139:$B$238,0),MATCH('Capacity Backing (Hide)'!$A172,'Capacity Summary'!$I$138:$BH$138,0))&lt;&gt;0,INDEX('Capacity Summary'!$I$139:$BH$238,MATCH('Capacity Backing (Hide)'!CB$132,'Capacity Summary'!$B$139:$B$238,0),MATCH('Capacity Backing (Hide)'!$A172,'Capacity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(Hide)'!$A172,'Capacity Summary'!$I$138:$BH$138,0))="x",INDEX('Capacity Summary'!$C$139:$F$238,MATCH('Capacity Backing (Hide)'!CC$132,'Capacity Summary'!$B$139:$B$238,0),4),IF(INDEX('Capacity Summary'!$I$139:$BH$238,MATCH('Capacity Backing (Hide)'!CC$132,'Capacity Summary'!$B$139:$B$238,0),MATCH('Capacity Backing (Hide)'!$A172,'Capacity Summary'!$I$138:$BH$138,0))&lt;&gt;0,INDEX('Capacity Summary'!$I$139:$BH$238,MATCH('Capacity Backing (Hide)'!CC$132,'Capacity Summary'!$B$139:$B$238,0),MATCH('Capacity Backing (Hide)'!$A172,'Capacity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(Hide)'!$A172,'Capacity Summary'!$I$138:$BH$138,0))="x",INDEX('Capacity Summary'!$C$139:$F$238,MATCH('Capacity Backing (Hide)'!CD$132,'Capacity Summary'!$B$139:$B$238,0),4),IF(INDEX('Capacity Summary'!$I$139:$BH$238,MATCH('Capacity Backing (Hide)'!CD$132,'Capacity Summary'!$B$139:$B$238,0),MATCH('Capacity Backing (Hide)'!$A172,'Capacity Summary'!$I$138:$BH$138,0))&lt;&gt;0,INDEX('Capacity Summary'!$I$139:$BH$238,MATCH('Capacity Backing (Hide)'!CD$132,'Capacity Summary'!$B$139:$B$238,0),MATCH('Capacity Backing (Hide)'!$A172,'Capacity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(Hide)'!$A172,'Capacity Summary'!$I$138:$BH$138,0))="x",INDEX('Capacity Summary'!$C$139:$F$238,MATCH('Capacity Backing (Hide)'!CE$132,'Capacity Summary'!$B$139:$B$238,0),4),IF(INDEX('Capacity Summary'!$I$139:$BH$238,MATCH('Capacity Backing (Hide)'!CE$132,'Capacity Summary'!$B$139:$B$238,0),MATCH('Capacity Backing (Hide)'!$A172,'Capacity Summary'!$I$138:$BH$138,0))&lt;&gt;0,INDEX('Capacity Summary'!$I$139:$BH$238,MATCH('Capacity Backing (Hide)'!CE$132,'Capacity Summary'!$B$139:$B$238,0),MATCH('Capacity Backing (Hide)'!$A172,'Capacity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(Hide)'!$A172,'Capacity Summary'!$I$138:$BH$138,0))="x",INDEX('Capacity Summary'!$C$139:$F$238,MATCH('Capacity Backing (Hide)'!CF$132,'Capacity Summary'!$B$139:$B$238,0),4),IF(INDEX('Capacity Summary'!$I$139:$BH$238,MATCH('Capacity Backing (Hide)'!CF$132,'Capacity Summary'!$B$139:$B$238,0),MATCH('Capacity Backing (Hide)'!$A172,'Capacity Summary'!$I$138:$BH$138,0))&lt;&gt;0,INDEX('Capacity Summary'!$I$139:$BH$238,MATCH('Capacity Backing (Hide)'!CF$132,'Capacity Summary'!$B$139:$B$238,0),MATCH('Capacity Backing (Hide)'!$A172,'Capacity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(Hide)'!$A172,'Capacity Summary'!$I$138:$BH$138,0))="x",INDEX('Capacity Summary'!$C$139:$F$238,MATCH('Capacity Backing (Hide)'!CG$132,'Capacity Summary'!$B$139:$B$238,0),4),IF(INDEX('Capacity Summary'!$I$139:$BH$238,MATCH('Capacity Backing (Hide)'!CG$132,'Capacity Summary'!$B$139:$B$238,0),MATCH('Capacity Backing (Hide)'!$A172,'Capacity Summary'!$I$138:$BH$138,0))&lt;&gt;0,INDEX('Capacity Summary'!$I$139:$BH$238,MATCH('Capacity Backing (Hide)'!CG$132,'Capacity Summary'!$B$139:$B$238,0),MATCH('Capacity Backing (Hide)'!$A172,'Capacity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(Hide)'!$A172,'Capacity Summary'!$I$138:$BH$138,0))="x",INDEX('Capacity Summary'!$C$139:$F$238,MATCH('Capacity Backing (Hide)'!CH$132,'Capacity Summary'!$B$139:$B$238,0),4),IF(INDEX('Capacity Summary'!$I$139:$BH$238,MATCH('Capacity Backing (Hide)'!CH$132,'Capacity Summary'!$B$139:$B$238,0),MATCH('Capacity Backing (Hide)'!$A172,'Capacity Summary'!$I$138:$BH$138,0))&lt;&gt;0,INDEX('Capacity Summary'!$I$139:$BH$238,MATCH('Capacity Backing (Hide)'!CH$132,'Capacity Summary'!$B$139:$B$238,0),MATCH('Capacity Backing (Hide)'!$A172,'Capacity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(Hide)'!$A172,'Capacity Summary'!$I$138:$BH$138,0))="x",INDEX('Capacity Summary'!$C$139:$F$238,MATCH('Capacity Backing (Hide)'!CI$132,'Capacity Summary'!$B$139:$B$238,0),4),IF(INDEX('Capacity Summary'!$I$139:$BH$238,MATCH('Capacity Backing (Hide)'!CI$132,'Capacity Summary'!$B$139:$B$238,0),MATCH('Capacity Backing (Hide)'!$A172,'Capacity Summary'!$I$138:$BH$138,0))&lt;&gt;0,INDEX('Capacity Summary'!$I$139:$BH$238,MATCH('Capacity Backing (Hide)'!CI$132,'Capacity Summary'!$B$139:$B$238,0),MATCH('Capacity Backing (Hide)'!$A172,'Capacity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(Hide)'!$A172,'Capacity Summary'!$I$138:$BH$138,0))="x",INDEX('Capacity Summary'!$C$139:$F$238,MATCH('Capacity Backing (Hide)'!CJ$132,'Capacity Summary'!$B$139:$B$238,0),4),IF(INDEX('Capacity Summary'!$I$139:$BH$238,MATCH('Capacity Backing (Hide)'!CJ$132,'Capacity Summary'!$B$139:$B$238,0),MATCH('Capacity Backing (Hide)'!$A172,'Capacity Summary'!$I$138:$BH$138,0))&lt;&gt;0,INDEX('Capacity Summary'!$I$139:$BH$238,MATCH('Capacity Backing (Hide)'!CJ$132,'Capacity Summary'!$B$139:$B$238,0),MATCH('Capacity Backing (Hide)'!$A172,'Capacity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(Hide)'!$A172,'Capacity Summary'!$I$138:$BH$138,0))="x",INDEX('Capacity Summary'!$C$139:$F$238,MATCH('Capacity Backing (Hide)'!CK$132,'Capacity Summary'!$B$139:$B$238,0),4),IF(INDEX('Capacity Summary'!$I$139:$BH$238,MATCH('Capacity Backing (Hide)'!CK$132,'Capacity Summary'!$B$139:$B$238,0),MATCH('Capacity Backing (Hide)'!$A172,'Capacity Summary'!$I$138:$BH$138,0))&lt;&gt;0,INDEX('Capacity Summary'!$I$139:$BH$238,MATCH('Capacity Backing (Hide)'!CK$132,'Capacity Summary'!$B$139:$B$238,0),MATCH('Capacity Backing (Hide)'!$A172,'Capacity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(Hide)'!$A172,'Capacity Summary'!$I$138:$BH$138,0))="x",INDEX('Capacity Summary'!$C$139:$F$238,MATCH('Capacity Backing (Hide)'!CL$132,'Capacity Summary'!$B$139:$B$238,0),4),IF(INDEX('Capacity Summary'!$I$139:$BH$238,MATCH('Capacity Backing (Hide)'!CL$132,'Capacity Summary'!$B$139:$B$238,0),MATCH('Capacity Backing (Hide)'!$A172,'Capacity Summary'!$I$138:$BH$138,0))&lt;&gt;0,INDEX('Capacity Summary'!$I$139:$BH$238,MATCH('Capacity Backing (Hide)'!CL$132,'Capacity Summary'!$B$139:$B$238,0),MATCH('Capacity Backing (Hide)'!$A172,'Capacity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(Hide)'!$A172,'Capacity Summary'!$I$138:$BH$138,0))="x",INDEX('Capacity Summary'!$C$139:$F$238,MATCH('Capacity Backing (Hide)'!CM$132,'Capacity Summary'!$B$139:$B$238,0),4),IF(INDEX('Capacity Summary'!$I$139:$BH$238,MATCH('Capacity Backing (Hide)'!CM$132,'Capacity Summary'!$B$139:$B$238,0),MATCH('Capacity Backing (Hide)'!$A172,'Capacity Summary'!$I$138:$BH$138,0))&lt;&gt;0,INDEX('Capacity Summary'!$I$139:$BH$238,MATCH('Capacity Backing (Hide)'!CM$132,'Capacity Summary'!$B$139:$B$238,0),MATCH('Capacity Backing (Hide)'!$A172,'Capacity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(Hide)'!$A172,'Capacity Summary'!$I$138:$BH$138,0))="x",INDEX('Capacity Summary'!$C$139:$F$238,MATCH('Capacity Backing (Hide)'!CN$132,'Capacity Summary'!$B$139:$B$238,0),4),IF(INDEX('Capacity Summary'!$I$139:$BH$238,MATCH('Capacity Backing (Hide)'!CN$132,'Capacity Summary'!$B$139:$B$238,0),MATCH('Capacity Backing (Hide)'!$A172,'Capacity Summary'!$I$138:$BH$138,0))&lt;&gt;0,INDEX('Capacity Summary'!$I$139:$BH$238,MATCH('Capacity Backing (Hide)'!CN$132,'Capacity Summary'!$B$139:$B$238,0),MATCH('Capacity Backing (Hide)'!$A172,'Capacity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(Hide)'!$A172,'Capacity Summary'!$I$138:$BH$138,0))="x",INDEX('Capacity Summary'!$C$139:$F$238,MATCH('Capacity Backing (Hide)'!CO$132,'Capacity Summary'!$B$139:$B$238,0),4),IF(INDEX('Capacity Summary'!$I$139:$BH$238,MATCH('Capacity Backing (Hide)'!CO$132,'Capacity Summary'!$B$139:$B$238,0),MATCH('Capacity Backing (Hide)'!$A172,'Capacity Summary'!$I$138:$BH$138,0))&lt;&gt;0,INDEX('Capacity Summary'!$I$139:$BH$238,MATCH('Capacity Backing (Hide)'!CO$132,'Capacity Summary'!$B$139:$B$238,0),MATCH('Capacity Backing (Hide)'!$A172,'Capacity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(Hide)'!$A172,'Capacity Summary'!$I$138:$BH$138,0))="x",INDEX('Capacity Summary'!$C$139:$F$238,MATCH('Capacity Backing (Hide)'!CP$132,'Capacity Summary'!$B$139:$B$238,0),4),IF(INDEX('Capacity Summary'!$I$139:$BH$238,MATCH('Capacity Backing (Hide)'!CP$132,'Capacity Summary'!$B$139:$B$238,0),MATCH('Capacity Backing (Hide)'!$A172,'Capacity Summary'!$I$138:$BH$138,0))&lt;&gt;0,INDEX('Capacity Summary'!$I$139:$BH$238,MATCH('Capacity Backing (Hide)'!CP$132,'Capacity Summary'!$B$139:$B$238,0),MATCH('Capacity Backing (Hide)'!$A172,'Capacity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(Hide)'!$A172,'Capacity Summary'!$I$138:$BH$138,0))="x",INDEX('Capacity Summary'!$C$139:$F$238,MATCH('Capacity Backing (Hide)'!CQ$132,'Capacity Summary'!$B$139:$B$238,0),4),IF(INDEX('Capacity Summary'!$I$139:$BH$238,MATCH('Capacity Backing (Hide)'!CQ$132,'Capacity Summary'!$B$139:$B$238,0),MATCH('Capacity Backing (Hide)'!$A172,'Capacity Summary'!$I$138:$BH$138,0))&lt;&gt;0,INDEX('Capacity Summary'!$I$139:$BH$238,MATCH('Capacity Backing (Hide)'!CQ$132,'Capacity Summary'!$B$139:$B$238,0),MATCH('Capacity Backing (Hide)'!$A172,'Capacity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(Hide)'!$A172,'Capacity Summary'!$I$138:$BH$138,0))="x",INDEX('Capacity Summary'!$C$139:$F$238,MATCH('Capacity Backing (Hide)'!CR$132,'Capacity Summary'!$B$139:$B$238,0),4),IF(INDEX('Capacity Summary'!$I$139:$BH$238,MATCH('Capacity Backing (Hide)'!CR$132,'Capacity Summary'!$B$139:$B$238,0),MATCH('Capacity Backing (Hide)'!$A172,'Capacity Summary'!$I$138:$BH$138,0))&lt;&gt;0,INDEX('Capacity Summary'!$I$139:$BH$238,MATCH('Capacity Backing (Hide)'!CR$132,'Capacity Summary'!$B$139:$B$238,0),MATCH('Capacity Backing (Hide)'!$A172,'Capacity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(Hide)'!$A172,'Capacity Summary'!$I$138:$BH$138,0))="x",INDEX('Capacity Summary'!$C$139:$F$238,MATCH('Capacity Backing (Hide)'!CS$132,'Capacity Summary'!$B$139:$B$238,0),4),IF(INDEX('Capacity Summary'!$I$139:$BH$238,MATCH('Capacity Backing (Hide)'!CS$132,'Capacity Summary'!$B$139:$B$238,0),MATCH('Capacity Backing (Hide)'!$A172,'Capacity Summary'!$I$138:$BH$138,0))&lt;&gt;0,INDEX('Capacity Summary'!$I$139:$BH$238,MATCH('Capacity Backing (Hide)'!CS$132,'Capacity Summary'!$B$139:$B$238,0),MATCH('Capacity Backing (Hide)'!$A172,'Capacity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(Hide)'!$A172,'Capacity Summary'!$I$138:$BH$138,0))="x",INDEX('Capacity Summary'!$C$139:$F$238,MATCH('Capacity Backing (Hide)'!CT$132,'Capacity Summary'!$B$139:$B$238,0),4),IF(INDEX('Capacity Summary'!$I$139:$BH$238,MATCH('Capacity Backing (Hide)'!CT$132,'Capacity Summary'!$B$139:$B$238,0),MATCH('Capacity Backing (Hide)'!$A172,'Capacity Summary'!$I$138:$BH$138,0))&lt;&gt;0,INDEX('Capacity Summary'!$I$139:$BH$238,MATCH('Capacity Backing (Hide)'!CT$132,'Capacity Summary'!$B$139:$B$238,0),MATCH('Capacity Backing (Hide)'!$A172,'Capacity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(Hide)'!$A172,'Capacity Summary'!$I$138:$BH$138,0))="x",INDEX('Capacity Summary'!$C$139:$F$238,MATCH('Capacity Backing (Hide)'!CU$132,'Capacity Summary'!$B$139:$B$238,0),4),IF(INDEX('Capacity Summary'!$I$139:$BH$238,MATCH('Capacity Backing (Hide)'!CU$132,'Capacity Summary'!$B$139:$B$238,0),MATCH('Capacity Backing (Hide)'!$A172,'Capacity Summary'!$I$138:$BH$138,0))&lt;&gt;0,INDEX('Capacity Summary'!$I$139:$BH$238,MATCH('Capacity Backing (Hide)'!CU$132,'Capacity Summary'!$B$139:$B$238,0),MATCH('Capacity Backing (Hide)'!$A172,'Capacity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(Hide)'!$A172,'Capacity Summary'!$I$138:$BH$138,0))="x",INDEX('Capacity Summary'!$C$139:$F$238,MATCH('Capacity Backing (Hide)'!CV$132,'Capacity Summary'!$B$139:$B$238,0),4),IF(INDEX('Capacity Summary'!$I$139:$BH$238,MATCH('Capacity Backing (Hide)'!CV$132,'Capacity Summary'!$B$139:$B$238,0),MATCH('Capacity Backing (Hide)'!$A172,'Capacity Summary'!$I$138:$BH$138,0))&lt;&gt;0,INDEX('Capacity Summary'!$I$139:$BH$238,MATCH('Capacity Backing (Hide)'!CV$132,'Capacity Summary'!$B$139:$B$238,0),MATCH('Capacity Backing (Hide)'!$A172,'Capacity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(Hide)'!$A172,'Capacity Summary'!$I$138:$BH$138,0))="x",INDEX('Capacity Summary'!$C$139:$F$238,MATCH('Capacity Backing (Hide)'!CW$132,'Capacity Summary'!$B$139:$B$238,0),4),IF(INDEX('Capacity Summary'!$I$139:$BH$238,MATCH('Capacity Backing (Hide)'!CW$132,'Capacity Summary'!$B$139:$B$238,0),MATCH('Capacity Backing (Hide)'!$A172,'Capacity Summary'!$I$138:$BH$138,0))&lt;&gt;0,INDEX('Capacity Summary'!$I$139:$BH$238,MATCH('Capacity Backing (Hide)'!CW$132,'Capacity Summary'!$B$139:$B$238,0),MATCH('Capacity Backing (Hide)'!$A172,'Capacity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(Hide)'!$A173,'Capacity Summary'!$I$138:$BH$138,0))="x",INDEX('Capacity Summary'!$C$139:$F$238,MATCH('Capacity Backing (Hide)'!B$132,'Capacity Summary'!$B$139:$B$238,0),4),IF(INDEX('Capacity Summary'!$I$139:$BH$238,MATCH('Capacity Backing (Hide)'!B$132,'Capacity Summary'!$B$139:$B$238,0),MATCH('Capacity Backing (Hide)'!$A173,'Capacity Summary'!$I$138:$BH$138,0))&lt;&gt;0,INDEX('Capacity Summary'!$I$139:$BH$238,MATCH('Capacity Backing (Hide)'!B$132,'Capacity Summary'!$B$139:$B$238,0),MATCH('Capacity Backing (Hide)'!$A173,'Capacity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(Hide)'!$A173,'Capacity Summary'!$I$138:$BH$138,0))="x",INDEX('Capacity Summary'!$C$139:$F$238,MATCH('Capacity Backing (Hide)'!C$132,'Capacity Summary'!$B$139:$B$238,0),4),IF(INDEX('Capacity Summary'!$I$139:$BH$238,MATCH('Capacity Backing (Hide)'!C$132,'Capacity Summary'!$B$139:$B$238,0),MATCH('Capacity Backing (Hide)'!$A173,'Capacity Summary'!$I$138:$BH$138,0))&lt;&gt;0,INDEX('Capacity Summary'!$I$139:$BH$238,MATCH('Capacity Backing (Hide)'!C$132,'Capacity Summary'!$B$139:$B$238,0),MATCH('Capacity Backing (Hide)'!$A173,'Capacity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(Hide)'!$A173,'Capacity Summary'!$I$138:$BH$138,0))="x",INDEX('Capacity Summary'!$C$139:$F$238,MATCH('Capacity Backing (Hide)'!D$132,'Capacity Summary'!$B$139:$B$238,0),4),IF(INDEX('Capacity Summary'!$I$139:$BH$238,MATCH('Capacity Backing (Hide)'!D$132,'Capacity Summary'!$B$139:$B$238,0),MATCH('Capacity Backing (Hide)'!$A173,'Capacity Summary'!$I$138:$BH$138,0))&lt;&gt;0,INDEX('Capacity Summary'!$I$139:$BH$238,MATCH('Capacity Backing (Hide)'!D$132,'Capacity Summary'!$B$139:$B$238,0),MATCH('Capacity Backing (Hide)'!$A173,'Capacity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(Hide)'!$A173,'Capacity Summary'!$I$138:$BH$138,0))="x",INDEX('Capacity Summary'!$C$139:$F$238,MATCH('Capacity Backing (Hide)'!E$132,'Capacity Summary'!$B$139:$B$238,0),4),IF(INDEX('Capacity Summary'!$I$139:$BH$238,MATCH('Capacity Backing (Hide)'!E$132,'Capacity Summary'!$B$139:$B$238,0),MATCH('Capacity Backing (Hide)'!$A173,'Capacity Summary'!$I$138:$BH$138,0))&lt;&gt;0,INDEX('Capacity Summary'!$I$139:$BH$238,MATCH('Capacity Backing (Hide)'!E$132,'Capacity Summary'!$B$139:$B$238,0),MATCH('Capacity Backing (Hide)'!$A173,'Capacity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(Hide)'!$A173,'Capacity Summary'!$I$138:$BH$138,0))="x",INDEX('Capacity Summary'!$C$139:$F$238,MATCH('Capacity Backing (Hide)'!F$132,'Capacity Summary'!$B$139:$B$238,0),4),IF(INDEX('Capacity Summary'!$I$139:$BH$238,MATCH('Capacity Backing (Hide)'!F$132,'Capacity Summary'!$B$139:$B$238,0),MATCH('Capacity Backing (Hide)'!$A173,'Capacity Summary'!$I$138:$BH$138,0))&lt;&gt;0,INDEX('Capacity Summary'!$I$139:$BH$238,MATCH('Capacity Backing (Hide)'!F$132,'Capacity Summary'!$B$139:$B$238,0),MATCH('Capacity Backing (Hide)'!$A173,'Capacity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(Hide)'!$A173,'Capacity Summary'!$I$138:$BH$138,0))="x",INDEX('Capacity Summary'!$C$139:$F$238,MATCH('Capacity Backing (Hide)'!G$132,'Capacity Summary'!$B$139:$B$238,0),4),IF(INDEX('Capacity Summary'!$I$139:$BH$238,MATCH('Capacity Backing (Hide)'!G$132,'Capacity Summary'!$B$139:$B$238,0),MATCH('Capacity Backing (Hide)'!$A173,'Capacity Summary'!$I$138:$BH$138,0))&lt;&gt;0,INDEX('Capacity Summary'!$I$139:$BH$238,MATCH('Capacity Backing (Hide)'!G$132,'Capacity Summary'!$B$139:$B$238,0),MATCH('Capacity Backing (Hide)'!$A173,'Capacity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(Hide)'!$A173,'Capacity Summary'!$I$138:$BH$138,0))="x",INDEX('Capacity Summary'!$C$139:$F$238,MATCH('Capacity Backing (Hide)'!H$132,'Capacity Summary'!$B$139:$B$238,0),4),IF(INDEX('Capacity Summary'!$I$139:$BH$238,MATCH('Capacity Backing (Hide)'!H$132,'Capacity Summary'!$B$139:$B$238,0),MATCH('Capacity Backing (Hide)'!$A173,'Capacity Summary'!$I$138:$BH$138,0))&lt;&gt;0,INDEX('Capacity Summary'!$I$139:$BH$238,MATCH('Capacity Backing (Hide)'!H$132,'Capacity Summary'!$B$139:$B$238,0),MATCH('Capacity Backing (Hide)'!$A173,'Capacity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(Hide)'!$A173,'Capacity Summary'!$I$138:$BH$138,0))="x",INDEX('Capacity Summary'!$C$139:$F$238,MATCH('Capacity Backing (Hide)'!I$132,'Capacity Summary'!$B$139:$B$238,0),4),IF(INDEX('Capacity Summary'!$I$139:$BH$238,MATCH('Capacity Backing (Hide)'!I$132,'Capacity Summary'!$B$139:$B$238,0),MATCH('Capacity Backing (Hide)'!$A173,'Capacity Summary'!$I$138:$BH$138,0))&lt;&gt;0,INDEX('Capacity Summary'!$I$139:$BH$238,MATCH('Capacity Backing (Hide)'!I$132,'Capacity Summary'!$B$139:$B$238,0),MATCH('Capacity Backing (Hide)'!$A173,'Capacity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(Hide)'!$A173,'Capacity Summary'!$I$138:$BH$138,0))="x",INDEX('Capacity Summary'!$C$139:$F$238,MATCH('Capacity Backing (Hide)'!J$132,'Capacity Summary'!$B$139:$B$238,0),4),IF(INDEX('Capacity Summary'!$I$139:$BH$238,MATCH('Capacity Backing (Hide)'!J$132,'Capacity Summary'!$B$139:$B$238,0),MATCH('Capacity Backing (Hide)'!$A173,'Capacity Summary'!$I$138:$BH$138,0))&lt;&gt;0,INDEX('Capacity Summary'!$I$139:$BH$238,MATCH('Capacity Backing (Hide)'!J$132,'Capacity Summary'!$B$139:$B$238,0),MATCH('Capacity Backing (Hide)'!$A173,'Capacity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(Hide)'!$A173,'Capacity Summary'!$I$138:$BH$138,0))="x",INDEX('Capacity Summary'!$C$139:$F$238,MATCH('Capacity Backing (Hide)'!K$132,'Capacity Summary'!$B$139:$B$238,0),4),IF(INDEX('Capacity Summary'!$I$139:$BH$238,MATCH('Capacity Backing (Hide)'!K$132,'Capacity Summary'!$B$139:$B$238,0),MATCH('Capacity Backing (Hide)'!$A173,'Capacity Summary'!$I$138:$BH$138,0))&lt;&gt;0,INDEX('Capacity Summary'!$I$139:$BH$238,MATCH('Capacity Backing (Hide)'!K$132,'Capacity Summary'!$B$139:$B$238,0),MATCH('Capacity Backing (Hide)'!$A173,'Capacity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(Hide)'!$A173,'Capacity Summary'!$I$138:$BH$138,0))="x",INDEX('Capacity Summary'!$C$139:$F$238,MATCH('Capacity Backing (Hide)'!L$132,'Capacity Summary'!$B$139:$B$238,0),4),IF(INDEX('Capacity Summary'!$I$139:$BH$238,MATCH('Capacity Backing (Hide)'!L$132,'Capacity Summary'!$B$139:$B$238,0),MATCH('Capacity Backing (Hide)'!$A173,'Capacity Summary'!$I$138:$BH$138,0))&lt;&gt;0,INDEX('Capacity Summary'!$I$139:$BH$238,MATCH('Capacity Backing (Hide)'!L$132,'Capacity Summary'!$B$139:$B$238,0),MATCH('Capacity Backing (Hide)'!$A173,'Capacity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(Hide)'!$A173,'Capacity Summary'!$I$138:$BH$138,0))="x",INDEX('Capacity Summary'!$C$139:$F$238,MATCH('Capacity Backing (Hide)'!M$132,'Capacity Summary'!$B$139:$B$238,0),4),IF(INDEX('Capacity Summary'!$I$139:$BH$238,MATCH('Capacity Backing (Hide)'!M$132,'Capacity Summary'!$B$139:$B$238,0),MATCH('Capacity Backing (Hide)'!$A173,'Capacity Summary'!$I$138:$BH$138,0))&lt;&gt;0,INDEX('Capacity Summary'!$I$139:$BH$238,MATCH('Capacity Backing (Hide)'!M$132,'Capacity Summary'!$B$139:$B$238,0),MATCH('Capacity Backing (Hide)'!$A173,'Capacity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(Hide)'!$A173,'Capacity Summary'!$I$138:$BH$138,0))="x",INDEX('Capacity Summary'!$C$139:$F$238,MATCH('Capacity Backing (Hide)'!N$132,'Capacity Summary'!$B$139:$B$238,0),4),IF(INDEX('Capacity Summary'!$I$139:$BH$238,MATCH('Capacity Backing (Hide)'!N$132,'Capacity Summary'!$B$139:$B$238,0),MATCH('Capacity Backing (Hide)'!$A173,'Capacity Summary'!$I$138:$BH$138,0))&lt;&gt;0,INDEX('Capacity Summary'!$I$139:$BH$238,MATCH('Capacity Backing (Hide)'!N$132,'Capacity Summary'!$B$139:$B$238,0),MATCH('Capacity Backing (Hide)'!$A173,'Capacity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(Hide)'!$A173,'Capacity Summary'!$I$138:$BH$138,0))="x",INDEX('Capacity Summary'!$C$139:$F$238,MATCH('Capacity Backing (Hide)'!O$132,'Capacity Summary'!$B$139:$B$238,0),4),IF(INDEX('Capacity Summary'!$I$139:$BH$238,MATCH('Capacity Backing (Hide)'!O$132,'Capacity Summary'!$B$139:$B$238,0),MATCH('Capacity Backing (Hide)'!$A173,'Capacity Summary'!$I$138:$BH$138,0))&lt;&gt;0,INDEX('Capacity Summary'!$I$139:$BH$238,MATCH('Capacity Backing (Hide)'!O$132,'Capacity Summary'!$B$139:$B$238,0),MATCH('Capacity Backing (Hide)'!$A173,'Capacity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(Hide)'!$A173,'Capacity Summary'!$I$138:$BH$138,0))="x",INDEX('Capacity Summary'!$C$139:$F$238,MATCH('Capacity Backing (Hide)'!P$132,'Capacity Summary'!$B$139:$B$238,0),4),IF(INDEX('Capacity Summary'!$I$139:$BH$238,MATCH('Capacity Backing (Hide)'!P$132,'Capacity Summary'!$B$139:$B$238,0),MATCH('Capacity Backing (Hide)'!$A173,'Capacity Summary'!$I$138:$BH$138,0))&lt;&gt;0,INDEX('Capacity Summary'!$I$139:$BH$238,MATCH('Capacity Backing (Hide)'!P$132,'Capacity Summary'!$B$139:$B$238,0),MATCH('Capacity Backing (Hide)'!$A173,'Capacity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(Hide)'!$A173,'Capacity Summary'!$I$138:$BH$138,0))="x",INDEX('Capacity Summary'!$C$139:$F$238,MATCH('Capacity Backing (Hide)'!Q$132,'Capacity Summary'!$B$139:$B$238,0),4),IF(INDEX('Capacity Summary'!$I$139:$BH$238,MATCH('Capacity Backing (Hide)'!Q$132,'Capacity Summary'!$B$139:$B$238,0),MATCH('Capacity Backing (Hide)'!$A173,'Capacity Summary'!$I$138:$BH$138,0))&lt;&gt;0,INDEX('Capacity Summary'!$I$139:$BH$238,MATCH('Capacity Backing (Hide)'!Q$132,'Capacity Summary'!$B$139:$B$238,0),MATCH('Capacity Backing (Hide)'!$A173,'Capacity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(Hide)'!$A173,'Capacity Summary'!$I$138:$BH$138,0))="x",INDEX('Capacity Summary'!$C$139:$F$238,MATCH('Capacity Backing (Hide)'!R$132,'Capacity Summary'!$B$139:$B$238,0),4),IF(INDEX('Capacity Summary'!$I$139:$BH$238,MATCH('Capacity Backing (Hide)'!R$132,'Capacity Summary'!$B$139:$B$238,0),MATCH('Capacity Backing (Hide)'!$A173,'Capacity Summary'!$I$138:$BH$138,0))&lt;&gt;0,INDEX('Capacity Summary'!$I$139:$BH$238,MATCH('Capacity Backing (Hide)'!R$132,'Capacity Summary'!$B$139:$B$238,0),MATCH('Capacity Backing (Hide)'!$A173,'Capacity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(Hide)'!$A173,'Capacity Summary'!$I$138:$BH$138,0))="x",INDEX('Capacity Summary'!$C$139:$F$238,MATCH('Capacity Backing (Hide)'!S$132,'Capacity Summary'!$B$139:$B$238,0),4),IF(INDEX('Capacity Summary'!$I$139:$BH$238,MATCH('Capacity Backing (Hide)'!S$132,'Capacity Summary'!$B$139:$B$238,0),MATCH('Capacity Backing (Hide)'!$A173,'Capacity Summary'!$I$138:$BH$138,0))&lt;&gt;0,INDEX('Capacity Summary'!$I$139:$BH$238,MATCH('Capacity Backing (Hide)'!S$132,'Capacity Summary'!$B$139:$B$238,0),MATCH('Capacity Backing (Hide)'!$A173,'Capacity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(Hide)'!$A173,'Capacity Summary'!$I$138:$BH$138,0))="x",INDEX('Capacity Summary'!$C$139:$F$238,MATCH('Capacity Backing (Hide)'!T$132,'Capacity Summary'!$B$139:$B$238,0),4),IF(INDEX('Capacity Summary'!$I$139:$BH$238,MATCH('Capacity Backing (Hide)'!T$132,'Capacity Summary'!$B$139:$B$238,0),MATCH('Capacity Backing (Hide)'!$A173,'Capacity Summary'!$I$138:$BH$138,0))&lt;&gt;0,INDEX('Capacity Summary'!$I$139:$BH$238,MATCH('Capacity Backing (Hide)'!T$132,'Capacity Summary'!$B$139:$B$238,0),MATCH('Capacity Backing (Hide)'!$A173,'Capacity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(Hide)'!$A173,'Capacity Summary'!$I$138:$BH$138,0))="x",INDEX('Capacity Summary'!$C$139:$F$238,MATCH('Capacity Backing (Hide)'!U$132,'Capacity Summary'!$B$139:$B$238,0),4),IF(INDEX('Capacity Summary'!$I$139:$BH$238,MATCH('Capacity Backing (Hide)'!U$132,'Capacity Summary'!$B$139:$B$238,0),MATCH('Capacity Backing (Hide)'!$A173,'Capacity Summary'!$I$138:$BH$138,0))&lt;&gt;0,INDEX('Capacity Summary'!$I$139:$BH$238,MATCH('Capacity Backing (Hide)'!U$132,'Capacity Summary'!$B$139:$B$238,0),MATCH('Capacity Backing (Hide)'!$A173,'Capacity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(Hide)'!$A173,'Capacity Summary'!$I$138:$BH$138,0))="x",INDEX('Capacity Summary'!$C$139:$F$238,MATCH('Capacity Backing (Hide)'!V$132,'Capacity Summary'!$B$139:$B$238,0),4),IF(INDEX('Capacity Summary'!$I$139:$BH$238,MATCH('Capacity Backing (Hide)'!V$132,'Capacity Summary'!$B$139:$B$238,0),MATCH('Capacity Backing (Hide)'!$A173,'Capacity Summary'!$I$138:$BH$138,0))&lt;&gt;0,INDEX('Capacity Summary'!$I$139:$BH$238,MATCH('Capacity Backing (Hide)'!V$132,'Capacity Summary'!$B$139:$B$238,0),MATCH('Capacity Backing (Hide)'!$A173,'Capacity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(Hide)'!$A173,'Capacity Summary'!$I$138:$BH$138,0))="x",INDEX('Capacity Summary'!$C$139:$F$238,MATCH('Capacity Backing (Hide)'!W$132,'Capacity Summary'!$B$139:$B$238,0),4),IF(INDEX('Capacity Summary'!$I$139:$BH$238,MATCH('Capacity Backing (Hide)'!W$132,'Capacity Summary'!$B$139:$B$238,0),MATCH('Capacity Backing (Hide)'!$A173,'Capacity Summary'!$I$138:$BH$138,0))&lt;&gt;0,INDEX('Capacity Summary'!$I$139:$BH$238,MATCH('Capacity Backing (Hide)'!W$132,'Capacity Summary'!$B$139:$B$238,0),MATCH('Capacity Backing (Hide)'!$A173,'Capacity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(Hide)'!$A173,'Capacity Summary'!$I$138:$BH$138,0))="x",INDEX('Capacity Summary'!$C$139:$F$238,MATCH('Capacity Backing (Hide)'!X$132,'Capacity Summary'!$B$139:$B$238,0),4),IF(INDEX('Capacity Summary'!$I$139:$BH$238,MATCH('Capacity Backing (Hide)'!X$132,'Capacity Summary'!$B$139:$B$238,0),MATCH('Capacity Backing (Hide)'!$A173,'Capacity Summary'!$I$138:$BH$138,0))&lt;&gt;0,INDEX('Capacity Summary'!$I$139:$BH$238,MATCH('Capacity Backing (Hide)'!X$132,'Capacity Summary'!$B$139:$B$238,0),MATCH('Capacity Backing (Hide)'!$A173,'Capacity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(Hide)'!$A173,'Capacity Summary'!$I$138:$BH$138,0))="x",INDEX('Capacity Summary'!$C$139:$F$238,MATCH('Capacity Backing (Hide)'!Y$132,'Capacity Summary'!$B$139:$B$238,0),4),IF(INDEX('Capacity Summary'!$I$139:$BH$238,MATCH('Capacity Backing (Hide)'!Y$132,'Capacity Summary'!$B$139:$B$238,0),MATCH('Capacity Backing (Hide)'!$A173,'Capacity Summary'!$I$138:$BH$138,0))&lt;&gt;0,INDEX('Capacity Summary'!$I$139:$BH$238,MATCH('Capacity Backing (Hide)'!Y$132,'Capacity Summary'!$B$139:$B$238,0),MATCH('Capacity Backing (Hide)'!$A173,'Capacity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(Hide)'!$A173,'Capacity Summary'!$I$138:$BH$138,0))="x",INDEX('Capacity Summary'!$C$139:$F$238,MATCH('Capacity Backing (Hide)'!Z$132,'Capacity Summary'!$B$139:$B$238,0),4),IF(INDEX('Capacity Summary'!$I$139:$BH$238,MATCH('Capacity Backing (Hide)'!Z$132,'Capacity Summary'!$B$139:$B$238,0),MATCH('Capacity Backing (Hide)'!$A173,'Capacity Summary'!$I$138:$BH$138,0))&lt;&gt;0,INDEX('Capacity Summary'!$I$139:$BH$238,MATCH('Capacity Backing (Hide)'!Z$132,'Capacity Summary'!$B$139:$B$238,0),MATCH('Capacity Backing (Hide)'!$A173,'Capacity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(Hide)'!$A173,'Capacity Summary'!$I$138:$BH$138,0))="x",INDEX('Capacity Summary'!$C$139:$F$238,MATCH('Capacity Backing (Hide)'!AA$132,'Capacity Summary'!$B$139:$B$238,0),4),IF(INDEX('Capacity Summary'!$I$139:$BH$238,MATCH('Capacity Backing (Hide)'!AA$132,'Capacity Summary'!$B$139:$B$238,0),MATCH('Capacity Backing (Hide)'!$A173,'Capacity Summary'!$I$138:$BH$138,0))&lt;&gt;0,INDEX('Capacity Summary'!$I$139:$BH$238,MATCH('Capacity Backing (Hide)'!AA$132,'Capacity Summary'!$B$139:$B$238,0),MATCH('Capacity Backing (Hide)'!$A173,'Capacity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(Hide)'!$A173,'Capacity Summary'!$I$138:$BH$138,0))="x",INDEX('Capacity Summary'!$C$139:$F$238,MATCH('Capacity Backing (Hide)'!AB$132,'Capacity Summary'!$B$139:$B$238,0),4),IF(INDEX('Capacity Summary'!$I$139:$BH$238,MATCH('Capacity Backing (Hide)'!AB$132,'Capacity Summary'!$B$139:$B$238,0),MATCH('Capacity Backing (Hide)'!$A173,'Capacity Summary'!$I$138:$BH$138,0))&lt;&gt;0,INDEX('Capacity Summary'!$I$139:$BH$238,MATCH('Capacity Backing (Hide)'!AB$132,'Capacity Summary'!$B$139:$B$238,0),MATCH('Capacity Backing (Hide)'!$A173,'Capacity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(Hide)'!$A173,'Capacity Summary'!$I$138:$BH$138,0))="x",INDEX('Capacity Summary'!$C$139:$F$238,MATCH('Capacity Backing (Hide)'!AC$132,'Capacity Summary'!$B$139:$B$238,0),4),IF(INDEX('Capacity Summary'!$I$139:$BH$238,MATCH('Capacity Backing (Hide)'!AC$132,'Capacity Summary'!$B$139:$B$238,0),MATCH('Capacity Backing (Hide)'!$A173,'Capacity Summary'!$I$138:$BH$138,0))&lt;&gt;0,INDEX('Capacity Summary'!$I$139:$BH$238,MATCH('Capacity Backing (Hide)'!AC$132,'Capacity Summary'!$B$139:$B$238,0),MATCH('Capacity Backing (Hide)'!$A173,'Capacity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(Hide)'!$A173,'Capacity Summary'!$I$138:$BH$138,0))="x",INDEX('Capacity Summary'!$C$139:$F$238,MATCH('Capacity Backing (Hide)'!AD$132,'Capacity Summary'!$B$139:$B$238,0),4),IF(INDEX('Capacity Summary'!$I$139:$BH$238,MATCH('Capacity Backing (Hide)'!AD$132,'Capacity Summary'!$B$139:$B$238,0),MATCH('Capacity Backing (Hide)'!$A173,'Capacity Summary'!$I$138:$BH$138,0))&lt;&gt;0,INDEX('Capacity Summary'!$I$139:$BH$238,MATCH('Capacity Backing (Hide)'!AD$132,'Capacity Summary'!$B$139:$B$238,0),MATCH('Capacity Backing (Hide)'!$A173,'Capacity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(Hide)'!$A173,'Capacity Summary'!$I$138:$BH$138,0))="x",INDEX('Capacity Summary'!$C$139:$F$238,MATCH('Capacity Backing (Hide)'!AE$132,'Capacity Summary'!$B$139:$B$238,0),4),IF(INDEX('Capacity Summary'!$I$139:$BH$238,MATCH('Capacity Backing (Hide)'!AE$132,'Capacity Summary'!$B$139:$B$238,0),MATCH('Capacity Backing (Hide)'!$A173,'Capacity Summary'!$I$138:$BH$138,0))&lt;&gt;0,INDEX('Capacity Summary'!$I$139:$BH$238,MATCH('Capacity Backing (Hide)'!AE$132,'Capacity Summary'!$B$139:$B$238,0),MATCH('Capacity Backing (Hide)'!$A173,'Capacity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(Hide)'!$A173,'Capacity Summary'!$I$138:$BH$138,0))="x",INDEX('Capacity Summary'!$C$139:$F$238,MATCH('Capacity Backing (Hide)'!AF$132,'Capacity Summary'!$B$139:$B$238,0),4),IF(INDEX('Capacity Summary'!$I$139:$BH$238,MATCH('Capacity Backing (Hide)'!AF$132,'Capacity Summary'!$B$139:$B$238,0),MATCH('Capacity Backing (Hide)'!$A173,'Capacity Summary'!$I$138:$BH$138,0))&lt;&gt;0,INDEX('Capacity Summary'!$I$139:$BH$238,MATCH('Capacity Backing (Hide)'!AF$132,'Capacity Summary'!$B$139:$B$238,0),MATCH('Capacity Backing (Hide)'!$A173,'Capacity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(Hide)'!$A173,'Capacity Summary'!$I$138:$BH$138,0))="x",INDEX('Capacity Summary'!$C$139:$F$238,MATCH('Capacity Backing (Hide)'!AG$132,'Capacity Summary'!$B$139:$B$238,0),4),IF(INDEX('Capacity Summary'!$I$139:$BH$238,MATCH('Capacity Backing (Hide)'!AG$132,'Capacity Summary'!$B$139:$B$238,0),MATCH('Capacity Backing (Hide)'!$A173,'Capacity Summary'!$I$138:$BH$138,0))&lt;&gt;0,INDEX('Capacity Summary'!$I$139:$BH$238,MATCH('Capacity Backing (Hide)'!AG$132,'Capacity Summary'!$B$139:$B$238,0),MATCH('Capacity Backing (Hide)'!$A173,'Capacity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(Hide)'!$A173,'Capacity Summary'!$I$138:$BH$138,0))="x",INDEX('Capacity Summary'!$C$139:$F$238,MATCH('Capacity Backing (Hide)'!AH$132,'Capacity Summary'!$B$139:$B$238,0),4),IF(INDEX('Capacity Summary'!$I$139:$BH$238,MATCH('Capacity Backing (Hide)'!AH$132,'Capacity Summary'!$B$139:$B$238,0),MATCH('Capacity Backing (Hide)'!$A173,'Capacity Summary'!$I$138:$BH$138,0))&lt;&gt;0,INDEX('Capacity Summary'!$I$139:$BH$238,MATCH('Capacity Backing (Hide)'!AH$132,'Capacity Summary'!$B$139:$B$238,0),MATCH('Capacity Backing (Hide)'!$A173,'Capacity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(Hide)'!$A173,'Capacity Summary'!$I$138:$BH$138,0))="x",INDEX('Capacity Summary'!$C$139:$F$238,MATCH('Capacity Backing (Hide)'!AI$132,'Capacity Summary'!$B$139:$B$238,0),4),IF(INDEX('Capacity Summary'!$I$139:$BH$238,MATCH('Capacity Backing (Hide)'!AI$132,'Capacity Summary'!$B$139:$B$238,0),MATCH('Capacity Backing (Hide)'!$A173,'Capacity Summary'!$I$138:$BH$138,0))&lt;&gt;0,INDEX('Capacity Summary'!$I$139:$BH$238,MATCH('Capacity Backing (Hide)'!AI$132,'Capacity Summary'!$B$139:$B$238,0),MATCH('Capacity Backing (Hide)'!$A173,'Capacity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(Hide)'!$A173,'Capacity Summary'!$I$138:$BH$138,0))="x",INDEX('Capacity Summary'!$C$139:$F$238,MATCH('Capacity Backing (Hide)'!AJ$132,'Capacity Summary'!$B$139:$B$238,0),4),IF(INDEX('Capacity Summary'!$I$139:$BH$238,MATCH('Capacity Backing (Hide)'!AJ$132,'Capacity Summary'!$B$139:$B$238,0),MATCH('Capacity Backing (Hide)'!$A173,'Capacity Summary'!$I$138:$BH$138,0))&lt;&gt;0,INDEX('Capacity Summary'!$I$139:$BH$238,MATCH('Capacity Backing (Hide)'!AJ$132,'Capacity Summary'!$B$139:$B$238,0),MATCH('Capacity Backing (Hide)'!$A173,'Capacity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(Hide)'!$A173,'Capacity Summary'!$I$138:$BH$138,0))="x",INDEX('Capacity Summary'!$C$139:$F$238,MATCH('Capacity Backing (Hide)'!AK$132,'Capacity Summary'!$B$139:$B$238,0),4),IF(INDEX('Capacity Summary'!$I$139:$BH$238,MATCH('Capacity Backing (Hide)'!AK$132,'Capacity Summary'!$B$139:$B$238,0),MATCH('Capacity Backing (Hide)'!$A173,'Capacity Summary'!$I$138:$BH$138,0))&lt;&gt;0,INDEX('Capacity Summary'!$I$139:$BH$238,MATCH('Capacity Backing (Hide)'!AK$132,'Capacity Summary'!$B$139:$B$238,0),MATCH('Capacity Backing (Hide)'!$A173,'Capacity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(Hide)'!$A173,'Capacity Summary'!$I$138:$BH$138,0))="x",INDEX('Capacity Summary'!$C$139:$F$238,MATCH('Capacity Backing (Hide)'!AL$132,'Capacity Summary'!$B$139:$B$238,0),4),IF(INDEX('Capacity Summary'!$I$139:$BH$238,MATCH('Capacity Backing (Hide)'!AL$132,'Capacity Summary'!$B$139:$B$238,0),MATCH('Capacity Backing (Hide)'!$A173,'Capacity Summary'!$I$138:$BH$138,0))&lt;&gt;0,INDEX('Capacity Summary'!$I$139:$BH$238,MATCH('Capacity Backing (Hide)'!AL$132,'Capacity Summary'!$B$139:$B$238,0),MATCH('Capacity Backing (Hide)'!$A173,'Capacity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(Hide)'!$A173,'Capacity Summary'!$I$138:$BH$138,0))="x",INDEX('Capacity Summary'!$C$139:$F$238,MATCH('Capacity Backing (Hide)'!AM$132,'Capacity Summary'!$B$139:$B$238,0),4),IF(INDEX('Capacity Summary'!$I$139:$BH$238,MATCH('Capacity Backing (Hide)'!AM$132,'Capacity Summary'!$B$139:$B$238,0),MATCH('Capacity Backing (Hide)'!$A173,'Capacity Summary'!$I$138:$BH$138,0))&lt;&gt;0,INDEX('Capacity Summary'!$I$139:$BH$238,MATCH('Capacity Backing (Hide)'!AM$132,'Capacity Summary'!$B$139:$B$238,0),MATCH('Capacity Backing (Hide)'!$A173,'Capacity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(Hide)'!$A173,'Capacity Summary'!$I$138:$BH$138,0))="x",INDEX('Capacity Summary'!$C$139:$F$238,MATCH('Capacity Backing (Hide)'!AN$132,'Capacity Summary'!$B$139:$B$238,0),4),IF(INDEX('Capacity Summary'!$I$139:$BH$238,MATCH('Capacity Backing (Hide)'!AN$132,'Capacity Summary'!$B$139:$B$238,0),MATCH('Capacity Backing (Hide)'!$A173,'Capacity Summary'!$I$138:$BH$138,0))&lt;&gt;0,INDEX('Capacity Summary'!$I$139:$BH$238,MATCH('Capacity Backing (Hide)'!AN$132,'Capacity Summary'!$B$139:$B$238,0),MATCH('Capacity Backing (Hide)'!$A173,'Capacity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(Hide)'!$A173,'Capacity Summary'!$I$138:$BH$138,0))="x",INDEX('Capacity Summary'!$C$139:$F$238,MATCH('Capacity Backing (Hide)'!AO$132,'Capacity Summary'!$B$139:$B$238,0),4),IF(INDEX('Capacity Summary'!$I$139:$BH$238,MATCH('Capacity Backing (Hide)'!AO$132,'Capacity Summary'!$B$139:$B$238,0),MATCH('Capacity Backing (Hide)'!$A173,'Capacity Summary'!$I$138:$BH$138,0))&lt;&gt;0,INDEX('Capacity Summary'!$I$139:$BH$238,MATCH('Capacity Backing (Hide)'!AO$132,'Capacity Summary'!$B$139:$B$238,0),MATCH('Capacity Backing (Hide)'!$A173,'Capacity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(Hide)'!$A173,'Capacity Summary'!$I$138:$BH$138,0))="x",INDEX('Capacity Summary'!$C$139:$F$238,MATCH('Capacity Backing (Hide)'!AP$132,'Capacity Summary'!$B$139:$B$238,0),4),IF(INDEX('Capacity Summary'!$I$139:$BH$238,MATCH('Capacity Backing (Hide)'!AP$132,'Capacity Summary'!$B$139:$B$238,0),MATCH('Capacity Backing (Hide)'!$A173,'Capacity Summary'!$I$138:$BH$138,0))&lt;&gt;0,INDEX('Capacity Summary'!$I$139:$BH$238,MATCH('Capacity Backing (Hide)'!AP$132,'Capacity Summary'!$B$139:$B$238,0),MATCH('Capacity Backing (Hide)'!$A173,'Capacity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(Hide)'!$A173,'Capacity Summary'!$I$138:$BH$138,0))="x",INDEX('Capacity Summary'!$C$139:$F$238,MATCH('Capacity Backing (Hide)'!AQ$132,'Capacity Summary'!$B$139:$B$238,0),4),IF(INDEX('Capacity Summary'!$I$139:$BH$238,MATCH('Capacity Backing (Hide)'!AQ$132,'Capacity Summary'!$B$139:$B$238,0),MATCH('Capacity Backing (Hide)'!$A173,'Capacity Summary'!$I$138:$BH$138,0))&lt;&gt;0,INDEX('Capacity Summary'!$I$139:$BH$238,MATCH('Capacity Backing (Hide)'!AQ$132,'Capacity Summary'!$B$139:$B$238,0),MATCH('Capacity Backing (Hide)'!$A173,'Capacity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(Hide)'!$A173,'Capacity Summary'!$I$138:$BH$138,0))="x",INDEX('Capacity Summary'!$C$139:$F$238,MATCH('Capacity Backing (Hide)'!AR$132,'Capacity Summary'!$B$139:$B$238,0),4),IF(INDEX('Capacity Summary'!$I$139:$BH$238,MATCH('Capacity Backing (Hide)'!AR$132,'Capacity Summary'!$B$139:$B$238,0),MATCH('Capacity Backing (Hide)'!$A173,'Capacity Summary'!$I$138:$BH$138,0))&lt;&gt;0,INDEX('Capacity Summary'!$I$139:$BH$238,MATCH('Capacity Backing (Hide)'!AR$132,'Capacity Summary'!$B$139:$B$238,0),MATCH('Capacity Backing (Hide)'!$A173,'Capacity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(Hide)'!$A173,'Capacity Summary'!$I$138:$BH$138,0))="x",INDEX('Capacity Summary'!$C$139:$F$238,MATCH('Capacity Backing (Hide)'!AS$132,'Capacity Summary'!$B$139:$B$238,0),4),IF(INDEX('Capacity Summary'!$I$139:$BH$238,MATCH('Capacity Backing (Hide)'!AS$132,'Capacity Summary'!$B$139:$B$238,0),MATCH('Capacity Backing (Hide)'!$A173,'Capacity Summary'!$I$138:$BH$138,0))&lt;&gt;0,INDEX('Capacity Summary'!$I$139:$BH$238,MATCH('Capacity Backing (Hide)'!AS$132,'Capacity Summary'!$B$139:$B$238,0),MATCH('Capacity Backing (Hide)'!$A173,'Capacity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(Hide)'!$A173,'Capacity Summary'!$I$138:$BH$138,0))="x",INDEX('Capacity Summary'!$C$139:$F$238,MATCH('Capacity Backing (Hide)'!AT$132,'Capacity Summary'!$B$139:$B$238,0),4),IF(INDEX('Capacity Summary'!$I$139:$BH$238,MATCH('Capacity Backing (Hide)'!AT$132,'Capacity Summary'!$B$139:$B$238,0),MATCH('Capacity Backing (Hide)'!$A173,'Capacity Summary'!$I$138:$BH$138,0))&lt;&gt;0,INDEX('Capacity Summary'!$I$139:$BH$238,MATCH('Capacity Backing (Hide)'!AT$132,'Capacity Summary'!$B$139:$B$238,0),MATCH('Capacity Backing (Hide)'!$A173,'Capacity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(Hide)'!$A173,'Capacity Summary'!$I$138:$BH$138,0))="x",INDEX('Capacity Summary'!$C$139:$F$238,MATCH('Capacity Backing (Hide)'!AU$132,'Capacity Summary'!$B$139:$B$238,0),4),IF(INDEX('Capacity Summary'!$I$139:$BH$238,MATCH('Capacity Backing (Hide)'!AU$132,'Capacity Summary'!$B$139:$B$238,0),MATCH('Capacity Backing (Hide)'!$A173,'Capacity Summary'!$I$138:$BH$138,0))&lt;&gt;0,INDEX('Capacity Summary'!$I$139:$BH$238,MATCH('Capacity Backing (Hide)'!AU$132,'Capacity Summary'!$B$139:$B$238,0),MATCH('Capacity Backing (Hide)'!$A173,'Capacity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(Hide)'!$A173,'Capacity Summary'!$I$138:$BH$138,0))="x",INDEX('Capacity Summary'!$C$139:$F$238,MATCH('Capacity Backing (Hide)'!AV$132,'Capacity Summary'!$B$139:$B$238,0),4),IF(INDEX('Capacity Summary'!$I$139:$BH$238,MATCH('Capacity Backing (Hide)'!AV$132,'Capacity Summary'!$B$139:$B$238,0),MATCH('Capacity Backing (Hide)'!$A173,'Capacity Summary'!$I$138:$BH$138,0))&lt;&gt;0,INDEX('Capacity Summary'!$I$139:$BH$238,MATCH('Capacity Backing (Hide)'!AV$132,'Capacity Summary'!$B$139:$B$238,0),MATCH('Capacity Backing (Hide)'!$A173,'Capacity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(Hide)'!$A173,'Capacity Summary'!$I$138:$BH$138,0))="x",INDEX('Capacity Summary'!$C$139:$F$238,MATCH('Capacity Backing (Hide)'!AW$132,'Capacity Summary'!$B$139:$B$238,0),4),IF(INDEX('Capacity Summary'!$I$139:$BH$238,MATCH('Capacity Backing (Hide)'!AW$132,'Capacity Summary'!$B$139:$B$238,0),MATCH('Capacity Backing (Hide)'!$A173,'Capacity Summary'!$I$138:$BH$138,0))&lt;&gt;0,INDEX('Capacity Summary'!$I$139:$BH$238,MATCH('Capacity Backing (Hide)'!AW$132,'Capacity Summary'!$B$139:$B$238,0),MATCH('Capacity Backing (Hide)'!$A173,'Capacity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(Hide)'!$A173,'Capacity Summary'!$I$138:$BH$138,0))="x",INDEX('Capacity Summary'!$C$139:$F$238,MATCH('Capacity Backing (Hide)'!AX$132,'Capacity Summary'!$B$139:$B$238,0),4),IF(INDEX('Capacity Summary'!$I$139:$BH$238,MATCH('Capacity Backing (Hide)'!AX$132,'Capacity Summary'!$B$139:$B$238,0),MATCH('Capacity Backing (Hide)'!$A173,'Capacity Summary'!$I$138:$BH$138,0))&lt;&gt;0,INDEX('Capacity Summary'!$I$139:$BH$238,MATCH('Capacity Backing (Hide)'!AX$132,'Capacity Summary'!$B$139:$B$238,0),MATCH('Capacity Backing (Hide)'!$A173,'Capacity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(Hide)'!$A173,'Capacity Summary'!$I$138:$BH$138,0))="x",INDEX('Capacity Summary'!$C$139:$F$238,MATCH('Capacity Backing (Hide)'!AY$132,'Capacity Summary'!$B$139:$B$238,0),4),IF(INDEX('Capacity Summary'!$I$139:$BH$238,MATCH('Capacity Backing (Hide)'!AY$132,'Capacity Summary'!$B$139:$B$238,0),MATCH('Capacity Backing (Hide)'!$A173,'Capacity Summary'!$I$138:$BH$138,0))&lt;&gt;0,INDEX('Capacity Summary'!$I$139:$BH$238,MATCH('Capacity Backing (Hide)'!AY$132,'Capacity Summary'!$B$139:$B$238,0),MATCH('Capacity Backing (Hide)'!$A173,'Capacity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(Hide)'!$A173,'Capacity Summary'!$I$138:$BH$138,0))="x",INDEX('Capacity Summary'!$C$139:$F$238,MATCH('Capacity Backing (Hide)'!AZ$132,'Capacity Summary'!$B$139:$B$238,0),4),IF(INDEX('Capacity Summary'!$I$139:$BH$238,MATCH('Capacity Backing (Hide)'!AZ$132,'Capacity Summary'!$B$139:$B$238,0),MATCH('Capacity Backing (Hide)'!$A173,'Capacity Summary'!$I$138:$BH$138,0))&lt;&gt;0,INDEX('Capacity Summary'!$I$139:$BH$238,MATCH('Capacity Backing (Hide)'!AZ$132,'Capacity Summary'!$B$139:$B$238,0),MATCH('Capacity Backing (Hide)'!$A173,'Capacity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(Hide)'!$A173,'Capacity Summary'!$I$138:$BH$138,0))="x",INDEX('Capacity Summary'!$C$139:$F$238,MATCH('Capacity Backing (Hide)'!BA$132,'Capacity Summary'!$B$139:$B$238,0),4),IF(INDEX('Capacity Summary'!$I$139:$BH$238,MATCH('Capacity Backing (Hide)'!BA$132,'Capacity Summary'!$B$139:$B$238,0),MATCH('Capacity Backing (Hide)'!$A173,'Capacity Summary'!$I$138:$BH$138,0))&lt;&gt;0,INDEX('Capacity Summary'!$I$139:$BH$238,MATCH('Capacity Backing (Hide)'!BA$132,'Capacity Summary'!$B$139:$B$238,0),MATCH('Capacity Backing (Hide)'!$A173,'Capacity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(Hide)'!$A173,'Capacity Summary'!$I$138:$BH$138,0))="x",INDEX('Capacity Summary'!$C$139:$F$238,MATCH('Capacity Backing (Hide)'!BB$132,'Capacity Summary'!$B$139:$B$238,0),4),IF(INDEX('Capacity Summary'!$I$139:$BH$238,MATCH('Capacity Backing (Hide)'!BB$132,'Capacity Summary'!$B$139:$B$238,0),MATCH('Capacity Backing (Hide)'!$A173,'Capacity Summary'!$I$138:$BH$138,0))&lt;&gt;0,INDEX('Capacity Summary'!$I$139:$BH$238,MATCH('Capacity Backing (Hide)'!BB$132,'Capacity Summary'!$B$139:$B$238,0),MATCH('Capacity Backing (Hide)'!$A173,'Capacity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(Hide)'!$A173,'Capacity Summary'!$I$138:$BH$138,0))="x",INDEX('Capacity Summary'!$C$139:$F$238,MATCH('Capacity Backing (Hide)'!BC$132,'Capacity Summary'!$B$139:$B$238,0),4),IF(INDEX('Capacity Summary'!$I$139:$BH$238,MATCH('Capacity Backing (Hide)'!BC$132,'Capacity Summary'!$B$139:$B$238,0),MATCH('Capacity Backing (Hide)'!$A173,'Capacity Summary'!$I$138:$BH$138,0))&lt;&gt;0,INDEX('Capacity Summary'!$I$139:$BH$238,MATCH('Capacity Backing (Hide)'!BC$132,'Capacity Summary'!$B$139:$B$238,0),MATCH('Capacity Backing (Hide)'!$A173,'Capacity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(Hide)'!$A173,'Capacity Summary'!$I$138:$BH$138,0))="x",INDEX('Capacity Summary'!$C$139:$F$238,MATCH('Capacity Backing (Hide)'!BD$132,'Capacity Summary'!$B$139:$B$238,0),4),IF(INDEX('Capacity Summary'!$I$139:$BH$238,MATCH('Capacity Backing (Hide)'!BD$132,'Capacity Summary'!$B$139:$B$238,0),MATCH('Capacity Backing (Hide)'!$A173,'Capacity Summary'!$I$138:$BH$138,0))&lt;&gt;0,INDEX('Capacity Summary'!$I$139:$BH$238,MATCH('Capacity Backing (Hide)'!BD$132,'Capacity Summary'!$B$139:$B$238,0),MATCH('Capacity Backing (Hide)'!$A173,'Capacity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(Hide)'!$A173,'Capacity Summary'!$I$138:$BH$138,0))="x",INDEX('Capacity Summary'!$C$139:$F$238,MATCH('Capacity Backing (Hide)'!BE$132,'Capacity Summary'!$B$139:$B$238,0),4),IF(INDEX('Capacity Summary'!$I$139:$BH$238,MATCH('Capacity Backing (Hide)'!BE$132,'Capacity Summary'!$B$139:$B$238,0),MATCH('Capacity Backing (Hide)'!$A173,'Capacity Summary'!$I$138:$BH$138,0))&lt;&gt;0,INDEX('Capacity Summary'!$I$139:$BH$238,MATCH('Capacity Backing (Hide)'!BE$132,'Capacity Summary'!$B$139:$B$238,0),MATCH('Capacity Backing (Hide)'!$A173,'Capacity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(Hide)'!$A173,'Capacity Summary'!$I$138:$BH$138,0))="x",INDEX('Capacity Summary'!$C$139:$F$238,MATCH('Capacity Backing (Hide)'!BF$132,'Capacity Summary'!$B$139:$B$238,0),4),IF(INDEX('Capacity Summary'!$I$139:$BH$238,MATCH('Capacity Backing (Hide)'!BF$132,'Capacity Summary'!$B$139:$B$238,0),MATCH('Capacity Backing (Hide)'!$A173,'Capacity Summary'!$I$138:$BH$138,0))&lt;&gt;0,INDEX('Capacity Summary'!$I$139:$BH$238,MATCH('Capacity Backing (Hide)'!BF$132,'Capacity Summary'!$B$139:$B$238,0),MATCH('Capacity Backing (Hide)'!$A173,'Capacity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(Hide)'!$A173,'Capacity Summary'!$I$138:$BH$138,0))="x",INDEX('Capacity Summary'!$C$139:$F$238,MATCH('Capacity Backing (Hide)'!BG$132,'Capacity Summary'!$B$139:$B$238,0),4),IF(INDEX('Capacity Summary'!$I$139:$BH$238,MATCH('Capacity Backing (Hide)'!BG$132,'Capacity Summary'!$B$139:$B$238,0),MATCH('Capacity Backing (Hide)'!$A173,'Capacity Summary'!$I$138:$BH$138,0))&lt;&gt;0,INDEX('Capacity Summary'!$I$139:$BH$238,MATCH('Capacity Backing (Hide)'!BG$132,'Capacity Summary'!$B$139:$B$238,0),MATCH('Capacity Backing (Hide)'!$A173,'Capacity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(Hide)'!$A173,'Capacity Summary'!$I$138:$BH$138,0))="x",INDEX('Capacity Summary'!$C$139:$F$238,MATCH('Capacity Backing (Hide)'!BH$132,'Capacity Summary'!$B$139:$B$238,0),4),IF(INDEX('Capacity Summary'!$I$139:$BH$238,MATCH('Capacity Backing (Hide)'!BH$132,'Capacity Summary'!$B$139:$B$238,0),MATCH('Capacity Backing (Hide)'!$A173,'Capacity Summary'!$I$138:$BH$138,0))&lt;&gt;0,INDEX('Capacity Summary'!$I$139:$BH$238,MATCH('Capacity Backing (Hide)'!BH$132,'Capacity Summary'!$B$139:$B$238,0),MATCH('Capacity Backing (Hide)'!$A173,'Capacity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(Hide)'!$A173,'Capacity Summary'!$I$138:$BH$138,0))="x",INDEX('Capacity Summary'!$C$139:$F$238,MATCH('Capacity Backing (Hide)'!BI$132,'Capacity Summary'!$B$139:$B$238,0),4),IF(INDEX('Capacity Summary'!$I$139:$BH$238,MATCH('Capacity Backing (Hide)'!BI$132,'Capacity Summary'!$B$139:$B$238,0),MATCH('Capacity Backing (Hide)'!$A173,'Capacity Summary'!$I$138:$BH$138,0))&lt;&gt;0,INDEX('Capacity Summary'!$I$139:$BH$238,MATCH('Capacity Backing (Hide)'!BI$132,'Capacity Summary'!$B$139:$B$238,0),MATCH('Capacity Backing (Hide)'!$A173,'Capacity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(Hide)'!$A173,'Capacity Summary'!$I$138:$BH$138,0))="x",INDEX('Capacity Summary'!$C$139:$F$238,MATCH('Capacity Backing (Hide)'!BJ$132,'Capacity Summary'!$B$139:$B$238,0),4),IF(INDEX('Capacity Summary'!$I$139:$BH$238,MATCH('Capacity Backing (Hide)'!BJ$132,'Capacity Summary'!$B$139:$B$238,0),MATCH('Capacity Backing (Hide)'!$A173,'Capacity Summary'!$I$138:$BH$138,0))&lt;&gt;0,INDEX('Capacity Summary'!$I$139:$BH$238,MATCH('Capacity Backing (Hide)'!BJ$132,'Capacity Summary'!$B$139:$B$238,0),MATCH('Capacity Backing (Hide)'!$A173,'Capacity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(Hide)'!$A173,'Capacity Summary'!$I$138:$BH$138,0))="x",INDEX('Capacity Summary'!$C$139:$F$238,MATCH('Capacity Backing (Hide)'!BK$132,'Capacity Summary'!$B$139:$B$238,0),4),IF(INDEX('Capacity Summary'!$I$139:$BH$238,MATCH('Capacity Backing (Hide)'!BK$132,'Capacity Summary'!$B$139:$B$238,0),MATCH('Capacity Backing (Hide)'!$A173,'Capacity Summary'!$I$138:$BH$138,0))&lt;&gt;0,INDEX('Capacity Summary'!$I$139:$BH$238,MATCH('Capacity Backing (Hide)'!BK$132,'Capacity Summary'!$B$139:$B$238,0),MATCH('Capacity Backing (Hide)'!$A173,'Capacity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(Hide)'!$A173,'Capacity Summary'!$I$138:$BH$138,0))="x",INDEX('Capacity Summary'!$C$139:$F$238,MATCH('Capacity Backing (Hide)'!BL$132,'Capacity Summary'!$B$139:$B$238,0),4),IF(INDEX('Capacity Summary'!$I$139:$BH$238,MATCH('Capacity Backing (Hide)'!BL$132,'Capacity Summary'!$B$139:$B$238,0),MATCH('Capacity Backing (Hide)'!$A173,'Capacity Summary'!$I$138:$BH$138,0))&lt;&gt;0,INDEX('Capacity Summary'!$I$139:$BH$238,MATCH('Capacity Backing (Hide)'!BL$132,'Capacity Summary'!$B$139:$B$238,0),MATCH('Capacity Backing (Hide)'!$A173,'Capacity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(Hide)'!$A173,'Capacity Summary'!$I$138:$BH$138,0))="x",INDEX('Capacity Summary'!$C$139:$F$238,MATCH('Capacity Backing (Hide)'!BM$132,'Capacity Summary'!$B$139:$B$238,0),4),IF(INDEX('Capacity Summary'!$I$139:$BH$238,MATCH('Capacity Backing (Hide)'!BM$132,'Capacity Summary'!$B$139:$B$238,0),MATCH('Capacity Backing (Hide)'!$A173,'Capacity Summary'!$I$138:$BH$138,0))&lt;&gt;0,INDEX('Capacity Summary'!$I$139:$BH$238,MATCH('Capacity Backing (Hide)'!BM$132,'Capacity Summary'!$B$139:$B$238,0),MATCH('Capacity Backing (Hide)'!$A173,'Capacity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(Hide)'!$A173,'Capacity Summary'!$I$138:$BH$138,0))="x",INDEX('Capacity Summary'!$C$139:$F$238,MATCH('Capacity Backing (Hide)'!BN$132,'Capacity Summary'!$B$139:$B$238,0),4),IF(INDEX('Capacity Summary'!$I$139:$BH$238,MATCH('Capacity Backing (Hide)'!BN$132,'Capacity Summary'!$B$139:$B$238,0),MATCH('Capacity Backing (Hide)'!$A173,'Capacity Summary'!$I$138:$BH$138,0))&lt;&gt;0,INDEX('Capacity Summary'!$I$139:$BH$238,MATCH('Capacity Backing (Hide)'!BN$132,'Capacity Summary'!$B$139:$B$238,0),MATCH('Capacity Backing (Hide)'!$A173,'Capacity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(Hide)'!$A173,'Capacity Summary'!$I$138:$BH$138,0))="x",INDEX('Capacity Summary'!$C$139:$F$238,MATCH('Capacity Backing (Hide)'!BO$132,'Capacity Summary'!$B$139:$B$238,0),4),IF(INDEX('Capacity Summary'!$I$139:$BH$238,MATCH('Capacity Backing (Hide)'!BO$132,'Capacity Summary'!$B$139:$B$238,0),MATCH('Capacity Backing (Hide)'!$A173,'Capacity Summary'!$I$138:$BH$138,0))&lt;&gt;0,INDEX('Capacity Summary'!$I$139:$BH$238,MATCH('Capacity Backing (Hide)'!BO$132,'Capacity Summary'!$B$139:$B$238,0),MATCH('Capacity Backing (Hide)'!$A173,'Capacity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(Hide)'!$A173,'Capacity Summary'!$I$138:$BH$138,0))="x",INDEX('Capacity Summary'!$C$139:$F$238,MATCH('Capacity Backing (Hide)'!BP$132,'Capacity Summary'!$B$139:$B$238,0),4),IF(INDEX('Capacity Summary'!$I$139:$BH$238,MATCH('Capacity Backing (Hide)'!BP$132,'Capacity Summary'!$B$139:$B$238,0),MATCH('Capacity Backing (Hide)'!$A173,'Capacity Summary'!$I$138:$BH$138,0))&lt;&gt;0,INDEX('Capacity Summary'!$I$139:$BH$238,MATCH('Capacity Backing (Hide)'!BP$132,'Capacity Summary'!$B$139:$B$238,0),MATCH('Capacity Backing (Hide)'!$A173,'Capacity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(Hide)'!$A173,'Capacity Summary'!$I$138:$BH$138,0))="x",INDEX('Capacity Summary'!$C$139:$F$238,MATCH('Capacity Backing (Hide)'!BQ$132,'Capacity Summary'!$B$139:$B$238,0),4),IF(INDEX('Capacity Summary'!$I$139:$BH$238,MATCH('Capacity Backing (Hide)'!BQ$132,'Capacity Summary'!$B$139:$B$238,0),MATCH('Capacity Backing (Hide)'!$A173,'Capacity Summary'!$I$138:$BH$138,0))&lt;&gt;0,INDEX('Capacity Summary'!$I$139:$BH$238,MATCH('Capacity Backing (Hide)'!BQ$132,'Capacity Summary'!$B$139:$B$238,0),MATCH('Capacity Backing (Hide)'!$A173,'Capacity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(Hide)'!$A173,'Capacity Summary'!$I$138:$BH$138,0))="x",INDEX('Capacity Summary'!$C$139:$F$238,MATCH('Capacity Backing (Hide)'!BR$132,'Capacity Summary'!$B$139:$B$238,0),4),IF(INDEX('Capacity Summary'!$I$139:$BH$238,MATCH('Capacity Backing (Hide)'!BR$132,'Capacity Summary'!$B$139:$B$238,0),MATCH('Capacity Backing (Hide)'!$A173,'Capacity Summary'!$I$138:$BH$138,0))&lt;&gt;0,INDEX('Capacity Summary'!$I$139:$BH$238,MATCH('Capacity Backing (Hide)'!BR$132,'Capacity Summary'!$B$139:$B$238,0),MATCH('Capacity Backing (Hide)'!$A173,'Capacity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(Hide)'!$A173,'Capacity Summary'!$I$138:$BH$138,0))="x",INDEX('Capacity Summary'!$C$139:$F$238,MATCH('Capacity Backing (Hide)'!BS$132,'Capacity Summary'!$B$139:$B$238,0),4),IF(INDEX('Capacity Summary'!$I$139:$BH$238,MATCH('Capacity Backing (Hide)'!BS$132,'Capacity Summary'!$B$139:$B$238,0),MATCH('Capacity Backing (Hide)'!$A173,'Capacity Summary'!$I$138:$BH$138,0))&lt;&gt;0,INDEX('Capacity Summary'!$I$139:$BH$238,MATCH('Capacity Backing (Hide)'!BS$132,'Capacity Summary'!$B$139:$B$238,0),MATCH('Capacity Backing (Hide)'!$A173,'Capacity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(Hide)'!$A173,'Capacity Summary'!$I$138:$BH$138,0))="x",INDEX('Capacity Summary'!$C$139:$F$238,MATCH('Capacity Backing (Hide)'!BT$132,'Capacity Summary'!$B$139:$B$238,0),4),IF(INDEX('Capacity Summary'!$I$139:$BH$238,MATCH('Capacity Backing (Hide)'!BT$132,'Capacity Summary'!$B$139:$B$238,0),MATCH('Capacity Backing (Hide)'!$A173,'Capacity Summary'!$I$138:$BH$138,0))&lt;&gt;0,INDEX('Capacity Summary'!$I$139:$BH$238,MATCH('Capacity Backing (Hide)'!BT$132,'Capacity Summary'!$B$139:$B$238,0),MATCH('Capacity Backing (Hide)'!$A173,'Capacity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(Hide)'!$A173,'Capacity Summary'!$I$138:$BH$138,0))="x",INDEX('Capacity Summary'!$C$139:$F$238,MATCH('Capacity Backing (Hide)'!BU$132,'Capacity Summary'!$B$139:$B$238,0),4),IF(INDEX('Capacity Summary'!$I$139:$BH$238,MATCH('Capacity Backing (Hide)'!BU$132,'Capacity Summary'!$B$139:$B$238,0),MATCH('Capacity Backing (Hide)'!$A173,'Capacity Summary'!$I$138:$BH$138,0))&lt;&gt;0,INDEX('Capacity Summary'!$I$139:$BH$238,MATCH('Capacity Backing (Hide)'!BU$132,'Capacity Summary'!$B$139:$B$238,0),MATCH('Capacity Backing (Hide)'!$A173,'Capacity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(Hide)'!$A173,'Capacity Summary'!$I$138:$BH$138,0))="x",INDEX('Capacity Summary'!$C$139:$F$238,MATCH('Capacity Backing (Hide)'!BV$132,'Capacity Summary'!$B$139:$B$238,0),4),IF(INDEX('Capacity Summary'!$I$139:$BH$238,MATCH('Capacity Backing (Hide)'!BV$132,'Capacity Summary'!$B$139:$B$238,0),MATCH('Capacity Backing (Hide)'!$A173,'Capacity Summary'!$I$138:$BH$138,0))&lt;&gt;0,INDEX('Capacity Summary'!$I$139:$BH$238,MATCH('Capacity Backing (Hide)'!BV$132,'Capacity Summary'!$B$139:$B$238,0),MATCH('Capacity Backing (Hide)'!$A173,'Capacity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(Hide)'!$A173,'Capacity Summary'!$I$138:$BH$138,0))="x",INDEX('Capacity Summary'!$C$139:$F$238,MATCH('Capacity Backing (Hide)'!BW$132,'Capacity Summary'!$B$139:$B$238,0),4),IF(INDEX('Capacity Summary'!$I$139:$BH$238,MATCH('Capacity Backing (Hide)'!BW$132,'Capacity Summary'!$B$139:$B$238,0),MATCH('Capacity Backing (Hide)'!$A173,'Capacity Summary'!$I$138:$BH$138,0))&lt;&gt;0,INDEX('Capacity Summary'!$I$139:$BH$238,MATCH('Capacity Backing (Hide)'!BW$132,'Capacity Summary'!$B$139:$B$238,0),MATCH('Capacity Backing (Hide)'!$A173,'Capacity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(Hide)'!$A173,'Capacity Summary'!$I$138:$BH$138,0))="x",INDEX('Capacity Summary'!$C$139:$F$238,MATCH('Capacity Backing (Hide)'!BX$132,'Capacity Summary'!$B$139:$B$238,0),4),IF(INDEX('Capacity Summary'!$I$139:$BH$238,MATCH('Capacity Backing (Hide)'!BX$132,'Capacity Summary'!$B$139:$B$238,0),MATCH('Capacity Backing (Hide)'!$A173,'Capacity Summary'!$I$138:$BH$138,0))&lt;&gt;0,INDEX('Capacity Summary'!$I$139:$BH$238,MATCH('Capacity Backing (Hide)'!BX$132,'Capacity Summary'!$B$139:$B$238,0),MATCH('Capacity Backing (Hide)'!$A173,'Capacity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(Hide)'!$A173,'Capacity Summary'!$I$138:$BH$138,0))="x",INDEX('Capacity Summary'!$C$139:$F$238,MATCH('Capacity Backing (Hide)'!BY$132,'Capacity Summary'!$B$139:$B$238,0),4),IF(INDEX('Capacity Summary'!$I$139:$BH$238,MATCH('Capacity Backing (Hide)'!BY$132,'Capacity Summary'!$B$139:$B$238,0),MATCH('Capacity Backing (Hide)'!$A173,'Capacity Summary'!$I$138:$BH$138,0))&lt;&gt;0,INDEX('Capacity Summary'!$I$139:$BH$238,MATCH('Capacity Backing (Hide)'!BY$132,'Capacity Summary'!$B$139:$B$238,0),MATCH('Capacity Backing (Hide)'!$A173,'Capacity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(Hide)'!$A173,'Capacity Summary'!$I$138:$BH$138,0))="x",INDEX('Capacity Summary'!$C$139:$F$238,MATCH('Capacity Backing (Hide)'!BZ$132,'Capacity Summary'!$B$139:$B$238,0),4),IF(INDEX('Capacity Summary'!$I$139:$BH$238,MATCH('Capacity Backing (Hide)'!BZ$132,'Capacity Summary'!$B$139:$B$238,0),MATCH('Capacity Backing (Hide)'!$A173,'Capacity Summary'!$I$138:$BH$138,0))&lt;&gt;0,INDEX('Capacity Summary'!$I$139:$BH$238,MATCH('Capacity Backing (Hide)'!BZ$132,'Capacity Summary'!$B$139:$B$238,0),MATCH('Capacity Backing (Hide)'!$A173,'Capacity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(Hide)'!$A173,'Capacity Summary'!$I$138:$BH$138,0))="x",INDEX('Capacity Summary'!$C$139:$F$238,MATCH('Capacity Backing (Hide)'!CA$132,'Capacity Summary'!$B$139:$B$238,0),4),IF(INDEX('Capacity Summary'!$I$139:$BH$238,MATCH('Capacity Backing (Hide)'!CA$132,'Capacity Summary'!$B$139:$B$238,0),MATCH('Capacity Backing (Hide)'!$A173,'Capacity Summary'!$I$138:$BH$138,0))&lt;&gt;0,INDEX('Capacity Summary'!$I$139:$BH$238,MATCH('Capacity Backing (Hide)'!CA$132,'Capacity Summary'!$B$139:$B$238,0),MATCH('Capacity Backing (Hide)'!$A173,'Capacity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(Hide)'!$A173,'Capacity Summary'!$I$138:$BH$138,0))="x",INDEX('Capacity Summary'!$C$139:$F$238,MATCH('Capacity Backing (Hide)'!CB$132,'Capacity Summary'!$B$139:$B$238,0),4),IF(INDEX('Capacity Summary'!$I$139:$BH$238,MATCH('Capacity Backing (Hide)'!CB$132,'Capacity Summary'!$B$139:$B$238,0),MATCH('Capacity Backing (Hide)'!$A173,'Capacity Summary'!$I$138:$BH$138,0))&lt;&gt;0,INDEX('Capacity Summary'!$I$139:$BH$238,MATCH('Capacity Backing (Hide)'!CB$132,'Capacity Summary'!$B$139:$B$238,0),MATCH('Capacity Backing (Hide)'!$A173,'Capacity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(Hide)'!$A173,'Capacity Summary'!$I$138:$BH$138,0))="x",INDEX('Capacity Summary'!$C$139:$F$238,MATCH('Capacity Backing (Hide)'!CC$132,'Capacity Summary'!$B$139:$B$238,0),4),IF(INDEX('Capacity Summary'!$I$139:$BH$238,MATCH('Capacity Backing (Hide)'!CC$132,'Capacity Summary'!$B$139:$B$238,0),MATCH('Capacity Backing (Hide)'!$A173,'Capacity Summary'!$I$138:$BH$138,0))&lt;&gt;0,INDEX('Capacity Summary'!$I$139:$BH$238,MATCH('Capacity Backing (Hide)'!CC$132,'Capacity Summary'!$B$139:$B$238,0),MATCH('Capacity Backing (Hide)'!$A173,'Capacity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(Hide)'!$A173,'Capacity Summary'!$I$138:$BH$138,0))="x",INDEX('Capacity Summary'!$C$139:$F$238,MATCH('Capacity Backing (Hide)'!CD$132,'Capacity Summary'!$B$139:$B$238,0),4),IF(INDEX('Capacity Summary'!$I$139:$BH$238,MATCH('Capacity Backing (Hide)'!CD$132,'Capacity Summary'!$B$139:$B$238,0),MATCH('Capacity Backing (Hide)'!$A173,'Capacity Summary'!$I$138:$BH$138,0))&lt;&gt;0,INDEX('Capacity Summary'!$I$139:$BH$238,MATCH('Capacity Backing (Hide)'!CD$132,'Capacity Summary'!$B$139:$B$238,0),MATCH('Capacity Backing (Hide)'!$A173,'Capacity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(Hide)'!$A173,'Capacity Summary'!$I$138:$BH$138,0))="x",INDEX('Capacity Summary'!$C$139:$F$238,MATCH('Capacity Backing (Hide)'!CE$132,'Capacity Summary'!$B$139:$B$238,0),4),IF(INDEX('Capacity Summary'!$I$139:$BH$238,MATCH('Capacity Backing (Hide)'!CE$132,'Capacity Summary'!$B$139:$B$238,0),MATCH('Capacity Backing (Hide)'!$A173,'Capacity Summary'!$I$138:$BH$138,0))&lt;&gt;0,INDEX('Capacity Summary'!$I$139:$BH$238,MATCH('Capacity Backing (Hide)'!CE$132,'Capacity Summary'!$B$139:$B$238,0),MATCH('Capacity Backing (Hide)'!$A173,'Capacity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(Hide)'!$A173,'Capacity Summary'!$I$138:$BH$138,0))="x",INDEX('Capacity Summary'!$C$139:$F$238,MATCH('Capacity Backing (Hide)'!CF$132,'Capacity Summary'!$B$139:$B$238,0),4),IF(INDEX('Capacity Summary'!$I$139:$BH$238,MATCH('Capacity Backing (Hide)'!CF$132,'Capacity Summary'!$B$139:$B$238,0),MATCH('Capacity Backing (Hide)'!$A173,'Capacity Summary'!$I$138:$BH$138,0))&lt;&gt;0,INDEX('Capacity Summary'!$I$139:$BH$238,MATCH('Capacity Backing (Hide)'!CF$132,'Capacity Summary'!$B$139:$B$238,0),MATCH('Capacity Backing (Hide)'!$A173,'Capacity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(Hide)'!$A173,'Capacity Summary'!$I$138:$BH$138,0))="x",INDEX('Capacity Summary'!$C$139:$F$238,MATCH('Capacity Backing (Hide)'!CG$132,'Capacity Summary'!$B$139:$B$238,0),4),IF(INDEX('Capacity Summary'!$I$139:$BH$238,MATCH('Capacity Backing (Hide)'!CG$132,'Capacity Summary'!$B$139:$B$238,0),MATCH('Capacity Backing (Hide)'!$A173,'Capacity Summary'!$I$138:$BH$138,0))&lt;&gt;0,INDEX('Capacity Summary'!$I$139:$BH$238,MATCH('Capacity Backing (Hide)'!CG$132,'Capacity Summary'!$B$139:$B$238,0),MATCH('Capacity Backing (Hide)'!$A173,'Capacity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(Hide)'!$A173,'Capacity Summary'!$I$138:$BH$138,0))="x",INDEX('Capacity Summary'!$C$139:$F$238,MATCH('Capacity Backing (Hide)'!CH$132,'Capacity Summary'!$B$139:$B$238,0),4),IF(INDEX('Capacity Summary'!$I$139:$BH$238,MATCH('Capacity Backing (Hide)'!CH$132,'Capacity Summary'!$B$139:$B$238,0),MATCH('Capacity Backing (Hide)'!$A173,'Capacity Summary'!$I$138:$BH$138,0))&lt;&gt;0,INDEX('Capacity Summary'!$I$139:$BH$238,MATCH('Capacity Backing (Hide)'!CH$132,'Capacity Summary'!$B$139:$B$238,0),MATCH('Capacity Backing (Hide)'!$A173,'Capacity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(Hide)'!$A173,'Capacity Summary'!$I$138:$BH$138,0))="x",INDEX('Capacity Summary'!$C$139:$F$238,MATCH('Capacity Backing (Hide)'!CI$132,'Capacity Summary'!$B$139:$B$238,0),4),IF(INDEX('Capacity Summary'!$I$139:$BH$238,MATCH('Capacity Backing (Hide)'!CI$132,'Capacity Summary'!$B$139:$B$238,0),MATCH('Capacity Backing (Hide)'!$A173,'Capacity Summary'!$I$138:$BH$138,0))&lt;&gt;0,INDEX('Capacity Summary'!$I$139:$BH$238,MATCH('Capacity Backing (Hide)'!CI$132,'Capacity Summary'!$B$139:$B$238,0),MATCH('Capacity Backing (Hide)'!$A173,'Capacity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(Hide)'!$A173,'Capacity Summary'!$I$138:$BH$138,0))="x",INDEX('Capacity Summary'!$C$139:$F$238,MATCH('Capacity Backing (Hide)'!CJ$132,'Capacity Summary'!$B$139:$B$238,0),4),IF(INDEX('Capacity Summary'!$I$139:$BH$238,MATCH('Capacity Backing (Hide)'!CJ$132,'Capacity Summary'!$B$139:$B$238,0),MATCH('Capacity Backing (Hide)'!$A173,'Capacity Summary'!$I$138:$BH$138,0))&lt;&gt;0,INDEX('Capacity Summary'!$I$139:$BH$238,MATCH('Capacity Backing (Hide)'!CJ$132,'Capacity Summary'!$B$139:$B$238,0),MATCH('Capacity Backing (Hide)'!$A173,'Capacity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(Hide)'!$A173,'Capacity Summary'!$I$138:$BH$138,0))="x",INDEX('Capacity Summary'!$C$139:$F$238,MATCH('Capacity Backing (Hide)'!CK$132,'Capacity Summary'!$B$139:$B$238,0),4),IF(INDEX('Capacity Summary'!$I$139:$BH$238,MATCH('Capacity Backing (Hide)'!CK$132,'Capacity Summary'!$B$139:$B$238,0),MATCH('Capacity Backing (Hide)'!$A173,'Capacity Summary'!$I$138:$BH$138,0))&lt;&gt;0,INDEX('Capacity Summary'!$I$139:$BH$238,MATCH('Capacity Backing (Hide)'!CK$132,'Capacity Summary'!$B$139:$B$238,0),MATCH('Capacity Backing (Hide)'!$A173,'Capacity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(Hide)'!$A173,'Capacity Summary'!$I$138:$BH$138,0))="x",INDEX('Capacity Summary'!$C$139:$F$238,MATCH('Capacity Backing (Hide)'!CL$132,'Capacity Summary'!$B$139:$B$238,0),4),IF(INDEX('Capacity Summary'!$I$139:$BH$238,MATCH('Capacity Backing (Hide)'!CL$132,'Capacity Summary'!$B$139:$B$238,0),MATCH('Capacity Backing (Hide)'!$A173,'Capacity Summary'!$I$138:$BH$138,0))&lt;&gt;0,INDEX('Capacity Summary'!$I$139:$BH$238,MATCH('Capacity Backing (Hide)'!CL$132,'Capacity Summary'!$B$139:$B$238,0),MATCH('Capacity Backing (Hide)'!$A173,'Capacity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(Hide)'!$A173,'Capacity Summary'!$I$138:$BH$138,0))="x",INDEX('Capacity Summary'!$C$139:$F$238,MATCH('Capacity Backing (Hide)'!CM$132,'Capacity Summary'!$B$139:$B$238,0),4),IF(INDEX('Capacity Summary'!$I$139:$BH$238,MATCH('Capacity Backing (Hide)'!CM$132,'Capacity Summary'!$B$139:$B$238,0),MATCH('Capacity Backing (Hide)'!$A173,'Capacity Summary'!$I$138:$BH$138,0))&lt;&gt;0,INDEX('Capacity Summary'!$I$139:$BH$238,MATCH('Capacity Backing (Hide)'!CM$132,'Capacity Summary'!$B$139:$B$238,0),MATCH('Capacity Backing (Hide)'!$A173,'Capacity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(Hide)'!$A173,'Capacity Summary'!$I$138:$BH$138,0))="x",INDEX('Capacity Summary'!$C$139:$F$238,MATCH('Capacity Backing (Hide)'!CN$132,'Capacity Summary'!$B$139:$B$238,0),4),IF(INDEX('Capacity Summary'!$I$139:$BH$238,MATCH('Capacity Backing (Hide)'!CN$132,'Capacity Summary'!$B$139:$B$238,0),MATCH('Capacity Backing (Hide)'!$A173,'Capacity Summary'!$I$138:$BH$138,0))&lt;&gt;0,INDEX('Capacity Summary'!$I$139:$BH$238,MATCH('Capacity Backing (Hide)'!CN$132,'Capacity Summary'!$B$139:$B$238,0),MATCH('Capacity Backing (Hide)'!$A173,'Capacity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(Hide)'!$A173,'Capacity Summary'!$I$138:$BH$138,0))="x",INDEX('Capacity Summary'!$C$139:$F$238,MATCH('Capacity Backing (Hide)'!CO$132,'Capacity Summary'!$B$139:$B$238,0),4),IF(INDEX('Capacity Summary'!$I$139:$BH$238,MATCH('Capacity Backing (Hide)'!CO$132,'Capacity Summary'!$B$139:$B$238,0),MATCH('Capacity Backing (Hide)'!$A173,'Capacity Summary'!$I$138:$BH$138,0))&lt;&gt;0,INDEX('Capacity Summary'!$I$139:$BH$238,MATCH('Capacity Backing (Hide)'!CO$132,'Capacity Summary'!$B$139:$B$238,0),MATCH('Capacity Backing (Hide)'!$A173,'Capacity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(Hide)'!$A173,'Capacity Summary'!$I$138:$BH$138,0))="x",INDEX('Capacity Summary'!$C$139:$F$238,MATCH('Capacity Backing (Hide)'!CP$132,'Capacity Summary'!$B$139:$B$238,0),4),IF(INDEX('Capacity Summary'!$I$139:$BH$238,MATCH('Capacity Backing (Hide)'!CP$132,'Capacity Summary'!$B$139:$B$238,0),MATCH('Capacity Backing (Hide)'!$A173,'Capacity Summary'!$I$138:$BH$138,0))&lt;&gt;0,INDEX('Capacity Summary'!$I$139:$BH$238,MATCH('Capacity Backing (Hide)'!CP$132,'Capacity Summary'!$B$139:$B$238,0),MATCH('Capacity Backing (Hide)'!$A173,'Capacity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(Hide)'!$A173,'Capacity Summary'!$I$138:$BH$138,0))="x",INDEX('Capacity Summary'!$C$139:$F$238,MATCH('Capacity Backing (Hide)'!CQ$132,'Capacity Summary'!$B$139:$B$238,0),4),IF(INDEX('Capacity Summary'!$I$139:$BH$238,MATCH('Capacity Backing (Hide)'!CQ$132,'Capacity Summary'!$B$139:$B$238,0),MATCH('Capacity Backing (Hide)'!$A173,'Capacity Summary'!$I$138:$BH$138,0))&lt;&gt;0,INDEX('Capacity Summary'!$I$139:$BH$238,MATCH('Capacity Backing (Hide)'!CQ$132,'Capacity Summary'!$B$139:$B$238,0),MATCH('Capacity Backing (Hide)'!$A173,'Capacity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(Hide)'!$A173,'Capacity Summary'!$I$138:$BH$138,0))="x",INDEX('Capacity Summary'!$C$139:$F$238,MATCH('Capacity Backing (Hide)'!CR$132,'Capacity Summary'!$B$139:$B$238,0),4),IF(INDEX('Capacity Summary'!$I$139:$BH$238,MATCH('Capacity Backing (Hide)'!CR$132,'Capacity Summary'!$B$139:$B$238,0),MATCH('Capacity Backing (Hide)'!$A173,'Capacity Summary'!$I$138:$BH$138,0))&lt;&gt;0,INDEX('Capacity Summary'!$I$139:$BH$238,MATCH('Capacity Backing (Hide)'!CR$132,'Capacity Summary'!$B$139:$B$238,0),MATCH('Capacity Backing (Hide)'!$A173,'Capacity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(Hide)'!$A173,'Capacity Summary'!$I$138:$BH$138,0))="x",INDEX('Capacity Summary'!$C$139:$F$238,MATCH('Capacity Backing (Hide)'!CS$132,'Capacity Summary'!$B$139:$B$238,0),4),IF(INDEX('Capacity Summary'!$I$139:$BH$238,MATCH('Capacity Backing (Hide)'!CS$132,'Capacity Summary'!$B$139:$B$238,0),MATCH('Capacity Backing (Hide)'!$A173,'Capacity Summary'!$I$138:$BH$138,0))&lt;&gt;0,INDEX('Capacity Summary'!$I$139:$BH$238,MATCH('Capacity Backing (Hide)'!CS$132,'Capacity Summary'!$B$139:$B$238,0),MATCH('Capacity Backing (Hide)'!$A173,'Capacity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(Hide)'!$A173,'Capacity Summary'!$I$138:$BH$138,0))="x",INDEX('Capacity Summary'!$C$139:$F$238,MATCH('Capacity Backing (Hide)'!CT$132,'Capacity Summary'!$B$139:$B$238,0),4),IF(INDEX('Capacity Summary'!$I$139:$BH$238,MATCH('Capacity Backing (Hide)'!CT$132,'Capacity Summary'!$B$139:$B$238,0),MATCH('Capacity Backing (Hide)'!$A173,'Capacity Summary'!$I$138:$BH$138,0))&lt;&gt;0,INDEX('Capacity Summary'!$I$139:$BH$238,MATCH('Capacity Backing (Hide)'!CT$132,'Capacity Summary'!$B$139:$B$238,0),MATCH('Capacity Backing (Hide)'!$A173,'Capacity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(Hide)'!$A173,'Capacity Summary'!$I$138:$BH$138,0))="x",INDEX('Capacity Summary'!$C$139:$F$238,MATCH('Capacity Backing (Hide)'!CU$132,'Capacity Summary'!$B$139:$B$238,0),4),IF(INDEX('Capacity Summary'!$I$139:$BH$238,MATCH('Capacity Backing (Hide)'!CU$132,'Capacity Summary'!$B$139:$B$238,0),MATCH('Capacity Backing (Hide)'!$A173,'Capacity Summary'!$I$138:$BH$138,0))&lt;&gt;0,INDEX('Capacity Summary'!$I$139:$BH$238,MATCH('Capacity Backing (Hide)'!CU$132,'Capacity Summary'!$B$139:$B$238,0),MATCH('Capacity Backing (Hide)'!$A173,'Capacity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(Hide)'!$A173,'Capacity Summary'!$I$138:$BH$138,0))="x",INDEX('Capacity Summary'!$C$139:$F$238,MATCH('Capacity Backing (Hide)'!CV$132,'Capacity Summary'!$B$139:$B$238,0),4),IF(INDEX('Capacity Summary'!$I$139:$BH$238,MATCH('Capacity Backing (Hide)'!CV$132,'Capacity Summary'!$B$139:$B$238,0),MATCH('Capacity Backing (Hide)'!$A173,'Capacity Summary'!$I$138:$BH$138,0))&lt;&gt;0,INDEX('Capacity Summary'!$I$139:$BH$238,MATCH('Capacity Backing (Hide)'!CV$132,'Capacity Summary'!$B$139:$B$238,0),MATCH('Capacity Backing (Hide)'!$A173,'Capacity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(Hide)'!$A173,'Capacity Summary'!$I$138:$BH$138,0))="x",INDEX('Capacity Summary'!$C$139:$F$238,MATCH('Capacity Backing (Hide)'!CW$132,'Capacity Summary'!$B$139:$B$238,0),4),IF(INDEX('Capacity Summary'!$I$139:$BH$238,MATCH('Capacity Backing (Hide)'!CW$132,'Capacity Summary'!$B$139:$B$238,0),MATCH('Capacity Backing (Hide)'!$A173,'Capacity Summary'!$I$138:$BH$138,0))&lt;&gt;0,INDEX('Capacity Summary'!$I$139:$BH$238,MATCH('Capacity Backing (Hide)'!CW$132,'Capacity Summary'!$B$139:$B$238,0),MATCH('Capacity Backing (Hide)'!$A173,'Capacity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(Hide)'!$A174,'Capacity Summary'!$I$138:$BH$138,0))="x",INDEX('Capacity Summary'!$C$139:$F$238,MATCH('Capacity Backing (Hide)'!B$132,'Capacity Summary'!$B$139:$B$238,0),4),IF(INDEX('Capacity Summary'!$I$139:$BH$238,MATCH('Capacity Backing (Hide)'!B$132,'Capacity Summary'!$B$139:$B$238,0),MATCH('Capacity Backing (Hide)'!$A174,'Capacity Summary'!$I$138:$BH$138,0))&lt;&gt;0,INDEX('Capacity Summary'!$I$139:$BH$238,MATCH('Capacity Backing (Hide)'!B$132,'Capacity Summary'!$B$139:$B$238,0),MATCH('Capacity Backing (Hide)'!$A174,'Capacity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(Hide)'!$A174,'Capacity Summary'!$I$138:$BH$138,0))="x",INDEX('Capacity Summary'!$C$139:$F$238,MATCH('Capacity Backing (Hide)'!C$132,'Capacity Summary'!$B$139:$B$238,0),4),IF(INDEX('Capacity Summary'!$I$139:$BH$238,MATCH('Capacity Backing (Hide)'!C$132,'Capacity Summary'!$B$139:$B$238,0),MATCH('Capacity Backing (Hide)'!$A174,'Capacity Summary'!$I$138:$BH$138,0))&lt;&gt;0,INDEX('Capacity Summary'!$I$139:$BH$238,MATCH('Capacity Backing (Hide)'!C$132,'Capacity Summary'!$B$139:$B$238,0),MATCH('Capacity Backing (Hide)'!$A174,'Capacity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(Hide)'!$A174,'Capacity Summary'!$I$138:$BH$138,0))="x",INDEX('Capacity Summary'!$C$139:$F$238,MATCH('Capacity Backing (Hide)'!D$132,'Capacity Summary'!$B$139:$B$238,0),4),IF(INDEX('Capacity Summary'!$I$139:$BH$238,MATCH('Capacity Backing (Hide)'!D$132,'Capacity Summary'!$B$139:$B$238,0),MATCH('Capacity Backing (Hide)'!$A174,'Capacity Summary'!$I$138:$BH$138,0))&lt;&gt;0,INDEX('Capacity Summary'!$I$139:$BH$238,MATCH('Capacity Backing (Hide)'!D$132,'Capacity Summary'!$B$139:$B$238,0),MATCH('Capacity Backing (Hide)'!$A174,'Capacity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(Hide)'!$A174,'Capacity Summary'!$I$138:$BH$138,0))="x",INDEX('Capacity Summary'!$C$139:$F$238,MATCH('Capacity Backing (Hide)'!E$132,'Capacity Summary'!$B$139:$B$238,0),4),IF(INDEX('Capacity Summary'!$I$139:$BH$238,MATCH('Capacity Backing (Hide)'!E$132,'Capacity Summary'!$B$139:$B$238,0),MATCH('Capacity Backing (Hide)'!$A174,'Capacity Summary'!$I$138:$BH$138,0))&lt;&gt;0,INDEX('Capacity Summary'!$I$139:$BH$238,MATCH('Capacity Backing (Hide)'!E$132,'Capacity Summary'!$B$139:$B$238,0),MATCH('Capacity Backing (Hide)'!$A174,'Capacity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(Hide)'!$A174,'Capacity Summary'!$I$138:$BH$138,0))="x",INDEX('Capacity Summary'!$C$139:$F$238,MATCH('Capacity Backing (Hide)'!F$132,'Capacity Summary'!$B$139:$B$238,0),4),IF(INDEX('Capacity Summary'!$I$139:$BH$238,MATCH('Capacity Backing (Hide)'!F$132,'Capacity Summary'!$B$139:$B$238,0),MATCH('Capacity Backing (Hide)'!$A174,'Capacity Summary'!$I$138:$BH$138,0))&lt;&gt;0,INDEX('Capacity Summary'!$I$139:$BH$238,MATCH('Capacity Backing (Hide)'!F$132,'Capacity Summary'!$B$139:$B$238,0),MATCH('Capacity Backing (Hide)'!$A174,'Capacity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(Hide)'!$A174,'Capacity Summary'!$I$138:$BH$138,0))="x",INDEX('Capacity Summary'!$C$139:$F$238,MATCH('Capacity Backing (Hide)'!G$132,'Capacity Summary'!$B$139:$B$238,0),4),IF(INDEX('Capacity Summary'!$I$139:$BH$238,MATCH('Capacity Backing (Hide)'!G$132,'Capacity Summary'!$B$139:$B$238,0),MATCH('Capacity Backing (Hide)'!$A174,'Capacity Summary'!$I$138:$BH$138,0))&lt;&gt;0,INDEX('Capacity Summary'!$I$139:$BH$238,MATCH('Capacity Backing (Hide)'!G$132,'Capacity Summary'!$B$139:$B$238,0),MATCH('Capacity Backing (Hide)'!$A174,'Capacity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(Hide)'!$A174,'Capacity Summary'!$I$138:$BH$138,0))="x",INDEX('Capacity Summary'!$C$139:$F$238,MATCH('Capacity Backing (Hide)'!H$132,'Capacity Summary'!$B$139:$B$238,0),4),IF(INDEX('Capacity Summary'!$I$139:$BH$238,MATCH('Capacity Backing (Hide)'!H$132,'Capacity Summary'!$B$139:$B$238,0),MATCH('Capacity Backing (Hide)'!$A174,'Capacity Summary'!$I$138:$BH$138,0))&lt;&gt;0,INDEX('Capacity Summary'!$I$139:$BH$238,MATCH('Capacity Backing (Hide)'!H$132,'Capacity Summary'!$B$139:$B$238,0),MATCH('Capacity Backing (Hide)'!$A174,'Capacity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(Hide)'!$A174,'Capacity Summary'!$I$138:$BH$138,0))="x",INDEX('Capacity Summary'!$C$139:$F$238,MATCH('Capacity Backing (Hide)'!I$132,'Capacity Summary'!$B$139:$B$238,0),4),IF(INDEX('Capacity Summary'!$I$139:$BH$238,MATCH('Capacity Backing (Hide)'!I$132,'Capacity Summary'!$B$139:$B$238,0),MATCH('Capacity Backing (Hide)'!$A174,'Capacity Summary'!$I$138:$BH$138,0))&lt;&gt;0,INDEX('Capacity Summary'!$I$139:$BH$238,MATCH('Capacity Backing (Hide)'!I$132,'Capacity Summary'!$B$139:$B$238,0),MATCH('Capacity Backing (Hide)'!$A174,'Capacity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(Hide)'!$A174,'Capacity Summary'!$I$138:$BH$138,0))="x",INDEX('Capacity Summary'!$C$139:$F$238,MATCH('Capacity Backing (Hide)'!J$132,'Capacity Summary'!$B$139:$B$238,0),4),IF(INDEX('Capacity Summary'!$I$139:$BH$238,MATCH('Capacity Backing (Hide)'!J$132,'Capacity Summary'!$B$139:$B$238,0),MATCH('Capacity Backing (Hide)'!$A174,'Capacity Summary'!$I$138:$BH$138,0))&lt;&gt;0,INDEX('Capacity Summary'!$I$139:$BH$238,MATCH('Capacity Backing (Hide)'!J$132,'Capacity Summary'!$B$139:$B$238,0),MATCH('Capacity Backing (Hide)'!$A174,'Capacity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(Hide)'!$A174,'Capacity Summary'!$I$138:$BH$138,0))="x",INDEX('Capacity Summary'!$C$139:$F$238,MATCH('Capacity Backing (Hide)'!K$132,'Capacity Summary'!$B$139:$B$238,0),4),IF(INDEX('Capacity Summary'!$I$139:$BH$238,MATCH('Capacity Backing (Hide)'!K$132,'Capacity Summary'!$B$139:$B$238,0),MATCH('Capacity Backing (Hide)'!$A174,'Capacity Summary'!$I$138:$BH$138,0))&lt;&gt;0,INDEX('Capacity Summary'!$I$139:$BH$238,MATCH('Capacity Backing (Hide)'!K$132,'Capacity Summary'!$B$139:$B$238,0),MATCH('Capacity Backing (Hide)'!$A174,'Capacity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(Hide)'!$A174,'Capacity Summary'!$I$138:$BH$138,0))="x",INDEX('Capacity Summary'!$C$139:$F$238,MATCH('Capacity Backing (Hide)'!L$132,'Capacity Summary'!$B$139:$B$238,0),4),IF(INDEX('Capacity Summary'!$I$139:$BH$238,MATCH('Capacity Backing (Hide)'!L$132,'Capacity Summary'!$B$139:$B$238,0),MATCH('Capacity Backing (Hide)'!$A174,'Capacity Summary'!$I$138:$BH$138,0))&lt;&gt;0,INDEX('Capacity Summary'!$I$139:$BH$238,MATCH('Capacity Backing (Hide)'!L$132,'Capacity Summary'!$B$139:$B$238,0),MATCH('Capacity Backing (Hide)'!$A174,'Capacity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(Hide)'!$A174,'Capacity Summary'!$I$138:$BH$138,0))="x",INDEX('Capacity Summary'!$C$139:$F$238,MATCH('Capacity Backing (Hide)'!M$132,'Capacity Summary'!$B$139:$B$238,0),4),IF(INDEX('Capacity Summary'!$I$139:$BH$238,MATCH('Capacity Backing (Hide)'!M$132,'Capacity Summary'!$B$139:$B$238,0),MATCH('Capacity Backing (Hide)'!$A174,'Capacity Summary'!$I$138:$BH$138,0))&lt;&gt;0,INDEX('Capacity Summary'!$I$139:$BH$238,MATCH('Capacity Backing (Hide)'!M$132,'Capacity Summary'!$B$139:$B$238,0),MATCH('Capacity Backing (Hide)'!$A174,'Capacity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(Hide)'!$A174,'Capacity Summary'!$I$138:$BH$138,0))="x",INDEX('Capacity Summary'!$C$139:$F$238,MATCH('Capacity Backing (Hide)'!N$132,'Capacity Summary'!$B$139:$B$238,0),4),IF(INDEX('Capacity Summary'!$I$139:$BH$238,MATCH('Capacity Backing (Hide)'!N$132,'Capacity Summary'!$B$139:$B$238,0),MATCH('Capacity Backing (Hide)'!$A174,'Capacity Summary'!$I$138:$BH$138,0))&lt;&gt;0,INDEX('Capacity Summary'!$I$139:$BH$238,MATCH('Capacity Backing (Hide)'!N$132,'Capacity Summary'!$B$139:$B$238,0),MATCH('Capacity Backing (Hide)'!$A174,'Capacity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(Hide)'!$A174,'Capacity Summary'!$I$138:$BH$138,0))="x",INDEX('Capacity Summary'!$C$139:$F$238,MATCH('Capacity Backing (Hide)'!O$132,'Capacity Summary'!$B$139:$B$238,0),4),IF(INDEX('Capacity Summary'!$I$139:$BH$238,MATCH('Capacity Backing (Hide)'!O$132,'Capacity Summary'!$B$139:$B$238,0),MATCH('Capacity Backing (Hide)'!$A174,'Capacity Summary'!$I$138:$BH$138,0))&lt;&gt;0,INDEX('Capacity Summary'!$I$139:$BH$238,MATCH('Capacity Backing (Hide)'!O$132,'Capacity Summary'!$B$139:$B$238,0),MATCH('Capacity Backing (Hide)'!$A174,'Capacity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(Hide)'!$A174,'Capacity Summary'!$I$138:$BH$138,0))="x",INDEX('Capacity Summary'!$C$139:$F$238,MATCH('Capacity Backing (Hide)'!P$132,'Capacity Summary'!$B$139:$B$238,0),4),IF(INDEX('Capacity Summary'!$I$139:$BH$238,MATCH('Capacity Backing (Hide)'!P$132,'Capacity Summary'!$B$139:$B$238,0),MATCH('Capacity Backing (Hide)'!$A174,'Capacity Summary'!$I$138:$BH$138,0))&lt;&gt;0,INDEX('Capacity Summary'!$I$139:$BH$238,MATCH('Capacity Backing (Hide)'!P$132,'Capacity Summary'!$B$139:$B$238,0),MATCH('Capacity Backing (Hide)'!$A174,'Capacity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(Hide)'!$A174,'Capacity Summary'!$I$138:$BH$138,0))="x",INDEX('Capacity Summary'!$C$139:$F$238,MATCH('Capacity Backing (Hide)'!Q$132,'Capacity Summary'!$B$139:$B$238,0),4),IF(INDEX('Capacity Summary'!$I$139:$BH$238,MATCH('Capacity Backing (Hide)'!Q$132,'Capacity Summary'!$B$139:$B$238,0),MATCH('Capacity Backing (Hide)'!$A174,'Capacity Summary'!$I$138:$BH$138,0))&lt;&gt;0,INDEX('Capacity Summary'!$I$139:$BH$238,MATCH('Capacity Backing (Hide)'!Q$132,'Capacity Summary'!$B$139:$B$238,0),MATCH('Capacity Backing (Hide)'!$A174,'Capacity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(Hide)'!$A174,'Capacity Summary'!$I$138:$BH$138,0))="x",INDEX('Capacity Summary'!$C$139:$F$238,MATCH('Capacity Backing (Hide)'!R$132,'Capacity Summary'!$B$139:$B$238,0),4),IF(INDEX('Capacity Summary'!$I$139:$BH$238,MATCH('Capacity Backing (Hide)'!R$132,'Capacity Summary'!$B$139:$B$238,0),MATCH('Capacity Backing (Hide)'!$A174,'Capacity Summary'!$I$138:$BH$138,0))&lt;&gt;0,INDEX('Capacity Summary'!$I$139:$BH$238,MATCH('Capacity Backing (Hide)'!R$132,'Capacity Summary'!$B$139:$B$238,0),MATCH('Capacity Backing (Hide)'!$A174,'Capacity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(Hide)'!$A174,'Capacity Summary'!$I$138:$BH$138,0))="x",INDEX('Capacity Summary'!$C$139:$F$238,MATCH('Capacity Backing (Hide)'!S$132,'Capacity Summary'!$B$139:$B$238,0),4),IF(INDEX('Capacity Summary'!$I$139:$BH$238,MATCH('Capacity Backing (Hide)'!S$132,'Capacity Summary'!$B$139:$B$238,0),MATCH('Capacity Backing (Hide)'!$A174,'Capacity Summary'!$I$138:$BH$138,0))&lt;&gt;0,INDEX('Capacity Summary'!$I$139:$BH$238,MATCH('Capacity Backing (Hide)'!S$132,'Capacity Summary'!$B$139:$B$238,0),MATCH('Capacity Backing (Hide)'!$A174,'Capacity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(Hide)'!$A174,'Capacity Summary'!$I$138:$BH$138,0))="x",INDEX('Capacity Summary'!$C$139:$F$238,MATCH('Capacity Backing (Hide)'!T$132,'Capacity Summary'!$B$139:$B$238,0),4),IF(INDEX('Capacity Summary'!$I$139:$BH$238,MATCH('Capacity Backing (Hide)'!T$132,'Capacity Summary'!$B$139:$B$238,0),MATCH('Capacity Backing (Hide)'!$A174,'Capacity Summary'!$I$138:$BH$138,0))&lt;&gt;0,INDEX('Capacity Summary'!$I$139:$BH$238,MATCH('Capacity Backing (Hide)'!T$132,'Capacity Summary'!$B$139:$B$238,0),MATCH('Capacity Backing (Hide)'!$A174,'Capacity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(Hide)'!$A174,'Capacity Summary'!$I$138:$BH$138,0))="x",INDEX('Capacity Summary'!$C$139:$F$238,MATCH('Capacity Backing (Hide)'!U$132,'Capacity Summary'!$B$139:$B$238,0),4),IF(INDEX('Capacity Summary'!$I$139:$BH$238,MATCH('Capacity Backing (Hide)'!U$132,'Capacity Summary'!$B$139:$B$238,0),MATCH('Capacity Backing (Hide)'!$A174,'Capacity Summary'!$I$138:$BH$138,0))&lt;&gt;0,INDEX('Capacity Summary'!$I$139:$BH$238,MATCH('Capacity Backing (Hide)'!U$132,'Capacity Summary'!$B$139:$B$238,0),MATCH('Capacity Backing (Hide)'!$A174,'Capacity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(Hide)'!$A174,'Capacity Summary'!$I$138:$BH$138,0))="x",INDEX('Capacity Summary'!$C$139:$F$238,MATCH('Capacity Backing (Hide)'!V$132,'Capacity Summary'!$B$139:$B$238,0),4),IF(INDEX('Capacity Summary'!$I$139:$BH$238,MATCH('Capacity Backing (Hide)'!V$132,'Capacity Summary'!$B$139:$B$238,0),MATCH('Capacity Backing (Hide)'!$A174,'Capacity Summary'!$I$138:$BH$138,0))&lt;&gt;0,INDEX('Capacity Summary'!$I$139:$BH$238,MATCH('Capacity Backing (Hide)'!V$132,'Capacity Summary'!$B$139:$B$238,0),MATCH('Capacity Backing (Hide)'!$A174,'Capacity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(Hide)'!$A174,'Capacity Summary'!$I$138:$BH$138,0))="x",INDEX('Capacity Summary'!$C$139:$F$238,MATCH('Capacity Backing (Hide)'!W$132,'Capacity Summary'!$B$139:$B$238,0),4),IF(INDEX('Capacity Summary'!$I$139:$BH$238,MATCH('Capacity Backing (Hide)'!W$132,'Capacity Summary'!$B$139:$B$238,0),MATCH('Capacity Backing (Hide)'!$A174,'Capacity Summary'!$I$138:$BH$138,0))&lt;&gt;0,INDEX('Capacity Summary'!$I$139:$BH$238,MATCH('Capacity Backing (Hide)'!W$132,'Capacity Summary'!$B$139:$B$238,0),MATCH('Capacity Backing (Hide)'!$A174,'Capacity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(Hide)'!$A174,'Capacity Summary'!$I$138:$BH$138,0))="x",INDEX('Capacity Summary'!$C$139:$F$238,MATCH('Capacity Backing (Hide)'!X$132,'Capacity Summary'!$B$139:$B$238,0),4),IF(INDEX('Capacity Summary'!$I$139:$BH$238,MATCH('Capacity Backing (Hide)'!X$132,'Capacity Summary'!$B$139:$B$238,0),MATCH('Capacity Backing (Hide)'!$A174,'Capacity Summary'!$I$138:$BH$138,0))&lt;&gt;0,INDEX('Capacity Summary'!$I$139:$BH$238,MATCH('Capacity Backing (Hide)'!X$132,'Capacity Summary'!$B$139:$B$238,0),MATCH('Capacity Backing (Hide)'!$A174,'Capacity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(Hide)'!$A174,'Capacity Summary'!$I$138:$BH$138,0))="x",INDEX('Capacity Summary'!$C$139:$F$238,MATCH('Capacity Backing (Hide)'!Y$132,'Capacity Summary'!$B$139:$B$238,0),4),IF(INDEX('Capacity Summary'!$I$139:$BH$238,MATCH('Capacity Backing (Hide)'!Y$132,'Capacity Summary'!$B$139:$B$238,0),MATCH('Capacity Backing (Hide)'!$A174,'Capacity Summary'!$I$138:$BH$138,0))&lt;&gt;0,INDEX('Capacity Summary'!$I$139:$BH$238,MATCH('Capacity Backing (Hide)'!Y$132,'Capacity Summary'!$B$139:$B$238,0),MATCH('Capacity Backing (Hide)'!$A174,'Capacity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(Hide)'!$A174,'Capacity Summary'!$I$138:$BH$138,0))="x",INDEX('Capacity Summary'!$C$139:$F$238,MATCH('Capacity Backing (Hide)'!Z$132,'Capacity Summary'!$B$139:$B$238,0),4),IF(INDEX('Capacity Summary'!$I$139:$BH$238,MATCH('Capacity Backing (Hide)'!Z$132,'Capacity Summary'!$B$139:$B$238,0),MATCH('Capacity Backing (Hide)'!$A174,'Capacity Summary'!$I$138:$BH$138,0))&lt;&gt;0,INDEX('Capacity Summary'!$I$139:$BH$238,MATCH('Capacity Backing (Hide)'!Z$132,'Capacity Summary'!$B$139:$B$238,0),MATCH('Capacity Backing (Hide)'!$A174,'Capacity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(Hide)'!$A174,'Capacity Summary'!$I$138:$BH$138,0))="x",INDEX('Capacity Summary'!$C$139:$F$238,MATCH('Capacity Backing (Hide)'!AA$132,'Capacity Summary'!$B$139:$B$238,0),4),IF(INDEX('Capacity Summary'!$I$139:$BH$238,MATCH('Capacity Backing (Hide)'!AA$132,'Capacity Summary'!$B$139:$B$238,0),MATCH('Capacity Backing (Hide)'!$A174,'Capacity Summary'!$I$138:$BH$138,0))&lt;&gt;0,INDEX('Capacity Summary'!$I$139:$BH$238,MATCH('Capacity Backing (Hide)'!AA$132,'Capacity Summary'!$B$139:$B$238,0),MATCH('Capacity Backing (Hide)'!$A174,'Capacity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(Hide)'!$A174,'Capacity Summary'!$I$138:$BH$138,0))="x",INDEX('Capacity Summary'!$C$139:$F$238,MATCH('Capacity Backing (Hide)'!AB$132,'Capacity Summary'!$B$139:$B$238,0),4),IF(INDEX('Capacity Summary'!$I$139:$BH$238,MATCH('Capacity Backing (Hide)'!AB$132,'Capacity Summary'!$B$139:$B$238,0),MATCH('Capacity Backing (Hide)'!$A174,'Capacity Summary'!$I$138:$BH$138,0))&lt;&gt;0,INDEX('Capacity Summary'!$I$139:$BH$238,MATCH('Capacity Backing (Hide)'!AB$132,'Capacity Summary'!$B$139:$B$238,0),MATCH('Capacity Backing (Hide)'!$A174,'Capacity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(Hide)'!$A174,'Capacity Summary'!$I$138:$BH$138,0))="x",INDEX('Capacity Summary'!$C$139:$F$238,MATCH('Capacity Backing (Hide)'!AC$132,'Capacity Summary'!$B$139:$B$238,0),4),IF(INDEX('Capacity Summary'!$I$139:$BH$238,MATCH('Capacity Backing (Hide)'!AC$132,'Capacity Summary'!$B$139:$B$238,0),MATCH('Capacity Backing (Hide)'!$A174,'Capacity Summary'!$I$138:$BH$138,0))&lt;&gt;0,INDEX('Capacity Summary'!$I$139:$BH$238,MATCH('Capacity Backing (Hide)'!AC$132,'Capacity Summary'!$B$139:$B$238,0),MATCH('Capacity Backing (Hide)'!$A174,'Capacity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(Hide)'!$A174,'Capacity Summary'!$I$138:$BH$138,0))="x",INDEX('Capacity Summary'!$C$139:$F$238,MATCH('Capacity Backing (Hide)'!AD$132,'Capacity Summary'!$B$139:$B$238,0),4),IF(INDEX('Capacity Summary'!$I$139:$BH$238,MATCH('Capacity Backing (Hide)'!AD$132,'Capacity Summary'!$B$139:$B$238,0),MATCH('Capacity Backing (Hide)'!$A174,'Capacity Summary'!$I$138:$BH$138,0))&lt;&gt;0,INDEX('Capacity Summary'!$I$139:$BH$238,MATCH('Capacity Backing (Hide)'!AD$132,'Capacity Summary'!$B$139:$B$238,0),MATCH('Capacity Backing (Hide)'!$A174,'Capacity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(Hide)'!$A174,'Capacity Summary'!$I$138:$BH$138,0))="x",INDEX('Capacity Summary'!$C$139:$F$238,MATCH('Capacity Backing (Hide)'!AE$132,'Capacity Summary'!$B$139:$B$238,0),4),IF(INDEX('Capacity Summary'!$I$139:$BH$238,MATCH('Capacity Backing (Hide)'!AE$132,'Capacity Summary'!$B$139:$B$238,0),MATCH('Capacity Backing (Hide)'!$A174,'Capacity Summary'!$I$138:$BH$138,0))&lt;&gt;0,INDEX('Capacity Summary'!$I$139:$BH$238,MATCH('Capacity Backing (Hide)'!AE$132,'Capacity Summary'!$B$139:$B$238,0),MATCH('Capacity Backing (Hide)'!$A174,'Capacity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(Hide)'!$A174,'Capacity Summary'!$I$138:$BH$138,0))="x",INDEX('Capacity Summary'!$C$139:$F$238,MATCH('Capacity Backing (Hide)'!AF$132,'Capacity Summary'!$B$139:$B$238,0),4),IF(INDEX('Capacity Summary'!$I$139:$BH$238,MATCH('Capacity Backing (Hide)'!AF$132,'Capacity Summary'!$B$139:$B$238,0),MATCH('Capacity Backing (Hide)'!$A174,'Capacity Summary'!$I$138:$BH$138,0))&lt;&gt;0,INDEX('Capacity Summary'!$I$139:$BH$238,MATCH('Capacity Backing (Hide)'!AF$132,'Capacity Summary'!$B$139:$B$238,0),MATCH('Capacity Backing (Hide)'!$A174,'Capacity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(Hide)'!$A174,'Capacity Summary'!$I$138:$BH$138,0))="x",INDEX('Capacity Summary'!$C$139:$F$238,MATCH('Capacity Backing (Hide)'!AG$132,'Capacity Summary'!$B$139:$B$238,0),4),IF(INDEX('Capacity Summary'!$I$139:$BH$238,MATCH('Capacity Backing (Hide)'!AG$132,'Capacity Summary'!$B$139:$B$238,0),MATCH('Capacity Backing (Hide)'!$A174,'Capacity Summary'!$I$138:$BH$138,0))&lt;&gt;0,INDEX('Capacity Summary'!$I$139:$BH$238,MATCH('Capacity Backing (Hide)'!AG$132,'Capacity Summary'!$B$139:$B$238,0),MATCH('Capacity Backing (Hide)'!$A174,'Capacity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(Hide)'!$A174,'Capacity Summary'!$I$138:$BH$138,0))="x",INDEX('Capacity Summary'!$C$139:$F$238,MATCH('Capacity Backing (Hide)'!AH$132,'Capacity Summary'!$B$139:$B$238,0),4),IF(INDEX('Capacity Summary'!$I$139:$BH$238,MATCH('Capacity Backing (Hide)'!AH$132,'Capacity Summary'!$B$139:$B$238,0),MATCH('Capacity Backing (Hide)'!$A174,'Capacity Summary'!$I$138:$BH$138,0))&lt;&gt;0,INDEX('Capacity Summary'!$I$139:$BH$238,MATCH('Capacity Backing (Hide)'!AH$132,'Capacity Summary'!$B$139:$B$238,0),MATCH('Capacity Backing (Hide)'!$A174,'Capacity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(Hide)'!$A174,'Capacity Summary'!$I$138:$BH$138,0))="x",INDEX('Capacity Summary'!$C$139:$F$238,MATCH('Capacity Backing (Hide)'!AI$132,'Capacity Summary'!$B$139:$B$238,0),4),IF(INDEX('Capacity Summary'!$I$139:$BH$238,MATCH('Capacity Backing (Hide)'!AI$132,'Capacity Summary'!$B$139:$B$238,0),MATCH('Capacity Backing (Hide)'!$A174,'Capacity Summary'!$I$138:$BH$138,0))&lt;&gt;0,INDEX('Capacity Summary'!$I$139:$BH$238,MATCH('Capacity Backing (Hide)'!AI$132,'Capacity Summary'!$B$139:$B$238,0),MATCH('Capacity Backing (Hide)'!$A174,'Capacity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(Hide)'!$A174,'Capacity Summary'!$I$138:$BH$138,0))="x",INDEX('Capacity Summary'!$C$139:$F$238,MATCH('Capacity Backing (Hide)'!AJ$132,'Capacity Summary'!$B$139:$B$238,0),4),IF(INDEX('Capacity Summary'!$I$139:$BH$238,MATCH('Capacity Backing (Hide)'!AJ$132,'Capacity Summary'!$B$139:$B$238,0),MATCH('Capacity Backing (Hide)'!$A174,'Capacity Summary'!$I$138:$BH$138,0))&lt;&gt;0,INDEX('Capacity Summary'!$I$139:$BH$238,MATCH('Capacity Backing (Hide)'!AJ$132,'Capacity Summary'!$B$139:$B$238,0),MATCH('Capacity Backing (Hide)'!$A174,'Capacity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(Hide)'!$A174,'Capacity Summary'!$I$138:$BH$138,0))="x",INDEX('Capacity Summary'!$C$139:$F$238,MATCH('Capacity Backing (Hide)'!AK$132,'Capacity Summary'!$B$139:$B$238,0),4),IF(INDEX('Capacity Summary'!$I$139:$BH$238,MATCH('Capacity Backing (Hide)'!AK$132,'Capacity Summary'!$B$139:$B$238,0),MATCH('Capacity Backing (Hide)'!$A174,'Capacity Summary'!$I$138:$BH$138,0))&lt;&gt;0,INDEX('Capacity Summary'!$I$139:$BH$238,MATCH('Capacity Backing (Hide)'!AK$132,'Capacity Summary'!$B$139:$B$238,0),MATCH('Capacity Backing (Hide)'!$A174,'Capacity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(Hide)'!$A174,'Capacity Summary'!$I$138:$BH$138,0))="x",INDEX('Capacity Summary'!$C$139:$F$238,MATCH('Capacity Backing (Hide)'!AL$132,'Capacity Summary'!$B$139:$B$238,0),4),IF(INDEX('Capacity Summary'!$I$139:$BH$238,MATCH('Capacity Backing (Hide)'!AL$132,'Capacity Summary'!$B$139:$B$238,0),MATCH('Capacity Backing (Hide)'!$A174,'Capacity Summary'!$I$138:$BH$138,0))&lt;&gt;0,INDEX('Capacity Summary'!$I$139:$BH$238,MATCH('Capacity Backing (Hide)'!AL$132,'Capacity Summary'!$B$139:$B$238,0),MATCH('Capacity Backing (Hide)'!$A174,'Capacity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(Hide)'!$A174,'Capacity Summary'!$I$138:$BH$138,0))="x",INDEX('Capacity Summary'!$C$139:$F$238,MATCH('Capacity Backing (Hide)'!AM$132,'Capacity Summary'!$B$139:$B$238,0),4),IF(INDEX('Capacity Summary'!$I$139:$BH$238,MATCH('Capacity Backing (Hide)'!AM$132,'Capacity Summary'!$B$139:$B$238,0),MATCH('Capacity Backing (Hide)'!$A174,'Capacity Summary'!$I$138:$BH$138,0))&lt;&gt;0,INDEX('Capacity Summary'!$I$139:$BH$238,MATCH('Capacity Backing (Hide)'!AM$132,'Capacity Summary'!$B$139:$B$238,0),MATCH('Capacity Backing (Hide)'!$A174,'Capacity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(Hide)'!$A174,'Capacity Summary'!$I$138:$BH$138,0))="x",INDEX('Capacity Summary'!$C$139:$F$238,MATCH('Capacity Backing (Hide)'!AN$132,'Capacity Summary'!$B$139:$B$238,0),4),IF(INDEX('Capacity Summary'!$I$139:$BH$238,MATCH('Capacity Backing (Hide)'!AN$132,'Capacity Summary'!$B$139:$B$238,0),MATCH('Capacity Backing (Hide)'!$A174,'Capacity Summary'!$I$138:$BH$138,0))&lt;&gt;0,INDEX('Capacity Summary'!$I$139:$BH$238,MATCH('Capacity Backing (Hide)'!AN$132,'Capacity Summary'!$B$139:$B$238,0),MATCH('Capacity Backing (Hide)'!$A174,'Capacity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(Hide)'!$A174,'Capacity Summary'!$I$138:$BH$138,0))="x",INDEX('Capacity Summary'!$C$139:$F$238,MATCH('Capacity Backing (Hide)'!AO$132,'Capacity Summary'!$B$139:$B$238,0),4),IF(INDEX('Capacity Summary'!$I$139:$BH$238,MATCH('Capacity Backing (Hide)'!AO$132,'Capacity Summary'!$B$139:$B$238,0),MATCH('Capacity Backing (Hide)'!$A174,'Capacity Summary'!$I$138:$BH$138,0))&lt;&gt;0,INDEX('Capacity Summary'!$I$139:$BH$238,MATCH('Capacity Backing (Hide)'!AO$132,'Capacity Summary'!$B$139:$B$238,0),MATCH('Capacity Backing (Hide)'!$A174,'Capacity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(Hide)'!$A174,'Capacity Summary'!$I$138:$BH$138,0))="x",INDEX('Capacity Summary'!$C$139:$F$238,MATCH('Capacity Backing (Hide)'!AP$132,'Capacity Summary'!$B$139:$B$238,0),4),IF(INDEX('Capacity Summary'!$I$139:$BH$238,MATCH('Capacity Backing (Hide)'!AP$132,'Capacity Summary'!$B$139:$B$238,0),MATCH('Capacity Backing (Hide)'!$A174,'Capacity Summary'!$I$138:$BH$138,0))&lt;&gt;0,INDEX('Capacity Summary'!$I$139:$BH$238,MATCH('Capacity Backing (Hide)'!AP$132,'Capacity Summary'!$B$139:$B$238,0),MATCH('Capacity Backing (Hide)'!$A174,'Capacity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(Hide)'!$A174,'Capacity Summary'!$I$138:$BH$138,0))="x",INDEX('Capacity Summary'!$C$139:$F$238,MATCH('Capacity Backing (Hide)'!AQ$132,'Capacity Summary'!$B$139:$B$238,0),4),IF(INDEX('Capacity Summary'!$I$139:$BH$238,MATCH('Capacity Backing (Hide)'!AQ$132,'Capacity Summary'!$B$139:$B$238,0),MATCH('Capacity Backing (Hide)'!$A174,'Capacity Summary'!$I$138:$BH$138,0))&lt;&gt;0,INDEX('Capacity Summary'!$I$139:$BH$238,MATCH('Capacity Backing (Hide)'!AQ$132,'Capacity Summary'!$B$139:$B$238,0),MATCH('Capacity Backing (Hide)'!$A174,'Capacity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(Hide)'!$A174,'Capacity Summary'!$I$138:$BH$138,0))="x",INDEX('Capacity Summary'!$C$139:$F$238,MATCH('Capacity Backing (Hide)'!AR$132,'Capacity Summary'!$B$139:$B$238,0),4),IF(INDEX('Capacity Summary'!$I$139:$BH$238,MATCH('Capacity Backing (Hide)'!AR$132,'Capacity Summary'!$B$139:$B$238,0),MATCH('Capacity Backing (Hide)'!$A174,'Capacity Summary'!$I$138:$BH$138,0))&lt;&gt;0,INDEX('Capacity Summary'!$I$139:$BH$238,MATCH('Capacity Backing (Hide)'!AR$132,'Capacity Summary'!$B$139:$B$238,0),MATCH('Capacity Backing (Hide)'!$A174,'Capacity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(Hide)'!$A174,'Capacity Summary'!$I$138:$BH$138,0))="x",INDEX('Capacity Summary'!$C$139:$F$238,MATCH('Capacity Backing (Hide)'!AS$132,'Capacity Summary'!$B$139:$B$238,0),4),IF(INDEX('Capacity Summary'!$I$139:$BH$238,MATCH('Capacity Backing (Hide)'!AS$132,'Capacity Summary'!$B$139:$B$238,0),MATCH('Capacity Backing (Hide)'!$A174,'Capacity Summary'!$I$138:$BH$138,0))&lt;&gt;0,INDEX('Capacity Summary'!$I$139:$BH$238,MATCH('Capacity Backing (Hide)'!AS$132,'Capacity Summary'!$B$139:$B$238,0),MATCH('Capacity Backing (Hide)'!$A174,'Capacity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(Hide)'!$A174,'Capacity Summary'!$I$138:$BH$138,0))="x",INDEX('Capacity Summary'!$C$139:$F$238,MATCH('Capacity Backing (Hide)'!AT$132,'Capacity Summary'!$B$139:$B$238,0),4),IF(INDEX('Capacity Summary'!$I$139:$BH$238,MATCH('Capacity Backing (Hide)'!AT$132,'Capacity Summary'!$B$139:$B$238,0),MATCH('Capacity Backing (Hide)'!$A174,'Capacity Summary'!$I$138:$BH$138,0))&lt;&gt;0,INDEX('Capacity Summary'!$I$139:$BH$238,MATCH('Capacity Backing (Hide)'!AT$132,'Capacity Summary'!$B$139:$B$238,0),MATCH('Capacity Backing (Hide)'!$A174,'Capacity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(Hide)'!$A174,'Capacity Summary'!$I$138:$BH$138,0))="x",INDEX('Capacity Summary'!$C$139:$F$238,MATCH('Capacity Backing (Hide)'!AU$132,'Capacity Summary'!$B$139:$B$238,0),4),IF(INDEX('Capacity Summary'!$I$139:$BH$238,MATCH('Capacity Backing (Hide)'!AU$132,'Capacity Summary'!$B$139:$B$238,0),MATCH('Capacity Backing (Hide)'!$A174,'Capacity Summary'!$I$138:$BH$138,0))&lt;&gt;0,INDEX('Capacity Summary'!$I$139:$BH$238,MATCH('Capacity Backing (Hide)'!AU$132,'Capacity Summary'!$B$139:$B$238,0),MATCH('Capacity Backing (Hide)'!$A174,'Capacity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(Hide)'!$A174,'Capacity Summary'!$I$138:$BH$138,0))="x",INDEX('Capacity Summary'!$C$139:$F$238,MATCH('Capacity Backing (Hide)'!AV$132,'Capacity Summary'!$B$139:$B$238,0),4),IF(INDEX('Capacity Summary'!$I$139:$BH$238,MATCH('Capacity Backing (Hide)'!AV$132,'Capacity Summary'!$B$139:$B$238,0),MATCH('Capacity Backing (Hide)'!$A174,'Capacity Summary'!$I$138:$BH$138,0))&lt;&gt;0,INDEX('Capacity Summary'!$I$139:$BH$238,MATCH('Capacity Backing (Hide)'!AV$132,'Capacity Summary'!$B$139:$B$238,0),MATCH('Capacity Backing (Hide)'!$A174,'Capacity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(Hide)'!$A174,'Capacity Summary'!$I$138:$BH$138,0))="x",INDEX('Capacity Summary'!$C$139:$F$238,MATCH('Capacity Backing (Hide)'!AW$132,'Capacity Summary'!$B$139:$B$238,0),4),IF(INDEX('Capacity Summary'!$I$139:$BH$238,MATCH('Capacity Backing (Hide)'!AW$132,'Capacity Summary'!$B$139:$B$238,0),MATCH('Capacity Backing (Hide)'!$A174,'Capacity Summary'!$I$138:$BH$138,0))&lt;&gt;0,INDEX('Capacity Summary'!$I$139:$BH$238,MATCH('Capacity Backing (Hide)'!AW$132,'Capacity Summary'!$B$139:$B$238,0),MATCH('Capacity Backing (Hide)'!$A174,'Capacity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(Hide)'!$A174,'Capacity Summary'!$I$138:$BH$138,0))="x",INDEX('Capacity Summary'!$C$139:$F$238,MATCH('Capacity Backing (Hide)'!AX$132,'Capacity Summary'!$B$139:$B$238,0),4),IF(INDEX('Capacity Summary'!$I$139:$BH$238,MATCH('Capacity Backing (Hide)'!AX$132,'Capacity Summary'!$B$139:$B$238,0),MATCH('Capacity Backing (Hide)'!$A174,'Capacity Summary'!$I$138:$BH$138,0))&lt;&gt;0,INDEX('Capacity Summary'!$I$139:$BH$238,MATCH('Capacity Backing (Hide)'!AX$132,'Capacity Summary'!$B$139:$B$238,0),MATCH('Capacity Backing (Hide)'!$A174,'Capacity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(Hide)'!$A174,'Capacity Summary'!$I$138:$BH$138,0))="x",INDEX('Capacity Summary'!$C$139:$F$238,MATCH('Capacity Backing (Hide)'!AY$132,'Capacity Summary'!$B$139:$B$238,0),4),IF(INDEX('Capacity Summary'!$I$139:$BH$238,MATCH('Capacity Backing (Hide)'!AY$132,'Capacity Summary'!$B$139:$B$238,0),MATCH('Capacity Backing (Hide)'!$A174,'Capacity Summary'!$I$138:$BH$138,0))&lt;&gt;0,INDEX('Capacity Summary'!$I$139:$BH$238,MATCH('Capacity Backing (Hide)'!AY$132,'Capacity Summary'!$B$139:$B$238,0),MATCH('Capacity Backing (Hide)'!$A174,'Capacity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(Hide)'!$A174,'Capacity Summary'!$I$138:$BH$138,0))="x",INDEX('Capacity Summary'!$C$139:$F$238,MATCH('Capacity Backing (Hide)'!AZ$132,'Capacity Summary'!$B$139:$B$238,0),4),IF(INDEX('Capacity Summary'!$I$139:$BH$238,MATCH('Capacity Backing (Hide)'!AZ$132,'Capacity Summary'!$B$139:$B$238,0),MATCH('Capacity Backing (Hide)'!$A174,'Capacity Summary'!$I$138:$BH$138,0))&lt;&gt;0,INDEX('Capacity Summary'!$I$139:$BH$238,MATCH('Capacity Backing (Hide)'!AZ$132,'Capacity Summary'!$B$139:$B$238,0),MATCH('Capacity Backing (Hide)'!$A174,'Capacity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(Hide)'!$A174,'Capacity Summary'!$I$138:$BH$138,0))="x",INDEX('Capacity Summary'!$C$139:$F$238,MATCH('Capacity Backing (Hide)'!BA$132,'Capacity Summary'!$B$139:$B$238,0),4),IF(INDEX('Capacity Summary'!$I$139:$BH$238,MATCH('Capacity Backing (Hide)'!BA$132,'Capacity Summary'!$B$139:$B$238,0),MATCH('Capacity Backing (Hide)'!$A174,'Capacity Summary'!$I$138:$BH$138,0))&lt;&gt;0,INDEX('Capacity Summary'!$I$139:$BH$238,MATCH('Capacity Backing (Hide)'!BA$132,'Capacity Summary'!$B$139:$B$238,0),MATCH('Capacity Backing (Hide)'!$A174,'Capacity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(Hide)'!$A174,'Capacity Summary'!$I$138:$BH$138,0))="x",INDEX('Capacity Summary'!$C$139:$F$238,MATCH('Capacity Backing (Hide)'!BB$132,'Capacity Summary'!$B$139:$B$238,0),4),IF(INDEX('Capacity Summary'!$I$139:$BH$238,MATCH('Capacity Backing (Hide)'!BB$132,'Capacity Summary'!$B$139:$B$238,0),MATCH('Capacity Backing (Hide)'!$A174,'Capacity Summary'!$I$138:$BH$138,0))&lt;&gt;0,INDEX('Capacity Summary'!$I$139:$BH$238,MATCH('Capacity Backing (Hide)'!BB$132,'Capacity Summary'!$B$139:$B$238,0),MATCH('Capacity Backing (Hide)'!$A174,'Capacity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(Hide)'!$A174,'Capacity Summary'!$I$138:$BH$138,0))="x",INDEX('Capacity Summary'!$C$139:$F$238,MATCH('Capacity Backing (Hide)'!BC$132,'Capacity Summary'!$B$139:$B$238,0),4),IF(INDEX('Capacity Summary'!$I$139:$BH$238,MATCH('Capacity Backing (Hide)'!BC$132,'Capacity Summary'!$B$139:$B$238,0),MATCH('Capacity Backing (Hide)'!$A174,'Capacity Summary'!$I$138:$BH$138,0))&lt;&gt;0,INDEX('Capacity Summary'!$I$139:$BH$238,MATCH('Capacity Backing (Hide)'!BC$132,'Capacity Summary'!$B$139:$B$238,0),MATCH('Capacity Backing (Hide)'!$A174,'Capacity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(Hide)'!$A174,'Capacity Summary'!$I$138:$BH$138,0))="x",INDEX('Capacity Summary'!$C$139:$F$238,MATCH('Capacity Backing (Hide)'!BD$132,'Capacity Summary'!$B$139:$B$238,0),4),IF(INDEX('Capacity Summary'!$I$139:$BH$238,MATCH('Capacity Backing (Hide)'!BD$132,'Capacity Summary'!$B$139:$B$238,0),MATCH('Capacity Backing (Hide)'!$A174,'Capacity Summary'!$I$138:$BH$138,0))&lt;&gt;0,INDEX('Capacity Summary'!$I$139:$BH$238,MATCH('Capacity Backing (Hide)'!BD$132,'Capacity Summary'!$B$139:$B$238,0),MATCH('Capacity Backing (Hide)'!$A174,'Capacity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(Hide)'!$A174,'Capacity Summary'!$I$138:$BH$138,0))="x",INDEX('Capacity Summary'!$C$139:$F$238,MATCH('Capacity Backing (Hide)'!BE$132,'Capacity Summary'!$B$139:$B$238,0),4),IF(INDEX('Capacity Summary'!$I$139:$BH$238,MATCH('Capacity Backing (Hide)'!BE$132,'Capacity Summary'!$B$139:$B$238,0),MATCH('Capacity Backing (Hide)'!$A174,'Capacity Summary'!$I$138:$BH$138,0))&lt;&gt;0,INDEX('Capacity Summary'!$I$139:$BH$238,MATCH('Capacity Backing (Hide)'!BE$132,'Capacity Summary'!$B$139:$B$238,0),MATCH('Capacity Backing (Hide)'!$A174,'Capacity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(Hide)'!$A174,'Capacity Summary'!$I$138:$BH$138,0))="x",INDEX('Capacity Summary'!$C$139:$F$238,MATCH('Capacity Backing (Hide)'!BF$132,'Capacity Summary'!$B$139:$B$238,0),4),IF(INDEX('Capacity Summary'!$I$139:$BH$238,MATCH('Capacity Backing (Hide)'!BF$132,'Capacity Summary'!$B$139:$B$238,0),MATCH('Capacity Backing (Hide)'!$A174,'Capacity Summary'!$I$138:$BH$138,0))&lt;&gt;0,INDEX('Capacity Summary'!$I$139:$BH$238,MATCH('Capacity Backing (Hide)'!BF$132,'Capacity Summary'!$B$139:$B$238,0),MATCH('Capacity Backing (Hide)'!$A174,'Capacity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(Hide)'!$A174,'Capacity Summary'!$I$138:$BH$138,0))="x",INDEX('Capacity Summary'!$C$139:$F$238,MATCH('Capacity Backing (Hide)'!BG$132,'Capacity Summary'!$B$139:$B$238,0),4),IF(INDEX('Capacity Summary'!$I$139:$BH$238,MATCH('Capacity Backing (Hide)'!BG$132,'Capacity Summary'!$B$139:$B$238,0),MATCH('Capacity Backing (Hide)'!$A174,'Capacity Summary'!$I$138:$BH$138,0))&lt;&gt;0,INDEX('Capacity Summary'!$I$139:$BH$238,MATCH('Capacity Backing (Hide)'!BG$132,'Capacity Summary'!$B$139:$B$238,0),MATCH('Capacity Backing (Hide)'!$A174,'Capacity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(Hide)'!$A174,'Capacity Summary'!$I$138:$BH$138,0))="x",INDEX('Capacity Summary'!$C$139:$F$238,MATCH('Capacity Backing (Hide)'!BH$132,'Capacity Summary'!$B$139:$B$238,0),4),IF(INDEX('Capacity Summary'!$I$139:$BH$238,MATCH('Capacity Backing (Hide)'!BH$132,'Capacity Summary'!$B$139:$B$238,0),MATCH('Capacity Backing (Hide)'!$A174,'Capacity Summary'!$I$138:$BH$138,0))&lt;&gt;0,INDEX('Capacity Summary'!$I$139:$BH$238,MATCH('Capacity Backing (Hide)'!BH$132,'Capacity Summary'!$B$139:$B$238,0),MATCH('Capacity Backing (Hide)'!$A174,'Capacity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(Hide)'!$A174,'Capacity Summary'!$I$138:$BH$138,0))="x",INDEX('Capacity Summary'!$C$139:$F$238,MATCH('Capacity Backing (Hide)'!BI$132,'Capacity Summary'!$B$139:$B$238,0),4),IF(INDEX('Capacity Summary'!$I$139:$BH$238,MATCH('Capacity Backing (Hide)'!BI$132,'Capacity Summary'!$B$139:$B$238,0),MATCH('Capacity Backing (Hide)'!$A174,'Capacity Summary'!$I$138:$BH$138,0))&lt;&gt;0,INDEX('Capacity Summary'!$I$139:$BH$238,MATCH('Capacity Backing (Hide)'!BI$132,'Capacity Summary'!$B$139:$B$238,0),MATCH('Capacity Backing (Hide)'!$A174,'Capacity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(Hide)'!$A174,'Capacity Summary'!$I$138:$BH$138,0))="x",INDEX('Capacity Summary'!$C$139:$F$238,MATCH('Capacity Backing (Hide)'!BJ$132,'Capacity Summary'!$B$139:$B$238,0),4),IF(INDEX('Capacity Summary'!$I$139:$BH$238,MATCH('Capacity Backing (Hide)'!BJ$132,'Capacity Summary'!$B$139:$B$238,0),MATCH('Capacity Backing (Hide)'!$A174,'Capacity Summary'!$I$138:$BH$138,0))&lt;&gt;0,INDEX('Capacity Summary'!$I$139:$BH$238,MATCH('Capacity Backing (Hide)'!BJ$132,'Capacity Summary'!$B$139:$B$238,0),MATCH('Capacity Backing (Hide)'!$A174,'Capacity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(Hide)'!$A174,'Capacity Summary'!$I$138:$BH$138,0))="x",INDEX('Capacity Summary'!$C$139:$F$238,MATCH('Capacity Backing (Hide)'!BK$132,'Capacity Summary'!$B$139:$B$238,0),4),IF(INDEX('Capacity Summary'!$I$139:$BH$238,MATCH('Capacity Backing (Hide)'!BK$132,'Capacity Summary'!$B$139:$B$238,0),MATCH('Capacity Backing (Hide)'!$A174,'Capacity Summary'!$I$138:$BH$138,0))&lt;&gt;0,INDEX('Capacity Summary'!$I$139:$BH$238,MATCH('Capacity Backing (Hide)'!BK$132,'Capacity Summary'!$B$139:$B$238,0),MATCH('Capacity Backing (Hide)'!$A174,'Capacity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(Hide)'!$A174,'Capacity Summary'!$I$138:$BH$138,0))="x",INDEX('Capacity Summary'!$C$139:$F$238,MATCH('Capacity Backing (Hide)'!BL$132,'Capacity Summary'!$B$139:$B$238,0),4),IF(INDEX('Capacity Summary'!$I$139:$BH$238,MATCH('Capacity Backing (Hide)'!BL$132,'Capacity Summary'!$B$139:$B$238,0),MATCH('Capacity Backing (Hide)'!$A174,'Capacity Summary'!$I$138:$BH$138,0))&lt;&gt;0,INDEX('Capacity Summary'!$I$139:$BH$238,MATCH('Capacity Backing (Hide)'!BL$132,'Capacity Summary'!$B$139:$B$238,0),MATCH('Capacity Backing (Hide)'!$A174,'Capacity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(Hide)'!$A174,'Capacity Summary'!$I$138:$BH$138,0))="x",INDEX('Capacity Summary'!$C$139:$F$238,MATCH('Capacity Backing (Hide)'!BM$132,'Capacity Summary'!$B$139:$B$238,0),4),IF(INDEX('Capacity Summary'!$I$139:$BH$238,MATCH('Capacity Backing (Hide)'!BM$132,'Capacity Summary'!$B$139:$B$238,0),MATCH('Capacity Backing (Hide)'!$A174,'Capacity Summary'!$I$138:$BH$138,0))&lt;&gt;0,INDEX('Capacity Summary'!$I$139:$BH$238,MATCH('Capacity Backing (Hide)'!BM$132,'Capacity Summary'!$B$139:$B$238,0),MATCH('Capacity Backing (Hide)'!$A174,'Capacity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(Hide)'!$A174,'Capacity Summary'!$I$138:$BH$138,0))="x",INDEX('Capacity Summary'!$C$139:$F$238,MATCH('Capacity Backing (Hide)'!BN$132,'Capacity Summary'!$B$139:$B$238,0),4),IF(INDEX('Capacity Summary'!$I$139:$BH$238,MATCH('Capacity Backing (Hide)'!BN$132,'Capacity Summary'!$B$139:$B$238,0),MATCH('Capacity Backing (Hide)'!$A174,'Capacity Summary'!$I$138:$BH$138,0))&lt;&gt;0,INDEX('Capacity Summary'!$I$139:$BH$238,MATCH('Capacity Backing (Hide)'!BN$132,'Capacity Summary'!$B$139:$B$238,0),MATCH('Capacity Backing (Hide)'!$A174,'Capacity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(Hide)'!$A174,'Capacity Summary'!$I$138:$BH$138,0))="x",INDEX('Capacity Summary'!$C$139:$F$238,MATCH('Capacity Backing (Hide)'!BO$132,'Capacity Summary'!$B$139:$B$238,0),4),IF(INDEX('Capacity Summary'!$I$139:$BH$238,MATCH('Capacity Backing (Hide)'!BO$132,'Capacity Summary'!$B$139:$B$238,0),MATCH('Capacity Backing (Hide)'!$A174,'Capacity Summary'!$I$138:$BH$138,0))&lt;&gt;0,INDEX('Capacity Summary'!$I$139:$BH$238,MATCH('Capacity Backing (Hide)'!BO$132,'Capacity Summary'!$B$139:$B$238,0),MATCH('Capacity Backing (Hide)'!$A174,'Capacity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(Hide)'!$A174,'Capacity Summary'!$I$138:$BH$138,0))="x",INDEX('Capacity Summary'!$C$139:$F$238,MATCH('Capacity Backing (Hide)'!BP$132,'Capacity Summary'!$B$139:$B$238,0),4),IF(INDEX('Capacity Summary'!$I$139:$BH$238,MATCH('Capacity Backing (Hide)'!BP$132,'Capacity Summary'!$B$139:$B$238,0),MATCH('Capacity Backing (Hide)'!$A174,'Capacity Summary'!$I$138:$BH$138,0))&lt;&gt;0,INDEX('Capacity Summary'!$I$139:$BH$238,MATCH('Capacity Backing (Hide)'!BP$132,'Capacity Summary'!$B$139:$B$238,0),MATCH('Capacity Backing (Hide)'!$A174,'Capacity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(Hide)'!$A174,'Capacity Summary'!$I$138:$BH$138,0))="x",INDEX('Capacity Summary'!$C$139:$F$238,MATCH('Capacity Backing (Hide)'!BQ$132,'Capacity Summary'!$B$139:$B$238,0),4),IF(INDEX('Capacity Summary'!$I$139:$BH$238,MATCH('Capacity Backing (Hide)'!BQ$132,'Capacity Summary'!$B$139:$B$238,0),MATCH('Capacity Backing (Hide)'!$A174,'Capacity Summary'!$I$138:$BH$138,0))&lt;&gt;0,INDEX('Capacity Summary'!$I$139:$BH$238,MATCH('Capacity Backing (Hide)'!BQ$132,'Capacity Summary'!$B$139:$B$238,0),MATCH('Capacity Backing (Hide)'!$A174,'Capacity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(Hide)'!$A174,'Capacity Summary'!$I$138:$BH$138,0))="x",INDEX('Capacity Summary'!$C$139:$F$238,MATCH('Capacity Backing (Hide)'!BR$132,'Capacity Summary'!$B$139:$B$238,0),4),IF(INDEX('Capacity Summary'!$I$139:$BH$238,MATCH('Capacity Backing (Hide)'!BR$132,'Capacity Summary'!$B$139:$B$238,0),MATCH('Capacity Backing (Hide)'!$A174,'Capacity Summary'!$I$138:$BH$138,0))&lt;&gt;0,INDEX('Capacity Summary'!$I$139:$BH$238,MATCH('Capacity Backing (Hide)'!BR$132,'Capacity Summary'!$B$139:$B$238,0),MATCH('Capacity Backing (Hide)'!$A174,'Capacity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(Hide)'!$A174,'Capacity Summary'!$I$138:$BH$138,0))="x",INDEX('Capacity Summary'!$C$139:$F$238,MATCH('Capacity Backing (Hide)'!BS$132,'Capacity Summary'!$B$139:$B$238,0),4),IF(INDEX('Capacity Summary'!$I$139:$BH$238,MATCH('Capacity Backing (Hide)'!BS$132,'Capacity Summary'!$B$139:$B$238,0),MATCH('Capacity Backing (Hide)'!$A174,'Capacity Summary'!$I$138:$BH$138,0))&lt;&gt;0,INDEX('Capacity Summary'!$I$139:$BH$238,MATCH('Capacity Backing (Hide)'!BS$132,'Capacity Summary'!$B$139:$B$238,0),MATCH('Capacity Backing (Hide)'!$A174,'Capacity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(Hide)'!$A174,'Capacity Summary'!$I$138:$BH$138,0))="x",INDEX('Capacity Summary'!$C$139:$F$238,MATCH('Capacity Backing (Hide)'!BT$132,'Capacity Summary'!$B$139:$B$238,0),4),IF(INDEX('Capacity Summary'!$I$139:$BH$238,MATCH('Capacity Backing (Hide)'!BT$132,'Capacity Summary'!$B$139:$B$238,0),MATCH('Capacity Backing (Hide)'!$A174,'Capacity Summary'!$I$138:$BH$138,0))&lt;&gt;0,INDEX('Capacity Summary'!$I$139:$BH$238,MATCH('Capacity Backing (Hide)'!BT$132,'Capacity Summary'!$B$139:$B$238,0),MATCH('Capacity Backing (Hide)'!$A174,'Capacity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(Hide)'!$A174,'Capacity Summary'!$I$138:$BH$138,0))="x",INDEX('Capacity Summary'!$C$139:$F$238,MATCH('Capacity Backing (Hide)'!BU$132,'Capacity Summary'!$B$139:$B$238,0),4),IF(INDEX('Capacity Summary'!$I$139:$BH$238,MATCH('Capacity Backing (Hide)'!BU$132,'Capacity Summary'!$B$139:$B$238,0),MATCH('Capacity Backing (Hide)'!$A174,'Capacity Summary'!$I$138:$BH$138,0))&lt;&gt;0,INDEX('Capacity Summary'!$I$139:$BH$238,MATCH('Capacity Backing (Hide)'!BU$132,'Capacity Summary'!$B$139:$B$238,0),MATCH('Capacity Backing (Hide)'!$A174,'Capacity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(Hide)'!$A174,'Capacity Summary'!$I$138:$BH$138,0))="x",INDEX('Capacity Summary'!$C$139:$F$238,MATCH('Capacity Backing (Hide)'!BV$132,'Capacity Summary'!$B$139:$B$238,0),4),IF(INDEX('Capacity Summary'!$I$139:$BH$238,MATCH('Capacity Backing (Hide)'!BV$132,'Capacity Summary'!$B$139:$B$238,0),MATCH('Capacity Backing (Hide)'!$A174,'Capacity Summary'!$I$138:$BH$138,0))&lt;&gt;0,INDEX('Capacity Summary'!$I$139:$BH$238,MATCH('Capacity Backing (Hide)'!BV$132,'Capacity Summary'!$B$139:$B$238,0),MATCH('Capacity Backing (Hide)'!$A174,'Capacity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(Hide)'!$A174,'Capacity Summary'!$I$138:$BH$138,0))="x",INDEX('Capacity Summary'!$C$139:$F$238,MATCH('Capacity Backing (Hide)'!BW$132,'Capacity Summary'!$B$139:$B$238,0),4),IF(INDEX('Capacity Summary'!$I$139:$BH$238,MATCH('Capacity Backing (Hide)'!BW$132,'Capacity Summary'!$B$139:$B$238,0),MATCH('Capacity Backing (Hide)'!$A174,'Capacity Summary'!$I$138:$BH$138,0))&lt;&gt;0,INDEX('Capacity Summary'!$I$139:$BH$238,MATCH('Capacity Backing (Hide)'!BW$132,'Capacity Summary'!$B$139:$B$238,0),MATCH('Capacity Backing (Hide)'!$A174,'Capacity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(Hide)'!$A174,'Capacity Summary'!$I$138:$BH$138,0))="x",INDEX('Capacity Summary'!$C$139:$F$238,MATCH('Capacity Backing (Hide)'!BX$132,'Capacity Summary'!$B$139:$B$238,0),4),IF(INDEX('Capacity Summary'!$I$139:$BH$238,MATCH('Capacity Backing (Hide)'!BX$132,'Capacity Summary'!$B$139:$B$238,0),MATCH('Capacity Backing (Hide)'!$A174,'Capacity Summary'!$I$138:$BH$138,0))&lt;&gt;0,INDEX('Capacity Summary'!$I$139:$BH$238,MATCH('Capacity Backing (Hide)'!BX$132,'Capacity Summary'!$B$139:$B$238,0),MATCH('Capacity Backing (Hide)'!$A174,'Capacity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(Hide)'!$A174,'Capacity Summary'!$I$138:$BH$138,0))="x",INDEX('Capacity Summary'!$C$139:$F$238,MATCH('Capacity Backing (Hide)'!BY$132,'Capacity Summary'!$B$139:$B$238,0),4),IF(INDEX('Capacity Summary'!$I$139:$BH$238,MATCH('Capacity Backing (Hide)'!BY$132,'Capacity Summary'!$B$139:$B$238,0),MATCH('Capacity Backing (Hide)'!$A174,'Capacity Summary'!$I$138:$BH$138,0))&lt;&gt;0,INDEX('Capacity Summary'!$I$139:$BH$238,MATCH('Capacity Backing (Hide)'!BY$132,'Capacity Summary'!$B$139:$B$238,0),MATCH('Capacity Backing (Hide)'!$A174,'Capacity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(Hide)'!$A174,'Capacity Summary'!$I$138:$BH$138,0))="x",INDEX('Capacity Summary'!$C$139:$F$238,MATCH('Capacity Backing (Hide)'!BZ$132,'Capacity Summary'!$B$139:$B$238,0),4),IF(INDEX('Capacity Summary'!$I$139:$BH$238,MATCH('Capacity Backing (Hide)'!BZ$132,'Capacity Summary'!$B$139:$B$238,0),MATCH('Capacity Backing (Hide)'!$A174,'Capacity Summary'!$I$138:$BH$138,0))&lt;&gt;0,INDEX('Capacity Summary'!$I$139:$BH$238,MATCH('Capacity Backing (Hide)'!BZ$132,'Capacity Summary'!$B$139:$B$238,0),MATCH('Capacity Backing (Hide)'!$A174,'Capacity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(Hide)'!$A174,'Capacity Summary'!$I$138:$BH$138,0))="x",INDEX('Capacity Summary'!$C$139:$F$238,MATCH('Capacity Backing (Hide)'!CA$132,'Capacity Summary'!$B$139:$B$238,0),4),IF(INDEX('Capacity Summary'!$I$139:$BH$238,MATCH('Capacity Backing (Hide)'!CA$132,'Capacity Summary'!$B$139:$B$238,0),MATCH('Capacity Backing (Hide)'!$A174,'Capacity Summary'!$I$138:$BH$138,0))&lt;&gt;0,INDEX('Capacity Summary'!$I$139:$BH$238,MATCH('Capacity Backing (Hide)'!CA$132,'Capacity Summary'!$B$139:$B$238,0),MATCH('Capacity Backing (Hide)'!$A174,'Capacity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(Hide)'!$A174,'Capacity Summary'!$I$138:$BH$138,0))="x",INDEX('Capacity Summary'!$C$139:$F$238,MATCH('Capacity Backing (Hide)'!CB$132,'Capacity Summary'!$B$139:$B$238,0),4),IF(INDEX('Capacity Summary'!$I$139:$BH$238,MATCH('Capacity Backing (Hide)'!CB$132,'Capacity Summary'!$B$139:$B$238,0),MATCH('Capacity Backing (Hide)'!$A174,'Capacity Summary'!$I$138:$BH$138,0))&lt;&gt;0,INDEX('Capacity Summary'!$I$139:$BH$238,MATCH('Capacity Backing (Hide)'!CB$132,'Capacity Summary'!$B$139:$B$238,0),MATCH('Capacity Backing (Hide)'!$A174,'Capacity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(Hide)'!$A174,'Capacity Summary'!$I$138:$BH$138,0))="x",INDEX('Capacity Summary'!$C$139:$F$238,MATCH('Capacity Backing (Hide)'!CC$132,'Capacity Summary'!$B$139:$B$238,0),4),IF(INDEX('Capacity Summary'!$I$139:$BH$238,MATCH('Capacity Backing (Hide)'!CC$132,'Capacity Summary'!$B$139:$B$238,0),MATCH('Capacity Backing (Hide)'!$A174,'Capacity Summary'!$I$138:$BH$138,0))&lt;&gt;0,INDEX('Capacity Summary'!$I$139:$BH$238,MATCH('Capacity Backing (Hide)'!CC$132,'Capacity Summary'!$B$139:$B$238,0),MATCH('Capacity Backing (Hide)'!$A174,'Capacity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(Hide)'!$A174,'Capacity Summary'!$I$138:$BH$138,0))="x",INDEX('Capacity Summary'!$C$139:$F$238,MATCH('Capacity Backing (Hide)'!CD$132,'Capacity Summary'!$B$139:$B$238,0),4),IF(INDEX('Capacity Summary'!$I$139:$BH$238,MATCH('Capacity Backing (Hide)'!CD$132,'Capacity Summary'!$B$139:$B$238,0),MATCH('Capacity Backing (Hide)'!$A174,'Capacity Summary'!$I$138:$BH$138,0))&lt;&gt;0,INDEX('Capacity Summary'!$I$139:$BH$238,MATCH('Capacity Backing (Hide)'!CD$132,'Capacity Summary'!$B$139:$B$238,0),MATCH('Capacity Backing (Hide)'!$A174,'Capacity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(Hide)'!$A174,'Capacity Summary'!$I$138:$BH$138,0))="x",INDEX('Capacity Summary'!$C$139:$F$238,MATCH('Capacity Backing (Hide)'!CE$132,'Capacity Summary'!$B$139:$B$238,0),4),IF(INDEX('Capacity Summary'!$I$139:$BH$238,MATCH('Capacity Backing (Hide)'!CE$132,'Capacity Summary'!$B$139:$B$238,0),MATCH('Capacity Backing (Hide)'!$A174,'Capacity Summary'!$I$138:$BH$138,0))&lt;&gt;0,INDEX('Capacity Summary'!$I$139:$BH$238,MATCH('Capacity Backing (Hide)'!CE$132,'Capacity Summary'!$B$139:$B$238,0),MATCH('Capacity Backing (Hide)'!$A174,'Capacity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(Hide)'!$A174,'Capacity Summary'!$I$138:$BH$138,0))="x",INDEX('Capacity Summary'!$C$139:$F$238,MATCH('Capacity Backing (Hide)'!CF$132,'Capacity Summary'!$B$139:$B$238,0),4),IF(INDEX('Capacity Summary'!$I$139:$BH$238,MATCH('Capacity Backing (Hide)'!CF$132,'Capacity Summary'!$B$139:$B$238,0),MATCH('Capacity Backing (Hide)'!$A174,'Capacity Summary'!$I$138:$BH$138,0))&lt;&gt;0,INDEX('Capacity Summary'!$I$139:$BH$238,MATCH('Capacity Backing (Hide)'!CF$132,'Capacity Summary'!$B$139:$B$238,0),MATCH('Capacity Backing (Hide)'!$A174,'Capacity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(Hide)'!$A174,'Capacity Summary'!$I$138:$BH$138,0))="x",INDEX('Capacity Summary'!$C$139:$F$238,MATCH('Capacity Backing (Hide)'!CG$132,'Capacity Summary'!$B$139:$B$238,0),4),IF(INDEX('Capacity Summary'!$I$139:$BH$238,MATCH('Capacity Backing (Hide)'!CG$132,'Capacity Summary'!$B$139:$B$238,0),MATCH('Capacity Backing (Hide)'!$A174,'Capacity Summary'!$I$138:$BH$138,0))&lt;&gt;0,INDEX('Capacity Summary'!$I$139:$BH$238,MATCH('Capacity Backing (Hide)'!CG$132,'Capacity Summary'!$B$139:$B$238,0),MATCH('Capacity Backing (Hide)'!$A174,'Capacity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(Hide)'!$A174,'Capacity Summary'!$I$138:$BH$138,0))="x",INDEX('Capacity Summary'!$C$139:$F$238,MATCH('Capacity Backing (Hide)'!CH$132,'Capacity Summary'!$B$139:$B$238,0),4),IF(INDEX('Capacity Summary'!$I$139:$BH$238,MATCH('Capacity Backing (Hide)'!CH$132,'Capacity Summary'!$B$139:$B$238,0),MATCH('Capacity Backing (Hide)'!$A174,'Capacity Summary'!$I$138:$BH$138,0))&lt;&gt;0,INDEX('Capacity Summary'!$I$139:$BH$238,MATCH('Capacity Backing (Hide)'!CH$132,'Capacity Summary'!$B$139:$B$238,0),MATCH('Capacity Backing (Hide)'!$A174,'Capacity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(Hide)'!$A174,'Capacity Summary'!$I$138:$BH$138,0))="x",INDEX('Capacity Summary'!$C$139:$F$238,MATCH('Capacity Backing (Hide)'!CI$132,'Capacity Summary'!$B$139:$B$238,0),4),IF(INDEX('Capacity Summary'!$I$139:$BH$238,MATCH('Capacity Backing (Hide)'!CI$132,'Capacity Summary'!$B$139:$B$238,0),MATCH('Capacity Backing (Hide)'!$A174,'Capacity Summary'!$I$138:$BH$138,0))&lt;&gt;0,INDEX('Capacity Summary'!$I$139:$BH$238,MATCH('Capacity Backing (Hide)'!CI$132,'Capacity Summary'!$B$139:$B$238,0),MATCH('Capacity Backing (Hide)'!$A174,'Capacity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(Hide)'!$A174,'Capacity Summary'!$I$138:$BH$138,0))="x",INDEX('Capacity Summary'!$C$139:$F$238,MATCH('Capacity Backing (Hide)'!CJ$132,'Capacity Summary'!$B$139:$B$238,0),4),IF(INDEX('Capacity Summary'!$I$139:$BH$238,MATCH('Capacity Backing (Hide)'!CJ$132,'Capacity Summary'!$B$139:$B$238,0),MATCH('Capacity Backing (Hide)'!$A174,'Capacity Summary'!$I$138:$BH$138,0))&lt;&gt;0,INDEX('Capacity Summary'!$I$139:$BH$238,MATCH('Capacity Backing (Hide)'!CJ$132,'Capacity Summary'!$B$139:$B$238,0),MATCH('Capacity Backing (Hide)'!$A174,'Capacity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(Hide)'!$A174,'Capacity Summary'!$I$138:$BH$138,0))="x",INDEX('Capacity Summary'!$C$139:$F$238,MATCH('Capacity Backing (Hide)'!CK$132,'Capacity Summary'!$B$139:$B$238,0),4),IF(INDEX('Capacity Summary'!$I$139:$BH$238,MATCH('Capacity Backing (Hide)'!CK$132,'Capacity Summary'!$B$139:$B$238,0),MATCH('Capacity Backing (Hide)'!$A174,'Capacity Summary'!$I$138:$BH$138,0))&lt;&gt;0,INDEX('Capacity Summary'!$I$139:$BH$238,MATCH('Capacity Backing (Hide)'!CK$132,'Capacity Summary'!$B$139:$B$238,0),MATCH('Capacity Backing (Hide)'!$A174,'Capacity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(Hide)'!$A174,'Capacity Summary'!$I$138:$BH$138,0))="x",INDEX('Capacity Summary'!$C$139:$F$238,MATCH('Capacity Backing (Hide)'!CL$132,'Capacity Summary'!$B$139:$B$238,0),4),IF(INDEX('Capacity Summary'!$I$139:$BH$238,MATCH('Capacity Backing (Hide)'!CL$132,'Capacity Summary'!$B$139:$B$238,0),MATCH('Capacity Backing (Hide)'!$A174,'Capacity Summary'!$I$138:$BH$138,0))&lt;&gt;0,INDEX('Capacity Summary'!$I$139:$BH$238,MATCH('Capacity Backing (Hide)'!CL$132,'Capacity Summary'!$B$139:$B$238,0),MATCH('Capacity Backing (Hide)'!$A174,'Capacity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(Hide)'!$A174,'Capacity Summary'!$I$138:$BH$138,0))="x",INDEX('Capacity Summary'!$C$139:$F$238,MATCH('Capacity Backing (Hide)'!CM$132,'Capacity Summary'!$B$139:$B$238,0),4),IF(INDEX('Capacity Summary'!$I$139:$BH$238,MATCH('Capacity Backing (Hide)'!CM$132,'Capacity Summary'!$B$139:$B$238,0),MATCH('Capacity Backing (Hide)'!$A174,'Capacity Summary'!$I$138:$BH$138,0))&lt;&gt;0,INDEX('Capacity Summary'!$I$139:$BH$238,MATCH('Capacity Backing (Hide)'!CM$132,'Capacity Summary'!$B$139:$B$238,0),MATCH('Capacity Backing (Hide)'!$A174,'Capacity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(Hide)'!$A174,'Capacity Summary'!$I$138:$BH$138,0))="x",INDEX('Capacity Summary'!$C$139:$F$238,MATCH('Capacity Backing (Hide)'!CN$132,'Capacity Summary'!$B$139:$B$238,0),4),IF(INDEX('Capacity Summary'!$I$139:$BH$238,MATCH('Capacity Backing (Hide)'!CN$132,'Capacity Summary'!$B$139:$B$238,0),MATCH('Capacity Backing (Hide)'!$A174,'Capacity Summary'!$I$138:$BH$138,0))&lt;&gt;0,INDEX('Capacity Summary'!$I$139:$BH$238,MATCH('Capacity Backing (Hide)'!CN$132,'Capacity Summary'!$B$139:$B$238,0),MATCH('Capacity Backing (Hide)'!$A174,'Capacity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(Hide)'!$A174,'Capacity Summary'!$I$138:$BH$138,0))="x",INDEX('Capacity Summary'!$C$139:$F$238,MATCH('Capacity Backing (Hide)'!CO$132,'Capacity Summary'!$B$139:$B$238,0),4),IF(INDEX('Capacity Summary'!$I$139:$BH$238,MATCH('Capacity Backing (Hide)'!CO$132,'Capacity Summary'!$B$139:$B$238,0),MATCH('Capacity Backing (Hide)'!$A174,'Capacity Summary'!$I$138:$BH$138,0))&lt;&gt;0,INDEX('Capacity Summary'!$I$139:$BH$238,MATCH('Capacity Backing (Hide)'!CO$132,'Capacity Summary'!$B$139:$B$238,0),MATCH('Capacity Backing (Hide)'!$A174,'Capacity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(Hide)'!$A174,'Capacity Summary'!$I$138:$BH$138,0))="x",INDEX('Capacity Summary'!$C$139:$F$238,MATCH('Capacity Backing (Hide)'!CP$132,'Capacity Summary'!$B$139:$B$238,0),4),IF(INDEX('Capacity Summary'!$I$139:$BH$238,MATCH('Capacity Backing (Hide)'!CP$132,'Capacity Summary'!$B$139:$B$238,0),MATCH('Capacity Backing (Hide)'!$A174,'Capacity Summary'!$I$138:$BH$138,0))&lt;&gt;0,INDEX('Capacity Summary'!$I$139:$BH$238,MATCH('Capacity Backing (Hide)'!CP$132,'Capacity Summary'!$B$139:$B$238,0),MATCH('Capacity Backing (Hide)'!$A174,'Capacity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(Hide)'!$A174,'Capacity Summary'!$I$138:$BH$138,0))="x",INDEX('Capacity Summary'!$C$139:$F$238,MATCH('Capacity Backing (Hide)'!CQ$132,'Capacity Summary'!$B$139:$B$238,0),4),IF(INDEX('Capacity Summary'!$I$139:$BH$238,MATCH('Capacity Backing (Hide)'!CQ$132,'Capacity Summary'!$B$139:$B$238,0),MATCH('Capacity Backing (Hide)'!$A174,'Capacity Summary'!$I$138:$BH$138,0))&lt;&gt;0,INDEX('Capacity Summary'!$I$139:$BH$238,MATCH('Capacity Backing (Hide)'!CQ$132,'Capacity Summary'!$B$139:$B$238,0),MATCH('Capacity Backing (Hide)'!$A174,'Capacity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(Hide)'!$A174,'Capacity Summary'!$I$138:$BH$138,0))="x",INDEX('Capacity Summary'!$C$139:$F$238,MATCH('Capacity Backing (Hide)'!CR$132,'Capacity Summary'!$B$139:$B$238,0),4),IF(INDEX('Capacity Summary'!$I$139:$BH$238,MATCH('Capacity Backing (Hide)'!CR$132,'Capacity Summary'!$B$139:$B$238,0),MATCH('Capacity Backing (Hide)'!$A174,'Capacity Summary'!$I$138:$BH$138,0))&lt;&gt;0,INDEX('Capacity Summary'!$I$139:$BH$238,MATCH('Capacity Backing (Hide)'!CR$132,'Capacity Summary'!$B$139:$B$238,0),MATCH('Capacity Backing (Hide)'!$A174,'Capacity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(Hide)'!$A174,'Capacity Summary'!$I$138:$BH$138,0))="x",INDEX('Capacity Summary'!$C$139:$F$238,MATCH('Capacity Backing (Hide)'!CS$132,'Capacity Summary'!$B$139:$B$238,0),4),IF(INDEX('Capacity Summary'!$I$139:$BH$238,MATCH('Capacity Backing (Hide)'!CS$132,'Capacity Summary'!$B$139:$B$238,0),MATCH('Capacity Backing (Hide)'!$A174,'Capacity Summary'!$I$138:$BH$138,0))&lt;&gt;0,INDEX('Capacity Summary'!$I$139:$BH$238,MATCH('Capacity Backing (Hide)'!CS$132,'Capacity Summary'!$B$139:$B$238,0),MATCH('Capacity Backing (Hide)'!$A174,'Capacity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(Hide)'!$A174,'Capacity Summary'!$I$138:$BH$138,0))="x",INDEX('Capacity Summary'!$C$139:$F$238,MATCH('Capacity Backing (Hide)'!CT$132,'Capacity Summary'!$B$139:$B$238,0),4),IF(INDEX('Capacity Summary'!$I$139:$BH$238,MATCH('Capacity Backing (Hide)'!CT$132,'Capacity Summary'!$B$139:$B$238,0),MATCH('Capacity Backing (Hide)'!$A174,'Capacity Summary'!$I$138:$BH$138,0))&lt;&gt;0,INDEX('Capacity Summary'!$I$139:$BH$238,MATCH('Capacity Backing (Hide)'!CT$132,'Capacity Summary'!$B$139:$B$238,0),MATCH('Capacity Backing (Hide)'!$A174,'Capacity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(Hide)'!$A174,'Capacity Summary'!$I$138:$BH$138,0))="x",INDEX('Capacity Summary'!$C$139:$F$238,MATCH('Capacity Backing (Hide)'!CU$132,'Capacity Summary'!$B$139:$B$238,0),4),IF(INDEX('Capacity Summary'!$I$139:$BH$238,MATCH('Capacity Backing (Hide)'!CU$132,'Capacity Summary'!$B$139:$B$238,0),MATCH('Capacity Backing (Hide)'!$A174,'Capacity Summary'!$I$138:$BH$138,0))&lt;&gt;0,INDEX('Capacity Summary'!$I$139:$BH$238,MATCH('Capacity Backing (Hide)'!CU$132,'Capacity Summary'!$B$139:$B$238,0),MATCH('Capacity Backing (Hide)'!$A174,'Capacity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(Hide)'!$A174,'Capacity Summary'!$I$138:$BH$138,0))="x",INDEX('Capacity Summary'!$C$139:$F$238,MATCH('Capacity Backing (Hide)'!CV$132,'Capacity Summary'!$B$139:$B$238,0),4),IF(INDEX('Capacity Summary'!$I$139:$BH$238,MATCH('Capacity Backing (Hide)'!CV$132,'Capacity Summary'!$B$139:$B$238,0),MATCH('Capacity Backing (Hide)'!$A174,'Capacity Summary'!$I$138:$BH$138,0))&lt;&gt;0,INDEX('Capacity Summary'!$I$139:$BH$238,MATCH('Capacity Backing (Hide)'!CV$132,'Capacity Summary'!$B$139:$B$238,0),MATCH('Capacity Backing (Hide)'!$A174,'Capacity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(Hide)'!$A174,'Capacity Summary'!$I$138:$BH$138,0))="x",INDEX('Capacity Summary'!$C$139:$F$238,MATCH('Capacity Backing (Hide)'!CW$132,'Capacity Summary'!$B$139:$B$238,0),4),IF(INDEX('Capacity Summary'!$I$139:$BH$238,MATCH('Capacity Backing (Hide)'!CW$132,'Capacity Summary'!$B$139:$B$238,0),MATCH('Capacity Backing (Hide)'!$A174,'Capacity Summary'!$I$138:$BH$138,0))&lt;&gt;0,INDEX('Capacity Summary'!$I$139:$BH$238,MATCH('Capacity Backing (Hide)'!CW$132,'Capacity Summary'!$B$139:$B$238,0),MATCH('Capacity Backing (Hide)'!$A174,'Capacity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(Hide)'!$A175,'Capacity Summary'!$I$138:$BH$138,0))="x",INDEX('Capacity Summary'!$C$139:$F$238,MATCH('Capacity Backing (Hide)'!B$132,'Capacity Summary'!$B$139:$B$238,0),4),IF(INDEX('Capacity Summary'!$I$139:$BH$238,MATCH('Capacity Backing (Hide)'!B$132,'Capacity Summary'!$B$139:$B$238,0),MATCH('Capacity Backing (Hide)'!$A175,'Capacity Summary'!$I$138:$BH$138,0))&lt;&gt;0,INDEX('Capacity Summary'!$I$139:$BH$238,MATCH('Capacity Backing (Hide)'!B$132,'Capacity Summary'!$B$139:$B$238,0),MATCH('Capacity Backing (Hide)'!$A175,'Capacity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(Hide)'!$A175,'Capacity Summary'!$I$138:$BH$138,0))="x",INDEX('Capacity Summary'!$C$139:$F$238,MATCH('Capacity Backing (Hide)'!C$132,'Capacity Summary'!$B$139:$B$238,0),4),IF(INDEX('Capacity Summary'!$I$139:$BH$238,MATCH('Capacity Backing (Hide)'!C$132,'Capacity Summary'!$B$139:$B$238,0),MATCH('Capacity Backing (Hide)'!$A175,'Capacity Summary'!$I$138:$BH$138,0))&lt;&gt;0,INDEX('Capacity Summary'!$I$139:$BH$238,MATCH('Capacity Backing (Hide)'!C$132,'Capacity Summary'!$B$139:$B$238,0),MATCH('Capacity Backing (Hide)'!$A175,'Capacity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(Hide)'!$A175,'Capacity Summary'!$I$138:$BH$138,0))="x",INDEX('Capacity Summary'!$C$139:$F$238,MATCH('Capacity Backing (Hide)'!D$132,'Capacity Summary'!$B$139:$B$238,0),4),IF(INDEX('Capacity Summary'!$I$139:$BH$238,MATCH('Capacity Backing (Hide)'!D$132,'Capacity Summary'!$B$139:$B$238,0),MATCH('Capacity Backing (Hide)'!$A175,'Capacity Summary'!$I$138:$BH$138,0))&lt;&gt;0,INDEX('Capacity Summary'!$I$139:$BH$238,MATCH('Capacity Backing (Hide)'!D$132,'Capacity Summary'!$B$139:$B$238,0),MATCH('Capacity Backing (Hide)'!$A175,'Capacity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(Hide)'!$A175,'Capacity Summary'!$I$138:$BH$138,0))="x",INDEX('Capacity Summary'!$C$139:$F$238,MATCH('Capacity Backing (Hide)'!E$132,'Capacity Summary'!$B$139:$B$238,0),4),IF(INDEX('Capacity Summary'!$I$139:$BH$238,MATCH('Capacity Backing (Hide)'!E$132,'Capacity Summary'!$B$139:$B$238,0),MATCH('Capacity Backing (Hide)'!$A175,'Capacity Summary'!$I$138:$BH$138,0))&lt;&gt;0,INDEX('Capacity Summary'!$I$139:$BH$238,MATCH('Capacity Backing (Hide)'!E$132,'Capacity Summary'!$B$139:$B$238,0),MATCH('Capacity Backing (Hide)'!$A175,'Capacity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(Hide)'!$A175,'Capacity Summary'!$I$138:$BH$138,0))="x",INDEX('Capacity Summary'!$C$139:$F$238,MATCH('Capacity Backing (Hide)'!F$132,'Capacity Summary'!$B$139:$B$238,0),4),IF(INDEX('Capacity Summary'!$I$139:$BH$238,MATCH('Capacity Backing (Hide)'!F$132,'Capacity Summary'!$B$139:$B$238,0),MATCH('Capacity Backing (Hide)'!$A175,'Capacity Summary'!$I$138:$BH$138,0))&lt;&gt;0,INDEX('Capacity Summary'!$I$139:$BH$238,MATCH('Capacity Backing (Hide)'!F$132,'Capacity Summary'!$B$139:$B$238,0),MATCH('Capacity Backing (Hide)'!$A175,'Capacity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(Hide)'!$A175,'Capacity Summary'!$I$138:$BH$138,0))="x",INDEX('Capacity Summary'!$C$139:$F$238,MATCH('Capacity Backing (Hide)'!G$132,'Capacity Summary'!$B$139:$B$238,0),4),IF(INDEX('Capacity Summary'!$I$139:$BH$238,MATCH('Capacity Backing (Hide)'!G$132,'Capacity Summary'!$B$139:$B$238,0),MATCH('Capacity Backing (Hide)'!$A175,'Capacity Summary'!$I$138:$BH$138,0))&lt;&gt;0,INDEX('Capacity Summary'!$I$139:$BH$238,MATCH('Capacity Backing (Hide)'!G$132,'Capacity Summary'!$B$139:$B$238,0),MATCH('Capacity Backing (Hide)'!$A175,'Capacity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(Hide)'!$A175,'Capacity Summary'!$I$138:$BH$138,0))="x",INDEX('Capacity Summary'!$C$139:$F$238,MATCH('Capacity Backing (Hide)'!H$132,'Capacity Summary'!$B$139:$B$238,0),4),IF(INDEX('Capacity Summary'!$I$139:$BH$238,MATCH('Capacity Backing (Hide)'!H$132,'Capacity Summary'!$B$139:$B$238,0),MATCH('Capacity Backing (Hide)'!$A175,'Capacity Summary'!$I$138:$BH$138,0))&lt;&gt;0,INDEX('Capacity Summary'!$I$139:$BH$238,MATCH('Capacity Backing (Hide)'!H$132,'Capacity Summary'!$B$139:$B$238,0),MATCH('Capacity Backing (Hide)'!$A175,'Capacity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(Hide)'!$A175,'Capacity Summary'!$I$138:$BH$138,0))="x",INDEX('Capacity Summary'!$C$139:$F$238,MATCH('Capacity Backing (Hide)'!I$132,'Capacity Summary'!$B$139:$B$238,0),4),IF(INDEX('Capacity Summary'!$I$139:$BH$238,MATCH('Capacity Backing (Hide)'!I$132,'Capacity Summary'!$B$139:$B$238,0),MATCH('Capacity Backing (Hide)'!$A175,'Capacity Summary'!$I$138:$BH$138,0))&lt;&gt;0,INDEX('Capacity Summary'!$I$139:$BH$238,MATCH('Capacity Backing (Hide)'!I$132,'Capacity Summary'!$B$139:$B$238,0),MATCH('Capacity Backing (Hide)'!$A175,'Capacity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(Hide)'!$A175,'Capacity Summary'!$I$138:$BH$138,0))="x",INDEX('Capacity Summary'!$C$139:$F$238,MATCH('Capacity Backing (Hide)'!J$132,'Capacity Summary'!$B$139:$B$238,0),4),IF(INDEX('Capacity Summary'!$I$139:$BH$238,MATCH('Capacity Backing (Hide)'!J$132,'Capacity Summary'!$B$139:$B$238,0),MATCH('Capacity Backing (Hide)'!$A175,'Capacity Summary'!$I$138:$BH$138,0))&lt;&gt;0,INDEX('Capacity Summary'!$I$139:$BH$238,MATCH('Capacity Backing (Hide)'!J$132,'Capacity Summary'!$B$139:$B$238,0),MATCH('Capacity Backing (Hide)'!$A175,'Capacity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(Hide)'!$A175,'Capacity Summary'!$I$138:$BH$138,0))="x",INDEX('Capacity Summary'!$C$139:$F$238,MATCH('Capacity Backing (Hide)'!K$132,'Capacity Summary'!$B$139:$B$238,0),4),IF(INDEX('Capacity Summary'!$I$139:$BH$238,MATCH('Capacity Backing (Hide)'!K$132,'Capacity Summary'!$B$139:$B$238,0),MATCH('Capacity Backing (Hide)'!$A175,'Capacity Summary'!$I$138:$BH$138,0))&lt;&gt;0,INDEX('Capacity Summary'!$I$139:$BH$238,MATCH('Capacity Backing (Hide)'!K$132,'Capacity Summary'!$B$139:$B$238,0),MATCH('Capacity Backing (Hide)'!$A175,'Capacity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(Hide)'!$A175,'Capacity Summary'!$I$138:$BH$138,0))="x",INDEX('Capacity Summary'!$C$139:$F$238,MATCH('Capacity Backing (Hide)'!L$132,'Capacity Summary'!$B$139:$B$238,0),4),IF(INDEX('Capacity Summary'!$I$139:$BH$238,MATCH('Capacity Backing (Hide)'!L$132,'Capacity Summary'!$B$139:$B$238,0),MATCH('Capacity Backing (Hide)'!$A175,'Capacity Summary'!$I$138:$BH$138,0))&lt;&gt;0,INDEX('Capacity Summary'!$I$139:$BH$238,MATCH('Capacity Backing (Hide)'!L$132,'Capacity Summary'!$B$139:$B$238,0),MATCH('Capacity Backing (Hide)'!$A175,'Capacity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(Hide)'!$A175,'Capacity Summary'!$I$138:$BH$138,0))="x",INDEX('Capacity Summary'!$C$139:$F$238,MATCH('Capacity Backing (Hide)'!M$132,'Capacity Summary'!$B$139:$B$238,0),4),IF(INDEX('Capacity Summary'!$I$139:$BH$238,MATCH('Capacity Backing (Hide)'!M$132,'Capacity Summary'!$B$139:$B$238,0),MATCH('Capacity Backing (Hide)'!$A175,'Capacity Summary'!$I$138:$BH$138,0))&lt;&gt;0,INDEX('Capacity Summary'!$I$139:$BH$238,MATCH('Capacity Backing (Hide)'!M$132,'Capacity Summary'!$B$139:$B$238,0),MATCH('Capacity Backing (Hide)'!$A175,'Capacity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(Hide)'!$A175,'Capacity Summary'!$I$138:$BH$138,0))="x",INDEX('Capacity Summary'!$C$139:$F$238,MATCH('Capacity Backing (Hide)'!N$132,'Capacity Summary'!$B$139:$B$238,0),4),IF(INDEX('Capacity Summary'!$I$139:$BH$238,MATCH('Capacity Backing (Hide)'!N$132,'Capacity Summary'!$B$139:$B$238,0),MATCH('Capacity Backing (Hide)'!$A175,'Capacity Summary'!$I$138:$BH$138,0))&lt;&gt;0,INDEX('Capacity Summary'!$I$139:$BH$238,MATCH('Capacity Backing (Hide)'!N$132,'Capacity Summary'!$B$139:$B$238,0),MATCH('Capacity Backing (Hide)'!$A175,'Capacity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(Hide)'!$A175,'Capacity Summary'!$I$138:$BH$138,0))="x",INDEX('Capacity Summary'!$C$139:$F$238,MATCH('Capacity Backing (Hide)'!O$132,'Capacity Summary'!$B$139:$B$238,0),4),IF(INDEX('Capacity Summary'!$I$139:$BH$238,MATCH('Capacity Backing (Hide)'!O$132,'Capacity Summary'!$B$139:$B$238,0),MATCH('Capacity Backing (Hide)'!$A175,'Capacity Summary'!$I$138:$BH$138,0))&lt;&gt;0,INDEX('Capacity Summary'!$I$139:$BH$238,MATCH('Capacity Backing (Hide)'!O$132,'Capacity Summary'!$B$139:$B$238,0),MATCH('Capacity Backing (Hide)'!$A175,'Capacity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(Hide)'!$A175,'Capacity Summary'!$I$138:$BH$138,0))="x",INDEX('Capacity Summary'!$C$139:$F$238,MATCH('Capacity Backing (Hide)'!P$132,'Capacity Summary'!$B$139:$B$238,0),4),IF(INDEX('Capacity Summary'!$I$139:$BH$238,MATCH('Capacity Backing (Hide)'!P$132,'Capacity Summary'!$B$139:$B$238,0),MATCH('Capacity Backing (Hide)'!$A175,'Capacity Summary'!$I$138:$BH$138,0))&lt;&gt;0,INDEX('Capacity Summary'!$I$139:$BH$238,MATCH('Capacity Backing (Hide)'!P$132,'Capacity Summary'!$B$139:$B$238,0),MATCH('Capacity Backing (Hide)'!$A175,'Capacity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(Hide)'!$A175,'Capacity Summary'!$I$138:$BH$138,0))="x",INDEX('Capacity Summary'!$C$139:$F$238,MATCH('Capacity Backing (Hide)'!Q$132,'Capacity Summary'!$B$139:$B$238,0),4),IF(INDEX('Capacity Summary'!$I$139:$BH$238,MATCH('Capacity Backing (Hide)'!Q$132,'Capacity Summary'!$B$139:$B$238,0),MATCH('Capacity Backing (Hide)'!$A175,'Capacity Summary'!$I$138:$BH$138,0))&lt;&gt;0,INDEX('Capacity Summary'!$I$139:$BH$238,MATCH('Capacity Backing (Hide)'!Q$132,'Capacity Summary'!$B$139:$B$238,0),MATCH('Capacity Backing (Hide)'!$A175,'Capacity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(Hide)'!$A175,'Capacity Summary'!$I$138:$BH$138,0))="x",INDEX('Capacity Summary'!$C$139:$F$238,MATCH('Capacity Backing (Hide)'!R$132,'Capacity Summary'!$B$139:$B$238,0),4),IF(INDEX('Capacity Summary'!$I$139:$BH$238,MATCH('Capacity Backing (Hide)'!R$132,'Capacity Summary'!$B$139:$B$238,0),MATCH('Capacity Backing (Hide)'!$A175,'Capacity Summary'!$I$138:$BH$138,0))&lt;&gt;0,INDEX('Capacity Summary'!$I$139:$BH$238,MATCH('Capacity Backing (Hide)'!R$132,'Capacity Summary'!$B$139:$B$238,0),MATCH('Capacity Backing (Hide)'!$A175,'Capacity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(Hide)'!$A175,'Capacity Summary'!$I$138:$BH$138,0))="x",INDEX('Capacity Summary'!$C$139:$F$238,MATCH('Capacity Backing (Hide)'!S$132,'Capacity Summary'!$B$139:$B$238,0),4),IF(INDEX('Capacity Summary'!$I$139:$BH$238,MATCH('Capacity Backing (Hide)'!S$132,'Capacity Summary'!$B$139:$B$238,0),MATCH('Capacity Backing (Hide)'!$A175,'Capacity Summary'!$I$138:$BH$138,0))&lt;&gt;0,INDEX('Capacity Summary'!$I$139:$BH$238,MATCH('Capacity Backing (Hide)'!S$132,'Capacity Summary'!$B$139:$B$238,0),MATCH('Capacity Backing (Hide)'!$A175,'Capacity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(Hide)'!$A175,'Capacity Summary'!$I$138:$BH$138,0))="x",INDEX('Capacity Summary'!$C$139:$F$238,MATCH('Capacity Backing (Hide)'!T$132,'Capacity Summary'!$B$139:$B$238,0),4),IF(INDEX('Capacity Summary'!$I$139:$BH$238,MATCH('Capacity Backing (Hide)'!T$132,'Capacity Summary'!$B$139:$B$238,0),MATCH('Capacity Backing (Hide)'!$A175,'Capacity Summary'!$I$138:$BH$138,0))&lt;&gt;0,INDEX('Capacity Summary'!$I$139:$BH$238,MATCH('Capacity Backing (Hide)'!T$132,'Capacity Summary'!$B$139:$B$238,0),MATCH('Capacity Backing (Hide)'!$A175,'Capacity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(Hide)'!$A175,'Capacity Summary'!$I$138:$BH$138,0))="x",INDEX('Capacity Summary'!$C$139:$F$238,MATCH('Capacity Backing (Hide)'!U$132,'Capacity Summary'!$B$139:$B$238,0),4),IF(INDEX('Capacity Summary'!$I$139:$BH$238,MATCH('Capacity Backing (Hide)'!U$132,'Capacity Summary'!$B$139:$B$238,0),MATCH('Capacity Backing (Hide)'!$A175,'Capacity Summary'!$I$138:$BH$138,0))&lt;&gt;0,INDEX('Capacity Summary'!$I$139:$BH$238,MATCH('Capacity Backing (Hide)'!U$132,'Capacity Summary'!$B$139:$B$238,0),MATCH('Capacity Backing (Hide)'!$A175,'Capacity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(Hide)'!$A175,'Capacity Summary'!$I$138:$BH$138,0))="x",INDEX('Capacity Summary'!$C$139:$F$238,MATCH('Capacity Backing (Hide)'!V$132,'Capacity Summary'!$B$139:$B$238,0),4),IF(INDEX('Capacity Summary'!$I$139:$BH$238,MATCH('Capacity Backing (Hide)'!V$132,'Capacity Summary'!$B$139:$B$238,0),MATCH('Capacity Backing (Hide)'!$A175,'Capacity Summary'!$I$138:$BH$138,0))&lt;&gt;0,INDEX('Capacity Summary'!$I$139:$BH$238,MATCH('Capacity Backing (Hide)'!V$132,'Capacity Summary'!$B$139:$B$238,0),MATCH('Capacity Backing (Hide)'!$A175,'Capacity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(Hide)'!$A175,'Capacity Summary'!$I$138:$BH$138,0))="x",INDEX('Capacity Summary'!$C$139:$F$238,MATCH('Capacity Backing (Hide)'!W$132,'Capacity Summary'!$B$139:$B$238,0),4),IF(INDEX('Capacity Summary'!$I$139:$BH$238,MATCH('Capacity Backing (Hide)'!W$132,'Capacity Summary'!$B$139:$B$238,0),MATCH('Capacity Backing (Hide)'!$A175,'Capacity Summary'!$I$138:$BH$138,0))&lt;&gt;0,INDEX('Capacity Summary'!$I$139:$BH$238,MATCH('Capacity Backing (Hide)'!W$132,'Capacity Summary'!$B$139:$B$238,0),MATCH('Capacity Backing (Hide)'!$A175,'Capacity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(Hide)'!$A175,'Capacity Summary'!$I$138:$BH$138,0))="x",INDEX('Capacity Summary'!$C$139:$F$238,MATCH('Capacity Backing (Hide)'!X$132,'Capacity Summary'!$B$139:$B$238,0),4),IF(INDEX('Capacity Summary'!$I$139:$BH$238,MATCH('Capacity Backing (Hide)'!X$132,'Capacity Summary'!$B$139:$B$238,0),MATCH('Capacity Backing (Hide)'!$A175,'Capacity Summary'!$I$138:$BH$138,0))&lt;&gt;0,INDEX('Capacity Summary'!$I$139:$BH$238,MATCH('Capacity Backing (Hide)'!X$132,'Capacity Summary'!$B$139:$B$238,0),MATCH('Capacity Backing (Hide)'!$A175,'Capacity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(Hide)'!$A175,'Capacity Summary'!$I$138:$BH$138,0))="x",INDEX('Capacity Summary'!$C$139:$F$238,MATCH('Capacity Backing (Hide)'!Y$132,'Capacity Summary'!$B$139:$B$238,0),4),IF(INDEX('Capacity Summary'!$I$139:$BH$238,MATCH('Capacity Backing (Hide)'!Y$132,'Capacity Summary'!$B$139:$B$238,0),MATCH('Capacity Backing (Hide)'!$A175,'Capacity Summary'!$I$138:$BH$138,0))&lt;&gt;0,INDEX('Capacity Summary'!$I$139:$BH$238,MATCH('Capacity Backing (Hide)'!Y$132,'Capacity Summary'!$B$139:$B$238,0),MATCH('Capacity Backing (Hide)'!$A175,'Capacity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(Hide)'!$A175,'Capacity Summary'!$I$138:$BH$138,0))="x",INDEX('Capacity Summary'!$C$139:$F$238,MATCH('Capacity Backing (Hide)'!Z$132,'Capacity Summary'!$B$139:$B$238,0),4),IF(INDEX('Capacity Summary'!$I$139:$BH$238,MATCH('Capacity Backing (Hide)'!Z$132,'Capacity Summary'!$B$139:$B$238,0),MATCH('Capacity Backing (Hide)'!$A175,'Capacity Summary'!$I$138:$BH$138,0))&lt;&gt;0,INDEX('Capacity Summary'!$I$139:$BH$238,MATCH('Capacity Backing (Hide)'!Z$132,'Capacity Summary'!$B$139:$B$238,0),MATCH('Capacity Backing (Hide)'!$A175,'Capacity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(Hide)'!$A175,'Capacity Summary'!$I$138:$BH$138,0))="x",INDEX('Capacity Summary'!$C$139:$F$238,MATCH('Capacity Backing (Hide)'!AA$132,'Capacity Summary'!$B$139:$B$238,0),4),IF(INDEX('Capacity Summary'!$I$139:$BH$238,MATCH('Capacity Backing (Hide)'!AA$132,'Capacity Summary'!$B$139:$B$238,0),MATCH('Capacity Backing (Hide)'!$A175,'Capacity Summary'!$I$138:$BH$138,0))&lt;&gt;0,INDEX('Capacity Summary'!$I$139:$BH$238,MATCH('Capacity Backing (Hide)'!AA$132,'Capacity Summary'!$B$139:$B$238,0),MATCH('Capacity Backing (Hide)'!$A175,'Capacity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(Hide)'!$A175,'Capacity Summary'!$I$138:$BH$138,0))="x",INDEX('Capacity Summary'!$C$139:$F$238,MATCH('Capacity Backing (Hide)'!AB$132,'Capacity Summary'!$B$139:$B$238,0),4),IF(INDEX('Capacity Summary'!$I$139:$BH$238,MATCH('Capacity Backing (Hide)'!AB$132,'Capacity Summary'!$B$139:$B$238,0),MATCH('Capacity Backing (Hide)'!$A175,'Capacity Summary'!$I$138:$BH$138,0))&lt;&gt;0,INDEX('Capacity Summary'!$I$139:$BH$238,MATCH('Capacity Backing (Hide)'!AB$132,'Capacity Summary'!$B$139:$B$238,0),MATCH('Capacity Backing (Hide)'!$A175,'Capacity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(Hide)'!$A175,'Capacity Summary'!$I$138:$BH$138,0))="x",INDEX('Capacity Summary'!$C$139:$F$238,MATCH('Capacity Backing (Hide)'!AC$132,'Capacity Summary'!$B$139:$B$238,0),4),IF(INDEX('Capacity Summary'!$I$139:$BH$238,MATCH('Capacity Backing (Hide)'!AC$132,'Capacity Summary'!$B$139:$B$238,0),MATCH('Capacity Backing (Hide)'!$A175,'Capacity Summary'!$I$138:$BH$138,0))&lt;&gt;0,INDEX('Capacity Summary'!$I$139:$BH$238,MATCH('Capacity Backing (Hide)'!AC$132,'Capacity Summary'!$B$139:$B$238,0),MATCH('Capacity Backing (Hide)'!$A175,'Capacity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(Hide)'!$A175,'Capacity Summary'!$I$138:$BH$138,0))="x",INDEX('Capacity Summary'!$C$139:$F$238,MATCH('Capacity Backing (Hide)'!AD$132,'Capacity Summary'!$B$139:$B$238,0),4),IF(INDEX('Capacity Summary'!$I$139:$BH$238,MATCH('Capacity Backing (Hide)'!AD$132,'Capacity Summary'!$B$139:$B$238,0),MATCH('Capacity Backing (Hide)'!$A175,'Capacity Summary'!$I$138:$BH$138,0))&lt;&gt;0,INDEX('Capacity Summary'!$I$139:$BH$238,MATCH('Capacity Backing (Hide)'!AD$132,'Capacity Summary'!$B$139:$B$238,0),MATCH('Capacity Backing (Hide)'!$A175,'Capacity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(Hide)'!$A175,'Capacity Summary'!$I$138:$BH$138,0))="x",INDEX('Capacity Summary'!$C$139:$F$238,MATCH('Capacity Backing (Hide)'!AE$132,'Capacity Summary'!$B$139:$B$238,0),4),IF(INDEX('Capacity Summary'!$I$139:$BH$238,MATCH('Capacity Backing (Hide)'!AE$132,'Capacity Summary'!$B$139:$B$238,0),MATCH('Capacity Backing (Hide)'!$A175,'Capacity Summary'!$I$138:$BH$138,0))&lt;&gt;0,INDEX('Capacity Summary'!$I$139:$BH$238,MATCH('Capacity Backing (Hide)'!AE$132,'Capacity Summary'!$B$139:$B$238,0),MATCH('Capacity Backing (Hide)'!$A175,'Capacity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(Hide)'!$A175,'Capacity Summary'!$I$138:$BH$138,0))="x",INDEX('Capacity Summary'!$C$139:$F$238,MATCH('Capacity Backing (Hide)'!AF$132,'Capacity Summary'!$B$139:$B$238,0),4),IF(INDEX('Capacity Summary'!$I$139:$BH$238,MATCH('Capacity Backing (Hide)'!AF$132,'Capacity Summary'!$B$139:$B$238,0),MATCH('Capacity Backing (Hide)'!$A175,'Capacity Summary'!$I$138:$BH$138,0))&lt;&gt;0,INDEX('Capacity Summary'!$I$139:$BH$238,MATCH('Capacity Backing (Hide)'!AF$132,'Capacity Summary'!$B$139:$B$238,0),MATCH('Capacity Backing (Hide)'!$A175,'Capacity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(Hide)'!$A175,'Capacity Summary'!$I$138:$BH$138,0))="x",INDEX('Capacity Summary'!$C$139:$F$238,MATCH('Capacity Backing (Hide)'!AG$132,'Capacity Summary'!$B$139:$B$238,0),4),IF(INDEX('Capacity Summary'!$I$139:$BH$238,MATCH('Capacity Backing (Hide)'!AG$132,'Capacity Summary'!$B$139:$B$238,0),MATCH('Capacity Backing (Hide)'!$A175,'Capacity Summary'!$I$138:$BH$138,0))&lt;&gt;0,INDEX('Capacity Summary'!$I$139:$BH$238,MATCH('Capacity Backing (Hide)'!AG$132,'Capacity Summary'!$B$139:$B$238,0),MATCH('Capacity Backing (Hide)'!$A175,'Capacity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(Hide)'!$A175,'Capacity Summary'!$I$138:$BH$138,0))="x",INDEX('Capacity Summary'!$C$139:$F$238,MATCH('Capacity Backing (Hide)'!AH$132,'Capacity Summary'!$B$139:$B$238,0),4),IF(INDEX('Capacity Summary'!$I$139:$BH$238,MATCH('Capacity Backing (Hide)'!AH$132,'Capacity Summary'!$B$139:$B$238,0),MATCH('Capacity Backing (Hide)'!$A175,'Capacity Summary'!$I$138:$BH$138,0))&lt;&gt;0,INDEX('Capacity Summary'!$I$139:$BH$238,MATCH('Capacity Backing (Hide)'!AH$132,'Capacity Summary'!$B$139:$B$238,0),MATCH('Capacity Backing (Hide)'!$A175,'Capacity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(Hide)'!$A175,'Capacity Summary'!$I$138:$BH$138,0))="x",INDEX('Capacity Summary'!$C$139:$F$238,MATCH('Capacity Backing (Hide)'!AI$132,'Capacity Summary'!$B$139:$B$238,0),4),IF(INDEX('Capacity Summary'!$I$139:$BH$238,MATCH('Capacity Backing (Hide)'!AI$132,'Capacity Summary'!$B$139:$B$238,0),MATCH('Capacity Backing (Hide)'!$A175,'Capacity Summary'!$I$138:$BH$138,0))&lt;&gt;0,INDEX('Capacity Summary'!$I$139:$BH$238,MATCH('Capacity Backing (Hide)'!AI$132,'Capacity Summary'!$B$139:$B$238,0),MATCH('Capacity Backing (Hide)'!$A175,'Capacity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(Hide)'!$A175,'Capacity Summary'!$I$138:$BH$138,0))="x",INDEX('Capacity Summary'!$C$139:$F$238,MATCH('Capacity Backing (Hide)'!AJ$132,'Capacity Summary'!$B$139:$B$238,0),4),IF(INDEX('Capacity Summary'!$I$139:$BH$238,MATCH('Capacity Backing (Hide)'!AJ$132,'Capacity Summary'!$B$139:$B$238,0),MATCH('Capacity Backing (Hide)'!$A175,'Capacity Summary'!$I$138:$BH$138,0))&lt;&gt;0,INDEX('Capacity Summary'!$I$139:$BH$238,MATCH('Capacity Backing (Hide)'!AJ$132,'Capacity Summary'!$B$139:$B$238,0),MATCH('Capacity Backing (Hide)'!$A175,'Capacity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(Hide)'!$A175,'Capacity Summary'!$I$138:$BH$138,0))="x",INDEX('Capacity Summary'!$C$139:$F$238,MATCH('Capacity Backing (Hide)'!AK$132,'Capacity Summary'!$B$139:$B$238,0),4),IF(INDEX('Capacity Summary'!$I$139:$BH$238,MATCH('Capacity Backing (Hide)'!AK$132,'Capacity Summary'!$B$139:$B$238,0),MATCH('Capacity Backing (Hide)'!$A175,'Capacity Summary'!$I$138:$BH$138,0))&lt;&gt;0,INDEX('Capacity Summary'!$I$139:$BH$238,MATCH('Capacity Backing (Hide)'!AK$132,'Capacity Summary'!$B$139:$B$238,0),MATCH('Capacity Backing (Hide)'!$A175,'Capacity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(Hide)'!$A175,'Capacity Summary'!$I$138:$BH$138,0))="x",INDEX('Capacity Summary'!$C$139:$F$238,MATCH('Capacity Backing (Hide)'!AL$132,'Capacity Summary'!$B$139:$B$238,0),4),IF(INDEX('Capacity Summary'!$I$139:$BH$238,MATCH('Capacity Backing (Hide)'!AL$132,'Capacity Summary'!$B$139:$B$238,0),MATCH('Capacity Backing (Hide)'!$A175,'Capacity Summary'!$I$138:$BH$138,0))&lt;&gt;0,INDEX('Capacity Summary'!$I$139:$BH$238,MATCH('Capacity Backing (Hide)'!AL$132,'Capacity Summary'!$B$139:$B$238,0),MATCH('Capacity Backing (Hide)'!$A175,'Capacity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(Hide)'!$A175,'Capacity Summary'!$I$138:$BH$138,0))="x",INDEX('Capacity Summary'!$C$139:$F$238,MATCH('Capacity Backing (Hide)'!AM$132,'Capacity Summary'!$B$139:$B$238,0),4),IF(INDEX('Capacity Summary'!$I$139:$BH$238,MATCH('Capacity Backing (Hide)'!AM$132,'Capacity Summary'!$B$139:$B$238,0),MATCH('Capacity Backing (Hide)'!$A175,'Capacity Summary'!$I$138:$BH$138,0))&lt;&gt;0,INDEX('Capacity Summary'!$I$139:$BH$238,MATCH('Capacity Backing (Hide)'!AM$132,'Capacity Summary'!$B$139:$B$238,0),MATCH('Capacity Backing (Hide)'!$A175,'Capacity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(Hide)'!$A175,'Capacity Summary'!$I$138:$BH$138,0))="x",INDEX('Capacity Summary'!$C$139:$F$238,MATCH('Capacity Backing (Hide)'!AN$132,'Capacity Summary'!$B$139:$B$238,0),4),IF(INDEX('Capacity Summary'!$I$139:$BH$238,MATCH('Capacity Backing (Hide)'!AN$132,'Capacity Summary'!$B$139:$B$238,0),MATCH('Capacity Backing (Hide)'!$A175,'Capacity Summary'!$I$138:$BH$138,0))&lt;&gt;0,INDEX('Capacity Summary'!$I$139:$BH$238,MATCH('Capacity Backing (Hide)'!AN$132,'Capacity Summary'!$B$139:$B$238,0),MATCH('Capacity Backing (Hide)'!$A175,'Capacity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(Hide)'!$A175,'Capacity Summary'!$I$138:$BH$138,0))="x",INDEX('Capacity Summary'!$C$139:$F$238,MATCH('Capacity Backing (Hide)'!AO$132,'Capacity Summary'!$B$139:$B$238,0),4),IF(INDEX('Capacity Summary'!$I$139:$BH$238,MATCH('Capacity Backing (Hide)'!AO$132,'Capacity Summary'!$B$139:$B$238,0),MATCH('Capacity Backing (Hide)'!$A175,'Capacity Summary'!$I$138:$BH$138,0))&lt;&gt;0,INDEX('Capacity Summary'!$I$139:$BH$238,MATCH('Capacity Backing (Hide)'!AO$132,'Capacity Summary'!$B$139:$B$238,0),MATCH('Capacity Backing (Hide)'!$A175,'Capacity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(Hide)'!$A175,'Capacity Summary'!$I$138:$BH$138,0))="x",INDEX('Capacity Summary'!$C$139:$F$238,MATCH('Capacity Backing (Hide)'!AP$132,'Capacity Summary'!$B$139:$B$238,0),4),IF(INDEX('Capacity Summary'!$I$139:$BH$238,MATCH('Capacity Backing (Hide)'!AP$132,'Capacity Summary'!$B$139:$B$238,0),MATCH('Capacity Backing (Hide)'!$A175,'Capacity Summary'!$I$138:$BH$138,0))&lt;&gt;0,INDEX('Capacity Summary'!$I$139:$BH$238,MATCH('Capacity Backing (Hide)'!AP$132,'Capacity Summary'!$B$139:$B$238,0),MATCH('Capacity Backing (Hide)'!$A175,'Capacity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(Hide)'!$A175,'Capacity Summary'!$I$138:$BH$138,0))="x",INDEX('Capacity Summary'!$C$139:$F$238,MATCH('Capacity Backing (Hide)'!AQ$132,'Capacity Summary'!$B$139:$B$238,0),4),IF(INDEX('Capacity Summary'!$I$139:$BH$238,MATCH('Capacity Backing (Hide)'!AQ$132,'Capacity Summary'!$B$139:$B$238,0),MATCH('Capacity Backing (Hide)'!$A175,'Capacity Summary'!$I$138:$BH$138,0))&lt;&gt;0,INDEX('Capacity Summary'!$I$139:$BH$238,MATCH('Capacity Backing (Hide)'!AQ$132,'Capacity Summary'!$B$139:$B$238,0),MATCH('Capacity Backing (Hide)'!$A175,'Capacity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(Hide)'!$A175,'Capacity Summary'!$I$138:$BH$138,0))="x",INDEX('Capacity Summary'!$C$139:$F$238,MATCH('Capacity Backing (Hide)'!AR$132,'Capacity Summary'!$B$139:$B$238,0),4),IF(INDEX('Capacity Summary'!$I$139:$BH$238,MATCH('Capacity Backing (Hide)'!AR$132,'Capacity Summary'!$B$139:$B$238,0),MATCH('Capacity Backing (Hide)'!$A175,'Capacity Summary'!$I$138:$BH$138,0))&lt;&gt;0,INDEX('Capacity Summary'!$I$139:$BH$238,MATCH('Capacity Backing (Hide)'!AR$132,'Capacity Summary'!$B$139:$B$238,0),MATCH('Capacity Backing (Hide)'!$A175,'Capacity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(Hide)'!$A175,'Capacity Summary'!$I$138:$BH$138,0))="x",INDEX('Capacity Summary'!$C$139:$F$238,MATCH('Capacity Backing (Hide)'!AS$132,'Capacity Summary'!$B$139:$B$238,0),4),IF(INDEX('Capacity Summary'!$I$139:$BH$238,MATCH('Capacity Backing (Hide)'!AS$132,'Capacity Summary'!$B$139:$B$238,0),MATCH('Capacity Backing (Hide)'!$A175,'Capacity Summary'!$I$138:$BH$138,0))&lt;&gt;0,INDEX('Capacity Summary'!$I$139:$BH$238,MATCH('Capacity Backing (Hide)'!AS$132,'Capacity Summary'!$B$139:$B$238,0),MATCH('Capacity Backing (Hide)'!$A175,'Capacity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(Hide)'!$A175,'Capacity Summary'!$I$138:$BH$138,0))="x",INDEX('Capacity Summary'!$C$139:$F$238,MATCH('Capacity Backing (Hide)'!AT$132,'Capacity Summary'!$B$139:$B$238,0),4),IF(INDEX('Capacity Summary'!$I$139:$BH$238,MATCH('Capacity Backing (Hide)'!AT$132,'Capacity Summary'!$B$139:$B$238,0),MATCH('Capacity Backing (Hide)'!$A175,'Capacity Summary'!$I$138:$BH$138,0))&lt;&gt;0,INDEX('Capacity Summary'!$I$139:$BH$238,MATCH('Capacity Backing (Hide)'!AT$132,'Capacity Summary'!$B$139:$B$238,0),MATCH('Capacity Backing (Hide)'!$A175,'Capacity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(Hide)'!$A175,'Capacity Summary'!$I$138:$BH$138,0))="x",INDEX('Capacity Summary'!$C$139:$F$238,MATCH('Capacity Backing (Hide)'!AU$132,'Capacity Summary'!$B$139:$B$238,0),4),IF(INDEX('Capacity Summary'!$I$139:$BH$238,MATCH('Capacity Backing (Hide)'!AU$132,'Capacity Summary'!$B$139:$B$238,0),MATCH('Capacity Backing (Hide)'!$A175,'Capacity Summary'!$I$138:$BH$138,0))&lt;&gt;0,INDEX('Capacity Summary'!$I$139:$BH$238,MATCH('Capacity Backing (Hide)'!AU$132,'Capacity Summary'!$B$139:$B$238,0),MATCH('Capacity Backing (Hide)'!$A175,'Capacity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(Hide)'!$A175,'Capacity Summary'!$I$138:$BH$138,0))="x",INDEX('Capacity Summary'!$C$139:$F$238,MATCH('Capacity Backing (Hide)'!AV$132,'Capacity Summary'!$B$139:$B$238,0),4),IF(INDEX('Capacity Summary'!$I$139:$BH$238,MATCH('Capacity Backing (Hide)'!AV$132,'Capacity Summary'!$B$139:$B$238,0),MATCH('Capacity Backing (Hide)'!$A175,'Capacity Summary'!$I$138:$BH$138,0))&lt;&gt;0,INDEX('Capacity Summary'!$I$139:$BH$238,MATCH('Capacity Backing (Hide)'!AV$132,'Capacity Summary'!$B$139:$B$238,0),MATCH('Capacity Backing (Hide)'!$A175,'Capacity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(Hide)'!$A175,'Capacity Summary'!$I$138:$BH$138,0))="x",INDEX('Capacity Summary'!$C$139:$F$238,MATCH('Capacity Backing (Hide)'!AW$132,'Capacity Summary'!$B$139:$B$238,0),4),IF(INDEX('Capacity Summary'!$I$139:$BH$238,MATCH('Capacity Backing (Hide)'!AW$132,'Capacity Summary'!$B$139:$B$238,0),MATCH('Capacity Backing (Hide)'!$A175,'Capacity Summary'!$I$138:$BH$138,0))&lt;&gt;0,INDEX('Capacity Summary'!$I$139:$BH$238,MATCH('Capacity Backing (Hide)'!AW$132,'Capacity Summary'!$B$139:$B$238,0),MATCH('Capacity Backing (Hide)'!$A175,'Capacity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(Hide)'!$A175,'Capacity Summary'!$I$138:$BH$138,0))="x",INDEX('Capacity Summary'!$C$139:$F$238,MATCH('Capacity Backing (Hide)'!AX$132,'Capacity Summary'!$B$139:$B$238,0),4),IF(INDEX('Capacity Summary'!$I$139:$BH$238,MATCH('Capacity Backing (Hide)'!AX$132,'Capacity Summary'!$B$139:$B$238,0),MATCH('Capacity Backing (Hide)'!$A175,'Capacity Summary'!$I$138:$BH$138,0))&lt;&gt;0,INDEX('Capacity Summary'!$I$139:$BH$238,MATCH('Capacity Backing (Hide)'!AX$132,'Capacity Summary'!$B$139:$B$238,0),MATCH('Capacity Backing (Hide)'!$A175,'Capacity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(Hide)'!$A175,'Capacity Summary'!$I$138:$BH$138,0))="x",INDEX('Capacity Summary'!$C$139:$F$238,MATCH('Capacity Backing (Hide)'!AY$132,'Capacity Summary'!$B$139:$B$238,0),4),IF(INDEX('Capacity Summary'!$I$139:$BH$238,MATCH('Capacity Backing (Hide)'!AY$132,'Capacity Summary'!$B$139:$B$238,0),MATCH('Capacity Backing (Hide)'!$A175,'Capacity Summary'!$I$138:$BH$138,0))&lt;&gt;0,INDEX('Capacity Summary'!$I$139:$BH$238,MATCH('Capacity Backing (Hide)'!AY$132,'Capacity Summary'!$B$139:$B$238,0),MATCH('Capacity Backing (Hide)'!$A175,'Capacity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(Hide)'!$A175,'Capacity Summary'!$I$138:$BH$138,0))="x",INDEX('Capacity Summary'!$C$139:$F$238,MATCH('Capacity Backing (Hide)'!AZ$132,'Capacity Summary'!$B$139:$B$238,0),4),IF(INDEX('Capacity Summary'!$I$139:$BH$238,MATCH('Capacity Backing (Hide)'!AZ$132,'Capacity Summary'!$B$139:$B$238,0),MATCH('Capacity Backing (Hide)'!$A175,'Capacity Summary'!$I$138:$BH$138,0))&lt;&gt;0,INDEX('Capacity Summary'!$I$139:$BH$238,MATCH('Capacity Backing (Hide)'!AZ$132,'Capacity Summary'!$B$139:$B$238,0),MATCH('Capacity Backing (Hide)'!$A175,'Capacity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(Hide)'!$A175,'Capacity Summary'!$I$138:$BH$138,0))="x",INDEX('Capacity Summary'!$C$139:$F$238,MATCH('Capacity Backing (Hide)'!BA$132,'Capacity Summary'!$B$139:$B$238,0),4),IF(INDEX('Capacity Summary'!$I$139:$BH$238,MATCH('Capacity Backing (Hide)'!BA$132,'Capacity Summary'!$B$139:$B$238,0),MATCH('Capacity Backing (Hide)'!$A175,'Capacity Summary'!$I$138:$BH$138,0))&lt;&gt;0,INDEX('Capacity Summary'!$I$139:$BH$238,MATCH('Capacity Backing (Hide)'!BA$132,'Capacity Summary'!$B$139:$B$238,0),MATCH('Capacity Backing (Hide)'!$A175,'Capacity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(Hide)'!$A175,'Capacity Summary'!$I$138:$BH$138,0))="x",INDEX('Capacity Summary'!$C$139:$F$238,MATCH('Capacity Backing (Hide)'!BB$132,'Capacity Summary'!$B$139:$B$238,0),4),IF(INDEX('Capacity Summary'!$I$139:$BH$238,MATCH('Capacity Backing (Hide)'!BB$132,'Capacity Summary'!$B$139:$B$238,0),MATCH('Capacity Backing (Hide)'!$A175,'Capacity Summary'!$I$138:$BH$138,0))&lt;&gt;0,INDEX('Capacity Summary'!$I$139:$BH$238,MATCH('Capacity Backing (Hide)'!BB$132,'Capacity Summary'!$B$139:$B$238,0),MATCH('Capacity Backing (Hide)'!$A175,'Capacity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(Hide)'!$A175,'Capacity Summary'!$I$138:$BH$138,0))="x",INDEX('Capacity Summary'!$C$139:$F$238,MATCH('Capacity Backing (Hide)'!BC$132,'Capacity Summary'!$B$139:$B$238,0),4),IF(INDEX('Capacity Summary'!$I$139:$BH$238,MATCH('Capacity Backing (Hide)'!BC$132,'Capacity Summary'!$B$139:$B$238,0),MATCH('Capacity Backing (Hide)'!$A175,'Capacity Summary'!$I$138:$BH$138,0))&lt;&gt;0,INDEX('Capacity Summary'!$I$139:$BH$238,MATCH('Capacity Backing (Hide)'!BC$132,'Capacity Summary'!$B$139:$B$238,0),MATCH('Capacity Backing (Hide)'!$A175,'Capacity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(Hide)'!$A175,'Capacity Summary'!$I$138:$BH$138,0))="x",INDEX('Capacity Summary'!$C$139:$F$238,MATCH('Capacity Backing (Hide)'!BD$132,'Capacity Summary'!$B$139:$B$238,0),4),IF(INDEX('Capacity Summary'!$I$139:$BH$238,MATCH('Capacity Backing (Hide)'!BD$132,'Capacity Summary'!$B$139:$B$238,0),MATCH('Capacity Backing (Hide)'!$A175,'Capacity Summary'!$I$138:$BH$138,0))&lt;&gt;0,INDEX('Capacity Summary'!$I$139:$BH$238,MATCH('Capacity Backing (Hide)'!BD$132,'Capacity Summary'!$B$139:$B$238,0),MATCH('Capacity Backing (Hide)'!$A175,'Capacity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(Hide)'!$A175,'Capacity Summary'!$I$138:$BH$138,0))="x",INDEX('Capacity Summary'!$C$139:$F$238,MATCH('Capacity Backing (Hide)'!BE$132,'Capacity Summary'!$B$139:$B$238,0),4),IF(INDEX('Capacity Summary'!$I$139:$BH$238,MATCH('Capacity Backing (Hide)'!BE$132,'Capacity Summary'!$B$139:$B$238,0),MATCH('Capacity Backing (Hide)'!$A175,'Capacity Summary'!$I$138:$BH$138,0))&lt;&gt;0,INDEX('Capacity Summary'!$I$139:$BH$238,MATCH('Capacity Backing (Hide)'!BE$132,'Capacity Summary'!$B$139:$B$238,0),MATCH('Capacity Backing (Hide)'!$A175,'Capacity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(Hide)'!$A175,'Capacity Summary'!$I$138:$BH$138,0))="x",INDEX('Capacity Summary'!$C$139:$F$238,MATCH('Capacity Backing (Hide)'!BF$132,'Capacity Summary'!$B$139:$B$238,0),4),IF(INDEX('Capacity Summary'!$I$139:$BH$238,MATCH('Capacity Backing (Hide)'!BF$132,'Capacity Summary'!$B$139:$B$238,0),MATCH('Capacity Backing (Hide)'!$A175,'Capacity Summary'!$I$138:$BH$138,0))&lt;&gt;0,INDEX('Capacity Summary'!$I$139:$BH$238,MATCH('Capacity Backing (Hide)'!BF$132,'Capacity Summary'!$B$139:$B$238,0),MATCH('Capacity Backing (Hide)'!$A175,'Capacity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(Hide)'!$A175,'Capacity Summary'!$I$138:$BH$138,0))="x",INDEX('Capacity Summary'!$C$139:$F$238,MATCH('Capacity Backing (Hide)'!BG$132,'Capacity Summary'!$B$139:$B$238,0),4),IF(INDEX('Capacity Summary'!$I$139:$BH$238,MATCH('Capacity Backing (Hide)'!BG$132,'Capacity Summary'!$B$139:$B$238,0),MATCH('Capacity Backing (Hide)'!$A175,'Capacity Summary'!$I$138:$BH$138,0))&lt;&gt;0,INDEX('Capacity Summary'!$I$139:$BH$238,MATCH('Capacity Backing (Hide)'!BG$132,'Capacity Summary'!$B$139:$B$238,0),MATCH('Capacity Backing (Hide)'!$A175,'Capacity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(Hide)'!$A175,'Capacity Summary'!$I$138:$BH$138,0))="x",INDEX('Capacity Summary'!$C$139:$F$238,MATCH('Capacity Backing (Hide)'!BH$132,'Capacity Summary'!$B$139:$B$238,0),4),IF(INDEX('Capacity Summary'!$I$139:$BH$238,MATCH('Capacity Backing (Hide)'!BH$132,'Capacity Summary'!$B$139:$B$238,0),MATCH('Capacity Backing (Hide)'!$A175,'Capacity Summary'!$I$138:$BH$138,0))&lt;&gt;0,INDEX('Capacity Summary'!$I$139:$BH$238,MATCH('Capacity Backing (Hide)'!BH$132,'Capacity Summary'!$B$139:$B$238,0),MATCH('Capacity Backing (Hide)'!$A175,'Capacity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(Hide)'!$A175,'Capacity Summary'!$I$138:$BH$138,0))="x",INDEX('Capacity Summary'!$C$139:$F$238,MATCH('Capacity Backing (Hide)'!BI$132,'Capacity Summary'!$B$139:$B$238,0),4),IF(INDEX('Capacity Summary'!$I$139:$BH$238,MATCH('Capacity Backing (Hide)'!BI$132,'Capacity Summary'!$B$139:$B$238,0),MATCH('Capacity Backing (Hide)'!$A175,'Capacity Summary'!$I$138:$BH$138,0))&lt;&gt;0,INDEX('Capacity Summary'!$I$139:$BH$238,MATCH('Capacity Backing (Hide)'!BI$132,'Capacity Summary'!$B$139:$B$238,0),MATCH('Capacity Backing (Hide)'!$A175,'Capacity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(Hide)'!$A175,'Capacity Summary'!$I$138:$BH$138,0))="x",INDEX('Capacity Summary'!$C$139:$F$238,MATCH('Capacity Backing (Hide)'!BJ$132,'Capacity Summary'!$B$139:$B$238,0),4),IF(INDEX('Capacity Summary'!$I$139:$BH$238,MATCH('Capacity Backing (Hide)'!BJ$132,'Capacity Summary'!$B$139:$B$238,0),MATCH('Capacity Backing (Hide)'!$A175,'Capacity Summary'!$I$138:$BH$138,0))&lt;&gt;0,INDEX('Capacity Summary'!$I$139:$BH$238,MATCH('Capacity Backing (Hide)'!BJ$132,'Capacity Summary'!$B$139:$B$238,0),MATCH('Capacity Backing (Hide)'!$A175,'Capacity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(Hide)'!$A175,'Capacity Summary'!$I$138:$BH$138,0))="x",INDEX('Capacity Summary'!$C$139:$F$238,MATCH('Capacity Backing (Hide)'!BK$132,'Capacity Summary'!$B$139:$B$238,0),4),IF(INDEX('Capacity Summary'!$I$139:$BH$238,MATCH('Capacity Backing (Hide)'!BK$132,'Capacity Summary'!$B$139:$B$238,0),MATCH('Capacity Backing (Hide)'!$A175,'Capacity Summary'!$I$138:$BH$138,0))&lt;&gt;0,INDEX('Capacity Summary'!$I$139:$BH$238,MATCH('Capacity Backing (Hide)'!BK$132,'Capacity Summary'!$B$139:$B$238,0),MATCH('Capacity Backing (Hide)'!$A175,'Capacity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(Hide)'!$A175,'Capacity Summary'!$I$138:$BH$138,0))="x",INDEX('Capacity Summary'!$C$139:$F$238,MATCH('Capacity Backing (Hide)'!BL$132,'Capacity Summary'!$B$139:$B$238,0),4),IF(INDEX('Capacity Summary'!$I$139:$BH$238,MATCH('Capacity Backing (Hide)'!BL$132,'Capacity Summary'!$B$139:$B$238,0),MATCH('Capacity Backing (Hide)'!$A175,'Capacity Summary'!$I$138:$BH$138,0))&lt;&gt;0,INDEX('Capacity Summary'!$I$139:$BH$238,MATCH('Capacity Backing (Hide)'!BL$132,'Capacity Summary'!$B$139:$B$238,0),MATCH('Capacity Backing (Hide)'!$A175,'Capacity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(Hide)'!$A175,'Capacity Summary'!$I$138:$BH$138,0))="x",INDEX('Capacity Summary'!$C$139:$F$238,MATCH('Capacity Backing (Hide)'!BM$132,'Capacity Summary'!$B$139:$B$238,0),4),IF(INDEX('Capacity Summary'!$I$139:$BH$238,MATCH('Capacity Backing (Hide)'!BM$132,'Capacity Summary'!$B$139:$B$238,0),MATCH('Capacity Backing (Hide)'!$A175,'Capacity Summary'!$I$138:$BH$138,0))&lt;&gt;0,INDEX('Capacity Summary'!$I$139:$BH$238,MATCH('Capacity Backing (Hide)'!BM$132,'Capacity Summary'!$B$139:$B$238,0),MATCH('Capacity Backing (Hide)'!$A175,'Capacity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(Hide)'!$A175,'Capacity Summary'!$I$138:$BH$138,0))="x",INDEX('Capacity Summary'!$C$139:$F$238,MATCH('Capacity Backing (Hide)'!BN$132,'Capacity Summary'!$B$139:$B$238,0),4),IF(INDEX('Capacity Summary'!$I$139:$BH$238,MATCH('Capacity Backing (Hide)'!BN$132,'Capacity Summary'!$B$139:$B$238,0),MATCH('Capacity Backing (Hide)'!$A175,'Capacity Summary'!$I$138:$BH$138,0))&lt;&gt;0,INDEX('Capacity Summary'!$I$139:$BH$238,MATCH('Capacity Backing (Hide)'!BN$132,'Capacity Summary'!$B$139:$B$238,0),MATCH('Capacity Backing (Hide)'!$A175,'Capacity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(Hide)'!$A175,'Capacity Summary'!$I$138:$BH$138,0))="x",INDEX('Capacity Summary'!$C$139:$F$238,MATCH('Capacity Backing (Hide)'!BO$132,'Capacity Summary'!$B$139:$B$238,0),4),IF(INDEX('Capacity Summary'!$I$139:$BH$238,MATCH('Capacity Backing (Hide)'!BO$132,'Capacity Summary'!$B$139:$B$238,0),MATCH('Capacity Backing (Hide)'!$A175,'Capacity Summary'!$I$138:$BH$138,0))&lt;&gt;0,INDEX('Capacity Summary'!$I$139:$BH$238,MATCH('Capacity Backing (Hide)'!BO$132,'Capacity Summary'!$B$139:$B$238,0),MATCH('Capacity Backing (Hide)'!$A175,'Capacity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(Hide)'!$A175,'Capacity Summary'!$I$138:$BH$138,0))="x",INDEX('Capacity Summary'!$C$139:$F$238,MATCH('Capacity Backing (Hide)'!BP$132,'Capacity Summary'!$B$139:$B$238,0),4),IF(INDEX('Capacity Summary'!$I$139:$BH$238,MATCH('Capacity Backing (Hide)'!BP$132,'Capacity Summary'!$B$139:$B$238,0),MATCH('Capacity Backing (Hide)'!$A175,'Capacity Summary'!$I$138:$BH$138,0))&lt;&gt;0,INDEX('Capacity Summary'!$I$139:$BH$238,MATCH('Capacity Backing (Hide)'!BP$132,'Capacity Summary'!$B$139:$B$238,0),MATCH('Capacity Backing (Hide)'!$A175,'Capacity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(Hide)'!$A175,'Capacity Summary'!$I$138:$BH$138,0))="x",INDEX('Capacity Summary'!$C$139:$F$238,MATCH('Capacity Backing (Hide)'!BQ$132,'Capacity Summary'!$B$139:$B$238,0),4),IF(INDEX('Capacity Summary'!$I$139:$BH$238,MATCH('Capacity Backing (Hide)'!BQ$132,'Capacity Summary'!$B$139:$B$238,0),MATCH('Capacity Backing (Hide)'!$A175,'Capacity Summary'!$I$138:$BH$138,0))&lt;&gt;0,INDEX('Capacity Summary'!$I$139:$BH$238,MATCH('Capacity Backing (Hide)'!BQ$132,'Capacity Summary'!$B$139:$B$238,0),MATCH('Capacity Backing (Hide)'!$A175,'Capacity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(Hide)'!$A175,'Capacity Summary'!$I$138:$BH$138,0))="x",INDEX('Capacity Summary'!$C$139:$F$238,MATCH('Capacity Backing (Hide)'!BR$132,'Capacity Summary'!$B$139:$B$238,0),4),IF(INDEX('Capacity Summary'!$I$139:$BH$238,MATCH('Capacity Backing (Hide)'!BR$132,'Capacity Summary'!$B$139:$B$238,0),MATCH('Capacity Backing (Hide)'!$A175,'Capacity Summary'!$I$138:$BH$138,0))&lt;&gt;0,INDEX('Capacity Summary'!$I$139:$BH$238,MATCH('Capacity Backing (Hide)'!BR$132,'Capacity Summary'!$B$139:$B$238,0),MATCH('Capacity Backing (Hide)'!$A175,'Capacity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(Hide)'!$A175,'Capacity Summary'!$I$138:$BH$138,0))="x",INDEX('Capacity Summary'!$C$139:$F$238,MATCH('Capacity Backing (Hide)'!BS$132,'Capacity Summary'!$B$139:$B$238,0),4),IF(INDEX('Capacity Summary'!$I$139:$BH$238,MATCH('Capacity Backing (Hide)'!BS$132,'Capacity Summary'!$B$139:$B$238,0),MATCH('Capacity Backing (Hide)'!$A175,'Capacity Summary'!$I$138:$BH$138,0))&lt;&gt;0,INDEX('Capacity Summary'!$I$139:$BH$238,MATCH('Capacity Backing (Hide)'!BS$132,'Capacity Summary'!$B$139:$B$238,0),MATCH('Capacity Backing (Hide)'!$A175,'Capacity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(Hide)'!$A175,'Capacity Summary'!$I$138:$BH$138,0))="x",INDEX('Capacity Summary'!$C$139:$F$238,MATCH('Capacity Backing (Hide)'!BT$132,'Capacity Summary'!$B$139:$B$238,0),4),IF(INDEX('Capacity Summary'!$I$139:$BH$238,MATCH('Capacity Backing (Hide)'!BT$132,'Capacity Summary'!$B$139:$B$238,0),MATCH('Capacity Backing (Hide)'!$A175,'Capacity Summary'!$I$138:$BH$138,0))&lt;&gt;0,INDEX('Capacity Summary'!$I$139:$BH$238,MATCH('Capacity Backing (Hide)'!BT$132,'Capacity Summary'!$B$139:$B$238,0),MATCH('Capacity Backing (Hide)'!$A175,'Capacity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(Hide)'!$A175,'Capacity Summary'!$I$138:$BH$138,0))="x",INDEX('Capacity Summary'!$C$139:$F$238,MATCH('Capacity Backing (Hide)'!BU$132,'Capacity Summary'!$B$139:$B$238,0),4),IF(INDEX('Capacity Summary'!$I$139:$BH$238,MATCH('Capacity Backing (Hide)'!BU$132,'Capacity Summary'!$B$139:$B$238,0),MATCH('Capacity Backing (Hide)'!$A175,'Capacity Summary'!$I$138:$BH$138,0))&lt;&gt;0,INDEX('Capacity Summary'!$I$139:$BH$238,MATCH('Capacity Backing (Hide)'!BU$132,'Capacity Summary'!$B$139:$B$238,0),MATCH('Capacity Backing (Hide)'!$A175,'Capacity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(Hide)'!$A175,'Capacity Summary'!$I$138:$BH$138,0))="x",INDEX('Capacity Summary'!$C$139:$F$238,MATCH('Capacity Backing (Hide)'!BV$132,'Capacity Summary'!$B$139:$B$238,0),4),IF(INDEX('Capacity Summary'!$I$139:$BH$238,MATCH('Capacity Backing (Hide)'!BV$132,'Capacity Summary'!$B$139:$B$238,0),MATCH('Capacity Backing (Hide)'!$A175,'Capacity Summary'!$I$138:$BH$138,0))&lt;&gt;0,INDEX('Capacity Summary'!$I$139:$BH$238,MATCH('Capacity Backing (Hide)'!BV$132,'Capacity Summary'!$B$139:$B$238,0),MATCH('Capacity Backing (Hide)'!$A175,'Capacity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(Hide)'!$A175,'Capacity Summary'!$I$138:$BH$138,0))="x",INDEX('Capacity Summary'!$C$139:$F$238,MATCH('Capacity Backing (Hide)'!BW$132,'Capacity Summary'!$B$139:$B$238,0),4),IF(INDEX('Capacity Summary'!$I$139:$BH$238,MATCH('Capacity Backing (Hide)'!BW$132,'Capacity Summary'!$B$139:$B$238,0),MATCH('Capacity Backing (Hide)'!$A175,'Capacity Summary'!$I$138:$BH$138,0))&lt;&gt;0,INDEX('Capacity Summary'!$I$139:$BH$238,MATCH('Capacity Backing (Hide)'!BW$132,'Capacity Summary'!$B$139:$B$238,0),MATCH('Capacity Backing (Hide)'!$A175,'Capacity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(Hide)'!$A175,'Capacity Summary'!$I$138:$BH$138,0))="x",INDEX('Capacity Summary'!$C$139:$F$238,MATCH('Capacity Backing (Hide)'!BX$132,'Capacity Summary'!$B$139:$B$238,0),4),IF(INDEX('Capacity Summary'!$I$139:$BH$238,MATCH('Capacity Backing (Hide)'!BX$132,'Capacity Summary'!$B$139:$B$238,0),MATCH('Capacity Backing (Hide)'!$A175,'Capacity Summary'!$I$138:$BH$138,0))&lt;&gt;0,INDEX('Capacity Summary'!$I$139:$BH$238,MATCH('Capacity Backing (Hide)'!BX$132,'Capacity Summary'!$B$139:$B$238,0),MATCH('Capacity Backing (Hide)'!$A175,'Capacity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(Hide)'!$A175,'Capacity Summary'!$I$138:$BH$138,0))="x",INDEX('Capacity Summary'!$C$139:$F$238,MATCH('Capacity Backing (Hide)'!BY$132,'Capacity Summary'!$B$139:$B$238,0),4),IF(INDEX('Capacity Summary'!$I$139:$BH$238,MATCH('Capacity Backing (Hide)'!BY$132,'Capacity Summary'!$B$139:$B$238,0),MATCH('Capacity Backing (Hide)'!$A175,'Capacity Summary'!$I$138:$BH$138,0))&lt;&gt;0,INDEX('Capacity Summary'!$I$139:$BH$238,MATCH('Capacity Backing (Hide)'!BY$132,'Capacity Summary'!$B$139:$B$238,0),MATCH('Capacity Backing (Hide)'!$A175,'Capacity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(Hide)'!$A175,'Capacity Summary'!$I$138:$BH$138,0))="x",INDEX('Capacity Summary'!$C$139:$F$238,MATCH('Capacity Backing (Hide)'!BZ$132,'Capacity Summary'!$B$139:$B$238,0),4),IF(INDEX('Capacity Summary'!$I$139:$BH$238,MATCH('Capacity Backing (Hide)'!BZ$132,'Capacity Summary'!$B$139:$B$238,0),MATCH('Capacity Backing (Hide)'!$A175,'Capacity Summary'!$I$138:$BH$138,0))&lt;&gt;0,INDEX('Capacity Summary'!$I$139:$BH$238,MATCH('Capacity Backing (Hide)'!BZ$132,'Capacity Summary'!$B$139:$B$238,0),MATCH('Capacity Backing (Hide)'!$A175,'Capacity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(Hide)'!$A175,'Capacity Summary'!$I$138:$BH$138,0))="x",INDEX('Capacity Summary'!$C$139:$F$238,MATCH('Capacity Backing (Hide)'!CA$132,'Capacity Summary'!$B$139:$B$238,0),4),IF(INDEX('Capacity Summary'!$I$139:$BH$238,MATCH('Capacity Backing (Hide)'!CA$132,'Capacity Summary'!$B$139:$B$238,0),MATCH('Capacity Backing (Hide)'!$A175,'Capacity Summary'!$I$138:$BH$138,0))&lt;&gt;0,INDEX('Capacity Summary'!$I$139:$BH$238,MATCH('Capacity Backing (Hide)'!CA$132,'Capacity Summary'!$B$139:$B$238,0),MATCH('Capacity Backing (Hide)'!$A175,'Capacity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(Hide)'!$A175,'Capacity Summary'!$I$138:$BH$138,0))="x",INDEX('Capacity Summary'!$C$139:$F$238,MATCH('Capacity Backing (Hide)'!CB$132,'Capacity Summary'!$B$139:$B$238,0),4),IF(INDEX('Capacity Summary'!$I$139:$BH$238,MATCH('Capacity Backing (Hide)'!CB$132,'Capacity Summary'!$B$139:$B$238,0),MATCH('Capacity Backing (Hide)'!$A175,'Capacity Summary'!$I$138:$BH$138,0))&lt;&gt;0,INDEX('Capacity Summary'!$I$139:$BH$238,MATCH('Capacity Backing (Hide)'!CB$132,'Capacity Summary'!$B$139:$B$238,0),MATCH('Capacity Backing (Hide)'!$A175,'Capacity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(Hide)'!$A175,'Capacity Summary'!$I$138:$BH$138,0))="x",INDEX('Capacity Summary'!$C$139:$F$238,MATCH('Capacity Backing (Hide)'!CC$132,'Capacity Summary'!$B$139:$B$238,0),4),IF(INDEX('Capacity Summary'!$I$139:$BH$238,MATCH('Capacity Backing (Hide)'!CC$132,'Capacity Summary'!$B$139:$B$238,0),MATCH('Capacity Backing (Hide)'!$A175,'Capacity Summary'!$I$138:$BH$138,0))&lt;&gt;0,INDEX('Capacity Summary'!$I$139:$BH$238,MATCH('Capacity Backing (Hide)'!CC$132,'Capacity Summary'!$B$139:$B$238,0),MATCH('Capacity Backing (Hide)'!$A175,'Capacity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(Hide)'!$A175,'Capacity Summary'!$I$138:$BH$138,0))="x",INDEX('Capacity Summary'!$C$139:$F$238,MATCH('Capacity Backing (Hide)'!CD$132,'Capacity Summary'!$B$139:$B$238,0),4),IF(INDEX('Capacity Summary'!$I$139:$BH$238,MATCH('Capacity Backing (Hide)'!CD$132,'Capacity Summary'!$B$139:$B$238,0),MATCH('Capacity Backing (Hide)'!$A175,'Capacity Summary'!$I$138:$BH$138,0))&lt;&gt;0,INDEX('Capacity Summary'!$I$139:$BH$238,MATCH('Capacity Backing (Hide)'!CD$132,'Capacity Summary'!$B$139:$B$238,0),MATCH('Capacity Backing (Hide)'!$A175,'Capacity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(Hide)'!$A175,'Capacity Summary'!$I$138:$BH$138,0))="x",INDEX('Capacity Summary'!$C$139:$F$238,MATCH('Capacity Backing (Hide)'!CE$132,'Capacity Summary'!$B$139:$B$238,0),4),IF(INDEX('Capacity Summary'!$I$139:$BH$238,MATCH('Capacity Backing (Hide)'!CE$132,'Capacity Summary'!$B$139:$B$238,0),MATCH('Capacity Backing (Hide)'!$A175,'Capacity Summary'!$I$138:$BH$138,0))&lt;&gt;0,INDEX('Capacity Summary'!$I$139:$BH$238,MATCH('Capacity Backing (Hide)'!CE$132,'Capacity Summary'!$B$139:$B$238,0),MATCH('Capacity Backing (Hide)'!$A175,'Capacity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(Hide)'!$A175,'Capacity Summary'!$I$138:$BH$138,0))="x",INDEX('Capacity Summary'!$C$139:$F$238,MATCH('Capacity Backing (Hide)'!CF$132,'Capacity Summary'!$B$139:$B$238,0),4),IF(INDEX('Capacity Summary'!$I$139:$BH$238,MATCH('Capacity Backing (Hide)'!CF$132,'Capacity Summary'!$B$139:$B$238,0),MATCH('Capacity Backing (Hide)'!$A175,'Capacity Summary'!$I$138:$BH$138,0))&lt;&gt;0,INDEX('Capacity Summary'!$I$139:$BH$238,MATCH('Capacity Backing (Hide)'!CF$132,'Capacity Summary'!$B$139:$B$238,0),MATCH('Capacity Backing (Hide)'!$A175,'Capacity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(Hide)'!$A175,'Capacity Summary'!$I$138:$BH$138,0))="x",INDEX('Capacity Summary'!$C$139:$F$238,MATCH('Capacity Backing (Hide)'!CG$132,'Capacity Summary'!$B$139:$B$238,0),4),IF(INDEX('Capacity Summary'!$I$139:$BH$238,MATCH('Capacity Backing (Hide)'!CG$132,'Capacity Summary'!$B$139:$B$238,0),MATCH('Capacity Backing (Hide)'!$A175,'Capacity Summary'!$I$138:$BH$138,0))&lt;&gt;0,INDEX('Capacity Summary'!$I$139:$BH$238,MATCH('Capacity Backing (Hide)'!CG$132,'Capacity Summary'!$B$139:$B$238,0),MATCH('Capacity Backing (Hide)'!$A175,'Capacity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(Hide)'!$A175,'Capacity Summary'!$I$138:$BH$138,0))="x",INDEX('Capacity Summary'!$C$139:$F$238,MATCH('Capacity Backing (Hide)'!CH$132,'Capacity Summary'!$B$139:$B$238,0),4),IF(INDEX('Capacity Summary'!$I$139:$BH$238,MATCH('Capacity Backing (Hide)'!CH$132,'Capacity Summary'!$B$139:$B$238,0),MATCH('Capacity Backing (Hide)'!$A175,'Capacity Summary'!$I$138:$BH$138,0))&lt;&gt;0,INDEX('Capacity Summary'!$I$139:$BH$238,MATCH('Capacity Backing (Hide)'!CH$132,'Capacity Summary'!$B$139:$B$238,0),MATCH('Capacity Backing (Hide)'!$A175,'Capacity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(Hide)'!$A175,'Capacity Summary'!$I$138:$BH$138,0))="x",INDEX('Capacity Summary'!$C$139:$F$238,MATCH('Capacity Backing (Hide)'!CI$132,'Capacity Summary'!$B$139:$B$238,0),4),IF(INDEX('Capacity Summary'!$I$139:$BH$238,MATCH('Capacity Backing (Hide)'!CI$132,'Capacity Summary'!$B$139:$B$238,0),MATCH('Capacity Backing (Hide)'!$A175,'Capacity Summary'!$I$138:$BH$138,0))&lt;&gt;0,INDEX('Capacity Summary'!$I$139:$BH$238,MATCH('Capacity Backing (Hide)'!CI$132,'Capacity Summary'!$B$139:$B$238,0),MATCH('Capacity Backing (Hide)'!$A175,'Capacity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(Hide)'!$A175,'Capacity Summary'!$I$138:$BH$138,0))="x",INDEX('Capacity Summary'!$C$139:$F$238,MATCH('Capacity Backing (Hide)'!CJ$132,'Capacity Summary'!$B$139:$B$238,0),4),IF(INDEX('Capacity Summary'!$I$139:$BH$238,MATCH('Capacity Backing (Hide)'!CJ$132,'Capacity Summary'!$B$139:$B$238,0),MATCH('Capacity Backing (Hide)'!$A175,'Capacity Summary'!$I$138:$BH$138,0))&lt;&gt;0,INDEX('Capacity Summary'!$I$139:$BH$238,MATCH('Capacity Backing (Hide)'!CJ$132,'Capacity Summary'!$B$139:$B$238,0),MATCH('Capacity Backing (Hide)'!$A175,'Capacity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(Hide)'!$A175,'Capacity Summary'!$I$138:$BH$138,0))="x",INDEX('Capacity Summary'!$C$139:$F$238,MATCH('Capacity Backing (Hide)'!CK$132,'Capacity Summary'!$B$139:$B$238,0),4),IF(INDEX('Capacity Summary'!$I$139:$BH$238,MATCH('Capacity Backing (Hide)'!CK$132,'Capacity Summary'!$B$139:$B$238,0),MATCH('Capacity Backing (Hide)'!$A175,'Capacity Summary'!$I$138:$BH$138,0))&lt;&gt;0,INDEX('Capacity Summary'!$I$139:$BH$238,MATCH('Capacity Backing (Hide)'!CK$132,'Capacity Summary'!$B$139:$B$238,0),MATCH('Capacity Backing (Hide)'!$A175,'Capacity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(Hide)'!$A175,'Capacity Summary'!$I$138:$BH$138,0))="x",INDEX('Capacity Summary'!$C$139:$F$238,MATCH('Capacity Backing (Hide)'!CL$132,'Capacity Summary'!$B$139:$B$238,0),4),IF(INDEX('Capacity Summary'!$I$139:$BH$238,MATCH('Capacity Backing (Hide)'!CL$132,'Capacity Summary'!$B$139:$B$238,0),MATCH('Capacity Backing (Hide)'!$A175,'Capacity Summary'!$I$138:$BH$138,0))&lt;&gt;0,INDEX('Capacity Summary'!$I$139:$BH$238,MATCH('Capacity Backing (Hide)'!CL$132,'Capacity Summary'!$B$139:$B$238,0),MATCH('Capacity Backing (Hide)'!$A175,'Capacity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(Hide)'!$A175,'Capacity Summary'!$I$138:$BH$138,0))="x",INDEX('Capacity Summary'!$C$139:$F$238,MATCH('Capacity Backing (Hide)'!CM$132,'Capacity Summary'!$B$139:$B$238,0),4),IF(INDEX('Capacity Summary'!$I$139:$BH$238,MATCH('Capacity Backing (Hide)'!CM$132,'Capacity Summary'!$B$139:$B$238,0),MATCH('Capacity Backing (Hide)'!$A175,'Capacity Summary'!$I$138:$BH$138,0))&lt;&gt;0,INDEX('Capacity Summary'!$I$139:$BH$238,MATCH('Capacity Backing (Hide)'!CM$132,'Capacity Summary'!$B$139:$B$238,0),MATCH('Capacity Backing (Hide)'!$A175,'Capacity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(Hide)'!$A175,'Capacity Summary'!$I$138:$BH$138,0))="x",INDEX('Capacity Summary'!$C$139:$F$238,MATCH('Capacity Backing (Hide)'!CN$132,'Capacity Summary'!$B$139:$B$238,0),4),IF(INDEX('Capacity Summary'!$I$139:$BH$238,MATCH('Capacity Backing (Hide)'!CN$132,'Capacity Summary'!$B$139:$B$238,0),MATCH('Capacity Backing (Hide)'!$A175,'Capacity Summary'!$I$138:$BH$138,0))&lt;&gt;0,INDEX('Capacity Summary'!$I$139:$BH$238,MATCH('Capacity Backing (Hide)'!CN$132,'Capacity Summary'!$B$139:$B$238,0),MATCH('Capacity Backing (Hide)'!$A175,'Capacity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(Hide)'!$A175,'Capacity Summary'!$I$138:$BH$138,0))="x",INDEX('Capacity Summary'!$C$139:$F$238,MATCH('Capacity Backing (Hide)'!CO$132,'Capacity Summary'!$B$139:$B$238,0),4),IF(INDEX('Capacity Summary'!$I$139:$BH$238,MATCH('Capacity Backing (Hide)'!CO$132,'Capacity Summary'!$B$139:$B$238,0),MATCH('Capacity Backing (Hide)'!$A175,'Capacity Summary'!$I$138:$BH$138,0))&lt;&gt;0,INDEX('Capacity Summary'!$I$139:$BH$238,MATCH('Capacity Backing (Hide)'!CO$132,'Capacity Summary'!$B$139:$B$238,0),MATCH('Capacity Backing (Hide)'!$A175,'Capacity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(Hide)'!$A175,'Capacity Summary'!$I$138:$BH$138,0))="x",INDEX('Capacity Summary'!$C$139:$F$238,MATCH('Capacity Backing (Hide)'!CP$132,'Capacity Summary'!$B$139:$B$238,0),4),IF(INDEX('Capacity Summary'!$I$139:$BH$238,MATCH('Capacity Backing (Hide)'!CP$132,'Capacity Summary'!$B$139:$B$238,0),MATCH('Capacity Backing (Hide)'!$A175,'Capacity Summary'!$I$138:$BH$138,0))&lt;&gt;0,INDEX('Capacity Summary'!$I$139:$BH$238,MATCH('Capacity Backing (Hide)'!CP$132,'Capacity Summary'!$B$139:$B$238,0),MATCH('Capacity Backing (Hide)'!$A175,'Capacity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(Hide)'!$A175,'Capacity Summary'!$I$138:$BH$138,0))="x",INDEX('Capacity Summary'!$C$139:$F$238,MATCH('Capacity Backing (Hide)'!CQ$132,'Capacity Summary'!$B$139:$B$238,0),4),IF(INDEX('Capacity Summary'!$I$139:$BH$238,MATCH('Capacity Backing (Hide)'!CQ$132,'Capacity Summary'!$B$139:$B$238,0),MATCH('Capacity Backing (Hide)'!$A175,'Capacity Summary'!$I$138:$BH$138,0))&lt;&gt;0,INDEX('Capacity Summary'!$I$139:$BH$238,MATCH('Capacity Backing (Hide)'!CQ$132,'Capacity Summary'!$B$139:$B$238,0),MATCH('Capacity Backing (Hide)'!$A175,'Capacity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(Hide)'!$A175,'Capacity Summary'!$I$138:$BH$138,0))="x",INDEX('Capacity Summary'!$C$139:$F$238,MATCH('Capacity Backing (Hide)'!CR$132,'Capacity Summary'!$B$139:$B$238,0),4),IF(INDEX('Capacity Summary'!$I$139:$BH$238,MATCH('Capacity Backing (Hide)'!CR$132,'Capacity Summary'!$B$139:$B$238,0),MATCH('Capacity Backing (Hide)'!$A175,'Capacity Summary'!$I$138:$BH$138,0))&lt;&gt;0,INDEX('Capacity Summary'!$I$139:$BH$238,MATCH('Capacity Backing (Hide)'!CR$132,'Capacity Summary'!$B$139:$B$238,0),MATCH('Capacity Backing (Hide)'!$A175,'Capacity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(Hide)'!$A175,'Capacity Summary'!$I$138:$BH$138,0))="x",INDEX('Capacity Summary'!$C$139:$F$238,MATCH('Capacity Backing (Hide)'!CS$132,'Capacity Summary'!$B$139:$B$238,0),4),IF(INDEX('Capacity Summary'!$I$139:$BH$238,MATCH('Capacity Backing (Hide)'!CS$132,'Capacity Summary'!$B$139:$B$238,0),MATCH('Capacity Backing (Hide)'!$A175,'Capacity Summary'!$I$138:$BH$138,0))&lt;&gt;0,INDEX('Capacity Summary'!$I$139:$BH$238,MATCH('Capacity Backing (Hide)'!CS$132,'Capacity Summary'!$B$139:$B$238,0),MATCH('Capacity Backing (Hide)'!$A175,'Capacity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(Hide)'!$A175,'Capacity Summary'!$I$138:$BH$138,0))="x",INDEX('Capacity Summary'!$C$139:$F$238,MATCH('Capacity Backing (Hide)'!CT$132,'Capacity Summary'!$B$139:$B$238,0),4),IF(INDEX('Capacity Summary'!$I$139:$BH$238,MATCH('Capacity Backing (Hide)'!CT$132,'Capacity Summary'!$B$139:$B$238,0),MATCH('Capacity Backing (Hide)'!$A175,'Capacity Summary'!$I$138:$BH$138,0))&lt;&gt;0,INDEX('Capacity Summary'!$I$139:$BH$238,MATCH('Capacity Backing (Hide)'!CT$132,'Capacity Summary'!$B$139:$B$238,0),MATCH('Capacity Backing (Hide)'!$A175,'Capacity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(Hide)'!$A175,'Capacity Summary'!$I$138:$BH$138,0))="x",INDEX('Capacity Summary'!$C$139:$F$238,MATCH('Capacity Backing (Hide)'!CU$132,'Capacity Summary'!$B$139:$B$238,0),4),IF(INDEX('Capacity Summary'!$I$139:$BH$238,MATCH('Capacity Backing (Hide)'!CU$132,'Capacity Summary'!$B$139:$B$238,0),MATCH('Capacity Backing (Hide)'!$A175,'Capacity Summary'!$I$138:$BH$138,0))&lt;&gt;0,INDEX('Capacity Summary'!$I$139:$BH$238,MATCH('Capacity Backing (Hide)'!CU$132,'Capacity Summary'!$B$139:$B$238,0),MATCH('Capacity Backing (Hide)'!$A175,'Capacity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(Hide)'!$A175,'Capacity Summary'!$I$138:$BH$138,0))="x",INDEX('Capacity Summary'!$C$139:$F$238,MATCH('Capacity Backing (Hide)'!CV$132,'Capacity Summary'!$B$139:$B$238,0),4),IF(INDEX('Capacity Summary'!$I$139:$BH$238,MATCH('Capacity Backing (Hide)'!CV$132,'Capacity Summary'!$B$139:$B$238,0),MATCH('Capacity Backing (Hide)'!$A175,'Capacity Summary'!$I$138:$BH$138,0))&lt;&gt;0,INDEX('Capacity Summary'!$I$139:$BH$238,MATCH('Capacity Backing (Hide)'!CV$132,'Capacity Summary'!$B$139:$B$238,0),MATCH('Capacity Backing (Hide)'!$A175,'Capacity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(Hide)'!$A175,'Capacity Summary'!$I$138:$BH$138,0))="x",INDEX('Capacity Summary'!$C$139:$F$238,MATCH('Capacity Backing (Hide)'!CW$132,'Capacity Summary'!$B$139:$B$238,0),4),IF(INDEX('Capacity Summary'!$I$139:$BH$238,MATCH('Capacity Backing (Hide)'!CW$132,'Capacity Summary'!$B$139:$B$238,0),MATCH('Capacity Backing (Hide)'!$A175,'Capacity Summary'!$I$138:$BH$138,0))&lt;&gt;0,INDEX('Capacity Summary'!$I$139:$BH$238,MATCH('Capacity Backing (Hide)'!CW$132,'Capacity Summary'!$B$139:$B$238,0),MATCH('Capacity Backing (Hide)'!$A175,'Capacity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(Hide)'!$A176,'Capacity Summary'!$I$138:$BH$138,0))="x",INDEX('Capacity Summary'!$C$139:$F$238,MATCH('Capacity Backing (Hide)'!B$132,'Capacity Summary'!$B$139:$B$238,0),4),IF(INDEX('Capacity Summary'!$I$139:$BH$238,MATCH('Capacity Backing (Hide)'!B$132,'Capacity Summary'!$B$139:$B$238,0),MATCH('Capacity Backing (Hide)'!$A176,'Capacity Summary'!$I$138:$BH$138,0))&lt;&gt;0,INDEX('Capacity Summary'!$I$139:$BH$238,MATCH('Capacity Backing (Hide)'!B$132,'Capacity Summary'!$B$139:$B$238,0),MATCH('Capacity Backing (Hide)'!$A176,'Capacity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(Hide)'!$A176,'Capacity Summary'!$I$138:$BH$138,0))="x",INDEX('Capacity Summary'!$C$139:$F$238,MATCH('Capacity Backing (Hide)'!C$132,'Capacity Summary'!$B$139:$B$238,0),4),IF(INDEX('Capacity Summary'!$I$139:$BH$238,MATCH('Capacity Backing (Hide)'!C$132,'Capacity Summary'!$B$139:$B$238,0),MATCH('Capacity Backing (Hide)'!$A176,'Capacity Summary'!$I$138:$BH$138,0))&lt;&gt;0,INDEX('Capacity Summary'!$I$139:$BH$238,MATCH('Capacity Backing (Hide)'!C$132,'Capacity Summary'!$B$139:$B$238,0),MATCH('Capacity Backing (Hide)'!$A176,'Capacity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(Hide)'!$A176,'Capacity Summary'!$I$138:$BH$138,0))="x",INDEX('Capacity Summary'!$C$139:$F$238,MATCH('Capacity Backing (Hide)'!D$132,'Capacity Summary'!$B$139:$B$238,0),4),IF(INDEX('Capacity Summary'!$I$139:$BH$238,MATCH('Capacity Backing (Hide)'!D$132,'Capacity Summary'!$B$139:$B$238,0),MATCH('Capacity Backing (Hide)'!$A176,'Capacity Summary'!$I$138:$BH$138,0))&lt;&gt;0,INDEX('Capacity Summary'!$I$139:$BH$238,MATCH('Capacity Backing (Hide)'!D$132,'Capacity Summary'!$B$139:$B$238,0),MATCH('Capacity Backing (Hide)'!$A176,'Capacity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(Hide)'!$A176,'Capacity Summary'!$I$138:$BH$138,0))="x",INDEX('Capacity Summary'!$C$139:$F$238,MATCH('Capacity Backing (Hide)'!E$132,'Capacity Summary'!$B$139:$B$238,0),4),IF(INDEX('Capacity Summary'!$I$139:$BH$238,MATCH('Capacity Backing (Hide)'!E$132,'Capacity Summary'!$B$139:$B$238,0),MATCH('Capacity Backing (Hide)'!$A176,'Capacity Summary'!$I$138:$BH$138,0))&lt;&gt;0,INDEX('Capacity Summary'!$I$139:$BH$238,MATCH('Capacity Backing (Hide)'!E$132,'Capacity Summary'!$B$139:$B$238,0),MATCH('Capacity Backing (Hide)'!$A176,'Capacity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(Hide)'!$A176,'Capacity Summary'!$I$138:$BH$138,0))="x",INDEX('Capacity Summary'!$C$139:$F$238,MATCH('Capacity Backing (Hide)'!F$132,'Capacity Summary'!$B$139:$B$238,0),4),IF(INDEX('Capacity Summary'!$I$139:$BH$238,MATCH('Capacity Backing (Hide)'!F$132,'Capacity Summary'!$B$139:$B$238,0),MATCH('Capacity Backing (Hide)'!$A176,'Capacity Summary'!$I$138:$BH$138,0))&lt;&gt;0,INDEX('Capacity Summary'!$I$139:$BH$238,MATCH('Capacity Backing (Hide)'!F$132,'Capacity Summary'!$B$139:$B$238,0),MATCH('Capacity Backing (Hide)'!$A176,'Capacity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(Hide)'!$A176,'Capacity Summary'!$I$138:$BH$138,0))="x",INDEX('Capacity Summary'!$C$139:$F$238,MATCH('Capacity Backing (Hide)'!G$132,'Capacity Summary'!$B$139:$B$238,0),4),IF(INDEX('Capacity Summary'!$I$139:$BH$238,MATCH('Capacity Backing (Hide)'!G$132,'Capacity Summary'!$B$139:$B$238,0),MATCH('Capacity Backing (Hide)'!$A176,'Capacity Summary'!$I$138:$BH$138,0))&lt;&gt;0,INDEX('Capacity Summary'!$I$139:$BH$238,MATCH('Capacity Backing (Hide)'!G$132,'Capacity Summary'!$B$139:$B$238,0),MATCH('Capacity Backing (Hide)'!$A176,'Capacity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(Hide)'!$A176,'Capacity Summary'!$I$138:$BH$138,0))="x",INDEX('Capacity Summary'!$C$139:$F$238,MATCH('Capacity Backing (Hide)'!H$132,'Capacity Summary'!$B$139:$B$238,0),4),IF(INDEX('Capacity Summary'!$I$139:$BH$238,MATCH('Capacity Backing (Hide)'!H$132,'Capacity Summary'!$B$139:$B$238,0),MATCH('Capacity Backing (Hide)'!$A176,'Capacity Summary'!$I$138:$BH$138,0))&lt;&gt;0,INDEX('Capacity Summary'!$I$139:$BH$238,MATCH('Capacity Backing (Hide)'!H$132,'Capacity Summary'!$B$139:$B$238,0),MATCH('Capacity Backing (Hide)'!$A176,'Capacity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(Hide)'!$A176,'Capacity Summary'!$I$138:$BH$138,0))="x",INDEX('Capacity Summary'!$C$139:$F$238,MATCH('Capacity Backing (Hide)'!I$132,'Capacity Summary'!$B$139:$B$238,0),4),IF(INDEX('Capacity Summary'!$I$139:$BH$238,MATCH('Capacity Backing (Hide)'!I$132,'Capacity Summary'!$B$139:$B$238,0),MATCH('Capacity Backing (Hide)'!$A176,'Capacity Summary'!$I$138:$BH$138,0))&lt;&gt;0,INDEX('Capacity Summary'!$I$139:$BH$238,MATCH('Capacity Backing (Hide)'!I$132,'Capacity Summary'!$B$139:$B$238,0),MATCH('Capacity Backing (Hide)'!$A176,'Capacity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(Hide)'!$A176,'Capacity Summary'!$I$138:$BH$138,0))="x",INDEX('Capacity Summary'!$C$139:$F$238,MATCH('Capacity Backing (Hide)'!J$132,'Capacity Summary'!$B$139:$B$238,0),4),IF(INDEX('Capacity Summary'!$I$139:$BH$238,MATCH('Capacity Backing (Hide)'!J$132,'Capacity Summary'!$B$139:$B$238,0),MATCH('Capacity Backing (Hide)'!$A176,'Capacity Summary'!$I$138:$BH$138,0))&lt;&gt;0,INDEX('Capacity Summary'!$I$139:$BH$238,MATCH('Capacity Backing (Hide)'!J$132,'Capacity Summary'!$B$139:$B$238,0),MATCH('Capacity Backing (Hide)'!$A176,'Capacity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(Hide)'!$A176,'Capacity Summary'!$I$138:$BH$138,0))="x",INDEX('Capacity Summary'!$C$139:$F$238,MATCH('Capacity Backing (Hide)'!K$132,'Capacity Summary'!$B$139:$B$238,0),4),IF(INDEX('Capacity Summary'!$I$139:$BH$238,MATCH('Capacity Backing (Hide)'!K$132,'Capacity Summary'!$B$139:$B$238,0),MATCH('Capacity Backing (Hide)'!$A176,'Capacity Summary'!$I$138:$BH$138,0))&lt;&gt;0,INDEX('Capacity Summary'!$I$139:$BH$238,MATCH('Capacity Backing (Hide)'!K$132,'Capacity Summary'!$B$139:$B$238,0),MATCH('Capacity Backing (Hide)'!$A176,'Capacity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(Hide)'!$A176,'Capacity Summary'!$I$138:$BH$138,0))="x",INDEX('Capacity Summary'!$C$139:$F$238,MATCH('Capacity Backing (Hide)'!L$132,'Capacity Summary'!$B$139:$B$238,0),4),IF(INDEX('Capacity Summary'!$I$139:$BH$238,MATCH('Capacity Backing (Hide)'!L$132,'Capacity Summary'!$B$139:$B$238,0),MATCH('Capacity Backing (Hide)'!$A176,'Capacity Summary'!$I$138:$BH$138,0))&lt;&gt;0,INDEX('Capacity Summary'!$I$139:$BH$238,MATCH('Capacity Backing (Hide)'!L$132,'Capacity Summary'!$B$139:$B$238,0),MATCH('Capacity Backing (Hide)'!$A176,'Capacity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(Hide)'!$A176,'Capacity Summary'!$I$138:$BH$138,0))="x",INDEX('Capacity Summary'!$C$139:$F$238,MATCH('Capacity Backing (Hide)'!M$132,'Capacity Summary'!$B$139:$B$238,0),4),IF(INDEX('Capacity Summary'!$I$139:$BH$238,MATCH('Capacity Backing (Hide)'!M$132,'Capacity Summary'!$B$139:$B$238,0),MATCH('Capacity Backing (Hide)'!$A176,'Capacity Summary'!$I$138:$BH$138,0))&lt;&gt;0,INDEX('Capacity Summary'!$I$139:$BH$238,MATCH('Capacity Backing (Hide)'!M$132,'Capacity Summary'!$B$139:$B$238,0),MATCH('Capacity Backing (Hide)'!$A176,'Capacity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(Hide)'!$A176,'Capacity Summary'!$I$138:$BH$138,0))="x",INDEX('Capacity Summary'!$C$139:$F$238,MATCH('Capacity Backing (Hide)'!N$132,'Capacity Summary'!$B$139:$B$238,0),4),IF(INDEX('Capacity Summary'!$I$139:$BH$238,MATCH('Capacity Backing (Hide)'!N$132,'Capacity Summary'!$B$139:$B$238,0),MATCH('Capacity Backing (Hide)'!$A176,'Capacity Summary'!$I$138:$BH$138,0))&lt;&gt;0,INDEX('Capacity Summary'!$I$139:$BH$238,MATCH('Capacity Backing (Hide)'!N$132,'Capacity Summary'!$B$139:$B$238,0),MATCH('Capacity Backing (Hide)'!$A176,'Capacity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(Hide)'!$A176,'Capacity Summary'!$I$138:$BH$138,0))="x",INDEX('Capacity Summary'!$C$139:$F$238,MATCH('Capacity Backing (Hide)'!O$132,'Capacity Summary'!$B$139:$B$238,0),4),IF(INDEX('Capacity Summary'!$I$139:$BH$238,MATCH('Capacity Backing (Hide)'!O$132,'Capacity Summary'!$B$139:$B$238,0),MATCH('Capacity Backing (Hide)'!$A176,'Capacity Summary'!$I$138:$BH$138,0))&lt;&gt;0,INDEX('Capacity Summary'!$I$139:$BH$238,MATCH('Capacity Backing (Hide)'!O$132,'Capacity Summary'!$B$139:$B$238,0),MATCH('Capacity Backing (Hide)'!$A176,'Capacity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(Hide)'!$A176,'Capacity Summary'!$I$138:$BH$138,0))="x",INDEX('Capacity Summary'!$C$139:$F$238,MATCH('Capacity Backing (Hide)'!P$132,'Capacity Summary'!$B$139:$B$238,0),4),IF(INDEX('Capacity Summary'!$I$139:$BH$238,MATCH('Capacity Backing (Hide)'!P$132,'Capacity Summary'!$B$139:$B$238,0),MATCH('Capacity Backing (Hide)'!$A176,'Capacity Summary'!$I$138:$BH$138,0))&lt;&gt;0,INDEX('Capacity Summary'!$I$139:$BH$238,MATCH('Capacity Backing (Hide)'!P$132,'Capacity Summary'!$B$139:$B$238,0),MATCH('Capacity Backing (Hide)'!$A176,'Capacity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(Hide)'!$A176,'Capacity Summary'!$I$138:$BH$138,0))="x",INDEX('Capacity Summary'!$C$139:$F$238,MATCH('Capacity Backing (Hide)'!Q$132,'Capacity Summary'!$B$139:$B$238,0),4),IF(INDEX('Capacity Summary'!$I$139:$BH$238,MATCH('Capacity Backing (Hide)'!Q$132,'Capacity Summary'!$B$139:$B$238,0),MATCH('Capacity Backing (Hide)'!$A176,'Capacity Summary'!$I$138:$BH$138,0))&lt;&gt;0,INDEX('Capacity Summary'!$I$139:$BH$238,MATCH('Capacity Backing (Hide)'!Q$132,'Capacity Summary'!$B$139:$B$238,0),MATCH('Capacity Backing (Hide)'!$A176,'Capacity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(Hide)'!$A176,'Capacity Summary'!$I$138:$BH$138,0))="x",INDEX('Capacity Summary'!$C$139:$F$238,MATCH('Capacity Backing (Hide)'!R$132,'Capacity Summary'!$B$139:$B$238,0),4),IF(INDEX('Capacity Summary'!$I$139:$BH$238,MATCH('Capacity Backing (Hide)'!R$132,'Capacity Summary'!$B$139:$B$238,0),MATCH('Capacity Backing (Hide)'!$A176,'Capacity Summary'!$I$138:$BH$138,0))&lt;&gt;0,INDEX('Capacity Summary'!$I$139:$BH$238,MATCH('Capacity Backing (Hide)'!R$132,'Capacity Summary'!$B$139:$B$238,0),MATCH('Capacity Backing (Hide)'!$A176,'Capacity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(Hide)'!$A176,'Capacity Summary'!$I$138:$BH$138,0))="x",INDEX('Capacity Summary'!$C$139:$F$238,MATCH('Capacity Backing (Hide)'!S$132,'Capacity Summary'!$B$139:$B$238,0),4),IF(INDEX('Capacity Summary'!$I$139:$BH$238,MATCH('Capacity Backing (Hide)'!S$132,'Capacity Summary'!$B$139:$B$238,0),MATCH('Capacity Backing (Hide)'!$A176,'Capacity Summary'!$I$138:$BH$138,0))&lt;&gt;0,INDEX('Capacity Summary'!$I$139:$BH$238,MATCH('Capacity Backing (Hide)'!S$132,'Capacity Summary'!$B$139:$B$238,0),MATCH('Capacity Backing (Hide)'!$A176,'Capacity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(Hide)'!$A176,'Capacity Summary'!$I$138:$BH$138,0))="x",INDEX('Capacity Summary'!$C$139:$F$238,MATCH('Capacity Backing (Hide)'!T$132,'Capacity Summary'!$B$139:$B$238,0),4),IF(INDEX('Capacity Summary'!$I$139:$BH$238,MATCH('Capacity Backing (Hide)'!T$132,'Capacity Summary'!$B$139:$B$238,0),MATCH('Capacity Backing (Hide)'!$A176,'Capacity Summary'!$I$138:$BH$138,0))&lt;&gt;0,INDEX('Capacity Summary'!$I$139:$BH$238,MATCH('Capacity Backing (Hide)'!T$132,'Capacity Summary'!$B$139:$B$238,0),MATCH('Capacity Backing (Hide)'!$A176,'Capacity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(Hide)'!$A176,'Capacity Summary'!$I$138:$BH$138,0))="x",INDEX('Capacity Summary'!$C$139:$F$238,MATCH('Capacity Backing (Hide)'!U$132,'Capacity Summary'!$B$139:$B$238,0),4),IF(INDEX('Capacity Summary'!$I$139:$BH$238,MATCH('Capacity Backing (Hide)'!U$132,'Capacity Summary'!$B$139:$B$238,0),MATCH('Capacity Backing (Hide)'!$A176,'Capacity Summary'!$I$138:$BH$138,0))&lt;&gt;0,INDEX('Capacity Summary'!$I$139:$BH$238,MATCH('Capacity Backing (Hide)'!U$132,'Capacity Summary'!$B$139:$B$238,0),MATCH('Capacity Backing (Hide)'!$A176,'Capacity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(Hide)'!$A176,'Capacity Summary'!$I$138:$BH$138,0))="x",INDEX('Capacity Summary'!$C$139:$F$238,MATCH('Capacity Backing (Hide)'!V$132,'Capacity Summary'!$B$139:$B$238,0),4),IF(INDEX('Capacity Summary'!$I$139:$BH$238,MATCH('Capacity Backing (Hide)'!V$132,'Capacity Summary'!$B$139:$B$238,0),MATCH('Capacity Backing (Hide)'!$A176,'Capacity Summary'!$I$138:$BH$138,0))&lt;&gt;0,INDEX('Capacity Summary'!$I$139:$BH$238,MATCH('Capacity Backing (Hide)'!V$132,'Capacity Summary'!$B$139:$B$238,0),MATCH('Capacity Backing (Hide)'!$A176,'Capacity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(Hide)'!$A176,'Capacity Summary'!$I$138:$BH$138,0))="x",INDEX('Capacity Summary'!$C$139:$F$238,MATCH('Capacity Backing (Hide)'!W$132,'Capacity Summary'!$B$139:$B$238,0),4),IF(INDEX('Capacity Summary'!$I$139:$BH$238,MATCH('Capacity Backing (Hide)'!W$132,'Capacity Summary'!$B$139:$B$238,0),MATCH('Capacity Backing (Hide)'!$A176,'Capacity Summary'!$I$138:$BH$138,0))&lt;&gt;0,INDEX('Capacity Summary'!$I$139:$BH$238,MATCH('Capacity Backing (Hide)'!W$132,'Capacity Summary'!$B$139:$B$238,0),MATCH('Capacity Backing (Hide)'!$A176,'Capacity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(Hide)'!$A176,'Capacity Summary'!$I$138:$BH$138,0))="x",INDEX('Capacity Summary'!$C$139:$F$238,MATCH('Capacity Backing (Hide)'!X$132,'Capacity Summary'!$B$139:$B$238,0),4),IF(INDEX('Capacity Summary'!$I$139:$BH$238,MATCH('Capacity Backing (Hide)'!X$132,'Capacity Summary'!$B$139:$B$238,0),MATCH('Capacity Backing (Hide)'!$A176,'Capacity Summary'!$I$138:$BH$138,0))&lt;&gt;0,INDEX('Capacity Summary'!$I$139:$BH$238,MATCH('Capacity Backing (Hide)'!X$132,'Capacity Summary'!$B$139:$B$238,0),MATCH('Capacity Backing (Hide)'!$A176,'Capacity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(Hide)'!$A176,'Capacity Summary'!$I$138:$BH$138,0))="x",INDEX('Capacity Summary'!$C$139:$F$238,MATCH('Capacity Backing (Hide)'!Y$132,'Capacity Summary'!$B$139:$B$238,0),4),IF(INDEX('Capacity Summary'!$I$139:$BH$238,MATCH('Capacity Backing (Hide)'!Y$132,'Capacity Summary'!$B$139:$B$238,0),MATCH('Capacity Backing (Hide)'!$A176,'Capacity Summary'!$I$138:$BH$138,0))&lt;&gt;0,INDEX('Capacity Summary'!$I$139:$BH$238,MATCH('Capacity Backing (Hide)'!Y$132,'Capacity Summary'!$B$139:$B$238,0),MATCH('Capacity Backing (Hide)'!$A176,'Capacity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(Hide)'!$A176,'Capacity Summary'!$I$138:$BH$138,0))="x",INDEX('Capacity Summary'!$C$139:$F$238,MATCH('Capacity Backing (Hide)'!Z$132,'Capacity Summary'!$B$139:$B$238,0),4),IF(INDEX('Capacity Summary'!$I$139:$BH$238,MATCH('Capacity Backing (Hide)'!Z$132,'Capacity Summary'!$B$139:$B$238,0),MATCH('Capacity Backing (Hide)'!$A176,'Capacity Summary'!$I$138:$BH$138,0))&lt;&gt;0,INDEX('Capacity Summary'!$I$139:$BH$238,MATCH('Capacity Backing (Hide)'!Z$132,'Capacity Summary'!$B$139:$B$238,0),MATCH('Capacity Backing (Hide)'!$A176,'Capacity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(Hide)'!$A176,'Capacity Summary'!$I$138:$BH$138,0))="x",INDEX('Capacity Summary'!$C$139:$F$238,MATCH('Capacity Backing (Hide)'!AA$132,'Capacity Summary'!$B$139:$B$238,0),4),IF(INDEX('Capacity Summary'!$I$139:$BH$238,MATCH('Capacity Backing (Hide)'!AA$132,'Capacity Summary'!$B$139:$B$238,0),MATCH('Capacity Backing (Hide)'!$A176,'Capacity Summary'!$I$138:$BH$138,0))&lt;&gt;0,INDEX('Capacity Summary'!$I$139:$BH$238,MATCH('Capacity Backing (Hide)'!AA$132,'Capacity Summary'!$B$139:$B$238,0),MATCH('Capacity Backing (Hide)'!$A176,'Capacity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(Hide)'!$A176,'Capacity Summary'!$I$138:$BH$138,0))="x",INDEX('Capacity Summary'!$C$139:$F$238,MATCH('Capacity Backing (Hide)'!AB$132,'Capacity Summary'!$B$139:$B$238,0),4),IF(INDEX('Capacity Summary'!$I$139:$BH$238,MATCH('Capacity Backing (Hide)'!AB$132,'Capacity Summary'!$B$139:$B$238,0),MATCH('Capacity Backing (Hide)'!$A176,'Capacity Summary'!$I$138:$BH$138,0))&lt;&gt;0,INDEX('Capacity Summary'!$I$139:$BH$238,MATCH('Capacity Backing (Hide)'!AB$132,'Capacity Summary'!$B$139:$B$238,0),MATCH('Capacity Backing (Hide)'!$A176,'Capacity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(Hide)'!$A176,'Capacity Summary'!$I$138:$BH$138,0))="x",INDEX('Capacity Summary'!$C$139:$F$238,MATCH('Capacity Backing (Hide)'!AC$132,'Capacity Summary'!$B$139:$B$238,0),4),IF(INDEX('Capacity Summary'!$I$139:$BH$238,MATCH('Capacity Backing (Hide)'!AC$132,'Capacity Summary'!$B$139:$B$238,0),MATCH('Capacity Backing (Hide)'!$A176,'Capacity Summary'!$I$138:$BH$138,0))&lt;&gt;0,INDEX('Capacity Summary'!$I$139:$BH$238,MATCH('Capacity Backing (Hide)'!AC$132,'Capacity Summary'!$B$139:$B$238,0),MATCH('Capacity Backing (Hide)'!$A176,'Capacity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(Hide)'!$A176,'Capacity Summary'!$I$138:$BH$138,0))="x",INDEX('Capacity Summary'!$C$139:$F$238,MATCH('Capacity Backing (Hide)'!AD$132,'Capacity Summary'!$B$139:$B$238,0),4),IF(INDEX('Capacity Summary'!$I$139:$BH$238,MATCH('Capacity Backing (Hide)'!AD$132,'Capacity Summary'!$B$139:$B$238,0),MATCH('Capacity Backing (Hide)'!$A176,'Capacity Summary'!$I$138:$BH$138,0))&lt;&gt;0,INDEX('Capacity Summary'!$I$139:$BH$238,MATCH('Capacity Backing (Hide)'!AD$132,'Capacity Summary'!$B$139:$B$238,0),MATCH('Capacity Backing (Hide)'!$A176,'Capacity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(Hide)'!$A176,'Capacity Summary'!$I$138:$BH$138,0))="x",INDEX('Capacity Summary'!$C$139:$F$238,MATCH('Capacity Backing (Hide)'!AE$132,'Capacity Summary'!$B$139:$B$238,0),4),IF(INDEX('Capacity Summary'!$I$139:$BH$238,MATCH('Capacity Backing (Hide)'!AE$132,'Capacity Summary'!$B$139:$B$238,0),MATCH('Capacity Backing (Hide)'!$A176,'Capacity Summary'!$I$138:$BH$138,0))&lt;&gt;0,INDEX('Capacity Summary'!$I$139:$BH$238,MATCH('Capacity Backing (Hide)'!AE$132,'Capacity Summary'!$B$139:$B$238,0),MATCH('Capacity Backing (Hide)'!$A176,'Capacity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(Hide)'!$A176,'Capacity Summary'!$I$138:$BH$138,0))="x",INDEX('Capacity Summary'!$C$139:$F$238,MATCH('Capacity Backing (Hide)'!AF$132,'Capacity Summary'!$B$139:$B$238,0),4),IF(INDEX('Capacity Summary'!$I$139:$BH$238,MATCH('Capacity Backing (Hide)'!AF$132,'Capacity Summary'!$B$139:$B$238,0),MATCH('Capacity Backing (Hide)'!$A176,'Capacity Summary'!$I$138:$BH$138,0))&lt;&gt;0,INDEX('Capacity Summary'!$I$139:$BH$238,MATCH('Capacity Backing (Hide)'!AF$132,'Capacity Summary'!$B$139:$B$238,0),MATCH('Capacity Backing (Hide)'!$A176,'Capacity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(Hide)'!$A176,'Capacity Summary'!$I$138:$BH$138,0))="x",INDEX('Capacity Summary'!$C$139:$F$238,MATCH('Capacity Backing (Hide)'!AG$132,'Capacity Summary'!$B$139:$B$238,0),4),IF(INDEX('Capacity Summary'!$I$139:$BH$238,MATCH('Capacity Backing (Hide)'!AG$132,'Capacity Summary'!$B$139:$B$238,0),MATCH('Capacity Backing (Hide)'!$A176,'Capacity Summary'!$I$138:$BH$138,0))&lt;&gt;0,INDEX('Capacity Summary'!$I$139:$BH$238,MATCH('Capacity Backing (Hide)'!AG$132,'Capacity Summary'!$B$139:$B$238,0),MATCH('Capacity Backing (Hide)'!$A176,'Capacity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(Hide)'!$A176,'Capacity Summary'!$I$138:$BH$138,0))="x",INDEX('Capacity Summary'!$C$139:$F$238,MATCH('Capacity Backing (Hide)'!AH$132,'Capacity Summary'!$B$139:$B$238,0),4),IF(INDEX('Capacity Summary'!$I$139:$BH$238,MATCH('Capacity Backing (Hide)'!AH$132,'Capacity Summary'!$B$139:$B$238,0),MATCH('Capacity Backing (Hide)'!$A176,'Capacity Summary'!$I$138:$BH$138,0))&lt;&gt;0,INDEX('Capacity Summary'!$I$139:$BH$238,MATCH('Capacity Backing (Hide)'!AH$132,'Capacity Summary'!$B$139:$B$238,0),MATCH('Capacity Backing (Hide)'!$A176,'Capacity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(Hide)'!$A176,'Capacity Summary'!$I$138:$BH$138,0))="x",INDEX('Capacity Summary'!$C$139:$F$238,MATCH('Capacity Backing (Hide)'!AI$132,'Capacity Summary'!$B$139:$B$238,0),4),IF(INDEX('Capacity Summary'!$I$139:$BH$238,MATCH('Capacity Backing (Hide)'!AI$132,'Capacity Summary'!$B$139:$B$238,0),MATCH('Capacity Backing (Hide)'!$A176,'Capacity Summary'!$I$138:$BH$138,0))&lt;&gt;0,INDEX('Capacity Summary'!$I$139:$BH$238,MATCH('Capacity Backing (Hide)'!AI$132,'Capacity Summary'!$B$139:$B$238,0),MATCH('Capacity Backing (Hide)'!$A176,'Capacity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(Hide)'!$A176,'Capacity Summary'!$I$138:$BH$138,0))="x",INDEX('Capacity Summary'!$C$139:$F$238,MATCH('Capacity Backing (Hide)'!AJ$132,'Capacity Summary'!$B$139:$B$238,0),4),IF(INDEX('Capacity Summary'!$I$139:$BH$238,MATCH('Capacity Backing (Hide)'!AJ$132,'Capacity Summary'!$B$139:$B$238,0),MATCH('Capacity Backing (Hide)'!$A176,'Capacity Summary'!$I$138:$BH$138,0))&lt;&gt;0,INDEX('Capacity Summary'!$I$139:$BH$238,MATCH('Capacity Backing (Hide)'!AJ$132,'Capacity Summary'!$B$139:$B$238,0),MATCH('Capacity Backing (Hide)'!$A176,'Capacity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(Hide)'!$A176,'Capacity Summary'!$I$138:$BH$138,0))="x",INDEX('Capacity Summary'!$C$139:$F$238,MATCH('Capacity Backing (Hide)'!AK$132,'Capacity Summary'!$B$139:$B$238,0),4),IF(INDEX('Capacity Summary'!$I$139:$BH$238,MATCH('Capacity Backing (Hide)'!AK$132,'Capacity Summary'!$B$139:$B$238,0),MATCH('Capacity Backing (Hide)'!$A176,'Capacity Summary'!$I$138:$BH$138,0))&lt;&gt;0,INDEX('Capacity Summary'!$I$139:$BH$238,MATCH('Capacity Backing (Hide)'!AK$132,'Capacity Summary'!$B$139:$B$238,0),MATCH('Capacity Backing (Hide)'!$A176,'Capacity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(Hide)'!$A176,'Capacity Summary'!$I$138:$BH$138,0))="x",INDEX('Capacity Summary'!$C$139:$F$238,MATCH('Capacity Backing (Hide)'!AL$132,'Capacity Summary'!$B$139:$B$238,0),4),IF(INDEX('Capacity Summary'!$I$139:$BH$238,MATCH('Capacity Backing (Hide)'!AL$132,'Capacity Summary'!$B$139:$B$238,0),MATCH('Capacity Backing (Hide)'!$A176,'Capacity Summary'!$I$138:$BH$138,0))&lt;&gt;0,INDEX('Capacity Summary'!$I$139:$BH$238,MATCH('Capacity Backing (Hide)'!AL$132,'Capacity Summary'!$B$139:$B$238,0),MATCH('Capacity Backing (Hide)'!$A176,'Capacity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(Hide)'!$A176,'Capacity Summary'!$I$138:$BH$138,0))="x",INDEX('Capacity Summary'!$C$139:$F$238,MATCH('Capacity Backing (Hide)'!AM$132,'Capacity Summary'!$B$139:$B$238,0),4),IF(INDEX('Capacity Summary'!$I$139:$BH$238,MATCH('Capacity Backing (Hide)'!AM$132,'Capacity Summary'!$B$139:$B$238,0),MATCH('Capacity Backing (Hide)'!$A176,'Capacity Summary'!$I$138:$BH$138,0))&lt;&gt;0,INDEX('Capacity Summary'!$I$139:$BH$238,MATCH('Capacity Backing (Hide)'!AM$132,'Capacity Summary'!$B$139:$B$238,0),MATCH('Capacity Backing (Hide)'!$A176,'Capacity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(Hide)'!$A176,'Capacity Summary'!$I$138:$BH$138,0))="x",INDEX('Capacity Summary'!$C$139:$F$238,MATCH('Capacity Backing (Hide)'!AN$132,'Capacity Summary'!$B$139:$B$238,0),4),IF(INDEX('Capacity Summary'!$I$139:$BH$238,MATCH('Capacity Backing (Hide)'!AN$132,'Capacity Summary'!$B$139:$B$238,0),MATCH('Capacity Backing (Hide)'!$A176,'Capacity Summary'!$I$138:$BH$138,0))&lt;&gt;0,INDEX('Capacity Summary'!$I$139:$BH$238,MATCH('Capacity Backing (Hide)'!AN$132,'Capacity Summary'!$B$139:$B$238,0),MATCH('Capacity Backing (Hide)'!$A176,'Capacity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(Hide)'!$A176,'Capacity Summary'!$I$138:$BH$138,0))="x",INDEX('Capacity Summary'!$C$139:$F$238,MATCH('Capacity Backing (Hide)'!AO$132,'Capacity Summary'!$B$139:$B$238,0),4),IF(INDEX('Capacity Summary'!$I$139:$BH$238,MATCH('Capacity Backing (Hide)'!AO$132,'Capacity Summary'!$B$139:$B$238,0),MATCH('Capacity Backing (Hide)'!$A176,'Capacity Summary'!$I$138:$BH$138,0))&lt;&gt;0,INDEX('Capacity Summary'!$I$139:$BH$238,MATCH('Capacity Backing (Hide)'!AO$132,'Capacity Summary'!$B$139:$B$238,0),MATCH('Capacity Backing (Hide)'!$A176,'Capacity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(Hide)'!$A176,'Capacity Summary'!$I$138:$BH$138,0))="x",INDEX('Capacity Summary'!$C$139:$F$238,MATCH('Capacity Backing (Hide)'!AP$132,'Capacity Summary'!$B$139:$B$238,0),4),IF(INDEX('Capacity Summary'!$I$139:$BH$238,MATCH('Capacity Backing (Hide)'!AP$132,'Capacity Summary'!$B$139:$B$238,0),MATCH('Capacity Backing (Hide)'!$A176,'Capacity Summary'!$I$138:$BH$138,0))&lt;&gt;0,INDEX('Capacity Summary'!$I$139:$BH$238,MATCH('Capacity Backing (Hide)'!AP$132,'Capacity Summary'!$B$139:$B$238,0),MATCH('Capacity Backing (Hide)'!$A176,'Capacity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(Hide)'!$A176,'Capacity Summary'!$I$138:$BH$138,0))="x",INDEX('Capacity Summary'!$C$139:$F$238,MATCH('Capacity Backing (Hide)'!AQ$132,'Capacity Summary'!$B$139:$B$238,0),4),IF(INDEX('Capacity Summary'!$I$139:$BH$238,MATCH('Capacity Backing (Hide)'!AQ$132,'Capacity Summary'!$B$139:$B$238,0),MATCH('Capacity Backing (Hide)'!$A176,'Capacity Summary'!$I$138:$BH$138,0))&lt;&gt;0,INDEX('Capacity Summary'!$I$139:$BH$238,MATCH('Capacity Backing (Hide)'!AQ$132,'Capacity Summary'!$B$139:$B$238,0),MATCH('Capacity Backing (Hide)'!$A176,'Capacity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(Hide)'!$A176,'Capacity Summary'!$I$138:$BH$138,0))="x",INDEX('Capacity Summary'!$C$139:$F$238,MATCH('Capacity Backing (Hide)'!AR$132,'Capacity Summary'!$B$139:$B$238,0),4),IF(INDEX('Capacity Summary'!$I$139:$BH$238,MATCH('Capacity Backing (Hide)'!AR$132,'Capacity Summary'!$B$139:$B$238,0),MATCH('Capacity Backing (Hide)'!$A176,'Capacity Summary'!$I$138:$BH$138,0))&lt;&gt;0,INDEX('Capacity Summary'!$I$139:$BH$238,MATCH('Capacity Backing (Hide)'!AR$132,'Capacity Summary'!$B$139:$B$238,0),MATCH('Capacity Backing (Hide)'!$A176,'Capacity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(Hide)'!$A176,'Capacity Summary'!$I$138:$BH$138,0))="x",INDEX('Capacity Summary'!$C$139:$F$238,MATCH('Capacity Backing (Hide)'!AS$132,'Capacity Summary'!$B$139:$B$238,0),4),IF(INDEX('Capacity Summary'!$I$139:$BH$238,MATCH('Capacity Backing (Hide)'!AS$132,'Capacity Summary'!$B$139:$B$238,0),MATCH('Capacity Backing (Hide)'!$A176,'Capacity Summary'!$I$138:$BH$138,0))&lt;&gt;0,INDEX('Capacity Summary'!$I$139:$BH$238,MATCH('Capacity Backing (Hide)'!AS$132,'Capacity Summary'!$B$139:$B$238,0),MATCH('Capacity Backing (Hide)'!$A176,'Capacity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(Hide)'!$A176,'Capacity Summary'!$I$138:$BH$138,0))="x",INDEX('Capacity Summary'!$C$139:$F$238,MATCH('Capacity Backing (Hide)'!AT$132,'Capacity Summary'!$B$139:$B$238,0),4),IF(INDEX('Capacity Summary'!$I$139:$BH$238,MATCH('Capacity Backing (Hide)'!AT$132,'Capacity Summary'!$B$139:$B$238,0),MATCH('Capacity Backing (Hide)'!$A176,'Capacity Summary'!$I$138:$BH$138,0))&lt;&gt;0,INDEX('Capacity Summary'!$I$139:$BH$238,MATCH('Capacity Backing (Hide)'!AT$132,'Capacity Summary'!$B$139:$B$238,0),MATCH('Capacity Backing (Hide)'!$A176,'Capacity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(Hide)'!$A176,'Capacity Summary'!$I$138:$BH$138,0))="x",INDEX('Capacity Summary'!$C$139:$F$238,MATCH('Capacity Backing (Hide)'!AU$132,'Capacity Summary'!$B$139:$B$238,0),4),IF(INDEX('Capacity Summary'!$I$139:$BH$238,MATCH('Capacity Backing (Hide)'!AU$132,'Capacity Summary'!$B$139:$B$238,0),MATCH('Capacity Backing (Hide)'!$A176,'Capacity Summary'!$I$138:$BH$138,0))&lt;&gt;0,INDEX('Capacity Summary'!$I$139:$BH$238,MATCH('Capacity Backing (Hide)'!AU$132,'Capacity Summary'!$B$139:$B$238,0),MATCH('Capacity Backing (Hide)'!$A176,'Capacity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(Hide)'!$A176,'Capacity Summary'!$I$138:$BH$138,0))="x",INDEX('Capacity Summary'!$C$139:$F$238,MATCH('Capacity Backing (Hide)'!AV$132,'Capacity Summary'!$B$139:$B$238,0),4),IF(INDEX('Capacity Summary'!$I$139:$BH$238,MATCH('Capacity Backing (Hide)'!AV$132,'Capacity Summary'!$B$139:$B$238,0),MATCH('Capacity Backing (Hide)'!$A176,'Capacity Summary'!$I$138:$BH$138,0))&lt;&gt;0,INDEX('Capacity Summary'!$I$139:$BH$238,MATCH('Capacity Backing (Hide)'!AV$132,'Capacity Summary'!$B$139:$B$238,0),MATCH('Capacity Backing (Hide)'!$A176,'Capacity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(Hide)'!$A176,'Capacity Summary'!$I$138:$BH$138,0))="x",INDEX('Capacity Summary'!$C$139:$F$238,MATCH('Capacity Backing (Hide)'!AW$132,'Capacity Summary'!$B$139:$B$238,0),4),IF(INDEX('Capacity Summary'!$I$139:$BH$238,MATCH('Capacity Backing (Hide)'!AW$132,'Capacity Summary'!$B$139:$B$238,0),MATCH('Capacity Backing (Hide)'!$A176,'Capacity Summary'!$I$138:$BH$138,0))&lt;&gt;0,INDEX('Capacity Summary'!$I$139:$BH$238,MATCH('Capacity Backing (Hide)'!AW$132,'Capacity Summary'!$B$139:$B$238,0),MATCH('Capacity Backing (Hide)'!$A176,'Capacity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(Hide)'!$A176,'Capacity Summary'!$I$138:$BH$138,0))="x",INDEX('Capacity Summary'!$C$139:$F$238,MATCH('Capacity Backing (Hide)'!AX$132,'Capacity Summary'!$B$139:$B$238,0),4),IF(INDEX('Capacity Summary'!$I$139:$BH$238,MATCH('Capacity Backing (Hide)'!AX$132,'Capacity Summary'!$B$139:$B$238,0),MATCH('Capacity Backing (Hide)'!$A176,'Capacity Summary'!$I$138:$BH$138,0))&lt;&gt;0,INDEX('Capacity Summary'!$I$139:$BH$238,MATCH('Capacity Backing (Hide)'!AX$132,'Capacity Summary'!$B$139:$B$238,0),MATCH('Capacity Backing (Hide)'!$A176,'Capacity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(Hide)'!$A176,'Capacity Summary'!$I$138:$BH$138,0))="x",INDEX('Capacity Summary'!$C$139:$F$238,MATCH('Capacity Backing (Hide)'!AY$132,'Capacity Summary'!$B$139:$B$238,0),4),IF(INDEX('Capacity Summary'!$I$139:$BH$238,MATCH('Capacity Backing (Hide)'!AY$132,'Capacity Summary'!$B$139:$B$238,0),MATCH('Capacity Backing (Hide)'!$A176,'Capacity Summary'!$I$138:$BH$138,0))&lt;&gt;0,INDEX('Capacity Summary'!$I$139:$BH$238,MATCH('Capacity Backing (Hide)'!AY$132,'Capacity Summary'!$B$139:$B$238,0),MATCH('Capacity Backing (Hide)'!$A176,'Capacity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(Hide)'!$A176,'Capacity Summary'!$I$138:$BH$138,0))="x",INDEX('Capacity Summary'!$C$139:$F$238,MATCH('Capacity Backing (Hide)'!AZ$132,'Capacity Summary'!$B$139:$B$238,0),4),IF(INDEX('Capacity Summary'!$I$139:$BH$238,MATCH('Capacity Backing (Hide)'!AZ$132,'Capacity Summary'!$B$139:$B$238,0),MATCH('Capacity Backing (Hide)'!$A176,'Capacity Summary'!$I$138:$BH$138,0))&lt;&gt;0,INDEX('Capacity Summary'!$I$139:$BH$238,MATCH('Capacity Backing (Hide)'!AZ$132,'Capacity Summary'!$B$139:$B$238,0),MATCH('Capacity Backing (Hide)'!$A176,'Capacity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(Hide)'!$A176,'Capacity Summary'!$I$138:$BH$138,0))="x",INDEX('Capacity Summary'!$C$139:$F$238,MATCH('Capacity Backing (Hide)'!BA$132,'Capacity Summary'!$B$139:$B$238,0),4),IF(INDEX('Capacity Summary'!$I$139:$BH$238,MATCH('Capacity Backing (Hide)'!BA$132,'Capacity Summary'!$B$139:$B$238,0),MATCH('Capacity Backing (Hide)'!$A176,'Capacity Summary'!$I$138:$BH$138,0))&lt;&gt;0,INDEX('Capacity Summary'!$I$139:$BH$238,MATCH('Capacity Backing (Hide)'!BA$132,'Capacity Summary'!$B$139:$B$238,0),MATCH('Capacity Backing (Hide)'!$A176,'Capacity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(Hide)'!$A176,'Capacity Summary'!$I$138:$BH$138,0))="x",INDEX('Capacity Summary'!$C$139:$F$238,MATCH('Capacity Backing (Hide)'!BB$132,'Capacity Summary'!$B$139:$B$238,0),4),IF(INDEX('Capacity Summary'!$I$139:$BH$238,MATCH('Capacity Backing (Hide)'!BB$132,'Capacity Summary'!$B$139:$B$238,0),MATCH('Capacity Backing (Hide)'!$A176,'Capacity Summary'!$I$138:$BH$138,0))&lt;&gt;0,INDEX('Capacity Summary'!$I$139:$BH$238,MATCH('Capacity Backing (Hide)'!BB$132,'Capacity Summary'!$B$139:$B$238,0),MATCH('Capacity Backing (Hide)'!$A176,'Capacity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(Hide)'!$A176,'Capacity Summary'!$I$138:$BH$138,0))="x",INDEX('Capacity Summary'!$C$139:$F$238,MATCH('Capacity Backing (Hide)'!BC$132,'Capacity Summary'!$B$139:$B$238,0),4),IF(INDEX('Capacity Summary'!$I$139:$BH$238,MATCH('Capacity Backing (Hide)'!BC$132,'Capacity Summary'!$B$139:$B$238,0),MATCH('Capacity Backing (Hide)'!$A176,'Capacity Summary'!$I$138:$BH$138,0))&lt;&gt;0,INDEX('Capacity Summary'!$I$139:$BH$238,MATCH('Capacity Backing (Hide)'!BC$132,'Capacity Summary'!$B$139:$B$238,0),MATCH('Capacity Backing (Hide)'!$A176,'Capacity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(Hide)'!$A176,'Capacity Summary'!$I$138:$BH$138,0))="x",INDEX('Capacity Summary'!$C$139:$F$238,MATCH('Capacity Backing (Hide)'!BD$132,'Capacity Summary'!$B$139:$B$238,0),4),IF(INDEX('Capacity Summary'!$I$139:$BH$238,MATCH('Capacity Backing (Hide)'!BD$132,'Capacity Summary'!$B$139:$B$238,0),MATCH('Capacity Backing (Hide)'!$A176,'Capacity Summary'!$I$138:$BH$138,0))&lt;&gt;0,INDEX('Capacity Summary'!$I$139:$BH$238,MATCH('Capacity Backing (Hide)'!BD$132,'Capacity Summary'!$B$139:$B$238,0),MATCH('Capacity Backing (Hide)'!$A176,'Capacity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(Hide)'!$A176,'Capacity Summary'!$I$138:$BH$138,0))="x",INDEX('Capacity Summary'!$C$139:$F$238,MATCH('Capacity Backing (Hide)'!BE$132,'Capacity Summary'!$B$139:$B$238,0),4),IF(INDEX('Capacity Summary'!$I$139:$BH$238,MATCH('Capacity Backing (Hide)'!BE$132,'Capacity Summary'!$B$139:$B$238,0),MATCH('Capacity Backing (Hide)'!$A176,'Capacity Summary'!$I$138:$BH$138,0))&lt;&gt;0,INDEX('Capacity Summary'!$I$139:$BH$238,MATCH('Capacity Backing (Hide)'!BE$132,'Capacity Summary'!$B$139:$B$238,0),MATCH('Capacity Backing (Hide)'!$A176,'Capacity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(Hide)'!$A176,'Capacity Summary'!$I$138:$BH$138,0))="x",INDEX('Capacity Summary'!$C$139:$F$238,MATCH('Capacity Backing (Hide)'!BF$132,'Capacity Summary'!$B$139:$B$238,0),4),IF(INDEX('Capacity Summary'!$I$139:$BH$238,MATCH('Capacity Backing (Hide)'!BF$132,'Capacity Summary'!$B$139:$B$238,0),MATCH('Capacity Backing (Hide)'!$A176,'Capacity Summary'!$I$138:$BH$138,0))&lt;&gt;0,INDEX('Capacity Summary'!$I$139:$BH$238,MATCH('Capacity Backing (Hide)'!BF$132,'Capacity Summary'!$B$139:$B$238,0),MATCH('Capacity Backing (Hide)'!$A176,'Capacity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(Hide)'!$A176,'Capacity Summary'!$I$138:$BH$138,0))="x",INDEX('Capacity Summary'!$C$139:$F$238,MATCH('Capacity Backing (Hide)'!BG$132,'Capacity Summary'!$B$139:$B$238,0),4),IF(INDEX('Capacity Summary'!$I$139:$BH$238,MATCH('Capacity Backing (Hide)'!BG$132,'Capacity Summary'!$B$139:$B$238,0),MATCH('Capacity Backing (Hide)'!$A176,'Capacity Summary'!$I$138:$BH$138,0))&lt;&gt;0,INDEX('Capacity Summary'!$I$139:$BH$238,MATCH('Capacity Backing (Hide)'!BG$132,'Capacity Summary'!$B$139:$B$238,0),MATCH('Capacity Backing (Hide)'!$A176,'Capacity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(Hide)'!$A176,'Capacity Summary'!$I$138:$BH$138,0))="x",INDEX('Capacity Summary'!$C$139:$F$238,MATCH('Capacity Backing (Hide)'!BH$132,'Capacity Summary'!$B$139:$B$238,0),4),IF(INDEX('Capacity Summary'!$I$139:$BH$238,MATCH('Capacity Backing (Hide)'!BH$132,'Capacity Summary'!$B$139:$B$238,0),MATCH('Capacity Backing (Hide)'!$A176,'Capacity Summary'!$I$138:$BH$138,0))&lt;&gt;0,INDEX('Capacity Summary'!$I$139:$BH$238,MATCH('Capacity Backing (Hide)'!BH$132,'Capacity Summary'!$B$139:$B$238,0),MATCH('Capacity Backing (Hide)'!$A176,'Capacity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(Hide)'!$A176,'Capacity Summary'!$I$138:$BH$138,0))="x",INDEX('Capacity Summary'!$C$139:$F$238,MATCH('Capacity Backing (Hide)'!BI$132,'Capacity Summary'!$B$139:$B$238,0),4),IF(INDEX('Capacity Summary'!$I$139:$BH$238,MATCH('Capacity Backing (Hide)'!BI$132,'Capacity Summary'!$B$139:$B$238,0),MATCH('Capacity Backing (Hide)'!$A176,'Capacity Summary'!$I$138:$BH$138,0))&lt;&gt;0,INDEX('Capacity Summary'!$I$139:$BH$238,MATCH('Capacity Backing (Hide)'!BI$132,'Capacity Summary'!$B$139:$B$238,0),MATCH('Capacity Backing (Hide)'!$A176,'Capacity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(Hide)'!$A176,'Capacity Summary'!$I$138:$BH$138,0))="x",INDEX('Capacity Summary'!$C$139:$F$238,MATCH('Capacity Backing (Hide)'!BJ$132,'Capacity Summary'!$B$139:$B$238,0),4),IF(INDEX('Capacity Summary'!$I$139:$BH$238,MATCH('Capacity Backing (Hide)'!BJ$132,'Capacity Summary'!$B$139:$B$238,0),MATCH('Capacity Backing (Hide)'!$A176,'Capacity Summary'!$I$138:$BH$138,0))&lt;&gt;0,INDEX('Capacity Summary'!$I$139:$BH$238,MATCH('Capacity Backing (Hide)'!BJ$132,'Capacity Summary'!$B$139:$B$238,0),MATCH('Capacity Backing (Hide)'!$A176,'Capacity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(Hide)'!$A176,'Capacity Summary'!$I$138:$BH$138,0))="x",INDEX('Capacity Summary'!$C$139:$F$238,MATCH('Capacity Backing (Hide)'!BK$132,'Capacity Summary'!$B$139:$B$238,0),4),IF(INDEX('Capacity Summary'!$I$139:$BH$238,MATCH('Capacity Backing (Hide)'!BK$132,'Capacity Summary'!$B$139:$B$238,0),MATCH('Capacity Backing (Hide)'!$A176,'Capacity Summary'!$I$138:$BH$138,0))&lt;&gt;0,INDEX('Capacity Summary'!$I$139:$BH$238,MATCH('Capacity Backing (Hide)'!BK$132,'Capacity Summary'!$B$139:$B$238,0),MATCH('Capacity Backing (Hide)'!$A176,'Capacity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(Hide)'!$A176,'Capacity Summary'!$I$138:$BH$138,0))="x",INDEX('Capacity Summary'!$C$139:$F$238,MATCH('Capacity Backing (Hide)'!BL$132,'Capacity Summary'!$B$139:$B$238,0),4),IF(INDEX('Capacity Summary'!$I$139:$BH$238,MATCH('Capacity Backing (Hide)'!BL$132,'Capacity Summary'!$B$139:$B$238,0),MATCH('Capacity Backing (Hide)'!$A176,'Capacity Summary'!$I$138:$BH$138,0))&lt;&gt;0,INDEX('Capacity Summary'!$I$139:$BH$238,MATCH('Capacity Backing (Hide)'!BL$132,'Capacity Summary'!$B$139:$B$238,0),MATCH('Capacity Backing (Hide)'!$A176,'Capacity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(Hide)'!$A176,'Capacity Summary'!$I$138:$BH$138,0))="x",INDEX('Capacity Summary'!$C$139:$F$238,MATCH('Capacity Backing (Hide)'!BM$132,'Capacity Summary'!$B$139:$B$238,0),4),IF(INDEX('Capacity Summary'!$I$139:$BH$238,MATCH('Capacity Backing (Hide)'!BM$132,'Capacity Summary'!$B$139:$B$238,0),MATCH('Capacity Backing (Hide)'!$A176,'Capacity Summary'!$I$138:$BH$138,0))&lt;&gt;0,INDEX('Capacity Summary'!$I$139:$BH$238,MATCH('Capacity Backing (Hide)'!BM$132,'Capacity Summary'!$B$139:$B$238,0),MATCH('Capacity Backing (Hide)'!$A176,'Capacity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(Hide)'!$A176,'Capacity Summary'!$I$138:$BH$138,0))="x",INDEX('Capacity Summary'!$C$139:$F$238,MATCH('Capacity Backing (Hide)'!BN$132,'Capacity Summary'!$B$139:$B$238,0),4),IF(INDEX('Capacity Summary'!$I$139:$BH$238,MATCH('Capacity Backing (Hide)'!BN$132,'Capacity Summary'!$B$139:$B$238,0),MATCH('Capacity Backing (Hide)'!$A176,'Capacity Summary'!$I$138:$BH$138,0))&lt;&gt;0,INDEX('Capacity Summary'!$I$139:$BH$238,MATCH('Capacity Backing (Hide)'!BN$132,'Capacity Summary'!$B$139:$B$238,0),MATCH('Capacity Backing (Hide)'!$A176,'Capacity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(Hide)'!$A176,'Capacity Summary'!$I$138:$BH$138,0))="x",INDEX('Capacity Summary'!$C$139:$F$238,MATCH('Capacity Backing (Hide)'!BO$132,'Capacity Summary'!$B$139:$B$238,0),4),IF(INDEX('Capacity Summary'!$I$139:$BH$238,MATCH('Capacity Backing (Hide)'!BO$132,'Capacity Summary'!$B$139:$B$238,0),MATCH('Capacity Backing (Hide)'!$A176,'Capacity Summary'!$I$138:$BH$138,0))&lt;&gt;0,INDEX('Capacity Summary'!$I$139:$BH$238,MATCH('Capacity Backing (Hide)'!BO$132,'Capacity Summary'!$B$139:$B$238,0),MATCH('Capacity Backing (Hide)'!$A176,'Capacity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(Hide)'!$A176,'Capacity Summary'!$I$138:$BH$138,0))="x",INDEX('Capacity Summary'!$C$139:$F$238,MATCH('Capacity Backing (Hide)'!BP$132,'Capacity Summary'!$B$139:$B$238,0),4),IF(INDEX('Capacity Summary'!$I$139:$BH$238,MATCH('Capacity Backing (Hide)'!BP$132,'Capacity Summary'!$B$139:$B$238,0),MATCH('Capacity Backing (Hide)'!$A176,'Capacity Summary'!$I$138:$BH$138,0))&lt;&gt;0,INDEX('Capacity Summary'!$I$139:$BH$238,MATCH('Capacity Backing (Hide)'!BP$132,'Capacity Summary'!$B$139:$B$238,0),MATCH('Capacity Backing (Hide)'!$A176,'Capacity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(Hide)'!$A176,'Capacity Summary'!$I$138:$BH$138,0))="x",INDEX('Capacity Summary'!$C$139:$F$238,MATCH('Capacity Backing (Hide)'!BQ$132,'Capacity Summary'!$B$139:$B$238,0),4),IF(INDEX('Capacity Summary'!$I$139:$BH$238,MATCH('Capacity Backing (Hide)'!BQ$132,'Capacity Summary'!$B$139:$B$238,0),MATCH('Capacity Backing (Hide)'!$A176,'Capacity Summary'!$I$138:$BH$138,0))&lt;&gt;0,INDEX('Capacity Summary'!$I$139:$BH$238,MATCH('Capacity Backing (Hide)'!BQ$132,'Capacity Summary'!$B$139:$B$238,0),MATCH('Capacity Backing (Hide)'!$A176,'Capacity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(Hide)'!$A176,'Capacity Summary'!$I$138:$BH$138,0))="x",INDEX('Capacity Summary'!$C$139:$F$238,MATCH('Capacity Backing (Hide)'!BR$132,'Capacity Summary'!$B$139:$B$238,0),4),IF(INDEX('Capacity Summary'!$I$139:$BH$238,MATCH('Capacity Backing (Hide)'!BR$132,'Capacity Summary'!$B$139:$B$238,0),MATCH('Capacity Backing (Hide)'!$A176,'Capacity Summary'!$I$138:$BH$138,0))&lt;&gt;0,INDEX('Capacity Summary'!$I$139:$BH$238,MATCH('Capacity Backing (Hide)'!BR$132,'Capacity Summary'!$B$139:$B$238,0),MATCH('Capacity Backing (Hide)'!$A176,'Capacity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(Hide)'!$A176,'Capacity Summary'!$I$138:$BH$138,0))="x",INDEX('Capacity Summary'!$C$139:$F$238,MATCH('Capacity Backing (Hide)'!BS$132,'Capacity Summary'!$B$139:$B$238,0),4),IF(INDEX('Capacity Summary'!$I$139:$BH$238,MATCH('Capacity Backing (Hide)'!BS$132,'Capacity Summary'!$B$139:$B$238,0),MATCH('Capacity Backing (Hide)'!$A176,'Capacity Summary'!$I$138:$BH$138,0))&lt;&gt;0,INDEX('Capacity Summary'!$I$139:$BH$238,MATCH('Capacity Backing (Hide)'!BS$132,'Capacity Summary'!$B$139:$B$238,0),MATCH('Capacity Backing (Hide)'!$A176,'Capacity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(Hide)'!$A176,'Capacity Summary'!$I$138:$BH$138,0))="x",INDEX('Capacity Summary'!$C$139:$F$238,MATCH('Capacity Backing (Hide)'!BT$132,'Capacity Summary'!$B$139:$B$238,0),4),IF(INDEX('Capacity Summary'!$I$139:$BH$238,MATCH('Capacity Backing (Hide)'!BT$132,'Capacity Summary'!$B$139:$B$238,0),MATCH('Capacity Backing (Hide)'!$A176,'Capacity Summary'!$I$138:$BH$138,0))&lt;&gt;0,INDEX('Capacity Summary'!$I$139:$BH$238,MATCH('Capacity Backing (Hide)'!BT$132,'Capacity Summary'!$B$139:$B$238,0),MATCH('Capacity Backing (Hide)'!$A176,'Capacity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(Hide)'!$A176,'Capacity Summary'!$I$138:$BH$138,0))="x",INDEX('Capacity Summary'!$C$139:$F$238,MATCH('Capacity Backing (Hide)'!BU$132,'Capacity Summary'!$B$139:$B$238,0),4),IF(INDEX('Capacity Summary'!$I$139:$BH$238,MATCH('Capacity Backing (Hide)'!BU$132,'Capacity Summary'!$B$139:$B$238,0),MATCH('Capacity Backing (Hide)'!$A176,'Capacity Summary'!$I$138:$BH$138,0))&lt;&gt;0,INDEX('Capacity Summary'!$I$139:$BH$238,MATCH('Capacity Backing (Hide)'!BU$132,'Capacity Summary'!$B$139:$B$238,0),MATCH('Capacity Backing (Hide)'!$A176,'Capacity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(Hide)'!$A176,'Capacity Summary'!$I$138:$BH$138,0))="x",INDEX('Capacity Summary'!$C$139:$F$238,MATCH('Capacity Backing (Hide)'!BV$132,'Capacity Summary'!$B$139:$B$238,0),4),IF(INDEX('Capacity Summary'!$I$139:$BH$238,MATCH('Capacity Backing (Hide)'!BV$132,'Capacity Summary'!$B$139:$B$238,0),MATCH('Capacity Backing (Hide)'!$A176,'Capacity Summary'!$I$138:$BH$138,0))&lt;&gt;0,INDEX('Capacity Summary'!$I$139:$BH$238,MATCH('Capacity Backing (Hide)'!BV$132,'Capacity Summary'!$B$139:$B$238,0),MATCH('Capacity Backing (Hide)'!$A176,'Capacity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(Hide)'!$A176,'Capacity Summary'!$I$138:$BH$138,0))="x",INDEX('Capacity Summary'!$C$139:$F$238,MATCH('Capacity Backing (Hide)'!BW$132,'Capacity Summary'!$B$139:$B$238,0),4),IF(INDEX('Capacity Summary'!$I$139:$BH$238,MATCH('Capacity Backing (Hide)'!BW$132,'Capacity Summary'!$B$139:$B$238,0),MATCH('Capacity Backing (Hide)'!$A176,'Capacity Summary'!$I$138:$BH$138,0))&lt;&gt;0,INDEX('Capacity Summary'!$I$139:$BH$238,MATCH('Capacity Backing (Hide)'!BW$132,'Capacity Summary'!$B$139:$B$238,0),MATCH('Capacity Backing (Hide)'!$A176,'Capacity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(Hide)'!$A176,'Capacity Summary'!$I$138:$BH$138,0))="x",INDEX('Capacity Summary'!$C$139:$F$238,MATCH('Capacity Backing (Hide)'!BX$132,'Capacity Summary'!$B$139:$B$238,0),4),IF(INDEX('Capacity Summary'!$I$139:$BH$238,MATCH('Capacity Backing (Hide)'!BX$132,'Capacity Summary'!$B$139:$B$238,0),MATCH('Capacity Backing (Hide)'!$A176,'Capacity Summary'!$I$138:$BH$138,0))&lt;&gt;0,INDEX('Capacity Summary'!$I$139:$BH$238,MATCH('Capacity Backing (Hide)'!BX$132,'Capacity Summary'!$B$139:$B$238,0),MATCH('Capacity Backing (Hide)'!$A176,'Capacity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(Hide)'!$A176,'Capacity Summary'!$I$138:$BH$138,0))="x",INDEX('Capacity Summary'!$C$139:$F$238,MATCH('Capacity Backing (Hide)'!BY$132,'Capacity Summary'!$B$139:$B$238,0),4),IF(INDEX('Capacity Summary'!$I$139:$BH$238,MATCH('Capacity Backing (Hide)'!BY$132,'Capacity Summary'!$B$139:$B$238,0),MATCH('Capacity Backing (Hide)'!$A176,'Capacity Summary'!$I$138:$BH$138,0))&lt;&gt;0,INDEX('Capacity Summary'!$I$139:$BH$238,MATCH('Capacity Backing (Hide)'!BY$132,'Capacity Summary'!$B$139:$B$238,0),MATCH('Capacity Backing (Hide)'!$A176,'Capacity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(Hide)'!$A176,'Capacity Summary'!$I$138:$BH$138,0))="x",INDEX('Capacity Summary'!$C$139:$F$238,MATCH('Capacity Backing (Hide)'!BZ$132,'Capacity Summary'!$B$139:$B$238,0),4),IF(INDEX('Capacity Summary'!$I$139:$BH$238,MATCH('Capacity Backing (Hide)'!BZ$132,'Capacity Summary'!$B$139:$B$238,0),MATCH('Capacity Backing (Hide)'!$A176,'Capacity Summary'!$I$138:$BH$138,0))&lt;&gt;0,INDEX('Capacity Summary'!$I$139:$BH$238,MATCH('Capacity Backing (Hide)'!BZ$132,'Capacity Summary'!$B$139:$B$238,0),MATCH('Capacity Backing (Hide)'!$A176,'Capacity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(Hide)'!$A176,'Capacity Summary'!$I$138:$BH$138,0))="x",INDEX('Capacity Summary'!$C$139:$F$238,MATCH('Capacity Backing (Hide)'!CA$132,'Capacity Summary'!$B$139:$B$238,0),4),IF(INDEX('Capacity Summary'!$I$139:$BH$238,MATCH('Capacity Backing (Hide)'!CA$132,'Capacity Summary'!$B$139:$B$238,0),MATCH('Capacity Backing (Hide)'!$A176,'Capacity Summary'!$I$138:$BH$138,0))&lt;&gt;0,INDEX('Capacity Summary'!$I$139:$BH$238,MATCH('Capacity Backing (Hide)'!CA$132,'Capacity Summary'!$B$139:$B$238,0),MATCH('Capacity Backing (Hide)'!$A176,'Capacity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(Hide)'!$A176,'Capacity Summary'!$I$138:$BH$138,0))="x",INDEX('Capacity Summary'!$C$139:$F$238,MATCH('Capacity Backing (Hide)'!CB$132,'Capacity Summary'!$B$139:$B$238,0),4),IF(INDEX('Capacity Summary'!$I$139:$BH$238,MATCH('Capacity Backing (Hide)'!CB$132,'Capacity Summary'!$B$139:$B$238,0),MATCH('Capacity Backing (Hide)'!$A176,'Capacity Summary'!$I$138:$BH$138,0))&lt;&gt;0,INDEX('Capacity Summary'!$I$139:$BH$238,MATCH('Capacity Backing (Hide)'!CB$132,'Capacity Summary'!$B$139:$B$238,0),MATCH('Capacity Backing (Hide)'!$A176,'Capacity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(Hide)'!$A176,'Capacity Summary'!$I$138:$BH$138,0))="x",INDEX('Capacity Summary'!$C$139:$F$238,MATCH('Capacity Backing (Hide)'!CC$132,'Capacity Summary'!$B$139:$B$238,0),4),IF(INDEX('Capacity Summary'!$I$139:$BH$238,MATCH('Capacity Backing (Hide)'!CC$132,'Capacity Summary'!$B$139:$B$238,0),MATCH('Capacity Backing (Hide)'!$A176,'Capacity Summary'!$I$138:$BH$138,0))&lt;&gt;0,INDEX('Capacity Summary'!$I$139:$BH$238,MATCH('Capacity Backing (Hide)'!CC$132,'Capacity Summary'!$B$139:$B$238,0),MATCH('Capacity Backing (Hide)'!$A176,'Capacity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(Hide)'!$A176,'Capacity Summary'!$I$138:$BH$138,0))="x",INDEX('Capacity Summary'!$C$139:$F$238,MATCH('Capacity Backing (Hide)'!CD$132,'Capacity Summary'!$B$139:$B$238,0),4),IF(INDEX('Capacity Summary'!$I$139:$BH$238,MATCH('Capacity Backing (Hide)'!CD$132,'Capacity Summary'!$B$139:$B$238,0),MATCH('Capacity Backing (Hide)'!$A176,'Capacity Summary'!$I$138:$BH$138,0))&lt;&gt;0,INDEX('Capacity Summary'!$I$139:$BH$238,MATCH('Capacity Backing (Hide)'!CD$132,'Capacity Summary'!$B$139:$B$238,0),MATCH('Capacity Backing (Hide)'!$A176,'Capacity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(Hide)'!$A176,'Capacity Summary'!$I$138:$BH$138,0))="x",INDEX('Capacity Summary'!$C$139:$F$238,MATCH('Capacity Backing (Hide)'!CE$132,'Capacity Summary'!$B$139:$B$238,0),4),IF(INDEX('Capacity Summary'!$I$139:$BH$238,MATCH('Capacity Backing (Hide)'!CE$132,'Capacity Summary'!$B$139:$B$238,0),MATCH('Capacity Backing (Hide)'!$A176,'Capacity Summary'!$I$138:$BH$138,0))&lt;&gt;0,INDEX('Capacity Summary'!$I$139:$BH$238,MATCH('Capacity Backing (Hide)'!CE$132,'Capacity Summary'!$B$139:$B$238,0),MATCH('Capacity Backing (Hide)'!$A176,'Capacity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(Hide)'!$A176,'Capacity Summary'!$I$138:$BH$138,0))="x",INDEX('Capacity Summary'!$C$139:$F$238,MATCH('Capacity Backing (Hide)'!CF$132,'Capacity Summary'!$B$139:$B$238,0),4),IF(INDEX('Capacity Summary'!$I$139:$BH$238,MATCH('Capacity Backing (Hide)'!CF$132,'Capacity Summary'!$B$139:$B$238,0),MATCH('Capacity Backing (Hide)'!$A176,'Capacity Summary'!$I$138:$BH$138,0))&lt;&gt;0,INDEX('Capacity Summary'!$I$139:$BH$238,MATCH('Capacity Backing (Hide)'!CF$132,'Capacity Summary'!$B$139:$B$238,0),MATCH('Capacity Backing (Hide)'!$A176,'Capacity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(Hide)'!$A176,'Capacity Summary'!$I$138:$BH$138,0))="x",INDEX('Capacity Summary'!$C$139:$F$238,MATCH('Capacity Backing (Hide)'!CG$132,'Capacity Summary'!$B$139:$B$238,0),4),IF(INDEX('Capacity Summary'!$I$139:$BH$238,MATCH('Capacity Backing (Hide)'!CG$132,'Capacity Summary'!$B$139:$B$238,0),MATCH('Capacity Backing (Hide)'!$A176,'Capacity Summary'!$I$138:$BH$138,0))&lt;&gt;0,INDEX('Capacity Summary'!$I$139:$BH$238,MATCH('Capacity Backing (Hide)'!CG$132,'Capacity Summary'!$B$139:$B$238,0),MATCH('Capacity Backing (Hide)'!$A176,'Capacity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(Hide)'!$A176,'Capacity Summary'!$I$138:$BH$138,0))="x",INDEX('Capacity Summary'!$C$139:$F$238,MATCH('Capacity Backing (Hide)'!CH$132,'Capacity Summary'!$B$139:$B$238,0),4),IF(INDEX('Capacity Summary'!$I$139:$BH$238,MATCH('Capacity Backing (Hide)'!CH$132,'Capacity Summary'!$B$139:$B$238,0),MATCH('Capacity Backing (Hide)'!$A176,'Capacity Summary'!$I$138:$BH$138,0))&lt;&gt;0,INDEX('Capacity Summary'!$I$139:$BH$238,MATCH('Capacity Backing (Hide)'!CH$132,'Capacity Summary'!$B$139:$B$238,0),MATCH('Capacity Backing (Hide)'!$A176,'Capacity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(Hide)'!$A176,'Capacity Summary'!$I$138:$BH$138,0))="x",INDEX('Capacity Summary'!$C$139:$F$238,MATCH('Capacity Backing (Hide)'!CI$132,'Capacity Summary'!$B$139:$B$238,0),4),IF(INDEX('Capacity Summary'!$I$139:$BH$238,MATCH('Capacity Backing (Hide)'!CI$132,'Capacity Summary'!$B$139:$B$238,0),MATCH('Capacity Backing (Hide)'!$A176,'Capacity Summary'!$I$138:$BH$138,0))&lt;&gt;0,INDEX('Capacity Summary'!$I$139:$BH$238,MATCH('Capacity Backing (Hide)'!CI$132,'Capacity Summary'!$B$139:$B$238,0),MATCH('Capacity Backing (Hide)'!$A176,'Capacity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(Hide)'!$A176,'Capacity Summary'!$I$138:$BH$138,0))="x",INDEX('Capacity Summary'!$C$139:$F$238,MATCH('Capacity Backing (Hide)'!CJ$132,'Capacity Summary'!$B$139:$B$238,0),4),IF(INDEX('Capacity Summary'!$I$139:$BH$238,MATCH('Capacity Backing (Hide)'!CJ$132,'Capacity Summary'!$B$139:$B$238,0),MATCH('Capacity Backing (Hide)'!$A176,'Capacity Summary'!$I$138:$BH$138,0))&lt;&gt;0,INDEX('Capacity Summary'!$I$139:$BH$238,MATCH('Capacity Backing (Hide)'!CJ$132,'Capacity Summary'!$B$139:$B$238,0),MATCH('Capacity Backing (Hide)'!$A176,'Capacity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(Hide)'!$A176,'Capacity Summary'!$I$138:$BH$138,0))="x",INDEX('Capacity Summary'!$C$139:$F$238,MATCH('Capacity Backing (Hide)'!CK$132,'Capacity Summary'!$B$139:$B$238,0),4),IF(INDEX('Capacity Summary'!$I$139:$BH$238,MATCH('Capacity Backing (Hide)'!CK$132,'Capacity Summary'!$B$139:$B$238,0),MATCH('Capacity Backing (Hide)'!$A176,'Capacity Summary'!$I$138:$BH$138,0))&lt;&gt;0,INDEX('Capacity Summary'!$I$139:$BH$238,MATCH('Capacity Backing (Hide)'!CK$132,'Capacity Summary'!$B$139:$B$238,0),MATCH('Capacity Backing (Hide)'!$A176,'Capacity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(Hide)'!$A176,'Capacity Summary'!$I$138:$BH$138,0))="x",INDEX('Capacity Summary'!$C$139:$F$238,MATCH('Capacity Backing (Hide)'!CL$132,'Capacity Summary'!$B$139:$B$238,0),4),IF(INDEX('Capacity Summary'!$I$139:$BH$238,MATCH('Capacity Backing (Hide)'!CL$132,'Capacity Summary'!$B$139:$B$238,0),MATCH('Capacity Backing (Hide)'!$A176,'Capacity Summary'!$I$138:$BH$138,0))&lt;&gt;0,INDEX('Capacity Summary'!$I$139:$BH$238,MATCH('Capacity Backing (Hide)'!CL$132,'Capacity Summary'!$B$139:$B$238,0),MATCH('Capacity Backing (Hide)'!$A176,'Capacity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(Hide)'!$A176,'Capacity Summary'!$I$138:$BH$138,0))="x",INDEX('Capacity Summary'!$C$139:$F$238,MATCH('Capacity Backing (Hide)'!CM$132,'Capacity Summary'!$B$139:$B$238,0),4),IF(INDEX('Capacity Summary'!$I$139:$BH$238,MATCH('Capacity Backing (Hide)'!CM$132,'Capacity Summary'!$B$139:$B$238,0),MATCH('Capacity Backing (Hide)'!$A176,'Capacity Summary'!$I$138:$BH$138,0))&lt;&gt;0,INDEX('Capacity Summary'!$I$139:$BH$238,MATCH('Capacity Backing (Hide)'!CM$132,'Capacity Summary'!$B$139:$B$238,0),MATCH('Capacity Backing (Hide)'!$A176,'Capacity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(Hide)'!$A176,'Capacity Summary'!$I$138:$BH$138,0))="x",INDEX('Capacity Summary'!$C$139:$F$238,MATCH('Capacity Backing (Hide)'!CN$132,'Capacity Summary'!$B$139:$B$238,0),4),IF(INDEX('Capacity Summary'!$I$139:$BH$238,MATCH('Capacity Backing (Hide)'!CN$132,'Capacity Summary'!$B$139:$B$238,0),MATCH('Capacity Backing (Hide)'!$A176,'Capacity Summary'!$I$138:$BH$138,0))&lt;&gt;0,INDEX('Capacity Summary'!$I$139:$BH$238,MATCH('Capacity Backing (Hide)'!CN$132,'Capacity Summary'!$B$139:$B$238,0),MATCH('Capacity Backing (Hide)'!$A176,'Capacity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(Hide)'!$A176,'Capacity Summary'!$I$138:$BH$138,0))="x",INDEX('Capacity Summary'!$C$139:$F$238,MATCH('Capacity Backing (Hide)'!CO$132,'Capacity Summary'!$B$139:$B$238,0),4),IF(INDEX('Capacity Summary'!$I$139:$BH$238,MATCH('Capacity Backing (Hide)'!CO$132,'Capacity Summary'!$B$139:$B$238,0),MATCH('Capacity Backing (Hide)'!$A176,'Capacity Summary'!$I$138:$BH$138,0))&lt;&gt;0,INDEX('Capacity Summary'!$I$139:$BH$238,MATCH('Capacity Backing (Hide)'!CO$132,'Capacity Summary'!$B$139:$B$238,0),MATCH('Capacity Backing (Hide)'!$A176,'Capacity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(Hide)'!$A176,'Capacity Summary'!$I$138:$BH$138,0))="x",INDEX('Capacity Summary'!$C$139:$F$238,MATCH('Capacity Backing (Hide)'!CP$132,'Capacity Summary'!$B$139:$B$238,0),4),IF(INDEX('Capacity Summary'!$I$139:$BH$238,MATCH('Capacity Backing (Hide)'!CP$132,'Capacity Summary'!$B$139:$B$238,0),MATCH('Capacity Backing (Hide)'!$A176,'Capacity Summary'!$I$138:$BH$138,0))&lt;&gt;0,INDEX('Capacity Summary'!$I$139:$BH$238,MATCH('Capacity Backing (Hide)'!CP$132,'Capacity Summary'!$B$139:$B$238,0),MATCH('Capacity Backing (Hide)'!$A176,'Capacity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(Hide)'!$A176,'Capacity Summary'!$I$138:$BH$138,0))="x",INDEX('Capacity Summary'!$C$139:$F$238,MATCH('Capacity Backing (Hide)'!CQ$132,'Capacity Summary'!$B$139:$B$238,0),4),IF(INDEX('Capacity Summary'!$I$139:$BH$238,MATCH('Capacity Backing (Hide)'!CQ$132,'Capacity Summary'!$B$139:$B$238,0),MATCH('Capacity Backing (Hide)'!$A176,'Capacity Summary'!$I$138:$BH$138,0))&lt;&gt;0,INDEX('Capacity Summary'!$I$139:$BH$238,MATCH('Capacity Backing (Hide)'!CQ$132,'Capacity Summary'!$B$139:$B$238,0),MATCH('Capacity Backing (Hide)'!$A176,'Capacity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(Hide)'!$A176,'Capacity Summary'!$I$138:$BH$138,0))="x",INDEX('Capacity Summary'!$C$139:$F$238,MATCH('Capacity Backing (Hide)'!CR$132,'Capacity Summary'!$B$139:$B$238,0),4),IF(INDEX('Capacity Summary'!$I$139:$BH$238,MATCH('Capacity Backing (Hide)'!CR$132,'Capacity Summary'!$B$139:$B$238,0),MATCH('Capacity Backing (Hide)'!$A176,'Capacity Summary'!$I$138:$BH$138,0))&lt;&gt;0,INDEX('Capacity Summary'!$I$139:$BH$238,MATCH('Capacity Backing (Hide)'!CR$132,'Capacity Summary'!$B$139:$B$238,0),MATCH('Capacity Backing (Hide)'!$A176,'Capacity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(Hide)'!$A176,'Capacity Summary'!$I$138:$BH$138,0))="x",INDEX('Capacity Summary'!$C$139:$F$238,MATCH('Capacity Backing (Hide)'!CS$132,'Capacity Summary'!$B$139:$B$238,0),4),IF(INDEX('Capacity Summary'!$I$139:$BH$238,MATCH('Capacity Backing (Hide)'!CS$132,'Capacity Summary'!$B$139:$B$238,0),MATCH('Capacity Backing (Hide)'!$A176,'Capacity Summary'!$I$138:$BH$138,0))&lt;&gt;0,INDEX('Capacity Summary'!$I$139:$BH$238,MATCH('Capacity Backing (Hide)'!CS$132,'Capacity Summary'!$B$139:$B$238,0),MATCH('Capacity Backing (Hide)'!$A176,'Capacity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(Hide)'!$A176,'Capacity Summary'!$I$138:$BH$138,0))="x",INDEX('Capacity Summary'!$C$139:$F$238,MATCH('Capacity Backing (Hide)'!CT$132,'Capacity Summary'!$B$139:$B$238,0),4),IF(INDEX('Capacity Summary'!$I$139:$BH$238,MATCH('Capacity Backing (Hide)'!CT$132,'Capacity Summary'!$B$139:$B$238,0),MATCH('Capacity Backing (Hide)'!$A176,'Capacity Summary'!$I$138:$BH$138,0))&lt;&gt;0,INDEX('Capacity Summary'!$I$139:$BH$238,MATCH('Capacity Backing (Hide)'!CT$132,'Capacity Summary'!$B$139:$B$238,0),MATCH('Capacity Backing (Hide)'!$A176,'Capacity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(Hide)'!$A176,'Capacity Summary'!$I$138:$BH$138,0))="x",INDEX('Capacity Summary'!$C$139:$F$238,MATCH('Capacity Backing (Hide)'!CU$132,'Capacity Summary'!$B$139:$B$238,0),4),IF(INDEX('Capacity Summary'!$I$139:$BH$238,MATCH('Capacity Backing (Hide)'!CU$132,'Capacity Summary'!$B$139:$B$238,0),MATCH('Capacity Backing (Hide)'!$A176,'Capacity Summary'!$I$138:$BH$138,0))&lt;&gt;0,INDEX('Capacity Summary'!$I$139:$BH$238,MATCH('Capacity Backing (Hide)'!CU$132,'Capacity Summary'!$B$139:$B$238,0),MATCH('Capacity Backing (Hide)'!$A176,'Capacity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(Hide)'!$A176,'Capacity Summary'!$I$138:$BH$138,0))="x",INDEX('Capacity Summary'!$C$139:$F$238,MATCH('Capacity Backing (Hide)'!CV$132,'Capacity Summary'!$B$139:$B$238,0),4),IF(INDEX('Capacity Summary'!$I$139:$BH$238,MATCH('Capacity Backing (Hide)'!CV$132,'Capacity Summary'!$B$139:$B$238,0),MATCH('Capacity Backing (Hide)'!$A176,'Capacity Summary'!$I$138:$BH$138,0))&lt;&gt;0,INDEX('Capacity Summary'!$I$139:$BH$238,MATCH('Capacity Backing (Hide)'!CV$132,'Capacity Summary'!$B$139:$B$238,0),MATCH('Capacity Backing (Hide)'!$A176,'Capacity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(Hide)'!$A176,'Capacity Summary'!$I$138:$BH$138,0))="x",INDEX('Capacity Summary'!$C$139:$F$238,MATCH('Capacity Backing (Hide)'!CW$132,'Capacity Summary'!$B$139:$B$238,0),4),IF(INDEX('Capacity Summary'!$I$139:$BH$238,MATCH('Capacity Backing (Hide)'!CW$132,'Capacity Summary'!$B$139:$B$238,0),MATCH('Capacity Backing (Hide)'!$A176,'Capacity Summary'!$I$138:$BH$138,0))&lt;&gt;0,INDEX('Capacity Summary'!$I$139:$BH$238,MATCH('Capacity Backing (Hide)'!CW$132,'Capacity Summary'!$B$139:$B$238,0),MATCH('Capacity Backing (Hide)'!$A176,'Capacity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(Hide)'!$A177,'Capacity Summary'!$I$138:$BH$138,0))="x",INDEX('Capacity Summary'!$C$139:$F$238,MATCH('Capacity Backing (Hide)'!B$132,'Capacity Summary'!$B$139:$B$238,0),4),IF(INDEX('Capacity Summary'!$I$139:$BH$238,MATCH('Capacity Backing (Hide)'!B$132,'Capacity Summary'!$B$139:$B$238,0),MATCH('Capacity Backing (Hide)'!$A177,'Capacity Summary'!$I$138:$BH$138,0))&lt;&gt;0,INDEX('Capacity Summary'!$I$139:$BH$238,MATCH('Capacity Backing (Hide)'!B$132,'Capacity Summary'!$B$139:$B$238,0),MATCH('Capacity Backing (Hide)'!$A177,'Capacity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(Hide)'!$A177,'Capacity Summary'!$I$138:$BH$138,0))="x",INDEX('Capacity Summary'!$C$139:$F$238,MATCH('Capacity Backing (Hide)'!C$132,'Capacity Summary'!$B$139:$B$238,0),4),IF(INDEX('Capacity Summary'!$I$139:$BH$238,MATCH('Capacity Backing (Hide)'!C$132,'Capacity Summary'!$B$139:$B$238,0),MATCH('Capacity Backing (Hide)'!$A177,'Capacity Summary'!$I$138:$BH$138,0))&lt;&gt;0,INDEX('Capacity Summary'!$I$139:$BH$238,MATCH('Capacity Backing (Hide)'!C$132,'Capacity Summary'!$B$139:$B$238,0),MATCH('Capacity Backing (Hide)'!$A177,'Capacity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(Hide)'!$A177,'Capacity Summary'!$I$138:$BH$138,0))="x",INDEX('Capacity Summary'!$C$139:$F$238,MATCH('Capacity Backing (Hide)'!D$132,'Capacity Summary'!$B$139:$B$238,0),4),IF(INDEX('Capacity Summary'!$I$139:$BH$238,MATCH('Capacity Backing (Hide)'!D$132,'Capacity Summary'!$B$139:$B$238,0),MATCH('Capacity Backing (Hide)'!$A177,'Capacity Summary'!$I$138:$BH$138,0))&lt;&gt;0,INDEX('Capacity Summary'!$I$139:$BH$238,MATCH('Capacity Backing (Hide)'!D$132,'Capacity Summary'!$B$139:$B$238,0),MATCH('Capacity Backing (Hide)'!$A177,'Capacity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(Hide)'!$A177,'Capacity Summary'!$I$138:$BH$138,0))="x",INDEX('Capacity Summary'!$C$139:$F$238,MATCH('Capacity Backing (Hide)'!E$132,'Capacity Summary'!$B$139:$B$238,0),4),IF(INDEX('Capacity Summary'!$I$139:$BH$238,MATCH('Capacity Backing (Hide)'!E$132,'Capacity Summary'!$B$139:$B$238,0),MATCH('Capacity Backing (Hide)'!$A177,'Capacity Summary'!$I$138:$BH$138,0))&lt;&gt;0,INDEX('Capacity Summary'!$I$139:$BH$238,MATCH('Capacity Backing (Hide)'!E$132,'Capacity Summary'!$B$139:$B$238,0),MATCH('Capacity Backing (Hide)'!$A177,'Capacity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(Hide)'!$A177,'Capacity Summary'!$I$138:$BH$138,0))="x",INDEX('Capacity Summary'!$C$139:$F$238,MATCH('Capacity Backing (Hide)'!F$132,'Capacity Summary'!$B$139:$B$238,0),4),IF(INDEX('Capacity Summary'!$I$139:$BH$238,MATCH('Capacity Backing (Hide)'!F$132,'Capacity Summary'!$B$139:$B$238,0),MATCH('Capacity Backing (Hide)'!$A177,'Capacity Summary'!$I$138:$BH$138,0))&lt;&gt;0,INDEX('Capacity Summary'!$I$139:$BH$238,MATCH('Capacity Backing (Hide)'!F$132,'Capacity Summary'!$B$139:$B$238,0),MATCH('Capacity Backing (Hide)'!$A177,'Capacity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(Hide)'!$A177,'Capacity Summary'!$I$138:$BH$138,0))="x",INDEX('Capacity Summary'!$C$139:$F$238,MATCH('Capacity Backing (Hide)'!G$132,'Capacity Summary'!$B$139:$B$238,0),4),IF(INDEX('Capacity Summary'!$I$139:$BH$238,MATCH('Capacity Backing (Hide)'!G$132,'Capacity Summary'!$B$139:$B$238,0),MATCH('Capacity Backing (Hide)'!$A177,'Capacity Summary'!$I$138:$BH$138,0))&lt;&gt;0,INDEX('Capacity Summary'!$I$139:$BH$238,MATCH('Capacity Backing (Hide)'!G$132,'Capacity Summary'!$B$139:$B$238,0),MATCH('Capacity Backing (Hide)'!$A177,'Capacity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(Hide)'!$A177,'Capacity Summary'!$I$138:$BH$138,0))="x",INDEX('Capacity Summary'!$C$139:$F$238,MATCH('Capacity Backing (Hide)'!H$132,'Capacity Summary'!$B$139:$B$238,0),4),IF(INDEX('Capacity Summary'!$I$139:$BH$238,MATCH('Capacity Backing (Hide)'!H$132,'Capacity Summary'!$B$139:$B$238,0),MATCH('Capacity Backing (Hide)'!$A177,'Capacity Summary'!$I$138:$BH$138,0))&lt;&gt;0,INDEX('Capacity Summary'!$I$139:$BH$238,MATCH('Capacity Backing (Hide)'!H$132,'Capacity Summary'!$B$139:$B$238,0),MATCH('Capacity Backing (Hide)'!$A177,'Capacity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(Hide)'!$A177,'Capacity Summary'!$I$138:$BH$138,0))="x",INDEX('Capacity Summary'!$C$139:$F$238,MATCH('Capacity Backing (Hide)'!I$132,'Capacity Summary'!$B$139:$B$238,0),4),IF(INDEX('Capacity Summary'!$I$139:$BH$238,MATCH('Capacity Backing (Hide)'!I$132,'Capacity Summary'!$B$139:$B$238,0),MATCH('Capacity Backing (Hide)'!$A177,'Capacity Summary'!$I$138:$BH$138,0))&lt;&gt;0,INDEX('Capacity Summary'!$I$139:$BH$238,MATCH('Capacity Backing (Hide)'!I$132,'Capacity Summary'!$B$139:$B$238,0),MATCH('Capacity Backing (Hide)'!$A177,'Capacity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(Hide)'!$A177,'Capacity Summary'!$I$138:$BH$138,0))="x",INDEX('Capacity Summary'!$C$139:$F$238,MATCH('Capacity Backing (Hide)'!J$132,'Capacity Summary'!$B$139:$B$238,0),4),IF(INDEX('Capacity Summary'!$I$139:$BH$238,MATCH('Capacity Backing (Hide)'!J$132,'Capacity Summary'!$B$139:$B$238,0),MATCH('Capacity Backing (Hide)'!$A177,'Capacity Summary'!$I$138:$BH$138,0))&lt;&gt;0,INDEX('Capacity Summary'!$I$139:$BH$238,MATCH('Capacity Backing (Hide)'!J$132,'Capacity Summary'!$B$139:$B$238,0),MATCH('Capacity Backing (Hide)'!$A177,'Capacity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(Hide)'!$A177,'Capacity Summary'!$I$138:$BH$138,0))="x",INDEX('Capacity Summary'!$C$139:$F$238,MATCH('Capacity Backing (Hide)'!K$132,'Capacity Summary'!$B$139:$B$238,0),4),IF(INDEX('Capacity Summary'!$I$139:$BH$238,MATCH('Capacity Backing (Hide)'!K$132,'Capacity Summary'!$B$139:$B$238,0),MATCH('Capacity Backing (Hide)'!$A177,'Capacity Summary'!$I$138:$BH$138,0))&lt;&gt;0,INDEX('Capacity Summary'!$I$139:$BH$238,MATCH('Capacity Backing (Hide)'!K$132,'Capacity Summary'!$B$139:$B$238,0),MATCH('Capacity Backing (Hide)'!$A177,'Capacity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(Hide)'!$A177,'Capacity Summary'!$I$138:$BH$138,0))="x",INDEX('Capacity Summary'!$C$139:$F$238,MATCH('Capacity Backing (Hide)'!L$132,'Capacity Summary'!$B$139:$B$238,0),4),IF(INDEX('Capacity Summary'!$I$139:$BH$238,MATCH('Capacity Backing (Hide)'!L$132,'Capacity Summary'!$B$139:$B$238,0),MATCH('Capacity Backing (Hide)'!$A177,'Capacity Summary'!$I$138:$BH$138,0))&lt;&gt;0,INDEX('Capacity Summary'!$I$139:$BH$238,MATCH('Capacity Backing (Hide)'!L$132,'Capacity Summary'!$B$139:$B$238,0),MATCH('Capacity Backing (Hide)'!$A177,'Capacity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(Hide)'!$A177,'Capacity Summary'!$I$138:$BH$138,0))="x",INDEX('Capacity Summary'!$C$139:$F$238,MATCH('Capacity Backing (Hide)'!M$132,'Capacity Summary'!$B$139:$B$238,0),4),IF(INDEX('Capacity Summary'!$I$139:$BH$238,MATCH('Capacity Backing (Hide)'!M$132,'Capacity Summary'!$B$139:$B$238,0),MATCH('Capacity Backing (Hide)'!$A177,'Capacity Summary'!$I$138:$BH$138,0))&lt;&gt;0,INDEX('Capacity Summary'!$I$139:$BH$238,MATCH('Capacity Backing (Hide)'!M$132,'Capacity Summary'!$B$139:$B$238,0),MATCH('Capacity Backing (Hide)'!$A177,'Capacity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(Hide)'!$A177,'Capacity Summary'!$I$138:$BH$138,0))="x",INDEX('Capacity Summary'!$C$139:$F$238,MATCH('Capacity Backing (Hide)'!N$132,'Capacity Summary'!$B$139:$B$238,0),4),IF(INDEX('Capacity Summary'!$I$139:$BH$238,MATCH('Capacity Backing (Hide)'!N$132,'Capacity Summary'!$B$139:$B$238,0),MATCH('Capacity Backing (Hide)'!$A177,'Capacity Summary'!$I$138:$BH$138,0))&lt;&gt;0,INDEX('Capacity Summary'!$I$139:$BH$238,MATCH('Capacity Backing (Hide)'!N$132,'Capacity Summary'!$B$139:$B$238,0),MATCH('Capacity Backing (Hide)'!$A177,'Capacity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(Hide)'!$A177,'Capacity Summary'!$I$138:$BH$138,0))="x",INDEX('Capacity Summary'!$C$139:$F$238,MATCH('Capacity Backing (Hide)'!O$132,'Capacity Summary'!$B$139:$B$238,0),4),IF(INDEX('Capacity Summary'!$I$139:$BH$238,MATCH('Capacity Backing (Hide)'!O$132,'Capacity Summary'!$B$139:$B$238,0),MATCH('Capacity Backing (Hide)'!$A177,'Capacity Summary'!$I$138:$BH$138,0))&lt;&gt;0,INDEX('Capacity Summary'!$I$139:$BH$238,MATCH('Capacity Backing (Hide)'!O$132,'Capacity Summary'!$B$139:$B$238,0),MATCH('Capacity Backing (Hide)'!$A177,'Capacity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(Hide)'!$A177,'Capacity Summary'!$I$138:$BH$138,0))="x",INDEX('Capacity Summary'!$C$139:$F$238,MATCH('Capacity Backing (Hide)'!P$132,'Capacity Summary'!$B$139:$B$238,0),4),IF(INDEX('Capacity Summary'!$I$139:$BH$238,MATCH('Capacity Backing (Hide)'!P$132,'Capacity Summary'!$B$139:$B$238,0),MATCH('Capacity Backing (Hide)'!$A177,'Capacity Summary'!$I$138:$BH$138,0))&lt;&gt;0,INDEX('Capacity Summary'!$I$139:$BH$238,MATCH('Capacity Backing (Hide)'!P$132,'Capacity Summary'!$B$139:$B$238,0),MATCH('Capacity Backing (Hide)'!$A177,'Capacity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(Hide)'!$A177,'Capacity Summary'!$I$138:$BH$138,0))="x",INDEX('Capacity Summary'!$C$139:$F$238,MATCH('Capacity Backing (Hide)'!Q$132,'Capacity Summary'!$B$139:$B$238,0),4),IF(INDEX('Capacity Summary'!$I$139:$BH$238,MATCH('Capacity Backing (Hide)'!Q$132,'Capacity Summary'!$B$139:$B$238,0),MATCH('Capacity Backing (Hide)'!$A177,'Capacity Summary'!$I$138:$BH$138,0))&lt;&gt;0,INDEX('Capacity Summary'!$I$139:$BH$238,MATCH('Capacity Backing (Hide)'!Q$132,'Capacity Summary'!$B$139:$B$238,0),MATCH('Capacity Backing (Hide)'!$A177,'Capacity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(Hide)'!$A177,'Capacity Summary'!$I$138:$BH$138,0))="x",INDEX('Capacity Summary'!$C$139:$F$238,MATCH('Capacity Backing (Hide)'!R$132,'Capacity Summary'!$B$139:$B$238,0),4),IF(INDEX('Capacity Summary'!$I$139:$BH$238,MATCH('Capacity Backing (Hide)'!R$132,'Capacity Summary'!$B$139:$B$238,0),MATCH('Capacity Backing (Hide)'!$A177,'Capacity Summary'!$I$138:$BH$138,0))&lt;&gt;0,INDEX('Capacity Summary'!$I$139:$BH$238,MATCH('Capacity Backing (Hide)'!R$132,'Capacity Summary'!$B$139:$B$238,0),MATCH('Capacity Backing (Hide)'!$A177,'Capacity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(Hide)'!$A177,'Capacity Summary'!$I$138:$BH$138,0))="x",INDEX('Capacity Summary'!$C$139:$F$238,MATCH('Capacity Backing (Hide)'!S$132,'Capacity Summary'!$B$139:$B$238,0),4),IF(INDEX('Capacity Summary'!$I$139:$BH$238,MATCH('Capacity Backing (Hide)'!S$132,'Capacity Summary'!$B$139:$B$238,0),MATCH('Capacity Backing (Hide)'!$A177,'Capacity Summary'!$I$138:$BH$138,0))&lt;&gt;0,INDEX('Capacity Summary'!$I$139:$BH$238,MATCH('Capacity Backing (Hide)'!S$132,'Capacity Summary'!$B$139:$B$238,0),MATCH('Capacity Backing (Hide)'!$A177,'Capacity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(Hide)'!$A177,'Capacity Summary'!$I$138:$BH$138,0))="x",INDEX('Capacity Summary'!$C$139:$F$238,MATCH('Capacity Backing (Hide)'!T$132,'Capacity Summary'!$B$139:$B$238,0),4),IF(INDEX('Capacity Summary'!$I$139:$BH$238,MATCH('Capacity Backing (Hide)'!T$132,'Capacity Summary'!$B$139:$B$238,0),MATCH('Capacity Backing (Hide)'!$A177,'Capacity Summary'!$I$138:$BH$138,0))&lt;&gt;0,INDEX('Capacity Summary'!$I$139:$BH$238,MATCH('Capacity Backing (Hide)'!T$132,'Capacity Summary'!$B$139:$B$238,0),MATCH('Capacity Backing (Hide)'!$A177,'Capacity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(Hide)'!$A177,'Capacity Summary'!$I$138:$BH$138,0))="x",INDEX('Capacity Summary'!$C$139:$F$238,MATCH('Capacity Backing (Hide)'!U$132,'Capacity Summary'!$B$139:$B$238,0),4),IF(INDEX('Capacity Summary'!$I$139:$BH$238,MATCH('Capacity Backing (Hide)'!U$132,'Capacity Summary'!$B$139:$B$238,0),MATCH('Capacity Backing (Hide)'!$A177,'Capacity Summary'!$I$138:$BH$138,0))&lt;&gt;0,INDEX('Capacity Summary'!$I$139:$BH$238,MATCH('Capacity Backing (Hide)'!U$132,'Capacity Summary'!$B$139:$B$238,0),MATCH('Capacity Backing (Hide)'!$A177,'Capacity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(Hide)'!$A177,'Capacity Summary'!$I$138:$BH$138,0))="x",INDEX('Capacity Summary'!$C$139:$F$238,MATCH('Capacity Backing (Hide)'!V$132,'Capacity Summary'!$B$139:$B$238,0),4),IF(INDEX('Capacity Summary'!$I$139:$BH$238,MATCH('Capacity Backing (Hide)'!V$132,'Capacity Summary'!$B$139:$B$238,0),MATCH('Capacity Backing (Hide)'!$A177,'Capacity Summary'!$I$138:$BH$138,0))&lt;&gt;0,INDEX('Capacity Summary'!$I$139:$BH$238,MATCH('Capacity Backing (Hide)'!V$132,'Capacity Summary'!$B$139:$B$238,0),MATCH('Capacity Backing (Hide)'!$A177,'Capacity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(Hide)'!$A177,'Capacity Summary'!$I$138:$BH$138,0))="x",INDEX('Capacity Summary'!$C$139:$F$238,MATCH('Capacity Backing (Hide)'!W$132,'Capacity Summary'!$B$139:$B$238,0),4),IF(INDEX('Capacity Summary'!$I$139:$BH$238,MATCH('Capacity Backing (Hide)'!W$132,'Capacity Summary'!$B$139:$B$238,0),MATCH('Capacity Backing (Hide)'!$A177,'Capacity Summary'!$I$138:$BH$138,0))&lt;&gt;0,INDEX('Capacity Summary'!$I$139:$BH$238,MATCH('Capacity Backing (Hide)'!W$132,'Capacity Summary'!$B$139:$B$238,0),MATCH('Capacity Backing (Hide)'!$A177,'Capacity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(Hide)'!$A177,'Capacity Summary'!$I$138:$BH$138,0))="x",INDEX('Capacity Summary'!$C$139:$F$238,MATCH('Capacity Backing (Hide)'!X$132,'Capacity Summary'!$B$139:$B$238,0),4),IF(INDEX('Capacity Summary'!$I$139:$BH$238,MATCH('Capacity Backing (Hide)'!X$132,'Capacity Summary'!$B$139:$B$238,0),MATCH('Capacity Backing (Hide)'!$A177,'Capacity Summary'!$I$138:$BH$138,0))&lt;&gt;0,INDEX('Capacity Summary'!$I$139:$BH$238,MATCH('Capacity Backing (Hide)'!X$132,'Capacity Summary'!$B$139:$B$238,0),MATCH('Capacity Backing (Hide)'!$A177,'Capacity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(Hide)'!$A177,'Capacity Summary'!$I$138:$BH$138,0))="x",INDEX('Capacity Summary'!$C$139:$F$238,MATCH('Capacity Backing (Hide)'!Y$132,'Capacity Summary'!$B$139:$B$238,0),4),IF(INDEX('Capacity Summary'!$I$139:$BH$238,MATCH('Capacity Backing (Hide)'!Y$132,'Capacity Summary'!$B$139:$B$238,0),MATCH('Capacity Backing (Hide)'!$A177,'Capacity Summary'!$I$138:$BH$138,0))&lt;&gt;0,INDEX('Capacity Summary'!$I$139:$BH$238,MATCH('Capacity Backing (Hide)'!Y$132,'Capacity Summary'!$B$139:$B$238,0),MATCH('Capacity Backing (Hide)'!$A177,'Capacity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(Hide)'!$A177,'Capacity Summary'!$I$138:$BH$138,0))="x",INDEX('Capacity Summary'!$C$139:$F$238,MATCH('Capacity Backing (Hide)'!Z$132,'Capacity Summary'!$B$139:$B$238,0),4),IF(INDEX('Capacity Summary'!$I$139:$BH$238,MATCH('Capacity Backing (Hide)'!Z$132,'Capacity Summary'!$B$139:$B$238,0),MATCH('Capacity Backing (Hide)'!$A177,'Capacity Summary'!$I$138:$BH$138,0))&lt;&gt;0,INDEX('Capacity Summary'!$I$139:$BH$238,MATCH('Capacity Backing (Hide)'!Z$132,'Capacity Summary'!$B$139:$B$238,0),MATCH('Capacity Backing (Hide)'!$A177,'Capacity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(Hide)'!$A177,'Capacity Summary'!$I$138:$BH$138,0))="x",INDEX('Capacity Summary'!$C$139:$F$238,MATCH('Capacity Backing (Hide)'!AA$132,'Capacity Summary'!$B$139:$B$238,0),4),IF(INDEX('Capacity Summary'!$I$139:$BH$238,MATCH('Capacity Backing (Hide)'!AA$132,'Capacity Summary'!$B$139:$B$238,0),MATCH('Capacity Backing (Hide)'!$A177,'Capacity Summary'!$I$138:$BH$138,0))&lt;&gt;0,INDEX('Capacity Summary'!$I$139:$BH$238,MATCH('Capacity Backing (Hide)'!AA$132,'Capacity Summary'!$B$139:$B$238,0),MATCH('Capacity Backing (Hide)'!$A177,'Capacity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(Hide)'!$A177,'Capacity Summary'!$I$138:$BH$138,0))="x",INDEX('Capacity Summary'!$C$139:$F$238,MATCH('Capacity Backing (Hide)'!AB$132,'Capacity Summary'!$B$139:$B$238,0),4),IF(INDEX('Capacity Summary'!$I$139:$BH$238,MATCH('Capacity Backing (Hide)'!AB$132,'Capacity Summary'!$B$139:$B$238,0),MATCH('Capacity Backing (Hide)'!$A177,'Capacity Summary'!$I$138:$BH$138,0))&lt;&gt;0,INDEX('Capacity Summary'!$I$139:$BH$238,MATCH('Capacity Backing (Hide)'!AB$132,'Capacity Summary'!$B$139:$B$238,0),MATCH('Capacity Backing (Hide)'!$A177,'Capacity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(Hide)'!$A177,'Capacity Summary'!$I$138:$BH$138,0))="x",INDEX('Capacity Summary'!$C$139:$F$238,MATCH('Capacity Backing (Hide)'!AC$132,'Capacity Summary'!$B$139:$B$238,0),4),IF(INDEX('Capacity Summary'!$I$139:$BH$238,MATCH('Capacity Backing (Hide)'!AC$132,'Capacity Summary'!$B$139:$B$238,0),MATCH('Capacity Backing (Hide)'!$A177,'Capacity Summary'!$I$138:$BH$138,0))&lt;&gt;0,INDEX('Capacity Summary'!$I$139:$BH$238,MATCH('Capacity Backing (Hide)'!AC$132,'Capacity Summary'!$B$139:$B$238,0),MATCH('Capacity Backing (Hide)'!$A177,'Capacity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(Hide)'!$A177,'Capacity Summary'!$I$138:$BH$138,0))="x",INDEX('Capacity Summary'!$C$139:$F$238,MATCH('Capacity Backing (Hide)'!AD$132,'Capacity Summary'!$B$139:$B$238,0),4),IF(INDEX('Capacity Summary'!$I$139:$BH$238,MATCH('Capacity Backing (Hide)'!AD$132,'Capacity Summary'!$B$139:$B$238,0),MATCH('Capacity Backing (Hide)'!$A177,'Capacity Summary'!$I$138:$BH$138,0))&lt;&gt;0,INDEX('Capacity Summary'!$I$139:$BH$238,MATCH('Capacity Backing (Hide)'!AD$132,'Capacity Summary'!$B$139:$B$238,0),MATCH('Capacity Backing (Hide)'!$A177,'Capacity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(Hide)'!$A177,'Capacity Summary'!$I$138:$BH$138,0))="x",INDEX('Capacity Summary'!$C$139:$F$238,MATCH('Capacity Backing (Hide)'!AE$132,'Capacity Summary'!$B$139:$B$238,0),4),IF(INDEX('Capacity Summary'!$I$139:$BH$238,MATCH('Capacity Backing (Hide)'!AE$132,'Capacity Summary'!$B$139:$B$238,0),MATCH('Capacity Backing (Hide)'!$A177,'Capacity Summary'!$I$138:$BH$138,0))&lt;&gt;0,INDEX('Capacity Summary'!$I$139:$BH$238,MATCH('Capacity Backing (Hide)'!AE$132,'Capacity Summary'!$B$139:$B$238,0),MATCH('Capacity Backing (Hide)'!$A177,'Capacity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(Hide)'!$A177,'Capacity Summary'!$I$138:$BH$138,0))="x",INDEX('Capacity Summary'!$C$139:$F$238,MATCH('Capacity Backing (Hide)'!AF$132,'Capacity Summary'!$B$139:$B$238,0),4),IF(INDEX('Capacity Summary'!$I$139:$BH$238,MATCH('Capacity Backing (Hide)'!AF$132,'Capacity Summary'!$B$139:$B$238,0),MATCH('Capacity Backing (Hide)'!$A177,'Capacity Summary'!$I$138:$BH$138,0))&lt;&gt;0,INDEX('Capacity Summary'!$I$139:$BH$238,MATCH('Capacity Backing (Hide)'!AF$132,'Capacity Summary'!$B$139:$B$238,0),MATCH('Capacity Backing (Hide)'!$A177,'Capacity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(Hide)'!$A177,'Capacity Summary'!$I$138:$BH$138,0))="x",INDEX('Capacity Summary'!$C$139:$F$238,MATCH('Capacity Backing (Hide)'!AG$132,'Capacity Summary'!$B$139:$B$238,0),4),IF(INDEX('Capacity Summary'!$I$139:$BH$238,MATCH('Capacity Backing (Hide)'!AG$132,'Capacity Summary'!$B$139:$B$238,0),MATCH('Capacity Backing (Hide)'!$A177,'Capacity Summary'!$I$138:$BH$138,0))&lt;&gt;0,INDEX('Capacity Summary'!$I$139:$BH$238,MATCH('Capacity Backing (Hide)'!AG$132,'Capacity Summary'!$B$139:$B$238,0),MATCH('Capacity Backing (Hide)'!$A177,'Capacity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(Hide)'!$A177,'Capacity Summary'!$I$138:$BH$138,0))="x",INDEX('Capacity Summary'!$C$139:$F$238,MATCH('Capacity Backing (Hide)'!AH$132,'Capacity Summary'!$B$139:$B$238,0),4),IF(INDEX('Capacity Summary'!$I$139:$BH$238,MATCH('Capacity Backing (Hide)'!AH$132,'Capacity Summary'!$B$139:$B$238,0),MATCH('Capacity Backing (Hide)'!$A177,'Capacity Summary'!$I$138:$BH$138,0))&lt;&gt;0,INDEX('Capacity Summary'!$I$139:$BH$238,MATCH('Capacity Backing (Hide)'!AH$132,'Capacity Summary'!$B$139:$B$238,0),MATCH('Capacity Backing (Hide)'!$A177,'Capacity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(Hide)'!$A177,'Capacity Summary'!$I$138:$BH$138,0))="x",INDEX('Capacity Summary'!$C$139:$F$238,MATCH('Capacity Backing (Hide)'!AI$132,'Capacity Summary'!$B$139:$B$238,0),4),IF(INDEX('Capacity Summary'!$I$139:$BH$238,MATCH('Capacity Backing (Hide)'!AI$132,'Capacity Summary'!$B$139:$B$238,0),MATCH('Capacity Backing (Hide)'!$A177,'Capacity Summary'!$I$138:$BH$138,0))&lt;&gt;0,INDEX('Capacity Summary'!$I$139:$BH$238,MATCH('Capacity Backing (Hide)'!AI$132,'Capacity Summary'!$B$139:$B$238,0),MATCH('Capacity Backing (Hide)'!$A177,'Capacity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(Hide)'!$A177,'Capacity Summary'!$I$138:$BH$138,0))="x",INDEX('Capacity Summary'!$C$139:$F$238,MATCH('Capacity Backing (Hide)'!AJ$132,'Capacity Summary'!$B$139:$B$238,0),4),IF(INDEX('Capacity Summary'!$I$139:$BH$238,MATCH('Capacity Backing (Hide)'!AJ$132,'Capacity Summary'!$B$139:$B$238,0),MATCH('Capacity Backing (Hide)'!$A177,'Capacity Summary'!$I$138:$BH$138,0))&lt;&gt;0,INDEX('Capacity Summary'!$I$139:$BH$238,MATCH('Capacity Backing (Hide)'!AJ$132,'Capacity Summary'!$B$139:$B$238,0),MATCH('Capacity Backing (Hide)'!$A177,'Capacity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(Hide)'!$A177,'Capacity Summary'!$I$138:$BH$138,0))="x",INDEX('Capacity Summary'!$C$139:$F$238,MATCH('Capacity Backing (Hide)'!AK$132,'Capacity Summary'!$B$139:$B$238,0),4),IF(INDEX('Capacity Summary'!$I$139:$BH$238,MATCH('Capacity Backing (Hide)'!AK$132,'Capacity Summary'!$B$139:$B$238,0),MATCH('Capacity Backing (Hide)'!$A177,'Capacity Summary'!$I$138:$BH$138,0))&lt;&gt;0,INDEX('Capacity Summary'!$I$139:$BH$238,MATCH('Capacity Backing (Hide)'!AK$132,'Capacity Summary'!$B$139:$B$238,0),MATCH('Capacity Backing (Hide)'!$A177,'Capacity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(Hide)'!$A177,'Capacity Summary'!$I$138:$BH$138,0))="x",INDEX('Capacity Summary'!$C$139:$F$238,MATCH('Capacity Backing (Hide)'!AL$132,'Capacity Summary'!$B$139:$B$238,0),4),IF(INDEX('Capacity Summary'!$I$139:$BH$238,MATCH('Capacity Backing (Hide)'!AL$132,'Capacity Summary'!$B$139:$B$238,0),MATCH('Capacity Backing (Hide)'!$A177,'Capacity Summary'!$I$138:$BH$138,0))&lt;&gt;0,INDEX('Capacity Summary'!$I$139:$BH$238,MATCH('Capacity Backing (Hide)'!AL$132,'Capacity Summary'!$B$139:$B$238,0),MATCH('Capacity Backing (Hide)'!$A177,'Capacity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(Hide)'!$A177,'Capacity Summary'!$I$138:$BH$138,0))="x",INDEX('Capacity Summary'!$C$139:$F$238,MATCH('Capacity Backing (Hide)'!AM$132,'Capacity Summary'!$B$139:$B$238,0),4),IF(INDEX('Capacity Summary'!$I$139:$BH$238,MATCH('Capacity Backing (Hide)'!AM$132,'Capacity Summary'!$B$139:$B$238,0),MATCH('Capacity Backing (Hide)'!$A177,'Capacity Summary'!$I$138:$BH$138,0))&lt;&gt;0,INDEX('Capacity Summary'!$I$139:$BH$238,MATCH('Capacity Backing (Hide)'!AM$132,'Capacity Summary'!$B$139:$B$238,0),MATCH('Capacity Backing (Hide)'!$A177,'Capacity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(Hide)'!$A177,'Capacity Summary'!$I$138:$BH$138,0))="x",INDEX('Capacity Summary'!$C$139:$F$238,MATCH('Capacity Backing (Hide)'!AN$132,'Capacity Summary'!$B$139:$B$238,0),4),IF(INDEX('Capacity Summary'!$I$139:$BH$238,MATCH('Capacity Backing (Hide)'!AN$132,'Capacity Summary'!$B$139:$B$238,0),MATCH('Capacity Backing (Hide)'!$A177,'Capacity Summary'!$I$138:$BH$138,0))&lt;&gt;0,INDEX('Capacity Summary'!$I$139:$BH$238,MATCH('Capacity Backing (Hide)'!AN$132,'Capacity Summary'!$B$139:$B$238,0),MATCH('Capacity Backing (Hide)'!$A177,'Capacity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(Hide)'!$A177,'Capacity Summary'!$I$138:$BH$138,0))="x",INDEX('Capacity Summary'!$C$139:$F$238,MATCH('Capacity Backing (Hide)'!AO$132,'Capacity Summary'!$B$139:$B$238,0),4),IF(INDEX('Capacity Summary'!$I$139:$BH$238,MATCH('Capacity Backing (Hide)'!AO$132,'Capacity Summary'!$B$139:$B$238,0),MATCH('Capacity Backing (Hide)'!$A177,'Capacity Summary'!$I$138:$BH$138,0))&lt;&gt;0,INDEX('Capacity Summary'!$I$139:$BH$238,MATCH('Capacity Backing (Hide)'!AO$132,'Capacity Summary'!$B$139:$B$238,0),MATCH('Capacity Backing (Hide)'!$A177,'Capacity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(Hide)'!$A177,'Capacity Summary'!$I$138:$BH$138,0))="x",INDEX('Capacity Summary'!$C$139:$F$238,MATCH('Capacity Backing (Hide)'!AP$132,'Capacity Summary'!$B$139:$B$238,0),4),IF(INDEX('Capacity Summary'!$I$139:$BH$238,MATCH('Capacity Backing (Hide)'!AP$132,'Capacity Summary'!$B$139:$B$238,0),MATCH('Capacity Backing (Hide)'!$A177,'Capacity Summary'!$I$138:$BH$138,0))&lt;&gt;0,INDEX('Capacity Summary'!$I$139:$BH$238,MATCH('Capacity Backing (Hide)'!AP$132,'Capacity Summary'!$B$139:$B$238,0),MATCH('Capacity Backing (Hide)'!$A177,'Capacity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(Hide)'!$A177,'Capacity Summary'!$I$138:$BH$138,0))="x",INDEX('Capacity Summary'!$C$139:$F$238,MATCH('Capacity Backing (Hide)'!AQ$132,'Capacity Summary'!$B$139:$B$238,0),4),IF(INDEX('Capacity Summary'!$I$139:$BH$238,MATCH('Capacity Backing (Hide)'!AQ$132,'Capacity Summary'!$B$139:$B$238,0),MATCH('Capacity Backing (Hide)'!$A177,'Capacity Summary'!$I$138:$BH$138,0))&lt;&gt;0,INDEX('Capacity Summary'!$I$139:$BH$238,MATCH('Capacity Backing (Hide)'!AQ$132,'Capacity Summary'!$B$139:$B$238,0),MATCH('Capacity Backing (Hide)'!$A177,'Capacity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(Hide)'!$A177,'Capacity Summary'!$I$138:$BH$138,0))="x",INDEX('Capacity Summary'!$C$139:$F$238,MATCH('Capacity Backing (Hide)'!AR$132,'Capacity Summary'!$B$139:$B$238,0),4),IF(INDEX('Capacity Summary'!$I$139:$BH$238,MATCH('Capacity Backing (Hide)'!AR$132,'Capacity Summary'!$B$139:$B$238,0),MATCH('Capacity Backing (Hide)'!$A177,'Capacity Summary'!$I$138:$BH$138,0))&lt;&gt;0,INDEX('Capacity Summary'!$I$139:$BH$238,MATCH('Capacity Backing (Hide)'!AR$132,'Capacity Summary'!$B$139:$B$238,0),MATCH('Capacity Backing (Hide)'!$A177,'Capacity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(Hide)'!$A177,'Capacity Summary'!$I$138:$BH$138,0))="x",INDEX('Capacity Summary'!$C$139:$F$238,MATCH('Capacity Backing (Hide)'!AS$132,'Capacity Summary'!$B$139:$B$238,0),4),IF(INDEX('Capacity Summary'!$I$139:$BH$238,MATCH('Capacity Backing (Hide)'!AS$132,'Capacity Summary'!$B$139:$B$238,0),MATCH('Capacity Backing (Hide)'!$A177,'Capacity Summary'!$I$138:$BH$138,0))&lt;&gt;0,INDEX('Capacity Summary'!$I$139:$BH$238,MATCH('Capacity Backing (Hide)'!AS$132,'Capacity Summary'!$B$139:$B$238,0),MATCH('Capacity Backing (Hide)'!$A177,'Capacity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(Hide)'!$A177,'Capacity Summary'!$I$138:$BH$138,0))="x",INDEX('Capacity Summary'!$C$139:$F$238,MATCH('Capacity Backing (Hide)'!AT$132,'Capacity Summary'!$B$139:$B$238,0),4),IF(INDEX('Capacity Summary'!$I$139:$BH$238,MATCH('Capacity Backing (Hide)'!AT$132,'Capacity Summary'!$B$139:$B$238,0),MATCH('Capacity Backing (Hide)'!$A177,'Capacity Summary'!$I$138:$BH$138,0))&lt;&gt;0,INDEX('Capacity Summary'!$I$139:$BH$238,MATCH('Capacity Backing (Hide)'!AT$132,'Capacity Summary'!$B$139:$B$238,0),MATCH('Capacity Backing (Hide)'!$A177,'Capacity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(Hide)'!$A177,'Capacity Summary'!$I$138:$BH$138,0))="x",INDEX('Capacity Summary'!$C$139:$F$238,MATCH('Capacity Backing (Hide)'!AU$132,'Capacity Summary'!$B$139:$B$238,0),4),IF(INDEX('Capacity Summary'!$I$139:$BH$238,MATCH('Capacity Backing (Hide)'!AU$132,'Capacity Summary'!$B$139:$B$238,0),MATCH('Capacity Backing (Hide)'!$A177,'Capacity Summary'!$I$138:$BH$138,0))&lt;&gt;0,INDEX('Capacity Summary'!$I$139:$BH$238,MATCH('Capacity Backing (Hide)'!AU$132,'Capacity Summary'!$B$139:$B$238,0),MATCH('Capacity Backing (Hide)'!$A177,'Capacity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(Hide)'!$A177,'Capacity Summary'!$I$138:$BH$138,0))="x",INDEX('Capacity Summary'!$C$139:$F$238,MATCH('Capacity Backing (Hide)'!AV$132,'Capacity Summary'!$B$139:$B$238,0),4),IF(INDEX('Capacity Summary'!$I$139:$BH$238,MATCH('Capacity Backing (Hide)'!AV$132,'Capacity Summary'!$B$139:$B$238,0),MATCH('Capacity Backing (Hide)'!$A177,'Capacity Summary'!$I$138:$BH$138,0))&lt;&gt;0,INDEX('Capacity Summary'!$I$139:$BH$238,MATCH('Capacity Backing (Hide)'!AV$132,'Capacity Summary'!$B$139:$B$238,0),MATCH('Capacity Backing (Hide)'!$A177,'Capacity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(Hide)'!$A177,'Capacity Summary'!$I$138:$BH$138,0))="x",INDEX('Capacity Summary'!$C$139:$F$238,MATCH('Capacity Backing (Hide)'!AW$132,'Capacity Summary'!$B$139:$B$238,0),4),IF(INDEX('Capacity Summary'!$I$139:$BH$238,MATCH('Capacity Backing (Hide)'!AW$132,'Capacity Summary'!$B$139:$B$238,0),MATCH('Capacity Backing (Hide)'!$A177,'Capacity Summary'!$I$138:$BH$138,0))&lt;&gt;0,INDEX('Capacity Summary'!$I$139:$BH$238,MATCH('Capacity Backing (Hide)'!AW$132,'Capacity Summary'!$B$139:$B$238,0),MATCH('Capacity Backing (Hide)'!$A177,'Capacity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(Hide)'!$A177,'Capacity Summary'!$I$138:$BH$138,0))="x",INDEX('Capacity Summary'!$C$139:$F$238,MATCH('Capacity Backing (Hide)'!AX$132,'Capacity Summary'!$B$139:$B$238,0),4),IF(INDEX('Capacity Summary'!$I$139:$BH$238,MATCH('Capacity Backing (Hide)'!AX$132,'Capacity Summary'!$B$139:$B$238,0),MATCH('Capacity Backing (Hide)'!$A177,'Capacity Summary'!$I$138:$BH$138,0))&lt;&gt;0,INDEX('Capacity Summary'!$I$139:$BH$238,MATCH('Capacity Backing (Hide)'!AX$132,'Capacity Summary'!$B$139:$B$238,0),MATCH('Capacity Backing (Hide)'!$A177,'Capacity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(Hide)'!$A177,'Capacity Summary'!$I$138:$BH$138,0))="x",INDEX('Capacity Summary'!$C$139:$F$238,MATCH('Capacity Backing (Hide)'!AY$132,'Capacity Summary'!$B$139:$B$238,0),4),IF(INDEX('Capacity Summary'!$I$139:$BH$238,MATCH('Capacity Backing (Hide)'!AY$132,'Capacity Summary'!$B$139:$B$238,0),MATCH('Capacity Backing (Hide)'!$A177,'Capacity Summary'!$I$138:$BH$138,0))&lt;&gt;0,INDEX('Capacity Summary'!$I$139:$BH$238,MATCH('Capacity Backing (Hide)'!AY$132,'Capacity Summary'!$B$139:$B$238,0),MATCH('Capacity Backing (Hide)'!$A177,'Capacity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(Hide)'!$A177,'Capacity Summary'!$I$138:$BH$138,0))="x",INDEX('Capacity Summary'!$C$139:$F$238,MATCH('Capacity Backing (Hide)'!AZ$132,'Capacity Summary'!$B$139:$B$238,0),4),IF(INDEX('Capacity Summary'!$I$139:$BH$238,MATCH('Capacity Backing (Hide)'!AZ$132,'Capacity Summary'!$B$139:$B$238,0),MATCH('Capacity Backing (Hide)'!$A177,'Capacity Summary'!$I$138:$BH$138,0))&lt;&gt;0,INDEX('Capacity Summary'!$I$139:$BH$238,MATCH('Capacity Backing (Hide)'!AZ$132,'Capacity Summary'!$B$139:$B$238,0),MATCH('Capacity Backing (Hide)'!$A177,'Capacity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(Hide)'!$A177,'Capacity Summary'!$I$138:$BH$138,0))="x",INDEX('Capacity Summary'!$C$139:$F$238,MATCH('Capacity Backing (Hide)'!BA$132,'Capacity Summary'!$B$139:$B$238,0),4),IF(INDEX('Capacity Summary'!$I$139:$BH$238,MATCH('Capacity Backing (Hide)'!BA$132,'Capacity Summary'!$B$139:$B$238,0),MATCH('Capacity Backing (Hide)'!$A177,'Capacity Summary'!$I$138:$BH$138,0))&lt;&gt;0,INDEX('Capacity Summary'!$I$139:$BH$238,MATCH('Capacity Backing (Hide)'!BA$132,'Capacity Summary'!$B$139:$B$238,0),MATCH('Capacity Backing (Hide)'!$A177,'Capacity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(Hide)'!$A177,'Capacity Summary'!$I$138:$BH$138,0))="x",INDEX('Capacity Summary'!$C$139:$F$238,MATCH('Capacity Backing (Hide)'!BB$132,'Capacity Summary'!$B$139:$B$238,0),4),IF(INDEX('Capacity Summary'!$I$139:$BH$238,MATCH('Capacity Backing (Hide)'!BB$132,'Capacity Summary'!$B$139:$B$238,0),MATCH('Capacity Backing (Hide)'!$A177,'Capacity Summary'!$I$138:$BH$138,0))&lt;&gt;0,INDEX('Capacity Summary'!$I$139:$BH$238,MATCH('Capacity Backing (Hide)'!BB$132,'Capacity Summary'!$B$139:$B$238,0),MATCH('Capacity Backing (Hide)'!$A177,'Capacity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(Hide)'!$A177,'Capacity Summary'!$I$138:$BH$138,0))="x",INDEX('Capacity Summary'!$C$139:$F$238,MATCH('Capacity Backing (Hide)'!BC$132,'Capacity Summary'!$B$139:$B$238,0),4),IF(INDEX('Capacity Summary'!$I$139:$BH$238,MATCH('Capacity Backing (Hide)'!BC$132,'Capacity Summary'!$B$139:$B$238,0),MATCH('Capacity Backing (Hide)'!$A177,'Capacity Summary'!$I$138:$BH$138,0))&lt;&gt;0,INDEX('Capacity Summary'!$I$139:$BH$238,MATCH('Capacity Backing (Hide)'!BC$132,'Capacity Summary'!$B$139:$B$238,0),MATCH('Capacity Backing (Hide)'!$A177,'Capacity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(Hide)'!$A177,'Capacity Summary'!$I$138:$BH$138,0))="x",INDEX('Capacity Summary'!$C$139:$F$238,MATCH('Capacity Backing (Hide)'!BD$132,'Capacity Summary'!$B$139:$B$238,0),4),IF(INDEX('Capacity Summary'!$I$139:$BH$238,MATCH('Capacity Backing (Hide)'!BD$132,'Capacity Summary'!$B$139:$B$238,0),MATCH('Capacity Backing (Hide)'!$A177,'Capacity Summary'!$I$138:$BH$138,0))&lt;&gt;0,INDEX('Capacity Summary'!$I$139:$BH$238,MATCH('Capacity Backing (Hide)'!BD$132,'Capacity Summary'!$B$139:$B$238,0),MATCH('Capacity Backing (Hide)'!$A177,'Capacity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(Hide)'!$A177,'Capacity Summary'!$I$138:$BH$138,0))="x",INDEX('Capacity Summary'!$C$139:$F$238,MATCH('Capacity Backing (Hide)'!BE$132,'Capacity Summary'!$B$139:$B$238,0),4),IF(INDEX('Capacity Summary'!$I$139:$BH$238,MATCH('Capacity Backing (Hide)'!BE$132,'Capacity Summary'!$B$139:$B$238,0),MATCH('Capacity Backing (Hide)'!$A177,'Capacity Summary'!$I$138:$BH$138,0))&lt;&gt;0,INDEX('Capacity Summary'!$I$139:$BH$238,MATCH('Capacity Backing (Hide)'!BE$132,'Capacity Summary'!$B$139:$B$238,0),MATCH('Capacity Backing (Hide)'!$A177,'Capacity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(Hide)'!$A177,'Capacity Summary'!$I$138:$BH$138,0))="x",INDEX('Capacity Summary'!$C$139:$F$238,MATCH('Capacity Backing (Hide)'!BF$132,'Capacity Summary'!$B$139:$B$238,0),4),IF(INDEX('Capacity Summary'!$I$139:$BH$238,MATCH('Capacity Backing (Hide)'!BF$132,'Capacity Summary'!$B$139:$B$238,0),MATCH('Capacity Backing (Hide)'!$A177,'Capacity Summary'!$I$138:$BH$138,0))&lt;&gt;0,INDEX('Capacity Summary'!$I$139:$BH$238,MATCH('Capacity Backing (Hide)'!BF$132,'Capacity Summary'!$B$139:$B$238,0),MATCH('Capacity Backing (Hide)'!$A177,'Capacity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(Hide)'!$A177,'Capacity Summary'!$I$138:$BH$138,0))="x",INDEX('Capacity Summary'!$C$139:$F$238,MATCH('Capacity Backing (Hide)'!BG$132,'Capacity Summary'!$B$139:$B$238,0),4),IF(INDEX('Capacity Summary'!$I$139:$BH$238,MATCH('Capacity Backing (Hide)'!BG$132,'Capacity Summary'!$B$139:$B$238,0),MATCH('Capacity Backing (Hide)'!$A177,'Capacity Summary'!$I$138:$BH$138,0))&lt;&gt;0,INDEX('Capacity Summary'!$I$139:$BH$238,MATCH('Capacity Backing (Hide)'!BG$132,'Capacity Summary'!$B$139:$B$238,0),MATCH('Capacity Backing (Hide)'!$A177,'Capacity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(Hide)'!$A177,'Capacity Summary'!$I$138:$BH$138,0))="x",INDEX('Capacity Summary'!$C$139:$F$238,MATCH('Capacity Backing (Hide)'!BH$132,'Capacity Summary'!$B$139:$B$238,0),4),IF(INDEX('Capacity Summary'!$I$139:$BH$238,MATCH('Capacity Backing (Hide)'!BH$132,'Capacity Summary'!$B$139:$B$238,0),MATCH('Capacity Backing (Hide)'!$A177,'Capacity Summary'!$I$138:$BH$138,0))&lt;&gt;0,INDEX('Capacity Summary'!$I$139:$BH$238,MATCH('Capacity Backing (Hide)'!BH$132,'Capacity Summary'!$B$139:$B$238,0),MATCH('Capacity Backing (Hide)'!$A177,'Capacity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(Hide)'!$A177,'Capacity Summary'!$I$138:$BH$138,0))="x",INDEX('Capacity Summary'!$C$139:$F$238,MATCH('Capacity Backing (Hide)'!BI$132,'Capacity Summary'!$B$139:$B$238,0),4),IF(INDEX('Capacity Summary'!$I$139:$BH$238,MATCH('Capacity Backing (Hide)'!BI$132,'Capacity Summary'!$B$139:$B$238,0),MATCH('Capacity Backing (Hide)'!$A177,'Capacity Summary'!$I$138:$BH$138,0))&lt;&gt;0,INDEX('Capacity Summary'!$I$139:$BH$238,MATCH('Capacity Backing (Hide)'!BI$132,'Capacity Summary'!$B$139:$B$238,0),MATCH('Capacity Backing (Hide)'!$A177,'Capacity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(Hide)'!$A177,'Capacity Summary'!$I$138:$BH$138,0))="x",INDEX('Capacity Summary'!$C$139:$F$238,MATCH('Capacity Backing (Hide)'!BJ$132,'Capacity Summary'!$B$139:$B$238,0),4),IF(INDEX('Capacity Summary'!$I$139:$BH$238,MATCH('Capacity Backing (Hide)'!BJ$132,'Capacity Summary'!$B$139:$B$238,0),MATCH('Capacity Backing (Hide)'!$A177,'Capacity Summary'!$I$138:$BH$138,0))&lt;&gt;0,INDEX('Capacity Summary'!$I$139:$BH$238,MATCH('Capacity Backing (Hide)'!BJ$132,'Capacity Summary'!$B$139:$B$238,0),MATCH('Capacity Backing (Hide)'!$A177,'Capacity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(Hide)'!$A177,'Capacity Summary'!$I$138:$BH$138,0))="x",INDEX('Capacity Summary'!$C$139:$F$238,MATCH('Capacity Backing (Hide)'!BK$132,'Capacity Summary'!$B$139:$B$238,0),4),IF(INDEX('Capacity Summary'!$I$139:$BH$238,MATCH('Capacity Backing (Hide)'!BK$132,'Capacity Summary'!$B$139:$B$238,0),MATCH('Capacity Backing (Hide)'!$A177,'Capacity Summary'!$I$138:$BH$138,0))&lt;&gt;0,INDEX('Capacity Summary'!$I$139:$BH$238,MATCH('Capacity Backing (Hide)'!BK$132,'Capacity Summary'!$B$139:$B$238,0),MATCH('Capacity Backing (Hide)'!$A177,'Capacity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(Hide)'!$A177,'Capacity Summary'!$I$138:$BH$138,0))="x",INDEX('Capacity Summary'!$C$139:$F$238,MATCH('Capacity Backing (Hide)'!BL$132,'Capacity Summary'!$B$139:$B$238,0),4),IF(INDEX('Capacity Summary'!$I$139:$BH$238,MATCH('Capacity Backing (Hide)'!BL$132,'Capacity Summary'!$B$139:$B$238,0),MATCH('Capacity Backing (Hide)'!$A177,'Capacity Summary'!$I$138:$BH$138,0))&lt;&gt;0,INDEX('Capacity Summary'!$I$139:$BH$238,MATCH('Capacity Backing (Hide)'!BL$132,'Capacity Summary'!$B$139:$B$238,0),MATCH('Capacity Backing (Hide)'!$A177,'Capacity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(Hide)'!$A177,'Capacity Summary'!$I$138:$BH$138,0))="x",INDEX('Capacity Summary'!$C$139:$F$238,MATCH('Capacity Backing (Hide)'!BM$132,'Capacity Summary'!$B$139:$B$238,0),4),IF(INDEX('Capacity Summary'!$I$139:$BH$238,MATCH('Capacity Backing (Hide)'!BM$132,'Capacity Summary'!$B$139:$B$238,0),MATCH('Capacity Backing (Hide)'!$A177,'Capacity Summary'!$I$138:$BH$138,0))&lt;&gt;0,INDEX('Capacity Summary'!$I$139:$BH$238,MATCH('Capacity Backing (Hide)'!BM$132,'Capacity Summary'!$B$139:$B$238,0),MATCH('Capacity Backing (Hide)'!$A177,'Capacity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(Hide)'!$A177,'Capacity Summary'!$I$138:$BH$138,0))="x",INDEX('Capacity Summary'!$C$139:$F$238,MATCH('Capacity Backing (Hide)'!BN$132,'Capacity Summary'!$B$139:$B$238,0),4),IF(INDEX('Capacity Summary'!$I$139:$BH$238,MATCH('Capacity Backing (Hide)'!BN$132,'Capacity Summary'!$B$139:$B$238,0),MATCH('Capacity Backing (Hide)'!$A177,'Capacity Summary'!$I$138:$BH$138,0))&lt;&gt;0,INDEX('Capacity Summary'!$I$139:$BH$238,MATCH('Capacity Backing (Hide)'!BN$132,'Capacity Summary'!$B$139:$B$238,0),MATCH('Capacity Backing (Hide)'!$A177,'Capacity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(Hide)'!$A177,'Capacity Summary'!$I$138:$BH$138,0))="x",INDEX('Capacity Summary'!$C$139:$F$238,MATCH('Capacity Backing (Hide)'!BO$132,'Capacity Summary'!$B$139:$B$238,0),4),IF(INDEX('Capacity Summary'!$I$139:$BH$238,MATCH('Capacity Backing (Hide)'!BO$132,'Capacity Summary'!$B$139:$B$238,0),MATCH('Capacity Backing (Hide)'!$A177,'Capacity Summary'!$I$138:$BH$138,0))&lt;&gt;0,INDEX('Capacity Summary'!$I$139:$BH$238,MATCH('Capacity Backing (Hide)'!BO$132,'Capacity Summary'!$B$139:$B$238,0),MATCH('Capacity Backing (Hide)'!$A177,'Capacity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(Hide)'!$A177,'Capacity Summary'!$I$138:$BH$138,0))="x",INDEX('Capacity Summary'!$C$139:$F$238,MATCH('Capacity Backing (Hide)'!BP$132,'Capacity Summary'!$B$139:$B$238,0),4),IF(INDEX('Capacity Summary'!$I$139:$BH$238,MATCH('Capacity Backing (Hide)'!BP$132,'Capacity Summary'!$B$139:$B$238,0),MATCH('Capacity Backing (Hide)'!$A177,'Capacity Summary'!$I$138:$BH$138,0))&lt;&gt;0,INDEX('Capacity Summary'!$I$139:$BH$238,MATCH('Capacity Backing (Hide)'!BP$132,'Capacity Summary'!$B$139:$B$238,0),MATCH('Capacity Backing (Hide)'!$A177,'Capacity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(Hide)'!$A177,'Capacity Summary'!$I$138:$BH$138,0))="x",INDEX('Capacity Summary'!$C$139:$F$238,MATCH('Capacity Backing (Hide)'!BQ$132,'Capacity Summary'!$B$139:$B$238,0),4),IF(INDEX('Capacity Summary'!$I$139:$BH$238,MATCH('Capacity Backing (Hide)'!BQ$132,'Capacity Summary'!$B$139:$B$238,0),MATCH('Capacity Backing (Hide)'!$A177,'Capacity Summary'!$I$138:$BH$138,0))&lt;&gt;0,INDEX('Capacity Summary'!$I$139:$BH$238,MATCH('Capacity Backing (Hide)'!BQ$132,'Capacity Summary'!$B$139:$B$238,0),MATCH('Capacity Backing (Hide)'!$A177,'Capacity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(Hide)'!$A177,'Capacity Summary'!$I$138:$BH$138,0))="x",INDEX('Capacity Summary'!$C$139:$F$238,MATCH('Capacity Backing (Hide)'!BR$132,'Capacity Summary'!$B$139:$B$238,0),4),IF(INDEX('Capacity Summary'!$I$139:$BH$238,MATCH('Capacity Backing (Hide)'!BR$132,'Capacity Summary'!$B$139:$B$238,0),MATCH('Capacity Backing (Hide)'!$A177,'Capacity Summary'!$I$138:$BH$138,0))&lt;&gt;0,INDEX('Capacity Summary'!$I$139:$BH$238,MATCH('Capacity Backing (Hide)'!BR$132,'Capacity Summary'!$B$139:$B$238,0),MATCH('Capacity Backing (Hide)'!$A177,'Capacity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(Hide)'!$A177,'Capacity Summary'!$I$138:$BH$138,0))="x",INDEX('Capacity Summary'!$C$139:$F$238,MATCH('Capacity Backing (Hide)'!BS$132,'Capacity Summary'!$B$139:$B$238,0),4),IF(INDEX('Capacity Summary'!$I$139:$BH$238,MATCH('Capacity Backing (Hide)'!BS$132,'Capacity Summary'!$B$139:$B$238,0),MATCH('Capacity Backing (Hide)'!$A177,'Capacity Summary'!$I$138:$BH$138,0))&lt;&gt;0,INDEX('Capacity Summary'!$I$139:$BH$238,MATCH('Capacity Backing (Hide)'!BS$132,'Capacity Summary'!$B$139:$B$238,0),MATCH('Capacity Backing (Hide)'!$A177,'Capacity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(Hide)'!$A177,'Capacity Summary'!$I$138:$BH$138,0))="x",INDEX('Capacity Summary'!$C$139:$F$238,MATCH('Capacity Backing (Hide)'!BT$132,'Capacity Summary'!$B$139:$B$238,0),4),IF(INDEX('Capacity Summary'!$I$139:$BH$238,MATCH('Capacity Backing (Hide)'!BT$132,'Capacity Summary'!$B$139:$B$238,0),MATCH('Capacity Backing (Hide)'!$A177,'Capacity Summary'!$I$138:$BH$138,0))&lt;&gt;0,INDEX('Capacity Summary'!$I$139:$BH$238,MATCH('Capacity Backing (Hide)'!BT$132,'Capacity Summary'!$B$139:$B$238,0),MATCH('Capacity Backing (Hide)'!$A177,'Capacity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(Hide)'!$A177,'Capacity Summary'!$I$138:$BH$138,0))="x",INDEX('Capacity Summary'!$C$139:$F$238,MATCH('Capacity Backing (Hide)'!BU$132,'Capacity Summary'!$B$139:$B$238,0),4),IF(INDEX('Capacity Summary'!$I$139:$BH$238,MATCH('Capacity Backing (Hide)'!BU$132,'Capacity Summary'!$B$139:$B$238,0),MATCH('Capacity Backing (Hide)'!$A177,'Capacity Summary'!$I$138:$BH$138,0))&lt;&gt;0,INDEX('Capacity Summary'!$I$139:$BH$238,MATCH('Capacity Backing (Hide)'!BU$132,'Capacity Summary'!$B$139:$B$238,0),MATCH('Capacity Backing (Hide)'!$A177,'Capacity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(Hide)'!$A177,'Capacity Summary'!$I$138:$BH$138,0))="x",INDEX('Capacity Summary'!$C$139:$F$238,MATCH('Capacity Backing (Hide)'!BV$132,'Capacity Summary'!$B$139:$B$238,0),4),IF(INDEX('Capacity Summary'!$I$139:$BH$238,MATCH('Capacity Backing (Hide)'!BV$132,'Capacity Summary'!$B$139:$B$238,0),MATCH('Capacity Backing (Hide)'!$A177,'Capacity Summary'!$I$138:$BH$138,0))&lt;&gt;0,INDEX('Capacity Summary'!$I$139:$BH$238,MATCH('Capacity Backing (Hide)'!BV$132,'Capacity Summary'!$B$139:$B$238,0),MATCH('Capacity Backing (Hide)'!$A177,'Capacity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(Hide)'!$A177,'Capacity Summary'!$I$138:$BH$138,0))="x",INDEX('Capacity Summary'!$C$139:$F$238,MATCH('Capacity Backing (Hide)'!BW$132,'Capacity Summary'!$B$139:$B$238,0),4),IF(INDEX('Capacity Summary'!$I$139:$BH$238,MATCH('Capacity Backing (Hide)'!BW$132,'Capacity Summary'!$B$139:$B$238,0),MATCH('Capacity Backing (Hide)'!$A177,'Capacity Summary'!$I$138:$BH$138,0))&lt;&gt;0,INDEX('Capacity Summary'!$I$139:$BH$238,MATCH('Capacity Backing (Hide)'!BW$132,'Capacity Summary'!$B$139:$B$238,0),MATCH('Capacity Backing (Hide)'!$A177,'Capacity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(Hide)'!$A177,'Capacity Summary'!$I$138:$BH$138,0))="x",INDEX('Capacity Summary'!$C$139:$F$238,MATCH('Capacity Backing (Hide)'!BX$132,'Capacity Summary'!$B$139:$B$238,0),4),IF(INDEX('Capacity Summary'!$I$139:$BH$238,MATCH('Capacity Backing (Hide)'!BX$132,'Capacity Summary'!$B$139:$B$238,0),MATCH('Capacity Backing (Hide)'!$A177,'Capacity Summary'!$I$138:$BH$138,0))&lt;&gt;0,INDEX('Capacity Summary'!$I$139:$BH$238,MATCH('Capacity Backing (Hide)'!BX$132,'Capacity Summary'!$B$139:$B$238,0),MATCH('Capacity Backing (Hide)'!$A177,'Capacity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(Hide)'!$A177,'Capacity Summary'!$I$138:$BH$138,0))="x",INDEX('Capacity Summary'!$C$139:$F$238,MATCH('Capacity Backing (Hide)'!BY$132,'Capacity Summary'!$B$139:$B$238,0),4),IF(INDEX('Capacity Summary'!$I$139:$BH$238,MATCH('Capacity Backing (Hide)'!BY$132,'Capacity Summary'!$B$139:$B$238,0),MATCH('Capacity Backing (Hide)'!$A177,'Capacity Summary'!$I$138:$BH$138,0))&lt;&gt;0,INDEX('Capacity Summary'!$I$139:$BH$238,MATCH('Capacity Backing (Hide)'!BY$132,'Capacity Summary'!$B$139:$B$238,0),MATCH('Capacity Backing (Hide)'!$A177,'Capacity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(Hide)'!$A177,'Capacity Summary'!$I$138:$BH$138,0))="x",INDEX('Capacity Summary'!$C$139:$F$238,MATCH('Capacity Backing (Hide)'!BZ$132,'Capacity Summary'!$B$139:$B$238,0),4),IF(INDEX('Capacity Summary'!$I$139:$BH$238,MATCH('Capacity Backing (Hide)'!BZ$132,'Capacity Summary'!$B$139:$B$238,0),MATCH('Capacity Backing (Hide)'!$A177,'Capacity Summary'!$I$138:$BH$138,0))&lt;&gt;0,INDEX('Capacity Summary'!$I$139:$BH$238,MATCH('Capacity Backing (Hide)'!BZ$132,'Capacity Summary'!$B$139:$B$238,0),MATCH('Capacity Backing (Hide)'!$A177,'Capacity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(Hide)'!$A177,'Capacity Summary'!$I$138:$BH$138,0))="x",INDEX('Capacity Summary'!$C$139:$F$238,MATCH('Capacity Backing (Hide)'!CA$132,'Capacity Summary'!$B$139:$B$238,0),4),IF(INDEX('Capacity Summary'!$I$139:$BH$238,MATCH('Capacity Backing (Hide)'!CA$132,'Capacity Summary'!$B$139:$B$238,0),MATCH('Capacity Backing (Hide)'!$A177,'Capacity Summary'!$I$138:$BH$138,0))&lt;&gt;0,INDEX('Capacity Summary'!$I$139:$BH$238,MATCH('Capacity Backing (Hide)'!CA$132,'Capacity Summary'!$B$139:$B$238,0),MATCH('Capacity Backing (Hide)'!$A177,'Capacity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(Hide)'!$A177,'Capacity Summary'!$I$138:$BH$138,0))="x",INDEX('Capacity Summary'!$C$139:$F$238,MATCH('Capacity Backing (Hide)'!CB$132,'Capacity Summary'!$B$139:$B$238,0),4),IF(INDEX('Capacity Summary'!$I$139:$BH$238,MATCH('Capacity Backing (Hide)'!CB$132,'Capacity Summary'!$B$139:$B$238,0),MATCH('Capacity Backing (Hide)'!$A177,'Capacity Summary'!$I$138:$BH$138,0))&lt;&gt;0,INDEX('Capacity Summary'!$I$139:$BH$238,MATCH('Capacity Backing (Hide)'!CB$132,'Capacity Summary'!$B$139:$B$238,0),MATCH('Capacity Backing (Hide)'!$A177,'Capacity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(Hide)'!$A177,'Capacity Summary'!$I$138:$BH$138,0))="x",INDEX('Capacity Summary'!$C$139:$F$238,MATCH('Capacity Backing (Hide)'!CC$132,'Capacity Summary'!$B$139:$B$238,0),4),IF(INDEX('Capacity Summary'!$I$139:$BH$238,MATCH('Capacity Backing (Hide)'!CC$132,'Capacity Summary'!$B$139:$B$238,0),MATCH('Capacity Backing (Hide)'!$A177,'Capacity Summary'!$I$138:$BH$138,0))&lt;&gt;0,INDEX('Capacity Summary'!$I$139:$BH$238,MATCH('Capacity Backing (Hide)'!CC$132,'Capacity Summary'!$B$139:$B$238,0),MATCH('Capacity Backing (Hide)'!$A177,'Capacity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(Hide)'!$A177,'Capacity Summary'!$I$138:$BH$138,0))="x",INDEX('Capacity Summary'!$C$139:$F$238,MATCH('Capacity Backing (Hide)'!CD$132,'Capacity Summary'!$B$139:$B$238,0),4),IF(INDEX('Capacity Summary'!$I$139:$BH$238,MATCH('Capacity Backing (Hide)'!CD$132,'Capacity Summary'!$B$139:$B$238,0),MATCH('Capacity Backing (Hide)'!$A177,'Capacity Summary'!$I$138:$BH$138,0))&lt;&gt;0,INDEX('Capacity Summary'!$I$139:$BH$238,MATCH('Capacity Backing (Hide)'!CD$132,'Capacity Summary'!$B$139:$B$238,0),MATCH('Capacity Backing (Hide)'!$A177,'Capacity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(Hide)'!$A177,'Capacity Summary'!$I$138:$BH$138,0))="x",INDEX('Capacity Summary'!$C$139:$F$238,MATCH('Capacity Backing (Hide)'!CE$132,'Capacity Summary'!$B$139:$B$238,0),4),IF(INDEX('Capacity Summary'!$I$139:$BH$238,MATCH('Capacity Backing (Hide)'!CE$132,'Capacity Summary'!$B$139:$B$238,0),MATCH('Capacity Backing (Hide)'!$A177,'Capacity Summary'!$I$138:$BH$138,0))&lt;&gt;0,INDEX('Capacity Summary'!$I$139:$BH$238,MATCH('Capacity Backing (Hide)'!CE$132,'Capacity Summary'!$B$139:$B$238,0),MATCH('Capacity Backing (Hide)'!$A177,'Capacity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(Hide)'!$A177,'Capacity Summary'!$I$138:$BH$138,0))="x",INDEX('Capacity Summary'!$C$139:$F$238,MATCH('Capacity Backing (Hide)'!CF$132,'Capacity Summary'!$B$139:$B$238,0),4),IF(INDEX('Capacity Summary'!$I$139:$BH$238,MATCH('Capacity Backing (Hide)'!CF$132,'Capacity Summary'!$B$139:$B$238,0),MATCH('Capacity Backing (Hide)'!$A177,'Capacity Summary'!$I$138:$BH$138,0))&lt;&gt;0,INDEX('Capacity Summary'!$I$139:$BH$238,MATCH('Capacity Backing (Hide)'!CF$132,'Capacity Summary'!$B$139:$B$238,0),MATCH('Capacity Backing (Hide)'!$A177,'Capacity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(Hide)'!$A177,'Capacity Summary'!$I$138:$BH$138,0))="x",INDEX('Capacity Summary'!$C$139:$F$238,MATCH('Capacity Backing (Hide)'!CG$132,'Capacity Summary'!$B$139:$B$238,0),4),IF(INDEX('Capacity Summary'!$I$139:$BH$238,MATCH('Capacity Backing (Hide)'!CG$132,'Capacity Summary'!$B$139:$B$238,0),MATCH('Capacity Backing (Hide)'!$A177,'Capacity Summary'!$I$138:$BH$138,0))&lt;&gt;0,INDEX('Capacity Summary'!$I$139:$BH$238,MATCH('Capacity Backing (Hide)'!CG$132,'Capacity Summary'!$B$139:$B$238,0),MATCH('Capacity Backing (Hide)'!$A177,'Capacity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(Hide)'!$A177,'Capacity Summary'!$I$138:$BH$138,0))="x",INDEX('Capacity Summary'!$C$139:$F$238,MATCH('Capacity Backing (Hide)'!CH$132,'Capacity Summary'!$B$139:$B$238,0),4),IF(INDEX('Capacity Summary'!$I$139:$BH$238,MATCH('Capacity Backing (Hide)'!CH$132,'Capacity Summary'!$B$139:$B$238,0),MATCH('Capacity Backing (Hide)'!$A177,'Capacity Summary'!$I$138:$BH$138,0))&lt;&gt;0,INDEX('Capacity Summary'!$I$139:$BH$238,MATCH('Capacity Backing (Hide)'!CH$132,'Capacity Summary'!$B$139:$B$238,0),MATCH('Capacity Backing (Hide)'!$A177,'Capacity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(Hide)'!$A177,'Capacity Summary'!$I$138:$BH$138,0))="x",INDEX('Capacity Summary'!$C$139:$F$238,MATCH('Capacity Backing (Hide)'!CI$132,'Capacity Summary'!$B$139:$B$238,0),4),IF(INDEX('Capacity Summary'!$I$139:$BH$238,MATCH('Capacity Backing (Hide)'!CI$132,'Capacity Summary'!$B$139:$B$238,0),MATCH('Capacity Backing (Hide)'!$A177,'Capacity Summary'!$I$138:$BH$138,0))&lt;&gt;0,INDEX('Capacity Summary'!$I$139:$BH$238,MATCH('Capacity Backing (Hide)'!CI$132,'Capacity Summary'!$B$139:$B$238,0),MATCH('Capacity Backing (Hide)'!$A177,'Capacity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(Hide)'!$A177,'Capacity Summary'!$I$138:$BH$138,0))="x",INDEX('Capacity Summary'!$C$139:$F$238,MATCH('Capacity Backing (Hide)'!CJ$132,'Capacity Summary'!$B$139:$B$238,0),4),IF(INDEX('Capacity Summary'!$I$139:$BH$238,MATCH('Capacity Backing (Hide)'!CJ$132,'Capacity Summary'!$B$139:$B$238,0),MATCH('Capacity Backing (Hide)'!$A177,'Capacity Summary'!$I$138:$BH$138,0))&lt;&gt;0,INDEX('Capacity Summary'!$I$139:$BH$238,MATCH('Capacity Backing (Hide)'!CJ$132,'Capacity Summary'!$B$139:$B$238,0),MATCH('Capacity Backing (Hide)'!$A177,'Capacity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(Hide)'!$A177,'Capacity Summary'!$I$138:$BH$138,0))="x",INDEX('Capacity Summary'!$C$139:$F$238,MATCH('Capacity Backing (Hide)'!CK$132,'Capacity Summary'!$B$139:$B$238,0),4),IF(INDEX('Capacity Summary'!$I$139:$BH$238,MATCH('Capacity Backing (Hide)'!CK$132,'Capacity Summary'!$B$139:$B$238,0),MATCH('Capacity Backing (Hide)'!$A177,'Capacity Summary'!$I$138:$BH$138,0))&lt;&gt;0,INDEX('Capacity Summary'!$I$139:$BH$238,MATCH('Capacity Backing (Hide)'!CK$132,'Capacity Summary'!$B$139:$B$238,0),MATCH('Capacity Backing (Hide)'!$A177,'Capacity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(Hide)'!$A177,'Capacity Summary'!$I$138:$BH$138,0))="x",INDEX('Capacity Summary'!$C$139:$F$238,MATCH('Capacity Backing (Hide)'!CL$132,'Capacity Summary'!$B$139:$B$238,0),4),IF(INDEX('Capacity Summary'!$I$139:$BH$238,MATCH('Capacity Backing (Hide)'!CL$132,'Capacity Summary'!$B$139:$B$238,0),MATCH('Capacity Backing (Hide)'!$A177,'Capacity Summary'!$I$138:$BH$138,0))&lt;&gt;0,INDEX('Capacity Summary'!$I$139:$BH$238,MATCH('Capacity Backing (Hide)'!CL$132,'Capacity Summary'!$B$139:$B$238,0),MATCH('Capacity Backing (Hide)'!$A177,'Capacity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(Hide)'!$A177,'Capacity Summary'!$I$138:$BH$138,0))="x",INDEX('Capacity Summary'!$C$139:$F$238,MATCH('Capacity Backing (Hide)'!CM$132,'Capacity Summary'!$B$139:$B$238,0),4),IF(INDEX('Capacity Summary'!$I$139:$BH$238,MATCH('Capacity Backing (Hide)'!CM$132,'Capacity Summary'!$B$139:$B$238,0),MATCH('Capacity Backing (Hide)'!$A177,'Capacity Summary'!$I$138:$BH$138,0))&lt;&gt;0,INDEX('Capacity Summary'!$I$139:$BH$238,MATCH('Capacity Backing (Hide)'!CM$132,'Capacity Summary'!$B$139:$B$238,0),MATCH('Capacity Backing (Hide)'!$A177,'Capacity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(Hide)'!$A177,'Capacity Summary'!$I$138:$BH$138,0))="x",INDEX('Capacity Summary'!$C$139:$F$238,MATCH('Capacity Backing (Hide)'!CN$132,'Capacity Summary'!$B$139:$B$238,0),4),IF(INDEX('Capacity Summary'!$I$139:$BH$238,MATCH('Capacity Backing (Hide)'!CN$132,'Capacity Summary'!$B$139:$B$238,0),MATCH('Capacity Backing (Hide)'!$A177,'Capacity Summary'!$I$138:$BH$138,0))&lt;&gt;0,INDEX('Capacity Summary'!$I$139:$BH$238,MATCH('Capacity Backing (Hide)'!CN$132,'Capacity Summary'!$B$139:$B$238,0),MATCH('Capacity Backing (Hide)'!$A177,'Capacity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(Hide)'!$A177,'Capacity Summary'!$I$138:$BH$138,0))="x",INDEX('Capacity Summary'!$C$139:$F$238,MATCH('Capacity Backing (Hide)'!CO$132,'Capacity Summary'!$B$139:$B$238,0),4),IF(INDEX('Capacity Summary'!$I$139:$BH$238,MATCH('Capacity Backing (Hide)'!CO$132,'Capacity Summary'!$B$139:$B$238,0),MATCH('Capacity Backing (Hide)'!$A177,'Capacity Summary'!$I$138:$BH$138,0))&lt;&gt;0,INDEX('Capacity Summary'!$I$139:$BH$238,MATCH('Capacity Backing (Hide)'!CO$132,'Capacity Summary'!$B$139:$B$238,0),MATCH('Capacity Backing (Hide)'!$A177,'Capacity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(Hide)'!$A177,'Capacity Summary'!$I$138:$BH$138,0))="x",INDEX('Capacity Summary'!$C$139:$F$238,MATCH('Capacity Backing (Hide)'!CP$132,'Capacity Summary'!$B$139:$B$238,0),4),IF(INDEX('Capacity Summary'!$I$139:$BH$238,MATCH('Capacity Backing (Hide)'!CP$132,'Capacity Summary'!$B$139:$B$238,0),MATCH('Capacity Backing (Hide)'!$A177,'Capacity Summary'!$I$138:$BH$138,0))&lt;&gt;0,INDEX('Capacity Summary'!$I$139:$BH$238,MATCH('Capacity Backing (Hide)'!CP$132,'Capacity Summary'!$B$139:$B$238,0),MATCH('Capacity Backing (Hide)'!$A177,'Capacity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(Hide)'!$A177,'Capacity Summary'!$I$138:$BH$138,0))="x",INDEX('Capacity Summary'!$C$139:$F$238,MATCH('Capacity Backing (Hide)'!CQ$132,'Capacity Summary'!$B$139:$B$238,0),4),IF(INDEX('Capacity Summary'!$I$139:$BH$238,MATCH('Capacity Backing (Hide)'!CQ$132,'Capacity Summary'!$B$139:$B$238,0),MATCH('Capacity Backing (Hide)'!$A177,'Capacity Summary'!$I$138:$BH$138,0))&lt;&gt;0,INDEX('Capacity Summary'!$I$139:$BH$238,MATCH('Capacity Backing (Hide)'!CQ$132,'Capacity Summary'!$B$139:$B$238,0),MATCH('Capacity Backing (Hide)'!$A177,'Capacity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(Hide)'!$A177,'Capacity Summary'!$I$138:$BH$138,0))="x",INDEX('Capacity Summary'!$C$139:$F$238,MATCH('Capacity Backing (Hide)'!CR$132,'Capacity Summary'!$B$139:$B$238,0),4),IF(INDEX('Capacity Summary'!$I$139:$BH$238,MATCH('Capacity Backing (Hide)'!CR$132,'Capacity Summary'!$B$139:$B$238,0),MATCH('Capacity Backing (Hide)'!$A177,'Capacity Summary'!$I$138:$BH$138,0))&lt;&gt;0,INDEX('Capacity Summary'!$I$139:$BH$238,MATCH('Capacity Backing (Hide)'!CR$132,'Capacity Summary'!$B$139:$B$238,0),MATCH('Capacity Backing (Hide)'!$A177,'Capacity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(Hide)'!$A177,'Capacity Summary'!$I$138:$BH$138,0))="x",INDEX('Capacity Summary'!$C$139:$F$238,MATCH('Capacity Backing (Hide)'!CS$132,'Capacity Summary'!$B$139:$B$238,0),4),IF(INDEX('Capacity Summary'!$I$139:$BH$238,MATCH('Capacity Backing (Hide)'!CS$132,'Capacity Summary'!$B$139:$B$238,0),MATCH('Capacity Backing (Hide)'!$A177,'Capacity Summary'!$I$138:$BH$138,0))&lt;&gt;0,INDEX('Capacity Summary'!$I$139:$BH$238,MATCH('Capacity Backing (Hide)'!CS$132,'Capacity Summary'!$B$139:$B$238,0),MATCH('Capacity Backing (Hide)'!$A177,'Capacity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(Hide)'!$A177,'Capacity Summary'!$I$138:$BH$138,0))="x",INDEX('Capacity Summary'!$C$139:$F$238,MATCH('Capacity Backing (Hide)'!CT$132,'Capacity Summary'!$B$139:$B$238,0),4),IF(INDEX('Capacity Summary'!$I$139:$BH$238,MATCH('Capacity Backing (Hide)'!CT$132,'Capacity Summary'!$B$139:$B$238,0),MATCH('Capacity Backing (Hide)'!$A177,'Capacity Summary'!$I$138:$BH$138,0))&lt;&gt;0,INDEX('Capacity Summary'!$I$139:$BH$238,MATCH('Capacity Backing (Hide)'!CT$132,'Capacity Summary'!$B$139:$B$238,0),MATCH('Capacity Backing (Hide)'!$A177,'Capacity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(Hide)'!$A177,'Capacity Summary'!$I$138:$BH$138,0))="x",INDEX('Capacity Summary'!$C$139:$F$238,MATCH('Capacity Backing (Hide)'!CU$132,'Capacity Summary'!$B$139:$B$238,0),4),IF(INDEX('Capacity Summary'!$I$139:$BH$238,MATCH('Capacity Backing (Hide)'!CU$132,'Capacity Summary'!$B$139:$B$238,0),MATCH('Capacity Backing (Hide)'!$A177,'Capacity Summary'!$I$138:$BH$138,0))&lt;&gt;0,INDEX('Capacity Summary'!$I$139:$BH$238,MATCH('Capacity Backing (Hide)'!CU$132,'Capacity Summary'!$B$139:$B$238,0),MATCH('Capacity Backing (Hide)'!$A177,'Capacity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(Hide)'!$A177,'Capacity Summary'!$I$138:$BH$138,0))="x",INDEX('Capacity Summary'!$C$139:$F$238,MATCH('Capacity Backing (Hide)'!CV$132,'Capacity Summary'!$B$139:$B$238,0),4),IF(INDEX('Capacity Summary'!$I$139:$BH$238,MATCH('Capacity Backing (Hide)'!CV$132,'Capacity Summary'!$B$139:$B$238,0),MATCH('Capacity Backing (Hide)'!$A177,'Capacity Summary'!$I$138:$BH$138,0))&lt;&gt;0,INDEX('Capacity Summary'!$I$139:$BH$238,MATCH('Capacity Backing (Hide)'!CV$132,'Capacity Summary'!$B$139:$B$238,0),MATCH('Capacity Backing (Hide)'!$A177,'Capacity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(Hide)'!$A177,'Capacity Summary'!$I$138:$BH$138,0))="x",INDEX('Capacity Summary'!$C$139:$F$238,MATCH('Capacity Backing (Hide)'!CW$132,'Capacity Summary'!$B$139:$B$238,0),4),IF(INDEX('Capacity Summary'!$I$139:$BH$238,MATCH('Capacity Backing (Hide)'!CW$132,'Capacity Summary'!$B$139:$B$238,0),MATCH('Capacity Backing (Hide)'!$A177,'Capacity Summary'!$I$138:$BH$138,0))&lt;&gt;0,INDEX('Capacity Summary'!$I$139:$BH$238,MATCH('Capacity Backing (Hide)'!CW$132,'Capacity Summary'!$B$139:$B$238,0),MATCH('Capacity Backing (Hide)'!$A177,'Capacity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(Hide)'!$A178,'Capacity Summary'!$I$138:$BH$138,0))="x",INDEX('Capacity Summary'!$C$139:$F$238,MATCH('Capacity Backing (Hide)'!B$132,'Capacity Summary'!$B$139:$B$238,0),4),IF(INDEX('Capacity Summary'!$I$139:$BH$238,MATCH('Capacity Backing (Hide)'!B$132,'Capacity Summary'!$B$139:$B$238,0),MATCH('Capacity Backing (Hide)'!$A178,'Capacity Summary'!$I$138:$BH$138,0))&lt;&gt;0,INDEX('Capacity Summary'!$I$139:$BH$238,MATCH('Capacity Backing (Hide)'!B$132,'Capacity Summary'!$B$139:$B$238,0),MATCH('Capacity Backing (Hide)'!$A178,'Capacity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(Hide)'!$A178,'Capacity Summary'!$I$138:$BH$138,0))="x",INDEX('Capacity Summary'!$C$139:$F$238,MATCH('Capacity Backing (Hide)'!C$132,'Capacity Summary'!$B$139:$B$238,0),4),IF(INDEX('Capacity Summary'!$I$139:$BH$238,MATCH('Capacity Backing (Hide)'!C$132,'Capacity Summary'!$B$139:$B$238,0),MATCH('Capacity Backing (Hide)'!$A178,'Capacity Summary'!$I$138:$BH$138,0))&lt;&gt;0,INDEX('Capacity Summary'!$I$139:$BH$238,MATCH('Capacity Backing (Hide)'!C$132,'Capacity Summary'!$B$139:$B$238,0),MATCH('Capacity Backing (Hide)'!$A178,'Capacity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(Hide)'!$A178,'Capacity Summary'!$I$138:$BH$138,0))="x",INDEX('Capacity Summary'!$C$139:$F$238,MATCH('Capacity Backing (Hide)'!D$132,'Capacity Summary'!$B$139:$B$238,0),4),IF(INDEX('Capacity Summary'!$I$139:$BH$238,MATCH('Capacity Backing (Hide)'!D$132,'Capacity Summary'!$B$139:$B$238,0),MATCH('Capacity Backing (Hide)'!$A178,'Capacity Summary'!$I$138:$BH$138,0))&lt;&gt;0,INDEX('Capacity Summary'!$I$139:$BH$238,MATCH('Capacity Backing (Hide)'!D$132,'Capacity Summary'!$B$139:$B$238,0),MATCH('Capacity Backing (Hide)'!$A178,'Capacity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(Hide)'!$A178,'Capacity Summary'!$I$138:$BH$138,0))="x",INDEX('Capacity Summary'!$C$139:$F$238,MATCH('Capacity Backing (Hide)'!E$132,'Capacity Summary'!$B$139:$B$238,0),4),IF(INDEX('Capacity Summary'!$I$139:$BH$238,MATCH('Capacity Backing (Hide)'!E$132,'Capacity Summary'!$B$139:$B$238,0),MATCH('Capacity Backing (Hide)'!$A178,'Capacity Summary'!$I$138:$BH$138,0))&lt;&gt;0,INDEX('Capacity Summary'!$I$139:$BH$238,MATCH('Capacity Backing (Hide)'!E$132,'Capacity Summary'!$B$139:$B$238,0),MATCH('Capacity Backing (Hide)'!$A178,'Capacity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(Hide)'!$A178,'Capacity Summary'!$I$138:$BH$138,0))="x",INDEX('Capacity Summary'!$C$139:$F$238,MATCH('Capacity Backing (Hide)'!F$132,'Capacity Summary'!$B$139:$B$238,0),4),IF(INDEX('Capacity Summary'!$I$139:$BH$238,MATCH('Capacity Backing (Hide)'!F$132,'Capacity Summary'!$B$139:$B$238,0),MATCH('Capacity Backing (Hide)'!$A178,'Capacity Summary'!$I$138:$BH$138,0))&lt;&gt;0,INDEX('Capacity Summary'!$I$139:$BH$238,MATCH('Capacity Backing (Hide)'!F$132,'Capacity Summary'!$B$139:$B$238,0),MATCH('Capacity Backing (Hide)'!$A178,'Capacity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(Hide)'!$A178,'Capacity Summary'!$I$138:$BH$138,0))="x",INDEX('Capacity Summary'!$C$139:$F$238,MATCH('Capacity Backing (Hide)'!G$132,'Capacity Summary'!$B$139:$B$238,0),4),IF(INDEX('Capacity Summary'!$I$139:$BH$238,MATCH('Capacity Backing (Hide)'!G$132,'Capacity Summary'!$B$139:$B$238,0),MATCH('Capacity Backing (Hide)'!$A178,'Capacity Summary'!$I$138:$BH$138,0))&lt;&gt;0,INDEX('Capacity Summary'!$I$139:$BH$238,MATCH('Capacity Backing (Hide)'!G$132,'Capacity Summary'!$B$139:$B$238,0),MATCH('Capacity Backing (Hide)'!$A178,'Capacity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(Hide)'!$A178,'Capacity Summary'!$I$138:$BH$138,0))="x",INDEX('Capacity Summary'!$C$139:$F$238,MATCH('Capacity Backing (Hide)'!H$132,'Capacity Summary'!$B$139:$B$238,0),4),IF(INDEX('Capacity Summary'!$I$139:$BH$238,MATCH('Capacity Backing (Hide)'!H$132,'Capacity Summary'!$B$139:$B$238,0),MATCH('Capacity Backing (Hide)'!$A178,'Capacity Summary'!$I$138:$BH$138,0))&lt;&gt;0,INDEX('Capacity Summary'!$I$139:$BH$238,MATCH('Capacity Backing (Hide)'!H$132,'Capacity Summary'!$B$139:$B$238,0),MATCH('Capacity Backing (Hide)'!$A178,'Capacity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(Hide)'!$A178,'Capacity Summary'!$I$138:$BH$138,0))="x",INDEX('Capacity Summary'!$C$139:$F$238,MATCH('Capacity Backing (Hide)'!I$132,'Capacity Summary'!$B$139:$B$238,0),4),IF(INDEX('Capacity Summary'!$I$139:$BH$238,MATCH('Capacity Backing (Hide)'!I$132,'Capacity Summary'!$B$139:$B$238,0),MATCH('Capacity Backing (Hide)'!$A178,'Capacity Summary'!$I$138:$BH$138,0))&lt;&gt;0,INDEX('Capacity Summary'!$I$139:$BH$238,MATCH('Capacity Backing (Hide)'!I$132,'Capacity Summary'!$B$139:$B$238,0),MATCH('Capacity Backing (Hide)'!$A178,'Capacity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(Hide)'!$A178,'Capacity Summary'!$I$138:$BH$138,0))="x",INDEX('Capacity Summary'!$C$139:$F$238,MATCH('Capacity Backing (Hide)'!J$132,'Capacity Summary'!$B$139:$B$238,0),4),IF(INDEX('Capacity Summary'!$I$139:$BH$238,MATCH('Capacity Backing (Hide)'!J$132,'Capacity Summary'!$B$139:$B$238,0),MATCH('Capacity Backing (Hide)'!$A178,'Capacity Summary'!$I$138:$BH$138,0))&lt;&gt;0,INDEX('Capacity Summary'!$I$139:$BH$238,MATCH('Capacity Backing (Hide)'!J$132,'Capacity Summary'!$B$139:$B$238,0),MATCH('Capacity Backing (Hide)'!$A178,'Capacity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(Hide)'!$A178,'Capacity Summary'!$I$138:$BH$138,0))="x",INDEX('Capacity Summary'!$C$139:$F$238,MATCH('Capacity Backing (Hide)'!K$132,'Capacity Summary'!$B$139:$B$238,0),4),IF(INDEX('Capacity Summary'!$I$139:$BH$238,MATCH('Capacity Backing (Hide)'!K$132,'Capacity Summary'!$B$139:$B$238,0),MATCH('Capacity Backing (Hide)'!$A178,'Capacity Summary'!$I$138:$BH$138,0))&lt;&gt;0,INDEX('Capacity Summary'!$I$139:$BH$238,MATCH('Capacity Backing (Hide)'!K$132,'Capacity Summary'!$B$139:$B$238,0),MATCH('Capacity Backing (Hide)'!$A178,'Capacity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(Hide)'!$A178,'Capacity Summary'!$I$138:$BH$138,0))="x",INDEX('Capacity Summary'!$C$139:$F$238,MATCH('Capacity Backing (Hide)'!L$132,'Capacity Summary'!$B$139:$B$238,0),4),IF(INDEX('Capacity Summary'!$I$139:$BH$238,MATCH('Capacity Backing (Hide)'!L$132,'Capacity Summary'!$B$139:$B$238,0),MATCH('Capacity Backing (Hide)'!$A178,'Capacity Summary'!$I$138:$BH$138,0))&lt;&gt;0,INDEX('Capacity Summary'!$I$139:$BH$238,MATCH('Capacity Backing (Hide)'!L$132,'Capacity Summary'!$B$139:$B$238,0),MATCH('Capacity Backing (Hide)'!$A178,'Capacity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(Hide)'!$A178,'Capacity Summary'!$I$138:$BH$138,0))="x",INDEX('Capacity Summary'!$C$139:$F$238,MATCH('Capacity Backing (Hide)'!M$132,'Capacity Summary'!$B$139:$B$238,0),4),IF(INDEX('Capacity Summary'!$I$139:$BH$238,MATCH('Capacity Backing (Hide)'!M$132,'Capacity Summary'!$B$139:$B$238,0),MATCH('Capacity Backing (Hide)'!$A178,'Capacity Summary'!$I$138:$BH$138,0))&lt;&gt;0,INDEX('Capacity Summary'!$I$139:$BH$238,MATCH('Capacity Backing (Hide)'!M$132,'Capacity Summary'!$B$139:$B$238,0),MATCH('Capacity Backing (Hide)'!$A178,'Capacity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(Hide)'!$A178,'Capacity Summary'!$I$138:$BH$138,0))="x",INDEX('Capacity Summary'!$C$139:$F$238,MATCH('Capacity Backing (Hide)'!N$132,'Capacity Summary'!$B$139:$B$238,0),4),IF(INDEX('Capacity Summary'!$I$139:$BH$238,MATCH('Capacity Backing (Hide)'!N$132,'Capacity Summary'!$B$139:$B$238,0),MATCH('Capacity Backing (Hide)'!$A178,'Capacity Summary'!$I$138:$BH$138,0))&lt;&gt;0,INDEX('Capacity Summary'!$I$139:$BH$238,MATCH('Capacity Backing (Hide)'!N$132,'Capacity Summary'!$B$139:$B$238,0),MATCH('Capacity Backing (Hide)'!$A178,'Capacity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(Hide)'!$A178,'Capacity Summary'!$I$138:$BH$138,0))="x",INDEX('Capacity Summary'!$C$139:$F$238,MATCH('Capacity Backing (Hide)'!O$132,'Capacity Summary'!$B$139:$B$238,0),4),IF(INDEX('Capacity Summary'!$I$139:$BH$238,MATCH('Capacity Backing (Hide)'!O$132,'Capacity Summary'!$B$139:$B$238,0),MATCH('Capacity Backing (Hide)'!$A178,'Capacity Summary'!$I$138:$BH$138,0))&lt;&gt;0,INDEX('Capacity Summary'!$I$139:$BH$238,MATCH('Capacity Backing (Hide)'!O$132,'Capacity Summary'!$B$139:$B$238,0),MATCH('Capacity Backing (Hide)'!$A178,'Capacity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(Hide)'!$A178,'Capacity Summary'!$I$138:$BH$138,0))="x",INDEX('Capacity Summary'!$C$139:$F$238,MATCH('Capacity Backing (Hide)'!P$132,'Capacity Summary'!$B$139:$B$238,0),4),IF(INDEX('Capacity Summary'!$I$139:$BH$238,MATCH('Capacity Backing (Hide)'!P$132,'Capacity Summary'!$B$139:$B$238,0),MATCH('Capacity Backing (Hide)'!$A178,'Capacity Summary'!$I$138:$BH$138,0))&lt;&gt;0,INDEX('Capacity Summary'!$I$139:$BH$238,MATCH('Capacity Backing (Hide)'!P$132,'Capacity Summary'!$B$139:$B$238,0),MATCH('Capacity Backing (Hide)'!$A178,'Capacity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(Hide)'!$A178,'Capacity Summary'!$I$138:$BH$138,0))="x",INDEX('Capacity Summary'!$C$139:$F$238,MATCH('Capacity Backing (Hide)'!Q$132,'Capacity Summary'!$B$139:$B$238,0),4),IF(INDEX('Capacity Summary'!$I$139:$BH$238,MATCH('Capacity Backing (Hide)'!Q$132,'Capacity Summary'!$B$139:$B$238,0),MATCH('Capacity Backing (Hide)'!$A178,'Capacity Summary'!$I$138:$BH$138,0))&lt;&gt;0,INDEX('Capacity Summary'!$I$139:$BH$238,MATCH('Capacity Backing (Hide)'!Q$132,'Capacity Summary'!$B$139:$B$238,0),MATCH('Capacity Backing (Hide)'!$A178,'Capacity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(Hide)'!$A178,'Capacity Summary'!$I$138:$BH$138,0))="x",INDEX('Capacity Summary'!$C$139:$F$238,MATCH('Capacity Backing (Hide)'!R$132,'Capacity Summary'!$B$139:$B$238,0),4),IF(INDEX('Capacity Summary'!$I$139:$BH$238,MATCH('Capacity Backing (Hide)'!R$132,'Capacity Summary'!$B$139:$B$238,0),MATCH('Capacity Backing (Hide)'!$A178,'Capacity Summary'!$I$138:$BH$138,0))&lt;&gt;0,INDEX('Capacity Summary'!$I$139:$BH$238,MATCH('Capacity Backing (Hide)'!R$132,'Capacity Summary'!$B$139:$B$238,0),MATCH('Capacity Backing (Hide)'!$A178,'Capacity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(Hide)'!$A178,'Capacity Summary'!$I$138:$BH$138,0))="x",INDEX('Capacity Summary'!$C$139:$F$238,MATCH('Capacity Backing (Hide)'!S$132,'Capacity Summary'!$B$139:$B$238,0),4),IF(INDEX('Capacity Summary'!$I$139:$BH$238,MATCH('Capacity Backing (Hide)'!S$132,'Capacity Summary'!$B$139:$B$238,0),MATCH('Capacity Backing (Hide)'!$A178,'Capacity Summary'!$I$138:$BH$138,0))&lt;&gt;0,INDEX('Capacity Summary'!$I$139:$BH$238,MATCH('Capacity Backing (Hide)'!S$132,'Capacity Summary'!$B$139:$B$238,0),MATCH('Capacity Backing (Hide)'!$A178,'Capacity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(Hide)'!$A178,'Capacity Summary'!$I$138:$BH$138,0))="x",INDEX('Capacity Summary'!$C$139:$F$238,MATCH('Capacity Backing (Hide)'!T$132,'Capacity Summary'!$B$139:$B$238,0),4),IF(INDEX('Capacity Summary'!$I$139:$BH$238,MATCH('Capacity Backing (Hide)'!T$132,'Capacity Summary'!$B$139:$B$238,0),MATCH('Capacity Backing (Hide)'!$A178,'Capacity Summary'!$I$138:$BH$138,0))&lt;&gt;0,INDEX('Capacity Summary'!$I$139:$BH$238,MATCH('Capacity Backing (Hide)'!T$132,'Capacity Summary'!$B$139:$B$238,0),MATCH('Capacity Backing (Hide)'!$A178,'Capacity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(Hide)'!$A178,'Capacity Summary'!$I$138:$BH$138,0))="x",INDEX('Capacity Summary'!$C$139:$F$238,MATCH('Capacity Backing (Hide)'!U$132,'Capacity Summary'!$B$139:$B$238,0),4),IF(INDEX('Capacity Summary'!$I$139:$BH$238,MATCH('Capacity Backing (Hide)'!U$132,'Capacity Summary'!$B$139:$B$238,0),MATCH('Capacity Backing (Hide)'!$A178,'Capacity Summary'!$I$138:$BH$138,0))&lt;&gt;0,INDEX('Capacity Summary'!$I$139:$BH$238,MATCH('Capacity Backing (Hide)'!U$132,'Capacity Summary'!$B$139:$B$238,0),MATCH('Capacity Backing (Hide)'!$A178,'Capacity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(Hide)'!$A178,'Capacity Summary'!$I$138:$BH$138,0))="x",INDEX('Capacity Summary'!$C$139:$F$238,MATCH('Capacity Backing (Hide)'!V$132,'Capacity Summary'!$B$139:$B$238,0),4),IF(INDEX('Capacity Summary'!$I$139:$BH$238,MATCH('Capacity Backing (Hide)'!V$132,'Capacity Summary'!$B$139:$B$238,0),MATCH('Capacity Backing (Hide)'!$A178,'Capacity Summary'!$I$138:$BH$138,0))&lt;&gt;0,INDEX('Capacity Summary'!$I$139:$BH$238,MATCH('Capacity Backing (Hide)'!V$132,'Capacity Summary'!$B$139:$B$238,0),MATCH('Capacity Backing (Hide)'!$A178,'Capacity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(Hide)'!$A178,'Capacity Summary'!$I$138:$BH$138,0))="x",INDEX('Capacity Summary'!$C$139:$F$238,MATCH('Capacity Backing (Hide)'!W$132,'Capacity Summary'!$B$139:$B$238,0),4),IF(INDEX('Capacity Summary'!$I$139:$BH$238,MATCH('Capacity Backing (Hide)'!W$132,'Capacity Summary'!$B$139:$B$238,0),MATCH('Capacity Backing (Hide)'!$A178,'Capacity Summary'!$I$138:$BH$138,0))&lt;&gt;0,INDEX('Capacity Summary'!$I$139:$BH$238,MATCH('Capacity Backing (Hide)'!W$132,'Capacity Summary'!$B$139:$B$238,0),MATCH('Capacity Backing (Hide)'!$A178,'Capacity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(Hide)'!$A178,'Capacity Summary'!$I$138:$BH$138,0))="x",INDEX('Capacity Summary'!$C$139:$F$238,MATCH('Capacity Backing (Hide)'!X$132,'Capacity Summary'!$B$139:$B$238,0),4),IF(INDEX('Capacity Summary'!$I$139:$BH$238,MATCH('Capacity Backing (Hide)'!X$132,'Capacity Summary'!$B$139:$B$238,0),MATCH('Capacity Backing (Hide)'!$A178,'Capacity Summary'!$I$138:$BH$138,0))&lt;&gt;0,INDEX('Capacity Summary'!$I$139:$BH$238,MATCH('Capacity Backing (Hide)'!X$132,'Capacity Summary'!$B$139:$B$238,0),MATCH('Capacity Backing (Hide)'!$A178,'Capacity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(Hide)'!$A178,'Capacity Summary'!$I$138:$BH$138,0))="x",INDEX('Capacity Summary'!$C$139:$F$238,MATCH('Capacity Backing (Hide)'!Y$132,'Capacity Summary'!$B$139:$B$238,0),4),IF(INDEX('Capacity Summary'!$I$139:$BH$238,MATCH('Capacity Backing (Hide)'!Y$132,'Capacity Summary'!$B$139:$B$238,0),MATCH('Capacity Backing (Hide)'!$A178,'Capacity Summary'!$I$138:$BH$138,0))&lt;&gt;0,INDEX('Capacity Summary'!$I$139:$BH$238,MATCH('Capacity Backing (Hide)'!Y$132,'Capacity Summary'!$B$139:$B$238,0),MATCH('Capacity Backing (Hide)'!$A178,'Capacity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(Hide)'!$A178,'Capacity Summary'!$I$138:$BH$138,0))="x",INDEX('Capacity Summary'!$C$139:$F$238,MATCH('Capacity Backing (Hide)'!Z$132,'Capacity Summary'!$B$139:$B$238,0),4),IF(INDEX('Capacity Summary'!$I$139:$BH$238,MATCH('Capacity Backing (Hide)'!Z$132,'Capacity Summary'!$B$139:$B$238,0),MATCH('Capacity Backing (Hide)'!$A178,'Capacity Summary'!$I$138:$BH$138,0))&lt;&gt;0,INDEX('Capacity Summary'!$I$139:$BH$238,MATCH('Capacity Backing (Hide)'!Z$132,'Capacity Summary'!$B$139:$B$238,0),MATCH('Capacity Backing (Hide)'!$A178,'Capacity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(Hide)'!$A178,'Capacity Summary'!$I$138:$BH$138,0))="x",INDEX('Capacity Summary'!$C$139:$F$238,MATCH('Capacity Backing (Hide)'!AA$132,'Capacity Summary'!$B$139:$B$238,0),4),IF(INDEX('Capacity Summary'!$I$139:$BH$238,MATCH('Capacity Backing (Hide)'!AA$132,'Capacity Summary'!$B$139:$B$238,0),MATCH('Capacity Backing (Hide)'!$A178,'Capacity Summary'!$I$138:$BH$138,0))&lt;&gt;0,INDEX('Capacity Summary'!$I$139:$BH$238,MATCH('Capacity Backing (Hide)'!AA$132,'Capacity Summary'!$B$139:$B$238,0),MATCH('Capacity Backing (Hide)'!$A178,'Capacity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(Hide)'!$A178,'Capacity Summary'!$I$138:$BH$138,0))="x",INDEX('Capacity Summary'!$C$139:$F$238,MATCH('Capacity Backing (Hide)'!AB$132,'Capacity Summary'!$B$139:$B$238,0),4),IF(INDEX('Capacity Summary'!$I$139:$BH$238,MATCH('Capacity Backing (Hide)'!AB$132,'Capacity Summary'!$B$139:$B$238,0),MATCH('Capacity Backing (Hide)'!$A178,'Capacity Summary'!$I$138:$BH$138,0))&lt;&gt;0,INDEX('Capacity Summary'!$I$139:$BH$238,MATCH('Capacity Backing (Hide)'!AB$132,'Capacity Summary'!$B$139:$B$238,0),MATCH('Capacity Backing (Hide)'!$A178,'Capacity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(Hide)'!$A178,'Capacity Summary'!$I$138:$BH$138,0))="x",INDEX('Capacity Summary'!$C$139:$F$238,MATCH('Capacity Backing (Hide)'!AC$132,'Capacity Summary'!$B$139:$B$238,0),4),IF(INDEX('Capacity Summary'!$I$139:$BH$238,MATCH('Capacity Backing (Hide)'!AC$132,'Capacity Summary'!$B$139:$B$238,0),MATCH('Capacity Backing (Hide)'!$A178,'Capacity Summary'!$I$138:$BH$138,0))&lt;&gt;0,INDEX('Capacity Summary'!$I$139:$BH$238,MATCH('Capacity Backing (Hide)'!AC$132,'Capacity Summary'!$B$139:$B$238,0),MATCH('Capacity Backing (Hide)'!$A178,'Capacity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(Hide)'!$A178,'Capacity Summary'!$I$138:$BH$138,0))="x",INDEX('Capacity Summary'!$C$139:$F$238,MATCH('Capacity Backing (Hide)'!AD$132,'Capacity Summary'!$B$139:$B$238,0),4),IF(INDEX('Capacity Summary'!$I$139:$BH$238,MATCH('Capacity Backing (Hide)'!AD$132,'Capacity Summary'!$B$139:$B$238,0),MATCH('Capacity Backing (Hide)'!$A178,'Capacity Summary'!$I$138:$BH$138,0))&lt;&gt;0,INDEX('Capacity Summary'!$I$139:$BH$238,MATCH('Capacity Backing (Hide)'!AD$132,'Capacity Summary'!$B$139:$B$238,0),MATCH('Capacity Backing (Hide)'!$A178,'Capacity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(Hide)'!$A178,'Capacity Summary'!$I$138:$BH$138,0))="x",INDEX('Capacity Summary'!$C$139:$F$238,MATCH('Capacity Backing (Hide)'!AE$132,'Capacity Summary'!$B$139:$B$238,0),4),IF(INDEX('Capacity Summary'!$I$139:$BH$238,MATCH('Capacity Backing (Hide)'!AE$132,'Capacity Summary'!$B$139:$B$238,0),MATCH('Capacity Backing (Hide)'!$A178,'Capacity Summary'!$I$138:$BH$138,0))&lt;&gt;0,INDEX('Capacity Summary'!$I$139:$BH$238,MATCH('Capacity Backing (Hide)'!AE$132,'Capacity Summary'!$B$139:$B$238,0),MATCH('Capacity Backing (Hide)'!$A178,'Capacity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(Hide)'!$A178,'Capacity Summary'!$I$138:$BH$138,0))="x",INDEX('Capacity Summary'!$C$139:$F$238,MATCH('Capacity Backing (Hide)'!AF$132,'Capacity Summary'!$B$139:$B$238,0),4),IF(INDEX('Capacity Summary'!$I$139:$BH$238,MATCH('Capacity Backing (Hide)'!AF$132,'Capacity Summary'!$B$139:$B$238,0),MATCH('Capacity Backing (Hide)'!$A178,'Capacity Summary'!$I$138:$BH$138,0))&lt;&gt;0,INDEX('Capacity Summary'!$I$139:$BH$238,MATCH('Capacity Backing (Hide)'!AF$132,'Capacity Summary'!$B$139:$B$238,0),MATCH('Capacity Backing (Hide)'!$A178,'Capacity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(Hide)'!$A178,'Capacity Summary'!$I$138:$BH$138,0))="x",INDEX('Capacity Summary'!$C$139:$F$238,MATCH('Capacity Backing (Hide)'!AG$132,'Capacity Summary'!$B$139:$B$238,0),4),IF(INDEX('Capacity Summary'!$I$139:$BH$238,MATCH('Capacity Backing (Hide)'!AG$132,'Capacity Summary'!$B$139:$B$238,0),MATCH('Capacity Backing (Hide)'!$A178,'Capacity Summary'!$I$138:$BH$138,0))&lt;&gt;0,INDEX('Capacity Summary'!$I$139:$BH$238,MATCH('Capacity Backing (Hide)'!AG$132,'Capacity Summary'!$B$139:$B$238,0),MATCH('Capacity Backing (Hide)'!$A178,'Capacity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(Hide)'!$A178,'Capacity Summary'!$I$138:$BH$138,0))="x",INDEX('Capacity Summary'!$C$139:$F$238,MATCH('Capacity Backing (Hide)'!AH$132,'Capacity Summary'!$B$139:$B$238,0),4),IF(INDEX('Capacity Summary'!$I$139:$BH$238,MATCH('Capacity Backing (Hide)'!AH$132,'Capacity Summary'!$B$139:$B$238,0),MATCH('Capacity Backing (Hide)'!$A178,'Capacity Summary'!$I$138:$BH$138,0))&lt;&gt;0,INDEX('Capacity Summary'!$I$139:$BH$238,MATCH('Capacity Backing (Hide)'!AH$132,'Capacity Summary'!$B$139:$B$238,0),MATCH('Capacity Backing (Hide)'!$A178,'Capacity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(Hide)'!$A178,'Capacity Summary'!$I$138:$BH$138,0))="x",INDEX('Capacity Summary'!$C$139:$F$238,MATCH('Capacity Backing (Hide)'!AI$132,'Capacity Summary'!$B$139:$B$238,0),4),IF(INDEX('Capacity Summary'!$I$139:$BH$238,MATCH('Capacity Backing (Hide)'!AI$132,'Capacity Summary'!$B$139:$B$238,0),MATCH('Capacity Backing (Hide)'!$A178,'Capacity Summary'!$I$138:$BH$138,0))&lt;&gt;0,INDEX('Capacity Summary'!$I$139:$BH$238,MATCH('Capacity Backing (Hide)'!AI$132,'Capacity Summary'!$B$139:$B$238,0),MATCH('Capacity Backing (Hide)'!$A178,'Capacity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(Hide)'!$A178,'Capacity Summary'!$I$138:$BH$138,0))="x",INDEX('Capacity Summary'!$C$139:$F$238,MATCH('Capacity Backing (Hide)'!AJ$132,'Capacity Summary'!$B$139:$B$238,0),4),IF(INDEX('Capacity Summary'!$I$139:$BH$238,MATCH('Capacity Backing (Hide)'!AJ$132,'Capacity Summary'!$B$139:$B$238,0),MATCH('Capacity Backing (Hide)'!$A178,'Capacity Summary'!$I$138:$BH$138,0))&lt;&gt;0,INDEX('Capacity Summary'!$I$139:$BH$238,MATCH('Capacity Backing (Hide)'!AJ$132,'Capacity Summary'!$B$139:$B$238,0),MATCH('Capacity Backing (Hide)'!$A178,'Capacity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(Hide)'!$A178,'Capacity Summary'!$I$138:$BH$138,0))="x",INDEX('Capacity Summary'!$C$139:$F$238,MATCH('Capacity Backing (Hide)'!AK$132,'Capacity Summary'!$B$139:$B$238,0),4),IF(INDEX('Capacity Summary'!$I$139:$BH$238,MATCH('Capacity Backing (Hide)'!AK$132,'Capacity Summary'!$B$139:$B$238,0),MATCH('Capacity Backing (Hide)'!$A178,'Capacity Summary'!$I$138:$BH$138,0))&lt;&gt;0,INDEX('Capacity Summary'!$I$139:$BH$238,MATCH('Capacity Backing (Hide)'!AK$132,'Capacity Summary'!$B$139:$B$238,0),MATCH('Capacity Backing (Hide)'!$A178,'Capacity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(Hide)'!$A178,'Capacity Summary'!$I$138:$BH$138,0))="x",INDEX('Capacity Summary'!$C$139:$F$238,MATCH('Capacity Backing (Hide)'!AL$132,'Capacity Summary'!$B$139:$B$238,0),4),IF(INDEX('Capacity Summary'!$I$139:$BH$238,MATCH('Capacity Backing (Hide)'!AL$132,'Capacity Summary'!$B$139:$B$238,0),MATCH('Capacity Backing (Hide)'!$A178,'Capacity Summary'!$I$138:$BH$138,0))&lt;&gt;0,INDEX('Capacity Summary'!$I$139:$BH$238,MATCH('Capacity Backing (Hide)'!AL$132,'Capacity Summary'!$B$139:$B$238,0),MATCH('Capacity Backing (Hide)'!$A178,'Capacity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(Hide)'!$A178,'Capacity Summary'!$I$138:$BH$138,0))="x",INDEX('Capacity Summary'!$C$139:$F$238,MATCH('Capacity Backing (Hide)'!AM$132,'Capacity Summary'!$B$139:$B$238,0),4),IF(INDEX('Capacity Summary'!$I$139:$BH$238,MATCH('Capacity Backing (Hide)'!AM$132,'Capacity Summary'!$B$139:$B$238,0),MATCH('Capacity Backing (Hide)'!$A178,'Capacity Summary'!$I$138:$BH$138,0))&lt;&gt;0,INDEX('Capacity Summary'!$I$139:$BH$238,MATCH('Capacity Backing (Hide)'!AM$132,'Capacity Summary'!$B$139:$B$238,0),MATCH('Capacity Backing (Hide)'!$A178,'Capacity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(Hide)'!$A178,'Capacity Summary'!$I$138:$BH$138,0))="x",INDEX('Capacity Summary'!$C$139:$F$238,MATCH('Capacity Backing (Hide)'!AN$132,'Capacity Summary'!$B$139:$B$238,0),4),IF(INDEX('Capacity Summary'!$I$139:$BH$238,MATCH('Capacity Backing (Hide)'!AN$132,'Capacity Summary'!$B$139:$B$238,0),MATCH('Capacity Backing (Hide)'!$A178,'Capacity Summary'!$I$138:$BH$138,0))&lt;&gt;0,INDEX('Capacity Summary'!$I$139:$BH$238,MATCH('Capacity Backing (Hide)'!AN$132,'Capacity Summary'!$B$139:$B$238,0),MATCH('Capacity Backing (Hide)'!$A178,'Capacity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(Hide)'!$A178,'Capacity Summary'!$I$138:$BH$138,0))="x",INDEX('Capacity Summary'!$C$139:$F$238,MATCH('Capacity Backing (Hide)'!AO$132,'Capacity Summary'!$B$139:$B$238,0),4),IF(INDEX('Capacity Summary'!$I$139:$BH$238,MATCH('Capacity Backing (Hide)'!AO$132,'Capacity Summary'!$B$139:$B$238,0),MATCH('Capacity Backing (Hide)'!$A178,'Capacity Summary'!$I$138:$BH$138,0))&lt;&gt;0,INDEX('Capacity Summary'!$I$139:$BH$238,MATCH('Capacity Backing (Hide)'!AO$132,'Capacity Summary'!$B$139:$B$238,0),MATCH('Capacity Backing (Hide)'!$A178,'Capacity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(Hide)'!$A178,'Capacity Summary'!$I$138:$BH$138,0))="x",INDEX('Capacity Summary'!$C$139:$F$238,MATCH('Capacity Backing (Hide)'!AP$132,'Capacity Summary'!$B$139:$B$238,0),4),IF(INDEX('Capacity Summary'!$I$139:$BH$238,MATCH('Capacity Backing (Hide)'!AP$132,'Capacity Summary'!$B$139:$B$238,0),MATCH('Capacity Backing (Hide)'!$A178,'Capacity Summary'!$I$138:$BH$138,0))&lt;&gt;0,INDEX('Capacity Summary'!$I$139:$BH$238,MATCH('Capacity Backing (Hide)'!AP$132,'Capacity Summary'!$B$139:$B$238,0),MATCH('Capacity Backing (Hide)'!$A178,'Capacity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(Hide)'!$A178,'Capacity Summary'!$I$138:$BH$138,0))="x",INDEX('Capacity Summary'!$C$139:$F$238,MATCH('Capacity Backing (Hide)'!AQ$132,'Capacity Summary'!$B$139:$B$238,0),4),IF(INDEX('Capacity Summary'!$I$139:$BH$238,MATCH('Capacity Backing (Hide)'!AQ$132,'Capacity Summary'!$B$139:$B$238,0),MATCH('Capacity Backing (Hide)'!$A178,'Capacity Summary'!$I$138:$BH$138,0))&lt;&gt;0,INDEX('Capacity Summary'!$I$139:$BH$238,MATCH('Capacity Backing (Hide)'!AQ$132,'Capacity Summary'!$B$139:$B$238,0),MATCH('Capacity Backing (Hide)'!$A178,'Capacity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(Hide)'!$A178,'Capacity Summary'!$I$138:$BH$138,0))="x",INDEX('Capacity Summary'!$C$139:$F$238,MATCH('Capacity Backing (Hide)'!AR$132,'Capacity Summary'!$B$139:$B$238,0),4),IF(INDEX('Capacity Summary'!$I$139:$BH$238,MATCH('Capacity Backing (Hide)'!AR$132,'Capacity Summary'!$B$139:$B$238,0),MATCH('Capacity Backing (Hide)'!$A178,'Capacity Summary'!$I$138:$BH$138,0))&lt;&gt;0,INDEX('Capacity Summary'!$I$139:$BH$238,MATCH('Capacity Backing (Hide)'!AR$132,'Capacity Summary'!$B$139:$B$238,0),MATCH('Capacity Backing (Hide)'!$A178,'Capacity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(Hide)'!$A178,'Capacity Summary'!$I$138:$BH$138,0))="x",INDEX('Capacity Summary'!$C$139:$F$238,MATCH('Capacity Backing (Hide)'!AS$132,'Capacity Summary'!$B$139:$B$238,0),4),IF(INDEX('Capacity Summary'!$I$139:$BH$238,MATCH('Capacity Backing (Hide)'!AS$132,'Capacity Summary'!$B$139:$B$238,0),MATCH('Capacity Backing (Hide)'!$A178,'Capacity Summary'!$I$138:$BH$138,0))&lt;&gt;0,INDEX('Capacity Summary'!$I$139:$BH$238,MATCH('Capacity Backing (Hide)'!AS$132,'Capacity Summary'!$B$139:$B$238,0),MATCH('Capacity Backing (Hide)'!$A178,'Capacity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(Hide)'!$A178,'Capacity Summary'!$I$138:$BH$138,0))="x",INDEX('Capacity Summary'!$C$139:$F$238,MATCH('Capacity Backing (Hide)'!AT$132,'Capacity Summary'!$B$139:$B$238,0),4),IF(INDEX('Capacity Summary'!$I$139:$BH$238,MATCH('Capacity Backing (Hide)'!AT$132,'Capacity Summary'!$B$139:$B$238,0),MATCH('Capacity Backing (Hide)'!$A178,'Capacity Summary'!$I$138:$BH$138,0))&lt;&gt;0,INDEX('Capacity Summary'!$I$139:$BH$238,MATCH('Capacity Backing (Hide)'!AT$132,'Capacity Summary'!$B$139:$B$238,0),MATCH('Capacity Backing (Hide)'!$A178,'Capacity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(Hide)'!$A178,'Capacity Summary'!$I$138:$BH$138,0))="x",INDEX('Capacity Summary'!$C$139:$F$238,MATCH('Capacity Backing (Hide)'!AU$132,'Capacity Summary'!$B$139:$B$238,0),4),IF(INDEX('Capacity Summary'!$I$139:$BH$238,MATCH('Capacity Backing (Hide)'!AU$132,'Capacity Summary'!$B$139:$B$238,0),MATCH('Capacity Backing (Hide)'!$A178,'Capacity Summary'!$I$138:$BH$138,0))&lt;&gt;0,INDEX('Capacity Summary'!$I$139:$BH$238,MATCH('Capacity Backing (Hide)'!AU$132,'Capacity Summary'!$B$139:$B$238,0),MATCH('Capacity Backing (Hide)'!$A178,'Capacity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(Hide)'!$A178,'Capacity Summary'!$I$138:$BH$138,0))="x",INDEX('Capacity Summary'!$C$139:$F$238,MATCH('Capacity Backing (Hide)'!AV$132,'Capacity Summary'!$B$139:$B$238,0),4),IF(INDEX('Capacity Summary'!$I$139:$BH$238,MATCH('Capacity Backing (Hide)'!AV$132,'Capacity Summary'!$B$139:$B$238,0),MATCH('Capacity Backing (Hide)'!$A178,'Capacity Summary'!$I$138:$BH$138,0))&lt;&gt;0,INDEX('Capacity Summary'!$I$139:$BH$238,MATCH('Capacity Backing (Hide)'!AV$132,'Capacity Summary'!$B$139:$B$238,0),MATCH('Capacity Backing (Hide)'!$A178,'Capacity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(Hide)'!$A178,'Capacity Summary'!$I$138:$BH$138,0))="x",INDEX('Capacity Summary'!$C$139:$F$238,MATCH('Capacity Backing (Hide)'!AW$132,'Capacity Summary'!$B$139:$B$238,0),4),IF(INDEX('Capacity Summary'!$I$139:$BH$238,MATCH('Capacity Backing (Hide)'!AW$132,'Capacity Summary'!$B$139:$B$238,0),MATCH('Capacity Backing (Hide)'!$A178,'Capacity Summary'!$I$138:$BH$138,0))&lt;&gt;0,INDEX('Capacity Summary'!$I$139:$BH$238,MATCH('Capacity Backing (Hide)'!AW$132,'Capacity Summary'!$B$139:$B$238,0),MATCH('Capacity Backing (Hide)'!$A178,'Capacity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(Hide)'!$A178,'Capacity Summary'!$I$138:$BH$138,0))="x",INDEX('Capacity Summary'!$C$139:$F$238,MATCH('Capacity Backing (Hide)'!AX$132,'Capacity Summary'!$B$139:$B$238,0),4),IF(INDEX('Capacity Summary'!$I$139:$BH$238,MATCH('Capacity Backing (Hide)'!AX$132,'Capacity Summary'!$B$139:$B$238,0),MATCH('Capacity Backing (Hide)'!$A178,'Capacity Summary'!$I$138:$BH$138,0))&lt;&gt;0,INDEX('Capacity Summary'!$I$139:$BH$238,MATCH('Capacity Backing (Hide)'!AX$132,'Capacity Summary'!$B$139:$B$238,0),MATCH('Capacity Backing (Hide)'!$A178,'Capacity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(Hide)'!$A178,'Capacity Summary'!$I$138:$BH$138,0))="x",INDEX('Capacity Summary'!$C$139:$F$238,MATCH('Capacity Backing (Hide)'!AY$132,'Capacity Summary'!$B$139:$B$238,0),4),IF(INDEX('Capacity Summary'!$I$139:$BH$238,MATCH('Capacity Backing (Hide)'!AY$132,'Capacity Summary'!$B$139:$B$238,0),MATCH('Capacity Backing (Hide)'!$A178,'Capacity Summary'!$I$138:$BH$138,0))&lt;&gt;0,INDEX('Capacity Summary'!$I$139:$BH$238,MATCH('Capacity Backing (Hide)'!AY$132,'Capacity Summary'!$B$139:$B$238,0),MATCH('Capacity Backing (Hide)'!$A178,'Capacity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(Hide)'!$A178,'Capacity Summary'!$I$138:$BH$138,0))="x",INDEX('Capacity Summary'!$C$139:$F$238,MATCH('Capacity Backing (Hide)'!AZ$132,'Capacity Summary'!$B$139:$B$238,0),4),IF(INDEX('Capacity Summary'!$I$139:$BH$238,MATCH('Capacity Backing (Hide)'!AZ$132,'Capacity Summary'!$B$139:$B$238,0),MATCH('Capacity Backing (Hide)'!$A178,'Capacity Summary'!$I$138:$BH$138,0))&lt;&gt;0,INDEX('Capacity Summary'!$I$139:$BH$238,MATCH('Capacity Backing (Hide)'!AZ$132,'Capacity Summary'!$B$139:$B$238,0),MATCH('Capacity Backing (Hide)'!$A178,'Capacity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(Hide)'!$A178,'Capacity Summary'!$I$138:$BH$138,0))="x",INDEX('Capacity Summary'!$C$139:$F$238,MATCH('Capacity Backing (Hide)'!BA$132,'Capacity Summary'!$B$139:$B$238,0),4),IF(INDEX('Capacity Summary'!$I$139:$BH$238,MATCH('Capacity Backing (Hide)'!BA$132,'Capacity Summary'!$B$139:$B$238,0),MATCH('Capacity Backing (Hide)'!$A178,'Capacity Summary'!$I$138:$BH$138,0))&lt;&gt;0,INDEX('Capacity Summary'!$I$139:$BH$238,MATCH('Capacity Backing (Hide)'!BA$132,'Capacity Summary'!$B$139:$B$238,0),MATCH('Capacity Backing (Hide)'!$A178,'Capacity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(Hide)'!$A178,'Capacity Summary'!$I$138:$BH$138,0))="x",INDEX('Capacity Summary'!$C$139:$F$238,MATCH('Capacity Backing (Hide)'!BB$132,'Capacity Summary'!$B$139:$B$238,0),4),IF(INDEX('Capacity Summary'!$I$139:$BH$238,MATCH('Capacity Backing (Hide)'!BB$132,'Capacity Summary'!$B$139:$B$238,0),MATCH('Capacity Backing (Hide)'!$A178,'Capacity Summary'!$I$138:$BH$138,0))&lt;&gt;0,INDEX('Capacity Summary'!$I$139:$BH$238,MATCH('Capacity Backing (Hide)'!BB$132,'Capacity Summary'!$B$139:$B$238,0),MATCH('Capacity Backing (Hide)'!$A178,'Capacity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(Hide)'!$A178,'Capacity Summary'!$I$138:$BH$138,0))="x",INDEX('Capacity Summary'!$C$139:$F$238,MATCH('Capacity Backing (Hide)'!BC$132,'Capacity Summary'!$B$139:$B$238,0),4),IF(INDEX('Capacity Summary'!$I$139:$BH$238,MATCH('Capacity Backing (Hide)'!BC$132,'Capacity Summary'!$B$139:$B$238,0),MATCH('Capacity Backing (Hide)'!$A178,'Capacity Summary'!$I$138:$BH$138,0))&lt;&gt;0,INDEX('Capacity Summary'!$I$139:$BH$238,MATCH('Capacity Backing (Hide)'!BC$132,'Capacity Summary'!$B$139:$B$238,0),MATCH('Capacity Backing (Hide)'!$A178,'Capacity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(Hide)'!$A178,'Capacity Summary'!$I$138:$BH$138,0))="x",INDEX('Capacity Summary'!$C$139:$F$238,MATCH('Capacity Backing (Hide)'!BD$132,'Capacity Summary'!$B$139:$B$238,0),4),IF(INDEX('Capacity Summary'!$I$139:$BH$238,MATCH('Capacity Backing (Hide)'!BD$132,'Capacity Summary'!$B$139:$B$238,0),MATCH('Capacity Backing (Hide)'!$A178,'Capacity Summary'!$I$138:$BH$138,0))&lt;&gt;0,INDEX('Capacity Summary'!$I$139:$BH$238,MATCH('Capacity Backing (Hide)'!BD$132,'Capacity Summary'!$B$139:$B$238,0),MATCH('Capacity Backing (Hide)'!$A178,'Capacity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(Hide)'!$A178,'Capacity Summary'!$I$138:$BH$138,0))="x",INDEX('Capacity Summary'!$C$139:$F$238,MATCH('Capacity Backing (Hide)'!BE$132,'Capacity Summary'!$B$139:$B$238,0),4),IF(INDEX('Capacity Summary'!$I$139:$BH$238,MATCH('Capacity Backing (Hide)'!BE$132,'Capacity Summary'!$B$139:$B$238,0),MATCH('Capacity Backing (Hide)'!$A178,'Capacity Summary'!$I$138:$BH$138,0))&lt;&gt;0,INDEX('Capacity Summary'!$I$139:$BH$238,MATCH('Capacity Backing (Hide)'!BE$132,'Capacity Summary'!$B$139:$B$238,0),MATCH('Capacity Backing (Hide)'!$A178,'Capacity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(Hide)'!$A178,'Capacity Summary'!$I$138:$BH$138,0))="x",INDEX('Capacity Summary'!$C$139:$F$238,MATCH('Capacity Backing (Hide)'!BF$132,'Capacity Summary'!$B$139:$B$238,0),4),IF(INDEX('Capacity Summary'!$I$139:$BH$238,MATCH('Capacity Backing (Hide)'!BF$132,'Capacity Summary'!$B$139:$B$238,0),MATCH('Capacity Backing (Hide)'!$A178,'Capacity Summary'!$I$138:$BH$138,0))&lt;&gt;0,INDEX('Capacity Summary'!$I$139:$BH$238,MATCH('Capacity Backing (Hide)'!BF$132,'Capacity Summary'!$B$139:$B$238,0),MATCH('Capacity Backing (Hide)'!$A178,'Capacity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(Hide)'!$A178,'Capacity Summary'!$I$138:$BH$138,0))="x",INDEX('Capacity Summary'!$C$139:$F$238,MATCH('Capacity Backing (Hide)'!BG$132,'Capacity Summary'!$B$139:$B$238,0),4),IF(INDEX('Capacity Summary'!$I$139:$BH$238,MATCH('Capacity Backing (Hide)'!BG$132,'Capacity Summary'!$B$139:$B$238,0),MATCH('Capacity Backing (Hide)'!$A178,'Capacity Summary'!$I$138:$BH$138,0))&lt;&gt;0,INDEX('Capacity Summary'!$I$139:$BH$238,MATCH('Capacity Backing (Hide)'!BG$132,'Capacity Summary'!$B$139:$B$238,0),MATCH('Capacity Backing (Hide)'!$A178,'Capacity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(Hide)'!$A178,'Capacity Summary'!$I$138:$BH$138,0))="x",INDEX('Capacity Summary'!$C$139:$F$238,MATCH('Capacity Backing (Hide)'!BH$132,'Capacity Summary'!$B$139:$B$238,0),4),IF(INDEX('Capacity Summary'!$I$139:$BH$238,MATCH('Capacity Backing (Hide)'!BH$132,'Capacity Summary'!$B$139:$B$238,0),MATCH('Capacity Backing (Hide)'!$A178,'Capacity Summary'!$I$138:$BH$138,0))&lt;&gt;0,INDEX('Capacity Summary'!$I$139:$BH$238,MATCH('Capacity Backing (Hide)'!BH$132,'Capacity Summary'!$B$139:$B$238,0),MATCH('Capacity Backing (Hide)'!$A178,'Capacity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(Hide)'!$A178,'Capacity Summary'!$I$138:$BH$138,0))="x",INDEX('Capacity Summary'!$C$139:$F$238,MATCH('Capacity Backing (Hide)'!BI$132,'Capacity Summary'!$B$139:$B$238,0),4),IF(INDEX('Capacity Summary'!$I$139:$BH$238,MATCH('Capacity Backing (Hide)'!BI$132,'Capacity Summary'!$B$139:$B$238,0),MATCH('Capacity Backing (Hide)'!$A178,'Capacity Summary'!$I$138:$BH$138,0))&lt;&gt;0,INDEX('Capacity Summary'!$I$139:$BH$238,MATCH('Capacity Backing (Hide)'!BI$132,'Capacity Summary'!$B$139:$B$238,0),MATCH('Capacity Backing (Hide)'!$A178,'Capacity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(Hide)'!$A178,'Capacity Summary'!$I$138:$BH$138,0))="x",INDEX('Capacity Summary'!$C$139:$F$238,MATCH('Capacity Backing (Hide)'!BJ$132,'Capacity Summary'!$B$139:$B$238,0),4),IF(INDEX('Capacity Summary'!$I$139:$BH$238,MATCH('Capacity Backing (Hide)'!BJ$132,'Capacity Summary'!$B$139:$B$238,0),MATCH('Capacity Backing (Hide)'!$A178,'Capacity Summary'!$I$138:$BH$138,0))&lt;&gt;0,INDEX('Capacity Summary'!$I$139:$BH$238,MATCH('Capacity Backing (Hide)'!BJ$132,'Capacity Summary'!$B$139:$B$238,0),MATCH('Capacity Backing (Hide)'!$A178,'Capacity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(Hide)'!$A178,'Capacity Summary'!$I$138:$BH$138,0))="x",INDEX('Capacity Summary'!$C$139:$F$238,MATCH('Capacity Backing (Hide)'!BK$132,'Capacity Summary'!$B$139:$B$238,0),4),IF(INDEX('Capacity Summary'!$I$139:$BH$238,MATCH('Capacity Backing (Hide)'!BK$132,'Capacity Summary'!$B$139:$B$238,0),MATCH('Capacity Backing (Hide)'!$A178,'Capacity Summary'!$I$138:$BH$138,0))&lt;&gt;0,INDEX('Capacity Summary'!$I$139:$BH$238,MATCH('Capacity Backing (Hide)'!BK$132,'Capacity Summary'!$B$139:$B$238,0),MATCH('Capacity Backing (Hide)'!$A178,'Capacity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(Hide)'!$A178,'Capacity Summary'!$I$138:$BH$138,0))="x",INDEX('Capacity Summary'!$C$139:$F$238,MATCH('Capacity Backing (Hide)'!BL$132,'Capacity Summary'!$B$139:$B$238,0),4),IF(INDEX('Capacity Summary'!$I$139:$BH$238,MATCH('Capacity Backing (Hide)'!BL$132,'Capacity Summary'!$B$139:$B$238,0),MATCH('Capacity Backing (Hide)'!$A178,'Capacity Summary'!$I$138:$BH$138,0))&lt;&gt;0,INDEX('Capacity Summary'!$I$139:$BH$238,MATCH('Capacity Backing (Hide)'!BL$132,'Capacity Summary'!$B$139:$B$238,0),MATCH('Capacity Backing (Hide)'!$A178,'Capacity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(Hide)'!$A178,'Capacity Summary'!$I$138:$BH$138,0))="x",INDEX('Capacity Summary'!$C$139:$F$238,MATCH('Capacity Backing (Hide)'!BM$132,'Capacity Summary'!$B$139:$B$238,0),4),IF(INDEX('Capacity Summary'!$I$139:$BH$238,MATCH('Capacity Backing (Hide)'!BM$132,'Capacity Summary'!$B$139:$B$238,0),MATCH('Capacity Backing (Hide)'!$A178,'Capacity Summary'!$I$138:$BH$138,0))&lt;&gt;0,INDEX('Capacity Summary'!$I$139:$BH$238,MATCH('Capacity Backing (Hide)'!BM$132,'Capacity Summary'!$B$139:$B$238,0),MATCH('Capacity Backing (Hide)'!$A178,'Capacity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(Hide)'!$A178,'Capacity Summary'!$I$138:$BH$138,0))="x",INDEX('Capacity Summary'!$C$139:$F$238,MATCH('Capacity Backing (Hide)'!BN$132,'Capacity Summary'!$B$139:$B$238,0),4),IF(INDEX('Capacity Summary'!$I$139:$BH$238,MATCH('Capacity Backing (Hide)'!BN$132,'Capacity Summary'!$B$139:$B$238,0),MATCH('Capacity Backing (Hide)'!$A178,'Capacity Summary'!$I$138:$BH$138,0))&lt;&gt;0,INDEX('Capacity Summary'!$I$139:$BH$238,MATCH('Capacity Backing (Hide)'!BN$132,'Capacity Summary'!$B$139:$B$238,0),MATCH('Capacity Backing (Hide)'!$A178,'Capacity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(Hide)'!$A178,'Capacity Summary'!$I$138:$BH$138,0))="x",INDEX('Capacity Summary'!$C$139:$F$238,MATCH('Capacity Backing (Hide)'!BO$132,'Capacity Summary'!$B$139:$B$238,0),4),IF(INDEX('Capacity Summary'!$I$139:$BH$238,MATCH('Capacity Backing (Hide)'!BO$132,'Capacity Summary'!$B$139:$B$238,0),MATCH('Capacity Backing (Hide)'!$A178,'Capacity Summary'!$I$138:$BH$138,0))&lt;&gt;0,INDEX('Capacity Summary'!$I$139:$BH$238,MATCH('Capacity Backing (Hide)'!BO$132,'Capacity Summary'!$B$139:$B$238,0),MATCH('Capacity Backing (Hide)'!$A178,'Capacity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(Hide)'!$A178,'Capacity Summary'!$I$138:$BH$138,0))="x",INDEX('Capacity Summary'!$C$139:$F$238,MATCH('Capacity Backing (Hide)'!BP$132,'Capacity Summary'!$B$139:$B$238,0),4),IF(INDEX('Capacity Summary'!$I$139:$BH$238,MATCH('Capacity Backing (Hide)'!BP$132,'Capacity Summary'!$B$139:$B$238,0),MATCH('Capacity Backing (Hide)'!$A178,'Capacity Summary'!$I$138:$BH$138,0))&lt;&gt;0,INDEX('Capacity Summary'!$I$139:$BH$238,MATCH('Capacity Backing (Hide)'!BP$132,'Capacity Summary'!$B$139:$B$238,0),MATCH('Capacity Backing (Hide)'!$A178,'Capacity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(Hide)'!$A178,'Capacity Summary'!$I$138:$BH$138,0))="x",INDEX('Capacity Summary'!$C$139:$F$238,MATCH('Capacity Backing (Hide)'!BQ$132,'Capacity Summary'!$B$139:$B$238,0),4),IF(INDEX('Capacity Summary'!$I$139:$BH$238,MATCH('Capacity Backing (Hide)'!BQ$132,'Capacity Summary'!$B$139:$B$238,0),MATCH('Capacity Backing (Hide)'!$A178,'Capacity Summary'!$I$138:$BH$138,0))&lt;&gt;0,INDEX('Capacity Summary'!$I$139:$BH$238,MATCH('Capacity Backing (Hide)'!BQ$132,'Capacity Summary'!$B$139:$B$238,0),MATCH('Capacity Backing (Hide)'!$A178,'Capacity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(Hide)'!$A178,'Capacity Summary'!$I$138:$BH$138,0))="x",INDEX('Capacity Summary'!$C$139:$F$238,MATCH('Capacity Backing (Hide)'!BR$132,'Capacity Summary'!$B$139:$B$238,0),4),IF(INDEX('Capacity Summary'!$I$139:$BH$238,MATCH('Capacity Backing (Hide)'!BR$132,'Capacity Summary'!$B$139:$B$238,0),MATCH('Capacity Backing (Hide)'!$A178,'Capacity Summary'!$I$138:$BH$138,0))&lt;&gt;0,INDEX('Capacity Summary'!$I$139:$BH$238,MATCH('Capacity Backing (Hide)'!BR$132,'Capacity Summary'!$B$139:$B$238,0),MATCH('Capacity Backing (Hide)'!$A178,'Capacity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(Hide)'!$A178,'Capacity Summary'!$I$138:$BH$138,0))="x",INDEX('Capacity Summary'!$C$139:$F$238,MATCH('Capacity Backing (Hide)'!BS$132,'Capacity Summary'!$B$139:$B$238,0),4),IF(INDEX('Capacity Summary'!$I$139:$BH$238,MATCH('Capacity Backing (Hide)'!BS$132,'Capacity Summary'!$B$139:$B$238,0),MATCH('Capacity Backing (Hide)'!$A178,'Capacity Summary'!$I$138:$BH$138,0))&lt;&gt;0,INDEX('Capacity Summary'!$I$139:$BH$238,MATCH('Capacity Backing (Hide)'!BS$132,'Capacity Summary'!$B$139:$B$238,0),MATCH('Capacity Backing (Hide)'!$A178,'Capacity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(Hide)'!$A178,'Capacity Summary'!$I$138:$BH$138,0))="x",INDEX('Capacity Summary'!$C$139:$F$238,MATCH('Capacity Backing (Hide)'!BT$132,'Capacity Summary'!$B$139:$B$238,0),4),IF(INDEX('Capacity Summary'!$I$139:$BH$238,MATCH('Capacity Backing (Hide)'!BT$132,'Capacity Summary'!$B$139:$B$238,0),MATCH('Capacity Backing (Hide)'!$A178,'Capacity Summary'!$I$138:$BH$138,0))&lt;&gt;0,INDEX('Capacity Summary'!$I$139:$BH$238,MATCH('Capacity Backing (Hide)'!BT$132,'Capacity Summary'!$B$139:$B$238,0),MATCH('Capacity Backing (Hide)'!$A178,'Capacity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(Hide)'!$A178,'Capacity Summary'!$I$138:$BH$138,0))="x",INDEX('Capacity Summary'!$C$139:$F$238,MATCH('Capacity Backing (Hide)'!BU$132,'Capacity Summary'!$B$139:$B$238,0),4),IF(INDEX('Capacity Summary'!$I$139:$BH$238,MATCH('Capacity Backing (Hide)'!BU$132,'Capacity Summary'!$B$139:$B$238,0),MATCH('Capacity Backing (Hide)'!$A178,'Capacity Summary'!$I$138:$BH$138,0))&lt;&gt;0,INDEX('Capacity Summary'!$I$139:$BH$238,MATCH('Capacity Backing (Hide)'!BU$132,'Capacity Summary'!$B$139:$B$238,0),MATCH('Capacity Backing (Hide)'!$A178,'Capacity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(Hide)'!$A178,'Capacity Summary'!$I$138:$BH$138,0))="x",INDEX('Capacity Summary'!$C$139:$F$238,MATCH('Capacity Backing (Hide)'!BV$132,'Capacity Summary'!$B$139:$B$238,0),4),IF(INDEX('Capacity Summary'!$I$139:$BH$238,MATCH('Capacity Backing (Hide)'!BV$132,'Capacity Summary'!$B$139:$B$238,0),MATCH('Capacity Backing (Hide)'!$A178,'Capacity Summary'!$I$138:$BH$138,0))&lt;&gt;0,INDEX('Capacity Summary'!$I$139:$BH$238,MATCH('Capacity Backing (Hide)'!BV$132,'Capacity Summary'!$B$139:$B$238,0),MATCH('Capacity Backing (Hide)'!$A178,'Capacity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(Hide)'!$A178,'Capacity Summary'!$I$138:$BH$138,0))="x",INDEX('Capacity Summary'!$C$139:$F$238,MATCH('Capacity Backing (Hide)'!BW$132,'Capacity Summary'!$B$139:$B$238,0),4),IF(INDEX('Capacity Summary'!$I$139:$BH$238,MATCH('Capacity Backing (Hide)'!BW$132,'Capacity Summary'!$B$139:$B$238,0),MATCH('Capacity Backing (Hide)'!$A178,'Capacity Summary'!$I$138:$BH$138,0))&lt;&gt;0,INDEX('Capacity Summary'!$I$139:$BH$238,MATCH('Capacity Backing (Hide)'!BW$132,'Capacity Summary'!$B$139:$B$238,0),MATCH('Capacity Backing (Hide)'!$A178,'Capacity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(Hide)'!$A178,'Capacity Summary'!$I$138:$BH$138,0))="x",INDEX('Capacity Summary'!$C$139:$F$238,MATCH('Capacity Backing (Hide)'!BX$132,'Capacity Summary'!$B$139:$B$238,0),4),IF(INDEX('Capacity Summary'!$I$139:$BH$238,MATCH('Capacity Backing (Hide)'!BX$132,'Capacity Summary'!$B$139:$B$238,0),MATCH('Capacity Backing (Hide)'!$A178,'Capacity Summary'!$I$138:$BH$138,0))&lt;&gt;0,INDEX('Capacity Summary'!$I$139:$BH$238,MATCH('Capacity Backing (Hide)'!BX$132,'Capacity Summary'!$B$139:$B$238,0),MATCH('Capacity Backing (Hide)'!$A178,'Capacity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(Hide)'!$A178,'Capacity Summary'!$I$138:$BH$138,0))="x",INDEX('Capacity Summary'!$C$139:$F$238,MATCH('Capacity Backing (Hide)'!BY$132,'Capacity Summary'!$B$139:$B$238,0),4),IF(INDEX('Capacity Summary'!$I$139:$BH$238,MATCH('Capacity Backing (Hide)'!BY$132,'Capacity Summary'!$B$139:$B$238,0),MATCH('Capacity Backing (Hide)'!$A178,'Capacity Summary'!$I$138:$BH$138,0))&lt;&gt;0,INDEX('Capacity Summary'!$I$139:$BH$238,MATCH('Capacity Backing (Hide)'!BY$132,'Capacity Summary'!$B$139:$B$238,0),MATCH('Capacity Backing (Hide)'!$A178,'Capacity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(Hide)'!$A178,'Capacity Summary'!$I$138:$BH$138,0))="x",INDEX('Capacity Summary'!$C$139:$F$238,MATCH('Capacity Backing (Hide)'!BZ$132,'Capacity Summary'!$B$139:$B$238,0),4),IF(INDEX('Capacity Summary'!$I$139:$BH$238,MATCH('Capacity Backing (Hide)'!BZ$132,'Capacity Summary'!$B$139:$B$238,0),MATCH('Capacity Backing (Hide)'!$A178,'Capacity Summary'!$I$138:$BH$138,0))&lt;&gt;0,INDEX('Capacity Summary'!$I$139:$BH$238,MATCH('Capacity Backing (Hide)'!BZ$132,'Capacity Summary'!$B$139:$B$238,0),MATCH('Capacity Backing (Hide)'!$A178,'Capacity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(Hide)'!$A178,'Capacity Summary'!$I$138:$BH$138,0))="x",INDEX('Capacity Summary'!$C$139:$F$238,MATCH('Capacity Backing (Hide)'!CA$132,'Capacity Summary'!$B$139:$B$238,0),4),IF(INDEX('Capacity Summary'!$I$139:$BH$238,MATCH('Capacity Backing (Hide)'!CA$132,'Capacity Summary'!$B$139:$B$238,0),MATCH('Capacity Backing (Hide)'!$A178,'Capacity Summary'!$I$138:$BH$138,0))&lt;&gt;0,INDEX('Capacity Summary'!$I$139:$BH$238,MATCH('Capacity Backing (Hide)'!CA$132,'Capacity Summary'!$B$139:$B$238,0),MATCH('Capacity Backing (Hide)'!$A178,'Capacity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(Hide)'!$A178,'Capacity Summary'!$I$138:$BH$138,0))="x",INDEX('Capacity Summary'!$C$139:$F$238,MATCH('Capacity Backing (Hide)'!CB$132,'Capacity Summary'!$B$139:$B$238,0),4),IF(INDEX('Capacity Summary'!$I$139:$BH$238,MATCH('Capacity Backing (Hide)'!CB$132,'Capacity Summary'!$B$139:$B$238,0),MATCH('Capacity Backing (Hide)'!$A178,'Capacity Summary'!$I$138:$BH$138,0))&lt;&gt;0,INDEX('Capacity Summary'!$I$139:$BH$238,MATCH('Capacity Backing (Hide)'!CB$132,'Capacity Summary'!$B$139:$B$238,0),MATCH('Capacity Backing (Hide)'!$A178,'Capacity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(Hide)'!$A178,'Capacity Summary'!$I$138:$BH$138,0))="x",INDEX('Capacity Summary'!$C$139:$F$238,MATCH('Capacity Backing (Hide)'!CC$132,'Capacity Summary'!$B$139:$B$238,0),4),IF(INDEX('Capacity Summary'!$I$139:$BH$238,MATCH('Capacity Backing (Hide)'!CC$132,'Capacity Summary'!$B$139:$B$238,0),MATCH('Capacity Backing (Hide)'!$A178,'Capacity Summary'!$I$138:$BH$138,0))&lt;&gt;0,INDEX('Capacity Summary'!$I$139:$BH$238,MATCH('Capacity Backing (Hide)'!CC$132,'Capacity Summary'!$B$139:$B$238,0),MATCH('Capacity Backing (Hide)'!$A178,'Capacity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(Hide)'!$A178,'Capacity Summary'!$I$138:$BH$138,0))="x",INDEX('Capacity Summary'!$C$139:$F$238,MATCH('Capacity Backing (Hide)'!CD$132,'Capacity Summary'!$B$139:$B$238,0),4),IF(INDEX('Capacity Summary'!$I$139:$BH$238,MATCH('Capacity Backing (Hide)'!CD$132,'Capacity Summary'!$B$139:$B$238,0),MATCH('Capacity Backing (Hide)'!$A178,'Capacity Summary'!$I$138:$BH$138,0))&lt;&gt;0,INDEX('Capacity Summary'!$I$139:$BH$238,MATCH('Capacity Backing (Hide)'!CD$132,'Capacity Summary'!$B$139:$B$238,0),MATCH('Capacity Backing (Hide)'!$A178,'Capacity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(Hide)'!$A178,'Capacity Summary'!$I$138:$BH$138,0))="x",INDEX('Capacity Summary'!$C$139:$F$238,MATCH('Capacity Backing (Hide)'!CE$132,'Capacity Summary'!$B$139:$B$238,0),4),IF(INDEX('Capacity Summary'!$I$139:$BH$238,MATCH('Capacity Backing (Hide)'!CE$132,'Capacity Summary'!$B$139:$B$238,0),MATCH('Capacity Backing (Hide)'!$A178,'Capacity Summary'!$I$138:$BH$138,0))&lt;&gt;0,INDEX('Capacity Summary'!$I$139:$BH$238,MATCH('Capacity Backing (Hide)'!CE$132,'Capacity Summary'!$B$139:$B$238,0),MATCH('Capacity Backing (Hide)'!$A178,'Capacity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(Hide)'!$A178,'Capacity Summary'!$I$138:$BH$138,0))="x",INDEX('Capacity Summary'!$C$139:$F$238,MATCH('Capacity Backing (Hide)'!CF$132,'Capacity Summary'!$B$139:$B$238,0),4),IF(INDEX('Capacity Summary'!$I$139:$BH$238,MATCH('Capacity Backing (Hide)'!CF$132,'Capacity Summary'!$B$139:$B$238,0),MATCH('Capacity Backing (Hide)'!$A178,'Capacity Summary'!$I$138:$BH$138,0))&lt;&gt;0,INDEX('Capacity Summary'!$I$139:$BH$238,MATCH('Capacity Backing (Hide)'!CF$132,'Capacity Summary'!$B$139:$B$238,0),MATCH('Capacity Backing (Hide)'!$A178,'Capacity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(Hide)'!$A178,'Capacity Summary'!$I$138:$BH$138,0))="x",INDEX('Capacity Summary'!$C$139:$F$238,MATCH('Capacity Backing (Hide)'!CG$132,'Capacity Summary'!$B$139:$B$238,0),4),IF(INDEX('Capacity Summary'!$I$139:$BH$238,MATCH('Capacity Backing (Hide)'!CG$132,'Capacity Summary'!$B$139:$B$238,0),MATCH('Capacity Backing (Hide)'!$A178,'Capacity Summary'!$I$138:$BH$138,0))&lt;&gt;0,INDEX('Capacity Summary'!$I$139:$BH$238,MATCH('Capacity Backing (Hide)'!CG$132,'Capacity Summary'!$B$139:$B$238,0),MATCH('Capacity Backing (Hide)'!$A178,'Capacity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(Hide)'!$A178,'Capacity Summary'!$I$138:$BH$138,0))="x",INDEX('Capacity Summary'!$C$139:$F$238,MATCH('Capacity Backing (Hide)'!CH$132,'Capacity Summary'!$B$139:$B$238,0),4),IF(INDEX('Capacity Summary'!$I$139:$BH$238,MATCH('Capacity Backing (Hide)'!CH$132,'Capacity Summary'!$B$139:$B$238,0),MATCH('Capacity Backing (Hide)'!$A178,'Capacity Summary'!$I$138:$BH$138,0))&lt;&gt;0,INDEX('Capacity Summary'!$I$139:$BH$238,MATCH('Capacity Backing (Hide)'!CH$132,'Capacity Summary'!$B$139:$B$238,0),MATCH('Capacity Backing (Hide)'!$A178,'Capacity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(Hide)'!$A178,'Capacity Summary'!$I$138:$BH$138,0))="x",INDEX('Capacity Summary'!$C$139:$F$238,MATCH('Capacity Backing (Hide)'!CI$132,'Capacity Summary'!$B$139:$B$238,0),4),IF(INDEX('Capacity Summary'!$I$139:$BH$238,MATCH('Capacity Backing (Hide)'!CI$132,'Capacity Summary'!$B$139:$B$238,0),MATCH('Capacity Backing (Hide)'!$A178,'Capacity Summary'!$I$138:$BH$138,0))&lt;&gt;0,INDEX('Capacity Summary'!$I$139:$BH$238,MATCH('Capacity Backing (Hide)'!CI$132,'Capacity Summary'!$B$139:$B$238,0),MATCH('Capacity Backing (Hide)'!$A178,'Capacity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(Hide)'!$A178,'Capacity Summary'!$I$138:$BH$138,0))="x",INDEX('Capacity Summary'!$C$139:$F$238,MATCH('Capacity Backing (Hide)'!CJ$132,'Capacity Summary'!$B$139:$B$238,0),4),IF(INDEX('Capacity Summary'!$I$139:$BH$238,MATCH('Capacity Backing (Hide)'!CJ$132,'Capacity Summary'!$B$139:$B$238,0),MATCH('Capacity Backing (Hide)'!$A178,'Capacity Summary'!$I$138:$BH$138,0))&lt;&gt;0,INDEX('Capacity Summary'!$I$139:$BH$238,MATCH('Capacity Backing (Hide)'!CJ$132,'Capacity Summary'!$B$139:$B$238,0),MATCH('Capacity Backing (Hide)'!$A178,'Capacity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(Hide)'!$A178,'Capacity Summary'!$I$138:$BH$138,0))="x",INDEX('Capacity Summary'!$C$139:$F$238,MATCH('Capacity Backing (Hide)'!CK$132,'Capacity Summary'!$B$139:$B$238,0),4),IF(INDEX('Capacity Summary'!$I$139:$BH$238,MATCH('Capacity Backing (Hide)'!CK$132,'Capacity Summary'!$B$139:$B$238,0),MATCH('Capacity Backing (Hide)'!$A178,'Capacity Summary'!$I$138:$BH$138,0))&lt;&gt;0,INDEX('Capacity Summary'!$I$139:$BH$238,MATCH('Capacity Backing (Hide)'!CK$132,'Capacity Summary'!$B$139:$B$238,0),MATCH('Capacity Backing (Hide)'!$A178,'Capacity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(Hide)'!$A178,'Capacity Summary'!$I$138:$BH$138,0))="x",INDEX('Capacity Summary'!$C$139:$F$238,MATCH('Capacity Backing (Hide)'!CL$132,'Capacity Summary'!$B$139:$B$238,0),4),IF(INDEX('Capacity Summary'!$I$139:$BH$238,MATCH('Capacity Backing (Hide)'!CL$132,'Capacity Summary'!$B$139:$B$238,0),MATCH('Capacity Backing (Hide)'!$A178,'Capacity Summary'!$I$138:$BH$138,0))&lt;&gt;0,INDEX('Capacity Summary'!$I$139:$BH$238,MATCH('Capacity Backing (Hide)'!CL$132,'Capacity Summary'!$B$139:$B$238,0),MATCH('Capacity Backing (Hide)'!$A178,'Capacity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(Hide)'!$A178,'Capacity Summary'!$I$138:$BH$138,0))="x",INDEX('Capacity Summary'!$C$139:$F$238,MATCH('Capacity Backing (Hide)'!CM$132,'Capacity Summary'!$B$139:$B$238,0),4),IF(INDEX('Capacity Summary'!$I$139:$BH$238,MATCH('Capacity Backing (Hide)'!CM$132,'Capacity Summary'!$B$139:$B$238,0),MATCH('Capacity Backing (Hide)'!$A178,'Capacity Summary'!$I$138:$BH$138,0))&lt;&gt;0,INDEX('Capacity Summary'!$I$139:$BH$238,MATCH('Capacity Backing (Hide)'!CM$132,'Capacity Summary'!$B$139:$B$238,0),MATCH('Capacity Backing (Hide)'!$A178,'Capacity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(Hide)'!$A178,'Capacity Summary'!$I$138:$BH$138,0))="x",INDEX('Capacity Summary'!$C$139:$F$238,MATCH('Capacity Backing (Hide)'!CN$132,'Capacity Summary'!$B$139:$B$238,0),4),IF(INDEX('Capacity Summary'!$I$139:$BH$238,MATCH('Capacity Backing (Hide)'!CN$132,'Capacity Summary'!$B$139:$B$238,0),MATCH('Capacity Backing (Hide)'!$A178,'Capacity Summary'!$I$138:$BH$138,0))&lt;&gt;0,INDEX('Capacity Summary'!$I$139:$BH$238,MATCH('Capacity Backing (Hide)'!CN$132,'Capacity Summary'!$B$139:$B$238,0),MATCH('Capacity Backing (Hide)'!$A178,'Capacity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(Hide)'!$A178,'Capacity Summary'!$I$138:$BH$138,0))="x",INDEX('Capacity Summary'!$C$139:$F$238,MATCH('Capacity Backing (Hide)'!CO$132,'Capacity Summary'!$B$139:$B$238,0),4),IF(INDEX('Capacity Summary'!$I$139:$BH$238,MATCH('Capacity Backing (Hide)'!CO$132,'Capacity Summary'!$B$139:$B$238,0),MATCH('Capacity Backing (Hide)'!$A178,'Capacity Summary'!$I$138:$BH$138,0))&lt;&gt;0,INDEX('Capacity Summary'!$I$139:$BH$238,MATCH('Capacity Backing (Hide)'!CO$132,'Capacity Summary'!$B$139:$B$238,0),MATCH('Capacity Backing (Hide)'!$A178,'Capacity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(Hide)'!$A178,'Capacity Summary'!$I$138:$BH$138,0))="x",INDEX('Capacity Summary'!$C$139:$F$238,MATCH('Capacity Backing (Hide)'!CP$132,'Capacity Summary'!$B$139:$B$238,0),4),IF(INDEX('Capacity Summary'!$I$139:$BH$238,MATCH('Capacity Backing (Hide)'!CP$132,'Capacity Summary'!$B$139:$B$238,0),MATCH('Capacity Backing (Hide)'!$A178,'Capacity Summary'!$I$138:$BH$138,0))&lt;&gt;0,INDEX('Capacity Summary'!$I$139:$BH$238,MATCH('Capacity Backing (Hide)'!CP$132,'Capacity Summary'!$B$139:$B$238,0),MATCH('Capacity Backing (Hide)'!$A178,'Capacity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(Hide)'!$A178,'Capacity Summary'!$I$138:$BH$138,0))="x",INDEX('Capacity Summary'!$C$139:$F$238,MATCH('Capacity Backing (Hide)'!CQ$132,'Capacity Summary'!$B$139:$B$238,0),4),IF(INDEX('Capacity Summary'!$I$139:$BH$238,MATCH('Capacity Backing (Hide)'!CQ$132,'Capacity Summary'!$B$139:$B$238,0),MATCH('Capacity Backing (Hide)'!$A178,'Capacity Summary'!$I$138:$BH$138,0))&lt;&gt;0,INDEX('Capacity Summary'!$I$139:$BH$238,MATCH('Capacity Backing (Hide)'!CQ$132,'Capacity Summary'!$B$139:$B$238,0),MATCH('Capacity Backing (Hide)'!$A178,'Capacity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(Hide)'!$A178,'Capacity Summary'!$I$138:$BH$138,0))="x",INDEX('Capacity Summary'!$C$139:$F$238,MATCH('Capacity Backing (Hide)'!CR$132,'Capacity Summary'!$B$139:$B$238,0),4),IF(INDEX('Capacity Summary'!$I$139:$BH$238,MATCH('Capacity Backing (Hide)'!CR$132,'Capacity Summary'!$B$139:$B$238,0),MATCH('Capacity Backing (Hide)'!$A178,'Capacity Summary'!$I$138:$BH$138,0))&lt;&gt;0,INDEX('Capacity Summary'!$I$139:$BH$238,MATCH('Capacity Backing (Hide)'!CR$132,'Capacity Summary'!$B$139:$B$238,0),MATCH('Capacity Backing (Hide)'!$A178,'Capacity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(Hide)'!$A178,'Capacity Summary'!$I$138:$BH$138,0))="x",INDEX('Capacity Summary'!$C$139:$F$238,MATCH('Capacity Backing (Hide)'!CS$132,'Capacity Summary'!$B$139:$B$238,0),4),IF(INDEX('Capacity Summary'!$I$139:$BH$238,MATCH('Capacity Backing (Hide)'!CS$132,'Capacity Summary'!$B$139:$B$238,0),MATCH('Capacity Backing (Hide)'!$A178,'Capacity Summary'!$I$138:$BH$138,0))&lt;&gt;0,INDEX('Capacity Summary'!$I$139:$BH$238,MATCH('Capacity Backing (Hide)'!CS$132,'Capacity Summary'!$B$139:$B$238,0),MATCH('Capacity Backing (Hide)'!$A178,'Capacity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(Hide)'!$A178,'Capacity Summary'!$I$138:$BH$138,0))="x",INDEX('Capacity Summary'!$C$139:$F$238,MATCH('Capacity Backing (Hide)'!CT$132,'Capacity Summary'!$B$139:$B$238,0),4),IF(INDEX('Capacity Summary'!$I$139:$BH$238,MATCH('Capacity Backing (Hide)'!CT$132,'Capacity Summary'!$B$139:$B$238,0),MATCH('Capacity Backing (Hide)'!$A178,'Capacity Summary'!$I$138:$BH$138,0))&lt;&gt;0,INDEX('Capacity Summary'!$I$139:$BH$238,MATCH('Capacity Backing (Hide)'!CT$132,'Capacity Summary'!$B$139:$B$238,0),MATCH('Capacity Backing (Hide)'!$A178,'Capacity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(Hide)'!$A178,'Capacity Summary'!$I$138:$BH$138,0))="x",INDEX('Capacity Summary'!$C$139:$F$238,MATCH('Capacity Backing (Hide)'!CU$132,'Capacity Summary'!$B$139:$B$238,0),4),IF(INDEX('Capacity Summary'!$I$139:$BH$238,MATCH('Capacity Backing (Hide)'!CU$132,'Capacity Summary'!$B$139:$B$238,0),MATCH('Capacity Backing (Hide)'!$A178,'Capacity Summary'!$I$138:$BH$138,0))&lt;&gt;0,INDEX('Capacity Summary'!$I$139:$BH$238,MATCH('Capacity Backing (Hide)'!CU$132,'Capacity Summary'!$B$139:$B$238,0),MATCH('Capacity Backing (Hide)'!$A178,'Capacity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(Hide)'!$A178,'Capacity Summary'!$I$138:$BH$138,0))="x",INDEX('Capacity Summary'!$C$139:$F$238,MATCH('Capacity Backing (Hide)'!CV$132,'Capacity Summary'!$B$139:$B$238,0),4),IF(INDEX('Capacity Summary'!$I$139:$BH$238,MATCH('Capacity Backing (Hide)'!CV$132,'Capacity Summary'!$B$139:$B$238,0),MATCH('Capacity Backing (Hide)'!$A178,'Capacity Summary'!$I$138:$BH$138,0))&lt;&gt;0,INDEX('Capacity Summary'!$I$139:$BH$238,MATCH('Capacity Backing (Hide)'!CV$132,'Capacity Summary'!$B$139:$B$238,0),MATCH('Capacity Backing (Hide)'!$A178,'Capacity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(Hide)'!$A178,'Capacity Summary'!$I$138:$BH$138,0))="x",INDEX('Capacity Summary'!$C$139:$F$238,MATCH('Capacity Backing (Hide)'!CW$132,'Capacity Summary'!$B$139:$B$238,0),4),IF(INDEX('Capacity Summary'!$I$139:$BH$238,MATCH('Capacity Backing (Hide)'!CW$132,'Capacity Summary'!$B$139:$B$238,0),MATCH('Capacity Backing (Hide)'!$A178,'Capacity Summary'!$I$138:$BH$138,0))&lt;&gt;0,INDEX('Capacity Summary'!$I$139:$BH$238,MATCH('Capacity Backing (Hide)'!CW$132,'Capacity Summary'!$B$139:$B$238,0),MATCH('Capacity Backing (Hide)'!$A178,'Capacity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(Hide)'!$A179,'Capacity Summary'!$I$138:$BH$138,0))="x",INDEX('Capacity Summary'!$C$139:$F$238,MATCH('Capacity Backing (Hide)'!B$132,'Capacity Summary'!$B$139:$B$238,0),4),IF(INDEX('Capacity Summary'!$I$139:$BH$238,MATCH('Capacity Backing (Hide)'!B$132,'Capacity Summary'!$B$139:$B$238,0),MATCH('Capacity Backing (Hide)'!$A179,'Capacity Summary'!$I$138:$BH$138,0))&lt;&gt;0,INDEX('Capacity Summary'!$I$139:$BH$238,MATCH('Capacity Backing (Hide)'!B$132,'Capacity Summary'!$B$139:$B$238,0),MATCH('Capacity Backing (Hide)'!$A179,'Capacity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(Hide)'!$A179,'Capacity Summary'!$I$138:$BH$138,0))="x",INDEX('Capacity Summary'!$C$139:$F$238,MATCH('Capacity Backing (Hide)'!C$132,'Capacity Summary'!$B$139:$B$238,0),4),IF(INDEX('Capacity Summary'!$I$139:$BH$238,MATCH('Capacity Backing (Hide)'!C$132,'Capacity Summary'!$B$139:$B$238,0),MATCH('Capacity Backing (Hide)'!$A179,'Capacity Summary'!$I$138:$BH$138,0))&lt;&gt;0,INDEX('Capacity Summary'!$I$139:$BH$238,MATCH('Capacity Backing (Hide)'!C$132,'Capacity Summary'!$B$139:$B$238,0),MATCH('Capacity Backing (Hide)'!$A179,'Capacity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(Hide)'!$A179,'Capacity Summary'!$I$138:$BH$138,0))="x",INDEX('Capacity Summary'!$C$139:$F$238,MATCH('Capacity Backing (Hide)'!D$132,'Capacity Summary'!$B$139:$B$238,0),4),IF(INDEX('Capacity Summary'!$I$139:$BH$238,MATCH('Capacity Backing (Hide)'!D$132,'Capacity Summary'!$B$139:$B$238,0),MATCH('Capacity Backing (Hide)'!$A179,'Capacity Summary'!$I$138:$BH$138,0))&lt;&gt;0,INDEX('Capacity Summary'!$I$139:$BH$238,MATCH('Capacity Backing (Hide)'!D$132,'Capacity Summary'!$B$139:$B$238,0),MATCH('Capacity Backing (Hide)'!$A179,'Capacity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(Hide)'!$A179,'Capacity Summary'!$I$138:$BH$138,0))="x",INDEX('Capacity Summary'!$C$139:$F$238,MATCH('Capacity Backing (Hide)'!E$132,'Capacity Summary'!$B$139:$B$238,0),4),IF(INDEX('Capacity Summary'!$I$139:$BH$238,MATCH('Capacity Backing (Hide)'!E$132,'Capacity Summary'!$B$139:$B$238,0),MATCH('Capacity Backing (Hide)'!$A179,'Capacity Summary'!$I$138:$BH$138,0))&lt;&gt;0,INDEX('Capacity Summary'!$I$139:$BH$238,MATCH('Capacity Backing (Hide)'!E$132,'Capacity Summary'!$B$139:$B$238,0),MATCH('Capacity Backing (Hide)'!$A179,'Capacity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(Hide)'!$A179,'Capacity Summary'!$I$138:$BH$138,0))="x",INDEX('Capacity Summary'!$C$139:$F$238,MATCH('Capacity Backing (Hide)'!F$132,'Capacity Summary'!$B$139:$B$238,0),4),IF(INDEX('Capacity Summary'!$I$139:$BH$238,MATCH('Capacity Backing (Hide)'!F$132,'Capacity Summary'!$B$139:$B$238,0),MATCH('Capacity Backing (Hide)'!$A179,'Capacity Summary'!$I$138:$BH$138,0))&lt;&gt;0,INDEX('Capacity Summary'!$I$139:$BH$238,MATCH('Capacity Backing (Hide)'!F$132,'Capacity Summary'!$B$139:$B$238,0),MATCH('Capacity Backing (Hide)'!$A179,'Capacity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(Hide)'!$A179,'Capacity Summary'!$I$138:$BH$138,0))="x",INDEX('Capacity Summary'!$C$139:$F$238,MATCH('Capacity Backing (Hide)'!G$132,'Capacity Summary'!$B$139:$B$238,0),4),IF(INDEX('Capacity Summary'!$I$139:$BH$238,MATCH('Capacity Backing (Hide)'!G$132,'Capacity Summary'!$B$139:$B$238,0),MATCH('Capacity Backing (Hide)'!$A179,'Capacity Summary'!$I$138:$BH$138,0))&lt;&gt;0,INDEX('Capacity Summary'!$I$139:$BH$238,MATCH('Capacity Backing (Hide)'!G$132,'Capacity Summary'!$B$139:$B$238,0),MATCH('Capacity Backing (Hide)'!$A179,'Capacity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(Hide)'!$A179,'Capacity Summary'!$I$138:$BH$138,0))="x",INDEX('Capacity Summary'!$C$139:$F$238,MATCH('Capacity Backing (Hide)'!H$132,'Capacity Summary'!$B$139:$B$238,0),4),IF(INDEX('Capacity Summary'!$I$139:$BH$238,MATCH('Capacity Backing (Hide)'!H$132,'Capacity Summary'!$B$139:$B$238,0),MATCH('Capacity Backing (Hide)'!$A179,'Capacity Summary'!$I$138:$BH$138,0))&lt;&gt;0,INDEX('Capacity Summary'!$I$139:$BH$238,MATCH('Capacity Backing (Hide)'!H$132,'Capacity Summary'!$B$139:$B$238,0),MATCH('Capacity Backing (Hide)'!$A179,'Capacity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(Hide)'!$A179,'Capacity Summary'!$I$138:$BH$138,0))="x",INDEX('Capacity Summary'!$C$139:$F$238,MATCH('Capacity Backing (Hide)'!I$132,'Capacity Summary'!$B$139:$B$238,0),4),IF(INDEX('Capacity Summary'!$I$139:$BH$238,MATCH('Capacity Backing (Hide)'!I$132,'Capacity Summary'!$B$139:$B$238,0),MATCH('Capacity Backing (Hide)'!$A179,'Capacity Summary'!$I$138:$BH$138,0))&lt;&gt;0,INDEX('Capacity Summary'!$I$139:$BH$238,MATCH('Capacity Backing (Hide)'!I$132,'Capacity Summary'!$B$139:$B$238,0),MATCH('Capacity Backing (Hide)'!$A179,'Capacity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(Hide)'!$A179,'Capacity Summary'!$I$138:$BH$138,0))="x",INDEX('Capacity Summary'!$C$139:$F$238,MATCH('Capacity Backing (Hide)'!J$132,'Capacity Summary'!$B$139:$B$238,0),4),IF(INDEX('Capacity Summary'!$I$139:$BH$238,MATCH('Capacity Backing (Hide)'!J$132,'Capacity Summary'!$B$139:$B$238,0),MATCH('Capacity Backing (Hide)'!$A179,'Capacity Summary'!$I$138:$BH$138,0))&lt;&gt;0,INDEX('Capacity Summary'!$I$139:$BH$238,MATCH('Capacity Backing (Hide)'!J$132,'Capacity Summary'!$B$139:$B$238,0),MATCH('Capacity Backing (Hide)'!$A179,'Capacity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(Hide)'!$A179,'Capacity Summary'!$I$138:$BH$138,0))="x",INDEX('Capacity Summary'!$C$139:$F$238,MATCH('Capacity Backing (Hide)'!K$132,'Capacity Summary'!$B$139:$B$238,0),4),IF(INDEX('Capacity Summary'!$I$139:$BH$238,MATCH('Capacity Backing (Hide)'!K$132,'Capacity Summary'!$B$139:$B$238,0),MATCH('Capacity Backing (Hide)'!$A179,'Capacity Summary'!$I$138:$BH$138,0))&lt;&gt;0,INDEX('Capacity Summary'!$I$139:$BH$238,MATCH('Capacity Backing (Hide)'!K$132,'Capacity Summary'!$B$139:$B$238,0),MATCH('Capacity Backing (Hide)'!$A179,'Capacity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(Hide)'!$A179,'Capacity Summary'!$I$138:$BH$138,0))="x",INDEX('Capacity Summary'!$C$139:$F$238,MATCH('Capacity Backing (Hide)'!L$132,'Capacity Summary'!$B$139:$B$238,0),4),IF(INDEX('Capacity Summary'!$I$139:$BH$238,MATCH('Capacity Backing (Hide)'!L$132,'Capacity Summary'!$B$139:$B$238,0),MATCH('Capacity Backing (Hide)'!$A179,'Capacity Summary'!$I$138:$BH$138,0))&lt;&gt;0,INDEX('Capacity Summary'!$I$139:$BH$238,MATCH('Capacity Backing (Hide)'!L$132,'Capacity Summary'!$B$139:$B$238,0),MATCH('Capacity Backing (Hide)'!$A179,'Capacity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(Hide)'!$A179,'Capacity Summary'!$I$138:$BH$138,0))="x",INDEX('Capacity Summary'!$C$139:$F$238,MATCH('Capacity Backing (Hide)'!M$132,'Capacity Summary'!$B$139:$B$238,0),4),IF(INDEX('Capacity Summary'!$I$139:$BH$238,MATCH('Capacity Backing (Hide)'!M$132,'Capacity Summary'!$B$139:$B$238,0),MATCH('Capacity Backing (Hide)'!$A179,'Capacity Summary'!$I$138:$BH$138,0))&lt;&gt;0,INDEX('Capacity Summary'!$I$139:$BH$238,MATCH('Capacity Backing (Hide)'!M$132,'Capacity Summary'!$B$139:$B$238,0),MATCH('Capacity Backing (Hide)'!$A179,'Capacity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(Hide)'!$A179,'Capacity Summary'!$I$138:$BH$138,0))="x",INDEX('Capacity Summary'!$C$139:$F$238,MATCH('Capacity Backing (Hide)'!N$132,'Capacity Summary'!$B$139:$B$238,0),4),IF(INDEX('Capacity Summary'!$I$139:$BH$238,MATCH('Capacity Backing (Hide)'!N$132,'Capacity Summary'!$B$139:$B$238,0),MATCH('Capacity Backing (Hide)'!$A179,'Capacity Summary'!$I$138:$BH$138,0))&lt;&gt;0,INDEX('Capacity Summary'!$I$139:$BH$238,MATCH('Capacity Backing (Hide)'!N$132,'Capacity Summary'!$B$139:$B$238,0),MATCH('Capacity Backing (Hide)'!$A179,'Capacity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(Hide)'!$A179,'Capacity Summary'!$I$138:$BH$138,0))="x",INDEX('Capacity Summary'!$C$139:$F$238,MATCH('Capacity Backing (Hide)'!O$132,'Capacity Summary'!$B$139:$B$238,0),4),IF(INDEX('Capacity Summary'!$I$139:$BH$238,MATCH('Capacity Backing (Hide)'!O$132,'Capacity Summary'!$B$139:$B$238,0),MATCH('Capacity Backing (Hide)'!$A179,'Capacity Summary'!$I$138:$BH$138,0))&lt;&gt;0,INDEX('Capacity Summary'!$I$139:$BH$238,MATCH('Capacity Backing (Hide)'!O$132,'Capacity Summary'!$B$139:$B$238,0),MATCH('Capacity Backing (Hide)'!$A179,'Capacity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(Hide)'!$A179,'Capacity Summary'!$I$138:$BH$138,0))="x",INDEX('Capacity Summary'!$C$139:$F$238,MATCH('Capacity Backing (Hide)'!P$132,'Capacity Summary'!$B$139:$B$238,0),4),IF(INDEX('Capacity Summary'!$I$139:$BH$238,MATCH('Capacity Backing (Hide)'!P$132,'Capacity Summary'!$B$139:$B$238,0),MATCH('Capacity Backing (Hide)'!$A179,'Capacity Summary'!$I$138:$BH$138,0))&lt;&gt;0,INDEX('Capacity Summary'!$I$139:$BH$238,MATCH('Capacity Backing (Hide)'!P$132,'Capacity Summary'!$B$139:$B$238,0),MATCH('Capacity Backing (Hide)'!$A179,'Capacity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(Hide)'!$A179,'Capacity Summary'!$I$138:$BH$138,0))="x",INDEX('Capacity Summary'!$C$139:$F$238,MATCH('Capacity Backing (Hide)'!Q$132,'Capacity Summary'!$B$139:$B$238,0),4),IF(INDEX('Capacity Summary'!$I$139:$BH$238,MATCH('Capacity Backing (Hide)'!Q$132,'Capacity Summary'!$B$139:$B$238,0),MATCH('Capacity Backing (Hide)'!$A179,'Capacity Summary'!$I$138:$BH$138,0))&lt;&gt;0,INDEX('Capacity Summary'!$I$139:$BH$238,MATCH('Capacity Backing (Hide)'!Q$132,'Capacity Summary'!$B$139:$B$238,0),MATCH('Capacity Backing (Hide)'!$A179,'Capacity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(Hide)'!$A179,'Capacity Summary'!$I$138:$BH$138,0))="x",INDEX('Capacity Summary'!$C$139:$F$238,MATCH('Capacity Backing (Hide)'!R$132,'Capacity Summary'!$B$139:$B$238,0),4),IF(INDEX('Capacity Summary'!$I$139:$BH$238,MATCH('Capacity Backing (Hide)'!R$132,'Capacity Summary'!$B$139:$B$238,0),MATCH('Capacity Backing (Hide)'!$A179,'Capacity Summary'!$I$138:$BH$138,0))&lt;&gt;0,INDEX('Capacity Summary'!$I$139:$BH$238,MATCH('Capacity Backing (Hide)'!R$132,'Capacity Summary'!$B$139:$B$238,0),MATCH('Capacity Backing (Hide)'!$A179,'Capacity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(Hide)'!$A179,'Capacity Summary'!$I$138:$BH$138,0))="x",INDEX('Capacity Summary'!$C$139:$F$238,MATCH('Capacity Backing (Hide)'!S$132,'Capacity Summary'!$B$139:$B$238,0),4),IF(INDEX('Capacity Summary'!$I$139:$BH$238,MATCH('Capacity Backing (Hide)'!S$132,'Capacity Summary'!$B$139:$B$238,0),MATCH('Capacity Backing (Hide)'!$A179,'Capacity Summary'!$I$138:$BH$138,0))&lt;&gt;0,INDEX('Capacity Summary'!$I$139:$BH$238,MATCH('Capacity Backing (Hide)'!S$132,'Capacity Summary'!$B$139:$B$238,0),MATCH('Capacity Backing (Hide)'!$A179,'Capacity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(Hide)'!$A179,'Capacity Summary'!$I$138:$BH$138,0))="x",INDEX('Capacity Summary'!$C$139:$F$238,MATCH('Capacity Backing (Hide)'!T$132,'Capacity Summary'!$B$139:$B$238,0),4),IF(INDEX('Capacity Summary'!$I$139:$BH$238,MATCH('Capacity Backing (Hide)'!T$132,'Capacity Summary'!$B$139:$B$238,0),MATCH('Capacity Backing (Hide)'!$A179,'Capacity Summary'!$I$138:$BH$138,0))&lt;&gt;0,INDEX('Capacity Summary'!$I$139:$BH$238,MATCH('Capacity Backing (Hide)'!T$132,'Capacity Summary'!$B$139:$B$238,0),MATCH('Capacity Backing (Hide)'!$A179,'Capacity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(Hide)'!$A179,'Capacity Summary'!$I$138:$BH$138,0))="x",INDEX('Capacity Summary'!$C$139:$F$238,MATCH('Capacity Backing (Hide)'!U$132,'Capacity Summary'!$B$139:$B$238,0),4),IF(INDEX('Capacity Summary'!$I$139:$BH$238,MATCH('Capacity Backing (Hide)'!U$132,'Capacity Summary'!$B$139:$B$238,0),MATCH('Capacity Backing (Hide)'!$A179,'Capacity Summary'!$I$138:$BH$138,0))&lt;&gt;0,INDEX('Capacity Summary'!$I$139:$BH$238,MATCH('Capacity Backing (Hide)'!U$132,'Capacity Summary'!$B$139:$B$238,0),MATCH('Capacity Backing (Hide)'!$A179,'Capacity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(Hide)'!$A179,'Capacity Summary'!$I$138:$BH$138,0))="x",INDEX('Capacity Summary'!$C$139:$F$238,MATCH('Capacity Backing (Hide)'!V$132,'Capacity Summary'!$B$139:$B$238,0),4),IF(INDEX('Capacity Summary'!$I$139:$BH$238,MATCH('Capacity Backing (Hide)'!V$132,'Capacity Summary'!$B$139:$B$238,0),MATCH('Capacity Backing (Hide)'!$A179,'Capacity Summary'!$I$138:$BH$138,0))&lt;&gt;0,INDEX('Capacity Summary'!$I$139:$BH$238,MATCH('Capacity Backing (Hide)'!V$132,'Capacity Summary'!$B$139:$B$238,0),MATCH('Capacity Backing (Hide)'!$A179,'Capacity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(Hide)'!$A179,'Capacity Summary'!$I$138:$BH$138,0))="x",INDEX('Capacity Summary'!$C$139:$F$238,MATCH('Capacity Backing (Hide)'!W$132,'Capacity Summary'!$B$139:$B$238,0),4),IF(INDEX('Capacity Summary'!$I$139:$BH$238,MATCH('Capacity Backing (Hide)'!W$132,'Capacity Summary'!$B$139:$B$238,0),MATCH('Capacity Backing (Hide)'!$A179,'Capacity Summary'!$I$138:$BH$138,0))&lt;&gt;0,INDEX('Capacity Summary'!$I$139:$BH$238,MATCH('Capacity Backing (Hide)'!W$132,'Capacity Summary'!$B$139:$B$238,0),MATCH('Capacity Backing (Hide)'!$A179,'Capacity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(Hide)'!$A179,'Capacity Summary'!$I$138:$BH$138,0))="x",INDEX('Capacity Summary'!$C$139:$F$238,MATCH('Capacity Backing (Hide)'!X$132,'Capacity Summary'!$B$139:$B$238,0),4),IF(INDEX('Capacity Summary'!$I$139:$BH$238,MATCH('Capacity Backing (Hide)'!X$132,'Capacity Summary'!$B$139:$B$238,0),MATCH('Capacity Backing (Hide)'!$A179,'Capacity Summary'!$I$138:$BH$138,0))&lt;&gt;0,INDEX('Capacity Summary'!$I$139:$BH$238,MATCH('Capacity Backing (Hide)'!X$132,'Capacity Summary'!$B$139:$B$238,0),MATCH('Capacity Backing (Hide)'!$A179,'Capacity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(Hide)'!$A179,'Capacity Summary'!$I$138:$BH$138,0))="x",INDEX('Capacity Summary'!$C$139:$F$238,MATCH('Capacity Backing (Hide)'!Y$132,'Capacity Summary'!$B$139:$B$238,0),4),IF(INDEX('Capacity Summary'!$I$139:$BH$238,MATCH('Capacity Backing (Hide)'!Y$132,'Capacity Summary'!$B$139:$B$238,0),MATCH('Capacity Backing (Hide)'!$A179,'Capacity Summary'!$I$138:$BH$138,0))&lt;&gt;0,INDEX('Capacity Summary'!$I$139:$BH$238,MATCH('Capacity Backing (Hide)'!Y$132,'Capacity Summary'!$B$139:$B$238,0),MATCH('Capacity Backing (Hide)'!$A179,'Capacity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(Hide)'!$A179,'Capacity Summary'!$I$138:$BH$138,0))="x",INDEX('Capacity Summary'!$C$139:$F$238,MATCH('Capacity Backing (Hide)'!Z$132,'Capacity Summary'!$B$139:$B$238,0),4),IF(INDEX('Capacity Summary'!$I$139:$BH$238,MATCH('Capacity Backing (Hide)'!Z$132,'Capacity Summary'!$B$139:$B$238,0),MATCH('Capacity Backing (Hide)'!$A179,'Capacity Summary'!$I$138:$BH$138,0))&lt;&gt;0,INDEX('Capacity Summary'!$I$139:$BH$238,MATCH('Capacity Backing (Hide)'!Z$132,'Capacity Summary'!$B$139:$B$238,0),MATCH('Capacity Backing (Hide)'!$A179,'Capacity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(Hide)'!$A179,'Capacity Summary'!$I$138:$BH$138,0))="x",INDEX('Capacity Summary'!$C$139:$F$238,MATCH('Capacity Backing (Hide)'!AA$132,'Capacity Summary'!$B$139:$B$238,0),4),IF(INDEX('Capacity Summary'!$I$139:$BH$238,MATCH('Capacity Backing (Hide)'!AA$132,'Capacity Summary'!$B$139:$B$238,0),MATCH('Capacity Backing (Hide)'!$A179,'Capacity Summary'!$I$138:$BH$138,0))&lt;&gt;0,INDEX('Capacity Summary'!$I$139:$BH$238,MATCH('Capacity Backing (Hide)'!AA$132,'Capacity Summary'!$B$139:$B$238,0),MATCH('Capacity Backing (Hide)'!$A179,'Capacity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(Hide)'!$A179,'Capacity Summary'!$I$138:$BH$138,0))="x",INDEX('Capacity Summary'!$C$139:$F$238,MATCH('Capacity Backing (Hide)'!AB$132,'Capacity Summary'!$B$139:$B$238,0),4),IF(INDEX('Capacity Summary'!$I$139:$BH$238,MATCH('Capacity Backing (Hide)'!AB$132,'Capacity Summary'!$B$139:$B$238,0),MATCH('Capacity Backing (Hide)'!$A179,'Capacity Summary'!$I$138:$BH$138,0))&lt;&gt;0,INDEX('Capacity Summary'!$I$139:$BH$238,MATCH('Capacity Backing (Hide)'!AB$132,'Capacity Summary'!$B$139:$B$238,0),MATCH('Capacity Backing (Hide)'!$A179,'Capacity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(Hide)'!$A179,'Capacity Summary'!$I$138:$BH$138,0))="x",INDEX('Capacity Summary'!$C$139:$F$238,MATCH('Capacity Backing (Hide)'!AC$132,'Capacity Summary'!$B$139:$B$238,0),4),IF(INDEX('Capacity Summary'!$I$139:$BH$238,MATCH('Capacity Backing (Hide)'!AC$132,'Capacity Summary'!$B$139:$B$238,0),MATCH('Capacity Backing (Hide)'!$A179,'Capacity Summary'!$I$138:$BH$138,0))&lt;&gt;0,INDEX('Capacity Summary'!$I$139:$BH$238,MATCH('Capacity Backing (Hide)'!AC$132,'Capacity Summary'!$B$139:$B$238,0),MATCH('Capacity Backing (Hide)'!$A179,'Capacity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(Hide)'!$A179,'Capacity Summary'!$I$138:$BH$138,0))="x",INDEX('Capacity Summary'!$C$139:$F$238,MATCH('Capacity Backing (Hide)'!AD$132,'Capacity Summary'!$B$139:$B$238,0),4),IF(INDEX('Capacity Summary'!$I$139:$BH$238,MATCH('Capacity Backing (Hide)'!AD$132,'Capacity Summary'!$B$139:$B$238,0),MATCH('Capacity Backing (Hide)'!$A179,'Capacity Summary'!$I$138:$BH$138,0))&lt;&gt;0,INDEX('Capacity Summary'!$I$139:$BH$238,MATCH('Capacity Backing (Hide)'!AD$132,'Capacity Summary'!$B$139:$B$238,0),MATCH('Capacity Backing (Hide)'!$A179,'Capacity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(Hide)'!$A179,'Capacity Summary'!$I$138:$BH$138,0))="x",INDEX('Capacity Summary'!$C$139:$F$238,MATCH('Capacity Backing (Hide)'!AE$132,'Capacity Summary'!$B$139:$B$238,0),4),IF(INDEX('Capacity Summary'!$I$139:$BH$238,MATCH('Capacity Backing (Hide)'!AE$132,'Capacity Summary'!$B$139:$B$238,0),MATCH('Capacity Backing (Hide)'!$A179,'Capacity Summary'!$I$138:$BH$138,0))&lt;&gt;0,INDEX('Capacity Summary'!$I$139:$BH$238,MATCH('Capacity Backing (Hide)'!AE$132,'Capacity Summary'!$B$139:$B$238,0),MATCH('Capacity Backing (Hide)'!$A179,'Capacity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(Hide)'!$A179,'Capacity Summary'!$I$138:$BH$138,0))="x",INDEX('Capacity Summary'!$C$139:$F$238,MATCH('Capacity Backing (Hide)'!AF$132,'Capacity Summary'!$B$139:$B$238,0),4),IF(INDEX('Capacity Summary'!$I$139:$BH$238,MATCH('Capacity Backing (Hide)'!AF$132,'Capacity Summary'!$B$139:$B$238,0),MATCH('Capacity Backing (Hide)'!$A179,'Capacity Summary'!$I$138:$BH$138,0))&lt;&gt;0,INDEX('Capacity Summary'!$I$139:$BH$238,MATCH('Capacity Backing (Hide)'!AF$132,'Capacity Summary'!$B$139:$B$238,0),MATCH('Capacity Backing (Hide)'!$A179,'Capacity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(Hide)'!$A179,'Capacity Summary'!$I$138:$BH$138,0))="x",INDEX('Capacity Summary'!$C$139:$F$238,MATCH('Capacity Backing (Hide)'!AG$132,'Capacity Summary'!$B$139:$B$238,0),4),IF(INDEX('Capacity Summary'!$I$139:$BH$238,MATCH('Capacity Backing (Hide)'!AG$132,'Capacity Summary'!$B$139:$B$238,0),MATCH('Capacity Backing (Hide)'!$A179,'Capacity Summary'!$I$138:$BH$138,0))&lt;&gt;0,INDEX('Capacity Summary'!$I$139:$BH$238,MATCH('Capacity Backing (Hide)'!AG$132,'Capacity Summary'!$B$139:$B$238,0),MATCH('Capacity Backing (Hide)'!$A179,'Capacity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(Hide)'!$A179,'Capacity Summary'!$I$138:$BH$138,0))="x",INDEX('Capacity Summary'!$C$139:$F$238,MATCH('Capacity Backing (Hide)'!AH$132,'Capacity Summary'!$B$139:$B$238,0),4),IF(INDEX('Capacity Summary'!$I$139:$BH$238,MATCH('Capacity Backing (Hide)'!AH$132,'Capacity Summary'!$B$139:$B$238,0),MATCH('Capacity Backing (Hide)'!$A179,'Capacity Summary'!$I$138:$BH$138,0))&lt;&gt;0,INDEX('Capacity Summary'!$I$139:$BH$238,MATCH('Capacity Backing (Hide)'!AH$132,'Capacity Summary'!$B$139:$B$238,0),MATCH('Capacity Backing (Hide)'!$A179,'Capacity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(Hide)'!$A179,'Capacity Summary'!$I$138:$BH$138,0))="x",INDEX('Capacity Summary'!$C$139:$F$238,MATCH('Capacity Backing (Hide)'!AI$132,'Capacity Summary'!$B$139:$B$238,0),4),IF(INDEX('Capacity Summary'!$I$139:$BH$238,MATCH('Capacity Backing (Hide)'!AI$132,'Capacity Summary'!$B$139:$B$238,0),MATCH('Capacity Backing (Hide)'!$A179,'Capacity Summary'!$I$138:$BH$138,0))&lt;&gt;0,INDEX('Capacity Summary'!$I$139:$BH$238,MATCH('Capacity Backing (Hide)'!AI$132,'Capacity Summary'!$B$139:$B$238,0),MATCH('Capacity Backing (Hide)'!$A179,'Capacity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(Hide)'!$A179,'Capacity Summary'!$I$138:$BH$138,0))="x",INDEX('Capacity Summary'!$C$139:$F$238,MATCH('Capacity Backing (Hide)'!AJ$132,'Capacity Summary'!$B$139:$B$238,0),4),IF(INDEX('Capacity Summary'!$I$139:$BH$238,MATCH('Capacity Backing (Hide)'!AJ$132,'Capacity Summary'!$B$139:$B$238,0),MATCH('Capacity Backing (Hide)'!$A179,'Capacity Summary'!$I$138:$BH$138,0))&lt;&gt;0,INDEX('Capacity Summary'!$I$139:$BH$238,MATCH('Capacity Backing (Hide)'!AJ$132,'Capacity Summary'!$B$139:$B$238,0),MATCH('Capacity Backing (Hide)'!$A179,'Capacity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(Hide)'!$A179,'Capacity Summary'!$I$138:$BH$138,0))="x",INDEX('Capacity Summary'!$C$139:$F$238,MATCH('Capacity Backing (Hide)'!AK$132,'Capacity Summary'!$B$139:$B$238,0),4),IF(INDEX('Capacity Summary'!$I$139:$BH$238,MATCH('Capacity Backing (Hide)'!AK$132,'Capacity Summary'!$B$139:$B$238,0),MATCH('Capacity Backing (Hide)'!$A179,'Capacity Summary'!$I$138:$BH$138,0))&lt;&gt;0,INDEX('Capacity Summary'!$I$139:$BH$238,MATCH('Capacity Backing (Hide)'!AK$132,'Capacity Summary'!$B$139:$B$238,0),MATCH('Capacity Backing (Hide)'!$A179,'Capacity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(Hide)'!$A179,'Capacity Summary'!$I$138:$BH$138,0))="x",INDEX('Capacity Summary'!$C$139:$F$238,MATCH('Capacity Backing (Hide)'!AL$132,'Capacity Summary'!$B$139:$B$238,0),4),IF(INDEX('Capacity Summary'!$I$139:$BH$238,MATCH('Capacity Backing (Hide)'!AL$132,'Capacity Summary'!$B$139:$B$238,0),MATCH('Capacity Backing (Hide)'!$A179,'Capacity Summary'!$I$138:$BH$138,0))&lt;&gt;0,INDEX('Capacity Summary'!$I$139:$BH$238,MATCH('Capacity Backing (Hide)'!AL$132,'Capacity Summary'!$B$139:$B$238,0),MATCH('Capacity Backing (Hide)'!$A179,'Capacity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(Hide)'!$A179,'Capacity Summary'!$I$138:$BH$138,0))="x",INDEX('Capacity Summary'!$C$139:$F$238,MATCH('Capacity Backing (Hide)'!AM$132,'Capacity Summary'!$B$139:$B$238,0),4),IF(INDEX('Capacity Summary'!$I$139:$BH$238,MATCH('Capacity Backing (Hide)'!AM$132,'Capacity Summary'!$B$139:$B$238,0),MATCH('Capacity Backing (Hide)'!$A179,'Capacity Summary'!$I$138:$BH$138,0))&lt;&gt;0,INDEX('Capacity Summary'!$I$139:$BH$238,MATCH('Capacity Backing (Hide)'!AM$132,'Capacity Summary'!$B$139:$B$238,0),MATCH('Capacity Backing (Hide)'!$A179,'Capacity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(Hide)'!$A179,'Capacity Summary'!$I$138:$BH$138,0))="x",INDEX('Capacity Summary'!$C$139:$F$238,MATCH('Capacity Backing (Hide)'!AN$132,'Capacity Summary'!$B$139:$B$238,0),4),IF(INDEX('Capacity Summary'!$I$139:$BH$238,MATCH('Capacity Backing (Hide)'!AN$132,'Capacity Summary'!$B$139:$B$238,0),MATCH('Capacity Backing (Hide)'!$A179,'Capacity Summary'!$I$138:$BH$138,0))&lt;&gt;0,INDEX('Capacity Summary'!$I$139:$BH$238,MATCH('Capacity Backing (Hide)'!AN$132,'Capacity Summary'!$B$139:$B$238,0),MATCH('Capacity Backing (Hide)'!$A179,'Capacity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(Hide)'!$A179,'Capacity Summary'!$I$138:$BH$138,0))="x",INDEX('Capacity Summary'!$C$139:$F$238,MATCH('Capacity Backing (Hide)'!AO$132,'Capacity Summary'!$B$139:$B$238,0),4),IF(INDEX('Capacity Summary'!$I$139:$BH$238,MATCH('Capacity Backing (Hide)'!AO$132,'Capacity Summary'!$B$139:$B$238,0),MATCH('Capacity Backing (Hide)'!$A179,'Capacity Summary'!$I$138:$BH$138,0))&lt;&gt;0,INDEX('Capacity Summary'!$I$139:$BH$238,MATCH('Capacity Backing (Hide)'!AO$132,'Capacity Summary'!$B$139:$B$238,0),MATCH('Capacity Backing (Hide)'!$A179,'Capacity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(Hide)'!$A179,'Capacity Summary'!$I$138:$BH$138,0))="x",INDEX('Capacity Summary'!$C$139:$F$238,MATCH('Capacity Backing (Hide)'!AP$132,'Capacity Summary'!$B$139:$B$238,0),4),IF(INDEX('Capacity Summary'!$I$139:$BH$238,MATCH('Capacity Backing (Hide)'!AP$132,'Capacity Summary'!$B$139:$B$238,0),MATCH('Capacity Backing (Hide)'!$A179,'Capacity Summary'!$I$138:$BH$138,0))&lt;&gt;0,INDEX('Capacity Summary'!$I$139:$BH$238,MATCH('Capacity Backing (Hide)'!AP$132,'Capacity Summary'!$B$139:$B$238,0),MATCH('Capacity Backing (Hide)'!$A179,'Capacity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(Hide)'!$A179,'Capacity Summary'!$I$138:$BH$138,0))="x",INDEX('Capacity Summary'!$C$139:$F$238,MATCH('Capacity Backing (Hide)'!AQ$132,'Capacity Summary'!$B$139:$B$238,0),4),IF(INDEX('Capacity Summary'!$I$139:$BH$238,MATCH('Capacity Backing (Hide)'!AQ$132,'Capacity Summary'!$B$139:$B$238,0),MATCH('Capacity Backing (Hide)'!$A179,'Capacity Summary'!$I$138:$BH$138,0))&lt;&gt;0,INDEX('Capacity Summary'!$I$139:$BH$238,MATCH('Capacity Backing (Hide)'!AQ$132,'Capacity Summary'!$B$139:$B$238,0),MATCH('Capacity Backing (Hide)'!$A179,'Capacity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(Hide)'!$A179,'Capacity Summary'!$I$138:$BH$138,0))="x",INDEX('Capacity Summary'!$C$139:$F$238,MATCH('Capacity Backing (Hide)'!AR$132,'Capacity Summary'!$B$139:$B$238,0),4),IF(INDEX('Capacity Summary'!$I$139:$BH$238,MATCH('Capacity Backing (Hide)'!AR$132,'Capacity Summary'!$B$139:$B$238,0),MATCH('Capacity Backing (Hide)'!$A179,'Capacity Summary'!$I$138:$BH$138,0))&lt;&gt;0,INDEX('Capacity Summary'!$I$139:$BH$238,MATCH('Capacity Backing (Hide)'!AR$132,'Capacity Summary'!$B$139:$B$238,0),MATCH('Capacity Backing (Hide)'!$A179,'Capacity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(Hide)'!$A179,'Capacity Summary'!$I$138:$BH$138,0))="x",INDEX('Capacity Summary'!$C$139:$F$238,MATCH('Capacity Backing (Hide)'!AS$132,'Capacity Summary'!$B$139:$B$238,0),4),IF(INDEX('Capacity Summary'!$I$139:$BH$238,MATCH('Capacity Backing (Hide)'!AS$132,'Capacity Summary'!$B$139:$B$238,0),MATCH('Capacity Backing (Hide)'!$A179,'Capacity Summary'!$I$138:$BH$138,0))&lt;&gt;0,INDEX('Capacity Summary'!$I$139:$BH$238,MATCH('Capacity Backing (Hide)'!AS$132,'Capacity Summary'!$B$139:$B$238,0),MATCH('Capacity Backing (Hide)'!$A179,'Capacity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(Hide)'!$A179,'Capacity Summary'!$I$138:$BH$138,0))="x",INDEX('Capacity Summary'!$C$139:$F$238,MATCH('Capacity Backing (Hide)'!AT$132,'Capacity Summary'!$B$139:$B$238,0),4),IF(INDEX('Capacity Summary'!$I$139:$BH$238,MATCH('Capacity Backing (Hide)'!AT$132,'Capacity Summary'!$B$139:$B$238,0),MATCH('Capacity Backing (Hide)'!$A179,'Capacity Summary'!$I$138:$BH$138,0))&lt;&gt;0,INDEX('Capacity Summary'!$I$139:$BH$238,MATCH('Capacity Backing (Hide)'!AT$132,'Capacity Summary'!$B$139:$B$238,0),MATCH('Capacity Backing (Hide)'!$A179,'Capacity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(Hide)'!$A179,'Capacity Summary'!$I$138:$BH$138,0))="x",INDEX('Capacity Summary'!$C$139:$F$238,MATCH('Capacity Backing (Hide)'!AU$132,'Capacity Summary'!$B$139:$B$238,0),4),IF(INDEX('Capacity Summary'!$I$139:$BH$238,MATCH('Capacity Backing (Hide)'!AU$132,'Capacity Summary'!$B$139:$B$238,0),MATCH('Capacity Backing (Hide)'!$A179,'Capacity Summary'!$I$138:$BH$138,0))&lt;&gt;0,INDEX('Capacity Summary'!$I$139:$BH$238,MATCH('Capacity Backing (Hide)'!AU$132,'Capacity Summary'!$B$139:$B$238,0),MATCH('Capacity Backing (Hide)'!$A179,'Capacity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(Hide)'!$A179,'Capacity Summary'!$I$138:$BH$138,0))="x",INDEX('Capacity Summary'!$C$139:$F$238,MATCH('Capacity Backing (Hide)'!AV$132,'Capacity Summary'!$B$139:$B$238,0),4),IF(INDEX('Capacity Summary'!$I$139:$BH$238,MATCH('Capacity Backing (Hide)'!AV$132,'Capacity Summary'!$B$139:$B$238,0),MATCH('Capacity Backing (Hide)'!$A179,'Capacity Summary'!$I$138:$BH$138,0))&lt;&gt;0,INDEX('Capacity Summary'!$I$139:$BH$238,MATCH('Capacity Backing (Hide)'!AV$132,'Capacity Summary'!$B$139:$B$238,0),MATCH('Capacity Backing (Hide)'!$A179,'Capacity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(Hide)'!$A179,'Capacity Summary'!$I$138:$BH$138,0))="x",INDEX('Capacity Summary'!$C$139:$F$238,MATCH('Capacity Backing (Hide)'!AW$132,'Capacity Summary'!$B$139:$B$238,0),4),IF(INDEX('Capacity Summary'!$I$139:$BH$238,MATCH('Capacity Backing (Hide)'!AW$132,'Capacity Summary'!$B$139:$B$238,0),MATCH('Capacity Backing (Hide)'!$A179,'Capacity Summary'!$I$138:$BH$138,0))&lt;&gt;0,INDEX('Capacity Summary'!$I$139:$BH$238,MATCH('Capacity Backing (Hide)'!AW$132,'Capacity Summary'!$B$139:$B$238,0),MATCH('Capacity Backing (Hide)'!$A179,'Capacity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(Hide)'!$A179,'Capacity Summary'!$I$138:$BH$138,0))="x",INDEX('Capacity Summary'!$C$139:$F$238,MATCH('Capacity Backing (Hide)'!AX$132,'Capacity Summary'!$B$139:$B$238,0),4),IF(INDEX('Capacity Summary'!$I$139:$BH$238,MATCH('Capacity Backing (Hide)'!AX$132,'Capacity Summary'!$B$139:$B$238,0),MATCH('Capacity Backing (Hide)'!$A179,'Capacity Summary'!$I$138:$BH$138,0))&lt;&gt;0,INDEX('Capacity Summary'!$I$139:$BH$238,MATCH('Capacity Backing (Hide)'!AX$132,'Capacity Summary'!$B$139:$B$238,0),MATCH('Capacity Backing (Hide)'!$A179,'Capacity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(Hide)'!$A179,'Capacity Summary'!$I$138:$BH$138,0))="x",INDEX('Capacity Summary'!$C$139:$F$238,MATCH('Capacity Backing (Hide)'!AY$132,'Capacity Summary'!$B$139:$B$238,0),4),IF(INDEX('Capacity Summary'!$I$139:$BH$238,MATCH('Capacity Backing (Hide)'!AY$132,'Capacity Summary'!$B$139:$B$238,0),MATCH('Capacity Backing (Hide)'!$A179,'Capacity Summary'!$I$138:$BH$138,0))&lt;&gt;0,INDEX('Capacity Summary'!$I$139:$BH$238,MATCH('Capacity Backing (Hide)'!AY$132,'Capacity Summary'!$B$139:$B$238,0),MATCH('Capacity Backing (Hide)'!$A179,'Capacity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(Hide)'!$A179,'Capacity Summary'!$I$138:$BH$138,0))="x",INDEX('Capacity Summary'!$C$139:$F$238,MATCH('Capacity Backing (Hide)'!AZ$132,'Capacity Summary'!$B$139:$B$238,0),4),IF(INDEX('Capacity Summary'!$I$139:$BH$238,MATCH('Capacity Backing (Hide)'!AZ$132,'Capacity Summary'!$B$139:$B$238,0),MATCH('Capacity Backing (Hide)'!$A179,'Capacity Summary'!$I$138:$BH$138,0))&lt;&gt;0,INDEX('Capacity Summary'!$I$139:$BH$238,MATCH('Capacity Backing (Hide)'!AZ$132,'Capacity Summary'!$B$139:$B$238,0),MATCH('Capacity Backing (Hide)'!$A179,'Capacity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(Hide)'!$A179,'Capacity Summary'!$I$138:$BH$138,0))="x",INDEX('Capacity Summary'!$C$139:$F$238,MATCH('Capacity Backing (Hide)'!BA$132,'Capacity Summary'!$B$139:$B$238,0),4),IF(INDEX('Capacity Summary'!$I$139:$BH$238,MATCH('Capacity Backing (Hide)'!BA$132,'Capacity Summary'!$B$139:$B$238,0),MATCH('Capacity Backing (Hide)'!$A179,'Capacity Summary'!$I$138:$BH$138,0))&lt;&gt;0,INDEX('Capacity Summary'!$I$139:$BH$238,MATCH('Capacity Backing (Hide)'!BA$132,'Capacity Summary'!$B$139:$B$238,0),MATCH('Capacity Backing (Hide)'!$A179,'Capacity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(Hide)'!$A179,'Capacity Summary'!$I$138:$BH$138,0))="x",INDEX('Capacity Summary'!$C$139:$F$238,MATCH('Capacity Backing (Hide)'!BB$132,'Capacity Summary'!$B$139:$B$238,0),4),IF(INDEX('Capacity Summary'!$I$139:$BH$238,MATCH('Capacity Backing (Hide)'!BB$132,'Capacity Summary'!$B$139:$B$238,0),MATCH('Capacity Backing (Hide)'!$A179,'Capacity Summary'!$I$138:$BH$138,0))&lt;&gt;0,INDEX('Capacity Summary'!$I$139:$BH$238,MATCH('Capacity Backing (Hide)'!BB$132,'Capacity Summary'!$B$139:$B$238,0),MATCH('Capacity Backing (Hide)'!$A179,'Capacity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(Hide)'!$A179,'Capacity Summary'!$I$138:$BH$138,0))="x",INDEX('Capacity Summary'!$C$139:$F$238,MATCH('Capacity Backing (Hide)'!BC$132,'Capacity Summary'!$B$139:$B$238,0),4),IF(INDEX('Capacity Summary'!$I$139:$BH$238,MATCH('Capacity Backing (Hide)'!BC$132,'Capacity Summary'!$B$139:$B$238,0),MATCH('Capacity Backing (Hide)'!$A179,'Capacity Summary'!$I$138:$BH$138,0))&lt;&gt;0,INDEX('Capacity Summary'!$I$139:$BH$238,MATCH('Capacity Backing (Hide)'!BC$132,'Capacity Summary'!$B$139:$B$238,0),MATCH('Capacity Backing (Hide)'!$A179,'Capacity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(Hide)'!$A179,'Capacity Summary'!$I$138:$BH$138,0))="x",INDEX('Capacity Summary'!$C$139:$F$238,MATCH('Capacity Backing (Hide)'!BD$132,'Capacity Summary'!$B$139:$B$238,0),4),IF(INDEX('Capacity Summary'!$I$139:$BH$238,MATCH('Capacity Backing (Hide)'!BD$132,'Capacity Summary'!$B$139:$B$238,0),MATCH('Capacity Backing (Hide)'!$A179,'Capacity Summary'!$I$138:$BH$138,0))&lt;&gt;0,INDEX('Capacity Summary'!$I$139:$BH$238,MATCH('Capacity Backing (Hide)'!BD$132,'Capacity Summary'!$B$139:$B$238,0),MATCH('Capacity Backing (Hide)'!$A179,'Capacity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(Hide)'!$A179,'Capacity Summary'!$I$138:$BH$138,0))="x",INDEX('Capacity Summary'!$C$139:$F$238,MATCH('Capacity Backing (Hide)'!BE$132,'Capacity Summary'!$B$139:$B$238,0),4),IF(INDEX('Capacity Summary'!$I$139:$BH$238,MATCH('Capacity Backing (Hide)'!BE$132,'Capacity Summary'!$B$139:$B$238,0),MATCH('Capacity Backing (Hide)'!$A179,'Capacity Summary'!$I$138:$BH$138,0))&lt;&gt;0,INDEX('Capacity Summary'!$I$139:$BH$238,MATCH('Capacity Backing (Hide)'!BE$132,'Capacity Summary'!$B$139:$B$238,0),MATCH('Capacity Backing (Hide)'!$A179,'Capacity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(Hide)'!$A179,'Capacity Summary'!$I$138:$BH$138,0))="x",INDEX('Capacity Summary'!$C$139:$F$238,MATCH('Capacity Backing (Hide)'!BF$132,'Capacity Summary'!$B$139:$B$238,0),4),IF(INDEX('Capacity Summary'!$I$139:$BH$238,MATCH('Capacity Backing (Hide)'!BF$132,'Capacity Summary'!$B$139:$B$238,0),MATCH('Capacity Backing (Hide)'!$A179,'Capacity Summary'!$I$138:$BH$138,0))&lt;&gt;0,INDEX('Capacity Summary'!$I$139:$BH$238,MATCH('Capacity Backing (Hide)'!BF$132,'Capacity Summary'!$B$139:$B$238,0),MATCH('Capacity Backing (Hide)'!$A179,'Capacity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(Hide)'!$A179,'Capacity Summary'!$I$138:$BH$138,0))="x",INDEX('Capacity Summary'!$C$139:$F$238,MATCH('Capacity Backing (Hide)'!BG$132,'Capacity Summary'!$B$139:$B$238,0),4),IF(INDEX('Capacity Summary'!$I$139:$BH$238,MATCH('Capacity Backing (Hide)'!BG$132,'Capacity Summary'!$B$139:$B$238,0),MATCH('Capacity Backing (Hide)'!$A179,'Capacity Summary'!$I$138:$BH$138,0))&lt;&gt;0,INDEX('Capacity Summary'!$I$139:$BH$238,MATCH('Capacity Backing (Hide)'!BG$132,'Capacity Summary'!$B$139:$B$238,0),MATCH('Capacity Backing (Hide)'!$A179,'Capacity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(Hide)'!$A179,'Capacity Summary'!$I$138:$BH$138,0))="x",INDEX('Capacity Summary'!$C$139:$F$238,MATCH('Capacity Backing (Hide)'!BH$132,'Capacity Summary'!$B$139:$B$238,0),4),IF(INDEX('Capacity Summary'!$I$139:$BH$238,MATCH('Capacity Backing (Hide)'!BH$132,'Capacity Summary'!$B$139:$B$238,0),MATCH('Capacity Backing (Hide)'!$A179,'Capacity Summary'!$I$138:$BH$138,0))&lt;&gt;0,INDEX('Capacity Summary'!$I$139:$BH$238,MATCH('Capacity Backing (Hide)'!BH$132,'Capacity Summary'!$B$139:$B$238,0),MATCH('Capacity Backing (Hide)'!$A179,'Capacity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(Hide)'!$A179,'Capacity Summary'!$I$138:$BH$138,0))="x",INDEX('Capacity Summary'!$C$139:$F$238,MATCH('Capacity Backing (Hide)'!BI$132,'Capacity Summary'!$B$139:$B$238,0),4),IF(INDEX('Capacity Summary'!$I$139:$BH$238,MATCH('Capacity Backing (Hide)'!BI$132,'Capacity Summary'!$B$139:$B$238,0),MATCH('Capacity Backing (Hide)'!$A179,'Capacity Summary'!$I$138:$BH$138,0))&lt;&gt;0,INDEX('Capacity Summary'!$I$139:$BH$238,MATCH('Capacity Backing (Hide)'!BI$132,'Capacity Summary'!$B$139:$B$238,0),MATCH('Capacity Backing (Hide)'!$A179,'Capacity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(Hide)'!$A179,'Capacity Summary'!$I$138:$BH$138,0))="x",INDEX('Capacity Summary'!$C$139:$F$238,MATCH('Capacity Backing (Hide)'!BJ$132,'Capacity Summary'!$B$139:$B$238,0),4),IF(INDEX('Capacity Summary'!$I$139:$BH$238,MATCH('Capacity Backing (Hide)'!BJ$132,'Capacity Summary'!$B$139:$B$238,0),MATCH('Capacity Backing (Hide)'!$A179,'Capacity Summary'!$I$138:$BH$138,0))&lt;&gt;0,INDEX('Capacity Summary'!$I$139:$BH$238,MATCH('Capacity Backing (Hide)'!BJ$132,'Capacity Summary'!$B$139:$B$238,0),MATCH('Capacity Backing (Hide)'!$A179,'Capacity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(Hide)'!$A179,'Capacity Summary'!$I$138:$BH$138,0))="x",INDEX('Capacity Summary'!$C$139:$F$238,MATCH('Capacity Backing (Hide)'!BK$132,'Capacity Summary'!$B$139:$B$238,0),4),IF(INDEX('Capacity Summary'!$I$139:$BH$238,MATCH('Capacity Backing (Hide)'!BK$132,'Capacity Summary'!$B$139:$B$238,0),MATCH('Capacity Backing (Hide)'!$A179,'Capacity Summary'!$I$138:$BH$138,0))&lt;&gt;0,INDEX('Capacity Summary'!$I$139:$BH$238,MATCH('Capacity Backing (Hide)'!BK$132,'Capacity Summary'!$B$139:$B$238,0),MATCH('Capacity Backing (Hide)'!$A179,'Capacity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(Hide)'!$A179,'Capacity Summary'!$I$138:$BH$138,0))="x",INDEX('Capacity Summary'!$C$139:$F$238,MATCH('Capacity Backing (Hide)'!BL$132,'Capacity Summary'!$B$139:$B$238,0),4),IF(INDEX('Capacity Summary'!$I$139:$BH$238,MATCH('Capacity Backing (Hide)'!BL$132,'Capacity Summary'!$B$139:$B$238,0),MATCH('Capacity Backing (Hide)'!$A179,'Capacity Summary'!$I$138:$BH$138,0))&lt;&gt;0,INDEX('Capacity Summary'!$I$139:$BH$238,MATCH('Capacity Backing (Hide)'!BL$132,'Capacity Summary'!$B$139:$B$238,0),MATCH('Capacity Backing (Hide)'!$A179,'Capacity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(Hide)'!$A179,'Capacity Summary'!$I$138:$BH$138,0))="x",INDEX('Capacity Summary'!$C$139:$F$238,MATCH('Capacity Backing (Hide)'!BM$132,'Capacity Summary'!$B$139:$B$238,0),4),IF(INDEX('Capacity Summary'!$I$139:$BH$238,MATCH('Capacity Backing (Hide)'!BM$132,'Capacity Summary'!$B$139:$B$238,0),MATCH('Capacity Backing (Hide)'!$A179,'Capacity Summary'!$I$138:$BH$138,0))&lt;&gt;0,INDEX('Capacity Summary'!$I$139:$BH$238,MATCH('Capacity Backing (Hide)'!BM$132,'Capacity Summary'!$B$139:$B$238,0),MATCH('Capacity Backing (Hide)'!$A179,'Capacity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(Hide)'!$A179,'Capacity Summary'!$I$138:$BH$138,0))="x",INDEX('Capacity Summary'!$C$139:$F$238,MATCH('Capacity Backing (Hide)'!BN$132,'Capacity Summary'!$B$139:$B$238,0),4),IF(INDEX('Capacity Summary'!$I$139:$BH$238,MATCH('Capacity Backing (Hide)'!BN$132,'Capacity Summary'!$B$139:$B$238,0),MATCH('Capacity Backing (Hide)'!$A179,'Capacity Summary'!$I$138:$BH$138,0))&lt;&gt;0,INDEX('Capacity Summary'!$I$139:$BH$238,MATCH('Capacity Backing (Hide)'!BN$132,'Capacity Summary'!$B$139:$B$238,0),MATCH('Capacity Backing (Hide)'!$A179,'Capacity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(Hide)'!$A179,'Capacity Summary'!$I$138:$BH$138,0))="x",INDEX('Capacity Summary'!$C$139:$F$238,MATCH('Capacity Backing (Hide)'!BO$132,'Capacity Summary'!$B$139:$B$238,0),4),IF(INDEX('Capacity Summary'!$I$139:$BH$238,MATCH('Capacity Backing (Hide)'!BO$132,'Capacity Summary'!$B$139:$B$238,0),MATCH('Capacity Backing (Hide)'!$A179,'Capacity Summary'!$I$138:$BH$138,0))&lt;&gt;0,INDEX('Capacity Summary'!$I$139:$BH$238,MATCH('Capacity Backing (Hide)'!BO$132,'Capacity Summary'!$B$139:$B$238,0),MATCH('Capacity Backing (Hide)'!$A179,'Capacity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(Hide)'!$A179,'Capacity Summary'!$I$138:$BH$138,0))="x",INDEX('Capacity Summary'!$C$139:$F$238,MATCH('Capacity Backing (Hide)'!BP$132,'Capacity Summary'!$B$139:$B$238,0),4),IF(INDEX('Capacity Summary'!$I$139:$BH$238,MATCH('Capacity Backing (Hide)'!BP$132,'Capacity Summary'!$B$139:$B$238,0),MATCH('Capacity Backing (Hide)'!$A179,'Capacity Summary'!$I$138:$BH$138,0))&lt;&gt;0,INDEX('Capacity Summary'!$I$139:$BH$238,MATCH('Capacity Backing (Hide)'!BP$132,'Capacity Summary'!$B$139:$B$238,0),MATCH('Capacity Backing (Hide)'!$A179,'Capacity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(Hide)'!$A179,'Capacity Summary'!$I$138:$BH$138,0))="x",INDEX('Capacity Summary'!$C$139:$F$238,MATCH('Capacity Backing (Hide)'!BQ$132,'Capacity Summary'!$B$139:$B$238,0),4),IF(INDEX('Capacity Summary'!$I$139:$BH$238,MATCH('Capacity Backing (Hide)'!BQ$132,'Capacity Summary'!$B$139:$B$238,0),MATCH('Capacity Backing (Hide)'!$A179,'Capacity Summary'!$I$138:$BH$138,0))&lt;&gt;0,INDEX('Capacity Summary'!$I$139:$BH$238,MATCH('Capacity Backing (Hide)'!BQ$132,'Capacity Summary'!$B$139:$B$238,0),MATCH('Capacity Backing (Hide)'!$A179,'Capacity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(Hide)'!$A179,'Capacity Summary'!$I$138:$BH$138,0))="x",INDEX('Capacity Summary'!$C$139:$F$238,MATCH('Capacity Backing (Hide)'!BR$132,'Capacity Summary'!$B$139:$B$238,0),4),IF(INDEX('Capacity Summary'!$I$139:$BH$238,MATCH('Capacity Backing (Hide)'!BR$132,'Capacity Summary'!$B$139:$B$238,0),MATCH('Capacity Backing (Hide)'!$A179,'Capacity Summary'!$I$138:$BH$138,0))&lt;&gt;0,INDEX('Capacity Summary'!$I$139:$BH$238,MATCH('Capacity Backing (Hide)'!BR$132,'Capacity Summary'!$B$139:$B$238,0),MATCH('Capacity Backing (Hide)'!$A179,'Capacity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(Hide)'!$A179,'Capacity Summary'!$I$138:$BH$138,0))="x",INDEX('Capacity Summary'!$C$139:$F$238,MATCH('Capacity Backing (Hide)'!BS$132,'Capacity Summary'!$B$139:$B$238,0),4),IF(INDEX('Capacity Summary'!$I$139:$BH$238,MATCH('Capacity Backing (Hide)'!BS$132,'Capacity Summary'!$B$139:$B$238,0),MATCH('Capacity Backing (Hide)'!$A179,'Capacity Summary'!$I$138:$BH$138,0))&lt;&gt;0,INDEX('Capacity Summary'!$I$139:$BH$238,MATCH('Capacity Backing (Hide)'!BS$132,'Capacity Summary'!$B$139:$B$238,0),MATCH('Capacity Backing (Hide)'!$A179,'Capacity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(Hide)'!$A179,'Capacity Summary'!$I$138:$BH$138,0))="x",INDEX('Capacity Summary'!$C$139:$F$238,MATCH('Capacity Backing (Hide)'!BT$132,'Capacity Summary'!$B$139:$B$238,0),4),IF(INDEX('Capacity Summary'!$I$139:$BH$238,MATCH('Capacity Backing (Hide)'!BT$132,'Capacity Summary'!$B$139:$B$238,0),MATCH('Capacity Backing (Hide)'!$A179,'Capacity Summary'!$I$138:$BH$138,0))&lt;&gt;0,INDEX('Capacity Summary'!$I$139:$BH$238,MATCH('Capacity Backing (Hide)'!BT$132,'Capacity Summary'!$B$139:$B$238,0),MATCH('Capacity Backing (Hide)'!$A179,'Capacity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(Hide)'!$A179,'Capacity Summary'!$I$138:$BH$138,0))="x",INDEX('Capacity Summary'!$C$139:$F$238,MATCH('Capacity Backing (Hide)'!BU$132,'Capacity Summary'!$B$139:$B$238,0),4),IF(INDEX('Capacity Summary'!$I$139:$BH$238,MATCH('Capacity Backing (Hide)'!BU$132,'Capacity Summary'!$B$139:$B$238,0),MATCH('Capacity Backing (Hide)'!$A179,'Capacity Summary'!$I$138:$BH$138,0))&lt;&gt;0,INDEX('Capacity Summary'!$I$139:$BH$238,MATCH('Capacity Backing (Hide)'!BU$132,'Capacity Summary'!$B$139:$B$238,0),MATCH('Capacity Backing (Hide)'!$A179,'Capacity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(Hide)'!$A179,'Capacity Summary'!$I$138:$BH$138,0))="x",INDEX('Capacity Summary'!$C$139:$F$238,MATCH('Capacity Backing (Hide)'!BV$132,'Capacity Summary'!$B$139:$B$238,0),4),IF(INDEX('Capacity Summary'!$I$139:$BH$238,MATCH('Capacity Backing (Hide)'!BV$132,'Capacity Summary'!$B$139:$B$238,0),MATCH('Capacity Backing (Hide)'!$A179,'Capacity Summary'!$I$138:$BH$138,0))&lt;&gt;0,INDEX('Capacity Summary'!$I$139:$BH$238,MATCH('Capacity Backing (Hide)'!BV$132,'Capacity Summary'!$B$139:$B$238,0),MATCH('Capacity Backing (Hide)'!$A179,'Capacity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(Hide)'!$A179,'Capacity Summary'!$I$138:$BH$138,0))="x",INDEX('Capacity Summary'!$C$139:$F$238,MATCH('Capacity Backing (Hide)'!BW$132,'Capacity Summary'!$B$139:$B$238,0),4),IF(INDEX('Capacity Summary'!$I$139:$BH$238,MATCH('Capacity Backing (Hide)'!BW$132,'Capacity Summary'!$B$139:$B$238,0),MATCH('Capacity Backing (Hide)'!$A179,'Capacity Summary'!$I$138:$BH$138,0))&lt;&gt;0,INDEX('Capacity Summary'!$I$139:$BH$238,MATCH('Capacity Backing (Hide)'!BW$132,'Capacity Summary'!$B$139:$B$238,0),MATCH('Capacity Backing (Hide)'!$A179,'Capacity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(Hide)'!$A179,'Capacity Summary'!$I$138:$BH$138,0))="x",INDEX('Capacity Summary'!$C$139:$F$238,MATCH('Capacity Backing (Hide)'!BX$132,'Capacity Summary'!$B$139:$B$238,0),4),IF(INDEX('Capacity Summary'!$I$139:$BH$238,MATCH('Capacity Backing (Hide)'!BX$132,'Capacity Summary'!$B$139:$B$238,0),MATCH('Capacity Backing (Hide)'!$A179,'Capacity Summary'!$I$138:$BH$138,0))&lt;&gt;0,INDEX('Capacity Summary'!$I$139:$BH$238,MATCH('Capacity Backing (Hide)'!BX$132,'Capacity Summary'!$B$139:$B$238,0),MATCH('Capacity Backing (Hide)'!$A179,'Capacity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(Hide)'!$A179,'Capacity Summary'!$I$138:$BH$138,0))="x",INDEX('Capacity Summary'!$C$139:$F$238,MATCH('Capacity Backing (Hide)'!BY$132,'Capacity Summary'!$B$139:$B$238,0),4),IF(INDEX('Capacity Summary'!$I$139:$BH$238,MATCH('Capacity Backing (Hide)'!BY$132,'Capacity Summary'!$B$139:$B$238,0),MATCH('Capacity Backing (Hide)'!$A179,'Capacity Summary'!$I$138:$BH$138,0))&lt;&gt;0,INDEX('Capacity Summary'!$I$139:$BH$238,MATCH('Capacity Backing (Hide)'!BY$132,'Capacity Summary'!$B$139:$B$238,0),MATCH('Capacity Backing (Hide)'!$A179,'Capacity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(Hide)'!$A179,'Capacity Summary'!$I$138:$BH$138,0))="x",INDEX('Capacity Summary'!$C$139:$F$238,MATCH('Capacity Backing (Hide)'!BZ$132,'Capacity Summary'!$B$139:$B$238,0),4),IF(INDEX('Capacity Summary'!$I$139:$BH$238,MATCH('Capacity Backing (Hide)'!BZ$132,'Capacity Summary'!$B$139:$B$238,0),MATCH('Capacity Backing (Hide)'!$A179,'Capacity Summary'!$I$138:$BH$138,0))&lt;&gt;0,INDEX('Capacity Summary'!$I$139:$BH$238,MATCH('Capacity Backing (Hide)'!BZ$132,'Capacity Summary'!$B$139:$B$238,0),MATCH('Capacity Backing (Hide)'!$A179,'Capacity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(Hide)'!$A179,'Capacity Summary'!$I$138:$BH$138,0))="x",INDEX('Capacity Summary'!$C$139:$F$238,MATCH('Capacity Backing (Hide)'!CA$132,'Capacity Summary'!$B$139:$B$238,0),4),IF(INDEX('Capacity Summary'!$I$139:$BH$238,MATCH('Capacity Backing (Hide)'!CA$132,'Capacity Summary'!$B$139:$B$238,0),MATCH('Capacity Backing (Hide)'!$A179,'Capacity Summary'!$I$138:$BH$138,0))&lt;&gt;0,INDEX('Capacity Summary'!$I$139:$BH$238,MATCH('Capacity Backing (Hide)'!CA$132,'Capacity Summary'!$B$139:$B$238,0),MATCH('Capacity Backing (Hide)'!$A179,'Capacity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(Hide)'!$A179,'Capacity Summary'!$I$138:$BH$138,0))="x",INDEX('Capacity Summary'!$C$139:$F$238,MATCH('Capacity Backing (Hide)'!CB$132,'Capacity Summary'!$B$139:$B$238,0),4),IF(INDEX('Capacity Summary'!$I$139:$BH$238,MATCH('Capacity Backing (Hide)'!CB$132,'Capacity Summary'!$B$139:$B$238,0),MATCH('Capacity Backing (Hide)'!$A179,'Capacity Summary'!$I$138:$BH$138,0))&lt;&gt;0,INDEX('Capacity Summary'!$I$139:$BH$238,MATCH('Capacity Backing (Hide)'!CB$132,'Capacity Summary'!$B$139:$B$238,0),MATCH('Capacity Backing (Hide)'!$A179,'Capacity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(Hide)'!$A179,'Capacity Summary'!$I$138:$BH$138,0))="x",INDEX('Capacity Summary'!$C$139:$F$238,MATCH('Capacity Backing (Hide)'!CC$132,'Capacity Summary'!$B$139:$B$238,0),4),IF(INDEX('Capacity Summary'!$I$139:$BH$238,MATCH('Capacity Backing (Hide)'!CC$132,'Capacity Summary'!$B$139:$B$238,0),MATCH('Capacity Backing (Hide)'!$A179,'Capacity Summary'!$I$138:$BH$138,0))&lt;&gt;0,INDEX('Capacity Summary'!$I$139:$BH$238,MATCH('Capacity Backing (Hide)'!CC$132,'Capacity Summary'!$B$139:$B$238,0),MATCH('Capacity Backing (Hide)'!$A179,'Capacity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(Hide)'!$A179,'Capacity Summary'!$I$138:$BH$138,0))="x",INDEX('Capacity Summary'!$C$139:$F$238,MATCH('Capacity Backing (Hide)'!CD$132,'Capacity Summary'!$B$139:$B$238,0),4),IF(INDEX('Capacity Summary'!$I$139:$BH$238,MATCH('Capacity Backing (Hide)'!CD$132,'Capacity Summary'!$B$139:$B$238,0),MATCH('Capacity Backing (Hide)'!$A179,'Capacity Summary'!$I$138:$BH$138,0))&lt;&gt;0,INDEX('Capacity Summary'!$I$139:$BH$238,MATCH('Capacity Backing (Hide)'!CD$132,'Capacity Summary'!$B$139:$B$238,0),MATCH('Capacity Backing (Hide)'!$A179,'Capacity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(Hide)'!$A179,'Capacity Summary'!$I$138:$BH$138,0))="x",INDEX('Capacity Summary'!$C$139:$F$238,MATCH('Capacity Backing (Hide)'!CE$132,'Capacity Summary'!$B$139:$B$238,0),4),IF(INDEX('Capacity Summary'!$I$139:$BH$238,MATCH('Capacity Backing (Hide)'!CE$132,'Capacity Summary'!$B$139:$B$238,0),MATCH('Capacity Backing (Hide)'!$A179,'Capacity Summary'!$I$138:$BH$138,0))&lt;&gt;0,INDEX('Capacity Summary'!$I$139:$BH$238,MATCH('Capacity Backing (Hide)'!CE$132,'Capacity Summary'!$B$139:$B$238,0),MATCH('Capacity Backing (Hide)'!$A179,'Capacity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(Hide)'!$A179,'Capacity Summary'!$I$138:$BH$138,0))="x",INDEX('Capacity Summary'!$C$139:$F$238,MATCH('Capacity Backing (Hide)'!CF$132,'Capacity Summary'!$B$139:$B$238,0),4),IF(INDEX('Capacity Summary'!$I$139:$BH$238,MATCH('Capacity Backing (Hide)'!CF$132,'Capacity Summary'!$B$139:$B$238,0),MATCH('Capacity Backing (Hide)'!$A179,'Capacity Summary'!$I$138:$BH$138,0))&lt;&gt;0,INDEX('Capacity Summary'!$I$139:$BH$238,MATCH('Capacity Backing (Hide)'!CF$132,'Capacity Summary'!$B$139:$B$238,0),MATCH('Capacity Backing (Hide)'!$A179,'Capacity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(Hide)'!$A179,'Capacity Summary'!$I$138:$BH$138,0))="x",INDEX('Capacity Summary'!$C$139:$F$238,MATCH('Capacity Backing (Hide)'!CG$132,'Capacity Summary'!$B$139:$B$238,0),4),IF(INDEX('Capacity Summary'!$I$139:$BH$238,MATCH('Capacity Backing (Hide)'!CG$132,'Capacity Summary'!$B$139:$B$238,0),MATCH('Capacity Backing (Hide)'!$A179,'Capacity Summary'!$I$138:$BH$138,0))&lt;&gt;0,INDEX('Capacity Summary'!$I$139:$BH$238,MATCH('Capacity Backing (Hide)'!CG$132,'Capacity Summary'!$B$139:$B$238,0),MATCH('Capacity Backing (Hide)'!$A179,'Capacity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(Hide)'!$A179,'Capacity Summary'!$I$138:$BH$138,0))="x",INDEX('Capacity Summary'!$C$139:$F$238,MATCH('Capacity Backing (Hide)'!CH$132,'Capacity Summary'!$B$139:$B$238,0),4),IF(INDEX('Capacity Summary'!$I$139:$BH$238,MATCH('Capacity Backing (Hide)'!CH$132,'Capacity Summary'!$B$139:$B$238,0),MATCH('Capacity Backing (Hide)'!$A179,'Capacity Summary'!$I$138:$BH$138,0))&lt;&gt;0,INDEX('Capacity Summary'!$I$139:$BH$238,MATCH('Capacity Backing (Hide)'!CH$132,'Capacity Summary'!$B$139:$B$238,0),MATCH('Capacity Backing (Hide)'!$A179,'Capacity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(Hide)'!$A179,'Capacity Summary'!$I$138:$BH$138,0))="x",INDEX('Capacity Summary'!$C$139:$F$238,MATCH('Capacity Backing (Hide)'!CI$132,'Capacity Summary'!$B$139:$B$238,0),4),IF(INDEX('Capacity Summary'!$I$139:$BH$238,MATCH('Capacity Backing (Hide)'!CI$132,'Capacity Summary'!$B$139:$B$238,0),MATCH('Capacity Backing (Hide)'!$A179,'Capacity Summary'!$I$138:$BH$138,0))&lt;&gt;0,INDEX('Capacity Summary'!$I$139:$BH$238,MATCH('Capacity Backing (Hide)'!CI$132,'Capacity Summary'!$B$139:$B$238,0),MATCH('Capacity Backing (Hide)'!$A179,'Capacity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(Hide)'!$A179,'Capacity Summary'!$I$138:$BH$138,0))="x",INDEX('Capacity Summary'!$C$139:$F$238,MATCH('Capacity Backing (Hide)'!CJ$132,'Capacity Summary'!$B$139:$B$238,0),4),IF(INDEX('Capacity Summary'!$I$139:$BH$238,MATCH('Capacity Backing (Hide)'!CJ$132,'Capacity Summary'!$B$139:$B$238,0),MATCH('Capacity Backing (Hide)'!$A179,'Capacity Summary'!$I$138:$BH$138,0))&lt;&gt;0,INDEX('Capacity Summary'!$I$139:$BH$238,MATCH('Capacity Backing (Hide)'!CJ$132,'Capacity Summary'!$B$139:$B$238,0),MATCH('Capacity Backing (Hide)'!$A179,'Capacity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(Hide)'!$A179,'Capacity Summary'!$I$138:$BH$138,0))="x",INDEX('Capacity Summary'!$C$139:$F$238,MATCH('Capacity Backing (Hide)'!CK$132,'Capacity Summary'!$B$139:$B$238,0),4),IF(INDEX('Capacity Summary'!$I$139:$BH$238,MATCH('Capacity Backing (Hide)'!CK$132,'Capacity Summary'!$B$139:$B$238,0),MATCH('Capacity Backing (Hide)'!$A179,'Capacity Summary'!$I$138:$BH$138,0))&lt;&gt;0,INDEX('Capacity Summary'!$I$139:$BH$238,MATCH('Capacity Backing (Hide)'!CK$132,'Capacity Summary'!$B$139:$B$238,0),MATCH('Capacity Backing (Hide)'!$A179,'Capacity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(Hide)'!$A179,'Capacity Summary'!$I$138:$BH$138,0))="x",INDEX('Capacity Summary'!$C$139:$F$238,MATCH('Capacity Backing (Hide)'!CL$132,'Capacity Summary'!$B$139:$B$238,0),4),IF(INDEX('Capacity Summary'!$I$139:$BH$238,MATCH('Capacity Backing (Hide)'!CL$132,'Capacity Summary'!$B$139:$B$238,0),MATCH('Capacity Backing (Hide)'!$A179,'Capacity Summary'!$I$138:$BH$138,0))&lt;&gt;0,INDEX('Capacity Summary'!$I$139:$BH$238,MATCH('Capacity Backing (Hide)'!CL$132,'Capacity Summary'!$B$139:$B$238,0),MATCH('Capacity Backing (Hide)'!$A179,'Capacity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(Hide)'!$A179,'Capacity Summary'!$I$138:$BH$138,0))="x",INDEX('Capacity Summary'!$C$139:$F$238,MATCH('Capacity Backing (Hide)'!CM$132,'Capacity Summary'!$B$139:$B$238,0),4),IF(INDEX('Capacity Summary'!$I$139:$BH$238,MATCH('Capacity Backing (Hide)'!CM$132,'Capacity Summary'!$B$139:$B$238,0),MATCH('Capacity Backing (Hide)'!$A179,'Capacity Summary'!$I$138:$BH$138,0))&lt;&gt;0,INDEX('Capacity Summary'!$I$139:$BH$238,MATCH('Capacity Backing (Hide)'!CM$132,'Capacity Summary'!$B$139:$B$238,0),MATCH('Capacity Backing (Hide)'!$A179,'Capacity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(Hide)'!$A179,'Capacity Summary'!$I$138:$BH$138,0))="x",INDEX('Capacity Summary'!$C$139:$F$238,MATCH('Capacity Backing (Hide)'!CN$132,'Capacity Summary'!$B$139:$B$238,0),4),IF(INDEX('Capacity Summary'!$I$139:$BH$238,MATCH('Capacity Backing (Hide)'!CN$132,'Capacity Summary'!$B$139:$B$238,0),MATCH('Capacity Backing (Hide)'!$A179,'Capacity Summary'!$I$138:$BH$138,0))&lt;&gt;0,INDEX('Capacity Summary'!$I$139:$BH$238,MATCH('Capacity Backing (Hide)'!CN$132,'Capacity Summary'!$B$139:$B$238,0),MATCH('Capacity Backing (Hide)'!$A179,'Capacity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(Hide)'!$A179,'Capacity Summary'!$I$138:$BH$138,0))="x",INDEX('Capacity Summary'!$C$139:$F$238,MATCH('Capacity Backing (Hide)'!CO$132,'Capacity Summary'!$B$139:$B$238,0),4),IF(INDEX('Capacity Summary'!$I$139:$BH$238,MATCH('Capacity Backing (Hide)'!CO$132,'Capacity Summary'!$B$139:$B$238,0),MATCH('Capacity Backing (Hide)'!$A179,'Capacity Summary'!$I$138:$BH$138,0))&lt;&gt;0,INDEX('Capacity Summary'!$I$139:$BH$238,MATCH('Capacity Backing (Hide)'!CO$132,'Capacity Summary'!$B$139:$B$238,0),MATCH('Capacity Backing (Hide)'!$A179,'Capacity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(Hide)'!$A179,'Capacity Summary'!$I$138:$BH$138,0))="x",INDEX('Capacity Summary'!$C$139:$F$238,MATCH('Capacity Backing (Hide)'!CP$132,'Capacity Summary'!$B$139:$B$238,0),4),IF(INDEX('Capacity Summary'!$I$139:$BH$238,MATCH('Capacity Backing (Hide)'!CP$132,'Capacity Summary'!$B$139:$B$238,0),MATCH('Capacity Backing (Hide)'!$A179,'Capacity Summary'!$I$138:$BH$138,0))&lt;&gt;0,INDEX('Capacity Summary'!$I$139:$BH$238,MATCH('Capacity Backing (Hide)'!CP$132,'Capacity Summary'!$B$139:$B$238,0),MATCH('Capacity Backing (Hide)'!$A179,'Capacity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(Hide)'!$A179,'Capacity Summary'!$I$138:$BH$138,0))="x",INDEX('Capacity Summary'!$C$139:$F$238,MATCH('Capacity Backing (Hide)'!CQ$132,'Capacity Summary'!$B$139:$B$238,0),4),IF(INDEX('Capacity Summary'!$I$139:$BH$238,MATCH('Capacity Backing (Hide)'!CQ$132,'Capacity Summary'!$B$139:$B$238,0),MATCH('Capacity Backing (Hide)'!$A179,'Capacity Summary'!$I$138:$BH$138,0))&lt;&gt;0,INDEX('Capacity Summary'!$I$139:$BH$238,MATCH('Capacity Backing (Hide)'!CQ$132,'Capacity Summary'!$B$139:$B$238,0),MATCH('Capacity Backing (Hide)'!$A179,'Capacity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(Hide)'!$A179,'Capacity Summary'!$I$138:$BH$138,0))="x",INDEX('Capacity Summary'!$C$139:$F$238,MATCH('Capacity Backing (Hide)'!CR$132,'Capacity Summary'!$B$139:$B$238,0),4),IF(INDEX('Capacity Summary'!$I$139:$BH$238,MATCH('Capacity Backing (Hide)'!CR$132,'Capacity Summary'!$B$139:$B$238,0),MATCH('Capacity Backing (Hide)'!$A179,'Capacity Summary'!$I$138:$BH$138,0))&lt;&gt;0,INDEX('Capacity Summary'!$I$139:$BH$238,MATCH('Capacity Backing (Hide)'!CR$132,'Capacity Summary'!$B$139:$B$238,0),MATCH('Capacity Backing (Hide)'!$A179,'Capacity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(Hide)'!$A179,'Capacity Summary'!$I$138:$BH$138,0))="x",INDEX('Capacity Summary'!$C$139:$F$238,MATCH('Capacity Backing (Hide)'!CS$132,'Capacity Summary'!$B$139:$B$238,0),4),IF(INDEX('Capacity Summary'!$I$139:$BH$238,MATCH('Capacity Backing (Hide)'!CS$132,'Capacity Summary'!$B$139:$B$238,0),MATCH('Capacity Backing (Hide)'!$A179,'Capacity Summary'!$I$138:$BH$138,0))&lt;&gt;0,INDEX('Capacity Summary'!$I$139:$BH$238,MATCH('Capacity Backing (Hide)'!CS$132,'Capacity Summary'!$B$139:$B$238,0),MATCH('Capacity Backing (Hide)'!$A179,'Capacity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(Hide)'!$A179,'Capacity Summary'!$I$138:$BH$138,0))="x",INDEX('Capacity Summary'!$C$139:$F$238,MATCH('Capacity Backing (Hide)'!CT$132,'Capacity Summary'!$B$139:$B$238,0),4),IF(INDEX('Capacity Summary'!$I$139:$BH$238,MATCH('Capacity Backing (Hide)'!CT$132,'Capacity Summary'!$B$139:$B$238,0),MATCH('Capacity Backing (Hide)'!$A179,'Capacity Summary'!$I$138:$BH$138,0))&lt;&gt;0,INDEX('Capacity Summary'!$I$139:$BH$238,MATCH('Capacity Backing (Hide)'!CT$132,'Capacity Summary'!$B$139:$B$238,0),MATCH('Capacity Backing (Hide)'!$A179,'Capacity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(Hide)'!$A179,'Capacity Summary'!$I$138:$BH$138,0))="x",INDEX('Capacity Summary'!$C$139:$F$238,MATCH('Capacity Backing (Hide)'!CU$132,'Capacity Summary'!$B$139:$B$238,0),4),IF(INDEX('Capacity Summary'!$I$139:$BH$238,MATCH('Capacity Backing (Hide)'!CU$132,'Capacity Summary'!$B$139:$B$238,0),MATCH('Capacity Backing (Hide)'!$A179,'Capacity Summary'!$I$138:$BH$138,0))&lt;&gt;0,INDEX('Capacity Summary'!$I$139:$BH$238,MATCH('Capacity Backing (Hide)'!CU$132,'Capacity Summary'!$B$139:$B$238,0),MATCH('Capacity Backing (Hide)'!$A179,'Capacity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(Hide)'!$A179,'Capacity Summary'!$I$138:$BH$138,0))="x",INDEX('Capacity Summary'!$C$139:$F$238,MATCH('Capacity Backing (Hide)'!CV$132,'Capacity Summary'!$B$139:$B$238,0),4),IF(INDEX('Capacity Summary'!$I$139:$BH$238,MATCH('Capacity Backing (Hide)'!CV$132,'Capacity Summary'!$B$139:$B$238,0),MATCH('Capacity Backing (Hide)'!$A179,'Capacity Summary'!$I$138:$BH$138,0))&lt;&gt;0,INDEX('Capacity Summary'!$I$139:$BH$238,MATCH('Capacity Backing (Hide)'!CV$132,'Capacity Summary'!$B$139:$B$238,0),MATCH('Capacity Backing (Hide)'!$A179,'Capacity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(Hide)'!$A179,'Capacity Summary'!$I$138:$BH$138,0))="x",INDEX('Capacity Summary'!$C$139:$F$238,MATCH('Capacity Backing (Hide)'!CW$132,'Capacity Summary'!$B$139:$B$238,0),4),IF(INDEX('Capacity Summary'!$I$139:$BH$238,MATCH('Capacity Backing (Hide)'!CW$132,'Capacity Summary'!$B$139:$B$238,0),MATCH('Capacity Backing (Hide)'!$A179,'Capacity Summary'!$I$138:$BH$138,0))&lt;&gt;0,INDEX('Capacity Summary'!$I$139:$BH$238,MATCH('Capacity Backing (Hide)'!CW$132,'Capacity Summary'!$B$139:$B$238,0),MATCH('Capacity Backing (Hide)'!$A179,'Capacity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(Hide)'!$A180,'Capacity Summary'!$I$138:$BH$138,0))="x",INDEX('Capacity Summary'!$C$139:$F$238,MATCH('Capacity Backing (Hide)'!B$132,'Capacity Summary'!$B$139:$B$238,0),4),IF(INDEX('Capacity Summary'!$I$139:$BH$238,MATCH('Capacity Backing (Hide)'!B$132,'Capacity Summary'!$B$139:$B$238,0),MATCH('Capacity Backing (Hide)'!$A180,'Capacity Summary'!$I$138:$BH$138,0))&lt;&gt;0,INDEX('Capacity Summary'!$I$139:$BH$238,MATCH('Capacity Backing (Hide)'!B$132,'Capacity Summary'!$B$139:$B$238,0),MATCH('Capacity Backing (Hide)'!$A180,'Capacity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(Hide)'!$A180,'Capacity Summary'!$I$138:$BH$138,0))="x",INDEX('Capacity Summary'!$C$139:$F$238,MATCH('Capacity Backing (Hide)'!C$132,'Capacity Summary'!$B$139:$B$238,0),4),IF(INDEX('Capacity Summary'!$I$139:$BH$238,MATCH('Capacity Backing (Hide)'!C$132,'Capacity Summary'!$B$139:$B$238,0),MATCH('Capacity Backing (Hide)'!$A180,'Capacity Summary'!$I$138:$BH$138,0))&lt;&gt;0,INDEX('Capacity Summary'!$I$139:$BH$238,MATCH('Capacity Backing (Hide)'!C$132,'Capacity Summary'!$B$139:$B$238,0),MATCH('Capacity Backing (Hide)'!$A180,'Capacity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(Hide)'!$A180,'Capacity Summary'!$I$138:$BH$138,0))="x",INDEX('Capacity Summary'!$C$139:$F$238,MATCH('Capacity Backing (Hide)'!D$132,'Capacity Summary'!$B$139:$B$238,0),4),IF(INDEX('Capacity Summary'!$I$139:$BH$238,MATCH('Capacity Backing (Hide)'!D$132,'Capacity Summary'!$B$139:$B$238,0),MATCH('Capacity Backing (Hide)'!$A180,'Capacity Summary'!$I$138:$BH$138,0))&lt;&gt;0,INDEX('Capacity Summary'!$I$139:$BH$238,MATCH('Capacity Backing (Hide)'!D$132,'Capacity Summary'!$B$139:$B$238,0),MATCH('Capacity Backing (Hide)'!$A180,'Capacity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(Hide)'!$A180,'Capacity Summary'!$I$138:$BH$138,0))="x",INDEX('Capacity Summary'!$C$139:$F$238,MATCH('Capacity Backing (Hide)'!E$132,'Capacity Summary'!$B$139:$B$238,0),4),IF(INDEX('Capacity Summary'!$I$139:$BH$238,MATCH('Capacity Backing (Hide)'!E$132,'Capacity Summary'!$B$139:$B$238,0),MATCH('Capacity Backing (Hide)'!$A180,'Capacity Summary'!$I$138:$BH$138,0))&lt;&gt;0,INDEX('Capacity Summary'!$I$139:$BH$238,MATCH('Capacity Backing (Hide)'!E$132,'Capacity Summary'!$B$139:$B$238,0),MATCH('Capacity Backing (Hide)'!$A180,'Capacity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(Hide)'!$A180,'Capacity Summary'!$I$138:$BH$138,0))="x",INDEX('Capacity Summary'!$C$139:$F$238,MATCH('Capacity Backing (Hide)'!F$132,'Capacity Summary'!$B$139:$B$238,0),4),IF(INDEX('Capacity Summary'!$I$139:$BH$238,MATCH('Capacity Backing (Hide)'!F$132,'Capacity Summary'!$B$139:$B$238,0),MATCH('Capacity Backing (Hide)'!$A180,'Capacity Summary'!$I$138:$BH$138,0))&lt;&gt;0,INDEX('Capacity Summary'!$I$139:$BH$238,MATCH('Capacity Backing (Hide)'!F$132,'Capacity Summary'!$B$139:$B$238,0),MATCH('Capacity Backing (Hide)'!$A180,'Capacity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(Hide)'!$A180,'Capacity Summary'!$I$138:$BH$138,0))="x",INDEX('Capacity Summary'!$C$139:$F$238,MATCH('Capacity Backing (Hide)'!G$132,'Capacity Summary'!$B$139:$B$238,0),4),IF(INDEX('Capacity Summary'!$I$139:$BH$238,MATCH('Capacity Backing (Hide)'!G$132,'Capacity Summary'!$B$139:$B$238,0),MATCH('Capacity Backing (Hide)'!$A180,'Capacity Summary'!$I$138:$BH$138,0))&lt;&gt;0,INDEX('Capacity Summary'!$I$139:$BH$238,MATCH('Capacity Backing (Hide)'!G$132,'Capacity Summary'!$B$139:$B$238,0),MATCH('Capacity Backing (Hide)'!$A180,'Capacity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(Hide)'!$A180,'Capacity Summary'!$I$138:$BH$138,0))="x",INDEX('Capacity Summary'!$C$139:$F$238,MATCH('Capacity Backing (Hide)'!H$132,'Capacity Summary'!$B$139:$B$238,0),4),IF(INDEX('Capacity Summary'!$I$139:$BH$238,MATCH('Capacity Backing (Hide)'!H$132,'Capacity Summary'!$B$139:$B$238,0),MATCH('Capacity Backing (Hide)'!$A180,'Capacity Summary'!$I$138:$BH$138,0))&lt;&gt;0,INDEX('Capacity Summary'!$I$139:$BH$238,MATCH('Capacity Backing (Hide)'!H$132,'Capacity Summary'!$B$139:$B$238,0),MATCH('Capacity Backing (Hide)'!$A180,'Capacity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(Hide)'!$A180,'Capacity Summary'!$I$138:$BH$138,0))="x",INDEX('Capacity Summary'!$C$139:$F$238,MATCH('Capacity Backing (Hide)'!I$132,'Capacity Summary'!$B$139:$B$238,0),4),IF(INDEX('Capacity Summary'!$I$139:$BH$238,MATCH('Capacity Backing (Hide)'!I$132,'Capacity Summary'!$B$139:$B$238,0),MATCH('Capacity Backing (Hide)'!$A180,'Capacity Summary'!$I$138:$BH$138,0))&lt;&gt;0,INDEX('Capacity Summary'!$I$139:$BH$238,MATCH('Capacity Backing (Hide)'!I$132,'Capacity Summary'!$B$139:$B$238,0),MATCH('Capacity Backing (Hide)'!$A180,'Capacity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(Hide)'!$A180,'Capacity Summary'!$I$138:$BH$138,0))="x",INDEX('Capacity Summary'!$C$139:$F$238,MATCH('Capacity Backing (Hide)'!J$132,'Capacity Summary'!$B$139:$B$238,0),4),IF(INDEX('Capacity Summary'!$I$139:$BH$238,MATCH('Capacity Backing (Hide)'!J$132,'Capacity Summary'!$B$139:$B$238,0),MATCH('Capacity Backing (Hide)'!$A180,'Capacity Summary'!$I$138:$BH$138,0))&lt;&gt;0,INDEX('Capacity Summary'!$I$139:$BH$238,MATCH('Capacity Backing (Hide)'!J$132,'Capacity Summary'!$B$139:$B$238,0),MATCH('Capacity Backing (Hide)'!$A180,'Capacity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(Hide)'!$A180,'Capacity Summary'!$I$138:$BH$138,0))="x",INDEX('Capacity Summary'!$C$139:$F$238,MATCH('Capacity Backing (Hide)'!K$132,'Capacity Summary'!$B$139:$B$238,0),4),IF(INDEX('Capacity Summary'!$I$139:$BH$238,MATCH('Capacity Backing (Hide)'!K$132,'Capacity Summary'!$B$139:$B$238,0),MATCH('Capacity Backing (Hide)'!$A180,'Capacity Summary'!$I$138:$BH$138,0))&lt;&gt;0,INDEX('Capacity Summary'!$I$139:$BH$238,MATCH('Capacity Backing (Hide)'!K$132,'Capacity Summary'!$B$139:$B$238,0),MATCH('Capacity Backing (Hide)'!$A180,'Capacity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(Hide)'!$A180,'Capacity Summary'!$I$138:$BH$138,0))="x",INDEX('Capacity Summary'!$C$139:$F$238,MATCH('Capacity Backing (Hide)'!L$132,'Capacity Summary'!$B$139:$B$238,0),4),IF(INDEX('Capacity Summary'!$I$139:$BH$238,MATCH('Capacity Backing (Hide)'!L$132,'Capacity Summary'!$B$139:$B$238,0),MATCH('Capacity Backing (Hide)'!$A180,'Capacity Summary'!$I$138:$BH$138,0))&lt;&gt;0,INDEX('Capacity Summary'!$I$139:$BH$238,MATCH('Capacity Backing (Hide)'!L$132,'Capacity Summary'!$B$139:$B$238,0),MATCH('Capacity Backing (Hide)'!$A180,'Capacity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(Hide)'!$A180,'Capacity Summary'!$I$138:$BH$138,0))="x",INDEX('Capacity Summary'!$C$139:$F$238,MATCH('Capacity Backing (Hide)'!M$132,'Capacity Summary'!$B$139:$B$238,0),4),IF(INDEX('Capacity Summary'!$I$139:$BH$238,MATCH('Capacity Backing (Hide)'!M$132,'Capacity Summary'!$B$139:$B$238,0),MATCH('Capacity Backing (Hide)'!$A180,'Capacity Summary'!$I$138:$BH$138,0))&lt;&gt;0,INDEX('Capacity Summary'!$I$139:$BH$238,MATCH('Capacity Backing (Hide)'!M$132,'Capacity Summary'!$B$139:$B$238,0),MATCH('Capacity Backing (Hide)'!$A180,'Capacity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(Hide)'!$A180,'Capacity Summary'!$I$138:$BH$138,0))="x",INDEX('Capacity Summary'!$C$139:$F$238,MATCH('Capacity Backing (Hide)'!N$132,'Capacity Summary'!$B$139:$B$238,0),4),IF(INDEX('Capacity Summary'!$I$139:$BH$238,MATCH('Capacity Backing (Hide)'!N$132,'Capacity Summary'!$B$139:$B$238,0),MATCH('Capacity Backing (Hide)'!$A180,'Capacity Summary'!$I$138:$BH$138,0))&lt;&gt;0,INDEX('Capacity Summary'!$I$139:$BH$238,MATCH('Capacity Backing (Hide)'!N$132,'Capacity Summary'!$B$139:$B$238,0),MATCH('Capacity Backing (Hide)'!$A180,'Capacity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(Hide)'!$A180,'Capacity Summary'!$I$138:$BH$138,0))="x",INDEX('Capacity Summary'!$C$139:$F$238,MATCH('Capacity Backing (Hide)'!O$132,'Capacity Summary'!$B$139:$B$238,0),4),IF(INDEX('Capacity Summary'!$I$139:$BH$238,MATCH('Capacity Backing (Hide)'!O$132,'Capacity Summary'!$B$139:$B$238,0),MATCH('Capacity Backing (Hide)'!$A180,'Capacity Summary'!$I$138:$BH$138,0))&lt;&gt;0,INDEX('Capacity Summary'!$I$139:$BH$238,MATCH('Capacity Backing (Hide)'!O$132,'Capacity Summary'!$B$139:$B$238,0),MATCH('Capacity Backing (Hide)'!$A180,'Capacity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(Hide)'!$A180,'Capacity Summary'!$I$138:$BH$138,0))="x",INDEX('Capacity Summary'!$C$139:$F$238,MATCH('Capacity Backing (Hide)'!P$132,'Capacity Summary'!$B$139:$B$238,0),4),IF(INDEX('Capacity Summary'!$I$139:$BH$238,MATCH('Capacity Backing (Hide)'!P$132,'Capacity Summary'!$B$139:$B$238,0),MATCH('Capacity Backing (Hide)'!$A180,'Capacity Summary'!$I$138:$BH$138,0))&lt;&gt;0,INDEX('Capacity Summary'!$I$139:$BH$238,MATCH('Capacity Backing (Hide)'!P$132,'Capacity Summary'!$B$139:$B$238,0),MATCH('Capacity Backing (Hide)'!$A180,'Capacity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(Hide)'!$A180,'Capacity Summary'!$I$138:$BH$138,0))="x",INDEX('Capacity Summary'!$C$139:$F$238,MATCH('Capacity Backing (Hide)'!Q$132,'Capacity Summary'!$B$139:$B$238,0),4),IF(INDEX('Capacity Summary'!$I$139:$BH$238,MATCH('Capacity Backing (Hide)'!Q$132,'Capacity Summary'!$B$139:$B$238,0),MATCH('Capacity Backing (Hide)'!$A180,'Capacity Summary'!$I$138:$BH$138,0))&lt;&gt;0,INDEX('Capacity Summary'!$I$139:$BH$238,MATCH('Capacity Backing (Hide)'!Q$132,'Capacity Summary'!$B$139:$B$238,0),MATCH('Capacity Backing (Hide)'!$A180,'Capacity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(Hide)'!$A180,'Capacity Summary'!$I$138:$BH$138,0))="x",INDEX('Capacity Summary'!$C$139:$F$238,MATCH('Capacity Backing (Hide)'!R$132,'Capacity Summary'!$B$139:$B$238,0),4),IF(INDEX('Capacity Summary'!$I$139:$BH$238,MATCH('Capacity Backing (Hide)'!R$132,'Capacity Summary'!$B$139:$B$238,0),MATCH('Capacity Backing (Hide)'!$A180,'Capacity Summary'!$I$138:$BH$138,0))&lt;&gt;0,INDEX('Capacity Summary'!$I$139:$BH$238,MATCH('Capacity Backing (Hide)'!R$132,'Capacity Summary'!$B$139:$B$238,0),MATCH('Capacity Backing (Hide)'!$A180,'Capacity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(Hide)'!$A180,'Capacity Summary'!$I$138:$BH$138,0))="x",INDEX('Capacity Summary'!$C$139:$F$238,MATCH('Capacity Backing (Hide)'!S$132,'Capacity Summary'!$B$139:$B$238,0),4),IF(INDEX('Capacity Summary'!$I$139:$BH$238,MATCH('Capacity Backing (Hide)'!S$132,'Capacity Summary'!$B$139:$B$238,0),MATCH('Capacity Backing (Hide)'!$A180,'Capacity Summary'!$I$138:$BH$138,0))&lt;&gt;0,INDEX('Capacity Summary'!$I$139:$BH$238,MATCH('Capacity Backing (Hide)'!S$132,'Capacity Summary'!$B$139:$B$238,0),MATCH('Capacity Backing (Hide)'!$A180,'Capacity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(Hide)'!$A180,'Capacity Summary'!$I$138:$BH$138,0))="x",INDEX('Capacity Summary'!$C$139:$F$238,MATCH('Capacity Backing (Hide)'!T$132,'Capacity Summary'!$B$139:$B$238,0),4),IF(INDEX('Capacity Summary'!$I$139:$BH$238,MATCH('Capacity Backing (Hide)'!T$132,'Capacity Summary'!$B$139:$B$238,0),MATCH('Capacity Backing (Hide)'!$A180,'Capacity Summary'!$I$138:$BH$138,0))&lt;&gt;0,INDEX('Capacity Summary'!$I$139:$BH$238,MATCH('Capacity Backing (Hide)'!T$132,'Capacity Summary'!$B$139:$B$238,0),MATCH('Capacity Backing (Hide)'!$A180,'Capacity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(Hide)'!$A180,'Capacity Summary'!$I$138:$BH$138,0))="x",INDEX('Capacity Summary'!$C$139:$F$238,MATCH('Capacity Backing (Hide)'!U$132,'Capacity Summary'!$B$139:$B$238,0),4),IF(INDEX('Capacity Summary'!$I$139:$BH$238,MATCH('Capacity Backing (Hide)'!U$132,'Capacity Summary'!$B$139:$B$238,0),MATCH('Capacity Backing (Hide)'!$A180,'Capacity Summary'!$I$138:$BH$138,0))&lt;&gt;0,INDEX('Capacity Summary'!$I$139:$BH$238,MATCH('Capacity Backing (Hide)'!U$132,'Capacity Summary'!$B$139:$B$238,0),MATCH('Capacity Backing (Hide)'!$A180,'Capacity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(Hide)'!$A180,'Capacity Summary'!$I$138:$BH$138,0))="x",INDEX('Capacity Summary'!$C$139:$F$238,MATCH('Capacity Backing (Hide)'!V$132,'Capacity Summary'!$B$139:$B$238,0),4),IF(INDEX('Capacity Summary'!$I$139:$BH$238,MATCH('Capacity Backing (Hide)'!V$132,'Capacity Summary'!$B$139:$B$238,0),MATCH('Capacity Backing (Hide)'!$A180,'Capacity Summary'!$I$138:$BH$138,0))&lt;&gt;0,INDEX('Capacity Summary'!$I$139:$BH$238,MATCH('Capacity Backing (Hide)'!V$132,'Capacity Summary'!$B$139:$B$238,0),MATCH('Capacity Backing (Hide)'!$A180,'Capacity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(Hide)'!$A180,'Capacity Summary'!$I$138:$BH$138,0))="x",INDEX('Capacity Summary'!$C$139:$F$238,MATCH('Capacity Backing (Hide)'!W$132,'Capacity Summary'!$B$139:$B$238,0),4),IF(INDEX('Capacity Summary'!$I$139:$BH$238,MATCH('Capacity Backing (Hide)'!W$132,'Capacity Summary'!$B$139:$B$238,0),MATCH('Capacity Backing (Hide)'!$A180,'Capacity Summary'!$I$138:$BH$138,0))&lt;&gt;0,INDEX('Capacity Summary'!$I$139:$BH$238,MATCH('Capacity Backing (Hide)'!W$132,'Capacity Summary'!$B$139:$B$238,0),MATCH('Capacity Backing (Hide)'!$A180,'Capacity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(Hide)'!$A180,'Capacity Summary'!$I$138:$BH$138,0))="x",INDEX('Capacity Summary'!$C$139:$F$238,MATCH('Capacity Backing (Hide)'!X$132,'Capacity Summary'!$B$139:$B$238,0),4),IF(INDEX('Capacity Summary'!$I$139:$BH$238,MATCH('Capacity Backing (Hide)'!X$132,'Capacity Summary'!$B$139:$B$238,0),MATCH('Capacity Backing (Hide)'!$A180,'Capacity Summary'!$I$138:$BH$138,0))&lt;&gt;0,INDEX('Capacity Summary'!$I$139:$BH$238,MATCH('Capacity Backing (Hide)'!X$132,'Capacity Summary'!$B$139:$B$238,0),MATCH('Capacity Backing (Hide)'!$A180,'Capacity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(Hide)'!$A180,'Capacity Summary'!$I$138:$BH$138,0))="x",INDEX('Capacity Summary'!$C$139:$F$238,MATCH('Capacity Backing (Hide)'!Y$132,'Capacity Summary'!$B$139:$B$238,0),4),IF(INDEX('Capacity Summary'!$I$139:$BH$238,MATCH('Capacity Backing (Hide)'!Y$132,'Capacity Summary'!$B$139:$B$238,0),MATCH('Capacity Backing (Hide)'!$A180,'Capacity Summary'!$I$138:$BH$138,0))&lt;&gt;0,INDEX('Capacity Summary'!$I$139:$BH$238,MATCH('Capacity Backing (Hide)'!Y$132,'Capacity Summary'!$B$139:$B$238,0),MATCH('Capacity Backing (Hide)'!$A180,'Capacity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(Hide)'!$A180,'Capacity Summary'!$I$138:$BH$138,0))="x",INDEX('Capacity Summary'!$C$139:$F$238,MATCH('Capacity Backing (Hide)'!Z$132,'Capacity Summary'!$B$139:$B$238,0),4),IF(INDEX('Capacity Summary'!$I$139:$BH$238,MATCH('Capacity Backing (Hide)'!Z$132,'Capacity Summary'!$B$139:$B$238,0),MATCH('Capacity Backing (Hide)'!$A180,'Capacity Summary'!$I$138:$BH$138,0))&lt;&gt;0,INDEX('Capacity Summary'!$I$139:$BH$238,MATCH('Capacity Backing (Hide)'!Z$132,'Capacity Summary'!$B$139:$B$238,0),MATCH('Capacity Backing (Hide)'!$A180,'Capacity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(Hide)'!$A180,'Capacity Summary'!$I$138:$BH$138,0))="x",INDEX('Capacity Summary'!$C$139:$F$238,MATCH('Capacity Backing (Hide)'!AA$132,'Capacity Summary'!$B$139:$B$238,0),4),IF(INDEX('Capacity Summary'!$I$139:$BH$238,MATCH('Capacity Backing (Hide)'!AA$132,'Capacity Summary'!$B$139:$B$238,0),MATCH('Capacity Backing (Hide)'!$A180,'Capacity Summary'!$I$138:$BH$138,0))&lt;&gt;0,INDEX('Capacity Summary'!$I$139:$BH$238,MATCH('Capacity Backing (Hide)'!AA$132,'Capacity Summary'!$B$139:$B$238,0),MATCH('Capacity Backing (Hide)'!$A180,'Capacity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(Hide)'!$A180,'Capacity Summary'!$I$138:$BH$138,0))="x",INDEX('Capacity Summary'!$C$139:$F$238,MATCH('Capacity Backing (Hide)'!AB$132,'Capacity Summary'!$B$139:$B$238,0),4),IF(INDEX('Capacity Summary'!$I$139:$BH$238,MATCH('Capacity Backing (Hide)'!AB$132,'Capacity Summary'!$B$139:$B$238,0),MATCH('Capacity Backing (Hide)'!$A180,'Capacity Summary'!$I$138:$BH$138,0))&lt;&gt;0,INDEX('Capacity Summary'!$I$139:$BH$238,MATCH('Capacity Backing (Hide)'!AB$132,'Capacity Summary'!$B$139:$B$238,0),MATCH('Capacity Backing (Hide)'!$A180,'Capacity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(Hide)'!$A180,'Capacity Summary'!$I$138:$BH$138,0))="x",INDEX('Capacity Summary'!$C$139:$F$238,MATCH('Capacity Backing (Hide)'!AC$132,'Capacity Summary'!$B$139:$B$238,0),4),IF(INDEX('Capacity Summary'!$I$139:$BH$238,MATCH('Capacity Backing (Hide)'!AC$132,'Capacity Summary'!$B$139:$B$238,0),MATCH('Capacity Backing (Hide)'!$A180,'Capacity Summary'!$I$138:$BH$138,0))&lt;&gt;0,INDEX('Capacity Summary'!$I$139:$BH$238,MATCH('Capacity Backing (Hide)'!AC$132,'Capacity Summary'!$B$139:$B$238,0),MATCH('Capacity Backing (Hide)'!$A180,'Capacity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(Hide)'!$A180,'Capacity Summary'!$I$138:$BH$138,0))="x",INDEX('Capacity Summary'!$C$139:$F$238,MATCH('Capacity Backing (Hide)'!AD$132,'Capacity Summary'!$B$139:$B$238,0),4),IF(INDEX('Capacity Summary'!$I$139:$BH$238,MATCH('Capacity Backing (Hide)'!AD$132,'Capacity Summary'!$B$139:$B$238,0),MATCH('Capacity Backing (Hide)'!$A180,'Capacity Summary'!$I$138:$BH$138,0))&lt;&gt;0,INDEX('Capacity Summary'!$I$139:$BH$238,MATCH('Capacity Backing (Hide)'!AD$132,'Capacity Summary'!$B$139:$B$238,0),MATCH('Capacity Backing (Hide)'!$A180,'Capacity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(Hide)'!$A180,'Capacity Summary'!$I$138:$BH$138,0))="x",INDEX('Capacity Summary'!$C$139:$F$238,MATCH('Capacity Backing (Hide)'!AE$132,'Capacity Summary'!$B$139:$B$238,0),4),IF(INDEX('Capacity Summary'!$I$139:$BH$238,MATCH('Capacity Backing (Hide)'!AE$132,'Capacity Summary'!$B$139:$B$238,0),MATCH('Capacity Backing (Hide)'!$A180,'Capacity Summary'!$I$138:$BH$138,0))&lt;&gt;0,INDEX('Capacity Summary'!$I$139:$BH$238,MATCH('Capacity Backing (Hide)'!AE$132,'Capacity Summary'!$B$139:$B$238,0),MATCH('Capacity Backing (Hide)'!$A180,'Capacity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(Hide)'!$A180,'Capacity Summary'!$I$138:$BH$138,0))="x",INDEX('Capacity Summary'!$C$139:$F$238,MATCH('Capacity Backing (Hide)'!AF$132,'Capacity Summary'!$B$139:$B$238,0),4),IF(INDEX('Capacity Summary'!$I$139:$BH$238,MATCH('Capacity Backing (Hide)'!AF$132,'Capacity Summary'!$B$139:$B$238,0),MATCH('Capacity Backing (Hide)'!$A180,'Capacity Summary'!$I$138:$BH$138,0))&lt;&gt;0,INDEX('Capacity Summary'!$I$139:$BH$238,MATCH('Capacity Backing (Hide)'!AF$132,'Capacity Summary'!$B$139:$B$238,0),MATCH('Capacity Backing (Hide)'!$A180,'Capacity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(Hide)'!$A180,'Capacity Summary'!$I$138:$BH$138,0))="x",INDEX('Capacity Summary'!$C$139:$F$238,MATCH('Capacity Backing (Hide)'!AG$132,'Capacity Summary'!$B$139:$B$238,0),4),IF(INDEX('Capacity Summary'!$I$139:$BH$238,MATCH('Capacity Backing (Hide)'!AG$132,'Capacity Summary'!$B$139:$B$238,0),MATCH('Capacity Backing (Hide)'!$A180,'Capacity Summary'!$I$138:$BH$138,0))&lt;&gt;0,INDEX('Capacity Summary'!$I$139:$BH$238,MATCH('Capacity Backing (Hide)'!AG$132,'Capacity Summary'!$B$139:$B$238,0),MATCH('Capacity Backing (Hide)'!$A180,'Capacity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(Hide)'!$A180,'Capacity Summary'!$I$138:$BH$138,0))="x",INDEX('Capacity Summary'!$C$139:$F$238,MATCH('Capacity Backing (Hide)'!AH$132,'Capacity Summary'!$B$139:$B$238,0),4),IF(INDEX('Capacity Summary'!$I$139:$BH$238,MATCH('Capacity Backing (Hide)'!AH$132,'Capacity Summary'!$B$139:$B$238,0),MATCH('Capacity Backing (Hide)'!$A180,'Capacity Summary'!$I$138:$BH$138,0))&lt;&gt;0,INDEX('Capacity Summary'!$I$139:$BH$238,MATCH('Capacity Backing (Hide)'!AH$132,'Capacity Summary'!$B$139:$B$238,0),MATCH('Capacity Backing (Hide)'!$A180,'Capacity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(Hide)'!$A180,'Capacity Summary'!$I$138:$BH$138,0))="x",INDEX('Capacity Summary'!$C$139:$F$238,MATCH('Capacity Backing (Hide)'!AI$132,'Capacity Summary'!$B$139:$B$238,0),4),IF(INDEX('Capacity Summary'!$I$139:$BH$238,MATCH('Capacity Backing (Hide)'!AI$132,'Capacity Summary'!$B$139:$B$238,0),MATCH('Capacity Backing (Hide)'!$A180,'Capacity Summary'!$I$138:$BH$138,0))&lt;&gt;0,INDEX('Capacity Summary'!$I$139:$BH$238,MATCH('Capacity Backing (Hide)'!AI$132,'Capacity Summary'!$B$139:$B$238,0),MATCH('Capacity Backing (Hide)'!$A180,'Capacity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(Hide)'!$A180,'Capacity Summary'!$I$138:$BH$138,0))="x",INDEX('Capacity Summary'!$C$139:$F$238,MATCH('Capacity Backing (Hide)'!AJ$132,'Capacity Summary'!$B$139:$B$238,0),4),IF(INDEX('Capacity Summary'!$I$139:$BH$238,MATCH('Capacity Backing (Hide)'!AJ$132,'Capacity Summary'!$B$139:$B$238,0),MATCH('Capacity Backing (Hide)'!$A180,'Capacity Summary'!$I$138:$BH$138,0))&lt;&gt;0,INDEX('Capacity Summary'!$I$139:$BH$238,MATCH('Capacity Backing (Hide)'!AJ$132,'Capacity Summary'!$B$139:$B$238,0),MATCH('Capacity Backing (Hide)'!$A180,'Capacity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(Hide)'!$A180,'Capacity Summary'!$I$138:$BH$138,0))="x",INDEX('Capacity Summary'!$C$139:$F$238,MATCH('Capacity Backing (Hide)'!AK$132,'Capacity Summary'!$B$139:$B$238,0),4),IF(INDEX('Capacity Summary'!$I$139:$BH$238,MATCH('Capacity Backing (Hide)'!AK$132,'Capacity Summary'!$B$139:$B$238,0),MATCH('Capacity Backing (Hide)'!$A180,'Capacity Summary'!$I$138:$BH$138,0))&lt;&gt;0,INDEX('Capacity Summary'!$I$139:$BH$238,MATCH('Capacity Backing (Hide)'!AK$132,'Capacity Summary'!$B$139:$B$238,0),MATCH('Capacity Backing (Hide)'!$A180,'Capacity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(Hide)'!$A180,'Capacity Summary'!$I$138:$BH$138,0))="x",INDEX('Capacity Summary'!$C$139:$F$238,MATCH('Capacity Backing (Hide)'!AL$132,'Capacity Summary'!$B$139:$B$238,0),4),IF(INDEX('Capacity Summary'!$I$139:$BH$238,MATCH('Capacity Backing (Hide)'!AL$132,'Capacity Summary'!$B$139:$B$238,0),MATCH('Capacity Backing (Hide)'!$A180,'Capacity Summary'!$I$138:$BH$138,0))&lt;&gt;0,INDEX('Capacity Summary'!$I$139:$BH$238,MATCH('Capacity Backing (Hide)'!AL$132,'Capacity Summary'!$B$139:$B$238,0),MATCH('Capacity Backing (Hide)'!$A180,'Capacity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(Hide)'!$A180,'Capacity Summary'!$I$138:$BH$138,0))="x",INDEX('Capacity Summary'!$C$139:$F$238,MATCH('Capacity Backing (Hide)'!AM$132,'Capacity Summary'!$B$139:$B$238,0),4),IF(INDEX('Capacity Summary'!$I$139:$BH$238,MATCH('Capacity Backing (Hide)'!AM$132,'Capacity Summary'!$B$139:$B$238,0),MATCH('Capacity Backing (Hide)'!$A180,'Capacity Summary'!$I$138:$BH$138,0))&lt;&gt;0,INDEX('Capacity Summary'!$I$139:$BH$238,MATCH('Capacity Backing (Hide)'!AM$132,'Capacity Summary'!$B$139:$B$238,0),MATCH('Capacity Backing (Hide)'!$A180,'Capacity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(Hide)'!$A180,'Capacity Summary'!$I$138:$BH$138,0))="x",INDEX('Capacity Summary'!$C$139:$F$238,MATCH('Capacity Backing (Hide)'!AN$132,'Capacity Summary'!$B$139:$B$238,0),4),IF(INDEX('Capacity Summary'!$I$139:$BH$238,MATCH('Capacity Backing (Hide)'!AN$132,'Capacity Summary'!$B$139:$B$238,0),MATCH('Capacity Backing (Hide)'!$A180,'Capacity Summary'!$I$138:$BH$138,0))&lt;&gt;0,INDEX('Capacity Summary'!$I$139:$BH$238,MATCH('Capacity Backing (Hide)'!AN$132,'Capacity Summary'!$B$139:$B$238,0),MATCH('Capacity Backing (Hide)'!$A180,'Capacity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(Hide)'!$A180,'Capacity Summary'!$I$138:$BH$138,0))="x",INDEX('Capacity Summary'!$C$139:$F$238,MATCH('Capacity Backing (Hide)'!AO$132,'Capacity Summary'!$B$139:$B$238,0),4),IF(INDEX('Capacity Summary'!$I$139:$BH$238,MATCH('Capacity Backing (Hide)'!AO$132,'Capacity Summary'!$B$139:$B$238,0),MATCH('Capacity Backing (Hide)'!$A180,'Capacity Summary'!$I$138:$BH$138,0))&lt;&gt;0,INDEX('Capacity Summary'!$I$139:$BH$238,MATCH('Capacity Backing (Hide)'!AO$132,'Capacity Summary'!$B$139:$B$238,0),MATCH('Capacity Backing (Hide)'!$A180,'Capacity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(Hide)'!$A180,'Capacity Summary'!$I$138:$BH$138,0))="x",INDEX('Capacity Summary'!$C$139:$F$238,MATCH('Capacity Backing (Hide)'!AP$132,'Capacity Summary'!$B$139:$B$238,0),4),IF(INDEX('Capacity Summary'!$I$139:$BH$238,MATCH('Capacity Backing (Hide)'!AP$132,'Capacity Summary'!$B$139:$B$238,0),MATCH('Capacity Backing (Hide)'!$A180,'Capacity Summary'!$I$138:$BH$138,0))&lt;&gt;0,INDEX('Capacity Summary'!$I$139:$BH$238,MATCH('Capacity Backing (Hide)'!AP$132,'Capacity Summary'!$B$139:$B$238,0),MATCH('Capacity Backing (Hide)'!$A180,'Capacity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(Hide)'!$A180,'Capacity Summary'!$I$138:$BH$138,0))="x",INDEX('Capacity Summary'!$C$139:$F$238,MATCH('Capacity Backing (Hide)'!AQ$132,'Capacity Summary'!$B$139:$B$238,0),4),IF(INDEX('Capacity Summary'!$I$139:$BH$238,MATCH('Capacity Backing (Hide)'!AQ$132,'Capacity Summary'!$B$139:$B$238,0),MATCH('Capacity Backing (Hide)'!$A180,'Capacity Summary'!$I$138:$BH$138,0))&lt;&gt;0,INDEX('Capacity Summary'!$I$139:$BH$238,MATCH('Capacity Backing (Hide)'!AQ$132,'Capacity Summary'!$B$139:$B$238,0),MATCH('Capacity Backing (Hide)'!$A180,'Capacity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(Hide)'!$A180,'Capacity Summary'!$I$138:$BH$138,0))="x",INDEX('Capacity Summary'!$C$139:$F$238,MATCH('Capacity Backing (Hide)'!AR$132,'Capacity Summary'!$B$139:$B$238,0),4),IF(INDEX('Capacity Summary'!$I$139:$BH$238,MATCH('Capacity Backing (Hide)'!AR$132,'Capacity Summary'!$B$139:$B$238,0),MATCH('Capacity Backing (Hide)'!$A180,'Capacity Summary'!$I$138:$BH$138,0))&lt;&gt;0,INDEX('Capacity Summary'!$I$139:$BH$238,MATCH('Capacity Backing (Hide)'!AR$132,'Capacity Summary'!$B$139:$B$238,0),MATCH('Capacity Backing (Hide)'!$A180,'Capacity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(Hide)'!$A180,'Capacity Summary'!$I$138:$BH$138,0))="x",INDEX('Capacity Summary'!$C$139:$F$238,MATCH('Capacity Backing (Hide)'!AS$132,'Capacity Summary'!$B$139:$B$238,0),4),IF(INDEX('Capacity Summary'!$I$139:$BH$238,MATCH('Capacity Backing (Hide)'!AS$132,'Capacity Summary'!$B$139:$B$238,0),MATCH('Capacity Backing (Hide)'!$A180,'Capacity Summary'!$I$138:$BH$138,0))&lt;&gt;0,INDEX('Capacity Summary'!$I$139:$BH$238,MATCH('Capacity Backing (Hide)'!AS$132,'Capacity Summary'!$B$139:$B$238,0),MATCH('Capacity Backing (Hide)'!$A180,'Capacity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(Hide)'!$A180,'Capacity Summary'!$I$138:$BH$138,0))="x",INDEX('Capacity Summary'!$C$139:$F$238,MATCH('Capacity Backing (Hide)'!AT$132,'Capacity Summary'!$B$139:$B$238,0),4),IF(INDEX('Capacity Summary'!$I$139:$BH$238,MATCH('Capacity Backing (Hide)'!AT$132,'Capacity Summary'!$B$139:$B$238,0),MATCH('Capacity Backing (Hide)'!$A180,'Capacity Summary'!$I$138:$BH$138,0))&lt;&gt;0,INDEX('Capacity Summary'!$I$139:$BH$238,MATCH('Capacity Backing (Hide)'!AT$132,'Capacity Summary'!$B$139:$B$238,0),MATCH('Capacity Backing (Hide)'!$A180,'Capacity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(Hide)'!$A180,'Capacity Summary'!$I$138:$BH$138,0))="x",INDEX('Capacity Summary'!$C$139:$F$238,MATCH('Capacity Backing (Hide)'!AU$132,'Capacity Summary'!$B$139:$B$238,0),4),IF(INDEX('Capacity Summary'!$I$139:$BH$238,MATCH('Capacity Backing (Hide)'!AU$132,'Capacity Summary'!$B$139:$B$238,0),MATCH('Capacity Backing (Hide)'!$A180,'Capacity Summary'!$I$138:$BH$138,0))&lt;&gt;0,INDEX('Capacity Summary'!$I$139:$BH$238,MATCH('Capacity Backing (Hide)'!AU$132,'Capacity Summary'!$B$139:$B$238,0),MATCH('Capacity Backing (Hide)'!$A180,'Capacity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(Hide)'!$A180,'Capacity Summary'!$I$138:$BH$138,0))="x",INDEX('Capacity Summary'!$C$139:$F$238,MATCH('Capacity Backing (Hide)'!AV$132,'Capacity Summary'!$B$139:$B$238,0),4),IF(INDEX('Capacity Summary'!$I$139:$BH$238,MATCH('Capacity Backing (Hide)'!AV$132,'Capacity Summary'!$B$139:$B$238,0),MATCH('Capacity Backing (Hide)'!$A180,'Capacity Summary'!$I$138:$BH$138,0))&lt;&gt;0,INDEX('Capacity Summary'!$I$139:$BH$238,MATCH('Capacity Backing (Hide)'!AV$132,'Capacity Summary'!$B$139:$B$238,0),MATCH('Capacity Backing (Hide)'!$A180,'Capacity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(Hide)'!$A180,'Capacity Summary'!$I$138:$BH$138,0))="x",INDEX('Capacity Summary'!$C$139:$F$238,MATCH('Capacity Backing (Hide)'!AW$132,'Capacity Summary'!$B$139:$B$238,0),4),IF(INDEX('Capacity Summary'!$I$139:$BH$238,MATCH('Capacity Backing (Hide)'!AW$132,'Capacity Summary'!$B$139:$B$238,0),MATCH('Capacity Backing (Hide)'!$A180,'Capacity Summary'!$I$138:$BH$138,0))&lt;&gt;0,INDEX('Capacity Summary'!$I$139:$BH$238,MATCH('Capacity Backing (Hide)'!AW$132,'Capacity Summary'!$B$139:$B$238,0),MATCH('Capacity Backing (Hide)'!$A180,'Capacity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(Hide)'!$A180,'Capacity Summary'!$I$138:$BH$138,0))="x",INDEX('Capacity Summary'!$C$139:$F$238,MATCH('Capacity Backing (Hide)'!AX$132,'Capacity Summary'!$B$139:$B$238,0),4),IF(INDEX('Capacity Summary'!$I$139:$BH$238,MATCH('Capacity Backing (Hide)'!AX$132,'Capacity Summary'!$B$139:$B$238,0),MATCH('Capacity Backing (Hide)'!$A180,'Capacity Summary'!$I$138:$BH$138,0))&lt;&gt;0,INDEX('Capacity Summary'!$I$139:$BH$238,MATCH('Capacity Backing (Hide)'!AX$132,'Capacity Summary'!$B$139:$B$238,0),MATCH('Capacity Backing (Hide)'!$A180,'Capacity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(Hide)'!$A180,'Capacity Summary'!$I$138:$BH$138,0))="x",INDEX('Capacity Summary'!$C$139:$F$238,MATCH('Capacity Backing (Hide)'!AY$132,'Capacity Summary'!$B$139:$B$238,0),4),IF(INDEX('Capacity Summary'!$I$139:$BH$238,MATCH('Capacity Backing (Hide)'!AY$132,'Capacity Summary'!$B$139:$B$238,0),MATCH('Capacity Backing (Hide)'!$A180,'Capacity Summary'!$I$138:$BH$138,0))&lt;&gt;0,INDEX('Capacity Summary'!$I$139:$BH$238,MATCH('Capacity Backing (Hide)'!AY$132,'Capacity Summary'!$B$139:$B$238,0),MATCH('Capacity Backing (Hide)'!$A180,'Capacity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(Hide)'!$A180,'Capacity Summary'!$I$138:$BH$138,0))="x",INDEX('Capacity Summary'!$C$139:$F$238,MATCH('Capacity Backing (Hide)'!AZ$132,'Capacity Summary'!$B$139:$B$238,0),4),IF(INDEX('Capacity Summary'!$I$139:$BH$238,MATCH('Capacity Backing (Hide)'!AZ$132,'Capacity Summary'!$B$139:$B$238,0),MATCH('Capacity Backing (Hide)'!$A180,'Capacity Summary'!$I$138:$BH$138,0))&lt;&gt;0,INDEX('Capacity Summary'!$I$139:$BH$238,MATCH('Capacity Backing (Hide)'!AZ$132,'Capacity Summary'!$B$139:$B$238,0),MATCH('Capacity Backing (Hide)'!$A180,'Capacity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(Hide)'!$A180,'Capacity Summary'!$I$138:$BH$138,0))="x",INDEX('Capacity Summary'!$C$139:$F$238,MATCH('Capacity Backing (Hide)'!BA$132,'Capacity Summary'!$B$139:$B$238,0),4),IF(INDEX('Capacity Summary'!$I$139:$BH$238,MATCH('Capacity Backing (Hide)'!BA$132,'Capacity Summary'!$B$139:$B$238,0),MATCH('Capacity Backing (Hide)'!$A180,'Capacity Summary'!$I$138:$BH$138,0))&lt;&gt;0,INDEX('Capacity Summary'!$I$139:$BH$238,MATCH('Capacity Backing (Hide)'!BA$132,'Capacity Summary'!$B$139:$B$238,0),MATCH('Capacity Backing (Hide)'!$A180,'Capacity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(Hide)'!$A180,'Capacity Summary'!$I$138:$BH$138,0))="x",INDEX('Capacity Summary'!$C$139:$F$238,MATCH('Capacity Backing (Hide)'!BB$132,'Capacity Summary'!$B$139:$B$238,0),4),IF(INDEX('Capacity Summary'!$I$139:$BH$238,MATCH('Capacity Backing (Hide)'!BB$132,'Capacity Summary'!$B$139:$B$238,0),MATCH('Capacity Backing (Hide)'!$A180,'Capacity Summary'!$I$138:$BH$138,0))&lt;&gt;0,INDEX('Capacity Summary'!$I$139:$BH$238,MATCH('Capacity Backing (Hide)'!BB$132,'Capacity Summary'!$B$139:$B$238,0),MATCH('Capacity Backing (Hide)'!$A180,'Capacity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(Hide)'!$A180,'Capacity Summary'!$I$138:$BH$138,0))="x",INDEX('Capacity Summary'!$C$139:$F$238,MATCH('Capacity Backing (Hide)'!BC$132,'Capacity Summary'!$B$139:$B$238,0),4),IF(INDEX('Capacity Summary'!$I$139:$BH$238,MATCH('Capacity Backing (Hide)'!BC$132,'Capacity Summary'!$B$139:$B$238,0),MATCH('Capacity Backing (Hide)'!$A180,'Capacity Summary'!$I$138:$BH$138,0))&lt;&gt;0,INDEX('Capacity Summary'!$I$139:$BH$238,MATCH('Capacity Backing (Hide)'!BC$132,'Capacity Summary'!$B$139:$B$238,0),MATCH('Capacity Backing (Hide)'!$A180,'Capacity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(Hide)'!$A180,'Capacity Summary'!$I$138:$BH$138,0))="x",INDEX('Capacity Summary'!$C$139:$F$238,MATCH('Capacity Backing (Hide)'!BD$132,'Capacity Summary'!$B$139:$B$238,0),4),IF(INDEX('Capacity Summary'!$I$139:$BH$238,MATCH('Capacity Backing (Hide)'!BD$132,'Capacity Summary'!$B$139:$B$238,0),MATCH('Capacity Backing (Hide)'!$A180,'Capacity Summary'!$I$138:$BH$138,0))&lt;&gt;0,INDEX('Capacity Summary'!$I$139:$BH$238,MATCH('Capacity Backing (Hide)'!BD$132,'Capacity Summary'!$B$139:$B$238,0),MATCH('Capacity Backing (Hide)'!$A180,'Capacity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(Hide)'!$A180,'Capacity Summary'!$I$138:$BH$138,0))="x",INDEX('Capacity Summary'!$C$139:$F$238,MATCH('Capacity Backing (Hide)'!BE$132,'Capacity Summary'!$B$139:$B$238,0),4),IF(INDEX('Capacity Summary'!$I$139:$BH$238,MATCH('Capacity Backing (Hide)'!BE$132,'Capacity Summary'!$B$139:$B$238,0),MATCH('Capacity Backing (Hide)'!$A180,'Capacity Summary'!$I$138:$BH$138,0))&lt;&gt;0,INDEX('Capacity Summary'!$I$139:$BH$238,MATCH('Capacity Backing (Hide)'!BE$132,'Capacity Summary'!$B$139:$B$238,0),MATCH('Capacity Backing (Hide)'!$A180,'Capacity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(Hide)'!$A180,'Capacity Summary'!$I$138:$BH$138,0))="x",INDEX('Capacity Summary'!$C$139:$F$238,MATCH('Capacity Backing (Hide)'!BF$132,'Capacity Summary'!$B$139:$B$238,0),4),IF(INDEX('Capacity Summary'!$I$139:$BH$238,MATCH('Capacity Backing (Hide)'!BF$132,'Capacity Summary'!$B$139:$B$238,0),MATCH('Capacity Backing (Hide)'!$A180,'Capacity Summary'!$I$138:$BH$138,0))&lt;&gt;0,INDEX('Capacity Summary'!$I$139:$BH$238,MATCH('Capacity Backing (Hide)'!BF$132,'Capacity Summary'!$B$139:$B$238,0),MATCH('Capacity Backing (Hide)'!$A180,'Capacity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(Hide)'!$A180,'Capacity Summary'!$I$138:$BH$138,0))="x",INDEX('Capacity Summary'!$C$139:$F$238,MATCH('Capacity Backing (Hide)'!BG$132,'Capacity Summary'!$B$139:$B$238,0),4),IF(INDEX('Capacity Summary'!$I$139:$BH$238,MATCH('Capacity Backing (Hide)'!BG$132,'Capacity Summary'!$B$139:$B$238,0),MATCH('Capacity Backing (Hide)'!$A180,'Capacity Summary'!$I$138:$BH$138,0))&lt;&gt;0,INDEX('Capacity Summary'!$I$139:$BH$238,MATCH('Capacity Backing (Hide)'!BG$132,'Capacity Summary'!$B$139:$B$238,0),MATCH('Capacity Backing (Hide)'!$A180,'Capacity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(Hide)'!$A180,'Capacity Summary'!$I$138:$BH$138,0))="x",INDEX('Capacity Summary'!$C$139:$F$238,MATCH('Capacity Backing (Hide)'!BH$132,'Capacity Summary'!$B$139:$B$238,0),4),IF(INDEX('Capacity Summary'!$I$139:$BH$238,MATCH('Capacity Backing (Hide)'!BH$132,'Capacity Summary'!$B$139:$B$238,0),MATCH('Capacity Backing (Hide)'!$A180,'Capacity Summary'!$I$138:$BH$138,0))&lt;&gt;0,INDEX('Capacity Summary'!$I$139:$BH$238,MATCH('Capacity Backing (Hide)'!BH$132,'Capacity Summary'!$B$139:$B$238,0),MATCH('Capacity Backing (Hide)'!$A180,'Capacity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(Hide)'!$A180,'Capacity Summary'!$I$138:$BH$138,0))="x",INDEX('Capacity Summary'!$C$139:$F$238,MATCH('Capacity Backing (Hide)'!BI$132,'Capacity Summary'!$B$139:$B$238,0),4),IF(INDEX('Capacity Summary'!$I$139:$BH$238,MATCH('Capacity Backing (Hide)'!BI$132,'Capacity Summary'!$B$139:$B$238,0),MATCH('Capacity Backing (Hide)'!$A180,'Capacity Summary'!$I$138:$BH$138,0))&lt;&gt;0,INDEX('Capacity Summary'!$I$139:$BH$238,MATCH('Capacity Backing (Hide)'!BI$132,'Capacity Summary'!$B$139:$B$238,0),MATCH('Capacity Backing (Hide)'!$A180,'Capacity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(Hide)'!$A180,'Capacity Summary'!$I$138:$BH$138,0))="x",INDEX('Capacity Summary'!$C$139:$F$238,MATCH('Capacity Backing (Hide)'!BJ$132,'Capacity Summary'!$B$139:$B$238,0),4),IF(INDEX('Capacity Summary'!$I$139:$BH$238,MATCH('Capacity Backing (Hide)'!BJ$132,'Capacity Summary'!$B$139:$B$238,0),MATCH('Capacity Backing (Hide)'!$A180,'Capacity Summary'!$I$138:$BH$138,0))&lt;&gt;0,INDEX('Capacity Summary'!$I$139:$BH$238,MATCH('Capacity Backing (Hide)'!BJ$132,'Capacity Summary'!$B$139:$B$238,0),MATCH('Capacity Backing (Hide)'!$A180,'Capacity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(Hide)'!$A180,'Capacity Summary'!$I$138:$BH$138,0))="x",INDEX('Capacity Summary'!$C$139:$F$238,MATCH('Capacity Backing (Hide)'!BK$132,'Capacity Summary'!$B$139:$B$238,0),4),IF(INDEX('Capacity Summary'!$I$139:$BH$238,MATCH('Capacity Backing (Hide)'!BK$132,'Capacity Summary'!$B$139:$B$238,0),MATCH('Capacity Backing (Hide)'!$A180,'Capacity Summary'!$I$138:$BH$138,0))&lt;&gt;0,INDEX('Capacity Summary'!$I$139:$BH$238,MATCH('Capacity Backing (Hide)'!BK$132,'Capacity Summary'!$B$139:$B$238,0),MATCH('Capacity Backing (Hide)'!$A180,'Capacity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(Hide)'!$A180,'Capacity Summary'!$I$138:$BH$138,0))="x",INDEX('Capacity Summary'!$C$139:$F$238,MATCH('Capacity Backing (Hide)'!BL$132,'Capacity Summary'!$B$139:$B$238,0),4),IF(INDEX('Capacity Summary'!$I$139:$BH$238,MATCH('Capacity Backing (Hide)'!BL$132,'Capacity Summary'!$B$139:$B$238,0),MATCH('Capacity Backing (Hide)'!$A180,'Capacity Summary'!$I$138:$BH$138,0))&lt;&gt;0,INDEX('Capacity Summary'!$I$139:$BH$238,MATCH('Capacity Backing (Hide)'!BL$132,'Capacity Summary'!$B$139:$B$238,0),MATCH('Capacity Backing (Hide)'!$A180,'Capacity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(Hide)'!$A180,'Capacity Summary'!$I$138:$BH$138,0))="x",INDEX('Capacity Summary'!$C$139:$F$238,MATCH('Capacity Backing (Hide)'!BM$132,'Capacity Summary'!$B$139:$B$238,0),4),IF(INDEX('Capacity Summary'!$I$139:$BH$238,MATCH('Capacity Backing (Hide)'!BM$132,'Capacity Summary'!$B$139:$B$238,0),MATCH('Capacity Backing (Hide)'!$A180,'Capacity Summary'!$I$138:$BH$138,0))&lt;&gt;0,INDEX('Capacity Summary'!$I$139:$BH$238,MATCH('Capacity Backing (Hide)'!BM$132,'Capacity Summary'!$B$139:$B$238,0),MATCH('Capacity Backing (Hide)'!$A180,'Capacity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(Hide)'!$A180,'Capacity Summary'!$I$138:$BH$138,0))="x",INDEX('Capacity Summary'!$C$139:$F$238,MATCH('Capacity Backing (Hide)'!BN$132,'Capacity Summary'!$B$139:$B$238,0),4),IF(INDEX('Capacity Summary'!$I$139:$BH$238,MATCH('Capacity Backing (Hide)'!BN$132,'Capacity Summary'!$B$139:$B$238,0),MATCH('Capacity Backing (Hide)'!$A180,'Capacity Summary'!$I$138:$BH$138,0))&lt;&gt;0,INDEX('Capacity Summary'!$I$139:$BH$238,MATCH('Capacity Backing (Hide)'!BN$132,'Capacity Summary'!$B$139:$B$238,0),MATCH('Capacity Backing (Hide)'!$A180,'Capacity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(Hide)'!$A180,'Capacity Summary'!$I$138:$BH$138,0))="x",INDEX('Capacity Summary'!$C$139:$F$238,MATCH('Capacity Backing (Hide)'!BO$132,'Capacity Summary'!$B$139:$B$238,0),4),IF(INDEX('Capacity Summary'!$I$139:$BH$238,MATCH('Capacity Backing (Hide)'!BO$132,'Capacity Summary'!$B$139:$B$238,0),MATCH('Capacity Backing (Hide)'!$A180,'Capacity Summary'!$I$138:$BH$138,0))&lt;&gt;0,INDEX('Capacity Summary'!$I$139:$BH$238,MATCH('Capacity Backing (Hide)'!BO$132,'Capacity Summary'!$B$139:$B$238,0),MATCH('Capacity Backing (Hide)'!$A180,'Capacity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(Hide)'!$A180,'Capacity Summary'!$I$138:$BH$138,0))="x",INDEX('Capacity Summary'!$C$139:$F$238,MATCH('Capacity Backing (Hide)'!BP$132,'Capacity Summary'!$B$139:$B$238,0),4),IF(INDEX('Capacity Summary'!$I$139:$BH$238,MATCH('Capacity Backing (Hide)'!BP$132,'Capacity Summary'!$B$139:$B$238,0),MATCH('Capacity Backing (Hide)'!$A180,'Capacity Summary'!$I$138:$BH$138,0))&lt;&gt;0,INDEX('Capacity Summary'!$I$139:$BH$238,MATCH('Capacity Backing (Hide)'!BP$132,'Capacity Summary'!$B$139:$B$238,0),MATCH('Capacity Backing (Hide)'!$A180,'Capacity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(Hide)'!$A180,'Capacity Summary'!$I$138:$BH$138,0))="x",INDEX('Capacity Summary'!$C$139:$F$238,MATCH('Capacity Backing (Hide)'!BQ$132,'Capacity Summary'!$B$139:$B$238,0),4),IF(INDEX('Capacity Summary'!$I$139:$BH$238,MATCH('Capacity Backing (Hide)'!BQ$132,'Capacity Summary'!$B$139:$B$238,0),MATCH('Capacity Backing (Hide)'!$A180,'Capacity Summary'!$I$138:$BH$138,0))&lt;&gt;0,INDEX('Capacity Summary'!$I$139:$BH$238,MATCH('Capacity Backing (Hide)'!BQ$132,'Capacity Summary'!$B$139:$B$238,0),MATCH('Capacity Backing (Hide)'!$A180,'Capacity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(Hide)'!$A180,'Capacity Summary'!$I$138:$BH$138,0))="x",INDEX('Capacity Summary'!$C$139:$F$238,MATCH('Capacity Backing (Hide)'!BR$132,'Capacity Summary'!$B$139:$B$238,0),4),IF(INDEX('Capacity Summary'!$I$139:$BH$238,MATCH('Capacity Backing (Hide)'!BR$132,'Capacity Summary'!$B$139:$B$238,0),MATCH('Capacity Backing (Hide)'!$A180,'Capacity Summary'!$I$138:$BH$138,0))&lt;&gt;0,INDEX('Capacity Summary'!$I$139:$BH$238,MATCH('Capacity Backing (Hide)'!BR$132,'Capacity Summary'!$B$139:$B$238,0),MATCH('Capacity Backing (Hide)'!$A180,'Capacity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(Hide)'!$A180,'Capacity Summary'!$I$138:$BH$138,0))="x",INDEX('Capacity Summary'!$C$139:$F$238,MATCH('Capacity Backing (Hide)'!BS$132,'Capacity Summary'!$B$139:$B$238,0),4),IF(INDEX('Capacity Summary'!$I$139:$BH$238,MATCH('Capacity Backing (Hide)'!BS$132,'Capacity Summary'!$B$139:$B$238,0),MATCH('Capacity Backing (Hide)'!$A180,'Capacity Summary'!$I$138:$BH$138,0))&lt;&gt;0,INDEX('Capacity Summary'!$I$139:$BH$238,MATCH('Capacity Backing (Hide)'!BS$132,'Capacity Summary'!$B$139:$B$238,0),MATCH('Capacity Backing (Hide)'!$A180,'Capacity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(Hide)'!$A180,'Capacity Summary'!$I$138:$BH$138,0))="x",INDEX('Capacity Summary'!$C$139:$F$238,MATCH('Capacity Backing (Hide)'!BT$132,'Capacity Summary'!$B$139:$B$238,0),4),IF(INDEX('Capacity Summary'!$I$139:$BH$238,MATCH('Capacity Backing (Hide)'!BT$132,'Capacity Summary'!$B$139:$B$238,0),MATCH('Capacity Backing (Hide)'!$A180,'Capacity Summary'!$I$138:$BH$138,0))&lt;&gt;0,INDEX('Capacity Summary'!$I$139:$BH$238,MATCH('Capacity Backing (Hide)'!BT$132,'Capacity Summary'!$B$139:$B$238,0),MATCH('Capacity Backing (Hide)'!$A180,'Capacity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(Hide)'!$A180,'Capacity Summary'!$I$138:$BH$138,0))="x",INDEX('Capacity Summary'!$C$139:$F$238,MATCH('Capacity Backing (Hide)'!BU$132,'Capacity Summary'!$B$139:$B$238,0),4),IF(INDEX('Capacity Summary'!$I$139:$BH$238,MATCH('Capacity Backing (Hide)'!BU$132,'Capacity Summary'!$B$139:$B$238,0),MATCH('Capacity Backing (Hide)'!$A180,'Capacity Summary'!$I$138:$BH$138,0))&lt;&gt;0,INDEX('Capacity Summary'!$I$139:$BH$238,MATCH('Capacity Backing (Hide)'!BU$132,'Capacity Summary'!$B$139:$B$238,0),MATCH('Capacity Backing (Hide)'!$A180,'Capacity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(Hide)'!$A180,'Capacity Summary'!$I$138:$BH$138,0))="x",INDEX('Capacity Summary'!$C$139:$F$238,MATCH('Capacity Backing (Hide)'!BV$132,'Capacity Summary'!$B$139:$B$238,0),4),IF(INDEX('Capacity Summary'!$I$139:$BH$238,MATCH('Capacity Backing (Hide)'!BV$132,'Capacity Summary'!$B$139:$B$238,0),MATCH('Capacity Backing (Hide)'!$A180,'Capacity Summary'!$I$138:$BH$138,0))&lt;&gt;0,INDEX('Capacity Summary'!$I$139:$BH$238,MATCH('Capacity Backing (Hide)'!BV$132,'Capacity Summary'!$B$139:$B$238,0),MATCH('Capacity Backing (Hide)'!$A180,'Capacity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(Hide)'!$A180,'Capacity Summary'!$I$138:$BH$138,0))="x",INDEX('Capacity Summary'!$C$139:$F$238,MATCH('Capacity Backing (Hide)'!BW$132,'Capacity Summary'!$B$139:$B$238,0),4),IF(INDEX('Capacity Summary'!$I$139:$BH$238,MATCH('Capacity Backing (Hide)'!BW$132,'Capacity Summary'!$B$139:$B$238,0),MATCH('Capacity Backing (Hide)'!$A180,'Capacity Summary'!$I$138:$BH$138,0))&lt;&gt;0,INDEX('Capacity Summary'!$I$139:$BH$238,MATCH('Capacity Backing (Hide)'!BW$132,'Capacity Summary'!$B$139:$B$238,0),MATCH('Capacity Backing (Hide)'!$A180,'Capacity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(Hide)'!$A180,'Capacity Summary'!$I$138:$BH$138,0))="x",INDEX('Capacity Summary'!$C$139:$F$238,MATCH('Capacity Backing (Hide)'!BX$132,'Capacity Summary'!$B$139:$B$238,0),4),IF(INDEX('Capacity Summary'!$I$139:$BH$238,MATCH('Capacity Backing (Hide)'!BX$132,'Capacity Summary'!$B$139:$B$238,0),MATCH('Capacity Backing (Hide)'!$A180,'Capacity Summary'!$I$138:$BH$138,0))&lt;&gt;0,INDEX('Capacity Summary'!$I$139:$BH$238,MATCH('Capacity Backing (Hide)'!BX$132,'Capacity Summary'!$B$139:$B$238,0),MATCH('Capacity Backing (Hide)'!$A180,'Capacity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(Hide)'!$A180,'Capacity Summary'!$I$138:$BH$138,0))="x",INDEX('Capacity Summary'!$C$139:$F$238,MATCH('Capacity Backing (Hide)'!BY$132,'Capacity Summary'!$B$139:$B$238,0),4),IF(INDEX('Capacity Summary'!$I$139:$BH$238,MATCH('Capacity Backing (Hide)'!BY$132,'Capacity Summary'!$B$139:$B$238,0),MATCH('Capacity Backing (Hide)'!$A180,'Capacity Summary'!$I$138:$BH$138,0))&lt;&gt;0,INDEX('Capacity Summary'!$I$139:$BH$238,MATCH('Capacity Backing (Hide)'!BY$132,'Capacity Summary'!$B$139:$B$238,0),MATCH('Capacity Backing (Hide)'!$A180,'Capacity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(Hide)'!$A180,'Capacity Summary'!$I$138:$BH$138,0))="x",INDEX('Capacity Summary'!$C$139:$F$238,MATCH('Capacity Backing (Hide)'!BZ$132,'Capacity Summary'!$B$139:$B$238,0),4),IF(INDEX('Capacity Summary'!$I$139:$BH$238,MATCH('Capacity Backing (Hide)'!BZ$132,'Capacity Summary'!$B$139:$B$238,0),MATCH('Capacity Backing (Hide)'!$A180,'Capacity Summary'!$I$138:$BH$138,0))&lt;&gt;0,INDEX('Capacity Summary'!$I$139:$BH$238,MATCH('Capacity Backing (Hide)'!BZ$132,'Capacity Summary'!$B$139:$B$238,0),MATCH('Capacity Backing (Hide)'!$A180,'Capacity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(Hide)'!$A180,'Capacity Summary'!$I$138:$BH$138,0))="x",INDEX('Capacity Summary'!$C$139:$F$238,MATCH('Capacity Backing (Hide)'!CA$132,'Capacity Summary'!$B$139:$B$238,0),4),IF(INDEX('Capacity Summary'!$I$139:$BH$238,MATCH('Capacity Backing (Hide)'!CA$132,'Capacity Summary'!$B$139:$B$238,0),MATCH('Capacity Backing (Hide)'!$A180,'Capacity Summary'!$I$138:$BH$138,0))&lt;&gt;0,INDEX('Capacity Summary'!$I$139:$BH$238,MATCH('Capacity Backing (Hide)'!CA$132,'Capacity Summary'!$B$139:$B$238,0),MATCH('Capacity Backing (Hide)'!$A180,'Capacity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(Hide)'!$A180,'Capacity Summary'!$I$138:$BH$138,0))="x",INDEX('Capacity Summary'!$C$139:$F$238,MATCH('Capacity Backing (Hide)'!CB$132,'Capacity Summary'!$B$139:$B$238,0),4),IF(INDEX('Capacity Summary'!$I$139:$BH$238,MATCH('Capacity Backing (Hide)'!CB$132,'Capacity Summary'!$B$139:$B$238,0),MATCH('Capacity Backing (Hide)'!$A180,'Capacity Summary'!$I$138:$BH$138,0))&lt;&gt;0,INDEX('Capacity Summary'!$I$139:$BH$238,MATCH('Capacity Backing (Hide)'!CB$132,'Capacity Summary'!$B$139:$B$238,0),MATCH('Capacity Backing (Hide)'!$A180,'Capacity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(Hide)'!$A180,'Capacity Summary'!$I$138:$BH$138,0))="x",INDEX('Capacity Summary'!$C$139:$F$238,MATCH('Capacity Backing (Hide)'!CC$132,'Capacity Summary'!$B$139:$B$238,0),4),IF(INDEX('Capacity Summary'!$I$139:$BH$238,MATCH('Capacity Backing (Hide)'!CC$132,'Capacity Summary'!$B$139:$B$238,0),MATCH('Capacity Backing (Hide)'!$A180,'Capacity Summary'!$I$138:$BH$138,0))&lt;&gt;0,INDEX('Capacity Summary'!$I$139:$BH$238,MATCH('Capacity Backing (Hide)'!CC$132,'Capacity Summary'!$B$139:$B$238,0),MATCH('Capacity Backing (Hide)'!$A180,'Capacity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(Hide)'!$A180,'Capacity Summary'!$I$138:$BH$138,0))="x",INDEX('Capacity Summary'!$C$139:$F$238,MATCH('Capacity Backing (Hide)'!CD$132,'Capacity Summary'!$B$139:$B$238,0),4),IF(INDEX('Capacity Summary'!$I$139:$BH$238,MATCH('Capacity Backing (Hide)'!CD$132,'Capacity Summary'!$B$139:$B$238,0),MATCH('Capacity Backing (Hide)'!$A180,'Capacity Summary'!$I$138:$BH$138,0))&lt;&gt;0,INDEX('Capacity Summary'!$I$139:$BH$238,MATCH('Capacity Backing (Hide)'!CD$132,'Capacity Summary'!$B$139:$B$238,0),MATCH('Capacity Backing (Hide)'!$A180,'Capacity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(Hide)'!$A180,'Capacity Summary'!$I$138:$BH$138,0))="x",INDEX('Capacity Summary'!$C$139:$F$238,MATCH('Capacity Backing (Hide)'!CE$132,'Capacity Summary'!$B$139:$B$238,0),4),IF(INDEX('Capacity Summary'!$I$139:$BH$238,MATCH('Capacity Backing (Hide)'!CE$132,'Capacity Summary'!$B$139:$B$238,0),MATCH('Capacity Backing (Hide)'!$A180,'Capacity Summary'!$I$138:$BH$138,0))&lt;&gt;0,INDEX('Capacity Summary'!$I$139:$BH$238,MATCH('Capacity Backing (Hide)'!CE$132,'Capacity Summary'!$B$139:$B$238,0),MATCH('Capacity Backing (Hide)'!$A180,'Capacity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(Hide)'!$A180,'Capacity Summary'!$I$138:$BH$138,0))="x",INDEX('Capacity Summary'!$C$139:$F$238,MATCH('Capacity Backing (Hide)'!CF$132,'Capacity Summary'!$B$139:$B$238,0),4),IF(INDEX('Capacity Summary'!$I$139:$BH$238,MATCH('Capacity Backing (Hide)'!CF$132,'Capacity Summary'!$B$139:$B$238,0),MATCH('Capacity Backing (Hide)'!$A180,'Capacity Summary'!$I$138:$BH$138,0))&lt;&gt;0,INDEX('Capacity Summary'!$I$139:$BH$238,MATCH('Capacity Backing (Hide)'!CF$132,'Capacity Summary'!$B$139:$B$238,0),MATCH('Capacity Backing (Hide)'!$A180,'Capacity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(Hide)'!$A180,'Capacity Summary'!$I$138:$BH$138,0))="x",INDEX('Capacity Summary'!$C$139:$F$238,MATCH('Capacity Backing (Hide)'!CG$132,'Capacity Summary'!$B$139:$B$238,0),4),IF(INDEX('Capacity Summary'!$I$139:$BH$238,MATCH('Capacity Backing (Hide)'!CG$132,'Capacity Summary'!$B$139:$B$238,0),MATCH('Capacity Backing (Hide)'!$A180,'Capacity Summary'!$I$138:$BH$138,0))&lt;&gt;0,INDEX('Capacity Summary'!$I$139:$BH$238,MATCH('Capacity Backing (Hide)'!CG$132,'Capacity Summary'!$B$139:$B$238,0),MATCH('Capacity Backing (Hide)'!$A180,'Capacity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(Hide)'!$A180,'Capacity Summary'!$I$138:$BH$138,0))="x",INDEX('Capacity Summary'!$C$139:$F$238,MATCH('Capacity Backing (Hide)'!CH$132,'Capacity Summary'!$B$139:$B$238,0),4),IF(INDEX('Capacity Summary'!$I$139:$BH$238,MATCH('Capacity Backing (Hide)'!CH$132,'Capacity Summary'!$B$139:$B$238,0),MATCH('Capacity Backing (Hide)'!$A180,'Capacity Summary'!$I$138:$BH$138,0))&lt;&gt;0,INDEX('Capacity Summary'!$I$139:$BH$238,MATCH('Capacity Backing (Hide)'!CH$132,'Capacity Summary'!$B$139:$B$238,0),MATCH('Capacity Backing (Hide)'!$A180,'Capacity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(Hide)'!$A180,'Capacity Summary'!$I$138:$BH$138,0))="x",INDEX('Capacity Summary'!$C$139:$F$238,MATCH('Capacity Backing (Hide)'!CI$132,'Capacity Summary'!$B$139:$B$238,0),4),IF(INDEX('Capacity Summary'!$I$139:$BH$238,MATCH('Capacity Backing (Hide)'!CI$132,'Capacity Summary'!$B$139:$B$238,0),MATCH('Capacity Backing (Hide)'!$A180,'Capacity Summary'!$I$138:$BH$138,0))&lt;&gt;0,INDEX('Capacity Summary'!$I$139:$BH$238,MATCH('Capacity Backing (Hide)'!CI$132,'Capacity Summary'!$B$139:$B$238,0),MATCH('Capacity Backing (Hide)'!$A180,'Capacity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(Hide)'!$A180,'Capacity Summary'!$I$138:$BH$138,0))="x",INDEX('Capacity Summary'!$C$139:$F$238,MATCH('Capacity Backing (Hide)'!CJ$132,'Capacity Summary'!$B$139:$B$238,0),4),IF(INDEX('Capacity Summary'!$I$139:$BH$238,MATCH('Capacity Backing (Hide)'!CJ$132,'Capacity Summary'!$B$139:$B$238,0),MATCH('Capacity Backing (Hide)'!$A180,'Capacity Summary'!$I$138:$BH$138,0))&lt;&gt;0,INDEX('Capacity Summary'!$I$139:$BH$238,MATCH('Capacity Backing (Hide)'!CJ$132,'Capacity Summary'!$B$139:$B$238,0),MATCH('Capacity Backing (Hide)'!$A180,'Capacity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(Hide)'!$A180,'Capacity Summary'!$I$138:$BH$138,0))="x",INDEX('Capacity Summary'!$C$139:$F$238,MATCH('Capacity Backing (Hide)'!CK$132,'Capacity Summary'!$B$139:$B$238,0),4),IF(INDEX('Capacity Summary'!$I$139:$BH$238,MATCH('Capacity Backing (Hide)'!CK$132,'Capacity Summary'!$B$139:$B$238,0),MATCH('Capacity Backing (Hide)'!$A180,'Capacity Summary'!$I$138:$BH$138,0))&lt;&gt;0,INDEX('Capacity Summary'!$I$139:$BH$238,MATCH('Capacity Backing (Hide)'!CK$132,'Capacity Summary'!$B$139:$B$238,0),MATCH('Capacity Backing (Hide)'!$A180,'Capacity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(Hide)'!$A180,'Capacity Summary'!$I$138:$BH$138,0))="x",INDEX('Capacity Summary'!$C$139:$F$238,MATCH('Capacity Backing (Hide)'!CL$132,'Capacity Summary'!$B$139:$B$238,0),4),IF(INDEX('Capacity Summary'!$I$139:$BH$238,MATCH('Capacity Backing (Hide)'!CL$132,'Capacity Summary'!$B$139:$B$238,0),MATCH('Capacity Backing (Hide)'!$A180,'Capacity Summary'!$I$138:$BH$138,0))&lt;&gt;0,INDEX('Capacity Summary'!$I$139:$BH$238,MATCH('Capacity Backing (Hide)'!CL$132,'Capacity Summary'!$B$139:$B$238,0),MATCH('Capacity Backing (Hide)'!$A180,'Capacity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(Hide)'!$A180,'Capacity Summary'!$I$138:$BH$138,0))="x",INDEX('Capacity Summary'!$C$139:$F$238,MATCH('Capacity Backing (Hide)'!CM$132,'Capacity Summary'!$B$139:$B$238,0),4),IF(INDEX('Capacity Summary'!$I$139:$BH$238,MATCH('Capacity Backing (Hide)'!CM$132,'Capacity Summary'!$B$139:$B$238,0),MATCH('Capacity Backing (Hide)'!$A180,'Capacity Summary'!$I$138:$BH$138,0))&lt;&gt;0,INDEX('Capacity Summary'!$I$139:$BH$238,MATCH('Capacity Backing (Hide)'!CM$132,'Capacity Summary'!$B$139:$B$238,0),MATCH('Capacity Backing (Hide)'!$A180,'Capacity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(Hide)'!$A180,'Capacity Summary'!$I$138:$BH$138,0))="x",INDEX('Capacity Summary'!$C$139:$F$238,MATCH('Capacity Backing (Hide)'!CN$132,'Capacity Summary'!$B$139:$B$238,0),4),IF(INDEX('Capacity Summary'!$I$139:$BH$238,MATCH('Capacity Backing (Hide)'!CN$132,'Capacity Summary'!$B$139:$B$238,0),MATCH('Capacity Backing (Hide)'!$A180,'Capacity Summary'!$I$138:$BH$138,0))&lt;&gt;0,INDEX('Capacity Summary'!$I$139:$BH$238,MATCH('Capacity Backing (Hide)'!CN$132,'Capacity Summary'!$B$139:$B$238,0),MATCH('Capacity Backing (Hide)'!$A180,'Capacity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(Hide)'!$A180,'Capacity Summary'!$I$138:$BH$138,0))="x",INDEX('Capacity Summary'!$C$139:$F$238,MATCH('Capacity Backing (Hide)'!CO$132,'Capacity Summary'!$B$139:$B$238,0),4),IF(INDEX('Capacity Summary'!$I$139:$BH$238,MATCH('Capacity Backing (Hide)'!CO$132,'Capacity Summary'!$B$139:$B$238,0),MATCH('Capacity Backing (Hide)'!$A180,'Capacity Summary'!$I$138:$BH$138,0))&lt;&gt;0,INDEX('Capacity Summary'!$I$139:$BH$238,MATCH('Capacity Backing (Hide)'!CO$132,'Capacity Summary'!$B$139:$B$238,0),MATCH('Capacity Backing (Hide)'!$A180,'Capacity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(Hide)'!$A180,'Capacity Summary'!$I$138:$BH$138,0))="x",INDEX('Capacity Summary'!$C$139:$F$238,MATCH('Capacity Backing (Hide)'!CP$132,'Capacity Summary'!$B$139:$B$238,0),4),IF(INDEX('Capacity Summary'!$I$139:$BH$238,MATCH('Capacity Backing (Hide)'!CP$132,'Capacity Summary'!$B$139:$B$238,0),MATCH('Capacity Backing (Hide)'!$A180,'Capacity Summary'!$I$138:$BH$138,0))&lt;&gt;0,INDEX('Capacity Summary'!$I$139:$BH$238,MATCH('Capacity Backing (Hide)'!CP$132,'Capacity Summary'!$B$139:$B$238,0),MATCH('Capacity Backing (Hide)'!$A180,'Capacity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(Hide)'!$A180,'Capacity Summary'!$I$138:$BH$138,0))="x",INDEX('Capacity Summary'!$C$139:$F$238,MATCH('Capacity Backing (Hide)'!CQ$132,'Capacity Summary'!$B$139:$B$238,0),4),IF(INDEX('Capacity Summary'!$I$139:$BH$238,MATCH('Capacity Backing (Hide)'!CQ$132,'Capacity Summary'!$B$139:$B$238,0),MATCH('Capacity Backing (Hide)'!$A180,'Capacity Summary'!$I$138:$BH$138,0))&lt;&gt;0,INDEX('Capacity Summary'!$I$139:$BH$238,MATCH('Capacity Backing (Hide)'!CQ$132,'Capacity Summary'!$B$139:$B$238,0),MATCH('Capacity Backing (Hide)'!$A180,'Capacity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(Hide)'!$A180,'Capacity Summary'!$I$138:$BH$138,0))="x",INDEX('Capacity Summary'!$C$139:$F$238,MATCH('Capacity Backing (Hide)'!CR$132,'Capacity Summary'!$B$139:$B$238,0),4),IF(INDEX('Capacity Summary'!$I$139:$BH$238,MATCH('Capacity Backing (Hide)'!CR$132,'Capacity Summary'!$B$139:$B$238,0),MATCH('Capacity Backing (Hide)'!$A180,'Capacity Summary'!$I$138:$BH$138,0))&lt;&gt;0,INDEX('Capacity Summary'!$I$139:$BH$238,MATCH('Capacity Backing (Hide)'!CR$132,'Capacity Summary'!$B$139:$B$238,0),MATCH('Capacity Backing (Hide)'!$A180,'Capacity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(Hide)'!$A180,'Capacity Summary'!$I$138:$BH$138,0))="x",INDEX('Capacity Summary'!$C$139:$F$238,MATCH('Capacity Backing (Hide)'!CS$132,'Capacity Summary'!$B$139:$B$238,0),4),IF(INDEX('Capacity Summary'!$I$139:$BH$238,MATCH('Capacity Backing (Hide)'!CS$132,'Capacity Summary'!$B$139:$B$238,0),MATCH('Capacity Backing (Hide)'!$A180,'Capacity Summary'!$I$138:$BH$138,0))&lt;&gt;0,INDEX('Capacity Summary'!$I$139:$BH$238,MATCH('Capacity Backing (Hide)'!CS$132,'Capacity Summary'!$B$139:$B$238,0),MATCH('Capacity Backing (Hide)'!$A180,'Capacity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(Hide)'!$A180,'Capacity Summary'!$I$138:$BH$138,0))="x",INDEX('Capacity Summary'!$C$139:$F$238,MATCH('Capacity Backing (Hide)'!CT$132,'Capacity Summary'!$B$139:$B$238,0),4),IF(INDEX('Capacity Summary'!$I$139:$BH$238,MATCH('Capacity Backing (Hide)'!CT$132,'Capacity Summary'!$B$139:$B$238,0),MATCH('Capacity Backing (Hide)'!$A180,'Capacity Summary'!$I$138:$BH$138,0))&lt;&gt;0,INDEX('Capacity Summary'!$I$139:$BH$238,MATCH('Capacity Backing (Hide)'!CT$132,'Capacity Summary'!$B$139:$B$238,0),MATCH('Capacity Backing (Hide)'!$A180,'Capacity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(Hide)'!$A180,'Capacity Summary'!$I$138:$BH$138,0))="x",INDEX('Capacity Summary'!$C$139:$F$238,MATCH('Capacity Backing (Hide)'!CU$132,'Capacity Summary'!$B$139:$B$238,0),4),IF(INDEX('Capacity Summary'!$I$139:$BH$238,MATCH('Capacity Backing (Hide)'!CU$132,'Capacity Summary'!$B$139:$B$238,0),MATCH('Capacity Backing (Hide)'!$A180,'Capacity Summary'!$I$138:$BH$138,0))&lt;&gt;0,INDEX('Capacity Summary'!$I$139:$BH$238,MATCH('Capacity Backing (Hide)'!CU$132,'Capacity Summary'!$B$139:$B$238,0),MATCH('Capacity Backing (Hide)'!$A180,'Capacity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(Hide)'!$A180,'Capacity Summary'!$I$138:$BH$138,0))="x",INDEX('Capacity Summary'!$C$139:$F$238,MATCH('Capacity Backing (Hide)'!CV$132,'Capacity Summary'!$B$139:$B$238,0),4),IF(INDEX('Capacity Summary'!$I$139:$BH$238,MATCH('Capacity Backing (Hide)'!CV$132,'Capacity Summary'!$B$139:$B$238,0),MATCH('Capacity Backing (Hide)'!$A180,'Capacity Summary'!$I$138:$BH$138,0))&lt;&gt;0,INDEX('Capacity Summary'!$I$139:$BH$238,MATCH('Capacity Backing (Hide)'!CV$132,'Capacity Summary'!$B$139:$B$238,0),MATCH('Capacity Backing (Hide)'!$A180,'Capacity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(Hide)'!$A180,'Capacity Summary'!$I$138:$BH$138,0))="x",INDEX('Capacity Summary'!$C$139:$F$238,MATCH('Capacity Backing (Hide)'!CW$132,'Capacity Summary'!$B$139:$B$238,0),4),IF(INDEX('Capacity Summary'!$I$139:$BH$238,MATCH('Capacity Backing (Hide)'!CW$132,'Capacity Summary'!$B$139:$B$238,0),MATCH('Capacity Backing (Hide)'!$A180,'Capacity Summary'!$I$138:$BH$138,0))&lt;&gt;0,INDEX('Capacity Summary'!$I$139:$BH$238,MATCH('Capacity Backing (Hide)'!CW$132,'Capacity Summary'!$B$139:$B$238,0),MATCH('Capacity Backing (Hide)'!$A180,'Capacity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(Hide)'!$A181,'Capacity Summary'!$I$138:$BH$138,0))="x",INDEX('Capacity Summary'!$C$139:$F$238,MATCH('Capacity Backing (Hide)'!B$132,'Capacity Summary'!$B$139:$B$238,0),4),IF(INDEX('Capacity Summary'!$I$139:$BH$238,MATCH('Capacity Backing (Hide)'!B$132,'Capacity Summary'!$B$139:$B$238,0),MATCH('Capacity Backing (Hide)'!$A181,'Capacity Summary'!$I$138:$BH$138,0))&lt;&gt;0,INDEX('Capacity Summary'!$I$139:$BH$238,MATCH('Capacity Backing (Hide)'!B$132,'Capacity Summary'!$B$139:$B$238,0),MATCH('Capacity Backing (Hide)'!$A181,'Capacity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(Hide)'!$A181,'Capacity Summary'!$I$138:$BH$138,0))="x",INDEX('Capacity Summary'!$C$139:$F$238,MATCH('Capacity Backing (Hide)'!C$132,'Capacity Summary'!$B$139:$B$238,0),4),IF(INDEX('Capacity Summary'!$I$139:$BH$238,MATCH('Capacity Backing (Hide)'!C$132,'Capacity Summary'!$B$139:$B$238,0),MATCH('Capacity Backing (Hide)'!$A181,'Capacity Summary'!$I$138:$BH$138,0))&lt;&gt;0,INDEX('Capacity Summary'!$I$139:$BH$238,MATCH('Capacity Backing (Hide)'!C$132,'Capacity Summary'!$B$139:$B$238,0),MATCH('Capacity Backing (Hide)'!$A181,'Capacity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(Hide)'!$A181,'Capacity Summary'!$I$138:$BH$138,0))="x",INDEX('Capacity Summary'!$C$139:$F$238,MATCH('Capacity Backing (Hide)'!D$132,'Capacity Summary'!$B$139:$B$238,0),4),IF(INDEX('Capacity Summary'!$I$139:$BH$238,MATCH('Capacity Backing (Hide)'!D$132,'Capacity Summary'!$B$139:$B$238,0),MATCH('Capacity Backing (Hide)'!$A181,'Capacity Summary'!$I$138:$BH$138,0))&lt;&gt;0,INDEX('Capacity Summary'!$I$139:$BH$238,MATCH('Capacity Backing (Hide)'!D$132,'Capacity Summary'!$B$139:$B$238,0),MATCH('Capacity Backing (Hide)'!$A181,'Capacity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(Hide)'!$A181,'Capacity Summary'!$I$138:$BH$138,0))="x",INDEX('Capacity Summary'!$C$139:$F$238,MATCH('Capacity Backing (Hide)'!E$132,'Capacity Summary'!$B$139:$B$238,0),4),IF(INDEX('Capacity Summary'!$I$139:$BH$238,MATCH('Capacity Backing (Hide)'!E$132,'Capacity Summary'!$B$139:$B$238,0),MATCH('Capacity Backing (Hide)'!$A181,'Capacity Summary'!$I$138:$BH$138,0))&lt;&gt;0,INDEX('Capacity Summary'!$I$139:$BH$238,MATCH('Capacity Backing (Hide)'!E$132,'Capacity Summary'!$B$139:$B$238,0),MATCH('Capacity Backing (Hide)'!$A181,'Capacity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(Hide)'!$A181,'Capacity Summary'!$I$138:$BH$138,0))="x",INDEX('Capacity Summary'!$C$139:$F$238,MATCH('Capacity Backing (Hide)'!F$132,'Capacity Summary'!$B$139:$B$238,0),4),IF(INDEX('Capacity Summary'!$I$139:$BH$238,MATCH('Capacity Backing (Hide)'!F$132,'Capacity Summary'!$B$139:$B$238,0),MATCH('Capacity Backing (Hide)'!$A181,'Capacity Summary'!$I$138:$BH$138,0))&lt;&gt;0,INDEX('Capacity Summary'!$I$139:$BH$238,MATCH('Capacity Backing (Hide)'!F$132,'Capacity Summary'!$B$139:$B$238,0),MATCH('Capacity Backing (Hide)'!$A181,'Capacity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(Hide)'!$A181,'Capacity Summary'!$I$138:$BH$138,0))="x",INDEX('Capacity Summary'!$C$139:$F$238,MATCH('Capacity Backing (Hide)'!G$132,'Capacity Summary'!$B$139:$B$238,0),4),IF(INDEX('Capacity Summary'!$I$139:$BH$238,MATCH('Capacity Backing (Hide)'!G$132,'Capacity Summary'!$B$139:$B$238,0),MATCH('Capacity Backing (Hide)'!$A181,'Capacity Summary'!$I$138:$BH$138,0))&lt;&gt;0,INDEX('Capacity Summary'!$I$139:$BH$238,MATCH('Capacity Backing (Hide)'!G$132,'Capacity Summary'!$B$139:$B$238,0),MATCH('Capacity Backing (Hide)'!$A181,'Capacity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(Hide)'!$A181,'Capacity Summary'!$I$138:$BH$138,0))="x",INDEX('Capacity Summary'!$C$139:$F$238,MATCH('Capacity Backing (Hide)'!H$132,'Capacity Summary'!$B$139:$B$238,0),4),IF(INDEX('Capacity Summary'!$I$139:$BH$238,MATCH('Capacity Backing (Hide)'!H$132,'Capacity Summary'!$B$139:$B$238,0),MATCH('Capacity Backing (Hide)'!$A181,'Capacity Summary'!$I$138:$BH$138,0))&lt;&gt;0,INDEX('Capacity Summary'!$I$139:$BH$238,MATCH('Capacity Backing (Hide)'!H$132,'Capacity Summary'!$B$139:$B$238,0),MATCH('Capacity Backing (Hide)'!$A181,'Capacity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(Hide)'!$A181,'Capacity Summary'!$I$138:$BH$138,0))="x",INDEX('Capacity Summary'!$C$139:$F$238,MATCH('Capacity Backing (Hide)'!I$132,'Capacity Summary'!$B$139:$B$238,0),4),IF(INDEX('Capacity Summary'!$I$139:$BH$238,MATCH('Capacity Backing (Hide)'!I$132,'Capacity Summary'!$B$139:$B$238,0),MATCH('Capacity Backing (Hide)'!$A181,'Capacity Summary'!$I$138:$BH$138,0))&lt;&gt;0,INDEX('Capacity Summary'!$I$139:$BH$238,MATCH('Capacity Backing (Hide)'!I$132,'Capacity Summary'!$B$139:$B$238,0),MATCH('Capacity Backing (Hide)'!$A181,'Capacity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(Hide)'!$A181,'Capacity Summary'!$I$138:$BH$138,0))="x",INDEX('Capacity Summary'!$C$139:$F$238,MATCH('Capacity Backing (Hide)'!J$132,'Capacity Summary'!$B$139:$B$238,0),4),IF(INDEX('Capacity Summary'!$I$139:$BH$238,MATCH('Capacity Backing (Hide)'!J$132,'Capacity Summary'!$B$139:$B$238,0),MATCH('Capacity Backing (Hide)'!$A181,'Capacity Summary'!$I$138:$BH$138,0))&lt;&gt;0,INDEX('Capacity Summary'!$I$139:$BH$238,MATCH('Capacity Backing (Hide)'!J$132,'Capacity Summary'!$B$139:$B$238,0),MATCH('Capacity Backing (Hide)'!$A181,'Capacity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(Hide)'!$A181,'Capacity Summary'!$I$138:$BH$138,0))="x",INDEX('Capacity Summary'!$C$139:$F$238,MATCH('Capacity Backing (Hide)'!K$132,'Capacity Summary'!$B$139:$B$238,0),4),IF(INDEX('Capacity Summary'!$I$139:$BH$238,MATCH('Capacity Backing (Hide)'!K$132,'Capacity Summary'!$B$139:$B$238,0),MATCH('Capacity Backing (Hide)'!$A181,'Capacity Summary'!$I$138:$BH$138,0))&lt;&gt;0,INDEX('Capacity Summary'!$I$139:$BH$238,MATCH('Capacity Backing (Hide)'!K$132,'Capacity Summary'!$B$139:$B$238,0),MATCH('Capacity Backing (Hide)'!$A181,'Capacity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(Hide)'!$A181,'Capacity Summary'!$I$138:$BH$138,0))="x",INDEX('Capacity Summary'!$C$139:$F$238,MATCH('Capacity Backing (Hide)'!L$132,'Capacity Summary'!$B$139:$B$238,0),4),IF(INDEX('Capacity Summary'!$I$139:$BH$238,MATCH('Capacity Backing (Hide)'!L$132,'Capacity Summary'!$B$139:$B$238,0),MATCH('Capacity Backing (Hide)'!$A181,'Capacity Summary'!$I$138:$BH$138,0))&lt;&gt;0,INDEX('Capacity Summary'!$I$139:$BH$238,MATCH('Capacity Backing (Hide)'!L$132,'Capacity Summary'!$B$139:$B$238,0),MATCH('Capacity Backing (Hide)'!$A181,'Capacity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(Hide)'!$A181,'Capacity Summary'!$I$138:$BH$138,0))="x",INDEX('Capacity Summary'!$C$139:$F$238,MATCH('Capacity Backing (Hide)'!M$132,'Capacity Summary'!$B$139:$B$238,0),4),IF(INDEX('Capacity Summary'!$I$139:$BH$238,MATCH('Capacity Backing (Hide)'!M$132,'Capacity Summary'!$B$139:$B$238,0),MATCH('Capacity Backing (Hide)'!$A181,'Capacity Summary'!$I$138:$BH$138,0))&lt;&gt;0,INDEX('Capacity Summary'!$I$139:$BH$238,MATCH('Capacity Backing (Hide)'!M$132,'Capacity Summary'!$B$139:$B$238,0),MATCH('Capacity Backing (Hide)'!$A181,'Capacity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(Hide)'!$A181,'Capacity Summary'!$I$138:$BH$138,0))="x",INDEX('Capacity Summary'!$C$139:$F$238,MATCH('Capacity Backing (Hide)'!N$132,'Capacity Summary'!$B$139:$B$238,0),4),IF(INDEX('Capacity Summary'!$I$139:$BH$238,MATCH('Capacity Backing (Hide)'!N$132,'Capacity Summary'!$B$139:$B$238,0),MATCH('Capacity Backing (Hide)'!$A181,'Capacity Summary'!$I$138:$BH$138,0))&lt;&gt;0,INDEX('Capacity Summary'!$I$139:$BH$238,MATCH('Capacity Backing (Hide)'!N$132,'Capacity Summary'!$B$139:$B$238,0),MATCH('Capacity Backing (Hide)'!$A181,'Capacity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(Hide)'!$A181,'Capacity Summary'!$I$138:$BH$138,0))="x",INDEX('Capacity Summary'!$C$139:$F$238,MATCH('Capacity Backing (Hide)'!O$132,'Capacity Summary'!$B$139:$B$238,0),4),IF(INDEX('Capacity Summary'!$I$139:$BH$238,MATCH('Capacity Backing (Hide)'!O$132,'Capacity Summary'!$B$139:$B$238,0),MATCH('Capacity Backing (Hide)'!$A181,'Capacity Summary'!$I$138:$BH$138,0))&lt;&gt;0,INDEX('Capacity Summary'!$I$139:$BH$238,MATCH('Capacity Backing (Hide)'!O$132,'Capacity Summary'!$B$139:$B$238,0),MATCH('Capacity Backing (Hide)'!$A181,'Capacity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(Hide)'!$A181,'Capacity Summary'!$I$138:$BH$138,0))="x",INDEX('Capacity Summary'!$C$139:$F$238,MATCH('Capacity Backing (Hide)'!P$132,'Capacity Summary'!$B$139:$B$238,0),4),IF(INDEX('Capacity Summary'!$I$139:$BH$238,MATCH('Capacity Backing (Hide)'!P$132,'Capacity Summary'!$B$139:$B$238,0),MATCH('Capacity Backing (Hide)'!$A181,'Capacity Summary'!$I$138:$BH$138,0))&lt;&gt;0,INDEX('Capacity Summary'!$I$139:$BH$238,MATCH('Capacity Backing (Hide)'!P$132,'Capacity Summary'!$B$139:$B$238,0),MATCH('Capacity Backing (Hide)'!$A181,'Capacity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(Hide)'!$A181,'Capacity Summary'!$I$138:$BH$138,0))="x",INDEX('Capacity Summary'!$C$139:$F$238,MATCH('Capacity Backing (Hide)'!Q$132,'Capacity Summary'!$B$139:$B$238,0),4),IF(INDEX('Capacity Summary'!$I$139:$BH$238,MATCH('Capacity Backing (Hide)'!Q$132,'Capacity Summary'!$B$139:$B$238,0),MATCH('Capacity Backing (Hide)'!$A181,'Capacity Summary'!$I$138:$BH$138,0))&lt;&gt;0,INDEX('Capacity Summary'!$I$139:$BH$238,MATCH('Capacity Backing (Hide)'!Q$132,'Capacity Summary'!$B$139:$B$238,0),MATCH('Capacity Backing (Hide)'!$A181,'Capacity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(Hide)'!$A181,'Capacity Summary'!$I$138:$BH$138,0))="x",INDEX('Capacity Summary'!$C$139:$F$238,MATCH('Capacity Backing (Hide)'!R$132,'Capacity Summary'!$B$139:$B$238,0),4),IF(INDEX('Capacity Summary'!$I$139:$BH$238,MATCH('Capacity Backing (Hide)'!R$132,'Capacity Summary'!$B$139:$B$238,0),MATCH('Capacity Backing (Hide)'!$A181,'Capacity Summary'!$I$138:$BH$138,0))&lt;&gt;0,INDEX('Capacity Summary'!$I$139:$BH$238,MATCH('Capacity Backing (Hide)'!R$132,'Capacity Summary'!$B$139:$B$238,0),MATCH('Capacity Backing (Hide)'!$A181,'Capacity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(Hide)'!$A181,'Capacity Summary'!$I$138:$BH$138,0))="x",INDEX('Capacity Summary'!$C$139:$F$238,MATCH('Capacity Backing (Hide)'!S$132,'Capacity Summary'!$B$139:$B$238,0),4),IF(INDEX('Capacity Summary'!$I$139:$BH$238,MATCH('Capacity Backing (Hide)'!S$132,'Capacity Summary'!$B$139:$B$238,0),MATCH('Capacity Backing (Hide)'!$A181,'Capacity Summary'!$I$138:$BH$138,0))&lt;&gt;0,INDEX('Capacity Summary'!$I$139:$BH$238,MATCH('Capacity Backing (Hide)'!S$132,'Capacity Summary'!$B$139:$B$238,0),MATCH('Capacity Backing (Hide)'!$A181,'Capacity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(Hide)'!$A181,'Capacity Summary'!$I$138:$BH$138,0))="x",INDEX('Capacity Summary'!$C$139:$F$238,MATCH('Capacity Backing (Hide)'!T$132,'Capacity Summary'!$B$139:$B$238,0),4),IF(INDEX('Capacity Summary'!$I$139:$BH$238,MATCH('Capacity Backing (Hide)'!T$132,'Capacity Summary'!$B$139:$B$238,0),MATCH('Capacity Backing (Hide)'!$A181,'Capacity Summary'!$I$138:$BH$138,0))&lt;&gt;0,INDEX('Capacity Summary'!$I$139:$BH$238,MATCH('Capacity Backing (Hide)'!T$132,'Capacity Summary'!$B$139:$B$238,0),MATCH('Capacity Backing (Hide)'!$A181,'Capacity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(Hide)'!$A181,'Capacity Summary'!$I$138:$BH$138,0))="x",INDEX('Capacity Summary'!$C$139:$F$238,MATCH('Capacity Backing (Hide)'!U$132,'Capacity Summary'!$B$139:$B$238,0),4),IF(INDEX('Capacity Summary'!$I$139:$BH$238,MATCH('Capacity Backing (Hide)'!U$132,'Capacity Summary'!$B$139:$B$238,0),MATCH('Capacity Backing (Hide)'!$A181,'Capacity Summary'!$I$138:$BH$138,0))&lt;&gt;0,INDEX('Capacity Summary'!$I$139:$BH$238,MATCH('Capacity Backing (Hide)'!U$132,'Capacity Summary'!$B$139:$B$238,0),MATCH('Capacity Backing (Hide)'!$A181,'Capacity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(Hide)'!$A181,'Capacity Summary'!$I$138:$BH$138,0))="x",INDEX('Capacity Summary'!$C$139:$F$238,MATCH('Capacity Backing (Hide)'!V$132,'Capacity Summary'!$B$139:$B$238,0),4),IF(INDEX('Capacity Summary'!$I$139:$BH$238,MATCH('Capacity Backing (Hide)'!V$132,'Capacity Summary'!$B$139:$B$238,0),MATCH('Capacity Backing (Hide)'!$A181,'Capacity Summary'!$I$138:$BH$138,0))&lt;&gt;0,INDEX('Capacity Summary'!$I$139:$BH$238,MATCH('Capacity Backing (Hide)'!V$132,'Capacity Summary'!$B$139:$B$238,0),MATCH('Capacity Backing (Hide)'!$A181,'Capacity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(Hide)'!$A181,'Capacity Summary'!$I$138:$BH$138,0))="x",INDEX('Capacity Summary'!$C$139:$F$238,MATCH('Capacity Backing (Hide)'!W$132,'Capacity Summary'!$B$139:$B$238,0),4),IF(INDEX('Capacity Summary'!$I$139:$BH$238,MATCH('Capacity Backing (Hide)'!W$132,'Capacity Summary'!$B$139:$B$238,0),MATCH('Capacity Backing (Hide)'!$A181,'Capacity Summary'!$I$138:$BH$138,0))&lt;&gt;0,INDEX('Capacity Summary'!$I$139:$BH$238,MATCH('Capacity Backing (Hide)'!W$132,'Capacity Summary'!$B$139:$B$238,0),MATCH('Capacity Backing (Hide)'!$A181,'Capacity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(Hide)'!$A181,'Capacity Summary'!$I$138:$BH$138,0))="x",INDEX('Capacity Summary'!$C$139:$F$238,MATCH('Capacity Backing (Hide)'!X$132,'Capacity Summary'!$B$139:$B$238,0),4),IF(INDEX('Capacity Summary'!$I$139:$BH$238,MATCH('Capacity Backing (Hide)'!X$132,'Capacity Summary'!$B$139:$B$238,0),MATCH('Capacity Backing (Hide)'!$A181,'Capacity Summary'!$I$138:$BH$138,0))&lt;&gt;0,INDEX('Capacity Summary'!$I$139:$BH$238,MATCH('Capacity Backing (Hide)'!X$132,'Capacity Summary'!$B$139:$B$238,0),MATCH('Capacity Backing (Hide)'!$A181,'Capacity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(Hide)'!$A181,'Capacity Summary'!$I$138:$BH$138,0))="x",INDEX('Capacity Summary'!$C$139:$F$238,MATCH('Capacity Backing (Hide)'!Y$132,'Capacity Summary'!$B$139:$B$238,0),4),IF(INDEX('Capacity Summary'!$I$139:$BH$238,MATCH('Capacity Backing (Hide)'!Y$132,'Capacity Summary'!$B$139:$B$238,0),MATCH('Capacity Backing (Hide)'!$A181,'Capacity Summary'!$I$138:$BH$138,0))&lt;&gt;0,INDEX('Capacity Summary'!$I$139:$BH$238,MATCH('Capacity Backing (Hide)'!Y$132,'Capacity Summary'!$B$139:$B$238,0),MATCH('Capacity Backing (Hide)'!$A181,'Capacity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(Hide)'!$A181,'Capacity Summary'!$I$138:$BH$138,0))="x",INDEX('Capacity Summary'!$C$139:$F$238,MATCH('Capacity Backing (Hide)'!Z$132,'Capacity Summary'!$B$139:$B$238,0),4),IF(INDEX('Capacity Summary'!$I$139:$BH$238,MATCH('Capacity Backing (Hide)'!Z$132,'Capacity Summary'!$B$139:$B$238,0),MATCH('Capacity Backing (Hide)'!$A181,'Capacity Summary'!$I$138:$BH$138,0))&lt;&gt;0,INDEX('Capacity Summary'!$I$139:$BH$238,MATCH('Capacity Backing (Hide)'!Z$132,'Capacity Summary'!$B$139:$B$238,0),MATCH('Capacity Backing (Hide)'!$A181,'Capacity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(Hide)'!$A181,'Capacity Summary'!$I$138:$BH$138,0))="x",INDEX('Capacity Summary'!$C$139:$F$238,MATCH('Capacity Backing (Hide)'!AA$132,'Capacity Summary'!$B$139:$B$238,0),4),IF(INDEX('Capacity Summary'!$I$139:$BH$238,MATCH('Capacity Backing (Hide)'!AA$132,'Capacity Summary'!$B$139:$B$238,0),MATCH('Capacity Backing (Hide)'!$A181,'Capacity Summary'!$I$138:$BH$138,0))&lt;&gt;0,INDEX('Capacity Summary'!$I$139:$BH$238,MATCH('Capacity Backing (Hide)'!AA$132,'Capacity Summary'!$B$139:$B$238,0),MATCH('Capacity Backing (Hide)'!$A181,'Capacity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(Hide)'!$A181,'Capacity Summary'!$I$138:$BH$138,0))="x",INDEX('Capacity Summary'!$C$139:$F$238,MATCH('Capacity Backing (Hide)'!AB$132,'Capacity Summary'!$B$139:$B$238,0),4),IF(INDEX('Capacity Summary'!$I$139:$BH$238,MATCH('Capacity Backing (Hide)'!AB$132,'Capacity Summary'!$B$139:$B$238,0),MATCH('Capacity Backing (Hide)'!$A181,'Capacity Summary'!$I$138:$BH$138,0))&lt;&gt;0,INDEX('Capacity Summary'!$I$139:$BH$238,MATCH('Capacity Backing (Hide)'!AB$132,'Capacity Summary'!$B$139:$B$238,0),MATCH('Capacity Backing (Hide)'!$A181,'Capacity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(Hide)'!$A181,'Capacity Summary'!$I$138:$BH$138,0))="x",INDEX('Capacity Summary'!$C$139:$F$238,MATCH('Capacity Backing (Hide)'!AC$132,'Capacity Summary'!$B$139:$B$238,0),4),IF(INDEX('Capacity Summary'!$I$139:$BH$238,MATCH('Capacity Backing (Hide)'!AC$132,'Capacity Summary'!$B$139:$B$238,0),MATCH('Capacity Backing (Hide)'!$A181,'Capacity Summary'!$I$138:$BH$138,0))&lt;&gt;0,INDEX('Capacity Summary'!$I$139:$BH$238,MATCH('Capacity Backing (Hide)'!AC$132,'Capacity Summary'!$B$139:$B$238,0),MATCH('Capacity Backing (Hide)'!$A181,'Capacity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(Hide)'!$A181,'Capacity Summary'!$I$138:$BH$138,0))="x",INDEX('Capacity Summary'!$C$139:$F$238,MATCH('Capacity Backing (Hide)'!AD$132,'Capacity Summary'!$B$139:$B$238,0),4),IF(INDEX('Capacity Summary'!$I$139:$BH$238,MATCH('Capacity Backing (Hide)'!AD$132,'Capacity Summary'!$B$139:$B$238,0),MATCH('Capacity Backing (Hide)'!$A181,'Capacity Summary'!$I$138:$BH$138,0))&lt;&gt;0,INDEX('Capacity Summary'!$I$139:$BH$238,MATCH('Capacity Backing (Hide)'!AD$132,'Capacity Summary'!$B$139:$B$238,0),MATCH('Capacity Backing (Hide)'!$A181,'Capacity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(Hide)'!$A181,'Capacity Summary'!$I$138:$BH$138,0))="x",INDEX('Capacity Summary'!$C$139:$F$238,MATCH('Capacity Backing (Hide)'!AE$132,'Capacity Summary'!$B$139:$B$238,0),4),IF(INDEX('Capacity Summary'!$I$139:$BH$238,MATCH('Capacity Backing (Hide)'!AE$132,'Capacity Summary'!$B$139:$B$238,0),MATCH('Capacity Backing (Hide)'!$A181,'Capacity Summary'!$I$138:$BH$138,0))&lt;&gt;0,INDEX('Capacity Summary'!$I$139:$BH$238,MATCH('Capacity Backing (Hide)'!AE$132,'Capacity Summary'!$B$139:$B$238,0),MATCH('Capacity Backing (Hide)'!$A181,'Capacity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(Hide)'!$A181,'Capacity Summary'!$I$138:$BH$138,0))="x",INDEX('Capacity Summary'!$C$139:$F$238,MATCH('Capacity Backing (Hide)'!AF$132,'Capacity Summary'!$B$139:$B$238,0),4),IF(INDEX('Capacity Summary'!$I$139:$BH$238,MATCH('Capacity Backing (Hide)'!AF$132,'Capacity Summary'!$B$139:$B$238,0),MATCH('Capacity Backing (Hide)'!$A181,'Capacity Summary'!$I$138:$BH$138,0))&lt;&gt;0,INDEX('Capacity Summary'!$I$139:$BH$238,MATCH('Capacity Backing (Hide)'!AF$132,'Capacity Summary'!$B$139:$B$238,0),MATCH('Capacity Backing (Hide)'!$A181,'Capacity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(Hide)'!$A181,'Capacity Summary'!$I$138:$BH$138,0))="x",INDEX('Capacity Summary'!$C$139:$F$238,MATCH('Capacity Backing (Hide)'!AG$132,'Capacity Summary'!$B$139:$B$238,0),4),IF(INDEX('Capacity Summary'!$I$139:$BH$238,MATCH('Capacity Backing (Hide)'!AG$132,'Capacity Summary'!$B$139:$B$238,0),MATCH('Capacity Backing (Hide)'!$A181,'Capacity Summary'!$I$138:$BH$138,0))&lt;&gt;0,INDEX('Capacity Summary'!$I$139:$BH$238,MATCH('Capacity Backing (Hide)'!AG$132,'Capacity Summary'!$B$139:$B$238,0),MATCH('Capacity Backing (Hide)'!$A181,'Capacity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(Hide)'!$A181,'Capacity Summary'!$I$138:$BH$138,0))="x",INDEX('Capacity Summary'!$C$139:$F$238,MATCH('Capacity Backing (Hide)'!AH$132,'Capacity Summary'!$B$139:$B$238,0),4),IF(INDEX('Capacity Summary'!$I$139:$BH$238,MATCH('Capacity Backing (Hide)'!AH$132,'Capacity Summary'!$B$139:$B$238,0),MATCH('Capacity Backing (Hide)'!$A181,'Capacity Summary'!$I$138:$BH$138,0))&lt;&gt;0,INDEX('Capacity Summary'!$I$139:$BH$238,MATCH('Capacity Backing (Hide)'!AH$132,'Capacity Summary'!$B$139:$B$238,0),MATCH('Capacity Backing (Hide)'!$A181,'Capacity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(Hide)'!$A181,'Capacity Summary'!$I$138:$BH$138,0))="x",INDEX('Capacity Summary'!$C$139:$F$238,MATCH('Capacity Backing (Hide)'!AI$132,'Capacity Summary'!$B$139:$B$238,0),4),IF(INDEX('Capacity Summary'!$I$139:$BH$238,MATCH('Capacity Backing (Hide)'!AI$132,'Capacity Summary'!$B$139:$B$238,0),MATCH('Capacity Backing (Hide)'!$A181,'Capacity Summary'!$I$138:$BH$138,0))&lt;&gt;0,INDEX('Capacity Summary'!$I$139:$BH$238,MATCH('Capacity Backing (Hide)'!AI$132,'Capacity Summary'!$B$139:$B$238,0),MATCH('Capacity Backing (Hide)'!$A181,'Capacity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(Hide)'!$A181,'Capacity Summary'!$I$138:$BH$138,0))="x",INDEX('Capacity Summary'!$C$139:$F$238,MATCH('Capacity Backing (Hide)'!AJ$132,'Capacity Summary'!$B$139:$B$238,0),4),IF(INDEX('Capacity Summary'!$I$139:$BH$238,MATCH('Capacity Backing (Hide)'!AJ$132,'Capacity Summary'!$B$139:$B$238,0),MATCH('Capacity Backing (Hide)'!$A181,'Capacity Summary'!$I$138:$BH$138,0))&lt;&gt;0,INDEX('Capacity Summary'!$I$139:$BH$238,MATCH('Capacity Backing (Hide)'!AJ$132,'Capacity Summary'!$B$139:$B$238,0),MATCH('Capacity Backing (Hide)'!$A181,'Capacity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(Hide)'!$A181,'Capacity Summary'!$I$138:$BH$138,0))="x",INDEX('Capacity Summary'!$C$139:$F$238,MATCH('Capacity Backing (Hide)'!AK$132,'Capacity Summary'!$B$139:$B$238,0),4),IF(INDEX('Capacity Summary'!$I$139:$BH$238,MATCH('Capacity Backing (Hide)'!AK$132,'Capacity Summary'!$B$139:$B$238,0),MATCH('Capacity Backing (Hide)'!$A181,'Capacity Summary'!$I$138:$BH$138,0))&lt;&gt;0,INDEX('Capacity Summary'!$I$139:$BH$238,MATCH('Capacity Backing (Hide)'!AK$132,'Capacity Summary'!$B$139:$B$238,0),MATCH('Capacity Backing (Hide)'!$A181,'Capacity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(Hide)'!$A181,'Capacity Summary'!$I$138:$BH$138,0))="x",INDEX('Capacity Summary'!$C$139:$F$238,MATCH('Capacity Backing (Hide)'!AL$132,'Capacity Summary'!$B$139:$B$238,0),4),IF(INDEX('Capacity Summary'!$I$139:$BH$238,MATCH('Capacity Backing (Hide)'!AL$132,'Capacity Summary'!$B$139:$B$238,0),MATCH('Capacity Backing (Hide)'!$A181,'Capacity Summary'!$I$138:$BH$138,0))&lt;&gt;0,INDEX('Capacity Summary'!$I$139:$BH$238,MATCH('Capacity Backing (Hide)'!AL$132,'Capacity Summary'!$B$139:$B$238,0),MATCH('Capacity Backing (Hide)'!$A181,'Capacity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(Hide)'!$A181,'Capacity Summary'!$I$138:$BH$138,0))="x",INDEX('Capacity Summary'!$C$139:$F$238,MATCH('Capacity Backing (Hide)'!AM$132,'Capacity Summary'!$B$139:$B$238,0),4),IF(INDEX('Capacity Summary'!$I$139:$BH$238,MATCH('Capacity Backing (Hide)'!AM$132,'Capacity Summary'!$B$139:$B$238,0),MATCH('Capacity Backing (Hide)'!$A181,'Capacity Summary'!$I$138:$BH$138,0))&lt;&gt;0,INDEX('Capacity Summary'!$I$139:$BH$238,MATCH('Capacity Backing (Hide)'!AM$132,'Capacity Summary'!$B$139:$B$238,0),MATCH('Capacity Backing (Hide)'!$A181,'Capacity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(Hide)'!$A181,'Capacity Summary'!$I$138:$BH$138,0))="x",INDEX('Capacity Summary'!$C$139:$F$238,MATCH('Capacity Backing (Hide)'!AN$132,'Capacity Summary'!$B$139:$B$238,0),4),IF(INDEX('Capacity Summary'!$I$139:$BH$238,MATCH('Capacity Backing (Hide)'!AN$132,'Capacity Summary'!$B$139:$B$238,0),MATCH('Capacity Backing (Hide)'!$A181,'Capacity Summary'!$I$138:$BH$138,0))&lt;&gt;0,INDEX('Capacity Summary'!$I$139:$BH$238,MATCH('Capacity Backing (Hide)'!AN$132,'Capacity Summary'!$B$139:$B$238,0),MATCH('Capacity Backing (Hide)'!$A181,'Capacity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(Hide)'!$A181,'Capacity Summary'!$I$138:$BH$138,0))="x",INDEX('Capacity Summary'!$C$139:$F$238,MATCH('Capacity Backing (Hide)'!AO$132,'Capacity Summary'!$B$139:$B$238,0),4),IF(INDEX('Capacity Summary'!$I$139:$BH$238,MATCH('Capacity Backing (Hide)'!AO$132,'Capacity Summary'!$B$139:$B$238,0),MATCH('Capacity Backing (Hide)'!$A181,'Capacity Summary'!$I$138:$BH$138,0))&lt;&gt;0,INDEX('Capacity Summary'!$I$139:$BH$238,MATCH('Capacity Backing (Hide)'!AO$132,'Capacity Summary'!$B$139:$B$238,0),MATCH('Capacity Backing (Hide)'!$A181,'Capacity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(Hide)'!$A181,'Capacity Summary'!$I$138:$BH$138,0))="x",INDEX('Capacity Summary'!$C$139:$F$238,MATCH('Capacity Backing (Hide)'!AP$132,'Capacity Summary'!$B$139:$B$238,0),4),IF(INDEX('Capacity Summary'!$I$139:$BH$238,MATCH('Capacity Backing (Hide)'!AP$132,'Capacity Summary'!$B$139:$B$238,0),MATCH('Capacity Backing (Hide)'!$A181,'Capacity Summary'!$I$138:$BH$138,0))&lt;&gt;0,INDEX('Capacity Summary'!$I$139:$BH$238,MATCH('Capacity Backing (Hide)'!AP$132,'Capacity Summary'!$B$139:$B$238,0),MATCH('Capacity Backing (Hide)'!$A181,'Capacity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(Hide)'!$A181,'Capacity Summary'!$I$138:$BH$138,0))="x",INDEX('Capacity Summary'!$C$139:$F$238,MATCH('Capacity Backing (Hide)'!AQ$132,'Capacity Summary'!$B$139:$B$238,0),4),IF(INDEX('Capacity Summary'!$I$139:$BH$238,MATCH('Capacity Backing (Hide)'!AQ$132,'Capacity Summary'!$B$139:$B$238,0),MATCH('Capacity Backing (Hide)'!$A181,'Capacity Summary'!$I$138:$BH$138,0))&lt;&gt;0,INDEX('Capacity Summary'!$I$139:$BH$238,MATCH('Capacity Backing (Hide)'!AQ$132,'Capacity Summary'!$B$139:$B$238,0),MATCH('Capacity Backing (Hide)'!$A181,'Capacity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(Hide)'!$A181,'Capacity Summary'!$I$138:$BH$138,0))="x",INDEX('Capacity Summary'!$C$139:$F$238,MATCH('Capacity Backing (Hide)'!AR$132,'Capacity Summary'!$B$139:$B$238,0),4),IF(INDEX('Capacity Summary'!$I$139:$BH$238,MATCH('Capacity Backing (Hide)'!AR$132,'Capacity Summary'!$B$139:$B$238,0),MATCH('Capacity Backing (Hide)'!$A181,'Capacity Summary'!$I$138:$BH$138,0))&lt;&gt;0,INDEX('Capacity Summary'!$I$139:$BH$238,MATCH('Capacity Backing (Hide)'!AR$132,'Capacity Summary'!$B$139:$B$238,0),MATCH('Capacity Backing (Hide)'!$A181,'Capacity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(Hide)'!$A181,'Capacity Summary'!$I$138:$BH$138,0))="x",INDEX('Capacity Summary'!$C$139:$F$238,MATCH('Capacity Backing (Hide)'!AS$132,'Capacity Summary'!$B$139:$B$238,0),4),IF(INDEX('Capacity Summary'!$I$139:$BH$238,MATCH('Capacity Backing (Hide)'!AS$132,'Capacity Summary'!$B$139:$B$238,0),MATCH('Capacity Backing (Hide)'!$A181,'Capacity Summary'!$I$138:$BH$138,0))&lt;&gt;0,INDEX('Capacity Summary'!$I$139:$BH$238,MATCH('Capacity Backing (Hide)'!AS$132,'Capacity Summary'!$B$139:$B$238,0),MATCH('Capacity Backing (Hide)'!$A181,'Capacity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(Hide)'!$A181,'Capacity Summary'!$I$138:$BH$138,0))="x",INDEX('Capacity Summary'!$C$139:$F$238,MATCH('Capacity Backing (Hide)'!AT$132,'Capacity Summary'!$B$139:$B$238,0),4),IF(INDEX('Capacity Summary'!$I$139:$BH$238,MATCH('Capacity Backing (Hide)'!AT$132,'Capacity Summary'!$B$139:$B$238,0),MATCH('Capacity Backing (Hide)'!$A181,'Capacity Summary'!$I$138:$BH$138,0))&lt;&gt;0,INDEX('Capacity Summary'!$I$139:$BH$238,MATCH('Capacity Backing (Hide)'!AT$132,'Capacity Summary'!$B$139:$B$238,0),MATCH('Capacity Backing (Hide)'!$A181,'Capacity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(Hide)'!$A181,'Capacity Summary'!$I$138:$BH$138,0))="x",INDEX('Capacity Summary'!$C$139:$F$238,MATCH('Capacity Backing (Hide)'!AU$132,'Capacity Summary'!$B$139:$B$238,0),4),IF(INDEX('Capacity Summary'!$I$139:$BH$238,MATCH('Capacity Backing (Hide)'!AU$132,'Capacity Summary'!$B$139:$B$238,0),MATCH('Capacity Backing (Hide)'!$A181,'Capacity Summary'!$I$138:$BH$138,0))&lt;&gt;0,INDEX('Capacity Summary'!$I$139:$BH$238,MATCH('Capacity Backing (Hide)'!AU$132,'Capacity Summary'!$B$139:$B$238,0),MATCH('Capacity Backing (Hide)'!$A181,'Capacity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(Hide)'!$A181,'Capacity Summary'!$I$138:$BH$138,0))="x",INDEX('Capacity Summary'!$C$139:$F$238,MATCH('Capacity Backing (Hide)'!AV$132,'Capacity Summary'!$B$139:$B$238,0),4),IF(INDEX('Capacity Summary'!$I$139:$BH$238,MATCH('Capacity Backing (Hide)'!AV$132,'Capacity Summary'!$B$139:$B$238,0),MATCH('Capacity Backing (Hide)'!$A181,'Capacity Summary'!$I$138:$BH$138,0))&lt;&gt;0,INDEX('Capacity Summary'!$I$139:$BH$238,MATCH('Capacity Backing (Hide)'!AV$132,'Capacity Summary'!$B$139:$B$238,0),MATCH('Capacity Backing (Hide)'!$A181,'Capacity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(Hide)'!$A181,'Capacity Summary'!$I$138:$BH$138,0))="x",INDEX('Capacity Summary'!$C$139:$F$238,MATCH('Capacity Backing (Hide)'!AW$132,'Capacity Summary'!$B$139:$B$238,0),4),IF(INDEX('Capacity Summary'!$I$139:$BH$238,MATCH('Capacity Backing (Hide)'!AW$132,'Capacity Summary'!$B$139:$B$238,0),MATCH('Capacity Backing (Hide)'!$A181,'Capacity Summary'!$I$138:$BH$138,0))&lt;&gt;0,INDEX('Capacity Summary'!$I$139:$BH$238,MATCH('Capacity Backing (Hide)'!AW$132,'Capacity Summary'!$B$139:$B$238,0),MATCH('Capacity Backing (Hide)'!$A181,'Capacity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(Hide)'!$A181,'Capacity Summary'!$I$138:$BH$138,0))="x",INDEX('Capacity Summary'!$C$139:$F$238,MATCH('Capacity Backing (Hide)'!AX$132,'Capacity Summary'!$B$139:$B$238,0),4),IF(INDEX('Capacity Summary'!$I$139:$BH$238,MATCH('Capacity Backing (Hide)'!AX$132,'Capacity Summary'!$B$139:$B$238,0),MATCH('Capacity Backing (Hide)'!$A181,'Capacity Summary'!$I$138:$BH$138,0))&lt;&gt;0,INDEX('Capacity Summary'!$I$139:$BH$238,MATCH('Capacity Backing (Hide)'!AX$132,'Capacity Summary'!$B$139:$B$238,0),MATCH('Capacity Backing (Hide)'!$A181,'Capacity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(Hide)'!$A181,'Capacity Summary'!$I$138:$BH$138,0))="x",INDEX('Capacity Summary'!$C$139:$F$238,MATCH('Capacity Backing (Hide)'!AY$132,'Capacity Summary'!$B$139:$B$238,0),4),IF(INDEX('Capacity Summary'!$I$139:$BH$238,MATCH('Capacity Backing (Hide)'!AY$132,'Capacity Summary'!$B$139:$B$238,0),MATCH('Capacity Backing (Hide)'!$A181,'Capacity Summary'!$I$138:$BH$138,0))&lt;&gt;0,INDEX('Capacity Summary'!$I$139:$BH$238,MATCH('Capacity Backing (Hide)'!AY$132,'Capacity Summary'!$B$139:$B$238,0),MATCH('Capacity Backing (Hide)'!$A181,'Capacity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(Hide)'!$A181,'Capacity Summary'!$I$138:$BH$138,0))="x",INDEX('Capacity Summary'!$C$139:$F$238,MATCH('Capacity Backing (Hide)'!AZ$132,'Capacity Summary'!$B$139:$B$238,0),4),IF(INDEX('Capacity Summary'!$I$139:$BH$238,MATCH('Capacity Backing (Hide)'!AZ$132,'Capacity Summary'!$B$139:$B$238,0),MATCH('Capacity Backing (Hide)'!$A181,'Capacity Summary'!$I$138:$BH$138,0))&lt;&gt;0,INDEX('Capacity Summary'!$I$139:$BH$238,MATCH('Capacity Backing (Hide)'!AZ$132,'Capacity Summary'!$B$139:$B$238,0),MATCH('Capacity Backing (Hide)'!$A181,'Capacity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(Hide)'!$A181,'Capacity Summary'!$I$138:$BH$138,0))="x",INDEX('Capacity Summary'!$C$139:$F$238,MATCH('Capacity Backing (Hide)'!BA$132,'Capacity Summary'!$B$139:$B$238,0),4),IF(INDEX('Capacity Summary'!$I$139:$BH$238,MATCH('Capacity Backing (Hide)'!BA$132,'Capacity Summary'!$B$139:$B$238,0),MATCH('Capacity Backing (Hide)'!$A181,'Capacity Summary'!$I$138:$BH$138,0))&lt;&gt;0,INDEX('Capacity Summary'!$I$139:$BH$238,MATCH('Capacity Backing (Hide)'!BA$132,'Capacity Summary'!$B$139:$B$238,0),MATCH('Capacity Backing (Hide)'!$A181,'Capacity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(Hide)'!$A181,'Capacity Summary'!$I$138:$BH$138,0))="x",INDEX('Capacity Summary'!$C$139:$F$238,MATCH('Capacity Backing (Hide)'!BB$132,'Capacity Summary'!$B$139:$B$238,0),4),IF(INDEX('Capacity Summary'!$I$139:$BH$238,MATCH('Capacity Backing (Hide)'!BB$132,'Capacity Summary'!$B$139:$B$238,0),MATCH('Capacity Backing (Hide)'!$A181,'Capacity Summary'!$I$138:$BH$138,0))&lt;&gt;0,INDEX('Capacity Summary'!$I$139:$BH$238,MATCH('Capacity Backing (Hide)'!BB$132,'Capacity Summary'!$B$139:$B$238,0),MATCH('Capacity Backing (Hide)'!$A181,'Capacity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(Hide)'!$A181,'Capacity Summary'!$I$138:$BH$138,0))="x",INDEX('Capacity Summary'!$C$139:$F$238,MATCH('Capacity Backing (Hide)'!BC$132,'Capacity Summary'!$B$139:$B$238,0),4),IF(INDEX('Capacity Summary'!$I$139:$BH$238,MATCH('Capacity Backing (Hide)'!BC$132,'Capacity Summary'!$B$139:$B$238,0),MATCH('Capacity Backing (Hide)'!$A181,'Capacity Summary'!$I$138:$BH$138,0))&lt;&gt;0,INDEX('Capacity Summary'!$I$139:$BH$238,MATCH('Capacity Backing (Hide)'!BC$132,'Capacity Summary'!$B$139:$B$238,0),MATCH('Capacity Backing (Hide)'!$A181,'Capacity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(Hide)'!$A181,'Capacity Summary'!$I$138:$BH$138,0))="x",INDEX('Capacity Summary'!$C$139:$F$238,MATCH('Capacity Backing (Hide)'!BD$132,'Capacity Summary'!$B$139:$B$238,0),4),IF(INDEX('Capacity Summary'!$I$139:$BH$238,MATCH('Capacity Backing (Hide)'!BD$132,'Capacity Summary'!$B$139:$B$238,0),MATCH('Capacity Backing (Hide)'!$A181,'Capacity Summary'!$I$138:$BH$138,0))&lt;&gt;0,INDEX('Capacity Summary'!$I$139:$BH$238,MATCH('Capacity Backing (Hide)'!BD$132,'Capacity Summary'!$B$139:$B$238,0),MATCH('Capacity Backing (Hide)'!$A181,'Capacity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(Hide)'!$A181,'Capacity Summary'!$I$138:$BH$138,0))="x",INDEX('Capacity Summary'!$C$139:$F$238,MATCH('Capacity Backing (Hide)'!BE$132,'Capacity Summary'!$B$139:$B$238,0),4),IF(INDEX('Capacity Summary'!$I$139:$BH$238,MATCH('Capacity Backing (Hide)'!BE$132,'Capacity Summary'!$B$139:$B$238,0),MATCH('Capacity Backing (Hide)'!$A181,'Capacity Summary'!$I$138:$BH$138,0))&lt;&gt;0,INDEX('Capacity Summary'!$I$139:$BH$238,MATCH('Capacity Backing (Hide)'!BE$132,'Capacity Summary'!$B$139:$B$238,0),MATCH('Capacity Backing (Hide)'!$A181,'Capacity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(Hide)'!$A181,'Capacity Summary'!$I$138:$BH$138,0))="x",INDEX('Capacity Summary'!$C$139:$F$238,MATCH('Capacity Backing (Hide)'!BF$132,'Capacity Summary'!$B$139:$B$238,0),4),IF(INDEX('Capacity Summary'!$I$139:$BH$238,MATCH('Capacity Backing (Hide)'!BF$132,'Capacity Summary'!$B$139:$B$238,0),MATCH('Capacity Backing (Hide)'!$A181,'Capacity Summary'!$I$138:$BH$138,0))&lt;&gt;0,INDEX('Capacity Summary'!$I$139:$BH$238,MATCH('Capacity Backing (Hide)'!BF$132,'Capacity Summary'!$B$139:$B$238,0),MATCH('Capacity Backing (Hide)'!$A181,'Capacity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(Hide)'!$A181,'Capacity Summary'!$I$138:$BH$138,0))="x",INDEX('Capacity Summary'!$C$139:$F$238,MATCH('Capacity Backing (Hide)'!BG$132,'Capacity Summary'!$B$139:$B$238,0),4),IF(INDEX('Capacity Summary'!$I$139:$BH$238,MATCH('Capacity Backing (Hide)'!BG$132,'Capacity Summary'!$B$139:$B$238,0),MATCH('Capacity Backing (Hide)'!$A181,'Capacity Summary'!$I$138:$BH$138,0))&lt;&gt;0,INDEX('Capacity Summary'!$I$139:$BH$238,MATCH('Capacity Backing (Hide)'!BG$132,'Capacity Summary'!$B$139:$B$238,0),MATCH('Capacity Backing (Hide)'!$A181,'Capacity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(Hide)'!$A181,'Capacity Summary'!$I$138:$BH$138,0))="x",INDEX('Capacity Summary'!$C$139:$F$238,MATCH('Capacity Backing (Hide)'!BH$132,'Capacity Summary'!$B$139:$B$238,0),4),IF(INDEX('Capacity Summary'!$I$139:$BH$238,MATCH('Capacity Backing (Hide)'!BH$132,'Capacity Summary'!$B$139:$B$238,0),MATCH('Capacity Backing (Hide)'!$A181,'Capacity Summary'!$I$138:$BH$138,0))&lt;&gt;0,INDEX('Capacity Summary'!$I$139:$BH$238,MATCH('Capacity Backing (Hide)'!BH$132,'Capacity Summary'!$B$139:$B$238,0),MATCH('Capacity Backing (Hide)'!$A181,'Capacity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(Hide)'!$A181,'Capacity Summary'!$I$138:$BH$138,0))="x",INDEX('Capacity Summary'!$C$139:$F$238,MATCH('Capacity Backing (Hide)'!BI$132,'Capacity Summary'!$B$139:$B$238,0),4),IF(INDEX('Capacity Summary'!$I$139:$BH$238,MATCH('Capacity Backing (Hide)'!BI$132,'Capacity Summary'!$B$139:$B$238,0),MATCH('Capacity Backing (Hide)'!$A181,'Capacity Summary'!$I$138:$BH$138,0))&lt;&gt;0,INDEX('Capacity Summary'!$I$139:$BH$238,MATCH('Capacity Backing (Hide)'!BI$132,'Capacity Summary'!$B$139:$B$238,0),MATCH('Capacity Backing (Hide)'!$A181,'Capacity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(Hide)'!$A181,'Capacity Summary'!$I$138:$BH$138,0))="x",INDEX('Capacity Summary'!$C$139:$F$238,MATCH('Capacity Backing (Hide)'!BJ$132,'Capacity Summary'!$B$139:$B$238,0),4),IF(INDEX('Capacity Summary'!$I$139:$BH$238,MATCH('Capacity Backing (Hide)'!BJ$132,'Capacity Summary'!$B$139:$B$238,0),MATCH('Capacity Backing (Hide)'!$A181,'Capacity Summary'!$I$138:$BH$138,0))&lt;&gt;0,INDEX('Capacity Summary'!$I$139:$BH$238,MATCH('Capacity Backing (Hide)'!BJ$132,'Capacity Summary'!$B$139:$B$238,0),MATCH('Capacity Backing (Hide)'!$A181,'Capacity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(Hide)'!$A181,'Capacity Summary'!$I$138:$BH$138,0))="x",INDEX('Capacity Summary'!$C$139:$F$238,MATCH('Capacity Backing (Hide)'!BK$132,'Capacity Summary'!$B$139:$B$238,0),4),IF(INDEX('Capacity Summary'!$I$139:$BH$238,MATCH('Capacity Backing (Hide)'!BK$132,'Capacity Summary'!$B$139:$B$238,0),MATCH('Capacity Backing (Hide)'!$A181,'Capacity Summary'!$I$138:$BH$138,0))&lt;&gt;0,INDEX('Capacity Summary'!$I$139:$BH$238,MATCH('Capacity Backing (Hide)'!BK$132,'Capacity Summary'!$B$139:$B$238,0),MATCH('Capacity Backing (Hide)'!$A181,'Capacity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(Hide)'!$A181,'Capacity Summary'!$I$138:$BH$138,0))="x",INDEX('Capacity Summary'!$C$139:$F$238,MATCH('Capacity Backing (Hide)'!BL$132,'Capacity Summary'!$B$139:$B$238,0),4),IF(INDEX('Capacity Summary'!$I$139:$BH$238,MATCH('Capacity Backing (Hide)'!BL$132,'Capacity Summary'!$B$139:$B$238,0),MATCH('Capacity Backing (Hide)'!$A181,'Capacity Summary'!$I$138:$BH$138,0))&lt;&gt;0,INDEX('Capacity Summary'!$I$139:$BH$238,MATCH('Capacity Backing (Hide)'!BL$132,'Capacity Summary'!$B$139:$B$238,0),MATCH('Capacity Backing (Hide)'!$A181,'Capacity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(Hide)'!$A181,'Capacity Summary'!$I$138:$BH$138,0))="x",INDEX('Capacity Summary'!$C$139:$F$238,MATCH('Capacity Backing (Hide)'!BM$132,'Capacity Summary'!$B$139:$B$238,0),4),IF(INDEX('Capacity Summary'!$I$139:$BH$238,MATCH('Capacity Backing (Hide)'!BM$132,'Capacity Summary'!$B$139:$B$238,0),MATCH('Capacity Backing (Hide)'!$A181,'Capacity Summary'!$I$138:$BH$138,0))&lt;&gt;0,INDEX('Capacity Summary'!$I$139:$BH$238,MATCH('Capacity Backing (Hide)'!BM$132,'Capacity Summary'!$B$139:$B$238,0),MATCH('Capacity Backing (Hide)'!$A181,'Capacity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(Hide)'!$A181,'Capacity Summary'!$I$138:$BH$138,0))="x",INDEX('Capacity Summary'!$C$139:$F$238,MATCH('Capacity Backing (Hide)'!BN$132,'Capacity Summary'!$B$139:$B$238,0),4),IF(INDEX('Capacity Summary'!$I$139:$BH$238,MATCH('Capacity Backing (Hide)'!BN$132,'Capacity Summary'!$B$139:$B$238,0),MATCH('Capacity Backing (Hide)'!$A181,'Capacity Summary'!$I$138:$BH$138,0))&lt;&gt;0,INDEX('Capacity Summary'!$I$139:$BH$238,MATCH('Capacity Backing (Hide)'!BN$132,'Capacity Summary'!$B$139:$B$238,0),MATCH('Capacity Backing (Hide)'!$A181,'Capacity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(Hide)'!$A181,'Capacity Summary'!$I$138:$BH$138,0))="x",INDEX('Capacity Summary'!$C$139:$F$238,MATCH('Capacity Backing (Hide)'!BO$132,'Capacity Summary'!$B$139:$B$238,0),4),IF(INDEX('Capacity Summary'!$I$139:$BH$238,MATCH('Capacity Backing (Hide)'!BO$132,'Capacity Summary'!$B$139:$B$238,0),MATCH('Capacity Backing (Hide)'!$A181,'Capacity Summary'!$I$138:$BH$138,0))&lt;&gt;0,INDEX('Capacity Summary'!$I$139:$BH$238,MATCH('Capacity Backing (Hide)'!BO$132,'Capacity Summary'!$B$139:$B$238,0),MATCH('Capacity Backing (Hide)'!$A181,'Capacity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(Hide)'!$A181,'Capacity Summary'!$I$138:$BH$138,0))="x",INDEX('Capacity Summary'!$C$139:$F$238,MATCH('Capacity Backing (Hide)'!BP$132,'Capacity Summary'!$B$139:$B$238,0),4),IF(INDEX('Capacity Summary'!$I$139:$BH$238,MATCH('Capacity Backing (Hide)'!BP$132,'Capacity Summary'!$B$139:$B$238,0),MATCH('Capacity Backing (Hide)'!$A181,'Capacity Summary'!$I$138:$BH$138,0))&lt;&gt;0,INDEX('Capacity Summary'!$I$139:$BH$238,MATCH('Capacity Backing (Hide)'!BP$132,'Capacity Summary'!$B$139:$B$238,0),MATCH('Capacity Backing (Hide)'!$A181,'Capacity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(Hide)'!$A181,'Capacity Summary'!$I$138:$BH$138,0))="x",INDEX('Capacity Summary'!$C$139:$F$238,MATCH('Capacity Backing (Hide)'!BQ$132,'Capacity Summary'!$B$139:$B$238,0),4),IF(INDEX('Capacity Summary'!$I$139:$BH$238,MATCH('Capacity Backing (Hide)'!BQ$132,'Capacity Summary'!$B$139:$B$238,0),MATCH('Capacity Backing (Hide)'!$A181,'Capacity Summary'!$I$138:$BH$138,0))&lt;&gt;0,INDEX('Capacity Summary'!$I$139:$BH$238,MATCH('Capacity Backing (Hide)'!BQ$132,'Capacity Summary'!$B$139:$B$238,0),MATCH('Capacity Backing (Hide)'!$A181,'Capacity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(Hide)'!$A181,'Capacity Summary'!$I$138:$BH$138,0))="x",INDEX('Capacity Summary'!$C$139:$F$238,MATCH('Capacity Backing (Hide)'!BR$132,'Capacity Summary'!$B$139:$B$238,0),4),IF(INDEX('Capacity Summary'!$I$139:$BH$238,MATCH('Capacity Backing (Hide)'!BR$132,'Capacity Summary'!$B$139:$B$238,0),MATCH('Capacity Backing (Hide)'!$A181,'Capacity Summary'!$I$138:$BH$138,0))&lt;&gt;0,INDEX('Capacity Summary'!$I$139:$BH$238,MATCH('Capacity Backing (Hide)'!BR$132,'Capacity Summary'!$B$139:$B$238,0),MATCH('Capacity Backing (Hide)'!$A181,'Capacity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(Hide)'!$A181,'Capacity Summary'!$I$138:$BH$138,0))="x",INDEX('Capacity Summary'!$C$139:$F$238,MATCH('Capacity Backing (Hide)'!BS$132,'Capacity Summary'!$B$139:$B$238,0),4),IF(INDEX('Capacity Summary'!$I$139:$BH$238,MATCH('Capacity Backing (Hide)'!BS$132,'Capacity Summary'!$B$139:$B$238,0),MATCH('Capacity Backing (Hide)'!$A181,'Capacity Summary'!$I$138:$BH$138,0))&lt;&gt;0,INDEX('Capacity Summary'!$I$139:$BH$238,MATCH('Capacity Backing (Hide)'!BS$132,'Capacity Summary'!$B$139:$B$238,0),MATCH('Capacity Backing (Hide)'!$A181,'Capacity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(Hide)'!$A181,'Capacity Summary'!$I$138:$BH$138,0))="x",INDEX('Capacity Summary'!$C$139:$F$238,MATCH('Capacity Backing (Hide)'!BT$132,'Capacity Summary'!$B$139:$B$238,0),4),IF(INDEX('Capacity Summary'!$I$139:$BH$238,MATCH('Capacity Backing (Hide)'!BT$132,'Capacity Summary'!$B$139:$B$238,0),MATCH('Capacity Backing (Hide)'!$A181,'Capacity Summary'!$I$138:$BH$138,0))&lt;&gt;0,INDEX('Capacity Summary'!$I$139:$BH$238,MATCH('Capacity Backing (Hide)'!BT$132,'Capacity Summary'!$B$139:$B$238,0),MATCH('Capacity Backing (Hide)'!$A181,'Capacity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(Hide)'!$A181,'Capacity Summary'!$I$138:$BH$138,0))="x",INDEX('Capacity Summary'!$C$139:$F$238,MATCH('Capacity Backing (Hide)'!BU$132,'Capacity Summary'!$B$139:$B$238,0),4),IF(INDEX('Capacity Summary'!$I$139:$BH$238,MATCH('Capacity Backing (Hide)'!BU$132,'Capacity Summary'!$B$139:$B$238,0),MATCH('Capacity Backing (Hide)'!$A181,'Capacity Summary'!$I$138:$BH$138,0))&lt;&gt;0,INDEX('Capacity Summary'!$I$139:$BH$238,MATCH('Capacity Backing (Hide)'!BU$132,'Capacity Summary'!$B$139:$B$238,0),MATCH('Capacity Backing (Hide)'!$A181,'Capacity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(Hide)'!$A181,'Capacity Summary'!$I$138:$BH$138,0))="x",INDEX('Capacity Summary'!$C$139:$F$238,MATCH('Capacity Backing (Hide)'!BV$132,'Capacity Summary'!$B$139:$B$238,0),4),IF(INDEX('Capacity Summary'!$I$139:$BH$238,MATCH('Capacity Backing (Hide)'!BV$132,'Capacity Summary'!$B$139:$B$238,0),MATCH('Capacity Backing (Hide)'!$A181,'Capacity Summary'!$I$138:$BH$138,0))&lt;&gt;0,INDEX('Capacity Summary'!$I$139:$BH$238,MATCH('Capacity Backing (Hide)'!BV$132,'Capacity Summary'!$B$139:$B$238,0),MATCH('Capacity Backing (Hide)'!$A181,'Capacity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(Hide)'!$A181,'Capacity Summary'!$I$138:$BH$138,0))="x",INDEX('Capacity Summary'!$C$139:$F$238,MATCH('Capacity Backing (Hide)'!BW$132,'Capacity Summary'!$B$139:$B$238,0),4),IF(INDEX('Capacity Summary'!$I$139:$BH$238,MATCH('Capacity Backing (Hide)'!BW$132,'Capacity Summary'!$B$139:$B$238,0),MATCH('Capacity Backing (Hide)'!$A181,'Capacity Summary'!$I$138:$BH$138,0))&lt;&gt;0,INDEX('Capacity Summary'!$I$139:$BH$238,MATCH('Capacity Backing (Hide)'!BW$132,'Capacity Summary'!$B$139:$B$238,0),MATCH('Capacity Backing (Hide)'!$A181,'Capacity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(Hide)'!$A181,'Capacity Summary'!$I$138:$BH$138,0))="x",INDEX('Capacity Summary'!$C$139:$F$238,MATCH('Capacity Backing (Hide)'!BX$132,'Capacity Summary'!$B$139:$B$238,0),4),IF(INDEX('Capacity Summary'!$I$139:$BH$238,MATCH('Capacity Backing (Hide)'!BX$132,'Capacity Summary'!$B$139:$B$238,0),MATCH('Capacity Backing (Hide)'!$A181,'Capacity Summary'!$I$138:$BH$138,0))&lt;&gt;0,INDEX('Capacity Summary'!$I$139:$BH$238,MATCH('Capacity Backing (Hide)'!BX$132,'Capacity Summary'!$B$139:$B$238,0),MATCH('Capacity Backing (Hide)'!$A181,'Capacity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(Hide)'!$A181,'Capacity Summary'!$I$138:$BH$138,0))="x",INDEX('Capacity Summary'!$C$139:$F$238,MATCH('Capacity Backing (Hide)'!BY$132,'Capacity Summary'!$B$139:$B$238,0),4),IF(INDEX('Capacity Summary'!$I$139:$BH$238,MATCH('Capacity Backing (Hide)'!BY$132,'Capacity Summary'!$B$139:$B$238,0),MATCH('Capacity Backing (Hide)'!$A181,'Capacity Summary'!$I$138:$BH$138,0))&lt;&gt;0,INDEX('Capacity Summary'!$I$139:$BH$238,MATCH('Capacity Backing (Hide)'!BY$132,'Capacity Summary'!$B$139:$B$238,0),MATCH('Capacity Backing (Hide)'!$A181,'Capacity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(Hide)'!$A181,'Capacity Summary'!$I$138:$BH$138,0))="x",INDEX('Capacity Summary'!$C$139:$F$238,MATCH('Capacity Backing (Hide)'!BZ$132,'Capacity Summary'!$B$139:$B$238,0),4),IF(INDEX('Capacity Summary'!$I$139:$BH$238,MATCH('Capacity Backing (Hide)'!BZ$132,'Capacity Summary'!$B$139:$B$238,0),MATCH('Capacity Backing (Hide)'!$A181,'Capacity Summary'!$I$138:$BH$138,0))&lt;&gt;0,INDEX('Capacity Summary'!$I$139:$BH$238,MATCH('Capacity Backing (Hide)'!BZ$132,'Capacity Summary'!$B$139:$B$238,0),MATCH('Capacity Backing (Hide)'!$A181,'Capacity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(Hide)'!$A181,'Capacity Summary'!$I$138:$BH$138,0))="x",INDEX('Capacity Summary'!$C$139:$F$238,MATCH('Capacity Backing (Hide)'!CA$132,'Capacity Summary'!$B$139:$B$238,0),4),IF(INDEX('Capacity Summary'!$I$139:$BH$238,MATCH('Capacity Backing (Hide)'!CA$132,'Capacity Summary'!$B$139:$B$238,0),MATCH('Capacity Backing (Hide)'!$A181,'Capacity Summary'!$I$138:$BH$138,0))&lt;&gt;0,INDEX('Capacity Summary'!$I$139:$BH$238,MATCH('Capacity Backing (Hide)'!CA$132,'Capacity Summary'!$B$139:$B$238,0),MATCH('Capacity Backing (Hide)'!$A181,'Capacity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(Hide)'!$A181,'Capacity Summary'!$I$138:$BH$138,0))="x",INDEX('Capacity Summary'!$C$139:$F$238,MATCH('Capacity Backing (Hide)'!CB$132,'Capacity Summary'!$B$139:$B$238,0),4),IF(INDEX('Capacity Summary'!$I$139:$BH$238,MATCH('Capacity Backing (Hide)'!CB$132,'Capacity Summary'!$B$139:$B$238,0),MATCH('Capacity Backing (Hide)'!$A181,'Capacity Summary'!$I$138:$BH$138,0))&lt;&gt;0,INDEX('Capacity Summary'!$I$139:$BH$238,MATCH('Capacity Backing (Hide)'!CB$132,'Capacity Summary'!$B$139:$B$238,0),MATCH('Capacity Backing (Hide)'!$A181,'Capacity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(Hide)'!$A181,'Capacity Summary'!$I$138:$BH$138,0))="x",INDEX('Capacity Summary'!$C$139:$F$238,MATCH('Capacity Backing (Hide)'!CC$132,'Capacity Summary'!$B$139:$B$238,0),4),IF(INDEX('Capacity Summary'!$I$139:$BH$238,MATCH('Capacity Backing (Hide)'!CC$132,'Capacity Summary'!$B$139:$B$238,0),MATCH('Capacity Backing (Hide)'!$A181,'Capacity Summary'!$I$138:$BH$138,0))&lt;&gt;0,INDEX('Capacity Summary'!$I$139:$BH$238,MATCH('Capacity Backing (Hide)'!CC$132,'Capacity Summary'!$B$139:$B$238,0),MATCH('Capacity Backing (Hide)'!$A181,'Capacity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(Hide)'!$A181,'Capacity Summary'!$I$138:$BH$138,0))="x",INDEX('Capacity Summary'!$C$139:$F$238,MATCH('Capacity Backing (Hide)'!CD$132,'Capacity Summary'!$B$139:$B$238,0),4),IF(INDEX('Capacity Summary'!$I$139:$BH$238,MATCH('Capacity Backing (Hide)'!CD$132,'Capacity Summary'!$B$139:$B$238,0),MATCH('Capacity Backing (Hide)'!$A181,'Capacity Summary'!$I$138:$BH$138,0))&lt;&gt;0,INDEX('Capacity Summary'!$I$139:$BH$238,MATCH('Capacity Backing (Hide)'!CD$132,'Capacity Summary'!$B$139:$B$238,0),MATCH('Capacity Backing (Hide)'!$A181,'Capacity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(Hide)'!$A181,'Capacity Summary'!$I$138:$BH$138,0))="x",INDEX('Capacity Summary'!$C$139:$F$238,MATCH('Capacity Backing (Hide)'!CE$132,'Capacity Summary'!$B$139:$B$238,0),4),IF(INDEX('Capacity Summary'!$I$139:$BH$238,MATCH('Capacity Backing (Hide)'!CE$132,'Capacity Summary'!$B$139:$B$238,0),MATCH('Capacity Backing (Hide)'!$A181,'Capacity Summary'!$I$138:$BH$138,0))&lt;&gt;0,INDEX('Capacity Summary'!$I$139:$BH$238,MATCH('Capacity Backing (Hide)'!CE$132,'Capacity Summary'!$B$139:$B$238,0),MATCH('Capacity Backing (Hide)'!$A181,'Capacity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(Hide)'!$A181,'Capacity Summary'!$I$138:$BH$138,0))="x",INDEX('Capacity Summary'!$C$139:$F$238,MATCH('Capacity Backing (Hide)'!CF$132,'Capacity Summary'!$B$139:$B$238,0),4),IF(INDEX('Capacity Summary'!$I$139:$BH$238,MATCH('Capacity Backing (Hide)'!CF$132,'Capacity Summary'!$B$139:$B$238,0),MATCH('Capacity Backing (Hide)'!$A181,'Capacity Summary'!$I$138:$BH$138,0))&lt;&gt;0,INDEX('Capacity Summary'!$I$139:$BH$238,MATCH('Capacity Backing (Hide)'!CF$132,'Capacity Summary'!$B$139:$B$238,0),MATCH('Capacity Backing (Hide)'!$A181,'Capacity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(Hide)'!$A181,'Capacity Summary'!$I$138:$BH$138,0))="x",INDEX('Capacity Summary'!$C$139:$F$238,MATCH('Capacity Backing (Hide)'!CG$132,'Capacity Summary'!$B$139:$B$238,0),4),IF(INDEX('Capacity Summary'!$I$139:$BH$238,MATCH('Capacity Backing (Hide)'!CG$132,'Capacity Summary'!$B$139:$B$238,0),MATCH('Capacity Backing (Hide)'!$A181,'Capacity Summary'!$I$138:$BH$138,0))&lt;&gt;0,INDEX('Capacity Summary'!$I$139:$BH$238,MATCH('Capacity Backing (Hide)'!CG$132,'Capacity Summary'!$B$139:$B$238,0),MATCH('Capacity Backing (Hide)'!$A181,'Capacity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(Hide)'!$A181,'Capacity Summary'!$I$138:$BH$138,0))="x",INDEX('Capacity Summary'!$C$139:$F$238,MATCH('Capacity Backing (Hide)'!CH$132,'Capacity Summary'!$B$139:$B$238,0),4),IF(INDEX('Capacity Summary'!$I$139:$BH$238,MATCH('Capacity Backing (Hide)'!CH$132,'Capacity Summary'!$B$139:$B$238,0),MATCH('Capacity Backing (Hide)'!$A181,'Capacity Summary'!$I$138:$BH$138,0))&lt;&gt;0,INDEX('Capacity Summary'!$I$139:$BH$238,MATCH('Capacity Backing (Hide)'!CH$132,'Capacity Summary'!$B$139:$B$238,0),MATCH('Capacity Backing (Hide)'!$A181,'Capacity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(Hide)'!$A181,'Capacity Summary'!$I$138:$BH$138,0))="x",INDEX('Capacity Summary'!$C$139:$F$238,MATCH('Capacity Backing (Hide)'!CI$132,'Capacity Summary'!$B$139:$B$238,0),4),IF(INDEX('Capacity Summary'!$I$139:$BH$238,MATCH('Capacity Backing (Hide)'!CI$132,'Capacity Summary'!$B$139:$B$238,0),MATCH('Capacity Backing (Hide)'!$A181,'Capacity Summary'!$I$138:$BH$138,0))&lt;&gt;0,INDEX('Capacity Summary'!$I$139:$BH$238,MATCH('Capacity Backing (Hide)'!CI$132,'Capacity Summary'!$B$139:$B$238,0),MATCH('Capacity Backing (Hide)'!$A181,'Capacity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(Hide)'!$A181,'Capacity Summary'!$I$138:$BH$138,0))="x",INDEX('Capacity Summary'!$C$139:$F$238,MATCH('Capacity Backing (Hide)'!CJ$132,'Capacity Summary'!$B$139:$B$238,0),4),IF(INDEX('Capacity Summary'!$I$139:$BH$238,MATCH('Capacity Backing (Hide)'!CJ$132,'Capacity Summary'!$B$139:$B$238,0),MATCH('Capacity Backing (Hide)'!$A181,'Capacity Summary'!$I$138:$BH$138,0))&lt;&gt;0,INDEX('Capacity Summary'!$I$139:$BH$238,MATCH('Capacity Backing (Hide)'!CJ$132,'Capacity Summary'!$B$139:$B$238,0),MATCH('Capacity Backing (Hide)'!$A181,'Capacity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(Hide)'!$A181,'Capacity Summary'!$I$138:$BH$138,0))="x",INDEX('Capacity Summary'!$C$139:$F$238,MATCH('Capacity Backing (Hide)'!CK$132,'Capacity Summary'!$B$139:$B$238,0),4),IF(INDEX('Capacity Summary'!$I$139:$BH$238,MATCH('Capacity Backing (Hide)'!CK$132,'Capacity Summary'!$B$139:$B$238,0),MATCH('Capacity Backing (Hide)'!$A181,'Capacity Summary'!$I$138:$BH$138,0))&lt;&gt;0,INDEX('Capacity Summary'!$I$139:$BH$238,MATCH('Capacity Backing (Hide)'!CK$132,'Capacity Summary'!$B$139:$B$238,0),MATCH('Capacity Backing (Hide)'!$A181,'Capacity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(Hide)'!$A181,'Capacity Summary'!$I$138:$BH$138,0))="x",INDEX('Capacity Summary'!$C$139:$F$238,MATCH('Capacity Backing (Hide)'!CL$132,'Capacity Summary'!$B$139:$B$238,0),4),IF(INDEX('Capacity Summary'!$I$139:$BH$238,MATCH('Capacity Backing (Hide)'!CL$132,'Capacity Summary'!$B$139:$B$238,0),MATCH('Capacity Backing (Hide)'!$A181,'Capacity Summary'!$I$138:$BH$138,0))&lt;&gt;0,INDEX('Capacity Summary'!$I$139:$BH$238,MATCH('Capacity Backing (Hide)'!CL$132,'Capacity Summary'!$B$139:$B$238,0),MATCH('Capacity Backing (Hide)'!$A181,'Capacity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(Hide)'!$A181,'Capacity Summary'!$I$138:$BH$138,0))="x",INDEX('Capacity Summary'!$C$139:$F$238,MATCH('Capacity Backing (Hide)'!CM$132,'Capacity Summary'!$B$139:$B$238,0),4),IF(INDEX('Capacity Summary'!$I$139:$BH$238,MATCH('Capacity Backing (Hide)'!CM$132,'Capacity Summary'!$B$139:$B$238,0),MATCH('Capacity Backing (Hide)'!$A181,'Capacity Summary'!$I$138:$BH$138,0))&lt;&gt;0,INDEX('Capacity Summary'!$I$139:$BH$238,MATCH('Capacity Backing (Hide)'!CM$132,'Capacity Summary'!$B$139:$B$238,0),MATCH('Capacity Backing (Hide)'!$A181,'Capacity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(Hide)'!$A181,'Capacity Summary'!$I$138:$BH$138,0))="x",INDEX('Capacity Summary'!$C$139:$F$238,MATCH('Capacity Backing (Hide)'!CN$132,'Capacity Summary'!$B$139:$B$238,0),4),IF(INDEX('Capacity Summary'!$I$139:$BH$238,MATCH('Capacity Backing (Hide)'!CN$132,'Capacity Summary'!$B$139:$B$238,0),MATCH('Capacity Backing (Hide)'!$A181,'Capacity Summary'!$I$138:$BH$138,0))&lt;&gt;0,INDEX('Capacity Summary'!$I$139:$BH$238,MATCH('Capacity Backing (Hide)'!CN$132,'Capacity Summary'!$B$139:$B$238,0),MATCH('Capacity Backing (Hide)'!$A181,'Capacity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(Hide)'!$A181,'Capacity Summary'!$I$138:$BH$138,0))="x",INDEX('Capacity Summary'!$C$139:$F$238,MATCH('Capacity Backing (Hide)'!CO$132,'Capacity Summary'!$B$139:$B$238,0),4),IF(INDEX('Capacity Summary'!$I$139:$BH$238,MATCH('Capacity Backing (Hide)'!CO$132,'Capacity Summary'!$B$139:$B$238,0),MATCH('Capacity Backing (Hide)'!$A181,'Capacity Summary'!$I$138:$BH$138,0))&lt;&gt;0,INDEX('Capacity Summary'!$I$139:$BH$238,MATCH('Capacity Backing (Hide)'!CO$132,'Capacity Summary'!$B$139:$B$238,0),MATCH('Capacity Backing (Hide)'!$A181,'Capacity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(Hide)'!$A181,'Capacity Summary'!$I$138:$BH$138,0))="x",INDEX('Capacity Summary'!$C$139:$F$238,MATCH('Capacity Backing (Hide)'!CP$132,'Capacity Summary'!$B$139:$B$238,0),4),IF(INDEX('Capacity Summary'!$I$139:$BH$238,MATCH('Capacity Backing (Hide)'!CP$132,'Capacity Summary'!$B$139:$B$238,0),MATCH('Capacity Backing (Hide)'!$A181,'Capacity Summary'!$I$138:$BH$138,0))&lt;&gt;0,INDEX('Capacity Summary'!$I$139:$BH$238,MATCH('Capacity Backing (Hide)'!CP$132,'Capacity Summary'!$B$139:$B$238,0),MATCH('Capacity Backing (Hide)'!$A181,'Capacity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(Hide)'!$A181,'Capacity Summary'!$I$138:$BH$138,0))="x",INDEX('Capacity Summary'!$C$139:$F$238,MATCH('Capacity Backing (Hide)'!CQ$132,'Capacity Summary'!$B$139:$B$238,0),4),IF(INDEX('Capacity Summary'!$I$139:$BH$238,MATCH('Capacity Backing (Hide)'!CQ$132,'Capacity Summary'!$B$139:$B$238,0),MATCH('Capacity Backing (Hide)'!$A181,'Capacity Summary'!$I$138:$BH$138,0))&lt;&gt;0,INDEX('Capacity Summary'!$I$139:$BH$238,MATCH('Capacity Backing (Hide)'!CQ$132,'Capacity Summary'!$B$139:$B$238,0),MATCH('Capacity Backing (Hide)'!$A181,'Capacity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(Hide)'!$A181,'Capacity Summary'!$I$138:$BH$138,0))="x",INDEX('Capacity Summary'!$C$139:$F$238,MATCH('Capacity Backing (Hide)'!CR$132,'Capacity Summary'!$B$139:$B$238,0),4),IF(INDEX('Capacity Summary'!$I$139:$BH$238,MATCH('Capacity Backing (Hide)'!CR$132,'Capacity Summary'!$B$139:$B$238,0),MATCH('Capacity Backing (Hide)'!$A181,'Capacity Summary'!$I$138:$BH$138,0))&lt;&gt;0,INDEX('Capacity Summary'!$I$139:$BH$238,MATCH('Capacity Backing (Hide)'!CR$132,'Capacity Summary'!$B$139:$B$238,0),MATCH('Capacity Backing (Hide)'!$A181,'Capacity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(Hide)'!$A181,'Capacity Summary'!$I$138:$BH$138,0))="x",INDEX('Capacity Summary'!$C$139:$F$238,MATCH('Capacity Backing (Hide)'!CS$132,'Capacity Summary'!$B$139:$B$238,0),4),IF(INDEX('Capacity Summary'!$I$139:$BH$238,MATCH('Capacity Backing (Hide)'!CS$132,'Capacity Summary'!$B$139:$B$238,0),MATCH('Capacity Backing (Hide)'!$A181,'Capacity Summary'!$I$138:$BH$138,0))&lt;&gt;0,INDEX('Capacity Summary'!$I$139:$BH$238,MATCH('Capacity Backing (Hide)'!CS$132,'Capacity Summary'!$B$139:$B$238,0),MATCH('Capacity Backing (Hide)'!$A181,'Capacity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(Hide)'!$A181,'Capacity Summary'!$I$138:$BH$138,0))="x",INDEX('Capacity Summary'!$C$139:$F$238,MATCH('Capacity Backing (Hide)'!CT$132,'Capacity Summary'!$B$139:$B$238,0),4),IF(INDEX('Capacity Summary'!$I$139:$BH$238,MATCH('Capacity Backing (Hide)'!CT$132,'Capacity Summary'!$B$139:$B$238,0),MATCH('Capacity Backing (Hide)'!$A181,'Capacity Summary'!$I$138:$BH$138,0))&lt;&gt;0,INDEX('Capacity Summary'!$I$139:$BH$238,MATCH('Capacity Backing (Hide)'!CT$132,'Capacity Summary'!$B$139:$B$238,0),MATCH('Capacity Backing (Hide)'!$A181,'Capacity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(Hide)'!$A181,'Capacity Summary'!$I$138:$BH$138,0))="x",INDEX('Capacity Summary'!$C$139:$F$238,MATCH('Capacity Backing (Hide)'!CU$132,'Capacity Summary'!$B$139:$B$238,0),4),IF(INDEX('Capacity Summary'!$I$139:$BH$238,MATCH('Capacity Backing (Hide)'!CU$132,'Capacity Summary'!$B$139:$B$238,0),MATCH('Capacity Backing (Hide)'!$A181,'Capacity Summary'!$I$138:$BH$138,0))&lt;&gt;0,INDEX('Capacity Summary'!$I$139:$BH$238,MATCH('Capacity Backing (Hide)'!CU$132,'Capacity Summary'!$B$139:$B$238,0),MATCH('Capacity Backing (Hide)'!$A181,'Capacity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(Hide)'!$A181,'Capacity Summary'!$I$138:$BH$138,0))="x",INDEX('Capacity Summary'!$C$139:$F$238,MATCH('Capacity Backing (Hide)'!CV$132,'Capacity Summary'!$B$139:$B$238,0),4),IF(INDEX('Capacity Summary'!$I$139:$BH$238,MATCH('Capacity Backing (Hide)'!CV$132,'Capacity Summary'!$B$139:$B$238,0),MATCH('Capacity Backing (Hide)'!$A181,'Capacity Summary'!$I$138:$BH$138,0))&lt;&gt;0,INDEX('Capacity Summary'!$I$139:$BH$238,MATCH('Capacity Backing (Hide)'!CV$132,'Capacity Summary'!$B$139:$B$238,0),MATCH('Capacity Backing (Hide)'!$A181,'Capacity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(Hide)'!$A181,'Capacity Summary'!$I$138:$BH$138,0))="x",INDEX('Capacity Summary'!$C$139:$F$238,MATCH('Capacity Backing (Hide)'!CW$132,'Capacity Summary'!$B$139:$B$238,0),4),IF(INDEX('Capacity Summary'!$I$139:$BH$238,MATCH('Capacity Backing (Hide)'!CW$132,'Capacity Summary'!$B$139:$B$238,0),MATCH('Capacity Backing (Hide)'!$A181,'Capacity Summary'!$I$138:$BH$138,0))&lt;&gt;0,INDEX('Capacity Summary'!$I$139:$BH$238,MATCH('Capacity Backing (Hide)'!CW$132,'Capacity Summary'!$B$139:$B$238,0),MATCH('Capacity Backing (Hide)'!$A181,'Capacity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(Hide)'!$A182,'Capacity Summary'!$I$138:$BH$138,0))="x",INDEX('Capacity Summary'!$C$139:$F$238,MATCH('Capacity Backing (Hide)'!B$132,'Capacity Summary'!$B$139:$B$238,0),4),IF(INDEX('Capacity Summary'!$I$139:$BH$238,MATCH('Capacity Backing (Hide)'!B$132,'Capacity Summary'!$B$139:$B$238,0),MATCH('Capacity Backing (Hide)'!$A182,'Capacity Summary'!$I$138:$BH$138,0))&lt;&gt;0,INDEX('Capacity Summary'!$I$139:$BH$238,MATCH('Capacity Backing (Hide)'!B$132,'Capacity Summary'!$B$139:$B$238,0),MATCH('Capacity Backing (Hide)'!$A182,'Capacity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(Hide)'!$A182,'Capacity Summary'!$I$138:$BH$138,0))="x",INDEX('Capacity Summary'!$C$139:$F$238,MATCH('Capacity Backing (Hide)'!C$132,'Capacity Summary'!$B$139:$B$238,0),4),IF(INDEX('Capacity Summary'!$I$139:$BH$238,MATCH('Capacity Backing (Hide)'!C$132,'Capacity Summary'!$B$139:$B$238,0),MATCH('Capacity Backing (Hide)'!$A182,'Capacity Summary'!$I$138:$BH$138,0))&lt;&gt;0,INDEX('Capacity Summary'!$I$139:$BH$238,MATCH('Capacity Backing (Hide)'!C$132,'Capacity Summary'!$B$139:$B$238,0),MATCH('Capacity Backing (Hide)'!$A182,'Capacity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(Hide)'!$A182,'Capacity Summary'!$I$138:$BH$138,0))="x",INDEX('Capacity Summary'!$C$139:$F$238,MATCH('Capacity Backing (Hide)'!D$132,'Capacity Summary'!$B$139:$B$238,0),4),IF(INDEX('Capacity Summary'!$I$139:$BH$238,MATCH('Capacity Backing (Hide)'!D$132,'Capacity Summary'!$B$139:$B$238,0),MATCH('Capacity Backing (Hide)'!$A182,'Capacity Summary'!$I$138:$BH$138,0))&lt;&gt;0,INDEX('Capacity Summary'!$I$139:$BH$238,MATCH('Capacity Backing (Hide)'!D$132,'Capacity Summary'!$B$139:$B$238,0),MATCH('Capacity Backing (Hide)'!$A182,'Capacity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(Hide)'!$A182,'Capacity Summary'!$I$138:$BH$138,0))="x",INDEX('Capacity Summary'!$C$139:$F$238,MATCH('Capacity Backing (Hide)'!E$132,'Capacity Summary'!$B$139:$B$238,0),4),IF(INDEX('Capacity Summary'!$I$139:$BH$238,MATCH('Capacity Backing (Hide)'!E$132,'Capacity Summary'!$B$139:$B$238,0),MATCH('Capacity Backing (Hide)'!$A182,'Capacity Summary'!$I$138:$BH$138,0))&lt;&gt;0,INDEX('Capacity Summary'!$I$139:$BH$238,MATCH('Capacity Backing (Hide)'!E$132,'Capacity Summary'!$B$139:$B$238,0),MATCH('Capacity Backing (Hide)'!$A182,'Capacity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(Hide)'!$A182,'Capacity Summary'!$I$138:$BH$138,0))="x",INDEX('Capacity Summary'!$C$139:$F$238,MATCH('Capacity Backing (Hide)'!F$132,'Capacity Summary'!$B$139:$B$238,0),4),IF(INDEX('Capacity Summary'!$I$139:$BH$238,MATCH('Capacity Backing (Hide)'!F$132,'Capacity Summary'!$B$139:$B$238,0),MATCH('Capacity Backing (Hide)'!$A182,'Capacity Summary'!$I$138:$BH$138,0))&lt;&gt;0,INDEX('Capacity Summary'!$I$139:$BH$238,MATCH('Capacity Backing (Hide)'!F$132,'Capacity Summary'!$B$139:$B$238,0),MATCH('Capacity Backing (Hide)'!$A182,'Capacity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(Hide)'!$A182,'Capacity Summary'!$I$138:$BH$138,0))="x",INDEX('Capacity Summary'!$C$139:$F$238,MATCH('Capacity Backing (Hide)'!G$132,'Capacity Summary'!$B$139:$B$238,0),4),IF(INDEX('Capacity Summary'!$I$139:$BH$238,MATCH('Capacity Backing (Hide)'!G$132,'Capacity Summary'!$B$139:$B$238,0),MATCH('Capacity Backing (Hide)'!$A182,'Capacity Summary'!$I$138:$BH$138,0))&lt;&gt;0,INDEX('Capacity Summary'!$I$139:$BH$238,MATCH('Capacity Backing (Hide)'!G$132,'Capacity Summary'!$B$139:$B$238,0),MATCH('Capacity Backing (Hide)'!$A182,'Capacity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(Hide)'!$A182,'Capacity Summary'!$I$138:$BH$138,0))="x",INDEX('Capacity Summary'!$C$139:$F$238,MATCH('Capacity Backing (Hide)'!H$132,'Capacity Summary'!$B$139:$B$238,0),4),IF(INDEX('Capacity Summary'!$I$139:$BH$238,MATCH('Capacity Backing (Hide)'!H$132,'Capacity Summary'!$B$139:$B$238,0),MATCH('Capacity Backing (Hide)'!$A182,'Capacity Summary'!$I$138:$BH$138,0))&lt;&gt;0,INDEX('Capacity Summary'!$I$139:$BH$238,MATCH('Capacity Backing (Hide)'!H$132,'Capacity Summary'!$B$139:$B$238,0),MATCH('Capacity Backing (Hide)'!$A182,'Capacity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(Hide)'!$A182,'Capacity Summary'!$I$138:$BH$138,0))="x",INDEX('Capacity Summary'!$C$139:$F$238,MATCH('Capacity Backing (Hide)'!I$132,'Capacity Summary'!$B$139:$B$238,0),4),IF(INDEX('Capacity Summary'!$I$139:$BH$238,MATCH('Capacity Backing (Hide)'!I$132,'Capacity Summary'!$B$139:$B$238,0),MATCH('Capacity Backing (Hide)'!$A182,'Capacity Summary'!$I$138:$BH$138,0))&lt;&gt;0,INDEX('Capacity Summary'!$I$139:$BH$238,MATCH('Capacity Backing (Hide)'!I$132,'Capacity Summary'!$B$139:$B$238,0),MATCH('Capacity Backing (Hide)'!$A182,'Capacity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(Hide)'!$A182,'Capacity Summary'!$I$138:$BH$138,0))="x",INDEX('Capacity Summary'!$C$139:$F$238,MATCH('Capacity Backing (Hide)'!J$132,'Capacity Summary'!$B$139:$B$238,0),4),IF(INDEX('Capacity Summary'!$I$139:$BH$238,MATCH('Capacity Backing (Hide)'!J$132,'Capacity Summary'!$B$139:$B$238,0),MATCH('Capacity Backing (Hide)'!$A182,'Capacity Summary'!$I$138:$BH$138,0))&lt;&gt;0,INDEX('Capacity Summary'!$I$139:$BH$238,MATCH('Capacity Backing (Hide)'!J$132,'Capacity Summary'!$B$139:$B$238,0),MATCH('Capacity Backing (Hide)'!$A182,'Capacity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(Hide)'!$A182,'Capacity Summary'!$I$138:$BH$138,0))="x",INDEX('Capacity Summary'!$C$139:$F$238,MATCH('Capacity Backing (Hide)'!K$132,'Capacity Summary'!$B$139:$B$238,0),4),IF(INDEX('Capacity Summary'!$I$139:$BH$238,MATCH('Capacity Backing (Hide)'!K$132,'Capacity Summary'!$B$139:$B$238,0),MATCH('Capacity Backing (Hide)'!$A182,'Capacity Summary'!$I$138:$BH$138,0))&lt;&gt;0,INDEX('Capacity Summary'!$I$139:$BH$238,MATCH('Capacity Backing (Hide)'!K$132,'Capacity Summary'!$B$139:$B$238,0),MATCH('Capacity Backing (Hide)'!$A182,'Capacity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(Hide)'!$A182,'Capacity Summary'!$I$138:$BH$138,0))="x",INDEX('Capacity Summary'!$C$139:$F$238,MATCH('Capacity Backing (Hide)'!L$132,'Capacity Summary'!$B$139:$B$238,0),4),IF(INDEX('Capacity Summary'!$I$139:$BH$238,MATCH('Capacity Backing (Hide)'!L$132,'Capacity Summary'!$B$139:$B$238,0),MATCH('Capacity Backing (Hide)'!$A182,'Capacity Summary'!$I$138:$BH$138,0))&lt;&gt;0,INDEX('Capacity Summary'!$I$139:$BH$238,MATCH('Capacity Backing (Hide)'!L$132,'Capacity Summary'!$B$139:$B$238,0),MATCH('Capacity Backing (Hide)'!$A182,'Capacity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(Hide)'!$A182,'Capacity Summary'!$I$138:$BH$138,0))="x",INDEX('Capacity Summary'!$C$139:$F$238,MATCH('Capacity Backing (Hide)'!M$132,'Capacity Summary'!$B$139:$B$238,0),4),IF(INDEX('Capacity Summary'!$I$139:$BH$238,MATCH('Capacity Backing (Hide)'!M$132,'Capacity Summary'!$B$139:$B$238,0),MATCH('Capacity Backing (Hide)'!$A182,'Capacity Summary'!$I$138:$BH$138,0))&lt;&gt;0,INDEX('Capacity Summary'!$I$139:$BH$238,MATCH('Capacity Backing (Hide)'!M$132,'Capacity Summary'!$B$139:$B$238,0),MATCH('Capacity Backing (Hide)'!$A182,'Capacity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(Hide)'!$A182,'Capacity Summary'!$I$138:$BH$138,0))="x",INDEX('Capacity Summary'!$C$139:$F$238,MATCH('Capacity Backing (Hide)'!N$132,'Capacity Summary'!$B$139:$B$238,0),4),IF(INDEX('Capacity Summary'!$I$139:$BH$238,MATCH('Capacity Backing (Hide)'!N$132,'Capacity Summary'!$B$139:$B$238,0),MATCH('Capacity Backing (Hide)'!$A182,'Capacity Summary'!$I$138:$BH$138,0))&lt;&gt;0,INDEX('Capacity Summary'!$I$139:$BH$238,MATCH('Capacity Backing (Hide)'!N$132,'Capacity Summary'!$B$139:$B$238,0),MATCH('Capacity Backing (Hide)'!$A182,'Capacity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(Hide)'!$A182,'Capacity Summary'!$I$138:$BH$138,0))="x",INDEX('Capacity Summary'!$C$139:$F$238,MATCH('Capacity Backing (Hide)'!O$132,'Capacity Summary'!$B$139:$B$238,0),4),IF(INDEX('Capacity Summary'!$I$139:$BH$238,MATCH('Capacity Backing (Hide)'!O$132,'Capacity Summary'!$B$139:$B$238,0),MATCH('Capacity Backing (Hide)'!$A182,'Capacity Summary'!$I$138:$BH$138,0))&lt;&gt;0,INDEX('Capacity Summary'!$I$139:$BH$238,MATCH('Capacity Backing (Hide)'!O$132,'Capacity Summary'!$B$139:$B$238,0),MATCH('Capacity Backing (Hide)'!$A182,'Capacity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(Hide)'!$A182,'Capacity Summary'!$I$138:$BH$138,0))="x",INDEX('Capacity Summary'!$C$139:$F$238,MATCH('Capacity Backing (Hide)'!P$132,'Capacity Summary'!$B$139:$B$238,0),4),IF(INDEX('Capacity Summary'!$I$139:$BH$238,MATCH('Capacity Backing (Hide)'!P$132,'Capacity Summary'!$B$139:$B$238,0),MATCH('Capacity Backing (Hide)'!$A182,'Capacity Summary'!$I$138:$BH$138,0))&lt;&gt;0,INDEX('Capacity Summary'!$I$139:$BH$238,MATCH('Capacity Backing (Hide)'!P$132,'Capacity Summary'!$B$139:$B$238,0),MATCH('Capacity Backing (Hide)'!$A182,'Capacity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(Hide)'!$A182,'Capacity Summary'!$I$138:$BH$138,0))="x",INDEX('Capacity Summary'!$C$139:$F$238,MATCH('Capacity Backing (Hide)'!Q$132,'Capacity Summary'!$B$139:$B$238,0),4),IF(INDEX('Capacity Summary'!$I$139:$BH$238,MATCH('Capacity Backing (Hide)'!Q$132,'Capacity Summary'!$B$139:$B$238,0),MATCH('Capacity Backing (Hide)'!$A182,'Capacity Summary'!$I$138:$BH$138,0))&lt;&gt;0,INDEX('Capacity Summary'!$I$139:$BH$238,MATCH('Capacity Backing (Hide)'!Q$132,'Capacity Summary'!$B$139:$B$238,0),MATCH('Capacity Backing (Hide)'!$A182,'Capacity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(Hide)'!$A182,'Capacity Summary'!$I$138:$BH$138,0))="x",INDEX('Capacity Summary'!$C$139:$F$238,MATCH('Capacity Backing (Hide)'!R$132,'Capacity Summary'!$B$139:$B$238,0),4),IF(INDEX('Capacity Summary'!$I$139:$BH$238,MATCH('Capacity Backing (Hide)'!R$132,'Capacity Summary'!$B$139:$B$238,0),MATCH('Capacity Backing (Hide)'!$A182,'Capacity Summary'!$I$138:$BH$138,0))&lt;&gt;0,INDEX('Capacity Summary'!$I$139:$BH$238,MATCH('Capacity Backing (Hide)'!R$132,'Capacity Summary'!$B$139:$B$238,0),MATCH('Capacity Backing (Hide)'!$A182,'Capacity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(Hide)'!$A182,'Capacity Summary'!$I$138:$BH$138,0))="x",INDEX('Capacity Summary'!$C$139:$F$238,MATCH('Capacity Backing (Hide)'!S$132,'Capacity Summary'!$B$139:$B$238,0),4),IF(INDEX('Capacity Summary'!$I$139:$BH$238,MATCH('Capacity Backing (Hide)'!S$132,'Capacity Summary'!$B$139:$B$238,0),MATCH('Capacity Backing (Hide)'!$A182,'Capacity Summary'!$I$138:$BH$138,0))&lt;&gt;0,INDEX('Capacity Summary'!$I$139:$BH$238,MATCH('Capacity Backing (Hide)'!S$132,'Capacity Summary'!$B$139:$B$238,0),MATCH('Capacity Backing (Hide)'!$A182,'Capacity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(Hide)'!$A182,'Capacity Summary'!$I$138:$BH$138,0))="x",INDEX('Capacity Summary'!$C$139:$F$238,MATCH('Capacity Backing (Hide)'!T$132,'Capacity Summary'!$B$139:$B$238,0),4),IF(INDEX('Capacity Summary'!$I$139:$BH$238,MATCH('Capacity Backing (Hide)'!T$132,'Capacity Summary'!$B$139:$B$238,0),MATCH('Capacity Backing (Hide)'!$A182,'Capacity Summary'!$I$138:$BH$138,0))&lt;&gt;0,INDEX('Capacity Summary'!$I$139:$BH$238,MATCH('Capacity Backing (Hide)'!T$132,'Capacity Summary'!$B$139:$B$238,0),MATCH('Capacity Backing (Hide)'!$A182,'Capacity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(Hide)'!$A182,'Capacity Summary'!$I$138:$BH$138,0))="x",INDEX('Capacity Summary'!$C$139:$F$238,MATCH('Capacity Backing (Hide)'!U$132,'Capacity Summary'!$B$139:$B$238,0),4),IF(INDEX('Capacity Summary'!$I$139:$BH$238,MATCH('Capacity Backing (Hide)'!U$132,'Capacity Summary'!$B$139:$B$238,0),MATCH('Capacity Backing (Hide)'!$A182,'Capacity Summary'!$I$138:$BH$138,0))&lt;&gt;0,INDEX('Capacity Summary'!$I$139:$BH$238,MATCH('Capacity Backing (Hide)'!U$132,'Capacity Summary'!$B$139:$B$238,0),MATCH('Capacity Backing (Hide)'!$A182,'Capacity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(Hide)'!$A182,'Capacity Summary'!$I$138:$BH$138,0))="x",INDEX('Capacity Summary'!$C$139:$F$238,MATCH('Capacity Backing (Hide)'!V$132,'Capacity Summary'!$B$139:$B$238,0),4),IF(INDEX('Capacity Summary'!$I$139:$BH$238,MATCH('Capacity Backing (Hide)'!V$132,'Capacity Summary'!$B$139:$B$238,0),MATCH('Capacity Backing (Hide)'!$A182,'Capacity Summary'!$I$138:$BH$138,0))&lt;&gt;0,INDEX('Capacity Summary'!$I$139:$BH$238,MATCH('Capacity Backing (Hide)'!V$132,'Capacity Summary'!$B$139:$B$238,0),MATCH('Capacity Backing (Hide)'!$A182,'Capacity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(Hide)'!$A182,'Capacity Summary'!$I$138:$BH$138,0))="x",INDEX('Capacity Summary'!$C$139:$F$238,MATCH('Capacity Backing (Hide)'!W$132,'Capacity Summary'!$B$139:$B$238,0),4),IF(INDEX('Capacity Summary'!$I$139:$BH$238,MATCH('Capacity Backing (Hide)'!W$132,'Capacity Summary'!$B$139:$B$238,0),MATCH('Capacity Backing (Hide)'!$A182,'Capacity Summary'!$I$138:$BH$138,0))&lt;&gt;0,INDEX('Capacity Summary'!$I$139:$BH$238,MATCH('Capacity Backing (Hide)'!W$132,'Capacity Summary'!$B$139:$B$238,0),MATCH('Capacity Backing (Hide)'!$A182,'Capacity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(Hide)'!$A182,'Capacity Summary'!$I$138:$BH$138,0))="x",INDEX('Capacity Summary'!$C$139:$F$238,MATCH('Capacity Backing (Hide)'!X$132,'Capacity Summary'!$B$139:$B$238,0),4),IF(INDEX('Capacity Summary'!$I$139:$BH$238,MATCH('Capacity Backing (Hide)'!X$132,'Capacity Summary'!$B$139:$B$238,0),MATCH('Capacity Backing (Hide)'!$A182,'Capacity Summary'!$I$138:$BH$138,0))&lt;&gt;0,INDEX('Capacity Summary'!$I$139:$BH$238,MATCH('Capacity Backing (Hide)'!X$132,'Capacity Summary'!$B$139:$B$238,0),MATCH('Capacity Backing (Hide)'!$A182,'Capacity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(Hide)'!$A182,'Capacity Summary'!$I$138:$BH$138,0))="x",INDEX('Capacity Summary'!$C$139:$F$238,MATCH('Capacity Backing (Hide)'!Y$132,'Capacity Summary'!$B$139:$B$238,0),4),IF(INDEX('Capacity Summary'!$I$139:$BH$238,MATCH('Capacity Backing (Hide)'!Y$132,'Capacity Summary'!$B$139:$B$238,0),MATCH('Capacity Backing (Hide)'!$A182,'Capacity Summary'!$I$138:$BH$138,0))&lt;&gt;0,INDEX('Capacity Summary'!$I$139:$BH$238,MATCH('Capacity Backing (Hide)'!Y$132,'Capacity Summary'!$B$139:$B$238,0),MATCH('Capacity Backing (Hide)'!$A182,'Capacity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(Hide)'!$A182,'Capacity Summary'!$I$138:$BH$138,0))="x",INDEX('Capacity Summary'!$C$139:$F$238,MATCH('Capacity Backing (Hide)'!Z$132,'Capacity Summary'!$B$139:$B$238,0),4),IF(INDEX('Capacity Summary'!$I$139:$BH$238,MATCH('Capacity Backing (Hide)'!Z$132,'Capacity Summary'!$B$139:$B$238,0),MATCH('Capacity Backing (Hide)'!$A182,'Capacity Summary'!$I$138:$BH$138,0))&lt;&gt;0,INDEX('Capacity Summary'!$I$139:$BH$238,MATCH('Capacity Backing (Hide)'!Z$132,'Capacity Summary'!$B$139:$B$238,0),MATCH('Capacity Backing (Hide)'!$A182,'Capacity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(Hide)'!$A182,'Capacity Summary'!$I$138:$BH$138,0))="x",INDEX('Capacity Summary'!$C$139:$F$238,MATCH('Capacity Backing (Hide)'!AA$132,'Capacity Summary'!$B$139:$B$238,0),4),IF(INDEX('Capacity Summary'!$I$139:$BH$238,MATCH('Capacity Backing (Hide)'!AA$132,'Capacity Summary'!$B$139:$B$238,0),MATCH('Capacity Backing (Hide)'!$A182,'Capacity Summary'!$I$138:$BH$138,0))&lt;&gt;0,INDEX('Capacity Summary'!$I$139:$BH$238,MATCH('Capacity Backing (Hide)'!AA$132,'Capacity Summary'!$B$139:$B$238,0),MATCH('Capacity Backing (Hide)'!$A182,'Capacity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(Hide)'!$A182,'Capacity Summary'!$I$138:$BH$138,0))="x",INDEX('Capacity Summary'!$C$139:$F$238,MATCH('Capacity Backing (Hide)'!AB$132,'Capacity Summary'!$B$139:$B$238,0),4),IF(INDEX('Capacity Summary'!$I$139:$BH$238,MATCH('Capacity Backing (Hide)'!AB$132,'Capacity Summary'!$B$139:$B$238,0),MATCH('Capacity Backing (Hide)'!$A182,'Capacity Summary'!$I$138:$BH$138,0))&lt;&gt;0,INDEX('Capacity Summary'!$I$139:$BH$238,MATCH('Capacity Backing (Hide)'!AB$132,'Capacity Summary'!$B$139:$B$238,0),MATCH('Capacity Backing (Hide)'!$A182,'Capacity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(Hide)'!$A182,'Capacity Summary'!$I$138:$BH$138,0))="x",INDEX('Capacity Summary'!$C$139:$F$238,MATCH('Capacity Backing (Hide)'!AC$132,'Capacity Summary'!$B$139:$B$238,0),4),IF(INDEX('Capacity Summary'!$I$139:$BH$238,MATCH('Capacity Backing (Hide)'!AC$132,'Capacity Summary'!$B$139:$B$238,0),MATCH('Capacity Backing (Hide)'!$A182,'Capacity Summary'!$I$138:$BH$138,0))&lt;&gt;0,INDEX('Capacity Summary'!$I$139:$BH$238,MATCH('Capacity Backing (Hide)'!AC$132,'Capacity Summary'!$B$139:$B$238,0),MATCH('Capacity Backing (Hide)'!$A182,'Capacity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(Hide)'!$A182,'Capacity Summary'!$I$138:$BH$138,0))="x",INDEX('Capacity Summary'!$C$139:$F$238,MATCH('Capacity Backing (Hide)'!AD$132,'Capacity Summary'!$B$139:$B$238,0),4),IF(INDEX('Capacity Summary'!$I$139:$BH$238,MATCH('Capacity Backing (Hide)'!AD$132,'Capacity Summary'!$B$139:$B$238,0),MATCH('Capacity Backing (Hide)'!$A182,'Capacity Summary'!$I$138:$BH$138,0))&lt;&gt;0,INDEX('Capacity Summary'!$I$139:$BH$238,MATCH('Capacity Backing (Hide)'!AD$132,'Capacity Summary'!$B$139:$B$238,0),MATCH('Capacity Backing (Hide)'!$A182,'Capacity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(Hide)'!$A182,'Capacity Summary'!$I$138:$BH$138,0))="x",INDEX('Capacity Summary'!$C$139:$F$238,MATCH('Capacity Backing (Hide)'!AE$132,'Capacity Summary'!$B$139:$B$238,0),4),IF(INDEX('Capacity Summary'!$I$139:$BH$238,MATCH('Capacity Backing (Hide)'!AE$132,'Capacity Summary'!$B$139:$B$238,0),MATCH('Capacity Backing (Hide)'!$A182,'Capacity Summary'!$I$138:$BH$138,0))&lt;&gt;0,INDEX('Capacity Summary'!$I$139:$BH$238,MATCH('Capacity Backing (Hide)'!AE$132,'Capacity Summary'!$B$139:$B$238,0),MATCH('Capacity Backing (Hide)'!$A182,'Capacity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(Hide)'!$A182,'Capacity Summary'!$I$138:$BH$138,0))="x",INDEX('Capacity Summary'!$C$139:$F$238,MATCH('Capacity Backing (Hide)'!AF$132,'Capacity Summary'!$B$139:$B$238,0),4),IF(INDEX('Capacity Summary'!$I$139:$BH$238,MATCH('Capacity Backing (Hide)'!AF$132,'Capacity Summary'!$B$139:$B$238,0),MATCH('Capacity Backing (Hide)'!$A182,'Capacity Summary'!$I$138:$BH$138,0))&lt;&gt;0,INDEX('Capacity Summary'!$I$139:$BH$238,MATCH('Capacity Backing (Hide)'!AF$132,'Capacity Summary'!$B$139:$B$238,0),MATCH('Capacity Backing (Hide)'!$A182,'Capacity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(Hide)'!$A182,'Capacity Summary'!$I$138:$BH$138,0))="x",INDEX('Capacity Summary'!$C$139:$F$238,MATCH('Capacity Backing (Hide)'!AG$132,'Capacity Summary'!$B$139:$B$238,0),4),IF(INDEX('Capacity Summary'!$I$139:$BH$238,MATCH('Capacity Backing (Hide)'!AG$132,'Capacity Summary'!$B$139:$B$238,0),MATCH('Capacity Backing (Hide)'!$A182,'Capacity Summary'!$I$138:$BH$138,0))&lt;&gt;0,INDEX('Capacity Summary'!$I$139:$BH$238,MATCH('Capacity Backing (Hide)'!AG$132,'Capacity Summary'!$B$139:$B$238,0),MATCH('Capacity Backing (Hide)'!$A182,'Capacity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(Hide)'!$A182,'Capacity Summary'!$I$138:$BH$138,0))="x",INDEX('Capacity Summary'!$C$139:$F$238,MATCH('Capacity Backing (Hide)'!AH$132,'Capacity Summary'!$B$139:$B$238,0),4),IF(INDEX('Capacity Summary'!$I$139:$BH$238,MATCH('Capacity Backing (Hide)'!AH$132,'Capacity Summary'!$B$139:$B$238,0),MATCH('Capacity Backing (Hide)'!$A182,'Capacity Summary'!$I$138:$BH$138,0))&lt;&gt;0,INDEX('Capacity Summary'!$I$139:$BH$238,MATCH('Capacity Backing (Hide)'!AH$132,'Capacity Summary'!$B$139:$B$238,0),MATCH('Capacity Backing (Hide)'!$A182,'Capacity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(Hide)'!$A182,'Capacity Summary'!$I$138:$BH$138,0))="x",INDEX('Capacity Summary'!$C$139:$F$238,MATCH('Capacity Backing (Hide)'!AI$132,'Capacity Summary'!$B$139:$B$238,0),4),IF(INDEX('Capacity Summary'!$I$139:$BH$238,MATCH('Capacity Backing (Hide)'!AI$132,'Capacity Summary'!$B$139:$B$238,0),MATCH('Capacity Backing (Hide)'!$A182,'Capacity Summary'!$I$138:$BH$138,0))&lt;&gt;0,INDEX('Capacity Summary'!$I$139:$BH$238,MATCH('Capacity Backing (Hide)'!AI$132,'Capacity Summary'!$B$139:$B$238,0),MATCH('Capacity Backing (Hide)'!$A182,'Capacity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(Hide)'!$A182,'Capacity Summary'!$I$138:$BH$138,0))="x",INDEX('Capacity Summary'!$C$139:$F$238,MATCH('Capacity Backing (Hide)'!AJ$132,'Capacity Summary'!$B$139:$B$238,0),4),IF(INDEX('Capacity Summary'!$I$139:$BH$238,MATCH('Capacity Backing (Hide)'!AJ$132,'Capacity Summary'!$B$139:$B$238,0),MATCH('Capacity Backing (Hide)'!$A182,'Capacity Summary'!$I$138:$BH$138,0))&lt;&gt;0,INDEX('Capacity Summary'!$I$139:$BH$238,MATCH('Capacity Backing (Hide)'!AJ$132,'Capacity Summary'!$B$139:$B$238,0),MATCH('Capacity Backing (Hide)'!$A182,'Capacity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(Hide)'!$A182,'Capacity Summary'!$I$138:$BH$138,0))="x",INDEX('Capacity Summary'!$C$139:$F$238,MATCH('Capacity Backing (Hide)'!AK$132,'Capacity Summary'!$B$139:$B$238,0),4),IF(INDEX('Capacity Summary'!$I$139:$BH$238,MATCH('Capacity Backing (Hide)'!AK$132,'Capacity Summary'!$B$139:$B$238,0),MATCH('Capacity Backing (Hide)'!$A182,'Capacity Summary'!$I$138:$BH$138,0))&lt;&gt;0,INDEX('Capacity Summary'!$I$139:$BH$238,MATCH('Capacity Backing (Hide)'!AK$132,'Capacity Summary'!$B$139:$B$238,0),MATCH('Capacity Backing (Hide)'!$A182,'Capacity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(Hide)'!$A182,'Capacity Summary'!$I$138:$BH$138,0))="x",INDEX('Capacity Summary'!$C$139:$F$238,MATCH('Capacity Backing (Hide)'!AL$132,'Capacity Summary'!$B$139:$B$238,0),4),IF(INDEX('Capacity Summary'!$I$139:$BH$238,MATCH('Capacity Backing (Hide)'!AL$132,'Capacity Summary'!$B$139:$B$238,0),MATCH('Capacity Backing (Hide)'!$A182,'Capacity Summary'!$I$138:$BH$138,0))&lt;&gt;0,INDEX('Capacity Summary'!$I$139:$BH$238,MATCH('Capacity Backing (Hide)'!AL$132,'Capacity Summary'!$B$139:$B$238,0),MATCH('Capacity Backing (Hide)'!$A182,'Capacity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(Hide)'!$A182,'Capacity Summary'!$I$138:$BH$138,0))="x",INDEX('Capacity Summary'!$C$139:$F$238,MATCH('Capacity Backing (Hide)'!AM$132,'Capacity Summary'!$B$139:$B$238,0),4),IF(INDEX('Capacity Summary'!$I$139:$BH$238,MATCH('Capacity Backing (Hide)'!AM$132,'Capacity Summary'!$B$139:$B$238,0),MATCH('Capacity Backing (Hide)'!$A182,'Capacity Summary'!$I$138:$BH$138,0))&lt;&gt;0,INDEX('Capacity Summary'!$I$139:$BH$238,MATCH('Capacity Backing (Hide)'!AM$132,'Capacity Summary'!$B$139:$B$238,0),MATCH('Capacity Backing (Hide)'!$A182,'Capacity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(Hide)'!$A182,'Capacity Summary'!$I$138:$BH$138,0))="x",INDEX('Capacity Summary'!$C$139:$F$238,MATCH('Capacity Backing (Hide)'!AN$132,'Capacity Summary'!$B$139:$B$238,0),4),IF(INDEX('Capacity Summary'!$I$139:$BH$238,MATCH('Capacity Backing (Hide)'!AN$132,'Capacity Summary'!$B$139:$B$238,0),MATCH('Capacity Backing (Hide)'!$A182,'Capacity Summary'!$I$138:$BH$138,0))&lt;&gt;0,INDEX('Capacity Summary'!$I$139:$BH$238,MATCH('Capacity Backing (Hide)'!AN$132,'Capacity Summary'!$B$139:$B$238,0),MATCH('Capacity Backing (Hide)'!$A182,'Capacity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(Hide)'!$A182,'Capacity Summary'!$I$138:$BH$138,0))="x",INDEX('Capacity Summary'!$C$139:$F$238,MATCH('Capacity Backing (Hide)'!AO$132,'Capacity Summary'!$B$139:$B$238,0),4),IF(INDEX('Capacity Summary'!$I$139:$BH$238,MATCH('Capacity Backing (Hide)'!AO$132,'Capacity Summary'!$B$139:$B$238,0),MATCH('Capacity Backing (Hide)'!$A182,'Capacity Summary'!$I$138:$BH$138,0))&lt;&gt;0,INDEX('Capacity Summary'!$I$139:$BH$238,MATCH('Capacity Backing (Hide)'!AO$132,'Capacity Summary'!$B$139:$B$238,0),MATCH('Capacity Backing (Hide)'!$A182,'Capacity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(Hide)'!$A182,'Capacity Summary'!$I$138:$BH$138,0))="x",INDEX('Capacity Summary'!$C$139:$F$238,MATCH('Capacity Backing (Hide)'!AP$132,'Capacity Summary'!$B$139:$B$238,0),4),IF(INDEX('Capacity Summary'!$I$139:$BH$238,MATCH('Capacity Backing (Hide)'!AP$132,'Capacity Summary'!$B$139:$B$238,0),MATCH('Capacity Backing (Hide)'!$A182,'Capacity Summary'!$I$138:$BH$138,0))&lt;&gt;0,INDEX('Capacity Summary'!$I$139:$BH$238,MATCH('Capacity Backing (Hide)'!AP$132,'Capacity Summary'!$B$139:$B$238,0),MATCH('Capacity Backing (Hide)'!$A182,'Capacity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(Hide)'!$A182,'Capacity Summary'!$I$138:$BH$138,0))="x",INDEX('Capacity Summary'!$C$139:$F$238,MATCH('Capacity Backing (Hide)'!AQ$132,'Capacity Summary'!$B$139:$B$238,0),4),IF(INDEX('Capacity Summary'!$I$139:$BH$238,MATCH('Capacity Backing (Hide)'!AQ$132,'Capacity Summary'!$B$139:$B$238,0),MATCH('Capacity Backing (Hide)'!$A182,'Capacity Summary'!$I$138:$BH$138,0))&lt;&gt;0,INDEX('Capacity Summary'!$I$139:$BH$238,MATCH('Capacity Backing (Hide)'!AQ$132,'Capacity Summary'!$B$139:$B$238,0),MATCH('Capacity Backing (Hide)'!$A182,'Capacity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(Hide)'!$A182,'Capacity Summary'!$I$138:$BH$138,0))="x",INDEX('Capacity Summary'!$C$139:$F$238,MATCH('Capacity Backing (Hide)'!AR$132,'Capacity Summary'!$B$139:$B$238,0),4),IF(INDEX('Capacity Summary'!$I$139:$BH$238,MATCH('Capacity Backing (Hide)'!AR$132,'Capacity Summary'!$B$139:$B$238,0),MATCH('Capacity Backing (Hide)'!$A182,'Capacity Summary'!$I$138:$BH$138,0))&lt;&gt;0,INDEX('Capacity Summary'!$I$139:$BH$238,MATCH('Capacity Backing (Hide)'!AR$132,'Capacity Summary'!$B$139:$B$238,0),MATCH('Capacity Backing (Hide)'!$A182,'Capacity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(Hide)'!$A182,'Capacity Summary'!$I$138:$BH$138,0))="x",INDEX('Capacity Summary'!$C$139:$F$238,MATCH('Capacity Backing (Hide)'!AS$132,'Capacity Summary'!$B$139:$B$238,0),4),IF(INDEX('Capacity Summary'!$I$139:$BH$238,MATCH('Capacity Backing (Hide)'!AS$132,'Capacity Summary'!$B$139:$B$238,0),MATCH('Capacity Backing (Hide)'!$A182,'Capacity Summary'!$I$138:$BH$138,0))&lt;&gt;0,INDEX('Capacity Summary'!$I$139:$BH$238,MATCH('Capacity Backing (Hide)'!AS$132,'Capacity Summary'!$B$139:$B$238,0),MATCH('Capacity Backing (Hide)'!$A182,'Capacity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(Hide)'!$A182,'Capacity Summary'!$I$138:$BH$138,0))="x",INDEX('Capacity Summary'!$C$139:$F$238,MATCH('Capacity Backing (Hide)'!AT$132,'Capacity Summary'!$B$139:$B$238,0),4),IF(INDEX('Capacity Summary'!$I$139:$BH$238,MATCH('Capacity Backing (Hide)'!AT$132,'Capacity Summary'!$B$139:$B$238,0),MATCH('Capacity Backing (Hide)'!$A182,'Capacity Summary'!$I$138:$BH$138,0))&lt;&gt;0,INDEX('Capacity Summary'!$I$139:$BH$238,MATCH('Capacity Backing (Hide)'!AT$132,'Capacity Summary'!$B$139:$B$238,0),MATCH('Capacity Backing (Hide)'!$A182,'Capacity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(Hide)'!$A182,'Capacity Summary'!$I$138:$BH$138,0))="x",INDEX('Capacity Summary'!$C$139:$F$238,MATCH('Capacity Backing (Hide)'!AU$132,'Capacity Summary'!$B$139:$B$238,0),4),IF(INDEX('Capacity Summary'!$I$139:$BH$238,MATCH('Capacity Backing (Hide)'!AU$132,'Capacity Summary'!$B$139:$B$238,0),MATCH('Capacity Backing (Hide)'!$A182,'Capacity Summary'!$I$138:$BH$138,0))&lt;&gt;0,INDEX('Capacity Summary'!$I$139:$BH$238,MATCH('Capacity Backing (Hide)'!AU$132,'Capacity Summary'!$B$139:$B$238,0),MATCH('Capacity Backing (Hide)'!$A182,'Capacity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(Hide)'!$A182,'Capacity Summary'!$I$138:$BH$138,0))="x",INDEX('Capacity Summary'!$C$139:$F$238,MATCH('Capacity Backing (Hide)'!AV$132,'Capacity Summary'!$B$139:$B$238,0),4),IF(INDEX('Capacity Summary'!$I$139:$BH$238,MATCH('Capacity Backing (Hide)'!AV$132,'Capacity Summary'!$B$139:$B$238,0),MATCH('Capacity Backing (Hide)'!$A182,'Capacity Summary'!$I$138:$BH$138,0))&lt;&gt;0,INDEX('Capacity Summary'!$I$139:$BH$238,MATCH('Capacity Backing (Hide)'!AV$132,'Capacity Summary'!$B$139:$B$238,0),MATCH('Capacity Backing (Hide)'!$A182,'Capacity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(Hide)'!$A182,'Capacity Summary'!$I$138:$BH$138,0))="x",INDEX('Capacity Summary'!$C$139:$F$238,MATCH('Capacity Backing (Hide)'!AW$132,'Capacity Summary'!$B$139:$B$238,0),4),IF(INDEX('Capacity Summary'!$I$139:$BH$238,MATCH('Capacity Backing (Hide)'!AW$132,'Capacity Summary'!$B$139:$B$238,0),MATCH('Capacity Backing (Hide)'!$A182,'Capacity Summary'!$I$138:$BH$138,0))&lt;&gt;0,INDEX('Capacity Summary'!$I$139:$BH$238,MATCH('Capacity Backing (Hide)'!AW$132,'Capacity Summary'!$B$139:$B$238,0),MATCH('Capacity Backing (Hide)'!$A182,'Capacity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(Hide)'!$A182,'Capacity Summary'!$I$138:$BH$138,0))="x",INDEX('Capacity Summary'!$C$139:$F$238,MATCH('Capacity Backing (Hide)'!AX$132,'Capacity Summary'!$B$139:$B$238,0),4),IF(INDEX('Capacity Summary'!$I$139:$BH$238,MATCH('Capacity Backing (Hide)'!AX$132,'Capacity Summary'!$B$139:$B$238,0),MATCH('Capacity Backing (Hide)'!$A182,'Capacity Summary'!$I$138:$BH$138,0))&lt;&gt;0,INDEX('Capacity Summary'!$I$139:$BH$238,MATCH('Capacity Backing (Hide)'!AX$132,'Capacity Summary'!$B$139:$B$238,0),MATCH('Capacity Backing (Hide)'!$A182,'Capacity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(Hide)'!$A182,'Capacity Summary'!$I$138:$BH$138,0))="x",INDEX('Capacity Summary'!$C$139:$F$238,MATCH('Capacity Backing (Hide)'!AY$132,'Capacity Summary'!$B$139:$B$238,0),4),IF(INDEX('Capacity Summary'!$I$139:$BH$238,MATCH('Capacity Backing (Hide)'!AY$132,'Capacity Summary'!$B$139:$B$238,0),MATCH('Capacity Backing (Hide)'!$A182,'Capacity Summary'!$I$138:$BH$138,0))&lt;&gt;0,INDEX('Capacity Summary'!$I$139:$BH$238,MATCH('Capacity Backing (Hide)'!AY$132,'Capacity Summary'!$B$139:$B$238,0),MATCH('Capacity Backing (Hide)'!$A182,'Capacity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(Hide)'!$A182,'Capacity Summary'!$I$138:$BH$138,0))="x",INDEX('Capacity Summary'!$C$139:$F$238,MATCH('Capacity Backing (Hide)'!AZ$132,'Capacity Summary'!$B$139:$B$238,0),4),IF(INDEX('Capacity Summary'!$I$139:$BH$238,MATCH('Capacity Backing (Hide)'!AZ$132,'Capacity Summary'!$B$139:$B$238,0),MATCH('Capacity Backing (Hide)'!$A182,'Capacity Summary'!$I$138:$BH$138,0))&lt;&gt;0,INDEX('Capacity Summary'!$I$139:$BH$238,MATCH('Capacity Backing (Hide)'!AZ$132,'Capacity Summary'!$B$139:$B$238,0),MATCH('Capacity Backing (Hide)'!$A182,'Capacity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(Hide)'!$A182,'Capacity Summary'!$I$138:$BH$138,0))="x",INDEX('Capacity Summary'!$C$139:$F$238,MATCH('Capacity Backing (Hide)'!BA$132,'Capacity Summary'!$B$139:$B$238,0),4),IF(INDEX('Capacity Summary'!$I$139:$BH$238,MATCH('Capacity Backing (Hide)'!BA$132,'Capacity Summary'!$B$139:$B$238,0),MATCH('Capacity Backing (Hide)'!$A182,'Capacity Summary'!$I$138:$BH$138,0))&lt;&gt;0,INDEX('Capacity Summary'!$I$139:$BH$238,MATCH('Capacity Backing (Hide)'!BA$132,'Capacity Summary'!$B$139:$B$238,0),MATCH('Capacity Backing (Hide)'!$A182,'Capacity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(Hide)'!$A182,'Capacity Summary'!$I$138:$BH$138,0))="x",INDEX('Capacity Summary'!$C$139:$F$238,MATCH('Capacity Backing (Hide)'!BB$132,'Capacity Summary'!$B$139:$B$238,0),4),IF(INDEX('Capacity Summary'!$I$139:$BH$238,MATCH('Capacity Backing (Hide)'!BB$132,'Capacity Summary'!$B$139:$B$238,0),MATCH('Capacity Backing (Hide)'!$A182,'Capacity Summary'!$I$138:$BH$138,0))&lt;&gt;0,INDEX('Capacity Summary'!$I$139:$BH$238,MATCH('Capacity Backing (Hide)'!BB$132,'Capacity Summary'!$B$139:$B$238,0),MATCH('Capacity Backing (Hide)'!$A182,'Capacity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(Hide)'!$A182,'Capacity Summary'!$I$138:$BH$138,0))="x",INDEX('Capacity Summary'!$C$139:$F$238,MATCH('Capacity Backing (Hide)'!BC$132,'Capacity Summary'!$B$139:$B$238,0),4),IF(INDEX('Capacity Summary'!$I$139:$BH$238,MATCH('Capacity Backing (Hide)'!BC$132,'Capacity Summary'!$B$139:$B$238,0),MATCH('Capacity Backing (Hide)'!$A182,'Capacity Summary'!$I$138:$BH$138,0))&lt;&gt;0,INDEX('Capacity Summary'!$I$139:$BH$238,MATCH('Capacity Backing (Hide)'!BC$132,'Capacity Summary'!$B$139:$B$238,0),MATCH('Capacity Backing (Hide)'!$A182,'Capacity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(Hide)'!$A182,'Capacity Summary'!$I$138:$BH$138,0))="x",INDEX('Capacity Summary'!$C$139:$F$238,MATCH('Capacity Backing (Hide)'!BD$132,'Capacity Summary'!$B$139:$B$238,0),4),IF(INDEX('Capacity Summary'!$I$139:$BH$238,MATCH('Capacity Backing (Hide)'!BD$132,'Capacity Summary'!$B$139:$B$238,0),MATCH('Capacity Backing (Hide)'!$A182,'Capacity Summary'!$I$138:$BH$138,0))&lt;&gt;0,INDEX('Capacity Summary'!$I$139:$BH$238,MATCH('Capacity Backing (Hide)'!BD$132,'Capacity Summary'!$B$139:$B$238,0),MATCH('Capacity Backing (Hide)'!$A182,'Capacity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(Hide)'!$A182,'Capacity Summary'!$I$138:$BH$138,0))="x",INDEX('Capacity Summary'!$C$139:$F$238,MATCH('Capacity Backing (Hide)'!BE$132,'Capacity Summary'!$B$139:$B$238,0),4),IF(INDEX('Capacity Summary'!$I$139:$BH$238,MATCH('Capacity Backing (Hide)'!BE$132,'Capacity Summary'!$B$139:$B$238,0),MATCH('Capacity Backing (Hide)'!$A182,'Capacity Summary'!$I$138:$BH$138,0))&lt;&gt;0,INDEX('Capacity Summary'!$I$139:$BH$238,MATCH('Capacity Backing (Hide)'!BE$132,'Capacity Summary'!$B$139:$B$238,0),MATCH('Capacity Backing (Hide)'!$A182,'Capacity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(Hide)'!$A182,'Capacity Summary'!$I$138:$BH$138,0))="x",INDEX('Capacity Summary'!$C$139:$F$238,MATCH('Capacity Backing (Hide)'!BF$132,'Capacity Summary'!$B$139:$B$238,0),4),IF(INDEX('Capacity Summary'!$I$139:$BH$238,MATCH('Capacity Backing (Hide)'!BF$132,'Capacity Summary'!$B$139:$B$238,0),MATCH('Capacity Backing (Hide)'!$A182,'Capacity Summary'!$I$138:$BH$138,0))&lt;&gt;0,INDEX('Capacity Summary'!$I$139:$BH$238,MATCH('Capacity Backing (Hide)'!BF$132,'Capacity Summary'!$B$139:$B$238,0),MATCH('Capacity Backing (Hide)'!$A182,'Capacity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(Hide)'!$A182,'Capacity Summary'!$I$138:$BH$138,0))="x",INDEX('Capacity Summary'!$C$139:$F$238,MATCH('Capacity Backing (Hide)'!BG$132,'Capacity Summary'!$B$139:$B$238,0),4),IF(INDEX('Capacity Summary'!$I$139:$BH$238,MATCH('Capacity Backing (Hide)'!BG$132,'Capacity Summary'!$B$139:$B$238,0),MATCH('Capacity Backing (Hide)'!$A182,'Capacity Summary'!$I$138:$BH$138,0))&lt;&gt;0,INDEX('Capacity Summary'!$I$139:$BH$238,MATCH('Capacity Backing (Hide)'!BG$132,'Capacity Summary'!$B$139:$B$238,0),MATCH('Capacity Backing (Hide)'!$A182,'Capacity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(Hide)'!$A182,'Capacity Summary'!$I$138:$BH$138,0))="x",INDEX('Capacity Summary'!$C$139:$F$238,MATCH('Capacity Backing (Hide)'!BH$132,'Capacity Summary'!$B$139:$B$238,0),4),IF(INDEX('Capacity Summary'!$I$139:$BH$238,MATCH('Capacity Backing (Hide)'!BH$132,'Capacity Summary'!$B$139:$B$238,0),MATCH('Capacity Backing (Hide)'!$A182,'Capacity Summary'!$I$138:$BH$138,0))&lt;&gt;0,INDEX('Capacity Summary'!$I$139:$BH$238,MATCH('Capacity Backing (Hide)'!BH$132,'Capacity Summary'!$B$139:$B$238,0),MATCH('Capacity Backing (Hide)'!$A182,'Capacity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(Hide)'!$A182,'Capacity Summary'!$I$138:$BH$138,0))="x",INDEX('Capacity Summary'!$C$139:$F$238,MATCH('Capacity Backing (Hide)'!BI$132,'Capacity Summary'!$B$139:$B$238,0),4),IF(INDEX('Capacity Summary'!$I$139:$BH$238,MATCH('Capacity Backing (Hide)'!BI$132,'Capacity Summary'!$B$139:$B$238,0),MATCH('Capacity Backing (Hide)'!$A182,'Capacity Summary'!$I$138:$BH$138,0))&lt;&gt;0,INDEX('Capacity Summary'!$I$139:$BH$238,MATCH('Capacity Backing (Hide)'!BI$132,'Capacity Summary'!$B$139:$B$238,0),MATCH('Capacity Backing (Hide)'!$A182,'Capacity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(Hide)'!$A182,'Capacity Summary'!$I$138:$BH$138,0))="x",INDEX('Capacity Summary'!$C$139:$F$238,MATCH('Capacity Backing (Hide)'!BJ$132,'Capacity Summary'!$B$139:$B$238,0),4),IF(INDEX('Capacity Summary'!$I$139:$BH$238,MATCH('Capacity Backing (Hide)'!BJ$132,'Capacity Summary'!$B$139:$B$238,0),MATCH('Capacity Backing (Hide)'!$A182,'Capacity Summary'!$I$138:$BH$138,0))&lt;&gt;0,INDEX('Capacity Summary'!$I$139:$BH$238,MATCH('Capacity Backing (Hide)'!BJ$132,'Capacity Summary'!$B$139:$B$238,0),MATCH('Capacity Backing (Hide)'!$A182,'Capacity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(Hide)'!$A182,'Capacity Summary'!$I$138:$BH$138,0))="x",INDEX('Capacity Summary'!$C$139:$F$238,MATCH('Capacity Backing (Hide)'!BK$132,'Capacity Summary'!$B$139:$B$238,0),4),IF(INDEX('Capacity Summary'!$I$139:$BH$238,MATCH('Capacity Backing (Hide)'!BK$132,'Capacity Summary'!$B$139:$B$238,0),MATCH('Capacity Backing (Hide)'!$A182,'Capacity Summary'!$I$138:$BH$138,0))&lt;&gt;0,INDEX('Capacity Summary'!$I$139:$BH$238,MATCH('Capacity Backing (Hide)'!BK$132,'Capacity Summary'!$B$139:$B$238,0),MATCH('Capacity Backing (Hide)'!$A182,'Capacity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(Hide)'!$A182,'Capacity Summary'!$I$138:$BH$138,0))="x",INDEX('Capacity Summary'!$C$139:$F$238,MATCH('Capacity Backing (Hide)'!BL$132,'Capacity Summary'!$B$139:$B$238,0),4),IF(INDEX('Capacity Summary'!$I$139:$BH$238,MATCH('Capacity Backing (Hide)'!BL$132,'Capacity Summary'!$B$139:$B$238,0),MATCH('Capacity Backing (Hide)'!$A182,'Capacity Summary'!$I$138:$BH$138,0))&lt;&gt;0,INDEX('Capacity Summary'!$I$139:$BH$238,MATCH('Capacity Backing (Hide)'!BL$132,'Capacity Summary'!$B$139:$B$238,0),MATCH('Capacity Backing (Hide)'!$A182,'Capacity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(Hide)'!$A182,'Capacity Summary'!$I$138:$BH$138,0))="x",INDEX('Capacity Summary'!$C$139:$F$238,MATCH('Capacity Backing (Hide)'!BM$132,'Capacity Summary'!$B$139:$B$238,0),4),IF(INDEX('Capacity Summary'!$I$139:$BH$238,MATCH('Capacity Backing (Hide)'!BM$132,'Capacity Summary'!$B$139:$B$238,0),MATCH('Capacity Backing (Hide)'!$A182,'Capacity Summary'!$I$138:$BH$138,0))&lt;&gt;0,INDEX('Capacity Summary'!$I$139:$BH$238,MATCH('Capacity Backing (Hide)'!BM$132,'Capacity Summary'!$B$139:$B$238,0),MATCH('Capacity Backing (Hide)'!$A182,'Capacity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(Hide)'!$A182,'Capacity Summary'!$I$138:$BH$138,0))="x",INDEX('Capacity Summary'!$C$139:$F$238,MATCH('Capacity Backing (Hide)'!BN$132,'Capacity Summary'!$B$139:$B$238,0),4),IF(INDEX('Capacity Summary'!$I$139:$BH$238,MATCH('Capacity Backing (Hide)'!BN$132,'Capacity Summary'!$B$139:$B$238,0),MATCH('Capacity Backing (Hide)'!$A182,'Capacity Summary'!$I$138:$BH$138,0))&lt;&gt;0,INDEX('Capacity Summary'!$I$139:$BH$238,MATCH('Capacity Backing (Hide)'!BN$132,'Capacity Summary'!$B$139:$B$238,0),MATCH('Capacity Backing (Hide)'!$A182,'Capacity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(Hide)'!$A182,'Capacity Summary'!$I$138:$BH$138,0))="x",INDEX('Capacity Summary'!$C$139:$F$238,MATCH('Capacity Backing (Hide)'!BO$132,'Capacity Summary'!$B$139:$B$238,0),4),IF(INDEX('Capacity Summary'!$I$139:$BH$238,MATCH('Capacity Backing (Hide)'!BO$132,'Capacity Summary'!$B$139:$B$238,0),MATCH('Capacity Backing (Hide)'!$A182,'Capacity Summary'!$I$138:$BH$138,0))&lt;&gt;0,INDEX('Capacity Summary'!$I$139:$BH$238,MATCH('Capacity Backing (Hide)'!BO$132,'Capacity Summary'!$B$139:$B$238,0),MATCH('Capacity Backing (Hide)'!$A182,'Capacity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(Hide)'!$A182,'Capacity Summary'!$I$138:$BH$138,0))="x",INDEX('Capacity Summary'!$C$139:$F$238,MATCH('Capacity Backing (Hide)'!BP$132,'Capacity Summary'!$B$139:$B$238,0),4),IF(INDEX('Capacity Summary'!$I$139:$BH$238,MATCH('Capacity Backing (Hide)'!BP$132,'Capacity Summary'!$B$139:$B$238,0),MATCH('Capacity Backing (Hide)'!$A182,'Capacity Summary'!$I$138:$BH$138,0))&lt;&gt;0,INDEX('Capacity Summary'!$I$139:$BH$238,MATCH('Capacity Backing (Hide)'!BP$132,'Capacity Summary'!$B$139:$B$238,0),MATCH('Capacity Backing (Hide)'!$A182,'Capacity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(Hide)'!$A182,'Capacity Summary'!$I$138:$BH$138,0))="x",INDEX('Capacity Summary'!$C$139:$F$238,MATCH('Capacity Backing (Hide)'!BQ$132,'Capacity Summary'!$B$139:$B$238,0),4),IF(INDEX('Capacity Summary'!$I$139:$BH$238,MATCH('Capacity Backing (Hide)'!BQ$132,'Capacity Summary'!$B$139:$B$238,0),MATCH('Capacity Backing (Hide)'!$A182,'Capacity Summary'!$I$138:$BH$138,0))&lt;&gt;0,INDEX('Capacity Summary'!$I$139:$BH$238,MATCH('Capacity Backing (Hide)'!BQ$132,'Capacity Summary'!$B$139:$B$238,0),MATCH('Capacity Backing (Hide)'!$A182,'Capacity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(Hide)'!$A182,'Capacity Summary'!$I$138:$BH$138,0))="x",INDEX('Capacity Summary'!$C$139:$F$238,MATCH('Capacity Backing (Hide)'!BR$132,'Capacity Summary'!$B$139:$B$238,0),4),IF(INDEX('Capacity Summary'!$I$139:$BH$238,MATCH('Capacity Backing (Hide)'!BR$132,'Capacity Summary'!$B$139:$B$238,0),MATCH('Capacity Backing (Hide)'!$A182,'Capacity Summary'!$I$138:$BH$138,0))&lt;&gt;0,INDEX('Capacity Summary'!$I$139:$BH$238,MATCH('Capacity Backing (Hide)'!BR$132,'Capacity Summary'!$B$139:$B$238,0),MATCH('Capacity Backing (Hide)'!$A182,'Capacity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(Hide)'!$A182,'Capacity Summary'!$I$138:$BH$138,0))="x",INDEX('Capacity Summary'!$C$139:$F$238,MATCH('Capacity Backing (Hide)'!BS$132,'Capacity Summary'!$B$139:$B$238,0),4),IF(INDEX('Capacity Summary'!$I$139:$BH$238,MATCH('Capacity Backing (Hide)'!BS$132,'Capacity Summary'!$B$139:$B$238,0),MATCH('Capacity Backing (Hide)'!$A182,'Capacity Summary'!$I$138:$BH$138,0))&lt;&gt;0,INDEX('Capacity Summary'!$I$139:$BH$238,MATCH('Capacity Backing (Hide)'!BS$132,'Capacity Summary'!$B$139:$B$238,0),MATCH('Capacity Backing (Hide)'!$A182,'Capacity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(Hide)'!$A182,'Capacity Summary'!$I$138:$BH$138,0))="x",INDEX('Capacity Summary'!$C$139:$F$238,MATCH('Capacity Backing (Hide)'!BT$132,'Capacity Summary'!$B$139:$B$238,0),4),IF(INDEX('Capacity Summary'!$I$139:$BH$238,MATCH('Capacity Backing (Hide)'!BT$132,'Capacity Summary'!$B$139:$B$238,0),MATCH('Capacity Backing (Hide)'!$A182,'Capacity Summary'!$I$138:$BH$138,0))&lt;&gt;0,INDEX('Capacity Summary'!$I$139:$BH$238,MATCH('Capacity Backing (Hide)'!BT$132,'Capacity Summary'!$B$139:$B$238,0),MATCH('Capacity Backing (Hide)'!$A182,'Capacity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(Hide)'!$A182,'Capacity Summary'!$I$138:$BH$138,0))="x",INDEX('Capacity Summary'!$C$139:$F$238,MATCH('Capacity Backing (Hide)'!BU$132,'Capacity Summary'!$B$139:$B$238,0),4),IF(INDEX('Capacity Summary'!$I$139:$BH$238,MATCH('Capacity Backing (Hide)'!BU$132,'Capacity Summary'!$B$139:$B$238,0),MATCH('Capacity Backing (Hide)'!$A182,'Capacity Summary'!$I$138:$BH$138,0))&lt;&gt;0,INDEX('Capacity Summary'!$I$139:$BH$238,MATCH('Capacity Backing (Hide)'!BU$132,'Capacity Summary'!$B$139:$B$238,0),MATCH('Capacity Backing (Hide)'!$A182,'Capacity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(Hide)'!$A182,'Capacity Summary'!$I$138:$BH$138,0))="x",INDEX('Capacity Summary'!$C$139:$F$238,MATCH('Capacity Backing (Hide)'!BV$132,'Capacity Summary'!$B$139:$B$238,0),4),IF(INDEX('Capacity Summary'!$I$139:$BH$238,MATCH('Capacity Backing (Hide)'!BV$132,'Capacity Summary'!$B$139:$B$238,0),MATCH('Capacity Backing (Hide)'!$A182,'Capacity Summary'!$I$138:$BH$138,0))&lt;&gt;0,INDEX('Capacity Summary'!$I$139:$BH$238,MATCH('Capacity Backing (Hide)'!BV$132,'Capacity Summary'!$B$139:$B$238,0),MATCH('Capacity Backing (Hide)'!$A182,'Capacity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(Hide)'!$A182,'Capacity Summary'!$I$138:$BH$138,0))="x",INDEX('Capacity Summary'!$C$139:$F$238,MATCH('Capacity Backing (Hide)'!BW$132,'Capacity Summary'!$B$139:$B$238,0),4),IF(INDEX('Capacity Summary'!$I$139:$BH$238,MATCH('Capacity Backing (Hide)'!BW$132,'Capacity Summary'!$B$139:$B$238,0),MATCH('Capacity Backing (Hide)'!$A182,'Capacity Summary'!$I$138:$BH$138,0))&lt;&gt;0,INDEX('Capacity Summary'!$I$139:$BH$238,MATCH('Capacity Backing (Hide)'!BW$132,'Capacity Summary'!$B$139:$B$238,0),MATCH('Capacity Backing (Hide)'!$A182,'Capacity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(Hide)'!$A182,'Capacity Summary'!$I$138:$BH$138,0))="x",INDEX('Capacity Summary'!$C$139:$F$238,MATCH('Capacity Backing (Hide)'!BX$132,'Capacity Summary'!$B$139:$B$238,0),4),IF(INDEX('Capacity Summary'!$I$139:$BH$238,MATCH('Capacity Backing (Hide)'!BX$132,'Capacity Summary'!$B$139:$B$238,0),MATCH('Capacity Backing (Hide)'!$A182,'Capacity Summary'!$I$138:$BH$138,0))&lt;&gt;0,INDEX('Capacity Summary'!$I$139:$BH$238,MATCH('Capacity Backing (Hide)'!BX$132,'Capacity Summary'!$B$139:$B$238,0),MATCH('Capacity Backing (Hide)'!$A182,'Capacity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(Hide)'!$A182,'Capacity Summary'!$I$138:$BH$138,0))="x",INDEX('Capacity Summary'!$C$139:$F$238,MATCH('Capacity Backing (Hide)'!BY$132,'Capacity Summary'!$B$139:$B$238,0),4),IF(INDEX('Capacity Summary'!$I$139:$BH$238,MATCH('Capacity Backing (Hide)'!BY$132,'Capacity Summary'!$B$139:$B$238,0),MATCH('Capacity Backing (Hide)'!$A182,'Capacity Summary'!$I$138:$BH$138,0))&lt;&gt;0,INDEX('Capacity Summary'!$I$139:$BH$238,MATCH('Capacity Backing (Hide)'!BY$132,'Capacity Summary'!$B$139:$B$238,0),MATCH('Capacity Backing (Hide)'!$A182,'Capacity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(Hide)'!$A182,'Capacity Summary'!$I$138:$BH$138,0))="x",INDEX('Capacity Summary'!$C$139:$F$238,MATCH('Capacity Backing (Hide)'!BZ$132,'Capacity Summary'!$B$139:$B$238,0),4),IF(INDEX('Capacity Summary'!$I$139:$BH$238,MATCH('Capacity Backing (Hide)'!BZ$132,'Capacity Summary'!$B$139:$B$238,0),MATCH('Capacity Backing (Hide)'!$A182,'Capacity Summary'!$I$138:$BH$138,0))&lt;&gt;0,INDEX('Capacity Summary'!$I$139:$BH$238,MATCH('Capacity Backing (Hide)'!BZ$132,'Capacity Summary'!$B$139:$B$238,0),MATCH('Capacity Backing (Hide)'!$A182,'Capacity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(Hide)'!$A182,'Capacity Summary'!$I$138:$BH$138,0))="x",INDEX('Capacity Summary'!$C$139:$F$238,MATCH('Capacity Backing (Hide)'!CA$132,'Capacity Summary'!$B$139:$B$238,0),4),IF(INDEX('Capacity Summary'!$I$139:$BH$238,MATCH('Capacity Backing (Hide)'!CA$132,'Capacity Summary'!$B$139:$B$238,0),MATCH('Capacity Backing (Hide)'!$A182,'Capacity Summary'!$I$138:$BH$138,0))&lt;&gt;0,INDEX('Capacity Summary'!$I$139:$BH$238,MATCH('Capacity Backing (Hide)'!CA$132,'Capacity Summary'!$B$139:$B$238,0),MATCH('Capacity Backing (Hide)'!$A182,'Capacity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(Hide)'!$A182,'Capacity Summary'!$I$138:$BH$138,0))="x",INDEX('Capacity Summary'!$C$139:$F$238,MATCH('Capacity Backing (Hide)'!CB$132,'Capacity Summary'!$B$139:$B$238,0),4),IF(INDEX('Capacity Summary'!$I$139:$BH$238,MATCH('Capacity Backing (Hide)'!CB$132,'Capacity Summary'!$B$139:$B$238,0),MATCH('Capacity Backing (Hide)'!$A182,'Capacity Summary'!$I$138:$BH$138,0))&lt;&gt;0,INDEX('Capacity Summary'!$I$139:$BH$238,MATCH('Capacity Backing (Hide)'!CB$132,'Capacity Summary'!$B$139:$B$238,0),MATCH('Capacity Backing (Hide)'!$A182,'Capacity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(Hide)'!$A182,'Capacity Summary'!$I$138:$BH$138,0))="x",INDEX('Capacity Summary'!$C$139:$F$238,MATCH('Capacity Backing (Hide)'!CC$132,'Capacity Summary'!$B$139:$B$238,0),4),IF(INDEX('Capacity Summary'!$I$139:$BH$238,MATCH('Capacity Backing (Hide)'!CC$132,'Capacity Summary'!$B$139:$B$238,0),MATCH('Capacity Backing (Hide)'!$A182,'Capacity Summary'!$I$138:$BH$138,0))&lt;&gt;0,INDEX('Capacity Summary'!$I$139:$BH$238,MATCH('Capacity Backing (Hide)'!CC$132,'Capacity Summary'!$B$139:$B$238,0),MATCH('Capacity Backing (Hide)'!$A182,'Capacity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(Hide)'!$A182,'Capacity Summary'!$I$138:$BH$138,0))="x",INDEX('Capacity Summary'!$C$139:$F$238,MATCH('Capacity Backing (Hide)'!CD$132,'Capacity Summary'!$B$139:$B$238,0),4),IF(INDEX('Capacity Summary'!$I$139:$BH$238,MATCH('Capacity Backing (Hide)'!CD$132,'Capacity Summary'!$B$139:$B$238,0),MATCH('Capacity Backing (Hide)'!$A182,'Capacity Summary'!$I$138:$BH$138,0))&lt;&gt;0,INDEX('Capacity Summary'!$I$139:$BH$238,MATCH('Capacity Backing (Hide)'!CD$132,'Capacity Summary'!$B$139:$B$238,0),MATCH('Capacity Backing (Hide)'!$A182,'Capacity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(Hide)'!$A182,'Capacity Summary'!$I$138:$BH$138,0))="x",INDEX('Capacity Summary'!$C$139:$F$238,MATCH('Capacity Backing (Hide)'!CE$132,'Capacity Summary'!$B$139:$B$238,0),4),IF(INDEX('Capacity Summary'!$I$139:$BH$238,MATCH('Capacity Backing (Hide)'!CE$132,'Capacity Summary'!$B$139:$B$238,0),MATCH('Capacity Backing (Hide)'!$A182,'Capacity Summary'!$I$138:$BH$138,0))&lt;&gt;0,INDEX('Capacity Summary'!$I$139:$BH$238,MATCH('Capacity Backing (Hide)'!CE$132,'Capacity Summary'!$B$139:$B$238,0),MATCH('Capacity Backing (Hide)'!$A182,'Capacity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(Hide)'!$A182,'Capacity Summary'!$I$138:$BH$138,0))="x",INDEX('Capacity Summary'!$C$139:$F$238,MATCH('Capacity Backing (Hide)'!CF$132,'Capacity Summary'!$B$139:$B$238,0),4),IF(INDEX('Capacity Summary'!$I$139:$BH$238,MATCH('Capacity Backing (Hide)'!CF$132,'Capacity Summary'!$B$139:$B$238,0),MATCH('Capacity Backing (Hide)'!$A182,'Capacity Summary'!$I$138:$BH$138,0))&lt;&gt;0,INDEX('Capacity Summary'!$I$139:$BH$238,MATCH('Capacity Backing (Hide)'!CF$132,'Capacity Summary'!$B$139:$B$238,0),MATCH('Capacity Backing (Hide)'!$A182,'Capacity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(Hide)'!$A182,'Capacity Summary'!$I$138:$BH$138,0))="x",INDEX('Capacity Summary'!$C$139:$F$238,MATCH('Capacity Backing (Hide)'!CG$132,'Capacity Summary'!$B$139:$B$238,0),4),IF(INDEX('Capacity Summary'!$I$139:$BH$238,MATCH('Capacity Backing (Hide)'!CG$132,'Capacity Summary'!$B$139:$B$238,0),MATCH('Capacity Backing (Hide)'!$A182,'Capacity Summary'!$I$138:$BH$138,0))&lt;&gt;0,INDEX('Capacity Summary'!$I$139:$BH$238,MATCH('Capacity Backing (Hide)'!CG$132,'Capacity Summary'!$B$139:$B$238,0),MATCH('Capacity Backing (Hide)'!$A182,'Capacity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(Hide)'!$A182,'Capacity Summary'!$I$138:$BH$138,0))="x",INDEX('Capacity Summary'!$C$139:$F$238,MATCH('Capacity Backing (Hide)'!CH$132,'Capacity Summary'!$B$139:$B$238,0),4),IF(INDEX('Capacity Summary'!$I$139:$BH$238,MATCH('Capacity Backing (Hide)'!CH$132,'Capacity Summary'!$B$139:$B$238,0),MATCH('Capacity Backing (Hide)'!$A182,'Capacity Summary'!$I$138:$BH$138,0))&lt;&gt;0,INDEX('Capacity Summary'!$I$139:$BH$238,MATCH('Capacity Backing (Hide)'!CH$132,'Capacity Summary'!$B$139:$B$238,0),MATCH('Capacity Backing (Hide)'!$A182,'Capacity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(Hide)'!$A182,'Capacity Summary'!$I$138:$BH$138,0))="x",INDEX('Capacity Summary'!$C$139:$F$238,MATCH('Capacity Backing (Hide)'!CI$132,'Capacity Summary'!$B$139:$B$238,0),4),IF(INDEX('Capacity Summary'!$I$139:$BH$238,MATCH('Capacity Backing (Hide)'!CI$132,'Capacity Summary'!$B$139:$B$238,0),MATCH('Capacity Backing (Hide)'!$A182,'Capacity Summary'!$I$138:$BH$138,0))&lt;&gt;0,INDEX('Capacity Summary'!$I$139:$BH$238,MATCH('Capacity Backing (Hide)'!CI$132,'Capacity Summary'!$B$139:$B$238,0),MATCH('Capacity Backing (Hide)'!$A182,'Capacity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(Hide)'!$A182,'Capacity Summary'!$I$138:$BH$138,0))="x",INDEX('Capacity Summary'!$C$139:$F$238,MATCH('Capacity Backing (Hide)'!CJ$132,'Capacity Summary'!$B$139:$B$238,0),4),IF(INDEX('Capacity Summary'!$I$139:$BH$238,MATCH('Capacity Backing (Hide)'!CJ$132,'Capacity Summary'!$B$139:$B$238,0),MATCH('Capacity Backing (Hide)'!$A182,'Capacity Summary'!$I$138:$BH$138,0))&lt;&gt;0,INDEX('Capacity Summary'!$I$139:$BH$238,MATCH('Capacity Backing (Hide)'!CJ$132,'Capacity Summary'!$B$139:$B$238,0),MATCH('Capacity Backing (Hide)'!$A182,'Capacity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(Hide)'!$A182,'Capacity Summary'!$I$138:$BH$138,0))="x",INDEX('Capacity Summary'!$C$139:$F$238,MATCH('Capacity Backing (Hide)'!CK$132,'Capacity Summary'!$B$139:$B$238,0),4),IF(INDEX('Capacity Summary'!$I$139:$BH$238,MATCH('Capacity Backing (Hide)'!CK$132,'Capacity Summary'!$B$139:$B$238,0),MATCH('Capacity Backing (Hide)'!$A182,'Capacity Summary'!$I$138:$BH$138,0))&lt;&gt;0,INDEX('Capacity Summary'!$I$139:$BH$238,MATCH('Capacity Backing (Hide)'!CK$132,'Capacity Summary'!$B$139:$B$238,0),MATCH('Capacity Backing (Hide)'!$A182,'Capacity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(Hide)'!$A182,'Capacity Summary'!$I$138:$BH$138,0))="x",INDEX('Capacity Summary'!$C$139:$F$238,MATCH('Capacity Backing (Hide)'!CL$132,'Capacity Summary'!$B$139:$B$238,0),4),IF(INDEX('Capacity Summary'!$I$139:$BH$238,MATCH('Capacity Backing (Hide)'!CL$132,'Capacity Summary'!$B$139:$B$238,0),MATCH('Capacity Backing (Hide)'!$A182,'Capacity Summary'!$I$138:$BH$138,0))&lt;&gt;0,INDEX('Capacity Summary'!$I$139:$BH$238,MATCH('Capacity Backing (Hide)'!CL$132,'Capacity Summary'!$B$139:$B$238,0),MATCH('Capacity Backing (Hide)'!$A182,'Capacity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(Hide)'!$A182,'Capacity Summary'!$I$138:$BH$138,0))="x",INDEX('Capacity Summary'!$C$139:$F$238,MATCH('Capacity Backing (Hide)'!CM$132,'Capacity Summary'!$B$139:$B$238,0),4),IF(INDEX('Capacity Summary'!$I$139:$BH$238,MATCH('Capacity Backing (Hide)'!CM$132,'Capacity Summary'!$B$139:$B$238,0),MATCH('Capacity Backing (Hide)'!$A182,'Capacity Summary'!$I$138:$BH$138,0))&lt;&gt;0,INDEX('Capacity Summary'!$I$139:$BH$238,MATCH('Capacity Backing (Hide)'!CM$132,'Capacity Summary'!$B$139:$B$238,0),MATCH('Capacity Backing (Hide)'!$A182,'Capacity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(Hide)'!$A182,'Capacity Summary'!$I$138:$BH$138,0))="x",INDEX('Capacity Summary'!$C$139:$F$238,MATCH('Capacity Backing (Hide)'!CN$132,'Capacity Summary'!$B$139:$B$238,0),4),IF(INDEX('Capacity Summary'!$I$139:$BH$238,MATCH('Capacity Backing (Hide)'!CN$132,'Capacity Summary'!$B$139:$B$238,0),MATCH('Capacity Backing (Hide)'!$A182,'Capacity Summary'!$I$138:$BH$138,0))&lt;&gt;0,INDEX('Capacity Summary'!$I$139:$BH$238,MATCH('Capacity Backing (Hide)'!CN$132,'Capacity Summary'!$B$139:$B$238,0),MATCH('Capacity Backing (Hide)'!$A182,'Capacity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(Hide)'!$A182,'Capacity Summary'!$I$138:$BH$138,0))="x",INDEX('Capacity Summary'!$C$139:$F$238,MATCH('Capacity Backing (Hide)'!CO$132,'Capacity Summary'!$B$139:$B$238,0),4),IF(INDEX('Capacity Summary'!$I$139:$BH$238,MATCH('Capacity Backing (Hide)'!CO$132,'Capacity Summary'!$B$139:$B$238,0),MATCH('Capacity Backing (Hide)'!$A182,'Capacity Summary'!$I$138:$BH$138,0))&lt;&gt;0,INDEX('Capacity Summary'!$I$139:$BH$238,MATCH('Capacity Backing (Hide)'!CO$132,'Capacity Summary'!$B$139:$B$238,0),MATCH('Capacity Backing (Hide)'!$A182,'Capacity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(Hide)'!$A182,'Capacity Summary'!$I$138:$BH$138,0))="x",INDEX('Capacity Summary'!$C$139:$F$238,MATCH('Capacity Backing (Hide)'!CP$132,'Capacity Summary'!$B$139:$B$238,0),4),IF(INDEX('Capacity Summary'!$I$139:$BH$238,MATCH('Capacity Backing (Hide)'!CP$132,'Capacity Summary'!$B$139:$B$238,0),MATCH('Capacity Backing (Hide)'!$A182,'Capacity Summary'!$I$138:$BH$138,0))&lt;&gt;0,INDEX('Capacity Summary'!$I$139:$BH$238,MATCH('Capacity Backing (Hide)'!CP$132,'Capacity Summary'!$B$139:$B$238,0),MATCH('Capacity Backing (Hide)'!$A182,'Capacity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(Hide)'!$A182,'Capacity Summary'!$I$138:$BH$138,0))="x",INDEX('Capacity Summary'!$C$139:$F$238,MATCH('Capacity Backing (Hide)'!CQ$132,'Capacity Summary'!$B$139:$B$238,0),4),IF(INDEX('Capacity Summary'!$I$139:$BH$238,MATCH('Capacity Backing (Hide)'!CQ$132,'Capacity Summary'!$B$139:$B$238,0),MATCH('Capacity Backing (Hide)'!$A182,'Capacity Summary'!$I$138:$BH$138,0))&lt;&gt;0,INDEX('Capacity Summary'!$I$139:$BH$238,MATCH('Capacity Backing (Hide)'!CQ$132,'Capacity Summary'!$B$139:$B$238,0),MATCH('Capacity Backing (Hide)'!$A182,'Capacity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(Hide)'!$A182,'Capacity Summary'!$I$138:$BH$138,0))="x",INDEX('Capacity Summary'!$C$139:$F$238,MATCH('Capacity Backing (Hide)'!CR$132,'Capacity Summary'!$B$139:$B$238,0),4),IF(INDEX('Capacity Summary'!$I$139:$BH$238,MATCH('Capacity Backing (Hide)'!CR$132,'Capacity Summary'!$B$139:$B$238,0),MATCH('Capacity Backing (Hide)'!$A182,'Capacity Summary'!$I$138:$BH$138,0))&lt;&gt;0,INDEX('Capacity Summary'!$I$139:$BH$238,MATCH('Capacity Backing (Hide)'!CR$132,'Capacity Summary'!$B$139:$B$238,0),MATCH('Capacity Backing (Hide)'!$A182,'Capacity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(Hide)'!$A182,'Capacity Summary'!$I$138:$BH$138,0))="x",INDEX('Capacity Summary'!$C$139:$F$238,MATCH('Capacity Backing (Hide)'!CS$132,'Capacity Summary'!$B$139:$B$238,0),4),IF(INDEX('Capacity Summary'!$I$139:$BH$238,MATCH('Capacity Backing (Hide)'!CS$132,'Capacity Summary'!$B$139:$B$238,0),MATCH('Capacity Backing (Hide)'!$A182,'Capacity Summary'!$I$138:$BH$138,0))&lt;&gt;0,INDEX('Capacity Summary'!$I$139:$BH$238,MATCH('Capacity Backing (Hide)'!CS$132,'Capacity Summary'!$B$139:$B$238,0),MATCH('Capacity Backing (Hide)'!$A182,'Capacity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(Hide)'!$A182,'Capacity Summary'!$I$138:$BH$138,0))="x",INDEX('Capacity Summary'!$C$139:$F$238,MATCH('Capacity Backing (Hide)'!CT$132,'Capacity Summary'!$B$139:$B$238,0),4),IF(INDEX('Capacity Summary'!$I$139:$BH$238,MATCH('Capacity Backing (Hide)'!CT$132,'Capacity Summary'!$B$139:$B$238,0),MATCH('Capacity Backing (Hide)'!$A182,'Capacity Summary'!$I$138:$BH$138,0))&lt;&gt;0,INDEX('Capacity Summary'!$I$139:$BH$238,MATCH('Capacity Backing (Hide)'!CT$132,'Capacity Summary'!$B$139:$B$238,0),MATCH('Capacity Backing (Hide)'!$A182,'Capacity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(Hide)'!$A182,'Capacity Summary'!$I$138:$BH$138,0))="x",INDEX('Capacity Summary'!$C$139:$F$238,MATCH('Capacity Backing (Hide)'!CU$132,'Capacity Summary'!$B$139:$B$238,0),4),IF(INDEX('Capacity Summary'!$I$139:$BH$238,MATCH('Capacity Backing (Hide)'!CU$132,'Capacity Summary'!$B$139:$B$238,0),MATCH('Capacity Backing (Hide)'!$A182,'Capacity Summary'!$I$138:$BH$138,0))&lt;&gt;0,INDEX('Capacity Summary'!$I$139:$BH$238,MATCH('Capacity Backing (Hide)'!CU$132,'Capacity Summary'!$B$139:$B$238,0),MATCH('Capacity Backing (Hide)'!$A182,'Capacity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(Hide)'!$A182,'Capacity Summary'!$I$138:$BH$138,0))="x",INDEX('Capacity Summary'!$C$139:$F$238,MATCH('Capacity Backing (Hide)'!CV$132,'Capacity Summary'!$B$139:$B$238,0),4),IF(INDEX('Capacity Summary'!$I$139:$BH$238,MATCH('Capacity Backing (Hide)'!CV$132,'Capacity Summary'!$B$139:$B$238,0),MATCH('Capacity Backing (Hide)'!$A182,'Capacity Summary'!$I$138:$BH$138,0))&lt;&gt;0,INDEX('Capacity Summary'!$I$139:$BH$238,MATCH('Capacity Backing (Hide)'!CV$132,'Capacity Summary'!$B$139:$B$238,0),MATCH('Capacity Backing (Hide)'!$A182,'Capacity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(Hide)'!$A182,'Capacity Summary'!$I$138:$BH$138,0))="x",INDEX('Capacity Summary'!$C$139:$F$238,MATCH('Capacity Backing (Hide)'!CW$132,'Capacity Summary'!$B$139:$B$238,0),4),IF(INDEX('Capacity Summary'!$I$139:$BH$238,MATCH('Capacity Backing (Hide)'!CW$132,'Capacity Summary'!$B$139:$B$238,0),MATCH('Capacity Backing (Hide)'!$A182,'Capacity Summary'!$I$138:$BH$138,0))&lt;&gt;0,INDEX('Capacity Summary'!$I$139:$BH$238,MATCH('Capacity Backing (Hide)'!CW$132,'Capacity Summary'!$B$139:$B$238,0),MATCH('Capacity Backing (Hide)'!$A182,'Capacity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(Hide)'!$A183,'Capacity Summary'!$I$138:$BH$138,0))="x",INDEX('Capacity Summary'!$C$139:$F$238,MATCH('Capacity Backing (Hide)'!B$132,'Capacity Summary'!$B$139:$B$238,0),4),IF(INDEX('Capacity Summary'!$I$139:$BH$238,MATCH('Capacity Backing (Hide)'!B$132,'Capacity Summary'!$B$139:$B$238,0),MATCH('Capacity Backing (Hide)'!$A183,'Capacity Summary'!$I$138:$BH$138,0))&lt;&gt;0,INDEX('Capacity Summary'!$I$139:$BH$238,MATCH('Capacity Backing (Hide)'!B$132,'Capacity Summary'!$B$139:$B$238,0),MATCH('Capacity Backing (Hide)'!$A183,'Capacity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(Hide)'!$A183,'Capacity Summary'!$I$138:$BH$138,0))="x",INDEX('Capacity Summary'!$C$139:$F$238,MATCH('Capacity Backing (Hide)'!C$132,'Capacity Summary'!$B$139:$B$238,0),4),IF(INDEX('Capacity Summary'!$I$139:$BH$238,MATCH('Capacity Backing (Hide)'!C$132,'Capacity Summary'!$B$139:$B$238,0),MATCH('Capacity Backing (Hide)'!$A183,'Capacity Summary'!$I$138:$BH$138,0))&lt;&gt;0,INDEX('Capacity Summary'!$I$139:$BH$238,MATCH('Capacity Backing (Hide)'!C$132,'Capacity Summary'!$B$139:$B$238,0),MATCH('Capacity Backing (Hide)'!$A183,'Capacity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(Hide)'!$A183,'Capacity Summary'!$I$138:$BH$138,0))="x",INDEX('Capacity Summary'!$C$139:$F$238,MATCH('Capacity Backing (Hide)'!D$132,'Capacity Summary'!$B$139:$B$238,0),4),IF(INDEX('Capacity Summary'!$I$139:$BH$238,MATCH('Capacity Backing (Hide)'!D$132,'Capacity Summary'!$B$139:$B$238,0),MATCH('Capacity Backing (Hide)'!$A183,'Capacity Summary'!$I$138:$BH$138,0))&lt;&gt;0,INDEX('Capacity Summary'!$I$139:$BH$238,MATCH('Capacity Backing (Hide)'!D$132,'Capacity Summary'!$B$139:$B$238,0),MATCH('Capacity Backing (Hide)'!$A183,'Capacity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(Hide)'!$A183,'Capacity Summary'!$I$138:$BH$138,0))="x",INDEX('Capacity Summary'!$C$139:$F$238,MATCH('Capacity Backing (Hide)'!E$132,'Capacity Summary'!$B$139:$B$238,0),4),IF(INDEX('Capacity Summary'!$I$139:$BH$238,MATCH('Capacity Backing (Hide)'!E$132,'Capacity Summary'!$B$139:$B$238,0),MATCH('Capacity Backing (Hide)'!$A183,'Capacity Summary'!$I$138:$BH$138,0))&lt;&gt;0,INDEX('Capacity Summary'!$I$139:$BH$238,MATCH('Capacity Backing (Hide)'!E$132,'Capacity Summary'!$B$139:$B$238,0),MATCH('Capacity Backing (Hide)'!$A183,'Capacity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(Hide)'!$A183,'Capacity Summary'!$I$138:$BH$138,0))="x",INDEX('Capacity Summary'!$C$139:$F$238,MATCH('Capacity Backing (Hide)'!F$132,'Capacity Summary'!$B$139:$B$238,0),4),IF(INDEX('Capacity Summary'!$I$139:$BH$238,MATCH('Capacity Backing (Hide)'!F$132,'Capacity Summary'!$B$139:$B$238,0),MATCH('Capacity Backing (Hide)'!$A183,'Capacity Summary'!$I$138:$BH$138,0))&lt;&gt;0,INDEX('Capacity Summary'!$I$139:$BH$238,MATCH('Capacity Backing (Hide)'!F$132,'Capacity Summary'!$B$139:$B$238,0),MATCH('Capacity Backing (Hide)'!$A183,'Capacity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(Hide)'!$A183,'Capacity Summary'!$I$138:$BH$138,0))="x",INDEX('Capacity Summary'!$C$139:$F$238,MATCH('Capacity Backing (Hide)'!G$132,'Capacity Summary'!$B$139:$B$238,0),4),IF(INDEX('Capacity Summary'!$I$139:$BH$238,MATCH('Capacity Backing (Hide)'!G$132,'Capacity Summary'!$B$139:$B$238,0),MATCH('Capacity Backing (Hide)'!$A183,'Capacity Summary'!$I$138:$BH$138,0))&lt;&gt;0,INDEX('Capacity Summary'!$I$139:$BH$238,MATCH('Capacity Backing (Hide)'!G$132,'Capacity Summary'!$B$139:$B$238,0),MATCH('Capacity Backing (Hide)'!$A183,'Capacity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(Hide)'!$A183,'Capacity Summary'!$I$138:$BH$138,0))="x",INDEX('Capacity Summary'!$C$139:$F$238,MATCH('Capacity Backing (Hide)'!H$132,'Capacity Summary'!$B$139:$B$238,0),4),IF(INDEX('Capacity Summary'!$I$139:$BH$238,MATCH('Capacity Backing (Hide)'!H$132,'Capacity Summary'!$B$139:$B$238,0),MATCH('Capacity Backing (Hide)'!$A183,'Capacity Summary'!$I$138:$BH$138,0))&lt;&gt;0,INDEX('Capacity Summary'!$I$139:$BH$238,MATCH('Capacity Backing (Hide)'!H$132,'Capacity Summary'!$B$139:$B$238,0),MATCH('Capacity Backing (Hide)'!$A183,'Capacity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(Hide)'!$A183,'Capacity Summary'!$I$138:$BH$138,0))="x",INDEX('Capacity Summary'!$C$139:$F$238,MATCH('Capacity Backing (Hide)'!I$132,'Capacity Summary'!$B$139:$B$238,0),4),IF(INDEX('Capacity Summary'!$I$139:$BH$238,MATCH('Capacity Backing (Hide)'!I$132,'Capacity Summary'!$B$139:$B$238,0),MATCH('Capacity Backing (Hide)'!$A183,'Capacity Summary'!$I$138:$BH$138,0))&lt;&gt;0,INDEX('Capacity Summary'!$I$139:$BH$238,MATCH('Capacity Backing (Hide)'!I$132,'Capacity Summary'!$B$139:$B$238,0),MATCH('Capacity Backing (Hide)'!$A183,'Capacity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(Hide)'!$A183,'Capacity Summary'!$I$138:$BH$138,0))="x",INDEX('Capacity Summary'!$C$139:$F$238,MATCH('Capacity Backing (Hide)'!J$132,'Capacity Summary'!$B$139:$B$238,0),4),IF(INDEX('Capacity Summary'!$I$139:$BH$238,MATCH('Capacity Backing (Hide)'!J$132,'Capacity Summary'!$B$139:$B$238,0),MATCH('Capacity Backing (Hide)'!$A183,'Capacity Summary'!$I$138:$BH$138,0))&lt;&gt;0,INDEX('Capacity Summary'!$I$139:$BH$238,MATCH('Capacity Backing (Hide)'!J$132,'Capacity Summary'!$B$139:$B$238,0),MATCH('Capacity Backing (Hide)'!$A183,'Capacity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(Hide)'!$A183,'Capacity Summary'!$I$138:$BH$138,0))="x",INDEX('Capacity Summary'!$C$139:$F$238,MATCH('Capacity Backing (Hide)'!K$132,'Capacity Summary'!$B$139:$B$238,0),4),IF(INDEX('Capacity Summary'!$I$139:$BH$238,MATCH('Capacity Backing (Hide)'!K$132,'Capacity Summary'!$B$139:$B$238,0),MATCH('Capacity Backing (Hide)'!$A183,'Capacity Summary'!$I$138:$BH$138,0))&lt;&gt;0,INDEX('Capacity Summary'!$I$139:$BH$238,MATCH('Capacity Backing (Hide)'!K$132,'Capacity Summary'!$B$139:$B$238,0),MATCH('Capacity Backing (Hide)'!$A183,'Capacity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(Hide)'!$A183,'Capacity Summary'!$I$138:$BH$138,0))="x",INDEX('Capacity Summary'!$C$139:$F$238,MATCH('Capacity Backing (Hide)'!L$132,'Capacity Summary'!$B$139:$B$238,0),4),IF(INDEX('Capacity Summary'!$I$139:$BH$238,MATCH('Capacity Backing (Hide)'!L$132,'Capacity Summary'!$B$139:$B$238,0),MATCH('Capacity Backing (Hide)'!$A183,'Capacity Summary'!$I$138:$BH$138,0))&lt;&gt;0,INDEX('Capacity Summary'!$I$139:$BH$238,MATCH('Capacity Backing (Hide)'!L$132,'Capacity Summary'!$B$139:$B$238,0),MATCH('Capacity Backing (Hide)'!$A183,'Capacity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(Hide)'!$A183,'Capacity Summary'!$I$138:$BH$138,0))="x",INDEX('Capacity Summary'!$C$139:$F$238,MATCH('Capacity Backing (Hide)'!M$132,'Capacity Summary'!$B$139:$B$238,0),4),IF(INDEX('Capacity Summary'!$I$139:$BH$238,MATCH('Capacity Backing (Hide)'!M$132,'Capacity Summary'!$B$139:$B$238,0),MATCH('Capacity Backing (Hide)'!$A183,'Capacity Summary'!$I$138:$BH$138,0))&lt;&gt;0,INDEX('Capacity Summary'!$I$139:$BH$238,MATCH('Capacity Backing (Hide)'!M$132,'Capacity Summary'!$B$139:$B$238,0),MATCH('Capacity Backing (Hide)'!$A183,'Capacity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(Hide)'!$A183,'Capacity Summary'!$I$138:$BH$138,0))="x",INDEX('Capacity Summary'!$C$139:$F$238,MATCH('Capacity Backing (Hide)'!N$132,'Capacity Summary'!$B$139:$B$238,0),4),IF(INDEX('Capacity Summary'!$I$139:$BH$238,MATCH('Capacity Backing (Hide)'!N$132,'Capacity Summary'!$B$139:$B$238,0),MATCH('Capacity Backing (Hide)'!$A183,'Capacity Summary'!$I$138:$BH$138,0))&lt;&gt;0,INDEX('Capacity Summary'!$I$139:$BH$238,MATCH('Capacity Backing (Hide)'!N$132,'Capacity Summary'!$B$139:$B$238,0),MATCH('Capacity Backing (Hide)'!$A183,'Capacity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(Hide)'!$A183,'Capacity Summary'!$I$138:$BH$138,0))="x",INDEX('Capacity Summary'!$C$139:$F$238,MATCH('Capacity Backing (Hide)'!O$132,'Capacity Summary'!$B$139:$B$238,0),4),IF(INDEX('Capacity Summary'!$I$139:$BH$238,MATCH('Capacity Backing (Hide)'!O$132,'Capacity Summary'!$B$139:$B$238,0),MATCH('Capacity Backing (Hide)'!$A183,'Capacity Summary'!$I$138:$BH$138,0))&lt;&gt;0,INDEX('Capacity Summary'!$I$139:$BH$238,MATCH('Capacity Backing (Hide)'!O$132,'Capacity Summary'!$B$139:$B$238,0),MATCH('Capacity Backing (Hide)'!$A183,'Capacity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(Hide)'!$A183,'Capacity Summary'!$I$138:$BH$138,0))="x",INDEX('Capacity Summary'!$C$139:$F$238,MATCH('Capacity Backing (Hide)'!P$132,'Capacity Summary'!$B$139:$B$238,0),4),IF(INDEX('Capacity Summary'!$I$139:$BH$238,MATCH('Capacity Backing (Hide)'!P$132,'Capacity Summary'!$B$139:$B$238,0),MATCH('Capacity Backing (Hide)'!$A183,'Capacity Summary'!$I$138:$BH$138,0))&lt;&gt;0,INDEX('Capacity Summary'!$I$139:$BH$238,MATCH('Capacity Backing (Hide)'!P$132,'Capacity Summary'!$B$139:$B$238,0),MATCH('Capacity Backing (Hide)'!$A183,'Capacity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(Hide)'!$A183,'Capacity Summary'!$I$138:$BH$138,0))="x",INDEX('Capacity Summary'!$C$139:$F$238,MATCH('Capacity Backing (Hide)'!Q$132,'Capacity Summary'!$B$139:$B$238,0),4),IF(INDEX('Capacity Summary'!$I$139:$BH$238,MATCH('Capacity Backing (Hide)'!Q$132,'Capacity Summary'!$B$139:$B$238,0),MATCH('Capacity Backing (Hide)'!$A183,'Capacity Summary'!$I$138:$BH$138,0))&lt;&gt;0,INDEX('Capacity Summary'!$I$139:$BH$238,MATCH('Capacity Backing (Hide)'!Q$132,'Capacity Summary'!$B$139:$B$238,0),MATCH('Capacity Backing (Hide)'!$A183,'Capacity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(Hide)'!$A183,'Capacity Summary'!$I$138:$BH$138,0))="x",INDEX('Capacity Summary'!$C$139:$F$238,MATCH('Capacity Backing (Hide)'!R$132,'Capacity Summary'!$B$139:$B$238,0),4),IF(INDEX('Capacity Summary'!$I$139:$BH$238,MATCH('Capacity Backing (Hide)'!R$132,'Capacity Summary'!$B$139:$B$238,0),MATCH('Capacity Backing (Hide)'!$A183,'Capacity Summary'!$I$138:$BH$138,0))&lt;&gt;0,INDEX('Capacity Summary'!$I$139:$BH$238,MATCH('Capacity Backing (Hide)'!R$132,'Capacity Summary'!$B$139:$B$238,0),MATCH('Capacity Backing (Hide)'!$A183,'Capacity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(Hide)'!$A183,'Capacity Summary'!$I$138:$BH$138,0))="x",INDEX('Capacity Summary'!$C$139:$F$238,MATCH('Capacity Backing (Hide)'!S$132,'Capacity Summary'!$B$139:$B$238,0),4),IF(INDEX('Capacity Summary'!$I$139:$BH$238,MATCH('Capacity Backing (Hide)'!S$132,'Capacity Summary'!$B$139:$B$238,0),MATCH('Capacity Backing (Hide)'!$A183,'Capacity Summary'!$I$138:$BH$138,0))&lt;&gt;0,INDEX('Capacity Summary'!$I$139:$BH$238,MATCH('Capacity Backing (Hide)'!S$132,'Capacity Summary'!$B$139:$B$238,0),MATCH('Capacity Backing (Hide)'!$A183,'Capacity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(Hide)'!$A183,'Capacity Summary'!$I$138:$BH$138,0))="x",INDEX('Capacity Summary'!$C$139:$F$238,MATCH('Capacity Backing (Hide)'!T$132,'Capacity Summary'!$B$139:$B$238,0),4),IF(INDEX('Capacity Summary'!$I$139:$BH$238,MATCH('Capacity Backing (Hide)'!T$132,'Capacity Summary'!$B$139:$B$238,0),MATCH('Capacity Backing (Hide)'!$A183,'Capacity Summary'!$I$138:$BH$138,0))&lt;&gt;0,INDEX('Capacity Summary'!$I$139:$BH$238,MATCH('Capacity Backing (Hide)'!T$132,'Capacity Summary'!$B$139:$B$238,0),MATCH('Capacity Backing (Hide)'!$A183,'Capacity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(Hide)'!$A183,'Capacity Summary'!$I$138:$BH$138,0))="x",INDEX('Capacity Summary'!$C$139:$F$238,MATCH('Capacity Backing (Hide)'!U$132,'Capacity Summary'!$B$139:$B$238,0),4),IF(INDEX('Capacity Summary'!$I$139:$BH$238,MATCH('Capacity Backing (Hide)'!U$132,'Capacity Summary'!$B$139:$B$238,0),MATCH('Capacity Backing (Hide)'!$A183,'Capacity Summary'!$I$138:$BH$138,0))&lt;&gt;0,INDEX('Capacity Summary'!$I$139:$BH$238,MATCH('Capacity Backing (Hide)'!U$132,'Capacity Summary'!$B$139:$B$238,0),MATCH('Capacity Backing (Hide)'!$A183,'Capacity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(Hide)'!$A183,'Capacity Summary'!$I$138:$BH$138,0))="x",INDEX('Capacity Summary'!$C$139:$F$238,MATCH('Capacity Backing (Hide)'!V$132,'Capacity Summary'!$B$139:$B$238,0),4),IF(INDEX('Capacity Summary'!$I$139:$BH$238,MATCH('Capacity Backing (Hide)'!V$132,'Capacity Summary'!$B$139:$B$238,0),MATCH('Capacity Backing (Hide)'!$A183,'Capacity Summary'!$I$138:$BH$138,0))&lt;&gt;0,INDEX('Capacity Summary'!$I$139:$BH$238,MATCH('Capacity Backing (Hide)'!V$132,'Capacity Summary'!$B$139:$B$238,0),MATCH('Capacity Backing (Hide)'!$A183,'Capacity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(Hide)'!$A183,'Capacity Summary'!$I$138:$BH$138,0))="x",INDEX('Capacity Summary'!$C$139:$F$238,MATCH('Capacity Backing (Hide)'!W$132,'Capacity Summary'!$B$139:$B$238,0),4),IF(INDEX('Capacity Summary'!$I$139:$BH$238,MATCH('Capacity Backing (Hide)'!W$132,'Capacity Summary'!$B$139:$B$238,0),MATCH('Capacity Backing (Hide)'!$A183,'Capacity Summary'!$I$138:$BH$138,0))&lt;&gt;0,INDEX('Capacity Summary'!$I$139:$BH$238,MATCH('Capacity Backing (Hide)'!W$132,'Capacity Summary'!$B$139:$B$238,0),MATCH('Capacity Backing (Hide)'!$A183,'Capacity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(Hide)'!$A183,'Capacity Summary'!$I$138:$BH$138,0))="x",INDEX('Capacity Summary'!$C$139:$F$238,MATCH('Capacity Backing (Hide)'!X$132,'Capacity Summary'!$B$139:$B$238,0),4),IF(INDEX('Capacity Summary'!$I$139:$BH$238,MATCH('Capacity Backing (Hide)'!X$132,'Capacity Summary'!$B$139:$B$238,0),MATCH('Capacity Backing (Hide)'!$A183,'Capacity Summary'!$I$138:$BH$138,0))&lt;&gt;0,INDEX('Capacity Summary'!$I$139:$BH$238,MATCH('Capacity Backing (Hide)'!X$132,'Capacity Summary'!$B$139:$B$238,0),MATCH('Capacity Backing (Hide)'!$A183,'Capacity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(Hide)'!$A183,'Capacity Summary'!$I$138:$BH$138,0))="x",INDEX('Capacity Summary'!$C$139:$F$238,MATCH('Capacity Backing (Hide)'!Y$132,'Capacity Summary'!$B$139:$B$238,0),4),IF(INDEX('Capacity Summary'!$I$139:$BH$238,MATCH('Capacity Backing (Hide)'!Y$132,'Capacity Summary'!$B$139:$B$238,0),MATCH('Capacity Backing (Hide)'!$A183,'Capacity Summary'!$I$138:$BH$138,0))&lt;&gt;0,INDEX('Capacity Summary'!$I$139:$BH$238,MATCH('Capacity Backing (Hide)'!Y$132,'Capacity Summary'!$B$139:$B$238,0),MATCH('Capacity Backing (Hide)'!$A183,'Capacity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(Hide)'!$A183,'Capacity Summary'!$I$138:$BH$138,0))="x",INDEX('Capacity Summary'!$C$139:$F$238,MATCH('Capacity Backing (Hide)'!Z$132,'Capacity Summary'!$B$139:$B$238,0),4),IF(INDEX('Capacity Summary'!$I$139:$BH$238,MATCH('Capacity Backing (Hide)'!Z$132,'Capacity Summary'!$B$139:$B$238,0),MATCH('Capacity Backing (Hide)'!$A183,'Capacity Summary'!$I$138:$BH$138,0))&lt;&gt;0,INDEX('Capacity Summary'!$I$139:$BH$238,MATCH('Capacity Backing (Hide)'!Z$132,'Capacity Summary'!$B$139:$B$238,0),MATCH('Capacity Backing (Hide)'!$A183,'Capacity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(Hide)'!$A183,'Capacity Summary'!$I$138:$BH$138,0))="x",INDEX('Capacity Summary'!$C$139:$F$238,MATCH('Capacity Backing (Hide)'!AA$132,'Capacity Summary'!$B$139:$B$238,0),4),IF(INDEX('Capacity Summary'!$I$139:$BH$238,MATCH('Capacity Backing (Hide)'!AA$132,'Capacity Summary'!$B$139:$B$238,0),MATCH('Capacity Backing (Hide)'!$A183,'Capacity Summary'!$I$138:$BH$138,0))&lt;&gt;0,INDEX('Capacity Summary'!$I$139:$BH$238,MATCH('Capacity Backing (Hide)'!AA$132,'Capacity Summary'!$B$139:$B$238,0),MATCH('Capacity Backing (Hide)'!$A183,'Capacity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(Hide)'!$A183,'Capacity Summary'!$I$138:$BH$138,0))="x",INDEX('Capacity Summary'!$C$139:$F$238,MATCH('Capacity Backing (Hide)'!AB$132,'Capacity Summary'!$B$139:$B$238,0),4),IF(INDEX('Capacity Summary'!$I$139:$BH$238,MATCH('Capacity Backing (Hide)'!AB$132,'Capacity Summary'!$B$139:$B$238,0),MATCH('Capacity Backing (Hide)'!$A183,'Capacity Summary'!$I$138:$BH$138,0))&lt;&gt;0,INDEX('Capacity Summary'!$I$139:$BH$238,MATCH('Capacity Backing (Hide)'!AB$132,'Capacity Summary'!$B$139:$B$238,0),MATCH('Capacity Backing (Hide)'!$A183,'Capacity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(Hide)'!$A183,'Capacity Summary'!$I$138:$BH$138,0))="x",INDEX('Capacity Summary'!$C$139:$F$238,MATCH('Capacity Backing (Hide)'!AC$132,'Capacity Summary'!$B$139:$B$238,0),4),IF(INDEX('Capacity Summary'!$I$139:$BH$238,MATCH('Capacity Backing (Hide)'!AC$132,'Capacity Summary'!$B$139:$B$238,0),MATCH('Capacity Backing (Hide)'!$A183,'Capacity Summary'!$I$138:$BH$138,0))&lt;&gt;0,INDEX('Capacity Summary'!$I$139:$BH$238,MATCH('Capacity Backing (Hide)'!AC$132,'Capacity Summary'!$B$139:$B$238,0),MATCH('Capacity Backing (Hide)'!$A183,'Capacity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(Hide)'!$A183,'Capacity Summary'!$I$138:$BH$138,0))="x",INDEX('Capacity Summary'!$C$139:$F$238,MATCH('Capacity Backing (Hide)'!AD$132,'Capacity Summary'!$B$139:$B$238,0),4),IF(INDEX('Capacity Summary'!$I$139:$BH$238,MATCH('Capacity Backing (Hide)'!AD$132,'Capacity Summary'!$B$139:$B$238,0),MATCH('Capacity Backing (Hide)'!$A183,'Capacity Summary'!$I$138:$BH$138,0))&lt;&gt;0,INDEX('Capacity Summary'!$I$139:$BH$238,MATCH('Capacity Backing (Hide)'!AD$132,'Capacity Summary'!$B$139:$B$238,0),MATCH('Capacity Backing (Hide)'!$A183,'Capacity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(Hide)'!$A183,'Capacity Summary'!$I$138:$BH$138,0))="x",INDEX('Capacity Summary'!$C$139:$F$238,MATCH('Capacity Backing (Hide)'!AE$132,'Capacity Summary'!$B$139:$B$238,0),4),IF(INDEX('Capacity Summary'!$I$139:$BH$238,MATCH('Capacity Backing (Hide)'!AE$132,'Capacity Summary'!$B$139:$B$238,0),MATCH('Capacity Backing (Hide)'!$A183,'Capacity Summary'!$I$138:$BH$138,0))&lt;&gt;0,INDEX('Capacity Summary'!$I$139:$BH$238,MATCH('Capacity Backing (Hide)'!AE$132,'Capacity Summary'!$B$139:$B$238,0),MATCH('Capacity Backing (Hide)'!$A183,'Capacity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(Hide)'!$A183,'Capacity Summary'!$I$138:$BH$138,0))="x",INDEX('Capacity Summary'!$C$139:$F$238,MATCH('Capacity Backing (Hide)'!AF$132,'Capacity Summary'!$B$139:$B$238,0),4),IF(INDEX('Capacity Summary'!$I$139:$BH$238,MATCH('Capacity Backing (Hide)'!AF$132,'Capacity Summary'!$B$139:$B$238,0),MATCH('Capacity Backing (Hide)'!$A183,'Capacity Summary'!$I$138:$BH$138,0))&lt;&gt;0,INDEX('Capacity Summary'!$I$139:$BH$238,MATCH('Capacity Backing (Hide)'!AF$132,'Capacity Summary'!$B$139:$B$238,0),MATCH('Capacity Backing (Hide)'!$A183,'Capacity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(Hide)'!$A183,'Capacity Summary'!$I$138:$BH$138,0))="x",INDEX('Capacity Summary'!$C$139:$F$238,MATCH('Capacity Backing (Hide)'!AG$132,'Capacity Summary'!$B$139:$B$238,0),4),IF(INDEX('Capacity Summary'!$I$139:$BH$238,MATCH('Capacity Backing (Hide)'!AG$132,'Capacity Summary'!$B$139:$B$238,0),MATCH('Capacity Backing (Hide)'!$A183,'Capacity Summary'!$I$138:$BH$138,0))&lt;&gt;0,INDEX('Capacity Summary'!$I$139:$BH$238,MATCH('Capacity Backing (Hide)'!AG$132,'Capacity Summary'!$B$139:$B$238,0),MATCH('Capacity Backing (Hide)'!$A183,'Capacity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(Hide)'!$A183,'Capacity Summary'!$I$138:$BH$138,0))="x",INDEX('Capacity Summary'!$C$139:$F$238,MATCH('Capacity Backing (Hide)'!AH$132,'Capacity Summary'!$B$139:$B$238,0),4),IF(INDEX('Capacity Summary'!$I$139:$BH$238,MATCH('Capacity Backing (Hide)'!AH$132,'Capacity Summary'!$B$139:$B$238,0),MATCH('Capacity Backing (Hide)'!$A183,'Capacity Summary'!$I$138:$BH$138,0))&lt;&gt;0,INDEX('Capacity Summary'!$I$139:$BH$238,MATCH('Capacity Backing (Hide)'!AH$132,'Capacity Summary'!$B$139:$B$238,0),MATCH('Capacity Backing (Hide)'!$A183,'Capacity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(Hide)'!$A183,'Capacity Summary'!$I$138:$BH$138,0))="x",INDEX('Capacity Summary'!$C$139:$F$238,MATCH('Capacity Backing (Hide)'!AI$132,'Capacity Summary'!$B$139:$B$238,0),4),IF(INDEX('Capacity Summary'!$I$139:$BH$238,MATCH('Capacity Backing (Hide)'!AI$132,'Capacity Summary'!$B$139:$B$238,0),MATCH('Capacity Backing (Hide)'!$A183,'Capacity Summary'!$I$138:$BH$138,0))&lt;&gt;0,INDEX('Capacity Summary'!$I$139:$BH$238,MATCH('Capacity Backing (Hide)'!AI$132,'Capacity Summary'!$B$139:$B$238,0),MATCH('Capacity Backing (Hide)'!$A183,'Capacity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(Hide)'!$A183,'Capacity Summary'!$I$138:$BH$138,0))="x",INDEX('Capacity Summary'!$C$139:$F$238,MATCH('Capacity Backing (Hide)'!AJ$132,'Capacity Summary'!$B$139:$B$238,0),4),IF(INDEX('Capacity Summary'!$I$139:$BH$238,MATCH('Capacity Backing (Hide)'!AJ$132,'Capacity Summary'!$B$139:$B$238,0),MATCH('Capacity Backing (Hide)'!$A183,'Capacity Summary'!$I$138:$BH$138,0))&lt;&gt;0,INDEX('Capacity Summary'!$I$139:$BH$238,MATCH('Capacity Backing (Hide)'!AJ$132,'Capacity Summary'!$B$139:$B$238,0),MATCH('Capacity Backing (Hide)'!$A183,'Capacity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(Hide)'!$A183,'Capacity Summary'!$I$138:$BH$138,0))="x",INDEX('Capacity Summary'!$C$139:$F$238,MATCH('Capacity Backing (Hide)'!AK$132,'Capacity Summary'!$B$139:$B$238,0),4),IF(INDEX('Capacity Summary'!$I$139:$BH$238,MATCH('Capacity Backing (Hide)'!AK$132,'Capacity Summary'!$B$139:$B$238,0),MATCH('Capacity Backing (Hide)'!$A183,'Capacity Summary'!$I$138:$BH$138,0))&lt;&gt;0,INDEX('Capacity Summary'!$I$139:$BH$238,MATCH('Capacity Backing (Hide)'!AK$132,'Capacity Summary'!$B$139:$B$238,0),MATCH('Capacity Backing (Hide)'!$A183,'Capacity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(Hide)'!$A183,'Capacity Summary'!$I$138:$BH$138,0))="x",INDEX('Capacity Summary'!$C$139:$F$238,MATCH('Capacity Backing (Hide)'!AL$132,'Capacity Summary'!$B$139:$B$238,0),4),IF(INDEX('Capacity Summary'!$I$139:$BH$238,MATCH('Capacity Backing (Hide)'!AL$132,'Capacity Summary'!$B$139:$B$238,0),MATCH('Capacity Backing (Hide)'!$A183,'Capacity Summary'!$I$138:$BH$138,0))&lt;&gt;0,INDEX('Capacity Summary'!$I$139:$BH$238,MATCH('Capacity Backing (Hide)'!AL$132,'Capacity Summary'!$B$139:$B$238,0),MATCH('Capacity Backing (Hide)'!$A183,'Capacity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(Hide)'!$A183,'Capacity Summary'!$I$138:$BH$138,0))="x",INDEX('Capacity Summary'!$C$139:$F$238,MATCH('Capacity Backing (Hide)'!AM$132,'Capacity Summary'!$B$139:$B$238,0),4),IF(INDEX('Capacity Summary'!$I$139:$BH$238,MATCH('Capacity Backing (Hide)'!AM$132,'Capacity Summary'!$B$139:$B$238,0),MATCH('Capacity Backing (Hide)'!$A183,'Capacity Summary'!$I$138:$BH$138,0))&lt;&gt;0,INDEX('Capacity Summary'!$I$139:$BH$238,MATCH('Capacity Backing (Hide)'!AM$132,'Capacity Summary'!$B$139:$B$238,0),MATCH('Capacity Backing (Hide)'!$A183,'Capacity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(Hide)'!$A183,'Capacity Summary'!$I$138:$BH$138,0))="x",INDEX('Capacity Summary'!$C$139:$F$238,MATCH('Capacity Backing (Hide)'!AN$132,'Capacity Summary'!$B$139:$B$238,0),4),IF(INDEX('Capacity Summary'!$I$139:$BH$238,MATCH('Capacity Backing (Hide)'!AN$132,'Capacity Summary'!$B$139:$B$238,0),MATCH('Capacity Backing (Hide)'!$A183,'Capacity Summary'!$I$138:$BH$138,0))&lt;&gt;0,INDEX('Capacity Summary'!$I$139:$BH$238,MATCH('Capacity Backing (Hide)'!AN$132,'Capacity Summary'!$B$139:$B$238,0),MATCH('Capacity Backing (Hide)'!$A183,'Capacity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(Hide)'!$A183,'Capacity Summary'!$I$138:$BH$138,0))="x",INDEX('Capacity Summary'!$C$139:$F$238,MATCH('Capacity Backing (Hide)'!AO$132,'Capacity Summary'!$B$139:$B$238,0),4),IF(INDEX('Capacity Summary'!$I$139:$BH$238,MATCH('Capacity Backing (Hide)'!AO$132,'Capacity Summary'!$B$139:$B$238,0),MATCH('Capacity Backing (Hide)'!$A183,'Capacity Summary'!$I$138:$BH$138,0))&lt;&gt;0,INDEX('Capacity Summary'!$I$139:$BH$238,MATCH('Capacity Backing (Hide)'!AO$132,'Capacity Summary'!$B$139:$B$238,0),MATCH('Capacity Backing (Hide)'!$A183,'Capacity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(Hide)'!$A183,'Capacity Summary'!$I$138:$BH$138,0))="x",INDEX('Capacity Summary'!$C$139:$F$238,MATCH('Capacity Backing (Hide)'!AP$132,'Capacity Summary'!$B$139:$B$238,0),4),IF(INDEX('Capacity Summary'!$I$139:$BH$238,MATCH('Capacity Backing (Hide)'!AP$132,'Capacity Summary'!$B$139:$B$238,0),MATCH('Capacity Backing (Hide)'!$A183,'Capacity Summary'!$I$138:$BH$138,0))&lt;&gt;0,INDEX('Capacity Summary'!$I$139:$BH$238,MATCH('Capacity Backing (Hide)'!AP$132,'Capacity Summary'!$B$139:$B$238,0),MATCH('Capacity Backing (Hide)'!$A183,'Capacity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(Hide)'!$A183,'Capacity Summary'!$I$138:$BH$138,0))="x",INDEX('Capacity Summary'!$C$139:$F$238,MATCH('Capacity Backing (Hide)'!AQ$132,'Capacity Summary'!$B$139:$B$238,0),4),IF(INDEX('Capacity Summary'!$I$139:$BH$238,MATCH('Capacity Backing (Hide)'!AQ$132,'Capacity Summary'!$B$139:$B$238,0),MATCH('Capacity Backing (Hide)'!$A183,'Capacity Summary'!$I$138:$BH$138,0))&lt;&gt;0,INDEX('Capacity Summary'!$I$139:$BH$238,MATCH('Capacity Backing (Hide)'!AQ$132,'Capacity Summary'!$B$139:$B$238,0),MATCH('Capacity Backing (Hide)'!$A183,'Capacity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(Hide)'!$A183,'Capacity Summary'!$I$138:$BH$138,0))="x",INDEX('Capacity Summary'!$C$139:$F$238,MATCH('Capacity Backing (Hide)'!AR$132,'Capacity Summary'!$B$139:$B$238,0),4),IF(INDEX('Capacity Summary'!$I$139:$BH$238,MATCH('Capacity Backing (Hide)'!AR$132,'Capacity Summary'!$B$139:$B$238,0),MATCH('Capacity Backing (Hide)'!$A183,'Capacity Summary'!$I$138:$BH$138,0))&lt;&gt;0,INDEX('Capacity Summary'!$I$139:$BH$238,MATCH('Capacity Backing (Hide)'!AR$132,'Capacity Summary'!$B$139:$B$238,0),MATCH('Capacity Backing (Hide)'!$A183,'Capacity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(Hide)'!$A183,'Capacity Summary'!$I$138:$BH$138,0))="x",INDEX('Capacity Summary'!$C$139:$F$238,MATCH('Capacity Backing (Hide)'!AS$132,'Capacity Summary'!$B$139:$B$238,0),4),IF(INDEX('Capacity Summary'!$I$139:$BH$238,MATCH('Capacity Backing (Hide)'!AS$132,'Capacity Summary'!$B$139:$B$238,0),MATCH('Capacity Backing (Hide)'!$A183,'Capacity Summary'!$I$138:$BH$138,0))&lt;&gt;0,INDEX('Capacity Summary'!$I$139:$BH$238,MATCH('Capacity Backing (Hide)'!AS$132,'Capacity Summary'!$B$139:$B$238,0),MATCH('Capacity Backing (Hide)'!$A183,'Capacity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(Hide)'!$A183,'Capacity Summary'!$I$138:$BH$138,0))="x",INDEX('Capacity Summary'!$C$139:$F$238,MATCH('Capacity Backing (Hide)'!AT$132,'Capacity Summary'!$B$139:$B$238,0),4),IF(INDEX('Capacity Summary'!$I$139:$BH$238,MATCH('Capacity Backing (Hide)'!AT$132,'Capacity Summary'!$B$139:$B$238,0),MATCH('Capacity Backing (Hide)'!$A183,'Capacity Summary'!$I$138:$BH$138,0))&lt;&gt;0,INDEX('Capacity Summary'!$I$139:$BH$238,MATCH('Capacity Backing (Hide)'!AT$132,'Capacity Summary'!$B$139:$B$238,0),MATCH('Capacity Backing (Hide)'!$A183,'Capacity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(Hide)'!$A183,'Capacity Summary'!$I$138:$BH$138,0))="x",INDEX('Capacity Summary'!$C$139:$F$238,MATCH('Capacity Backing (Hide)'!AU$132,'Capacity Summary'!$B$139:$B$238,0),4),IF(INDEX('Capacity Summary'!$I$139:$BH$238,MATCH('Capacity Backing (Hide)'!AU$132,'Capacity Summary'!$B$139:$B$238,0),MATCH('Capacity Backing (Hide)'!$A183,'Capacity Summary'!$I$138:$BH$138,0))&lt;&gt;0,INDEX('Capacity Summary'!$I$139:$BH$238,MATCH('Capacity Backing (Hide)'!AU$132,'Capacity Summary'!$B$139:$B$238,0),MATCH('Capacity Backing (Hide)'!$A183,'Capacity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(Hide)'!$A183,'Capacity Summary'!$I$138:$BH$138,0))="x",INDEX('Capacity Summary'!$C$139:$F$238,MATCH('Capacity Backing (Hide)'!AV$132,'Capacity Summary'!$B$139:$B$238,0),4),IF(INDEX('Capacity Summary'!$I$139:$BH$238,MATCH('Capacity Backing (Hide)'!AV$132,'Capacity Summary'!$B$139:$B$238,0),MATCH('Capacity Backing (Hide)'!$A183,'Capacity Summary'!$I$138:$BH$138,0))&lt;&gt;0,INDEX('Capacity Summary'!$I$139:$BH$238,MATCH('Capacity Backing (Hide)'!AV$132,'Capacity Summary'!$B$139:$B$238,0),MATCH('Capacity Backing (Hide)'!$A183,'Capacity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(Hide)'!$A183,'Capacity Summary'!$I$138:$BH$138,0))="x",INDEX('Capacity Summary'!$C$139:$F$238,MATCH('Capacity Backing (Hide)'!AW$132,'Capacity Summary'!$B$139:$B$238,0),4),IF(INDEX('Capacity Summary'!$I$139:$BH$238,MATCH('Capacity Backing (Hide)'!AW$132,'Capacity Summary'!$B$139:$B$238,0),MATCH('Capacity Backing (Hide)'!$A183,'Capacity Summary'!$I$138:$BH$138,0))&lt;&gt;0,INDEX('Capacity Summary'!$I$139:$BH$238,MATCH('Capacity Backing (Hide)'!AW$132,'Capacity Summary'!$B$139:$B$238,0),MATCH('Capacity Backing (Hide)'!$A183,'Capacity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(Hide)'!$A183,'Capacity Summary'!$I$138:$BH$138,0))="x",INDEX('Capacity Summary'!$C$139:$F$238,MATCH('Capacity Backing (Hide)'!AX$132,'Capacity Summary'!$B$139:$B$238,0),4),IF(INDEX('Capacity Summary'!$I$139:$BH$238,MATCH('Capacity Backing (Hide)'!AX$132,'Capacity Summary'!$B$139:$B$238,0),MATCH('Capacity Backing (Hide)'!$A183,'Capacity Summary'!$I$138:$BH$138,0))&lt;&gt;0,INDEX('Capacity Summary'!$I$139:$BH$238,MATCH('Capacity Backing (Hide)'!AX$132,'Capacity Summary'!$B$139:$B$238,0),MATCH('Capacity Backing (Hide)'!$A183,'Capacity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(Hide)'!$A183,'Capacity Summary'!$I$138:$BH$138,0))="x",INDEX('Capacity Summary'!$C$139:$F$238,MATCH('Capacity Backing (Hide)'!AY$132,'Capacity Summary'!$B$139:$B$238,0),4),IF(INDEX('Capacity Summary'!$I$139:$BH$238,MATCH('Capacity Backing (Hide)'!AY$132,'Capacity Summary'!$B$139:$B$238,0),MATCH('Capacity Backing (Hide)'!$A183,'Capacity Summary'!$I$138:$BH$138,0))&lt;&gt;0,INDEX('Capacity Summary'!$I$139:$BH$238,MATCH('Capacity Backing (Hide)'!AY$132,'Capacity Summary'!$B$139:$B$238,0),MATCH('Capacity Backing (Hide)'!$A183,'Capacity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(Hide)'!$A183,'Capacity Summary'!$I$138:$BH$138,0))="x",INDEX('Capacity Summary'!$C$139:$F$238,MATCH('Capacity Backing (Hide)'!AZ$132,'Capacity Summary'!$B$139:$B$238,0),4),IF(INDEX('Capacity Summary'!$I$139:$BH$238,MATCH('Capacity Backing (Hide)'!AZ$132,'Capacity Summary'!$B$139:$B$238,0),MATCH('Capacity Backing (Hide)'!$A183,'Capacity Summary'!$I$138:$BH$138,0))&lt;&gt;0,INDEX('Capacity Summary'!$I$139:$BH$238,MATCH('Capacity Backing (Hide)'!AZ$132,'Capacity Summary'!$B$139:$B$238,0),MATCH('Capacity Backing (Hide)'!$A183,'Capacity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(Hide)'!$A183,'Capacity Summary'!$I$138:$BH$138,0))="x",INDEX('Capacity Summary'!$C$139:$F$238,MATCH('Capacity Backing (Hide)'!BA$132,'Capacity Summary'!$B$139:$B$238,0),4),IF(INDEX('Capacity Summary'!$I$139:$BH$238,MATCH('Capacity Backing (Hide)'!BA$132,'Capacity Summary'!$B$139:$B$238,0),MATCH('Capacity Backing (Hide)'!$A183,'Capacity Summary'!$I$138:$BH$138,0))&lt;&gt;0,INDEX('Capacity Summary'!$I$139:$BH$238,MATCH('Capacity Backing (Hide)'!BA$132,'Capacity Summary'!$B$139:$B$238,0),MATCH('Capacity Backing (Hide)'!$A183,'Capacity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(Hide)'!$A183,'Capacity Summary'!$I$138:$BH$138,0))="x",INDEX('Capacity Summary'!$C$139:$F$238,MATCH('Capacity Backing (Hide)'!BB$132,'Capacity Summary'!$B$139:$B$238,0),4),IF(INDEX('Capacity Summary'!$I$139:$BH$238,MATCH('Capacity Backing (Hide)'!BB$132,'Capacity Summary'!$B$139:$B$238,0),MATCH('Capacity Backing (Hide)'!$A183,'Capacity Summary'!$I$138:$BH$138,0))&lt;&gt;0,INDEX('Capacity Summary'!$I$139:$BH$238,MATCH('Capacity Backing (Hide)'!BB$132,'Capacity Summary'!$B$139:$B$238,0),MATCH('Capacity Backing (Hide)'!$A183,'Capacity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(Hide)'!$A183,'Capacity Summary'!$I$138:$BH$138,0))="x",INDEX('Capacity Summary'!$C$139:$F$238,MATCH('Capacity Backing (Hide)'!BC$132,'Capacity Summary'!$B$139:$B$238,0),4),IF(INDEX('Capacity Summary'!$I$139:$BH$238,MATCH('Capacity Backing (Hide)'!BC$132,'Capacity Summary'!$B$139:$B$238,0),MATCH('Capacity Backing (Hide)'!$A183,'Capacity Summary'!$I$138:$BH$138,0))&lt;&gt;0,INDEX('Capacity Summary'!$I$139:$BH$238,MATCH('Capacity Backing (Hide)'!BC$132,'Capacity Summary'!$B$139:$B$238,0),MATCH('Capacity Backing (Hide)'!$A183,'Capacity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(Hide)'!$A183,'Capacity Summary'!$I$138:$BH$138,0))="x",INDEX('Capacity Summary'!$C$139:$F$238,MATCH('Capacity Backing (Hide)'!BD$132,'Capacity Summary'!$B$139:$B$238,0),4),IF(INDEX('Capacity Summary'!$I$139:$BH$238,MATCH('Capacity Backing (Hide)'!BD$132,'Capacity Summary'!$B$139:$B$238,0),MATCH('Capacity Backing (Hide)'!$A183,'Capacity Summary'!$I$138:$BH$138,0))&lt;&gt;0,INDEX('Capacity Summary'!$I$139:$BH$238,MATCH('Capacity Backing (Hide)'!BD$132,'Capacity Summary'!$B$139:$B$238,0),MATCH('Capacity Backing (Hide)'!$A183,'Capacity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(Hide)'!$A183,'Capacity Summary'!$I$138:$BH$138,0))="x",INDEX('Capacity Summary'!$C$139:$F$238,MATCH('Capacity Backing (Hide)'!BE$132,'Capacity Summary'!$B$139:$B$238,0),4),IF(INDEX('Capacity Summary'!$I$139:$BH$238,MATCH('Capacity Backing (Hide)'!BE$132,'Capacity Summary'!$B$139:$B$238,0),MATCH('Capacity Backing (Hide)'!$A183,'Capacity Summary'!$I$138:$BH$138,0))&lt;&gt;0,INDEX('Capacity Summary'!$I$139:$BH$238,MATCH('Capacity Backing (Hide)'!BE$132,'Capacity Summary'!$B$139:$B$238,0),MATCH('Capacity Backing (Hide)'!$A183,'Capacity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(Hide)'!$A183,'Capacity Summary'!$I$138:$BH$138,0))="x",INDEX('Capacity Summary'!$C$139:$F$238,MATCH('Capacity Backing (Hide)'!BF$132,'Capacity Summary'!$B$139:$B$238,0),4),IF(INDEX('Capacity Summary'!$I$139:$BH$238,MATCH('Capacity Backing (Hide)'!BF$132,'Capacity Summary'!$B$139:$B$238,0),MATCH('Capacity Backing (Hide)'!$A183,'Capacity Summary'!$I$138:$BH$138,0))&lt;&gt;0,INDEX('Capacity Summary'!$I$139:$BH$238,MATCH('Capacity Backing (Hide)'!BF$132,'Capacity Summary'!$B$139:$B$238,0),MATCH('Capacity Backing (Hide)'!$A183,'Capacity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(Hide)'!$A183,'Capacity Summary'!$I$138:$BH$138,0))="x",INDEX('Capacity Summary'!$C$139:$F$238,MATCH('Capacity Backing (Hide)'!BG$132,'Capacity Summary'!$B$139:$B$238,0),4),IF(INDEX('Capacity Summary'!$I$139:$BH$238,MATCH('Capacity Backing (Hide)'!BG$132,'Capacity Summary'!$B$139:$B$238,0),MATCH('Capacity Backing (Hide)'!$A183,'Capacity Summary'!$I$138:$BH$138,0))&lt;&gt;0,INDEX('Capacity Summary'!$I$139:$BH$238,MATCH('Capacity Backing (Hide)'!BG$132,'Capacity Summary'!$B$139:$B$238,0),MATCH('Capacity Backing (Hide)'!$A183,'Capacity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(Hide)'!$A183,'Capacity Summary'!$I$138:$BH$138,0))="x",INDEX('Capacity Summary'!$C$139:$F$238,MATCH('Capacity Backing (Hide)'!BH$132,'Capacity Summary'!$B$139:$B$238,0),4),IF(INDEX('Capacity Summary'!$I$139:$BH$238,MATCH('Capacity Backing (Hide)'!BH$132,'Capacity Summary'!$B$139:$B$238,0),MATCH('Capacity Backing (Hide)'!$A183,'Capacity Summary'!$I$138:$BH$138,0))&lt;&gt;0,INDEX('Capacity Summary'!$I$139:$BH$238,MATCH('Capacity Backing (Hide)'!BH$132,'Capacity Summary'!$B$139:$B$238,0),MATCH('Capacity Backing (Hide)'!$A183,'Capacity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(Hide)'!$A183,'Capacity Summary'!$I$138:$BH$138,0))="x",INDEX('Capacity Summary'!$C$139:$F$238,MATCH('Capacity Backing (Hide)'!BI$132,'Capacity Summary'!$B$139:$B$238,0),4),IF(INDEX('Capacity Summary'!$I$139:$BH$238,MATCH('Capacity Backing (Hide)'!BI$132,'Capacity Summary'!$B$139:$B$238,0),MATCH('Capacity Backing (Hide)'!$A183,'Capacity Summary'!$I$138:$BH$138,0))&lt;&gt;0,INDEX('Capacity Summary'!$I$139:$BH$238,MATCH('Capacity Backing (Hide)'!BI$132,'Capacity Summary'!$B$139:$B$238,0),MATCH('Capacity Backing (Hide)'!$A183,'Capacity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(Hide)'!$A183,'Capacity Summary'!$I$138:$BH$138,0))="x",INDEX('Capacity Summary'!$C$139:$F$238,MATCH('Capacity Backing (Hide)'!BJ$132,'Capacity Summary'!$B$139:$B$238,0),4),IF(INDEX('Capacity Summary'!$I$139:$BH$238,MATCH('Capacity Backing (Hide)'!BJ$132,'Capacity Summary'!$B$139:$B$238,0),MATCH('Capacity Backing (Hide)'!$A183,'Capacity Summary'!$I$138:$BH$138,0))&lt;&gt;0,INDEX('Capacity Summary'!$I$139:$BH$238,MATCH('Capacity Backing (Hide)'!BJ$132,'Capacity Summary'!$B$139:$B$238,0),MATCH('Capacity Backing (Hide)'!$A183,'Capacity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(Hide)'!$A183,'Capacity Summary'!$I$138:$BH$138,0))="x",INDEX('Capacity Summary'!$C$139:$F$238,MATCH('Capacity Backing (Hide)'!BK$132,'Capacity Summary'!$B$139:$B$238,0),4),IF(INDEX('Capacity Summary'!$I$139:$BH$238,MATCH('Capacity Backing (Hide)'!BK$132,'Capacity Summary'!$B$139:$B$238,0),MATCH('Capacity Backing (Hide)'!$A183,'Capacity Summary'!$I$138:$BH$138,0))&lt;&gt;0,INDEX('Capacity Summary'!$I$139:$BH$238,MATCH('Capacity Backing (Hide)'!BK$132,'Capacity Summary'!$B$139:$B$238,0),MATCH('Capacity Backing (Hide)'!$A183,'Capacity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(Hide)'!$A183,'Capacity Summary'!$I$138:$BH$138,0))="x",INDEX('Capacity Summary'!$C$139:$F$238,MATCH('Capacity Backing (Hide)'!BL$132,'Capacity Summary'!$B$139:$B$238,0),4),IF(INDEX('Capacity Summary'!$I$139:$BH$238,MATCH('Capacity Backing (Hide)'!BL$132,'Capacity Summary'!$B$139:$B$238,0),MATCH('Capacity Backing (Hide)'!$A183,'Capacity Summary'!$I$138:$BH$138,0))&lt;&gt;0,INDEX('Capacity Summary'!$I$139:$BH$238,MATCH('Capacity Backing (Hide)'!BL$132,'Capacity Summary'!$B$139:$B$238,0),MATCH('Capacity Backing (Hide)'!$A183,'Capacity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(Hide)'!$A183,'Capacity Summary'!$I$138:$BH$138,0))="x",INDEX('Capacity Summary'!$C$139:$F$238,MATCH('Capacity Backing (Hide)'!BM$132,'Capacity Summary'!$B$139:$B$238,0),4),IF(INDEX('Capacity Summary'!$I$139:$BH$238,MATCH('Capacity Backing (Hide)'!BM$132,'Capacity Summary'!$B$139:$B$238,0),MATCH('Capacity Backing (Hide)'!$A183,'Capacity Summary'!$I$138:$BH$138,0))&lt;&gt;0,INDEX('Capacity Summary'!$I$139:$BH$238,MATCH('Capacity Backing (Hide)'!BM$132,'Capacity Summary'!$B$139:$B$238,0),MATCH('Capacity Backing (Hide)'!$A183,'Capacity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(Hide)'!$A183,'Capacity Summary'!$I$138:$BH$138,0))="x",INDEX('Capacity Summary'!$C$139:$F$238,MATCH('Capacity Backing (Hide)'!BN$132,'Capacity Summary'!$B$139:$B$238,0),4),IF(INDEX('Capacity Summary'!$I$139:$BH$238,MATCH('Capacity Backing (Hide)'!BN$132,'Capacity Summary'!$B$139:$B$238,0),MATCH('Capacity Backing (Hide)'!$A183,'Capacity Summary'!$I$138:$BH$138,0))&lt;&gt;0,INDEX('Capacity Summary'!$I$139:$BH$238,MATCH('Capacity Backing (Hide)'!BN$132,'Capacity Summary'!$B$139:$B$238,0),MATCH('Capacity Backing (Hide)'!$A183,'Capacity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(Hide)'!$A183,'Capacity Summary'!$I$138:$BH$138,0))="x",INDEX('Capacity Summary'!$C$139:$F$238,MATCH('Capacity Backing (Hide)'!BO$132,'Capacity Summary'!$B$139:$B$238,0),4),IF(INDEX('Capacity Summary'!$I$139:$BH$238,MATCH('Capacity Backing (Hide)'!BO$132,'Capacity Summary'!$B$139:$B$238,0),MATCH('Capacity Backing (Hide)'!$A183,'Capacity Summary'!$I$138:$BH$138,0))&lt;&gt;0,INDEX('Capacity Summary'!$I$139:$BH$238,MATCH('Capacity Backing (Hide)'!BO$132,'Capacity Summary'!$B$139:$B$238,0),MATCH('Capacity Backing (Hide)'!$A183,'Capacity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(Hide)'!$A183,'Capacity Summary'!$I$138:$BH$138,0))="x",INDEX('Capacity Summary'!$C$139:$F$238,MATCH('Capacity Backing (Hide)'!BP$132,'Capacity Summary'!$B$139:$B$238,0),4),IF(INDEX('Capacity Summary'!$I$139:$BH$238,MATCH('Capacity Backing (Hide)'!BP$132,'Capacity Summary'!$B$139:$B$238,0),MATCH('Capacity Backing (Hide)'!$A183,'Capacity Summary'!$I$138:$BH$138,0))&lt;&gt;0,INDEX('Capacity Summary'!$I$139:$BH$238,MATCH('Capacity Backing (Hide)'!BP$132,'Capacity Summary'!$B$139:$B$238,0),MATCH('Capacity Backing (Hide)'!$A183,'Capacity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(Hide)'!$A183,'Capacity Summary'!$I$138:$BH$138,0))="x",INDEX('Capacity Summary'!$C$139:$F$238,MATCH('Capacity Backing (Hide)'!BQ$132,'Capacity Summary'!$B$139:$B$238,0),4),IF(INDEX('Capacity Summary'!$I$139:$BH$238,MATCH('Capacity Backing (Hide)'!BQ$132,'Capacity Summary'!$B$139:$B$238,0),MATCH('Capacity Backing (Hide)'!$A183,'Capacity Summary'!$I$138:$BH$138,0))&lt;&gt;0,INDEX('Capacity Summary'!$I$139:$BH$238,MATCH('Capacity Backing (Hide)'!BQ$132,'Capacity Summary'!$B$139:$B$238,0),MATCH('Capacity Backing (Hide)'!$A183,'Capacity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(Hide)'!$A183,'Capacity Summary'!$I$138:$BH$138,0))="x",INDEX('Capacity Summary'!$C$139:$F$238,MATCH('Capacity Backing (Hide)'!BR$132,'Capacity Summary'!$B$139:$B$238,0),4),IF(INDEX('Capacity Summary'!$I$139:$BH$238,MATCH('Capacity Backing (Hide)'!BR$132,'Capacity Summary'!$B$139:$B$238,0),MATCH('Capacity Backing (Hide)'!$A183,'Capacity Summary'!$I$138:$BH$138,0))&lt;&gt;0,INDEX('Capacity Summary'!$I$139:$BH$238,MATCH('Capacity Backing (Hide)'!BR$132,'Capacity Summary'!$B$139:$B$238,0),MATCH('Capacity Backing (Hide)'!$A183,'Capacity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(Hide)'!$A183,'Capacity Summary'!$I$138:$BH$138,0))="x",INDEX('Capacity Summary'!$C$139:$F$238,MATCH('Capacity Backing (Hide)'!BS$132,'Capacity Summary'!$B$139:$B$238,0),4),IF(INDEX('Capacity Summary'!$I$139:$BH$238,MATCH('Capacity Backing (Hide)'!BS$132,'Capacity Summary'!$B$139:$B$238,0),MATCH('Capacity Backing (Hide)'!$A183,'Capacity Summary'!$I$138:$BH$138,0))&lt;&gt;0,INDEX('Capacity Summary'!$I$139:$BH$238,MATCH('Capacity Backing (Hide)'!BS$132,'Capacity Summary'!$B$139:$B$238,0),MATCH('Capacity Backing (Hide)'!$A183,'Capacity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(Hide)'!$A183,'Capacity Summary'!$I$138:$BH$138,0))="x",INDEX('Capacity Summary'!$C$139:$F$238,MATCH('Capacity Backing (Hide)'!BT$132,'Capacity Summary'!$B$139:$B$238,0),4),IF(INDEX('Capacity Summary'!$I$139:$BH$238,MATCH('Capacity Backing (Hide)'!BT$132,'Capacity Summary'!$B$139:$B$238,0),MATCH('Capacity Backing (Hide)'!$A183,'Capacity Summary'!$I$138:$BH$138,0))&lt;&gt;0,INDEX('Capacity Summary'!$I$139:$BH$238,MATCH('Capacity Backing (Hide)'!BT$132,'Capacity Summary'!$B$139:$B$238,0),MATCH('Capacity Backing (Hide)'!$A183,'Capacity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(Hide)'!$A183,'Capacity Summary'!$I$138:$BH$138,0))="x",INDEX('Capacity Summary'!$C$139:$F$238,MATCH('Capacity Backing (Hide)'!BU$132,'Capacity Summary'!$B$139:$B$238,0),4),IF(INDEX('Capacity Summary'!$I$139:$BH$238,MATCH('Capacity Backing (Hide)'!BU$132,'Capacity Summary'!$B$139:$B$238,0),MATCH('Capacity Backing (Hide)'!$A183,'Capacity Summary'!$I$138:$BH$138,0))&lt;&gt;0,INDEX('Capacity Summary'!$I$139:$BH$238,MATCH('Capacity Backing (Hide)'!BU$132,'Capacity Summary'!$B$139:$B$238,0),MATCH('Capacity Backing (Hide)'!$A183,'Capacity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(Hide)'!$A183,'Capacity Summary'!$I$138:$BH$138,0))="x",INDEX('Capacity Summary'!$C$139:$F$238,MATCH('Capacity Backing (Hide)'!BV$132,'Capacity Summary'!$B$139:$B$238,0),4),IF(INDEX('Capacity Summary'!$I$139:$BH$238,MATCH('Capacity Backing (Hide)'!BV$132,'Capacity Summary'!$B$139:$B$238,0),MATCH('Capacity Backing (Hide)'!$A183,'Capacity Summary'!$I$138:$BH$138,0))&lt;&gt;0,INDEX('Capacity Summary'!$I$139:$BH$238,MATCH('Capacity Backing (Hide)'!BV$132,'Capacity Summary'!$B$139:$B$238,0),MATCH('Capacity Backing (Hide)'!$A183,'Capacity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(Hide)'!$A183,'Capacity Summary'!$I$138:$BH$138,0))="x",INDEX('Capacity Summary'!$C$139:$F$238,MATCH('Capacity Backing (Hide)'!BW$132,'Capacity Summary'!$B$139:$B$238,0),4),IF(INDEX('Capacity Summary'!$I$139:$BH$238,MATCH('Capacity Backing (Hide)'!BW$132,'Capacity Summary'!$B$139:$B$238,0),MATCH('Capacity Backing (Hide)'!$A183,'Capacity Summary'!$I$138:$BH$138,0))&lt;&gt;0,INDEX('Capacity Summary'!$I$139:$BH$238,MATCH('Capacity Backing (Hide)'!BW$132,'Capacity Summary'!$B$139:$B$238,0),MATCH('Capacity Backing (Hide)'!$A183,'Capacity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(Hide)'!$A183,'Capacity Summary'!$I$138:$BH$138,0))="x",INDEX('Capacity Summary'!$C$139:$F$238,MATCH('Capacity Backing (Hide)'!BX$132,'Capacity Summary'!$B$139:$B$238,0),4),IF(INDEX('Capacity Summary'!$I$139:$BH$238,MATCH('Capacity Backing (Hide)'!BX$132,'Capacity Summary'!$B$139:$B$238,0),MATCH('Capacity Backing (Hide)'!$A183,'Capacity Summary'!$I$138:$BH$138,0))&lt;&gt;0,INDEX('Capacity Summary'!$I$139:$BH$238,MATCH('Capacity Backing (Hide)'!BX$132,'Capacity Summary'!$B$139:$B$238,0),MATCH('Capacity Backing (Hide)'!$A183,'Capacity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(Hide)'!$A183,'Capacity Summary'!$I$138:$BH$138,0))="x",INDEX('Capacity Summary'!$C$139:$F$238,MATCH('Capacity Backing (Hide)'!BY$132,'Capacity Summary'!$B$139:$B$238,0),4),IF(INDEX('Capacity Summary'!$I$139:$BH$238,MATCH('Capacity Backing (Hide)'!BY$132,'Capacity Summary'!$B$139:$B$238,0),MATCH('Capacity Backing (Hide)'!$A183,'Capacity Summary'!$I$138:$BH$138,0))&lt;&gt;0,INDEX('Capacity Summary'!$I$139:$BH$238,MATCH('Capacity Backing (Hide)'!BY$132,'Capacity Summary'!$B$139:$B$238,0),MATCH('Capacity Backing (Hide)'!$A183,'Capacity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(Hide)'!$A183,'Capacity Summary'!$I$138:$BH$138,0))="x",INDEX('Capacity Summary'!$C$139:$F$238,MATCH('Capacity Backing (Hide)'!BZ$132,'Capacity Summary'!$B$139:$B$238,0),4),IF(INDEX('Capacity Summary'!$I$139:$BH$238,MATCH('Capacity Backing (Hide)'!BZ$132,'Capacity Summary'!$B$139:$B$238,0),MATCH('Capacity Backing (Hide)'!$A183,'Capacity Summary'!$I$138:$BH$138,0))&lt;&gt;0,INDEX('Capacity Summary'!$I$139:$BH$238,MATCH('Capacity Backing (Hide)'!BZ$132,'Capacity Summary'!$B$139:$B$238,0),MATCH('Capacity Backing (Hide)'!$A183,'Capacity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(Hide)'!$A183,'Capacity Summary'!$I$138:$BH$138,0))="x",INDEX('Capacity Summary'!$C$139:$F$238,MATCH('Capacity Backing (Hide)'!CA$132,'Capacity Summary'!$B$139:$B$238,0),4),IF(INDEX('Capacity Summary'!$I$139:$BH$238,MATCH('Capacity Backing (Hide)'!CA$132,'Capacity Summary'!$B$139:$B$238,0),MATCH('Capacity Backing (Hide)'!$A183,'Capacity Summary'!$I$138:$BH$138,0))&lt;&gt;0,INDEX('Capacity Summary'!$I$139:$BH$238,MATCH('Capacity Backing (Hide)'!CA$132,'Capacity Summary'!$B$139:$B$238,0),MATCH('Capacity Backing (Hide)'!$A183,'Capacity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(Hide)'!$A183,'Capacity Summary'!$I$138:$BH$138,0))="x",INDEX('Capacity Summary'!$C$139:$F$238,MATCH('Capacity Backing (Hide)'!CB$132,'Capacity Summary'!$B$139:$B$238,0),4),IF(INDEX('Capacity Summary'!$I$139:$BH$238,MATCH('Capacity Backing (Hide)'!CB$132,'Capacity Summary'!$B$139:$B$238,0),MATCH('Capacity Backing (Hide)'!$A183,'Capacity Summary'!$I$138:$BH$138,0))&lt;&gt;0,INDEX('Capacity Summary'!$I$139:$BH$238,MATCH('Capacity Backing (Hide)'!CB$132,'Capacity Summary'!$B$139:$B$238,0),MATCH('Capacity Backing (Hide)'!$A183,'Capacity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(Hide)'!$A183,'Capacity Summary'!$I$138:$BH$138,0))="x",INDEX('Capacity Summary'!$C$139:$F$238,MATCH('Capacity Backing (Hide)'!CC$132,'Capacity Summary'!$B$139:$B$238,0),4),IF(INDEX('Capacity Summary'!$I$139:$BH$238,MATCH('Capacity Backing (Hide)'!CC$132,'Capacity Summary'!$B$139:$B$238,0),MATCH('Capacity Backing (Hide)'!$A183,'Capacity Summary'!$I$138:$BH$138,0))&lt;&gt;0,INDEX('Capacity Summary'!$I$139:$BH$238,MATCH('Capacity Backing (Hide)'!CC$132,'Capacity Summary'!$B$139:$B$238,0),MATCH('Capacity Backing (Hide)'!$A183,'Capacity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(Hide)'!$A183,'Capacity Summary'!$I$138:$BH$138,0))="x",INDEX('Capacity Summary'!$C$139:$F$238,MATCH('Capacity Backing (Hide)'!CD$132,'Capacity Summary'!$B$139:$B$238,0),4),IF(INDEX('Capacity Summary'!$I$139:$BH$238,MATCH('Capacity Backing (Hide)'!CD$132,'Capacity Summary'!$B$139:$B$238,0),MATCH('Capacity Backing (Hide)'!$A183,'Capacity Summary'!$I$138:$BH$138,0))&lt;&gt;0,INDEX('Capacity Summary'!$I$139:$BH$238,MATCH('Capacity Backing (Hide)'!CD$132,'Capacity Summary'!$B$139:$B$238,0),MATCH('Capacity Backing (Hide)'!$A183,'Capacity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(Hide)'!$A183,'Capacity Summary'!$I$138:$BH$138,0))="x",INDEX('Capacity Summary'!$C$139:$F$238,MATCH('Capacity Backing (Hide)'!CE$132,'Capacity Summary'!$B$139:$B$238,0),4),IF(INDEX('Capacity Summary'!$I$139:$BH$238,MATCH('Capacity Backing (Hide)'!CE$132,'Capacity Summary'!$B$139:$B$238,0),MATCH('Capacity Backing (Hide)'!$A183,'Capacity Summary'!$I$138:$BH$138,0))&lt;&gt;0,INDEX('Capacity Summary'!$I$139:$BH$238,MATCH('Capacity Backing (Hide)'!CE$132,'Capacity Summary'!$B$139:$B$238,0),MATCH('Capacity Backing (Hide)'!$A183,'Capacity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(Hide)'!$A183,'Capacity Summary'!$I$138:$BH$138,0))="x",INDEX('Capacity Summary'!$C$139:$F$238,MATCH('Capacity Backing (Hide)'!CF$132,'Capacity Summary'!$B$139:$B$238,0),4),IF(INDEX('Capacity Summary'!$I$139:$BH$238,MATCH('Capacity Backing (Hide)'!CF$132,'Capacity Summary'!$B$139:$B$238,0),MATCH('Capacity Backing (Hide)'!$A183,'Capacity Summary'!$I$138:$BH$138,0))&lt;&gt;0,INDEX('Capacity Summary'!$I$139:$BH$238,MATCH('Capacity Backing (Hide)'!CF$132,'Capacity Summary'!$B$139:$B$238,0),MATCH('Capacity Backing (Hide)'!$A183,'Capacity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(Hide)'!$A183,'Capacity Summary'!$I$138:$BH$138,0))="x",INDEX('Capacity Summary'!$C$139:$F$238,MATCH('Capacity Backing (Hide)'!CG$132,'Capacity Summary'!$B$139:$B$238,0),4),IF(INDEX('Capacity Summary'!$I$139:$BH$238,MATCH('Capacity Backing (Hide)'!CG$132,'Capacity Summary'!$B$139:$B$238,0),MATCH('Capacity Backing (Hide)'!$A183,'Capacity Summary'!$I$138:$BH$138,0))&lt;&gt;0,INDEX('Capacity Summary'!$I$139:$BH$238,MATCH('Capacity Backing (Hide)'!CG$132,'Capacity Summary'!$B$139:$B$238,0),MATCH('Capacity Backing (Hide)'!$A183,'Capacity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(Hide)'!$A183,'Capacity Summary'!$I$138:$BH$138,0))="x",INDEX('Capacity Summary'!$C$139:$F$238,MATCH('Capacity Backing (Hide)'!CH$132,'Capacity Summary'!$B$139:$B$238,0),4),IF(INDEX('Capacity Summary'!$I$139:$BH$238,MATCH('Capacity Backing (Hide)'!CH$132,'Capacity Summary'!$B$139:$B$238,0),MATCH('Capacity Backing (Hide)'!$A183,'Capacity Summary'!$I$138:$BH$138,0))&lt;&gt;0,INDEX('Capacity Summary'!$I$139:$BH$238,MATCH('Capacity Backing (Hide)'!CH$132,'Capacity Summary'!$B$139:$B$238,0),MATCH('Capacity Backing (Hide)'!$A183,'Capacity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(Hide)'!$A183,'Capacity Summary'!$I$138:$BH$138,0))="x",INDEX('Capacity Summary'!$C$139:$F$238,MATCH('Capacity Backing (Hide)'!CI$132,'Capacity Summary'!$B$139:$B$238,0),4),IF(INDEX('Capacity Summary'!$I$139:$BH$238,MATCH('Capacity Backing (Hide)'!CI$132,'Capacity Summary'!$B$139:$B$238,0),MATCH('Capacity Backing (Hide)'!$A183,'Capacity Summary'!$I$138:$BH$138,0))&lt;&gt;0,INDEX('Capacity Summary'!$I$139:$BH$238,MATCH('Capacity Backing (Hide)'!CI$132,'Capacity Summary'!$B$139:$B$238,0),MATCH('Capacity Backing (Hide)'!$A183,'Capacity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(Hide)'!$A183,'Capacity Summary'!$I$138:$BH$138,0))="x",INDEX('Capacity Summary'!$C$139:$F$238,MATCH('Capacity Backing (Hide)'!CJ$132,'Capacity Summary'!$B$139:$B$238,0),4),IF(INDEX('Capacity Summary'!$I$139:$BH$238,MATCH('Capacity Backing (Hide)'!CJ$132,'Capacity Summary'!$B$139:$B$238,0),MATCH('Capacity Backing (Hide)'!$A183,'Capacity Summary'!$I$138:$BH$138,0))&lt;&gt;0,INDEX('Capacity Summary'!$I$139:$BH$238,MATCH('Capacity Backing (Hide)'!CJ$132,'Capacity Summary'!$B$139:$B$238,0),MATCH('Capacity Backing (Hide)'!$A183,'Capacity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(Hide)'!$A183,'Capacity Summary'!$I$138:$BH$138,0))="x",INDEX('Capacity Summary'!$C$139:$F$238,MATCH('Capacity Backing (Hide)'!CK$132,'Capacity Summary'!$B$139:$B$238,0),4),IF(INDEX('Capacity Summary'!$I$139:$BH$238,MATCH('Capacity Backing (Hide)'!CK$132,'Capacity Summary'!$B$139:$B$238,0),MATCH('Capacity Backing (Hide)'!$A183,'Capacity Summary'!$I$138:$BH$138,0))&lt;&gt;0,INDEX('Capacity Summary'!$I$139:$BH$238,MATCH('Capacity Backing (Hide)'!CK$132,'Capacity Summary'!$B$139:$B$238,0),MATCH('Capacity Backing (Hide)'!$A183,'Capacity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(Hide)'!$A183,'Capacity Summary'!$I$138:$BH$138,0))="x",INDEX('Capacity Summary'!$C$139:$F$238,MATCH('Capacity Backing (Hide)'!CL$132,'Capacity Summary'!$B$139:$B$238,0),4),IF(INDEX('Capacity Summary'!$I$139:$BH$238,MATCH('Capacity Backing (Hide)'!CL$132,'Capacity Summary'!$B$139:$B$238,0),MATCH('Capacity Backing (Hide)'!$A183,'Capacity Summary'!$I$138:$BH$138,0))&lt;&gt;0,INDEX('Capacity Summary'!$I$139:$BH$238,MATCH('Capacity Backing (Hide)'!CL$132,'Capacity Summary'!$B$139:$B$238,0),MATCH('Capacity Backing (Hide)'!$A183,'Capacity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(Hide)'!$A183,'Capacity Summary'!$I$138:$BH$138,0))="x",INDEX('Capacity Summary'!$C$139:$F$238,MATCH('Capacity Backing (Hide)'!CM$132,'Capacity Summary'!$B$139:$B$238,0),4),IF(INDEX('Capacity Summary'!$I$139:$BH$238,MATCH('Capacity Backing (Hide)'!CM$132,'Capacity Summary'!$B$139:$B$238,0),MATCH('Capacity Backing (Hide)'!$A183,'Capacity Summary'!$I$138:$BH$138,0))&lt;&gt;0,INDEX('Capacity Summary'!$I$139:$BH$238,MATCH('Capacity Backing (Hide)'!CM$132,'Capacity Summary'!$B$139:$B$238,0),MATCH('Capacity Backing (Hide)'!$A183,'Capacity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(Hide)'!$A183,'Capacity Summary'!$I$138:$BH$138,0))="x",INDEX('Capacity Summary'!$C$139:$F$238,MATCH('Capacity Backing (Hide)'!CN$132,'Capacity Summary'!$B$139:$B$238,0),4),IF(INDEX('Capacity Summary'!$I$139:$BH$238,MATCH('Capacity Backing (Hide)'!CN$132,'Capacity Summary'!$B$139:$B$238,0),MATCH('Capacity Backing (Hide)'!$A183,'Capacity Summary'!$I$138:$BH$138,0))&lt;&gt;0,INDEX('Capacity Summary'!$I$139:$BH$238,MATCH('Capacity Backing (Hide)'!CN$132,'Capacity Summary'!$B$139:$B$238,0),MATCH('Capacity Backing (Hide)'!$A183,'Capacity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(Hide)'!$A183,'Capacity Summary'!$I$138:$BH$138,0))="x",INDEX('Capacity Summary'!$C$139:$F$238,MATCH('Capacity Backing (Hide)'!CO$132,'Capacity Summary'!$B$139:$B$238,0),4),IF(INDEX('Capacity Summary'!$I$139:$BH$238,MATCH('Capacity Backing (Hide)'!CO$132,'Capacity Summary'!$B$139:$B$238,0),MATCH('Capacity Backing (Hide)'!$A183,'Capacity Summary'!$I$138:$BH$138,0))&lt;&gt;0,INDEX('Capacity Summary'!$I$139:$BH$238,MATCH('Capacity Backing (Hide)'!CO$132,'Capacity Summary'!$B$139:$B$238,0),MATCH('Capacity Backing (Hide)'!$A183,'Capacity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(Hide)'!$A183,'Capacity Summary'!$I$138:$BH$138,0))="x",INDEX('Capacity Summary'!$C$139:$F$238,MATCH('Capacity Backing (Hide)'!CP$132,'Capacity Summary'!$B$139:$B$238,0),4),IF(INDEX('Capacity Summary'!$I$139:$BH$238,MATCH('Capacity Backing (Hide)'!CP$132,'Capacity Summary'!$B$139:$B$238,0),MATCH('Capacity Backing (Hide)'!$A183,'Capacity Summary'!$I$138:$BH$138,0))&lt;&gt;0,INDEX('Capacity Summary'!$I$139:$BH$238,MATCH('Capacity Backing (Hide)'!CP$132,'Capacity Summary'!$B$139:$B$238,0),MATCH('Capacity Backing (Hide)'!$A183,'Capacity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(Hide)'!$A183,'Capacity Summary'!$I$138:$BH$138,0))="x",INDEX('Capacity Summary'!$C$139:$F$238,MATCH('Capacity Backing (Hide)'!CQ$132,'Capacity Summary'!$B$139:$B$238,0),4),IF(INDEX('Capacity Summary'!$I$139:$BH$238,MATCH('Capacity Backing (Hide)'!CQ$132,'Capacity Summary'!$B$139:$B$238,0),MATCH('Capacity Backing (Hide)'!$A183,'Capacity Summary'!$I$138:$BH$138,0))&lt;&gt;0,INDEX('Capacity Summary'!$I$139:$BH$238,MATCH('Capacity Backing (Hide)'!CQ$132,'Capacity Summary'!$B$139:$B$238,0),MATCH('Capacity Backing (Hide)'!$A183,'Capacity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(Hide)'!$A183,'Capacity Summary'!$I$138:$BH$138,0))="x",INDEX('Capacity Summary'!$C$139:$F$238,MATCH('Capacity Backing (Hide)'!CR$132,'Capacity Summary'!$B$139:$B$238,0),4),IF(INDEX('Capacity Summary'!$I$139:$BH$238,MATCH('Capacity Backing (Hide)'!CR$132,'Capacity Summary'!$B$139:$B$238,0),MATCH('Capacity Backing (Hide)'!$A183,'Capacity Summary'!$I$138:$BH$138,0))&lt;&gt;0,INDEX('Capacity Summary'!$I$139:$BH$238,MATCH('Capacity Backing (Hide)'!CR$132,'Capacity Summary'!$B$139:$B$238,0),MATCH('Capacity Backing (Hide)'!$A183,'Capacity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(Hide)'!$A183,'Capacity Summary'!$I$138:$BH$138,0))="x",INDEX('Capacity Summary'!$C$139:$F$238,MATCH('Capacity Backing (Hide)'!CS$132,'Capacity Summary'!$B$139:$B$238,0),4),IF(INDEX('Capacity Summary'!$I$139:$BH$238,MATCH('Capacity Backing (Hide)'!CS$132,'Capacity Summary'!$B$139:$B$238,0),MATCH('Capacity Backing (Hide)'!$A183,'Capacity Summary'!$I$138:$BH$138,0))&lt;&gt;0,INDEX('Capacity Summary'!$I$139:$BH$238,MATCH('Capacity Backing (Hide)'!CS$132,'Capacity Summary'!$B$139:$B$238,0),MATCH('Capacity Backing (Hide)'!$A183,'Capacity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(Hide)'!$A183,'Capacity Summary'!$I$138:$BH$138,0))="x",INDEX('Capacity Summary'!$C$139:$F$238,MATCH('Capacity Backing (Hide)'!CT$132,'Capacity Summary'!$B$139:$B$238,0),4),IF(INDEX('Capacity Summary'!$I$139:$BH$238,MATCH('Capacity Backing (Hide)'!CT$132,'Capacity Summary'!$B$139:$B$238,0),MATCH('Capacity Backing (Hide)'!$A183,'Capacity Summary'!$I$138:$BH$138,0))&lt;&gt;0,INDEX('Capacity Summary'!$I$139:$BH$238,MATCH('Capacity Backing (Hide)'!CT$132,'Capacity Summary'!$B$139:$B$238,0),MATCH('Capacity Backing (Hide)'!$A183,'Capacity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(Hide)'!$A183,'Capacity Summary'!$I$138:$BH$138,0))="x",INDEX('Capacity Summary'!$C$139:$F$238,MATCH('Capacity Backing (Hide)'!CU$132,'Capacity Summary'!$B$139:$B$238,0),4),IF(INDEX('Capacity Summary'!$I$139:$BH$238,MATCH('Capacity Backing (Hide)'!CU$132,'Capacity Summary'!$B$139:$B$238,0),MATCH('Capacity Backing (Hide)'!$A183,'Capacity Summary'!$I$138:$BH$138,0))&lt;&gt;0,INDEX('Capacity Summary'!$I$139:$BH$238,MATCH('Capacity Backing (Hide)'!CU$132,'Capacity Summary'!$B$139:$B$238,0),MATCH('Capacity Backing (Hide)'!$A183,'Capacity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(Hide)'!$A183,'Capacity Summary'!$I$138:$BH$138,0))="x",INDEX('Capacity Summary'!$C$139:$F$238,MATCH('Capacity Backing (Hide)'!CV$132,'Capacity Summary'!$B$139:$B$238,0),4),IF(INDEX('Capacity Summary'!$I$139:$BH$238,MATCH('Capacity Backing (Hide)'!CV$132,'Capacity Summary'!$B$139:$B$238,0),MATCH('Capacity Backing (Hide)'!$A183,'Capacity Summary'!$I$138:$BH$138,0))&lt;&gt;0,INDEX('Capacity Summary'!$I$139:$BH$238,MATCH('Capacity Backing (Hide)'!CV$132,'Capacity Summary'!$B$139:$B$238,0),MATCH('Capacity Backing (Hide)'!$A183,'Capacity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(Hide)'!$A183,'Capacity Summary'!$I$138:$BH$138,0))="x",INDEX('Capacity Summary'!$C$139:$F$238,MATCH('Capacity Backing (Hide)'!CW$132,'Capacity Summary'!$B$139:$B$238,0),4),IF(INDEX('Capacity Summary'!$I$139:$BH$238,MATCH('Capacity Backing (Hide)'!CW$132,'Capacity Summary'!$B$139:$B$238,0),MATCH('Capacity Backing (Hide)'!$A183,'Capacity Summary'!$I$138:$BH$138,0))&lt;&gt;0,INDEX('Capacity Summary'!$I$139:$BH$238,MATCH('Capacity Backing (Hide)'!CW$132,'Capacity Summary'!$B$139:$B$238,0),MATCH('Capacity Backing (Hide)'!$A183,'Capacity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(Hide)'!$A184,'Capacity Summary'!$I$138:$BH$138,0))="x",INDEX('Capacity Summary'!$C$139:$F$238,MATCH('Capacity Backing (Hide)'!B$132,'Capacity Summary'!$B$139:$B$238,0),4),IF(INDEX('Capacity Summary'!$I$139:$BH$238,MATCH('Capacity Backing (Hide)'!B$132,'Capacity Summary'!$B$139:$B$238,0),MATCH('Capacity Backing (Hide)'!$A184,'Capacity Summary'!$I$138:$BH$138,0))&lt;&gt;0,INDEX('Capacity Summary'!$I$139:$BH$238,MATCH('Capacity Backing (Hide)'!B$132,'Capacity Summary'!$B$139:$B$238,0),MATCH('Capacity Backing (Hide)'!$A184,'Capacity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(Hide)'!$A184,'Capacity Summary'!$I$138:$BH$138,0))="x",INDEX('Capacity Summary'!$C$139:$F$238,MATCH('Capacity Backing (Hide)'!C$132,'Capacity Summary'!$B$139:$B$238,0),4),IF(INDEX('Capacity Summary'!$I$139:$BH$238,MATCH('Capacity Backing (Hide)'!C$132,'Capacity Summary'!$B$139:$B$238,0),MATCH('Capacity Backing (Hide)'!$A184,'Capacity Summary'!$I$138:$BH$138,0))&lt;&gt;0,INDEX('Capacity Summary'!$I$139:$BH$238,MATCH('Capacity Backing (Hide)'!C$132,'Capacity Summary'!$B$139:$B$238,0),MATCH('Capacity Backing (Hide)'!$A184,'Capacity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(Hide)'!$A184,'Capacity Summary'!$I$138:$BH$138,0))="x",INDEX('Capacity Summary'!$C$139:$F$238,MATCH('Capacity Backing (Hide)'!D$132,'Capacity Summary'!$B$139:$B$238,0),4),IF(INDEX('Capacity Summary'!$I$139:$BH$238,MATCH('Capacity Backing (Hide)'!D$132,'Capacity Summary'!$B$139:$B$238,0),MATCH('Capacity Backing (Hide)'!$A184,'Capacity Summary'!$I$138:$BH$138,0))&lt;&gt;0,INDEX('Capacity Summary'!$I$139:$BH$238,MATCH('Capacity Backing (Hide)'!D$132,'Capacity Summary'!$B$139:$B$238,0),MATCH('Capacity Backing (Hide)'!$A184,'Capacity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(Hide)'!$A184,'Capacity Summary'!$I$138:$BH$138,0))="x",INDEX('Capacity Summary'!$C$139:$F$238,MATCH('Capacity Backing (Hide)'!E$132,'Capacity Summary'!$B$139:$B$238,0),4),IF(INDEX('Capacity Summary'!$I$139:$BH$238,MATCH('Capacity Backing (Hide)'!E$132,'Capacity Summary'!$B$139:$B$238,0),MATCH('Capacity Backing (Hide)'!$A184,'Capacity Summary'!$I$138:$BH$138,0))&lt;&gt;0,INDEX('Capacity Summary'!$I$139:$BH$238,MATCH('Capacity Backing (Hide)'!E$132,'Capacity Summary'!$B$139:$B$238,0),MATCH('Capacity Backing (Hide)'!$A184,'Capacity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(Hide)'!$A184,'Capacity Summary'!$I$138:$BH$138,0))="x",INDEX('Capacity Summary'!$C$139:$F$238,MATCH('Capacity Backing (Hide)'!F$132,'Capacity Summary'!$B$139:$B$238,0),4),IF(INDEX('Capacity Summary'!$I$139:$BH$238,MATCH('Capacity Backing (Hide)'!F$132,'Capacity Summary'!$B$139:$B$238,0),MATCH('Capacity Backing (Hide)'!$A184,'Capacity Summary'!$I$138:$BH$138,0))&lt;&gt;0,INDEX('Capacity Summary'!$I$139:$BH$238,MATCH('Capacity Backing (Hide)'!F$132,'Capacity Summary'!$B$139:$B$238,0),MATCH('Capacity Backing (Hide)'!$A184,'Capacity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(Hide)'!$A184,'Capacity Summary'!$I$138:$BH$138,0))="x",INDEX('Capacity Summary'!$C$139:$F$238,MATCH('Capacity Backing (Hide)'!G$132,'Capacity Summary'!$B$139:$B$238,0),4),IF(INDEX('Capacity Summary'!$I$139:$BH$238,MATCH('Capacity Backing (Hide)'!G$132,'Capacity Summary'!$B$139:$B$238,0),MATCH('Capacity Backing (Hide)'!$A184,'Capacity Summary'!$I$138:$BH$138,0))&lt;&gt;0,INDEX('Capacity Summary'!$I$139:$BH$238,MATCH('Capacity Backing (Hide)'!G$132,'Capacity Summary'!$B$139:$B$238,0),MATCH('Capacity Backing (Hide)'!$A184,'Capacity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(Hide)'!$A184,'Capacity Summary'!$I$138:$BH$138,0))="x",INDEX('Capacity Summary'!$C$139:$F$238,MATCH('Capacity Backing (Hide)'!H$132,'Capacity Summary'!$B$139:$B$238,0),4),IF(INDEX('Capacity Summary'!$I$139:$BH$238,MATCH('Capacity Backing (Hide)'!H$132,'Capacity Summary'!$B$139:$B$238,0),MATCH('Capacity Backing (Hide)'!$A184,'Capacity Summary'!$I$138:$BH$138,0))&lt;&gt;0,INDEX('Capacity Summary'!$I$139:$BH$238,MATCH('Capacity Backing (Hide)'!H$132,'Capacity Summary'!$B$139:$B$238,0),MATCH('Capacity Backing (Hide)'!$A184,'Capacity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(Hide)'!$A184,'Capacity Summary'!$I$138:$BH$138,0))="x",INDEX('Capacity Summary'!$C$139:$F$238,MATCH('Capacity Backing (Hide)'!I$132,'Capacity Summary'!$B$139:$B$238,0),4),IF(INDEX('Capacity Summary'!$I$139:$BH$238,MATCH('Capacity Backing (Hide)'!I$132,'Capacity Summary'!$B$139:$B$238,0),MATCH('Capacity Backing (Hide)'!$A184,'Capacity Summary'!$I$138:$BH$138,0))&lt;&gt;0,INDEX('Capacity Summary'!$I$139:$BH$238,MATCH('Capacity Backing (Hide)'!I$132,'Capacity Summary'!$B$139:$B$238,0),MATCH('Capacity Backing (Hide)'!$A184,'Capacity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(Hide)'!$A184,'Capacity Summary'!$I$138:$BH$138,0))="x",INDEX('Capacity Summary'!$C$139:$F$238,MATCH('Capacity Backing (Hide)'!J$132,'Capacity Summary'!$B$139:$B$238,0),4),IF(INDEX('Capacity Summary'!$I$139:$BH$238,MATCH('Capacity Backing (Hide)'!J$132,'Capacity Summary'!$B$139:$B$238,0),MATCH('Capacity Backing (Hide)'!$A184,'Capacity Summary'!$I$138:$BH$138,0))&lt;&gt;0,INDEX('Capacity Summary'!$I$139:$BH$238,MATCH('Capacity Backing (Hide)'!J$132,'Capacity Summary'!$B$139:$B$238,0),MATCH('Capacity Backing (Hide)'!$A184,'Capacity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(Hide)'!$A184,'Capacity Summary'!$I$138:$BH$138,0))="x",INDEX('Capacity Summary'!$C$139:$F$238,MATCH('Capacity Backing (Hide)'!K$132,'Capacity Summary'!$B$139:$B$238,0),4),IF(INDEX('Capacity Summary'!$I$139:$BH$238,MATCH('Capacity Backing (Hide)'!K$132,'Capacity Summary'!$B$139:$B$238,0),MATCH('Capacity Backing (Hide)'!$A184,'Capacity Summary'!$I$138:$BH$138,0))&lt;&gt;0,INDEX('Capacity Summary'!$I$139:$BH$238,MATCH('Capacity Backing (Hide)'!K$132,'Capacity Summary'!$B$139:$B$238,0),MATCH('Capacity Backing (Hide)'!$A184,'Capacity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(Hide)'!$A184,'Capacity Summary'!$I$138:$BH$138,0))="x",INDEX('Capacity Summary'!$C$139:$F$238,MATCH('Capacity Backing (Hide)'!L$132,'Capacity Summary'!$B$139:$B$238,0),4),IF(INDEX('Capacity Summary'!$I$139:$BH$238,MATCH('Capacity Backing (Hide)'!L$132,'Capacity Summary'!$B$139:$B$238,0),MATCH('Capacity Backing (Hide)'!$A184,'Capacity Summary'!$I$138:$BH$138,0))&lt;&gt;0,INDEX('Capacity Summary'!$I$139:$BH$238,MATCH('Capacity Backing (Hide)'!L$132,'Capacity Summary'!$B$139:$B$238,0),MATCH('Capacity Backing (Hide)'!$A184,'Capacity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(Hide)'!$A184,'Capacity Summary'!$I$138:$BH$138,0))="x",INDEX('Capacity Summary'!$C$139:$F$238,MATCH('Capacity Backing (Hide)'!M$132,'Capacity Summary'!$B$139:$B$238,0),4),IF(INDEX('Capacity Summary'!$I$139:$BH$238,MATCH('Capacity Backing (Hide)'!M$132,'Capacity Summary'!$B$139:$B$238,0),MATCH('Capacity Backing (Hide)'!$A184,'Capacity Summary'!$I$138:$BH$138,0))&lt;&gt;0,INDEX('Capacity Summary'!$I$139:$BH$238,MATCH('Capacity Backing (Hide)'!M$132,'Capacity Summary'!$B$139:$B$238,0),MATCH('Capacity Backing (Hide)'!$A184,'Capacity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(Hide)'!$A184,'Capacity Summary'!$I$138:$BH$138,0))="x",INDEX('Capacity Summary'!$C$139:$F$238,MATCH('Capacity Backing (Hide)'!N$132,'Capacity Summary'!$B$139:$B$238,0),4),IF(INDEX('Capacity Summary'!$I$139:$BH$238,MATCH('Capacity Backing (Hide)'!N$132,'Capacity Summary'!$B$139:$B$238,0),MATCH('Capacity Backing (Hide)'!$A184,'Capacity Summary'!$I$138:$BH$138,0))&lt;&gt;0,INDEX('Capacity Summary'!$I$139:$BH$238,MATCH('Capacity Backing (Hide)'!N$132,'Capacity Summary'!$B$139:$B$238,0),MATCH('Capacity Backing (Hide)'!$A184,'Capacity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(Hide)'!$A184,'Capacity Summary'!$I$138:$BH$138,0))="x",INDEX('Capacity Summary'!$C$139:$F$238,MATCH('Capacity Backing (Hide)'!O$132,'Capacity Summary'!$B$139:$B$238,0),4),IF(INDEX('Capacity Summary'!$I$139:$BH$238,MATCH('Capacity Backing (Hide)'!O$132,'Capacity Summary'!$B$139:$B$238,0),MATCH('Capacity Backing (Hide)'!$A184,'Capacity Summary'!$I$138:$BH$138,0))&lt;&gt;0,INDEX('Capacity Summary'!$I$139:$BH$238,MATCH('Capacity Backing (Hide)'!O$132,'Capacity Summary'!$B$139:$B$238,0),MATCH('Capacity Backing (Hide)'!$A184,'Capacity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(Hide)'!$A184,'Capacity Summary'!$I$138:$BH$138,0))="x",INDEX('Capacity Summary'!$C$139:$F$238,MATCH('Capacity Backing (Hide)'!P$132,'Capacity Summary'!$B$139:$B$238,0),4),IF(INDEX('Capacity Summary'!$I$139:$BH$238,MATCH('Capacity Backing (Hide)'!P$132,'Capacity Summary'!$B$139:$B$238,0),MATCH('Capacity Backing (Hide)'!$A184,'Capacity Summary'!$I$138:$BH$138,0))&lt;&gt;0,INDEX('Capacity Summary'!$I$139:$BH$238,MATCH('Capacity Backing (Hide)'!P$132,'Capacity Summary'!$B$139:$B$238,0),MATCH('Capacity Backing (Hide)'!$A184,'Capacity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(Hide)'!$A184,'Capacity Summary'!$I$138:$BH$138,0))="x",INDEX('Capacity Summary'!$C$139:$F$238,MATCH('Capacity Backing (Hide)'!Q$132,'Capacity Summary'!$B$139:$B$238,0),4),IF(INDEX('Capacity Summary'!$I$139:$BH$238,MATCH('Capacity Backing (Hide)'!Q$132,'Capacity Summary'!$B$139:$B$238,0),MATCH('Capacity Backing (Hide)'!$A184,'Capacity Summary'!$I$138:$BH$138,0))&lt;&gt;0,INDEX('Capacity Summary'!$I$139:$BH$238,MATCH('Capacity Backing (Hide)'!Q$132,'Capacity Summary'!$B$139:$B$238,0),MATCH('Capacity Backing (Hide)'!$A184,'Capacity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(Hide)'!$A184,'Capacity Summary'!$I$138:$BH$138,0))="x",INDEX('Capacity Summary'!$C$139:$F$238,MATCH('Capacity Backing (Hide)'!R$132,'Capacity Summary'!$B$139:$B$238,0),4),IF(INDEX('Capacity Summary'!$I$139:$BH$238,MATCH('Capacity Backing (Hide)'!R$132,'Capacity Summary'!$B$139:$B$238,0),MATCH('Capacity Backing (Hide)'!$A184,'Capacity Summary'!$I$138:$BH$138,0))&lt;&gt;0,INDEX('Capacity Summary'!$I$139:$BH$238,MATCH('Capacity Backing (Hide)'!R$132,'Capacity Summary'!$B$139:$B$238,0),MATCH('Capacity Backing (Hide)'!$A184,'Capacity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(Hide)'!$A184,'Capacity Summary'!$I$138:$BH$138,0))="x",INDEX('Capacity Summary'!$C$139:$F$238,MATCH('Capacity Backing (Hide)'!S$132,'Capacity Summary'!$B$139:$B$238,0),4),IF(INDEX('Capacity Summary'!$I$139:$BH$238,MATCH('Capacity Backing (Hide)'!S$132,'Capacity Summary'!$B$139:$B$238,0),MATCH('Capacity Backing (Hide)'!$A184,'Capacity Summary'!$I$138:$BH$138,0))&lt;&gt;0,INDEX('Capacity Summary'!$I$139:$BH$238,MATCH('Capacity Backing (Hide)'!S$132,'Capacity Summary'!$B$139:$B$238,0),MATCH('Capacity Backing (Hide)'!$A184,'Capacity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(Hide)'!$A184,'Capacity Summary'!$I$138:$BH$138,0))="x",INDEX('Capacity Summary'!$C$139:$F$238,MATCH('Capacity Backing (Hide)'!T$132,'Capacity Summary'!$B$139:$B$238,0),4),IF(INDEX('Capacity Summary'!$I$139:$BH$238,MATCH('Capacity Backing (Hide)'!T$132,'Capacity Summary'!$B$139:$B$238,0),MATCH('Capacity Backing (Hide)'!$A184,'Capacity Summary'!$I$138:$BH$138,0))&lt;&gt;0,INDEX('Capacity Summary'!$I$139:$BH$238,MATCH('Capacity Backing (Hide)'!T$132,'Capacity Summary'!$B$139:$B$238,0),MATCH('Capacity Backing (Hide)'!$A184,'Capacity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(Hide)'!$A184,'Capacity Summary'!$I$138:$BH$138,0))="x",INDEX('Capacity Summary'!$C$139:$F$238,MATCH('Capacity Backing (Hide)'!U$132,'Capacity Summary'!$B$139:$B$238,0),4),IF(INDEX('Capacity Summary'!$I$139:$BH$238,MATCH('Capacity Backing (Hide)'!U$132,'Capacity Summary'!$B$139:$B$238,0),MATCH('Capacity Backing (Hide)'!$A184,'Capacity Summary'!$I$138:$BH$138,0))&lt;&gt;0,INDEX('Capacity Summary'!$I$139:$BH$238,MATCH('Capacity Backing (Hide)'!U$132,'Capacity Summary'!$B$139:$B$238,0),MATCH('Capacity Backing (Hide)'!$A184,'Capacity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(Hide)'!$A184,'Capacity Summary'!$I$138:$BH$138,0))="x",INDEX('Capacity Summary'!$C$139:$F$238,MATCH('Capacity Backing (Hide)'!V$132,'Capacity Summary'!$B$139:$B$238,0),4),IF(INDEX('Capacity Summary'!$I$139:$BH$238,MATCH('Capacity Backing (Hide)'!V$132,'Capacity Summary'!$B$139:$B$238,0),MATCH('Capacity Backing (Hide)'!$A184,'Capacity Summary'!$I$138:$BH$138,0))&lt;&gt;0,INDEX('Capacity Summary'!$I$139:$BH$238,MATCH('Capacity Backing (Hide)'!V$132,'Capacity Summary'!$B$139:$B$238,0),MATCH('Capacity Backing (Hide)'!$A184,'Capacity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(Hide)'!$A184,'Capacity Summary'!$I$138:$BH$138,0))="x",INDEX('Capacity Summary'!$C$139:$F$238,MATCH('Capacity Backing (Hide)'!W$132,'Capacity Summary'!$B$139:$B$238,0),4),IF(INDEX('Capacity Summary'!$I$139:$BH$238,MATCH('Capacity Backing (Hide)'!W$132,'Capacity Summary'!$B$139:$B$238,0),MATCH('Capacity Backing (Hide)'!$A184,'Capacity Summary'!$I$138:$BH$138,0))&lt;&gt;0,INDEX('Capacity Summary'!$I$139:$BH$238,MATCH('Capacity Backing (Hide)'!W$132,'Capacity Summary'!$B$139:$B$238,0),MATCH('Capacity Backing (Hide)'!$A184,'Capacity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(Hide)'!$A184,'Capacity Summary'!$I$138:$BH$138,0))="x",INDEX('Capacity Summary'!$C$139:$F$238,MATCH('Capacity Backing (Hide)'!X$132,'Capacity Summary'!$B$139:$B$238,0),4),IF(INDEX('Capacity Summary'!$I$139:$BH$238,MATCH('Capacity Backing (Hide)'!X$132,'Capacity Summary'!$B$139:$B$238,0),MATCH('Capacity Backing (Hide)'!$A184,'Capacity Summary'!$I$138:$BH$138,0))&lt;&gt;0,INDEX('Capacity Summary'!$I$139:$BH$238,MATCH('Capacity Backing (Hide)'!X$132,'Capacity Summary'!$B$139:$B$238,0),MATCH('Capacity Backing (Hide)'!$A184,'Capacity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(Hide)'!$A184,'Capacity Summary'!$I$138:$BH$138,0))="x",INDEX('Capacity Summary'!$C$139:$F$238,MATCH('Capacity Backing (Hide)'!Y$132,'Capacity Summary'!$B$139:$B$238,0),4),IF(INDEX('Capacity Summary'!$I$139:$BH$238,MATCH('Capacity Backing (Hide)'!Y$132,'Capacity Summary'!$B$139:$B$238,0),MATCH('Capacity Backing (Hide)'!$A184,'Capacity Summary'!$I$138:$BH$138,0))&lt;&gt;0,INDEX('Capacity Summary'!$I$139:$BH$238,MATCH('Capacity Backing (Hide)'!Y$132,'Capacity Summary'!$B$139:$B$238,0),MATCH('Capacity Backing (Hide)'!$A184,'Capacity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(Hide)'!$A184,'Capacity Summary'!$I$138:$BH$138,0))="x",INDEX('Capacity Summary'!$C$139:$F$238,MATCH('Capacity Backing (Hide)'!Z$132,'Capacity Summary'!$B$139:$B$238,0),4),IF(INDEX('Capacity Summary'!$I$139:$BH$238,MATCH('Capacity Backing (Hide)'!Z$132,'Capacity Summary'!$B$139:$B$238,0),MATCH('Capacity Backing (Hide)'!$A184,'Capacity Summary'!$I$138:$BH$138,0))&lt;&gt;0,INDEX('Capacity Summary'!$I$139:$BH$238,MATCH('Capacity Backing (Hide)'!Z$132,'Capacity Summary'!$B$139:$B$238,0),MATCH('Capacity Backing (Hide)'!$A184,'Capacity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(Hide)'!$A184,'Capacity Summary'!$I$138:$BH$138,0))="x",INDEX('Capacity Summary'!$C$139:$F$238,MATCH('Capacity Backing (Hide)'!AA$132,'Capacity Summary'!$B$139:$B$238,0),4),IF(INDEX('Capacity Summary'!$I$139:$BH$238,MATCH('Capacity Backing (Hide)'!AA$132,'Capacity Summary'!$B$139:$B$238,0),MATCH('Capacity Backing (Hide)'!$A184,'Capacity Summary'!$I$138:$BH$138,0))&lt;&gt;0,INDEX('Capacity Summary'!$I$139:$BH$238,MATCH('Capacity Backing (Hide)'!AA$132,'Capacity Summary'!$B$139:$B$238,0),MATCH('Capacity Backing (Hide)'!$A184,'Capacity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(Hide)'!$A184,'Capacity Summary'!$I$138:$BH$138,0))="x",INDEX('Capacity Summary'!$C$139:$F$238,MATCH('Capacity Backing (Hide)'!AB$132,'Capacity Summary'!$B$139:$B$238,0),4),IF(INDEX('Capacity Summary'!$I$139:$BH$238,MATCH('Capacity Backing (Hide)'!AB$132,'Capacity Summary'!$B$139:$B$238,0),MATCH('Capacity Backing (Hide)'!$A184,'Capacity Summary'!$I$138:$BH$138,0))&lt;&gt;0,INDEX('Capacity Summary'!$I$139:$BH$238,MATCH('Capacity Backing (Hide)'!AB$132,'Capacity Summary'!$B$139:$B$238,0),MATCH('Capacity Backing (Hide)'!$A184,'Capacity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(Hide)'!$A184,'Capacity Summary'!$I$138:$BH$138,0))="x",INDEX('Capacity Summary'!$C$139:$F$238,MATCH('Capacity Backing (Hide)'!AC$132,'Capacity Summary'!$B$139:$B$238,0),4),IF(INDEX('Capacity Summary'!$I$139:$BH$238,MATCH('Capacity Backing (Hide)'!AC$132,'Capacity Summary'!$B$139:$B$238,0),MATCH('Capacity Backing (Hide)'!$A184,'Capacity Summary'!$I$138:$BH$138,0))&lt;&gt;0,INDEX('Capacity Summary'!$I$139:$BH$238,MATCH('Capacity Backing (Hide)'!AC$132,'Capacity Summary'!$B$139:$B$238,0),MATCH('Capacity Backing (Hide)'!$A184,'Capacity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(Hide)'!$A184,'Capacity Summary'!$I$138:$BH$138,0))="x",INDEX('Capacity Summary'!$C$139:$F$238,MATCH('Capacity Backing (Hide)'!AD$132,'Capacity Summary'!$B$139:$B$238,0),4),IF(INDEX('Capacity Summary'!$I$139:$BH$238,MATCH('Capacity Backing (Hide)'!AD$132,'Capacity Summary'!$B$139:$B$238,0),MATCH('Capacity Backing (Hide)'!$A184,'Capacity Summary'!$I$138:$BH$138,0))&lt;&gt;0,INDEX('Capacity Summary'!$I$139:$BH$238,MATCH('Capacity Backing (Hide)'!AD$132,'Capacity Summary'!$B$139:$B$238,0),MATCH('Capacity Backing (Hide)'!$A184,'Capacity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(Hide)'!$A184,'Capacity Summary'!$I$138:$BH$138,0))="x",INDEX('Capacity Summary'!$C$139:$F$238,MATCH('Capacity Backing (Hide)'!AE$132,'Capacity Summary'!$B$139:$B$238,0),4),IF(INDEX('Capacity Summary'!$I$139:$BH$238,MATCH('Capacity Backing (Hide)'!AE$132,'Capacity Summary'!$B$139:$B$238,0),MATCH('Capacity Backing (Hide)'!$A184,'Capacity Summary'!$I$138:$BH$138,0))&lt;&gt;0,INDEX('Capacity Summary'!$I$139:$BH$238,MATCH('Capacity Backing (Hide)'!AE$132,'Capacity Summary'!$B$139:$B$238,0),MATCH('Capacity Backing (Hide)'!$A184,'Capacity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(Hide)'!$A184,'Capacity Summary'!$I$138:$BH$138,0))="x",INDEX('Capacity Summary'!$C$139:$F$238,MATCH('Capacity Backing (Hide)'!AF$132,'Capacity Summary'!$B$139:$B$238,0),4),IF(INDEX('Capacity Summary'!$I$139:$BH$238,MATCH('Capacity Backing (Hide)'!AF$132,'Capacity Summary'!$B$139:$B$238,0),MATCH('Capacity Backing (Hide)'!$A184,'Capacity Summary'!$I$138:$BH$138,0))&lt;&gt;0,INDEX('Capacity Summary'!$I$139:$BH$238,MATCH('Capacity Backing (Hide)'!AF$132,'Capacity Summary'!$B$139:$B$238,0),MATCH('Capacity Backing (Hide)'!$A184,'Capacity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(Hide)'!$A184,'Capacity Summary'!$I$138:$BH$138,0))="x",INDEX('Capacity Summary'!$C$139:$F$238,MATCH('Capacity Backing (Hide)'!AG$132,'Capacity Summary'!$B$139:$B$238,0),4),IF(INDEX('Capacity Summary'!$I$139:$BH$238,MATCH('Capacity Backing (Hide)'!AG$132,'Capacity Summary'!$B$139:$B$238,0),MATCH('Capacity Backing (Hide)'!$A184,'Capacity Summary'!$I$138:$BH$138,0))&lt;&gt;0,INDEX('Capacity Summary'!$I$139:$BH$238,MATCH('Capacity Backing (Hide)'!AG$132,'Capacity Summary'!$B$139:$B$238,0),MATCH('Capacity Backing (Hide)'!$A184,'Capacity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(Hide)'!$A184,'Capacity Summary'!$I$138:$BH$138,0))="x",INDEX('Capacity Summary'!$C$139:$F$238,MATCH('Capacity Backing (Hide)'!AH$132,'Capacity Summary'!$B$139:$B$238,0),4),IF(INDEX('Capacity Summary'!$I$139:$BH$238,MATCH('Capacity Backing (Hide)'!AH$132,'Capacity Summary'!$B$139:$B$238,0),MATCH('Capacity Backing (Hide)'!$A184,'Capacity Summary'!$I$138:$BH$138,0))&lt;&gt;0,INDEX('Capacity Summary'!$I$139:$BH$238,MATCH('Capacity Backing (Hide)'!AH$132,'Capacity Summary'!$B$139:$B$238,0),MATCH('Capacity Backing (Hide)'!$A184,'Capacity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(Hide)'!$A184,'Capacity Summary'!$I$138:$BH$138,0))="x",INDEX('Capacity Summary'!$C$139:$F$238,MATCH('Capacity Backing (Hide)'!AI$132,'Capacity Summary'!$B$139:$B$238,0),4),IF(INDEX('Capacity Summary'!$I$139:$BH$238,MATCH('Capacity Backing (Hide)'!AI$132,'Capacity Summary'!$B$139:$B$238,0),MATCH('Capacity Backing (Hide)'!$A184,'Capacity Summary'!$I$138:$BH$138,0))&lt;&gt;0,INDEX('Capacity Summary'!$I$139:$BH$238,MATCH('Capacity Backing (Hide)'!AI$132,'Capacity Summary'!$B$139:$B$238,0),MATCH('Capacity Backing (Hide)'!$A184,'Capacity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(Hide)'!$A184,'Capacity Summary'!$I$138:$BH$138,0))="x",INDEX('Capacity Summary'!$C$139:$F$238,MATCH('Capacity Backing (Hide)'!AJ$132,'Capacity Summary'!$B$139:$B$238,0),4),IF(INDEX('Capacity Summary'!$I$139:$BH$238,MATCH('Capacity Backing (Hide)'!AJ$132,'Capacity Summary'!$B$139:$B$238,0),MATCH('Capacity Backing (Hide)'!$A184,'Capacity Summary'!$I$138:$BH$138,0))&lt;&gt;0,INDEX('Capacity Summary'!$I$139:$BH$238,MATCH('Capacity Backing (Hide)'!AJ$132,'Capacity Summary'!$B$139:$B$238,0),MATCH('Capacity Backing (Hide)'!$A184,'Capacity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(Hide)'!$A184,'Capacity Summary'!$I$138:$BH$138,0))="x",INDEX('Capacity Summary'!$C$139:$F$238,MATCH('Capacity Backing (Hide)'!AK$132,'Capacity Summary'!$B$139:$B$238,0),4),IF(INDEX('Capacity Summary'!$I$139:$BH$238,MATCH('Capacity Backing (Hide)'!AK$132,'Capacity Summary'!$B$139:$B$238,0),MATCH('Capacity Backing (Hide)'!$A184,'Capacity Summary'!$I$138:$BH$138,0))&lt;&gt;0,INDEX('Capacity Summary'!$I$139:$BH$238,MATCH('Capacity Backing (Hide)'!AK$132,'Capacity Summary'!$B$139:$B$238,0),MATCH('Capacity Backing (Hide)'!$A184,'Capacity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(Hide)'!$A184,'Capacity Summary'!$I$138:$BH$138,0))="x",INDEX('Capacity Summary'!$C$139:$F$238,MATCH('Capacity Backing (Hide)'!AL$132,'Capacity Summary'!$B$139:$B$238,0),4),IF(INDEX('Capacity Summary'!$I$139:$BH$238,MATCH('Capacity Backing (Hide)'!AL$132,'Capacity Summary'!$B$139:$B$238,0),MATCH('Capacity Backing (Hide)'!$A184,'Capacity Summary'!$I$138:$BH$138,0))&lt;&gt;0,INDEX('Capacity Summary'!$I$139:$BH$238,MATCH('Capacity Backing (Hide)'!AL$132,'Capacity Summary'!$B$139:$B$238,0),MATCH('Capacity Backing (Hide)'!$A184,'Capacity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(Hide)'!$A184,'Capacity Summary'!$I$138:$BH$138,0))="x",INDEX('Capacity Summary'!$C$139:$F$238,MATCH('Capacity Backing (Hide)'!AM$132,'Capacity Summary'!$B$139:$B$238,0),4),IF(INDEX('Capacity Summary'!$I$139:$BH$238,MATCH('Capacity Backing (Hide)'!AM$132,'Capacity Summary'!$B$139:$B$238,0),MATCH('Capacity Backing (Hide)'!$A184,'Capacity Summary'!$I$138:$BH$138,0))&lt;&gt;0,INDEX('Capacity Summary'!$I$139:$BH$238,MATCH('Capacity Backing (Hide)'!AM$132,'Capacity Summary'!$B$139:$B$238,0),MATCH('Capacity Backing (Hide)'!$A184,'Capacity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(Hide)'!$A184,'Capacity Summary'!$I$138:$BH$138,0))="x",INDEX('Capacity Summary'!$C$139:$F$238,MATCH('Capacity Backing (Hide)'!AN$132,'Capacity Summary'!$B$139:$B$238,0),4),IF(INDEX('Capacity Summary'!$I$139:$BH$238,MATCH('Capacity Backing (Hide)'!AN$132,'Capacity Summary'!$B$139:$B$238,0),MATCH('Capacity Backing (Hide)'!$A184,'Capacity Summary'!$I$138:$BH$138,0))&lt;&gt;0,INDEX('Capacity Summary'!$I$139:$BH$238,MATCH('Capacity Backing (Hide)'!AN$132,'Capacity Summary'!$B$139:$B$238,0),MATCH('Capacity Backing (Hide)'!$A184,'Capacity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(Hide)'!$A184,'Capacity Summary'!$I$138:$BH$138,0))="x",INDEX('Capacity Summary'!$C$139:$F$238,MATCH('Capacity Backing (Hide)'!AO$132,'Capacity Summary'!$B$139:$B$238,0),4),IF(INDEX('Capacity Summary'!$I$139:$BH$238,MATCH('Capacity Backing (Hide)'!AO$132,'Capacity Summary'!$B$139:$B$238,0),MATCH('Capacity Backing (Hide)'!$A184,'Capacity Summary'!$I$138:$BH$138,0))&lt;&gt;0,INDEX('Capacity Summary'!$I$139:$BH$238,MATCH('Capacity Backing (Hide)'!AO$132,'Capacity Summary'!$B$139:$B$238,0),MATCH('Capacity Backing (Hide)'!$A184,'Capacity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(Hide)'!$A184,'Capacity Summary'!$I$138:$BH$138,0))="x",INDEX('Capacity Summary'!$C$139:$F$238,MATCH('Capacity Backing (Hide)'!AP$132,'Capacity Summary'!$B$139:$B$238,0),4),IF(INDEX('Capacity Summary'!$I$139:$BH$238,MATCH('Capacity Backing (Hide)'!AP$132,'Capacity Summary'!$B$139:$B$238,0),MATCH('Capacity Backing (Hide)'!$A184,'Capacity Summary'!$I$138:$BH$138,0))&lt;&gt;0,INDEX('Capacity Summary'!$I$139:$BH$238,MATCH('Capacity Backing (Hide)'!AP$132,'Capacity Summary'!$B$139:$B$238,0),MATCH('Capacity Backing (Hide)'!$A184,'Capacity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(Hide)'!$A184,'Capacity Summary'!$I$138:$BH$138,0))="x",INDEX('Capacity Summary'!$C$139:$F$238,MATCH('Capacity Backing (Hide)'!AQ$132,'Capacity Summary'!$B$139:$B$238,0),4),IF(INDEX('Capacity Summary'!$I$139:$BH$238,MATCH('Capacity Backing (Hide)'!AQ$132,'Capacity Summary'!$B$139:$B$238,0),MATCH('Capacity Backing (Hide)'!$A184,'Capacity Summary'!$I$138:$BH$138,0))&lt;&gt;0,INDEX('Capacity Summary'!$I$139:$BH$238,MATCH('Capacity Backing (Hide)'!AQ$132,'Capacity Summary'!$B$139:$B$238,0),MATCH('Capacity Backing (Hide)'!$A184,'Capacity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(Hide)'!$A184,'Capacity Summary'!$I$138:$BH$138,0))="x",INDEX('Capacity Summary'!$C$139:$F$238,MATCH('Capacity Backing (Hide)'!AR$132,'Capacity Summary'!$B$139:$B$238,0),4),IF(INDEX('Capacity Summary'!$I$139:$BH$238,MATCH('Capacity Backing (Hide)'!AR$132,'Capacity Summary'!$B$139:$B$238,0),MATCH('Capacity Backing (Hide)'!$A184,'Capacity Summary'!$I$138:$BH$138,0))&lt;&gt;0,INDEX('Capacity Summary'!$I$139:$BH$238,MATCH('Capacity Backing (Hide)'!AR$132,'Capacity Summary'!$B$139:$B$238,0),MATCH('Capacity Backing (Hide)'!$A184,'Capacity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(Hide)'!$A184,'Capacity Summary'!$I$138:$BH$138,0))="x",INDEX('Capacity Summary'!$C$139:$F$238,MATCH('Capacity Backing (Hide)'!AS$132,'Capacity Summary'!$B$139:$B$238,0),4),IF(INDEX('Capacity Summary'!$I$139:$BH$238,MATCH('Capacity Backing (Hide)'!AS$132,'Capacity Summary'!$B$139:$B$238,0),MATCH('Capacity Backing (Hide)'!$A184,'Capacity Summary'!$I$138:$BH$138,0))&lt;&gt;0,INDEX('Capacity Summary'!$I$139:$BH$238,MATCH('Capacity Backing (Hide)'!AS$132,'Capacity Summary'!$B$139:$B$238,0),MATCH('Capacity Backing (Hide)'!$A184,'Capacity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(Hide)'!$A184,'Capacity Summary'!$I$138:$BH$138,0))="x",INDEX('Capacity Summary'!$C$139:$F$238,MATCH('Capacity Backing (Hide)'!AT$132,'Capacity Summary'!$B$139:$B$238,0),4),IF(INDEX('Capacity Summary'!$I$139:$BH$238,MATCH('Capacity Backing (Hide)'!AT$132,'Capacity Summary'!$B$139:$B$238,0),MATCH('Capacity Backing (Hide)'!$A184,'Capacity Summary'!$I$138:$BH$138,0))&lt;&gt;0,INDEX('Capacity Summary'!$I$139:$BH$238,MATCH('Capacity Backing (Hide)'!AT$132,'Capacity Summary'!$B$139:$B$238,0),MATCH('Capacity Backing (Hide)'!$A184,'Capacity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(Hide)'!$A184,'Capacity Summary'!$I$138:$BH$138,0))="x",INDEX('Capacity Summary'!$C$139:$F$238,MATCH('Capacity Backing (Hide)'!AU$132,'Capacity Summary'!$B$139:$B$238,0),4),IF(INDEX('Capacity Summary'!$I$139:$BH$238,MATCH('Capacity Backing (Hide)'!AU$132,'Capacity Summary'!$B$139:$B$238,0),MATCH('Capacity Backing (Hide)'!$A184,'Capacity Summary'!$I$138:$BH$138,0))&lt;&gt;0,INDEX('Capacity Summary'!$I$139:$BH$238,MATCH('Capacity Backing (Hide)'!AU$132,'Capacity Summary'!$B$139:$B$238,0),MATCH('Capacity Backing (Hide)'!$A184,'Capacity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(Hide)'!$A184,'Capacity Summary'!$I$138:$BH$138,0))="x",INDEX('Capacity Summary'!$C$139:$F$238,MATCH('Capacity Backing (Hide)'!AV$132,'Capacity Summary'!$B$139:$B$238,0),4),IF(INDEX('Capacity Summary'!$I$139:$BH$238,MATCH('Capacity Backing (Hide)'!AV$132,'Capacity Summary'!$B$139:$B$238,0),MATCH('Capacity Backing (Hide)'!$A184,'Capacity Summary'!$I$138:$BH$138,0))&lt;&gt;0,INDEX('Capacity Summary'!$I$139:$BH$238,MATCH('Capacity Backing (Hide)'!AV$132,'Capacity Summary'!$B$139:$B$238,0),MATCH('Capacity Backing (Hide)'!$A184,'Capacity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(Hide)'!$A184,'Capacity Summary'!$I$138:$BH$138,0))="x",INDEX('Capacity Summary'!$C$139:$F$238,MATCH('Capacity Backing (Hide)'!AW$132,'Capacity Summary'!$B$139:$B$238,0),4),IF(INDEX('Capacity Summary'!$I$139:$BH$238,MATCH('Capacity Backing (Hide)'!AW$132,'Capacity Summary'!$B$139:$B$238,0),MATCH('Capacity Backing (Hide)'!$A184,'Capacity Summary'!$I$138:$BH$138,0))&lt;&gt;0,INDEX('Capacity Summary'!$I$139:$BH$238,MATCH('Capacity Backing (Hide)'!AW$132,'Capacity Summary'!$B$139:$B$238,0),MATCH('Capacity Backing (Hide)'!$A184,'Capacity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(Hide)'!$A184,'Capacity Summary'!$I$138:$BH$138,0))="x",INDEX('Capacity Summary'!$C$139:$F$238,MATCH('Capacity Backing (Hide)'!AX$132,'Capacity Summary'!$B$139:$B$238,0),4),IF(INDEX('Capacity Summary'!$I$139:$BH$238,MATCH('Capacity Backing (Hide)'!AX$132,'Capacity Summary'!$B$139:$B$238,0),MATCH('Capacity Backing (Hide)'!$A184,'Capacity Summary'!$I$138:$BH$138,0))&lt;&gt;0,INDEX('Capacity Summary'!$I$139:$BH$238,MATCH('Capacity Backing (Hide)'!AX$132,'Capacity Summary'!$B$139:$B$238,0),MATCH('Capacity Backing (Hide)'!$A184,'Capacity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(Hide)'!$A184,'Capacity Summary'!$I$138:$BH$138,0))="x",INDEX('Capacity Summary'!$C$139:$F$238,MATCH('Capacity Backing (Hide)'!AY$132,'Capacity Summary'!$B$139:$B$238,0),4),IF(INDEX('Capacity Summary'!$I$139:$BH$238,MATCH('Capacity Backing (Hide)'!AY$132,'Capacity Summary'!$B$139:$B$238,0),MATCH('Capacity Backing (Hide)'!$A184,'Capacity Summary'!$I$138:$BH$138,0))&lt;&gt;0,INDEX('Capacity Summary'!$I$139:$BH$238,MATCH('Capacity Backing (Hide)'!AY$132,'Capacity Summary'!$B$139:$B$238,0),MATCH('Capacity Backing (Hide)'!$A184,'Capacity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(Hide)'!$A184,'Capacity Summary'!$I$138:$BH$138,0))="x",INDEX('Capacity Summary'!$C$139:$F$238,MATCH('Capacity Backing (Hide)'!AZ$132,'Capacity Summary'!$B$139:$B$238,0),4),IF(INDEX('Capacity Summary'!$I$139:$BH$238,MATCH('Capacity Backing (Hide)'!AZ$132,'Capacity Summary'!$B$139:$B$238,0),MATCH('Capacity Backing (Hide)'!$A184,'Capacity Summary'!$I$138:$BH$138,0))&lt;&gt;0,INDEX('Capacity Summary'!$I$139:$BH$238,MATCH('Capacity Backing (Hide)'!AZ$132,'Capacity Summary'!$B$139:$B$238,0),MATCH('Capacity Backing (Hide)'!$A184,'Capacity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(Hide)'!$A184,'Capacity Summary'!$I$138:$BH$138,0))="x",INDEX('Capacity Summary'!$C$139:$F$238,MATCH('Capacity Backing (Hide)'!BA$132,'Capacity Summary'!$B$139:$B$238,0),4),IF(INDEX('Capacity Summary'!$I$139:$BH$238,MATCH('Capacity Backing (Hide)'!BA$132,'Capacity Summary'!$B$139:$B$238,0),MATCH('Capacity Backing (Hide)'!$A184,'Capacity Summary'!$I$138:$BH$138,0))&lt;&gt;0,INDEX('Capacity Summary'!$I$139:$BH$238,MATCH('Capacity Backing (Hide)'!BA$132,'Capacity Summary'!$B$139:$B$238,0),MATCH('Capacity Backing (Hide)'!$A184,'Capacity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(Hide)'!$A184,'Capacity Summary'!$I$138:$BH$138,0))="x",INDEX('Capacity Summary'!$C$139:$F$238,MATCH('Capacity Backing (Hide)'!BB$132,'Capacity Summary'!$B$139:$B$238,0),4),IF(INDEX('Capacity Summary'!$I$139:$BH$238,MATCH('Capacity Backing (Hide)'!BB$132,'Capacity Summary'!$B$139:$B$238,0),MATCH('Capacity Backing (Hide)'!$A184,'Capacity Summary'!$I$138:$BH$138,0))&lt;&gt;0,INDEX('Capacity Summary'!$I$139:$BH$238,MATCH('Capacity Backing (Hide)'!BB$132,'Capacity Summary'!$B$139:$B$238,0),MATCH('Capacity Backing (Hide)'!$A184,'Capacity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(Hide)'!$A184,'Capacity Summary'!$I$138:$BH$138,0))="x",INDEX('Capacity Summary'!$C$139:$F$238,MATCH('Capacity Backing (Hide)'!BC$132,'Capacity Summary'!$B$139:$B$238,0),4),IF(INDEX('Capacity Summary'!$I$139:$BH$238,MATCH('Capacity Backing (Hide)'!BC$132,'Capacity Summary'!$B$139:$B$238,0),MATCH('Capacity Backing (Hide)'!$A184,'Capacity Summary'!$I$138:$BH$138,0))&lt;&gt;0,INDEX('Capacity Summary'!$I$139:$BH$238,MATCH('Capacity Backing (Hide)'!BC$132,'Capacity Summary'!$B$139:$B$238,0),MATCH('Capacity Backing (Hide)'!$A184,'Capacity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(Hide)'!$A184,'Capacity Summary'!$I$138:$BH$138,0))="x",INDEX('Capacity Summary'!$C$139:$F$238,MATCH('Capacity Backing (Hide)'!BD$132,'Capacity Summary'!$B$139:$B$238,0),4),IF(INDEX('Capacity Summary'!$I$139:$BH$238,MATCH('Capacity Backing (Hide)'!BD$132,'Capacity Summary'!$B$139:$B$238,0),MATCH('Capacity Backing (Hide)'!$A184,'Capacity Summary'!$I$138:$BH$138,0))&lt;&gt;0,INDEX('Capacity Summary'!$I$139:$BH$238,MATCH('Capacity Backing (Hide)'!BD$132,'Capacity Summary'!$B$139:$B$238,0),MATCH('Capacity Backing (Hide)'!$A184,'Capacity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(Hide)'!$A184,'Capacity Summary'!$I$138:$BH$138,0))="x",INDEX('Capacity Summary'!$C$139:$F$238,MATCH('Capacity Backing (Hide)'!BE$132,'Capacity Summary'!$B$139:$B$238,0),4),IF(INDEX('Capacity Summary'!$I$139:$BH$238,MATCH('Capacity Backing (Hide)'!BE$132,'Capacity Summary'!$B$139:$B$238,0),MATCH('Capacity Backing (Hide)'!$A184,'Capacity Summary'!$I$138:$BH$138,0))&lt;&gt;0,INDEX('Capacity Summary'!$I$139:$BH$238,MATCH('Capacity Backing (Hide)'!BE$132,'Capacity Summary'!$B$139:$B$238,0),MATCH('Capacity Backing (Hide)'!$A184,'Capacity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(Hide)'!$A184,'Capacity Summary'!$I$138:$BH$138,0))="x",INDEX('Capacity Summary'!$C$139:$F$238,MATCH('Capacity Backing (Hide)'!BF$132,'Capacity Summary'!$B$139:$B$238,0),4),IF(INDEX('Capacity Summary'!$I$139:$BH$238,MATCH('Capacity Backing (Hide)'!BF$132,'Capacity Summary'!$B$139:$B$238,0),MATCH('Capacity Backing (Hide)'!$A184,'Capacity Summary'!$I$138:$BH$138,0))&lt;&gt;0,INDEX('Capacity Summary'!$I$139:$BH$238,MATCH('Capacity Backing (Hide)'!BF$132,'Capacity Summary'!$B$139:$B$238,0),MATCH('Capacity Backing (Hide)'!$A184,'Capacity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(Hide)'!$A184,'Capacity Summary'!$I$138:$BH$138,0))="x",INDEX('Capacity Summary'!$C$139:$F$238,MATCH('Capacity Backing (Hide)'!BG$132,'Capacity Summary'!$B$139:$B$238,0),4),IF(INDEX('Capacity Summary'!$I$139:$BH$238,MATCH('Capacity Backing (Hide)'!BG$132,'Capacity Summary'!$B$139:$B$238,0),MATCH('Capacity Backing (Hide)'!$A184,'Capacity Summary'!$I$138:$BH$138,0))&lt;&gt;0,INDEX('Capacity Summary'!$I$139:$BH$238,MATCH('Capacity Backing (Hide)'!BG$132,'Capacity Summary'!$B$139:$B$238,0),MATCH('Capacity Backing (Hide)'!$A184,'Capacity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(Hide)'!$A184,'Capacity Summary'!$I$138:$BH$138,0))="x",INDEX('Capacity Summary'!$C$139:$F$238,MATCH('Capacity Backing (Hide)'!BH$132,'Capacity Summary'!$B$139:$B$238,0),4),IF(INDEX('Capacity Summary'!$I$139:$BH$238,MATCH('Capacity Backing (Hide)'!BH$132,'Capacity Summary'!$B$139:$B$238,0),MATCH('Capacity Backing (Hide)'!$A184,'Capacity Summary'!$I$138:$BH$138,0))&lt;&gt;0,INDEX('Capacity Summary'!$I$139:$BH$238,MATCH('Capacity Backing (Hide)'!BH$132,'Capacity Summary'!$B$139:$B$238,0),MATCH('Capacity Backing (Hide)'!$A184,'Capacity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(Hide)'!$A184,'Capacity Summary'!$I$138:$BH$138,0))="x",INDEX('Capacity Summary'!$C$139:$F$238,MATCH('Capacity Backing (Hide)'!BI$132,'Capacity Summary'!$B$139:$B$238,0),4),IF(INDEX('Capacity Summary'!$I$139:$BH$238,MATCH('Capacity Backing (Hide)'!BI$132,'Capacity Summary'!$B$139:$B$238,0),MATCH('Capacity Backing (Hide)'!$A184,'Capacity Summary'!$I$138:$BH$138,0))&lt;&gt;0,INDEX('Capacity Summary'!$I$139:$BH$238,MATCH('Capacity Backing (Hide)'!BI$132,'Capacity Summary'!$B$139:$B$238,0),MATCH('Capacity Backing (Hide)'!$A184,'Capacity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(Hide)'!$A184,'Capacity Summary'!$I$138:$BH$138,0))="x",INDEX('Capacity Summary'!$C$139:$F$238,MATCH('Capacity Backing (Hide)'!BJ$132,'Capacity Summary'!$B$139:$B$238,0),4),IF(INDEX('Capacity Summary'!$I$139:$BH$238,MATCH('Capacity Backing (Hide)'!BJ$132,'Capacity Summary'!$B$139:$B$238,0),MATCH('Capacity Backing (Hide)'!$A184,'Capacity Summary'!$I$138:$BH$138,0))&lt;&gt;0,INDEX('Capacity Summary'!$I$139:$BH$238,MATCH('Capacity Backing (Hide)'!BJ$132,'Capacity Summary'!$B$139:$B$238,0),MATCH('Capacity Backing (Hide)'!$A184,'Capacity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(Hide)'!$A184,'Capacity Summary'!$I$138:$BH$138,0))="x",INDEX('Capacity Summary'!$C$139:$F$238,MATCH('Capacity Backing (Hide)'!BK$132,'Capacity Summary'!$B$139:$B$238,0),4),IF(INDEX('Capacity Summary'!$I$139:$BH$238,MATCH('Capacity Backing (Hide)'!BK$132,'Capacity Summary'!$B$139:$B$238,0),MATCH('Capacity Backing (Hide)'!$A184,'Capacity Summary'!$I$138:$BH$138,0))&lt;&gt;0,INDEX('Capacity Summary'!$I$139:$BH$238,MATCH('Capacity Backing (Hide)'!BK$132,'Capacity Summary'!$B$139:$B$238,0),MATCH('Capacity Backing (Hide)'!$A184,'Capacity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(Hide)'!$A184,'Capacity Summary'!$I$138:$BH$138,0))="x",INDEX('Capacity Summary'!$C$139:$F$238,MATCH('Capacity Backing (Hide)'!BL$132,'Capacity Summary'!$B$139:$B$238,0),4),IF(INDEX('Capacity Summary'!$I$139:$BH$238,MATCH('Capacity Backing (Hide)'!BL$132,'Capacity Summary'!$B$139:$B$238,0),MATCH('Capacity Backing (Hide)'!$A184,'Capacity Summary'!$I$138:$BH$138,0))&lt;&gt;0,INDEX('Capacity Summary'!$I$139:$BH$238,MATCH('Capacity Backing (Hide)'!BL$132,'Capacity Summary'!$B$139:$B$238,0),MATCH('Capacity Backing (Hide)'!$A184,'Capacity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(Hide)'!$A184,'Capacity Summary'!$I$138:$BH$138,0))="x",INDEX('Capacity Summary'!$C$139:$F$238,MATCH('Capacity Backing (Hide)'!BM$132,'Capacity Summary'!$B$139:$B$238,0),4),IF(INDEX('Capacity Summary'!$I$139:$BH$238,MATCH('Capacity Backing (Hide)'!BM$132,'Capacity Summary'!$B$139:$B$238,0),MATCH('Capacity Backing (Hide)'!$A184,'Capacity Summary'!$I$138:$BH$138,0))&lt;&gt;0,INDEX('Capacity Summary'!$I$139:$BH$238,MATCH('Capacity Backing (Hide)'!BM$132,'Capacity Summary'!$B$139:$B$238,0),MATCH('Capacity Backing (Hide)'!$A184,'Capacity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(Hide)'!$A184,'Capacity Summary'!$I$138:$BH$138,0))="x",INDEX('Capacity Summary'!$C$139:$F$238,MATCH('Capacity Backing (Hide)'!BN$132,'Capacity Summary'!$B$139:$B$238,0),4),IF(INDEX('Capacity Summary'!$I$139:$BH$238,MATCH('Capacity Backing (Hide)'!BN$132,'Capacity Summary'!$B$139:$B$238,0),MATCH('Capacity Backing (Hide)'!$A184,'Capacity Summary'!$I$138:$BH$138,0))&lt;&gt;0,INDEX('Capacity Summary'!$I$139:$BH$238,MATCH('Capacity Backing (Hide)'!BN$132,'Capacity Summary'!$B$139:$B$238,0),MATCH('Capacity Backing (Hide)'!$A184,'Capacity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(Hide)'!$A184,'Capacity Summary'!$I$138:$BH$138,0))="x",INDEX('Capacity Summary'!$C$139:$F$238,MATCH('Capacity Backing (Hide)'!BO$132,'Capacity Summary'!$B$139:$B$238,0),4),IF(INDEX('Capacity Summary'!$I$139:$BH$238,MATCH('Capacity Backing (Hide)'!BO$132,'Capacity Summary'!$B$139:$B$238,0),MATCH('Capacity Backing (Hide)'!$A184,'Capacity Summary'!$I$138:$BH$138,0))&lt;&gt;0,INDEX('Capacity Summary'!$I$139:$BH$238,MATCH('Capacity Backing (Hide)'!BO$132,'Capacity Summary'!$B$139:$B$238,0),MATCH('Capacity Backing (Hide)'!$A184,'Capacity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(Hide)'!$A184,'Capacity Summary'!$I$138:$BH$138,0))="x",INDEX('Capacity Summary'!$C$139:$F$238,MATCH('Capacity Backing (Hide)'!BP$132,'Capacity Summary'!$B$139:$B$238,0),4),IF(INDEX('Capacity Summary'!$I$139:$BH$238,MATCH('Capacity Backing (Hide)'!BP$132,'Capacity Summary'!$B$139:$B$238,0),MATCH('Capacity Backing (Hide)'!$A184,'Capacity Summary'!$I$138:$BH$138,0))&lt;&gt;0,INDEX('Capacity Summary'!$I$139:$BH$238,MATCH('Capacity Backing (Hide)'!BP$132,'Capacity Summary'!$B$139:$B$238,0),MATCH('Capacity Backing (Hide)'!$A184,'Capacity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(Hide)'!$A184,'Capacity Summary'!$I$138:$BH$138,0))="x",INDEX('Capacity Summary'!$C$139:$F$238,MATCH('Capacity Backing (Hide)'!BQ$132,'Capacity Summary'!$B$139:$B$238,0),4),IF(INDEX('Capacity Summary'!$I$139:$BH$238,MATCH('Capacity Backing (Hide)'!BQ$132,'Capacity Summary'!$B$139:$B$238,0),MATCH('Capacity Backing (Hide)'!$A184,'Capacity Summary'!$I$138:$BH$138,0))&lt;&gt;0,INDEX('Capacity Summary'!$I$139:$BH$238,MATCH('Capacity Backing (Hide)'!BQ$132,'Capacity Summary'!$B$139:$B$238,0),MATCH('Capacity Backing (Hide)'!$A184,'Capacity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(Hide)'!$A184,'Capacity Summary'!$I$138:$BH$138,0))="x",INDEX('Capacity Summary'!$C$139:$F$238,MATCH('Capacity Backing (Hide)'!BR$132,'Capacity Summary'!$B$139:$B$238,0),4),IF(INDEX('Capacity Summary'!$I$139:$BH$238,MATCH('Capacity Backing (Hide)'!BR$132,'Capacity Summary'!$B$139:$B$238,0),MATCH('Capacity Backing (Hide)'!$A184,'Capacity Summary'!$I$138:$BH$138,0))&lt;&gt;0,INDEX('Capacity Summary'!$I$139:$BH$238,MATCH('Capacity Backing (Hide)'!BR$132,'Capacity Summary'!$B$139:$B$238,0),MATCH('Capacity Backing (Hide)'!$A184,'Capacity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(Hide)'!$A184,'Capacity Summary'!$I$138:$BH$138,0))="x",INDEX('Capacity Summary'!$C$139:$F$238,MATCH('Capacity Backing (Hide)'!BS$132,'Capacity Summary'!$B$139:$B$238,0),4),IF(INDEX('Capacity Summary'!$I$139:$BH$238,MATCH('Capacity Backing (Hide)'!BS$132,'Capacity Summary'!$B$139:$B$238,0),MATCH('Capacity Backing (Hide)'!$A184,'Capacity Summary'!$I$138:$BH$138,0))&lt;&gt;0,INDEX('Capacity Summary'!$I$139:$BH$238,MATCH('Capacity Backing (Hide)'!BS$132,'Capacity Summary'!$B$139:$B$238,0),MATCH('Capacity Backing (Hide)'!$A184,'Capacity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(Hide)'!$A184,'Capacity Summary'!$I$138:$BH$138,0))="x",INDEX('Capacity Summary'!$C$139:$F$238,MATCH('Capacity Backing (Hide)'!BT$132,'Capacity Summary'!$B$139:$B$238,0),4),IF(INDEX('Capacity Summary'!$I$139:$BH$238,MATCH('Capacity Backing (Hide)'!BT$132,'Capacity Summary'!$B$139:$B$238,0),MATCH('Capacity Backing (Hide)'!$A184,'Capacity Summary'!$I$138:$BH$138,0))&lt;&gt;0,INDEX('Capacity Summary'!$I$139:$BH$238,MATCH('Capacity Backing (Hide)'!BT$132,'Capacity Summary'!$B$139:$B$238,0),MATCH('Capacity Backing (Hide)'!$A184,'Capacity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(Hide)'!$A184,'Capacity Summary'!$I$138:$BH$138,0))="x",INDEX('Capacity Summary'!$C$139:$F$238,MATCH('Capacity Backing (Hide)'!BU$132,'Capacity Summary'!$B$139:$B$238,0),4),IF(INDEX('Capacity Summary'!$I$139:$BH$238,MATCH('Capacity Backing (Hide)'!BU$132,'Capacity Summary'!$B$139:$B$238,0),MATCH('Capacity Backing (Hide)'!$A184,'Capacity Summary'!$I$138:$BH$138,0))&lt;&gt;0,INDEX('Capacity Summary'!$I$139:$BH$238,MATCH('Capacity Backing (Hide)'!BU$132,'Capacity Summary'!$B$139:$B$238,0),MATCH('Capacity Backing (Hide)'!$A184,'Capacity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(Hide)'!$A184,'Capacity Summary'!$I$138:$BH$138,0))="x",INDEX('Capacity Summary'!$C$139:$F$238,MATCH('Capacity Backing (Hide)'!BV$132,'Capacity Summary'!$B$139:$B$238,0),4),IF(INDEX('Capacity Summary'!$I$139:$BH$238,MATCH('Capacity Backing (Hide)'!BV$132,'Capacity Summary'!$B$139:$B$238,0),MATCH('Capacity Backing (Hide)'!$A184,'Capacity Summary'!$I$138:$BH$138,0))&lt;&gt;0,INDEX('Capacity Summary'!$I$139:$BH$238,MATCH('Capacity Backing (Hide)'!BV$132,'Capacity Summary'!$B$139:$B$238,0),MATCH('Capacity Backing (Hide)'!$A184,'Capacity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(Hide)'!$A184,'Capacity Summary'!$I$138:$BH$138,0))="x",INDEX('Capacity Summary'!$C$139:$F$238,MATCH('Capacity Backing (Hide)'!BW$132,'Capacity Summary'!$B$139:$B$238,0),4),IF(INDEX('Capacity Summary'!$I$139:$BH$238,MATCH('Capacity Backing (Hide)'!BW$132,'Capacity Summary'!$B$139:$B$238,0),MATCH('Capacity Backing (Hide)'!$A184,'Capacity Summary'!$I$138:$BH$138,0))&lt;&gt;0,INDEX('Capacity Summary'!$I$139:$BH$238,MATCH('Capacity Backing (Hide)'!BW$132,'Capacity Summary'!$B$139:$B$238,0),MATCH('Capacity Backing (Hide)'!$A184,'Capacity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(Hide)'!$A184,'Capacity Summary'!$I$138:$BH$138,0))="x",INDEX('Capacity Summary'!$C$139:$F$238,MATCH('Capacity Backing (Hide)'!BX$132,'Capacity Summary'!$B$139:$B$238,0),4),IF(INDEX('Capacity Summary'!$I$139:$BH$238,MATCH('Capacity Backing (Hide)'!BX$132,'Capacity Summary'!$B$139:$B$238,0),MATCH('Capacity Backing (Hide)'!$A184,'Capacity Summary'!$I$138:$BH$138,0))&lt;&gt;0,INDEX('Capacity Summary'!$I$139:$BH$238,MATCH('Capacity Backing (Hide)'!BX$132,'Capacity Summary'!$B$139:$B$238,0),MATCH('Capacity Backing (Hide)'!$A184,'Capacity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(Hide)'!$A184,'Capacity Summary'!$I$138:$BH$138,0))="x",INDEX('Capacity Summary'!$C$139:$F$238,MATCH('Capacity Backing (Hide)'!BY$132,'Capacity Summary'!$B$139:$B$238,0),4),IF(INDEX('Capacity Summary'!$I$139:$BH$238,MATCH('Capacity Backing (Hide)'!BY$132,'Capacity Summary'!$B$139:$B$238,0),MATCH('Capacity Backing (Hide)'!$A184,'Capacity Summary'!$I$138:$BH$138,0))&lt;&gt;0,INDEX('Capacity Summary'!$I$139:$BH$238,MATCH('Capacity Backing (Hide)'!BY$132,'Capacity Summary'!$B$139:$B$238,0),MATCH('Capacity Backing (Hide)'!$A184,'Capacity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(Hide)'!$A184,'Capacity Summary'!$I$138:$BH$138,0))="x",INDEX('Capacity Summary'!$C$139:$F$238,MATCH('Capacity Backing (Hide)'!BZ$132,'Capacity Summary'!$B$139:$B$238,0),4),IF(INDEX('Capacity Summary'!$I$139:$BH$238,MATCH('Capacity Backing (Hide)'!BZ$132,'Capacity Summary'!$B$139:$B$238,0),MATCH('Capacity Backing (Hide)'!$A184,'Capacity Summary'!$I$138:$BH$138,0))&lt;&gt;0,INDEX('Capacity Summary'!$I$139:$BH$238,MATCH('Capacity Backing (Hide)'!BZ$132,'Capacity Summary'!$B$139:$B$238,0),MATCH('Capacity Backing (Hide)'!$A184,'Capacity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(Hide)'!$A184,'Capacity Summary'!$I$138:$BH$138,0))="x",INDEX('Capacity Summary'!$C$139:$F$238,MATCH('Capacity Backing (Hide)'!CA$132,'Capacity Summary'!$B$139:$B$238,0),4),IF(INDEX('Capacity Summary'!$I$139:$BH$238,MATCH('Capacity Backing (Hide)'!CA$132,'Capacity Summary'!$B$139:$B$238,0),MATCH('Capacity Backing (Hide)'!$A184,'Capacity Summary'!$I$138:$BH$138,0))&lt;&gt;0,INDEX('Capacity Summary'!$I$139:$BH$238,MATCH('Capacity Backing (Hide)'!CA$132,'Capacity Summary'!$B$139:$B$238,0),MATCH('Capacity Backing (Hide)'!$A184,'Capacity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(Hide)'!$A184,'Capacity Summary'!$I$138:$BH$138,0))="x",INDEX('Capacity Summary'!$C$139:$F$238,MATCH('Capacity Backing (Hide)'!CB$132,'Capacity Summary'!$B$139:$B$238,0),4),IF(INDEX('Capacity Summary'!$I$139:$BH$238,MATCH('Capacity Backing (Hide)'!CB$132,'Capacity Summary'!$B$139:$B$238,0),MATCH('Capacity Backing (Hide)'!$A184,'Capacity Summary'!$I$138:$BH$138,0))&lt;&gt;0,INDEX('Capacity Summary'!$I$139:$BH$238,MATCH('Capacity Backing (Hide)'!CB$132,'Capacity Summary'!$B$139:$B$238,0),MATCH('Capacity Backing (Hide)'!$A184,'Capacity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(Hide)'!$A184,'Capacity Summary'!$I$138:$BH$138,0))="x",INDEX('Capacity Summary'!$C$139:$F$238,MATCH('Capacity Backing (Hide)'!CC$132,'Capacity Summary'!$B$139:$B$238,0),4),IF(INDEX('Capacity Summary'!$I$139:$BH$238,MATCH('Capacity Backing (Hide)'!CC$132,'Capacity Summary'!$B$139:$B$238,0),MATCH('Capacity Backing (Hide)'!$A184,'Capacity Summary'!$I$138:$BH$138,0))&lt;&gt;0,INDEX('Capacity Summary'!$I$139:$BH$238,MATCH('Capacity Backing (Hide)'!CC$132,'Capacity Summary'!$B$139:$B$238,0),MATCH('Capacity Backing (Hide)'!$A184,'Capacity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(Hide)'!$A184,'Capacity Summary'!$I$138:$BH$138,0))="x",INDEX('Capacity Summary'!$C$139:$F$238,MATCH('Capacity Backing (Hide)'!CD$132,'Capacity Summary'!$B$139:$B$238,0),4),IF(INDEX('Capacity Summary'!$I$139:$BH$238,MATCH('Capacity Backing (Hide)'!CD$132,'Capacity Summary'!$B$139:$B$238,0),MATCH('Capacity Backing (Hide)'!$A184,'Capacity Summary'!$I$138:$BH$138,0))&lt;&gt;0,INDEX('Capacity Summary'!$I$139:$BH$238,MATCH('Capacity Backing (Hide)'!CD$132,'Capacity Summary'!$B$139:$B$238,0),MATCH('Capacity Backing (Hide)'!$A184,'Capacity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(Hide)'!$A184,'Capacity Summary'!$I$138:$BH$138,0))="x",INDEX('Capacity Summary'!$C$139:$F$238,MATCH('Capacity Backing (Hide)'!CE$132,'Capacity Summary'!$B$139:$B$238,0),4),IF(INDEX('Capacity Summary'!$I$139:$BH$238,MATCH('Capacity Backing (Hide)'!CE$132,'Capacity Summary'!$B$139:$B$238,0),MATCH('Capacity Backing (Hide)'!$A184,'Capacity Summary'!$I$138:$BH$138,0))&lt;&gt;0,INDEX('Capacity Summary'!$I$139:$BH$238,MATCH('Capacity Backing (Hide)'!CE$132,'Capacity Summary'!$B$139:$B$238,0),MATCH('Capacity Backing (Hide)'!$A184,'Capacity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(Hide)'!$A184,'Capacity Summary'!$I$138:$BH$138,0))="x",INDEX('Capacity Summary'!$C$139:$F$238,MATCH('Capacity Backing (Hide)'!CF$132,'Capacity Summary'!$B$139:$B$238,0),4),IF(INDEX('Capacity Summary'!$I$139:$BH$238,MATCH('Capacity Backing (Hide)'!CF$132,'Capacity Summary'!$B$139:$B$238,0),MATCH('Capacity Backing (Hide)'!$A184,'Capacity Summary'!$I$138:$BH$138,0))&lt;&gt;0,INDEX('Capacity Summary'!$I$139:$BH$238,MATCH('Capacity Backing (Hide)'!CF$132,'Capacity Summary'!$B$139:$B$238,0),MATCH('Capacity Backing (Hide)'!$A184,'Capacity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(Hide)'!$A184,'Capacity Summary'!$I$138:$BH$138,0))="x",INDEX('Capacity Summary'!$C$139:$F$238,MATCH('Capacity Backing (Hide)'!CG$132,'Capacity Summary'!$B$139:$B$238,0),4),IF(INDEX('Capacity Summary'!$I$139:$BH$238,MATCH('Capacity Backing (Hide)'!CG$132,'Capacity Summary'!$B$139:$B$238,0),MATCH('Capacity Backing (Hide)'!$A184,'Capacity Summary'!$I$138:$BH$138,0))&lt;&gt;0,INDEX('Capacity Summary'!$I$139:$BH$238,MATCH('Capacity Backing (Hide)'!CG$132,'Capacity Summary'!$B$139:$B$238,0),MATCH('Capacity Backing (Hide)'!$A184,'Capacity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(Hide)'!$A184,'Capacity Summary'!$I$138:$BH$138,0))="x",INDEX('Capacity Summary'!$C$139:$F$238,MATCH('Capacity Backing (Hide)'!CH$132,'Capacity Summary'!$B$139:$B$238,0),4),IF(INDEX('Capacity Summary'!$I$139:$BH$238,MATCH('Capacity Backing (Hide)'!CH$132,'Capacity Summary'!$B$139:$B$238,0),MATCH('Capacity Backing (Hide)'!$A184,'Capacity Summary'!$I$138:$BH$138,0))&lt;&gt;0,INDEX('Capacity Summary'!$I$139:$BH$238,MATCH('Capacity Backing (Hide)'!CH$132,'Capacity Summary'!$B$139:$B$238,0),MATCH('Capacity Backing (Hide)'!$A184,'Capacity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(Hide)'!$A184,'Capacity Summary'!$I$138:$BH$138,0))="x",INDEX('Capacity Summary'!$C$139:$F$238,MATCH('Capacity Backing (Hide)'!CI$132,'Capacity Summary'!$B$139:$B$238,0),4),IF(INDEX('Capacity Summary'!$I$139:$BH$238,MATCH('Capacity Backing (Hide)'!CI$132,'Capacity Summary'!$B$139:$B$238,0),MATCH('Capacity Backing (Hide)'!$A184,'Capacity Summary'!$I$138:$BH$138,0))&lt;&gt;0,INDEX('Capacity Summary'!$I$139:$BH$238,MATCH('Capacity Backing (Hide)'!CI$132,'Capacity Summary'!$B$139:$B$238,0),MATCH('Capacity Backing (Hide)'!$A184,'Capacity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(Hide)'!$A184,'Capacity Summary'!$I$138:$BH$138,0))="x",INDEX('Capacity Summary'!$C$139:$F$238,MATCH('Capacity Backing (Hide)'!CJ$132,'Capacity Summary'!$B$139:$B$238,0),4),IF(INDEX('Capacity Summary'!$I$139:$BH$238,MATCH('Capacity Backing (Hide)'!CJ$132,'Capacity Summary'!$B$139:$B$238,0),MATCH('Capacity Backing (Hide)'!$A184,'Capacity Summary'!$I$138:$BH$138,0))&lt;&gt;0,INDEX('Capacity Summary'!$I$139:$BH$238,MATCH('Capacity Backing (Hide)'!CJ$132,'Capacity Summary'!$B$139:$B$238,0),MATCH('Capacity Backing (Hide)'!$A184,'Capacity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(Hide)'!$A184,'Capacity Summary'!$I$138:$BH$138,0))="x",INDEX('Capacity Summary'!$C$139:$F$238,MATCH('Capacity Backing (Hide)'!CK$132,'Capacity Summary'!$B$139:$B$238,0),4),IF(INDEX('Capacity Summary'!$I$139:$BH$238,MATCH('Capacity Backing (Hide)'!CK$132,'Capacity Summary'!$B$139:$B$238,0),MATCH('Capacity Backing (Hide)'!$A184,'Capacity Summary'!$I$138:$BH$138,0))&lt;&gt;0,INDEX('Capacity Summary'!$I$139:$BH$238,MATCH('Capacity Backing (Hide)'!CK$132,'Capacity Summary'!$B$139:$B$238,0),MATCH('Capacity Backing (Hide)'!$A184,'Capacity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(Hide)'!$A184,'Capacity Summary'!$I$138:$BH$138,0))="x",INDEX('Capacity Summary'!$C$139:$F$238,MATCH('Capacity Backing (Hide)'!CL$132,'Capacity Summary'!$B$139:$B$238,0),4),IF(INDEX('Capacity Summary'!$I$139:$BH$238,MATCH('Capacity Backing (Hide)'!CL$132,'Capacity Summary'!$B$139:$B$238,0),MATCH('Capacity Backing (Hide)'!$A184,'Capacity Summary'!$I$138:$BH$138,0))&lt;&gt;0,INDEX('Capacity Summary'!$I$139:$BH$238,MATCH('Capacity Backing (Hide)'!CL$132,'Capacity Summary'!$B$139:$B$238,0),MATCH('Capacity Backing (Hide)'!$A184,'Capacity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(Hide)'!$A184,'Capacity Summary'!$I$138:$BH$138,0))="x",INDEX('Capacity Summary'!$C$139:$F$238,MATCH('Capacity Backing (Hide)'!CM$132,'Capacity Summary'!$B$139:$B$238,0),4),IF(INDEX('Capacity Summary'!$I$139:$BH$238,MATCH('Capacity Backing (Hide)'!CM$132,'Capacity Summary'!$B$139:$B$238,0),MATCH('Capacity Backing (Hide)'!$A184,'Capacity Summary'!$I$138:$BH$138,0))&lt;&gt;0,INDEX('Capacity Summary'!$I$139:$BH$238,MATCH('Capacity Backing (Hide)'!CM$132,'Capacity Summary'!$B$139:$B$238,0),MATCH('Capacity Backing (Hide)'!$A184,'Capacity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(Hide)'!$A184,'Capacity Summary'!$I$138:$BH$138,0))="x",INDEX('Capacity Summary'!$C$139:$F$238,MATCH('Capacity Backing (Hide)'!CN$132,'Capacity Summary'!$B$139:$B$238,0),4),IF(INDEX('Capacity Summary'!$I$139:$BH$238,MATCH('Capacity Backing (Hide)'!CN$132,'Capacity Summary'!$B$139:$B$238,0),MATCH('Capacity Backing (Hide)'!$A184,'Capacity Summary'!$I$138:$BH$138,0))&lt;&gt;0,INDEX('Capacity Summary'!$I$139:$BH$238,MATCH('Capacity Backing (Hide)'!CN$132,'Capacity Summary'!$B$139:$B$238,0),MATCH('Capacity Backing (Hide)'!$A184,'Capacity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(Hide)'!$A184,'Capacity Summary'!$I$138:$BH$138,0))="x",INDEX('Capacity Summary'!$C$139:$F$238,MATCH('Capacity Backing (Hide)'!CO$132,'Capacity Summary'!$B$139:$B$238,0),4),IF(INDEX('Capacity Summary'!$I$139:$BH$238,MATCH('Capacity Backing (Hide)'!CO$132,'Capacity Summary'!$B$139:$B$238,0),MATCH('Capacity Backing (Hide)'!$A184,'Capacity Summary'!$I$138:$BH$138,0))&lt;&gt;0,INDEX('Capacity Summary'!$I$139:$BH$238,MATCH('Capacity Backing (Hide)'!CO$132,'Capacity Summary'!$B$139:$B$238,0),MATCH('Capacity Backing (Hide)'!$A184,'Capacity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(Hide)'!$A184,'Capacity Summary'!$I$138:$BH$138,0))="x",INDEX('Capacity Summary'!$C$139:$F$238,MATCH('Capacity Backing (Hide)'!CP$132,'Capacity Summary'!$B$139:$B$238,0),4),IF(INDEX('Capacity Summary'!$I$139:$BH$238,MATCH('Capacity Backing (Hide)'!CP$132,'Capacity Summary'!$B$139:$B$238,0),MATCH('Capacity Backing (Hide)'!$A184,'Capacity Summary'!$I$138:$BH$138,0))&lt;&gt;0,INDEX('Capacity Summary'!$I$139:$BH$238,MATCH('Capacity Backing (Hide)'!CP$132,'Capacity Summary'!$B$139:$B$238,0),MATCH('Capacity Backing (Hide)'!$A184,'Capacity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(Hide)'!$A184,'Capacity Summary'!$I$138:$BH$138,0))="x",INDEX('Capacity Summary'!$C$139:$F$238,MATCH('Capacity Backing (Hide)'!CQ$132,'Capacity Summary'!$B$139:$B$238,0),4),IF(INDEX('Capacity Summary'!$I$139:$BH$238,MATCH('Capacity Backing (Hide)'!CQ$132,'Capacity Summary'!$B$139:$B$238,0),MATCH('Capacity Backing (Hide)'!$A184,'Capacity Summary'!$I$138:$BH$138,0))&lt;&gt;0,INDEX('Capacity Summary'!$I$139:$BH$238,MATCH('Capacity Backing (Hide)'!CQ$132,'Capacity Summary'!$B$139:$B$238,0),MATCH('Capacity Backing (Hide)'!$A184,'Capacity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(Hide)'!$A184,'Capacity Summary'!$I$138:$BH$138,0))="x",INDEX('Capacity Summary'!$C$139:$F$238,MATCH('Capacity Backing (Hide)'!CR$132,'Capacity Summary'!$B$139:$B$238,0),4),IF(INDEX('Capacity Summary'!$I$139:$BH$238,MATCH('Capacity Backing (Hide)'!CR$132,'Capacity Summary'!$B$139:$B$238,0),MATCH('Capacity Backing (Hide)'!$A184,'Capacity Summary'!$I$138:$BH$138,0))&lt;&gt;0,INDEX('Capacity Summary'!$I$139:$BH$238,MATCH('Capacity Backing (Hide)'!CR$132,'Capacity Summary'!$B$139:$B$238,0),MATCH('Capacity Backing (Hide)'!$A184,'Capacity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(Hide)'!$A184,'Capacity Summary'!$I$138:$BH$138,0))="x",INDEX('Capacity Summary'!$C$139:$F$238,MATCH('Capacity Backing (Hide)'!CS$132,'Capacity Summary'!$B$139:$B$238,0),4),IF(INDEX('Capacity Summary'!$I$139:$BH$238,MATCH('Capacity Backing (Hide)'!CS$132,'Capacity Summary'!$B$139:$B$238,0),MATCH('Capacity Backing (Hide)'!$A184,'Capacity Summary'!$I$138:$BH$138,0))&lt;&gt;0,INDEX('Capacity Summary'!$I$139:$BH$238,MATCH('Capacity Backing (Hide)'!CS$132,'Capacity Summary'!$B$139:$B$238,0),MATCH('Capacity Backing (Hide)'!$A184,'Capacity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(Hide)'!$A184,'Capacity Summary'!$I$138:$BH$138,0))="x",INDEX('Capacity Summary'!$C$139:$F$238,MATCH('Capacity Backing (Hide)'!CT$132,'Capacity Summary'!$B$139:$B$238,0),4),IF(INDEX('Capacity Summary'!$I$139:$BH$238,MATCH('Capacity Backing (Hide)'!CT$132,'Capacity Summary'!$B$139:$B$238,0),MATCH('Capacity Backing (Hide)'!$A184,'Capacity Summary'!$I$138:$BH$138,0))&lt;&gt;0,INDEX('Capacity Summary'!$I$139:$BH$238,MATCH('Capacity Backing (Hide)'!CT$132,'Capacity Summary'!$B$139:$B$238,0),MATCH('Capacity Backing (Hide)'!$A184,'Capacity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(Hide)'!$A184,'Capacity Summary'!$I$138:$BH$138,0))="x",INDEX('Capacity Summary'!$C$139:$F$238,MATCH('Capacity Backing (Hide)'!CU$132,'Capacity Summary'!$B$139:$B$238,0),4),IF(INDEX('Capacity Summary'!$I$139:$BH$238,MATCH('Capacity Backing (Hide)'!CU$132,'Capacity Summary'!$B$139:$B$238,0),MATCH('Capacity Backing (Hide)'!$A184,'Capacity Summary'!$I$138:$BH$138,0))&lt;&gt;0,INDEX('Capacity Summary'!$I$139:$BH$238,MATCH('Capacity Backing (Hide)'!CU$132,'Capacity Summary'!$B$139:$B$238,0),MATCH('Capacity Backing (Hide)'!$A184,'Capacity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(Hide)'!$A184,'Capacity Summary'!$I$138:$BH$138,0))="x",INDEX('Capacity Summary'!$C$139:$F$238,MATCH('Capacity Backing (Hide)'!CV$132,'Capacity Summary'!$B$139:$B$238,0),4),IF(INDEX('Capacity Summary'!$I$139:$BH$238,MATCH('Capacity Backing (Hide)'!CV$132,'Capacity Summary'!$B$139:$B$238,0),MATCH('Capacity Backing (Hide)'!$A184,'Capacity Summary'!$I$138:$BH$138,0))&lt;&gt;0,INDEX('Capacity Summary'!$I$139:$BH$238,MATCH('Capacity Backing (Hide)'!CV$132,'Capacity Summary'!$B$139:$B$238,0),MATCH('Capacity Backing (Hide)'!$A184,'Capacity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(Hide)'!$A184,'Capacity Summary'!$I$138:$BH$138,0))="x",INDEX('Capacity Summary'!$C$139:$F$238,MATCH('Capacity Backing (Hide)'!CW$132,'Capacity Summary'!$B$139:$B$238,0),4),IF(INDEX('Capacity Summary'!$I$139:$BH$238,MATCH('Capacity Backing (Hide)'!CW$132,'Capacity Summary'!$B$139:$B$238,0),MATCH('Capacity Backing (Hide)'!$A184,'Capacity Summary'!$I$138:$BH$138,0))&lt;&gt;0,INDEX('Capacity Summary'!$I$139:$BH$238,MATCH('Capacity Backing (Hide)'!CW$132,'Capacity Summary'!$B$139:$B$238,0),MATCH('Capacity Backing (Hide)'!$A184,'Capacity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(Hide)'!$A185,'Capacity Summary'!$I$138:$BH$138,0))="x",INDEX('Capacity Summary'!$C$139:$F$238,MATCH('Capacity Backing (Hide)'!B$132,'Capacity Summary'!$B$139:$B$238,0),4),IF(INDEX('Capacity Summary'!$I$139:$BH$238,MATCH('Capacity Backing (Hide)'!B$132,'Capacity Summary'!$B$139:$B$238,0),MATCH('Capacity Backing (Hide)'!$A185,'Capacity Summary'!$I$138:$BH$138,0))&lt;&gt;0,INDEX('Capacity Summary'!$I$139:$BH$238,MATCH('Capacity Backing (Hide)'!B$132,'Capacity Summary'!$B$139:$B$238,0),MATCH('Capacity Backing (Hide)'!$A185,'Capacity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(Hide)'!$A185,'Capacity Summary'!$I$138:$BH$138,0))="x",INDEX('Capacity Summary'!$C$139:$F$238,MATCH('Capacity Backing (Hide)'!C$132,'Capacity Summary'!$B$139:$B$238,0),4),IF(INDEX('Capacity Summary'!$I$139:$BH$238,MATCH('Capacity Backing (Hide)'!C$132,'Capacity Summary'!$B$139:$B$238,0),MATCH('Capacity Backing (Hide)'!$A185,'Capacity Summary'!$I$138:$BH$138,0))&lt;&gt;0,INDEX('Capacity Summary'!$I$139:$BH$238,MATCH('Capacity Backing (Hide)'!C$132,'Capacity Summary'!$B$139:$B$238,0),MATCH('Capacity Backing (Hide)'!$A185,'Capacity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(Hide)'!$A185,'Capacity Summary'!$I$138:$BH$138,0))="x",INDEX('Capacity Summary'!$C$139:$F$238,MATCH('Capacity Backing (Hide)'!D$132,'Capacity Summary'!$B$139:$B$238,0),4),IF(INDEX('Capacity Summary'!$I$139:$BH$238,MATCH('Capacity Backing (Hide)'!D$132,'Capacity Summary'!$B$139:$B$238,0),MATCH('Capacity Backing (Hide)'!$A185,'Capacity Summary'!$I$138:$BH$138,0))&lt;&gt;0,INDEX('Capacity Summary'!$I$139:$BH$238,MATCH('Capacity Backing (Hide)'!D$132,'Capacity Summary'!$B$139:$B$238,0),MATCH('Capacity Backing (Hide)'!$A185,'Capacity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(Hide)'!$A185,'Capacity Summary'!$I$138:$BH$138,0))="x",INDEX('Capacity Summary'!$C$139:$F$238,MATCH('Capacity Backing (Hide)'!E$132,'Capacity Summary'!$B$139:$B$238,0),4),IF(INDEX('Capacity Summary'!$I$139:$BH$238,MATCH('Capacity Backing (Hide)'!E$132,'Capacity Summary'!$B$139:$B$238,0),MATCH('Capacity Backing (Hide)'!$A185,'Capacity Summary'!$I$138:$BH$138,0))&lt;&gt;0,INDEX('Capacity Summary'!$I$139:$BH$238,MATCH('Capacity Backing (Hide)'!E$132,'Capacity Summary'!$B$139:$B$238,0),MATCH('Capacity Backing (Hide)'!$A185,'Capacity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(Hide)'!$A185,'Capacity Summary'!$I$138:$BH$138,0))="x",INDEX('Capacity Summary'!$C$139:$F$238,MATCH('Capacity Backing (Hide)'!F$132,'Capacity Summary'!$B$139:$B$238,0),4),IF(INDEX('Capacity Summary'!$I$139:$BH$238,MATCH('Capacity Backing (Hide)'!F$132,'Capacity Summary'!$B$139:$B$238,0),MATCH('Capacity Backing (Hide)'!$A185,'Capacity Summary'!$I$138:$BH$138,0))&lt;&gt;0,INDEX('Capacity Summary'!$I$139:$BH$238,MATCH('Capacity Backing (Hide)'!F$132,'Capacity Summary'!$B$139:$B$238,0),MATCH('Capacity Backing (Hide)'!$A185,'Capacity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(Hide)'!$A185,'Capacity Summary'!$I$138:$BH$138,0))="x",INDEX('Capacity Summary'!$C$139:$F$238,MATCH('Capacity Backing (Hide)'!G$132,'Capacity Summary'!$B$139:$B$238,0),4),IF(INDEX('Capacity Summary'!$I$139:$BH$238,MATCH('Capacity Backing (Hide)'!G$132,'Capacity Summary'!$B$139:$B$238,0),MATCH('Capacity Backing (Hide)'!$A185,'Capacity Summary'!$I$138:$BH$138,0))&lt;&gt;0,INDEX('Capacity Summary'!$I$139:$BH$238,MATCH('Capacity Backing (Hide)'!G$132,'Capacity Summary'!$B$139:$B$238,0),MATCH('Capacity Backing (Hide)'!$A185,'Capacity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(Hide)'!$A185,'Capacity Summary'!$I$138:$BH$138,0))="x",INDEX('Capacity Summary'!$C$139:$F$238,MATCH('Capacity Backing (Hide)'!H$132,'Capacity Summary'!$B$139:$B$238,0),4),IF(INDEX('Capacity Summary'!$I$139:$BH$238,MATCH('Capacity Backing (Hide)'!H$132,'Capacity Summary'!$B$139:$B$238,0),MATCH('Capacity Backing (Hide)'!$A185,'Capacity Summary'!$I$138:$BH$138,0))&lt;&gt;0,INDEX('Capacity Summary'!$I$139:$BH$238,MATCH('Capacity Backing (Hide)'!H$132,'Capacity Summary'!$B$139:$B$238,0),MATCH('Capacity Backing (Hide)'!$A185,'Capacity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(Hide)'!$A185,'Capacity Summary'!$I$138:$BH$138,0))="x",INDEX('Capacity Summary'!$C$139:$F$238,MATCH('Capacity Backing (Hide)'!I$132,'Capacity Summary'!$B$139:$B$238,0),4),IF(INDEX('Capacity Summary'!$I$139:$BH$238,MATCH('Capacity Backing (Hide)'!I$132,'Capacity Summary'!$B$139:$B$238,0),MATCH('Capacity Backing (Hide)'!$A185,'Capacity Summary'!$I$138:$BH$138,0))&lt;&gt;0,INDEX('Capacity Summary'!$I$139:$BH$238,MATCH('Capacity Backing (Hide)'!I$132,'Capacity Summary'!$B$139:$B$238,0),MATCH('Capacity Backing (Hide)'!$A185,'Capacity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(Hide)'!$A185,'Capacity Summary'!$I$138:$BH$138,0))="x",INDEX('Capacity Summary'!$C$139:$F$238,MATCH('Capacity Backing (Hide)'!J$132,'Capacity Summary'!$B$139:$B$238,0),4),IF(INDEX('Capacity Summary'!$I$139:$BH$238,MATCH('Capacity Backing (Hide)'!J$132,'Capacity Summary'!$B$139:$B$238,0),MATCH('Capacity Backing (Hide)'!$A185,'Capacity Summary'!$I$138:$BH$138,0))&lt;&gt;0,INDEX('Capacity Summary'!$I$139:$BH$238,MATCH('Capacity Backing (Hide)'!J$132,'Capacity Summary'!$B$139:$B$238,0),MATCH('Capacity Backing (Hide)'!$A185,'Capacity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(Hide)'!$A185,'Capacity Summary'!$I$138:$BH$138,0))="x",INDEX('Capacity Summary'!$C$139:$F$238,MATCH('Capacity Backing (Hide)'!K$132,'Capacity Summary'!$B$139:$B$238,0),4),IF(INDEX('Capacity Summary'!$I$139:$BH$238,MATCH('Capacity Backing (Hide)'!K$132,'Capacity Summary'!$B$139:$B$238,0),MATCH('Capacity Backing (Hide)'!$A185,'Capacity Summary'!$I$138:$BH$138,0))&lt;&gt;0,INDEX('Capacity Summary'!$I$139:$BH$238,MATCH('Capacity Backing (Hide)'!K$132,'Capacity Summary'!$B$139:$B$238,0),MATCH('Capacity Backing (Hide)'!$A185,'Capacity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(Hide)'!$A185,'Capacity Summary'!$I$138:$BH$138,0))="x",INDEX('Capacity Summary'!$C$139:$F$238,MATCH('Capacity Backing (Hide)'!L$132,'Capacity Summary'!$B$139:$B$238,0),4),IF(INDEX('Capacity Summary'!$I$139:$BH$238,MATCH('Capacity Backing (Hide)'!L$132,'Capacity Summary'!$B$139:$B$238,0),MATCH('Capacity Backing (Hide)'!$A185,'Capacity Summary'!$I$138:$BH$138,0))&lt;&gt;0,INDEX('Capacity Summary'!$I$139:$BH$238,MATCH('Capacity Backing (Hide)'!L$132,'Capacity Summary'!$B$139:$B$238,0),MATCH('Capacity Backing (Hide)'!$A185,'Capacity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(Hide)'!$A185,'Capacity Summary'!$I$138:$BH$138,0))="x",INDEX('Capacity Summary'!$C$139:$F$238,MATCH('Capacity Backing (Hide)'!M$132,'Capacity Summary'!$B$139:$B$238,0),4),IF(INDEX('Capacity Summary'!$I$139:$BH$238,MATCH('Capacity Backing (Hide)'!M$132,'Capacity Summary'!$B$139:$B$238,0),MATCH('Capacity Backing (Hide)'!$A185,'Capacity Summary'!$I$138:$BH$138,0))&lt;&gt;0,INDEX('Capacity Summary'!$I$139:$BH$238,MATCH('Capacity Backing (Hide)'!M$132,'Capacity Summary'!$B$139:$B$238,0),MATCH('Capacity Backing (Hide)'!$A185,'Capacity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(Hide)'!$A185,'Capacity Summary'!$I$138:$BH$138,0))="x",INDEX('Capacity Summary'!$C$139:$F$238,MATCH('Capacity Backing (Hide)'!N$132,'Capacity Summary'!$B$139:$B$238,0),4),IF(INDEX('Capacity Summary'!$I$139:$BH$238,MATCH('Capacity Backing (Hide)'!N$132,'Capacity Summary'!$B$139:$B$238,0),MATCH('Capacity Backing (Hide)'!$A185,'Capacity Summary'!$I$138:$BH$138,0))&lt;&gt;0,INDEX('Capacity Summary'!$I$139:$BH$238,MATCH('Capacity Backing (Hide)'!N$132,'Capacity Summary'!$B$139:$B$238,0),MATCH('Capacity Backing (Hide)'!$A185,'Capacity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(Hide)'!$A185,'Capacity Summary'!$I$138:$BH$138,0))="x",INDEX('Capacity Summary'!$C$139:$F$238,MATCH('Capacity Backing (Hide)'!O$132,'Capacity Summary'!$B$139:$B$238,0),4),IF(INDEX('Capacity Summary'!$I$139:$BH$238,MATCH('Capacity Backing (Hide)'!O$132,'Capacity Summary'!$B$139:$B$238,0),MATCH('Capacity Backing (Hide)'!$A185,'Capacity Summary'!$I$138:$BH$138,0))&lt;&gt;0,INDEX('Capacity Summary'!$I$139:$BH$238,MATCH('Capacity Backing (Hide)'!O$132,'Capacity Summary'!$B$139:$B$238,0),MATCH('Capacity Backing (Hide)'!$A185,'Capacity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(Hide)'!$A185,'Capacity Summary'!$I$138:$BH$138,0))="x",INDEX('Capacity Summary'!$C$139:$F$238,MATCH('Capacity Backing (Hide)'!P$132,'Capacity Summary'!$B$139:$B$238,0),4),IF(INDEX('Capacity Summary'!$I$139:$BH$238,MATCH('Capacity Backing (Hide)'!P$132,'Capacity Summary'!$B$139:$B$238,0),MATCH('Capacity Backing (Hide)'!$A185,'Capacity Summary'!$I$138:$BH$138,0))&lt;&gt;0,INDEX('Capacity Summary'!$I$139:$BH$238,MATCH('Capacity Backing (Hide)'!P$132,'Capacity Summary'!$B$139:$B$238,0),MATCH('Capacity Backing (Hide)'!$A185,'Capacity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(Hide)'!$A185,'Capacity Summary'!$I$138:$BH$138,0))="x",INDEX('Capacity Summary'!$C$139:$F$238,MATCH('Capacity Backing (Hide)'!Q$132,'Capacity Summary'!$B$139:$B$238,0),4),IF(INDEX('Capacity Summary'!$I$139:$BH$238,MATCH('Capacity Backing (Hide)'!Q$132,'Capacity Summary'!$B$139:$B$238,0),MATCH('Capacity Backing (Hide)'!$A185,'Capacity Summary'!$I$138:$BH$138,0))&lt;&gt;0,INDEX('Capacity Summary'!$I$139:$BH$238,MATCH('Capacity Backing (Hide)'!Q$132,'Capacity Summary'!$B$139:$B$238,0),MATCH('Capacity Backing (Hide)'!$A185,'Capacity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(Hide)'!$A185,'Capacity Summary'!$I$138:$BH$138,0))="x",INDEX('Capacity Summary'!$C$139:$F$238,MATCH('Capacity Backing (Hide)'!R$132,'Capacity Summary'!$B$139:$B$238,0),4),IF(INDEX('Capacity Summary'!$I$139:$BH$238,MATCH('Capacity Backing (Hide)'!R$132,'Capacity Summary'!$B$139:$B$238,0),MATCH('Capacity Backing (Hide)'!$A185,'Capacity Summary'!$I$138:$BH$138,0))&lt;&gt;0,INDEX('Capacity Summary'!$I$139:$BH$238,MATCH('Capacity Backing (Hide)'!R$132,'Capacity Summary'!$B$139:$B$238,0),MATCH('Capacity Backing (Hide)'!$A185,'Capacity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(Hide)'!$A185,'Capacity Summary'!$I$138:$BH$138,0))="x",INDEX('Capacity Summary'!$C$139:$F$238,MATCH('Capacity Backing (Hide)'!S$132,'Capacity Summary'!$B$139:$B$238,0),4),IF(INDEX('Capacity Summary'!$I$139:$BH$238,MATCH('Capacity Backing (Hide)'!S$132,'Capacity Summary'!$B$139:$B$238,0),MATCH('Capacity Backing (Hide)'!$A185,'Capacity Summary'!$I$138:$BH$138,0))&lt;&gt;0,INDEX('Capacity Summary'!$I$139:$BH$238,MATCH('Capacity Backing (Hide)'!S$132,'Capacity Summary'!$B$139:$B$238,0),MATCH('Capacity Backing (Hide)'!$A185,'Capacity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(Hide)'!$A185,'Capacity Summary'!$I$138:$BH$138,0))="x",INDEX('Capacity Summary'!$C$139:$F$238,MATCH('Capacity Backing (Hide)'!T$132,'Capacity Summary'!$B$139:$B$238,0),4),IF(INDEX('Capacity Summary'!$I$139:$BH$238,MATCH('Capacity Backing (Hide)'!T$132,'Capacity Summary'!$B$139:$B$238,0),MATCH('Capacity Backing (Hide)'!$A185,'Capacity Summary'!$I$138:$BH$138,0))&lt;&gt;0,INDEX('Capacity Summary'!$I$139:$BH$238,MATCH('Capacity Backing (Hide)'!T$132,'Capacity Summary'!$B$139:$B$238,0),MATCH('Capacity Backing (Hide)'!$A185,'Capacity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(Hide)'!$A185,'Capacity Summary'!$I$138:$BH$138,0))="x",INDEX('Capacity Summary'!$C$139:$F$238,MATCH('Capacity Backing (Hide)'!U$132,'Capacity Summary'!$B$139:$B$238,0),4),IF(INDEX('Capacity Summary'!$I$139:$BH$238,MATCH('Capacity Backing (Hide)'!U$132,'Capacity Summary'!$B$139:$B$238,0),MATCH('Capacity Backing (Hide)'!$A185,'Capacity Summary'!$I$138:$BH$138,0))&lt;&gt;0,INDEX('Capacity Summary'!$I$139:$BH$238,MATCH('Capacity Backing (Hide)'!U$132,'Capacity Summary'!$B$139:$B$238,0),MATCH('Capacity Backing (Hide)'!$A185,'Capacity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(Hide)'!$A185,'Capacity Summary'!$I$138:$BH$138,0))="x",INDEX('Capacity Summary'!$C$139:$F$238,MATCH('Capacity Backing (Hide)'!V$132,'Capacity Summary'!$B$139:$B$238,0),4),IF(INDEX('Capacity Summary'!$I$139:$BH$238,MATCH('Capacity Backing (Hide)'!V$132,'Capacity Summary'!$B$139:$B$238,0),MATCH('Capacity Backing (Hide)'!$A185,'Capacity Summary'!$I$138:$BH$138,0))&lt;&gt;0,INDEX('Capacity Summary'!$I$139:$BH$238,MATCH('Capacity Backing (Hide)'!V$132,'Capacity Summary'!$B$139:$B$238,0),MATCH('Capacity Backing (Hide)'!$A185,'Capacity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(Hide)'!$A185,'Capacity Summary'!$I$138:$BH$138,0))="x",INDEX('Capacity Summary'!$C$139:$F$238,MATCH('Capacity Backing (Hide)'!W$132,'Capacity Summary'!$B$139:$B$238,0),4),IF(INDEX('Capacity Summary'!$I$139:$BH$238,MATCH('Capacity Backing (Hide)'!W$132,'Capacity Summary'!$B$139:$B$238,0),MATCH('Capacity Backing (Hide)'!$A185,'Capacity Summary'!$I$138:$BH$138,0))&lt;&gt;0,INDEX('Capacity Summary'!$I$139:$BH$238,MATCH('Capacity Backing (Hide)'!W$132,'Capacity Summary'!$B$139:$B$238,0),MATCH('Capacity Backing (Hide)'!$A185,'Capacity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(Hide)'!$A185,'Capacity Summary'!$I$138:$BH$138,0))="x",INDEX('Capacity Summary'!$C$139:$F$238,MATCH('Capacity Backing (Hide)'!X$132,'Capacity Summary'!$B$139:$B$238,0),4),IF(INDEX('Capacity Summary'!$I$139:$BH$238,MATCH('Capacity Backing (Hide)'!X$132,'Capacity Summary'!$B$139:$B$238,0),MATCH('Capacity Backing (Hide)'!$A185,'Capacity Summary'!$I$138:$BH$138,0))&lt;&gt;0,INDEX('Capacity Summary'!$I$139:$BH$238,MATCH('Capacity Backing (Hide)'!X$132,'Capacity Summary'!$B$139:$B$238,0),MATCH('Capacity Backing (Hide)'!$A185,'Capacity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(Hide)'!$A185,'Capacity Summary'!$I$138:$BH$138,0))="x",INDEX('Capacity Summary'!$C$139:$F$238,MATCH('Capacity Backing (Hide)'!Y$132,'Capacity Summary'!$B$139:$B$238,0),4),IF(INDEX('Capacity Summary'!$I$139:$BH$238,MATCH('Capacity Backing (Hide)'!Y$132,'Capacity Summary'!$B$139:$B$238,0),MATCH('Capacity Backing (Hide)'!$A185,'Capacity Summary'!$I$138:$BH$138,0))&lt;&gt;0,INDEX('Capacity Summary'!$I$139:$BH$238,MATCH('Capacity Backing (Hide)'!Y$132,'Capacity Summary'!$B$139:$B$238,0),MATCH('Capacity Backing (Hide)'!$A185,'Capacity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(Hide)'!$A185,'Capacity Summary'!$I$138:$BH$138,0))="x",INDEX('Capacity Summary'!$C$139:$F$238,MATCH('Capacity Backing (Hide)'!Z$132,'Capacity Summary'!$B$139:$B$238,0),4),IF(INDEX('Capacity Summary'!$I$139:$BH$238,MATCH('Capacity Backing (Hide)'!Z$132,'Capacity Summary'!$B$139:$B$238,0),MATCH('Capacity Backing (Hide)'!$A185,'Capacity Summary'!$I$138:$BH$138,0))&lt;&gt;0,INDEX('Capacity Summary'!$I$139:$BH$238,MATCH('Capacity Backing (Hide)'!Z$132,'Capacity Summary'!$B$139:$B$238,0),MATCH('Capacity Backing (Hide)'!$A185,'Capacity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(Hide)'!$A185,'Capacity Summary'!$I$138:$BH$138,0))="x",INDEX('Capacity Summary'!$C$139:$F$238,MATCH('Capacity Backing (Hide)'!AA$132,'Capacity Summary'!$B$139:$B$238,0),4),IF(INDEX('Capacity Summary'!$I$139:$BH$238,MATCH('Capacity Backing (Hide)'!AA$132,'Capacity Summary'!$B$139:$B$238,0),MATCH('Capacity Backing (Hide)'!$A185,'Capacity Summary'!$I$138:$BH$138,0))&lt;&gt;0,INDEX('Capacity Summary'!$I$139:$BH$238,MATCH('Capacity Backing (Hide)'!AA$132,'Capacity Summary'!$B$139:$B$238,0),MATCH('Capacity Backing (Hide)'!$A185,'Capacity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(Hide)'!$A185,'Capacity Summary'!$I$138:$BH$138,0))="x",INDEX('Capacity Summary'!$C$139:$F$238,MATCH('Capacity Backing (Hide)'!AB$132,'Capacity Summary'!$B$139:$B$238,0),4),IF(INDEX('Capacity Summary'!$I$139:$BH$238,MATCH('Capacity Backing (Hide)'!AB$132,'Capacity Summary'!$B$139:$B$238,0),MATCH('Capacity Backing (Hide)'!$A185,'Capacity Summary'!$I$138:$BH$138,0))&lt;&gt;0,INDEX('Capacity Summary'!$I$139:$BH$238,MATCH('Capacity Backing (Hide)'!AB$132,'Capacity Summary'!$B$139:$B$238,0),MATCH('Capacity Backing (Hide)'!$A185,'Capacity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(Hide)'!$A185,'Capacity Summary'!$I$138:$BH$138,0))="x",INDEX('Capacity Summary'!$C$139:$F$238,MATCH('Capacity Backing (Hide)'!AC$132,'Capacity Summary'!$B$139:$B$238,0),4),IF(INDEX('Capacity Summary'!$I$139:$BH$238,MATCH('Capacity Backing (Hide)'!AC$132,'Capacity Summary'!$B$139:$B$238,0),MATCH('Capacity Backing (Hide)'!$A185,'Capacity Summary'!$I$138:$BH$138,0))&lt;&gt;0,INDEX('Capacity Summary'!$I$139:$BH$238,MATCH('Capacity Backing (Hide)'!AC$132,'Capacity Summary'!$B$139:$B$238,0),MATCH('Capacity Backing (Hide)'!$A185,'Capacity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(Hide)'!$A185,'Capacity Summary'!$I$138:$BH$138,0))="x",INDEX('Capacity Summary'!$C$139:$F$238,MATCH('Capacity Backing (Hide)'!AD$132,'Capacity Summary'!$B$139:$B$238,0),4),IF(INDEX('Capacity Summary'!$I$139:$BH$238,MATCH('Capacity Backing (Hide)'!AD$132,'Capacity Summary'!$B$139:$B$238,0),MATCH('Capacity Backing (Hide)'!$A185,'Capacity Summary'!$I$138:$BH$138,0))&lt;&gt;0,INDEX('Capacity Summary'!$I$139:$BH$238,MATCH('Capacity Backing (Hide)'!AD$132,'Capacity Summary'!$B$139:$B$238,0),MATCH('Capacity Backing (Hide)'!$A185,'Capacity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(Hide)'!$A185,'Capacity Summary'!$I$138:$BH$138,0))="x",INDEX('Capacity Summary'!$C$139:$F$238,MATCH('Capacity Backing (Hide)'!AE$132,'Capacity Summary'!$B$139:$B$238,0),4),IF(INDEX('Capacity Summary'!$I$139:$BH$238,MATCH('Capacity Backing (Hide)'!AE$132,'Capacity Summary'!$B$139:$B$238,0),MATCH('Capacity Backing (Hide)'!$A185,'Capacity Summary'!$I$138:$BH$138,0))&lt;&gt;0,INDEX('Capacity Summary'!$I$139:$BH$238,MATCH('Capacity Backing (Hide)'!AE$132,'Capacity Summary'!$B$139:$B$238,0),MATCH('Capacity Backing (Hide)'!$A185,'Capacity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(Hide)'!$A185,'Capacity Summary'!$I$138:$BH$138,0))="x",INDEX('Capacity Summary'!$C$139:$F$238,MATCH('Capacity Backing (Hide)'!AF$132,'Capacity Summary'!$B$139:$B$238,0),4),IF(INDEX('Capacity Summary'!$I$139:$BH$238,MATCH('Capacity Backing (Hide)'!AF$132,'Capacity Summary'!$B$139:$B$238,0),MATCH('Capacity Backing (Hide)'!$A185,'Capacity Summary'!$I$138:$BH$138,0))&lt;&gt;0,INDEX('Capacity Summary'!$I$139:$BH$238,MATCH('Capacity Backing (Hide)'!AF$132,'Capacity Summary'!$B$139:$B$238,0),MATCH('Capacity Backing (Hide)'!$A185,'Capacity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(Hide)'!$A185,'Capacity Summary'!$I$138:$BH$138,0))="x",INDEX('Capacity Summary'!$C$139:$F$238,MATCH('Capacity Backing (Hide)'!AG$132,'Capacity Summary'!$B$139:$B$238,0),4),IF(INDEX('Capacity Summary'!$I$139:$BH$238,MATCH('Capacity Backing (Hide)'!AG$132,'Capacity Summary'!$B$139:$B$238,0),MATCH('Capacity Backing (Hide)'!$A185,'Capacity Summary'!$I$138:$BH$138,0))&lt;&gt;0,INDEX('Capacity Summary'!$I$139:$BH$238,MATCH('Capacity Backing (Hide)'!AG$132,'Capacity Summary'!$B$139:$B$238,0),MATCH('Capacity Backing (Hide)'!$A185,'Capacity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(Hide)'!$A185,'Capacity Summary'!$I$138:$BH$138,0))="x",INDEX('Capacity Summary'!$C$139:$F$238,MATCH('Capacity Backing (Hide)'!AH$132,'Capacity Summary'!$B$139:$B$238,0),4),IF(INDEX('Capacity Summary'!$I$139:$BH$238,MATCH('Capacity Backing (Hide)'!AH$132,'Capacity Summary'!$B$139:$B$238,0),MATCH('Capacity Backing (Hide)'!$A185,'Capacity Summary'!$I$138:$BH$138,0))&lt;&gt;0,INDEX('Capacity Summary'!$I$139:$BH$238,MATCH('Capacity Backing (Hide)'!AH$132,'Capacity Summary'!$B$139:$B$238,0),MATCH('Capacity Backing (Hide)'!$A185,'Capacity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(Hide)'!$A185,'Capacity Summary'!$I$138:$BH$138,0))="x",INDEX('Capacity Summary'!$C$139:$F$238,MATCH('Capacity Backing (Hide)'!AI$132,'Capacity Summary'!$B$139:$B$238,0),4),IF(INDEX('Capacity Summary'!$I$139:$BH$238,MATCH('Capacity Backing (Hide)'!AI$132,'Capacity Summary'!$B$139:$B$238,0),MATCH('Capacity Backing (Hide)'!$A185,'Capacity Summary'!$I$138:$BH$138,0))&lt;&gt;0,INDEX('Capacity Summary'!$I$139:$BH$238,MATCH('Capacity Backing (Hide)'!AI$132,'Capacity Summary'!$B$139:$B$238,0),MATCH('Capacity Backing (Hide)'!$A185,'Capacity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(Hide)'!$A185,'Capacity Summary'!$I$138:$BH$138,0))="x",INDEX('Capacity Summary'!$C$139:$F$238,MATCH('Capacity Backing (Hide)'!AJ$132,'Capacity Summary'!$B$139:$B$238,0),4),IF(INDEX('Capacity Summary'!$I$139:$BH$238,MATCH('Capacity Backing (Hide)'!AJ$132,'Capacity Summary'!$B$139:$B$238,0),MATCH('Capacity Backing (Hide)'!$A185,'Capacity Summary'!$I$138:$BH$138,0))&lt;&gt;0,INDEX('Capacity Summary'!$I$139:$BH$238,MATCH('Capacity Backing (Hide)'!AJ$132,'Capacity Summary'!$B$139:$B$238,0),MATCH('Capacity Backing (Hide)'!$A185,'Capacity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(Hide)'!$A185,'Capacity Summary'!$I$138:$BH$138,0))="x",INDEX('Capacity Summary'!$C$139:$F$238,MATCH('Capacity Backing (Hide)'!AK$132,'Capacity Summary'!$B$139:$B$238,0),4),IF(INDEX('Capacity Summary'!$I$139:$BH$238,MATCH('Capacity Backing (Hide)'!AK$132,'Capacity Summary'!$B$139:$B$238,0),MATCH('Capacity Backing (Hide)'!$A185,'Capacity Summary'!$I$138:$BH$138,0))&lt;&gt;0,INDEX('Capacity Summary'!$I$139:$BH$238,MATCH('Capacity Backing (Hide)'!AK$132,'Capacity Summary'!$B$139:$B$238,0),MATCH('Capacity Backing (Hide)'!$A185,'Capacity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(Hide)'!$A185,'Capacity Summary'!$I$138:$BH$138,0))="x",INDEX('Capacity Summary'!$C$139:$F$238,MATCH('Capacity Backing (Hide)'!AL$132,'Capacity Summary'!$B$139:$B$238,0),4),IF(INDEX('Capacity Summary'!$I$139:$BH$238,MATCH('Capacity Backing (Hide)'!AL$132,'Capacity Summary'!$B$139:$B$238,0),MATCH('Capacity Backing (Hide)'!$A185,'Capacity Summary'!$I$138:$BH$138,0))&lt;&gt;0,INDEX('Capacity Summary'!$I$139:$BH$238,MATCH('Capacity Backing (Hide)'!AL$132,'Capacity Summary'!$B$139:$B$238,0),MATCH('Capacity Backing (Hide)'!$A185,'Capacity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(Hide)'!$A185,'Capacity Summary'!$I$138:$BH$138,0))="x",INDEX('Capacity Summary'!$C$139:$F$238,MATCH('Capacity Backing (Hide)'!AM$132,'Capacity Summary'!$B$139:$B$238,0),4),IF(INDEX('Capacity Summary'!$I$139:$BH$238,MATCH('Capacity Backing (Hide)'!AM$132,'Capacity Summary'!$B$139:$B$238,0),MATCH('Capacity Backing (Hide)'!$A185,'Capacity Summary'!$I$138:$BH$138,0))&lt;&gt;0,INDEX('Capacity Summary'!$I$139:$BH$238,MATCH('Capacity Backing (Hide)'!AM$132,'Capacity Summary'!$B$139:$B$238,0),MATCH('Capacity Backing (Hide)'!$A185,'Capacity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(Hide)'!$A185,'Capacity Summary'!$I$138:$BH$138,0))="x",INDEX('Capacity Summary'!$C$139:$F$238,MATCH('Capacity Backing (Hide)'!AN$132,'Capacity Summary'!$B$139:$B$238,0),4),IF(INDEX('Capacity Summary'!$I$139:$BH$238,MATCH('Capacity Backing (Hide)'!AN$132,'Capacity Summary'!$B$139:$B$238,0),MATCH('Capacity Backing (Hide)'!$A185,'Capacity Summary'!$I$138:$BH$138,0))&lt;&gt;0,INDEX('Capacity Summary'!$I$139:$BH$238,MATCH('Capacity Backing (Hide)'!AN$132,'Capacity Summary'!$B$139:$B$238,0),MATCH('Capacity Backing (Hide)'!$A185,'Capacity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(Hide)'!$A185,'Capacity Summary'!$I$138:$BH$138,0))="x",INDEX('Capacity Summary'!$C$139:$F$238,MATCH('Capacity Backing (Hide)'!AO$132,'Capacity Summary'!$B$139:$B$238,0),4),IF(INDEX('Capacity Summary'!$I$139:$BH$238,MATCH('Capacity Backing (Hide)'!AO$132,'Capacity Summary'!$B$139:$B$238,0),MATCH('Capacity Backing (Hide)'!$A185,'Capacity Summary'!$I$138:$BH$138,0))&lt;&gt;0,INDEX('Capacity Summary'!$I$139:$BH$238,MATCH('Capacity Backing (Hide)'!AO$132,'Capacity Summary'!$B$139:$B$238,0),MATCH('Capacity Backing (Hide)'!$A185,'Capacity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(Hide)'!$A185,'Capacity Summary'!$I$138:$BH$138,0))="x",INDEX('Capacity Summary'!$C$139:$F$238,MATCH('Capacity Backing (Hide)'!AP$132,'Capacity Summary'!$B$139:$B$238,0),4),IF(INDEX('Capacity Summary'!$I$139:$BH$238,MATCH('Capacity Backing (Hide)'!AP$132,'Capacity Summary'!$B$139:$B$238,0),MATCH('Capacity Backing (Hide)'!$A185,'Capacity Summary'!$I$138:$BH$138,0))&lt;&gt;0,INDEX('Capacity Summary'!$I$139:$BH$238,MATCH('Capacity Backing (Hide)'!AP$132,'Capacity Summary'!$B$139:$B$238,0),MATCH('Capacity Backing (Hide)'!$A185,'Capacity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(Hide)'!$A185,'Capacity Summary'!$I$138:$BH$138,0))="x",INDEX('Capacity Summary'!$C$139:$F$238,MATCH('Capacity Backing (Hide)'!AQ$132,'Capacity Summary'!$B$139:$B$238,0),4),IF(INDEX('Capacity Summary'!$I$139:$BH$238,MATCH('Capacity Backing (Hide)'!AQ$132,'Capacity Summary'!$B$139:$B$238,0),MATCH('Capacity Backing (Hide)'!$A185,'Capacity Summary'!$I$138:$BH$138,0))&lt;&gt;0,INDEX('Capacity Summary'!$I$139:$BH$238,MATCH('Capacity Backing (Hide)'!AQ$132,'Capacity Summary'!$B$139:$B$238,0),MATCH('Capacity Backing (Hide)'!$A185,'Capacity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(Hide)'!$A185,'Capacity Summary'!$I$138:$BH$138,0))="x",INDEX('Capacity Summary'!$C$139:$F$238,MATCH('Capacity Backing (Hide)'!AR$132,'Capacity Summary'!$B$139:$B$238,0),4),IF(INDEX('Capacity Summary'!$I$139:$BH$238,MATCH('Capacity Backing (Hide)'!AR$132,'Capacity Summary'!$B$139:$B$238,0),MATCH('Capacity Backing (Hide)'!$A185,'Capacity Summary'!$I$138:$BH$138,0))&lt;&gt;0,INDEX('Capacity Summary'!$I$139:$BH$238,MATCH('Capacity Backing (Hide)'!AR$132,'Capacity Summary'!$B$139:$B$238,0),MATCH('Capacity Backing (Hide)'!$A185,'Capacity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(Hide)'!$A185,'Capacity Summary'!$I$138:$BH$138,0))="x",INDEX('Capacity Summary'!$C$139:$F$238,MATCH('Capacity Backing (Hide)'!AS$132,'Capacity Summary'!$B$139:$B$238,0),4),IF(INDEX('Capacity Summary'!$I$139:$BH$238,MATCH('Capacity Backing (Hide)'!AS$132,'Capacity Summary'!$B$139:$B$238,0),MATCH('Capacity Backing (Hide)'!$A185,'Capacity Summary'!$I$138:$BH$138,0))&lt;&gt;0,INDEX('Capacity Summary'!$I$139:$BH$238,MATCH('Capacity Backing (Hide)'!AS$132,'Capacity Summary'!$B$139:$B$238,0),MATCH('Capacity Backing (Hide)'!$A185,'Capacity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(Hide)'!$A185,'Capacity Summary'!$I$138:$BH$138,0))="x",INDEX('Capacity Summary'!$C$139:$F$238,MATCH('Capacity Backing (Hide)'!AT$132,'Capacity Summary'!$B$139:$B$238,0),4),IF(INDEX('Capacity Summary'!$I$139:$BH$238,MATCH('Capacity Backing (Hide)'!AT$132,'Capacity Summary'!$B$139:$B$238,0),MATCH('Capacity Backing (Hide)'!$A185,'Capacity Summary'!$I$138:$BH$138,0))&lt;&gt;0,INDEX('Capacity Summary'!$I$139:$BH$238,MATCH('Capacity Backing (Hide)'!AT$132,'Capacity Summary'!$B$139:$B$238,0),MATCH('Capacity Backing (Hide)'!$A185,'Capacity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(Hide)'!$A185,'Capacity Summary'!$I$138:$BH$138,0))="x",INDEX('Capacity Summary'!$C$139:$F$238,MATCH('Capacity Backing (Hide)'!AU$132,'Capacity Summary'!$B$139:$B$238,0),4),IF(INDEX('Capacity Summary'!$I$139:$BH$238,MATCH('Capacity Backing (Hide)'!AU$132,'Capacity Summary'!$B$139:$B$238,0),MATCH('Capacity Backing (Hide)'!$A185,'Capacity Summary'!$I$138:$BH$138,0))&lt;&gt;0,INDEX('Capacity Summary'!$I$139:$BH$238,MATCH('Capacity Backing (Hide)'!AU$132,'Capacity Summary'!$B$139:$B$238,0),MATCH('Capacity Backing (Hide)'!$A185,'Capacity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(Hide)'!$A185,'Capacity Summary'!$I$138:$BH$138,0))="x",INDEX('Capacity Summary'!$C$139:$F$238,MATCH('Capacity Backing (Hide)'!AV$132,'Capacity Summary'!$B$139:$B$238,0),4),IF(INDEX('Capacity Summary'!$I$139:$BH$238,MATCH('Capacity Backing (Hide)'!AV$132,'Capacity Summary'!$B$139:$B$238,0),MATCH('Capacity Backing (Hide)'!$A185,'Capacity Summary'!$I$138:$BH$138,0))&lt;&gt;0,INDEX('Capacity Summary'!$I$139:$BH$238,MATCH('Capacity Backing (Hide)'!AV$132,'Capacity Summary'!$B$139:$B$238,0),MATCH('Capacity Backing (Hide)'!$A185,'Capacity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(Hide)'!$A185,'Capacity Summary'!$I$138:$BH$138,0))="x",INDEX('Capacity Summary'!$C$139:$F$238,MATCH('Capacity Backing (Hide)'!AW$132,'Capacity Summary'!$B$139:$B$238,0),4),IF(INDEX('Capacity Summary'!$I$139:$BH$238,MATCH('Capacity Backing (Hide)'!AW$132,'Capacity Summary'!$B$139:$B$238,0),MATCH('Capacity Backing (Hide)'!$A185,'Capacity Summary'!$I$138:$BH$138,0))&lt;&gt;0,INDEX('Capacity Summary'!$I$139:$BH$238,MATCH('Capacity Backing (Hide)'!AW$132,'Capacity Summary'!$B$139:$B$238,0),MATCH('Capacity Backing (Hide)'!$A185,'Capacity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(Hide)'!$A185,'Capacity Summary'!$I$138:$BH$138,0))="x",INDEX('Capacity Summary'!$C$139:$F$238,MATCH('Capacity Backing (Hide)'!AX$132,'Capacity Summary'!$B$139:$B$238,0),4),IF(INDEX('Capacity Summary'!$I$139:$BH$238,MATCH('Capacity Backing (Hide)'!AX$132,'Capacity Summary'!$B$139:$B$238,0),MATCH('Capacity Backing (Hide)'!$A185,'Capacity Summary'!$I$138:$BH$138,0))&lt;&gt;0,INDEX('Capacity Summary'!$I$139:$BH$238,MATCH('Capacity Backing (Hide)'!AX$132,'Capacity Summary'!$B$139:$B$238,0),MATCH('Capacity Backing (Hide)'!$A185,'Capacity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(Hide)'!$A185,'Capacity Summary'!$I$138:$BH$138,0))="x",INDEX('Capacity Summary'!$C$139:$F$238,MATCH('Capacity Backing (Hide)'!AY$132,'Capacity Summary'!$B$139:$B$238,0),4),IF(INDEX('Capacity Summary'!$I$139:$BH$238,MATCH('Capacity Backing (Hide)'!AY$132,'Capacity Summary'!$B$139:$B$238,0),MATCH('Capacity Backing (Hide)'!$A185,'Capacity Summary'!$I$138:$BH$138,0))&lt;&gt;0,INDEX('Capacity Summary'!$I$139:$BH$238,MATCH('Capacity Backing (Hide)'!AY$132,'Capacity Summary'!$B$139:$B$238,0),MATCH('Capacity Backing (Hide)'!$A185,'Capacity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(Hide)'!$A185,'Capacity Summary'!$I$138:$BH$138,0))="x",INDEX('Capacity Summary'!$C$139:$F$238,MATCH('Capacity Backing (Hide)'!AZ$132,'Capacity Summary'!$B$139:$B$238,0),4),IF(INDEX('Capacity Summary'!$I$139:$BH$238,MATCH('Capacity Backing (Hide)'!AZ$132,'Capacity Summary'!$B$139:$B$238,0),MATCH('Capacity Backing (Hide)'!$A185,'Capacity Summary'!$I$138:$BH$138,0))&lt;&gt;0,INDEX('Capacity Summary'!$I$139:$BH$238,MATCH('Capacity Backing (Hide)'!AZ$132,'Capacity Summary'!$B$139:$B$238,0),MATCH('Capacity Backing (Hide)'!$A185,'Capacity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(Hide)'!$A185,'Capacity Summary'!$I$138:$BH$138,0))="x",INDEX('Capacity Summary'!$C$139:$F$238,MATCH('Capacity Backing (Hide)'!BA$132,'Capacity Summary'!$B$139:$B$238,0),4),IF(INDEX('Capacity Summary'!$I$139:$BH$238,MATCH('Capacity Backing (Hide)'!BA$132,'Capacity Summary'!$B$139:$B$238,0),MATCH('Capacity Backing (Hide)'!$A185,'Capacity Summary'!$I$138:$BH$138,0))&lt;&gt;0,INDEX('Capacity Summary'!$I$139:$BH$238,MATCH('Capacity Backing (Hide)'!BA$132,'Capacity Summary'!$B$139:$B$238,0),MATCH('Capacity Backing (Hide)'!$A185,'Capacity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(Hide)'!$A185,'Capacity Summary'!$I$138:$BH$138,0))="x",INDEX('Capacity Summary'!$C$139:$F$238,MATCH('Capacity Backing (Hide)'!BB$132,'Capacity Summary'!$B$139:$B$238,0),4),IF(INDEX('Capacity Summary'!$I$139:$BH$238,MATCH('Capacity Backing (Hide)'!BB$132,'Capacity Summary'!$B$139:$B$238,0),MATCH('Capacity Backing (Hide)'!$A185,'Capacity Summary'!$I$138:$BH$138,0))&lt;&gt;0,INDEX('Capacity Summary'!$I$139:$BH$238,MATCH('Capacity Backing (Hide)'!BB$132,'Capacity Summary'!$B$139:$B$238,0),MATCH('Capacity Backing (Hide)'!$A185,'Capacity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(Hide)'!$A185,'Capacity Summary'!$I$138:$BH$138,0))="x",INDEX('Capacity Summary'!$C$139:$F$238,MATCH('Capacity Backing (Hide)'!BC$132,'Capacity Summary'!$B$139:$B$238,0),4),IF(INDEX('Capacity Summary'!$I$139:$BH$238,MATCH('Capacity Backing (Hide)'!BC$132,'Capacity Summary'!$B$139:$B$238,0),MATCH('Capacity Backing (Hide)'!$A185,'Capacity Summary'!$I$138:$BH$138,0))&lt;&gt;0,INDEX('Capacity Summary'!$I$139:$BH$238,MATCH('Capacity Backing (Hide)'!BC$132,'Capacity Summary'!$B$139:$B$238,0),MATCH('Capacity Backing (Hide)'!$A185,'Capacity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(Hide)'!$A185,'Capacity Summary'!$I$138:$BH$138,0))="x",INDEX('Capacity Summary'!$C$139:$F$238,MATCH('Capacity Backing (Hide)'!BD$132,'Capacity Summary'!$B$139:$B$238,0),4),IF(INDEX('Capacity Summary'!$I$139:$BH$238,MATCH('Capacity Backing (Hide)'!BD$132,'Capacity Summary'!$B$139:$B$238,0),MATCH('Capacity Backing (Hide)'!$A185,'Capacity Summary'!$I$138:$BH$138,0))&lt;&gt;0,INDEX('Capacity Summary'!$I$139:$BH$238,MATCH('Capacity Backing (Hide)'!BD$132,'Capacity Summary'!$B$139:$B$238,0),MATCH('Capacity Backing (Hide)'!$A185,'Capacity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(Hide)'!$A185,'Capacity Summary'!$I$138:$BH$138,0))="x",INDEX('Capacity Summary'!$C$139:$F$238,MATCH('Capacity Backing (Hide)'!BE$132,'Capacity Summary'!$B$139:$B$238,0),4),IF(INDEX('Capacity Summary'!$I$139:$BH$238,MATCH('Capacity Backing (Hide)'!BE$132,'Capacity Summary'!$B$139:$B$238,0),MATCH('Capacity Backing (Hide)'!$A185,'Capacity Summary'!$I$138:$BH$138,0))&lt;&gt;0,INDEX('Capacity Summary'!$I$139:$BH$238,MATCH('Capacity Backing (Hide)'!BE$132,'Capacity Summary'!$B$139:$B$238,0),MATCH('Capacity Backing (Hide)'!$A185,'Capacity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(Hide)'!$A185,'Capacity Summary'!$I$138:$BH$138,0))="x",INDEX('Capacity Summary'!$C$139:$F$238,MATCH('Capacity Backing (Hide)'!BF$132,'Capacity Summary'!$B$139:$B$238,0),4),IF(INDEX('Capacity Summary'!$I$139:$BH$238,MATCH('Capacity Backing (Hide)'!BF$132,'Capacity Summary'!$B$139:$B$238,0),MATCH('Capacity Backing (Hide)'!$A185,'Capacity Summary'!$I$138:$BH$138,0))&lt;&gt;0,INDEX('Capacity Summary'!$I$139:$BH$238,MATCH('Capacity Backing (Hide)'!BF$132,'Capacity Summary'!$B$139:$B$238,0),MATCH('Capacity Backing (Hide)'!$A185,'Capacity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(Hide)'!$A185,'Capacity Summary'!$I$138:$BH$138,0))="x",INDEX('Capacity Summary'!$C$139:$F$238,MATCH('Capacity Backing (Hide)'!BG$132,'Capacity Summary'!$B$139:$B$238,0),4),IF(INDEX('Capacity Summary'!$I$139:$BH$238,MATCH('Capacity Backing (Hide)'!BG$132,'Capacity Summary'!$B$139:$B$238,0),MATCH('Capacity Backing (Hide)'!$A185,'Capacity Summary'!$I$138:$BH$138,0))&lt;&gt;0,INDEX('Capacity Summary'!$I$139:$BH$238,MATCH('Capacity Backing (Hide)'!BG$132,'Capacity Summary'!$B$139:$B$238,0),MATCH('Capacity Backing (Hide)'!$A185,'Capacity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(Hide)'!$A185,'Capacity Summary'!$I$138:$BH$138,0))="x",INDEX('Capacity Summary'!$C$139:$F$238,MATCH('Capacity Backing (Hide)'!BH$132,'Capacity Summary'!$B$139:$B$238,0),4),IF(INDEX('Capacity Summary'!$I$139:$BH$238,MATCH('Capacity Backing (Hide)'!BH$132,'Capacity Summary'!$B$139:$B$238,0),MATCH('Capacity Backing (Hide)'!$A185,'Capacity Summary'!$I$138:$BH$138,0))&lt;&gt;0,INDEX('Capacity Summary'!$I$139:$BH$238,MATCH('Capacity Backing (Hide)'!BH$132,'Capacity Summary'!$B$139:$B$238,0),MATCH('Capacity Backing (Hide)'!$A185,'Capacity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(Hide)'!$A185,'Capacity Summary'!$I$138:$BH$138,0))="x",INDEX('Capacity Summary'!$C$139:$F$238,MATCH('Capacity Backing (Hide)'!BI$132,'Capacity Summary'!$B$139:$B$238,0),4),IF(INDEX('Capacity Summary'!$I$139:$BH$238,MATCH('Capacity Backing (Hide)'!BI$132,'Capacity Summary'!$B$139:$B$238,0),MATCH('Capacity Backing (Hide)'!$A185,'Capacity Summary'!$I$138:$BH$138,0))&lt;&gt;0,INDEX('Capacity Summary'!$I$139:$BH$238,MATCH('Capacity Backing (Hide)'!BI$132,'Capacity Summary'!$B$139:$B$238,0),MATCH('Capacity Backing (Hide)'!$A185,'Capacity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(Hide)'!$A185,'Capacity Summary'!$I$138:$BH$138,0))="x",INDEX('Capacity Summary'!$C$139:$F$238,MATCH('Capacity Backing (Hide)'!BJ$132,'Capacity Summary'!$B$139:$B$238,0),4),IF(INDEX('Capacity Summary'!$I$139:$BH$238,MATCH('Capacity Backing (Hide)'!BJ$132,'Capacity Summary'!$B$139:$B$238,0),MATCH('Capacity Backing (Hide)'!$A185,'Capacity Summary'!$I$138:$BH$138,0))&lt;&gt;0,INDEX('Capacity Summary'!$I$139:$BH$238,MATCH('Capacity Backing (Hide)'!BJ$132,'Capacity Summary'!$B$139:$B$238,0),MATCH('Capacity Backing (Hide)'!$A185,'Capacity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(Hide)'!$A185,'Capacity Summary'!$I$138:$BH$138,0))="x",INDEX('Capacity Summary'!$C$139:$F$238,MATCH('Capacity Backing (Hide)'!BK$132,'Capacity Summary'!$B$139:$B$238,0),4),IF(INDEX('Capacity Summary'!$I$139:$BH$238,MATCH('Capacity Backing (Hide)'!BK$132,'Capacity Summary'!$B$139:$B$238,0),MATCH('Capacity Backing (Hide)'!$A185,'Capacity Summary'!$I$138:$BH$138,0))&lt;&gt;0,INDEX('Capacity Summary'!$I$139:$BH$238,MATCH('Capacity Backing (Hide)'!BK$132,'Capacity Summary'!$B$139:$B$238,0),MATCH('Capacity Backing (Hide)'!$A185,'Capacity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(Hide)'!$A185,'Capacity Summary'!$I$138:$BH$138,0))="x",INDEX('Capacity Summary'!$C$139:$F$238,MATCH('Capacity Backing (Hide)'!BL$132,'Capacity Summary'!$B$139:$B$238,0),4),IF(INDEX('Capacity Summary'!$I$139:$BH$238,MATCH('Capacity Backing (Hide)'!BL$132,'Capacity Summary'!$B$139:$B$238,0),MATCH('Capacity Backing (Hide)'!$A185,'Capacity Summary'!$I$138:$BH$138,0))&lt;&gt;0,INDEX('Capacity Summary'!$I$139:$BH$238,MATCH('Capacity Backing (Hide)'!BL$132,'Capacity Summary'!$B$139:$B$238,0),MATCH('Capacity Backing (Hide)'!$A185,'Capacity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(Hide)'!$A185,'Capacity Summary'!$I$138:$BH$138,0))="x",INDEX('Capacity Summary'!$C$139:$F$238,MATCH('Capacity Backing (Hide)'!BM$132,'Capacity Summary'!$B$139:$B$238,0),4),IF(INDEX('Capacity Summary'!$I$139:$BH$238,MATCH('Capacity Backing (Hide)'!BM$132,'Capacity Summary'!$B$139:$B$238,0),MATCH('Capacity Backing (Hide)'!$A185,'Capacity Summary'!$I$138:$BH$138,0))&lt;&gt;0,INDEX('Capacity Summary'!$I$139:$BH$238,MATCH('Capacity Backing (Hide)'!BM$132,'Capacity Summary'!$B$139:$B$238,0),MATCH('Capacity Backing (Hide)'!$A185,'Capacity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(Hide)'!$A185,'Capacity Summary'!$I$138:$BH$138,0))="x",INDEX('Capacity Summary'!$C$139:$F$238,MATCH('Capacity Backing (Hide)'!BN$132,'Capacity Summary'!$B$139:$B$238,0),4),IF(INDEX('Capacity Summary'!$I$139:$BH$238,MATCH('Capacity Backing (Hide)'!BN$132,'Capacity Summary'!$B$139:$B$238,0),MATCH('Capacity Backing (Hide)'!$A185,'Capacity Summary'!$I$138:$BH$138,0))&lt;&gt;0,INDEX('Capacity Summary'!$I$139:$BH$238,MATCH('Capacity Backing (Hide)'!BN$132,'Capacity Summary'!$B$139:$B$238,0),MATCH('Capacity Backing (Hide)'!$A185,'Capacity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(Hide)'!$A185,'Capacity Summary'!$I$138:$BH$138,0))="x",INDEX('Capacity Summary'!$C$139:$F$238,MATCH('Capacity Backing (Hide)'!BO$132,'Capacity Summary'!$B$139:$B$238,0),4),IF(INDEX('Capacity Summary'!$I$139:$BH$238,MATCH('Capacity Backing (Hide)'!BO$132,'Capacity Summary'!$B$139:$B$238,0),MATCH('Capacity Backing (Hide)'!$A185,'Capacity Summary'!$I$138:$BH$138,0))&lt;&gt;0,INDEX('Capacity Summary'!$I$139:$BH$238,MATCH('Capacity Backing (Hide)'!BO$132,'Capacity Summary'!$B$139:$B$238,0),MATCH('Capacity Backing (Hide)'!$A185,'Capacity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(Hide)'!$A185,'Capacity Summary'!$I$138:$BH$138,0))="x",INDEX('Capacity Summary'!$C$139:$F$238,MATCH('Capacity Backing (Hide)'!BP$132,'Capacity Summary'!$B$139:$B$238,0),4),IF(INDEX('Capacity Summary'!$I$139:$BH$238,MATCH('Capacity Backing (Hide)'!BP$132,'Capacity Summary'!$B$139:$B$238,0),MATCH('Capacity Backing (Hide)'!$A185,'Capacity Summary'!$I$138:$BH$138,0))&lt;&gt;0,INDEX('Capacity Summary'!$I$139:$BH$238,MATCH('Capacity Backing (Hide)'!BP$132,'Capacity Summary'!$B$139:$B$238,0),MATCH('Capacity Backing (Hide)'!$A185,'Capacity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(Hide)'!$A185,'Capacity Summary'!$I$138:$BH$138,0))="x",INDEX('Capacity Summary'!$C$139:$F$238,MATCH('Capacity Backing (Hide)'!BQ$132,'Capacity Summary'!$B$139:$B$238,0),4),IF(INDEX('Capacity Summary'!$I$139:$BH$238,MATCH('Capacity Backing (Hide)'!BQ$132,'Capacity Summary'!$B$139:$B$238,0),MATCH('Capacity Backing (Hide)'!$A185,'Capacity Summary'!$I$138:$BH$138,0))&lt;&gt;0,INDEX('Capacity Summary'!$I$139:$BH$238,MATCH('Capacity Backing (Hide)'!BQ$132,'Capacity Summary'!$B$139:$B$238,0),MATCH('Capacity Backing (Hide)'!$A185,'Capacity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(Hide)'!$A185,'Capacity Summary'!$I$138:$BH$138,0))="x",INDEX('Capacity Summary'!$C$139:$F$238,MATCH('Capacity Backing (Hide)'!BR$132,'Capacity Summary'!$B$139:$B$238,0),4),IF(INDEX('Capacity Summary'!$I$139:$BH$238,MATCH('Capacity Backing (Hide)'!BR$132,'Capacity Summary'!$B$139:$B$238,0),MATCH('Capacity Backing (Hide)'!$A185,'Capacity Summary'!$I$138:$BH$138,0))&lt;&gt;0,INDEX('Capacity Summary'!$I$139:$BH$238,MATCH('Capacity Backing (Hide)'!BR$132,'Capacity Summary'!$B$139:$B$238,0),MATCH('Capacity Backing (Hide)'!$A185,'Capacity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(Hide)'!$A185,'Capacity Summary'!$I$138:$BH$138,0))="x",INDEX('Capacity Summary'!$C$139:$F$238,MATCH('Capacity Backing (Hide)'!BS$132,'Capacity Summary'!$B$139:$B$238,0),4),IF(INDEX('Capacity Summary'!$I$139:$BH$238,MATCH('Capacity Backing (Hide)'!BS$132,'Capacity Summary'!$B$139:$B$238,0),MATCH('Capacity Backing (Hide)'!$A185,'Capacity Summary'!$I$138:$BH$138,0))&lt;&gt;0,INDEX('Capacity Summary'!$I$139:$BH$238,MATCH('Capacity Backing (Hide)'!BS$132,'Capacity Summary'!$B$139:$B$238,0),MATCH('Capacity Backing (Hide)'!$A185,'Capacity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(Hide)'!$A185,'Capacity Summary'!$I$138:$BH$138,0))="x",INDEX('Capacity Summary'!$C$139:$F$238,MATCH('Capacity Backing (Hide)'!BT$132,'Capacity Summary'!$B$139:$B$238,0),4),IF(INDEX('Capacity Summary'!$I$139:$BH$238,MATCH('Capacity Backing (Hide)'!BT$132,'Capacity Summary'!$B$139:$B$238,0),MATCH('Capacity Backing (Hide)'!$A185,'Capacity Summary'!$I$138:$BH$138,0))&lt;&gt;0,INDEX('Capacity Summary'!$I$139:$BH$238,MATCH('Capacity Backing (Hide)'!BT$132,'Capacity Summary'!$B$139:$B$238,0),MATCH('Capacity Backing (Hide)'!$A185,'Capacity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(Hide)'!$A185,'Capacity Summary'!$I$138:$BH$138,0))="x",INDEX('Capacity Summary'!$C$139:$F$238,MATCH('Capacity Backing (Hide)'!BU$132,'Capacity Summary'!$B$139:$B$238,0),4),IF(INDEX('Capacity Summary'!$I$139:$BH$238,MATCH('Capacity Backing (Hide)'!BU$132,'Capacity Summary'!$B$139:$B$238,0),MATCH('Capacity Backing (Hide)'!$A185,'Capacity Summary'!$I$138:$BH$138,0))&lt;&gt;0,INDEX('Capacity Summary'!$I$139:$BH$238,MATCH('Capacity Backing (Hide)'!BU$132,'Capacity Summary'!$B$139:$B$238,0),MATCH('Capacity Backing (Hide)'!$A185,'Capacity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(Hide)'!$A185,'Capacity Summary'!$I$138:$BH$138,0))="x",INDEX('Capacity Summary'!$C$139:$F$238,MATCH('Capacity Backing (Hide)'!BV$132,'Capacity Summary'!$B$139:$B$238,0),4),IF(INDEX('Capacity Summary'!$I$139:$BH$238,MATCH('Capacity Backing (Hide)'!BV$132,'Capacity Summary'!$B$139:$B$238,0),MATCH('Capacity Backing (Hide)'!$A185,'Capacity Summary'!$I$138:$BH$138,0))&lt;&gt;0,INDEX('Capacity Summary'!$I$139:$BH$238,MATCH('Capacity Backing (Hide)'!BV$132,'Capacity Summary'!$B$139:$B$238,0),MATCH('Capacity Backing (Hide)'!$A185,'Capacity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(Hide)'!$A185,'Capacity Summary'!$I$138:$BH$138,0))="x",INDEX('Capacity Summary'!$C$139:$F$238,MATCH('Capacity Backing (Hide)'!BW$132,'Capacity Summary'!$B$139:$B$238,0),4),IF(INDEX('Capacity Summary'!$I$139:$BH$238,MATCH('Capacity Backing (Hide)'!BW$132,'Capacity Summary'!$B$139:$B$238,0),MATCH('Capacity Backing (Hide)'!$A185,'Capacity Summary'!$I$138:$BH$138,0))&lt;&gt;0,INDEX('Capacity Summary'!$I$139:$BH$238,MATCH('Capacity Backing (Hide)'!BW$132,'Capacity Summary'!$B$139:$B$238,0),MATCH('Capacity Backing (Hide)'!$A185,'Capacity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(Hide)'!$A185,'Capacity Summary'!$I$138:$BH$138,0))="x",INDEX('Capacity Summary'!$C$139:$F$238,MATCH('Capacity Backing (Hide)'!BX$132,'Capacity Summary'!$B$139:$B$238,0),4),IF(INDEX('Capacity Summary'!$I$139:$BH$238,MATCH('Capacity Backing (Hide)'!BX$132,'Capacity Summary'!$B$139:$B$238,0),MATCH('Capacity Backing (Hide)'!$A185,'Capacity Summary'!$I$138:$BH$138,0))&lt;&gt;0,INDEX('Capacity Summary'!$I$139:$BH$238,MATCH('Capacity Backing (Hide)'!BX$132,'Capacity Summary'!$B$139:$B$238,0),MATCH('Capacity Backing (Hide)'!$A185,'Capacity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(Hide)'!$A185,'Capacity Summary'!$I$138:$BH$138,0))="x",INDEX('Capacity Summary'!$C$139:$F$238,MATCH('Capacity Backing (Hide)'!BY$132,'Capacity Summary'!$B$139:$B$238,0),4),IF(INDEX('Capacity Summary'!$I$139:$BH$238,MATCH('Capacity Backing (Hide)'!BY$132,'Capacity Summary'!$B$139:$B$238,0),MATCH('Capacity Backing (Hide)'!$A185,'Capacity Summary'!$I$138:$BH$138,0))&lt;&gt;0,INDEX('Capacity Summary'!$I$139:$BH$238,MATCH('Capacity Backing (Hide)'!BY$132,'Capacity Summary'!$B$139:$B$238,0),MATCH('Capacity Backing (Hide)'!$A185,'Capacity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(Hide)'!$A185,'Capacity Summary'!$I$138:$BH$138,0))="x",INDEX('Capacity Summary'!$C$139:$F$238,MATCH('Capacity Backing (Hide)'!BZ$132,'Capacity Summary'!$B$139:$B$238,0),4),IF(INDEX('Capacity Summary'!$I$139:$BH$238,MATCH('Capacity Backing (Hide)'!BZ$132,'Capacity Summary'!$B$139:$B$238,0),MATCH('Capacity Backing (Hide)'!$A185,'Capacity Summary'!$I$138:$BH$138,0))&lt;&gt;0,INDEX('Capacity Summary'!$I$139:$BH$238,MATCH('Capacity Backing (Hide)'!BZ$132,'Capacity Summary'!$B$139:$B$238,0),MATCH('Capacity Backing (Hide)'!$A185,'Capacity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(Hide)'!$A185,'Capacity Summary'!$I$138:$BH$138,0))="x",INDEX('Capacity Summary'!$C$139:$F$238,MATCH('Capacity Backing (Hide)'!CA$132,'Capacity Summary'!$B$139:$B$238,0),4),IF(INDEX('Capacity Summary'!$I$139:$BH$238,MATCH('Capacity Backing (Hide)'!CA$132,'Capacity Summary'!$B$139:$B$238,0),MATCH('Capacity Backing (Hide)'!$A185,'Capacity Summary'!$I$138:$BH$138,0))&lt;&gt;0,INDEX('Capacity Summary'!$I$139:$BH$238,MATCH('Capacity Backing (Hide)'!CA$132,'Capacity Summary'!$B$139:$B$238,0),MATCH('Capacity Backing (Hide)'!$A185,'Capacity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(Hide)'!$A185,'Capacity Summary'!$I$138:$BH$138,0))="x",INDEX('Capacity Summary'!$C$139:$F$238,MATCH('Capacity Backing (Hide)'!CB$132,'Capacity Summary'!$B$139:$B$238,0),4),IF(INDEX('Capacity Summary'!$I$139:$BH$238,MATCH('Capacity Backing (Hide)'!CB$132,'Capacity Summary'!$B$139:$B$238,0),MATCH('Capacity Backing (Hide)'!$A185,'Capacity Summary'!$I$138:$BH$138,0))&lt;&gt;0,INDEX('Capacity Summary'!$I$139:$BH$238,MATCH('Capacity Backing (Hide)'!CB$132,'Capacity Summary'!$B$139:$B$238,0),MATCH('Capacity Backing (Hide)'!$A185,'Capacity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(Hide)'!$A185,'Capacity Summary'!$I$138:$BH$138,0))="x",INDEX('Capacity Summary'!$C$139:$F$238,MATCH('Capacity Backing (Hide)'!CC$132,'Capacity Summary'!$B$139:$B$238,0),4),IF(INDEX('Capacity Summary'!$I$139:$BH$238,MATCH('Capacity Backing (Hide)'!CC$132,'Capacity Summary'!$B$139:$B$238,0),MATCH('Capacity Backing (Hide)'!$A185,'Capacity Summary'!$I$138:$BH$138,0))&lt;&gt;0,INDEX('Capacity Summary'!$I$139:$BH$238,MATCH('Capacity Backing (Hide)'!CC$132,'Capacity Summary'!$B$139:$B$238,0),MATCH('Capacity Backing (Hide)'!$A185,'Capacity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(Hide)'!$A185,'Capacity Summary'!$I$138:$BH$138,0))="x",INDEX('Capacity Summary'!$C$139:$F$238,MATCH('Capacity Backing (Hide)'!CD$132,'Capacity Summary'!$B$139:$B$238,0),4),IF(INDEX('Capacity Summary'!$I$139:$BH$238,MATCH('Capacity Backing (Hide)'!CD$132,'Capacity Summary'!$B$139:$B$238,0),MATCH('Capacity Backing (Hide)'!$A185,'Capacity Summary'!$I$138:$BH$138,0))&lt;&gt;0,INDEX('Capacity Summary'!$I$139:$BH$238,MATCH('Capacity Backing (Hide)'!CD$132,'Capacity Summary'!$B$139:$B$238,0),MATCH('Capacity Backing (Hide)'!$A185,'Capacity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(Hide)'!$A185,'Capacity Summary'!$I$138:$BH$138,0))="x",INDEX('Capacity Summary'!$C$139:$F$238,MATCH('Capacity Backing (Hide)'!CE$132,'Capacity Summary'!$B$139:$B$238,0),4),IF(INDEX('Capacity Summary'!$I$139:$BH$238,MATCH('Capacity Backing (Hide)'!CE$132,'Capacity Summary'!$B$139:$B$238,0),MATCH('Capacity Backing (Hide)'!$A185,'Capacity Summary'!$I$138:$BH$138,0))&lt;&gt;0,INDEX('Capacity Summary'!$I$139:$BH$238,MATCH('Capacity Backing (Hide)'!CE$132,'Capacity Summary'!$B$139:$B$238,0),MATCH('Capacity Backing (Hide)'!$A185,'Capacity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(Hide)'!$A185,'Capacity Summary'!$I$138:$BH$138,0))="x",INDEX('Capacity Summary'!$C$139:$F$238,MATCH('Capacity Backing (Hide)'!CF$132,'Capacity Summary'!$B$139:$B$238,0),4),IF(INDEX('Capacity Summary'!$I$139:$BH$238,MATCH('Capacity Backing (Hide)'!CF$132,'Capacity Summary'!$B$139:$B$238,0),MATCH('Capacity Backing (Hide)'!$A185,'Capacity Summary'!$I$138:$BH$138,0))&lt;&gt;0,INDEX('Capacity Summary'!$I$139:$BH$238,MATCH('Capacity Backing (Hide)'!CF$132,'Capacity Summary'!$B$139:$B$238,0),MATCH('Capacity Backing (Hide)'!$A185,'Capacity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(Hide)'!$A185,'Capacity Summary'!$I$138:$BH$138,0))="x",INDEX('Capacity Summary'!$C$139:$F$238,MATCH('Capacity Backing (Hide)'!CG$132,'Capacity Summary'!$B$139:$B$238,0),4),IF(INDEX('Capacity Summary'!$I$139:$BH$238,MATCH('Capacity Backing (Hide)'!CG$132,'Capacity Summary'!$B$139:$B$238,0),MATCH('Capacity Backing (Hide)'!$A185,'Capacity Summary'!$I$138:$BH$138,0))&lt;&gt;0,INDEX('Capacity Summary'!$I$139:$BH$238,MATCH('Capacity Backing (Hide)'!CG$132,'Capacity Summary'!$B$139:$B$238,0),MATCH('Capacity Backing (Hide)'!$A185,'Capacity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(Hide)'!$A185,'Capacity Summary'!$I$138:$BH$138,0))="x",INDEX('Capacity Summary'!$C$139:$F$238,MATCH('Capacity Backing (Hide)'!CH$132,'Capacity Summary'!$B$139:$B$238,0),4),IF(INDEX('Capacity Summary'!$I$139:$BH$238,MATCH('Capacity Backing (Hide)'!CH$132,'Capacity Summary'!$B$139:$B$238,0),MATCH('Capacity Backing (Hide)'!$A185,'Capacity Summary'!$I$138:$BH$138,0))&lt;&gt;0,INDEX('Capacity Summary'!$I$139:$BH$238,MATCH('Capacity Backing (Hide)'!CH$132,'Capacity Summary'!$B$139:$B$238,0),MATCH('Capacity Backing (Hide)'!$A185,'Capacity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(Hide)'!$A185,'Capacity Summary'!$I$138:$BH$138,0))="x",INDEX('Capacity Summary'!$C$139:$F$238,MATCH('Capacity Backing (Hide)'!CI$132,'Capacity Summary'!$B$139:$B$238,0),4),IF(INDEX('Capacity Summary'!$I$139:$BH$238,MATCH('Capacity Backing (Hide)'!CI$132,'Capacity Summary'!$B$139:$B$238,0),MATCH('Capacity Backing (Hide)'!$A185,'Capacity Summary'!$I$138:$BH$138,0))&lt;&gt;0,INDEX('Capacity Summary'!$I$139:$BH$238,MATCH('Capacity Backing (Hide)'!CI$132,'Capacity Summary'!$B$139:$B$238,0),MATCH('Capacity Backing (Hide)'!$A185,'Capacity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(Hide)'!$A185,'Capacity Summary'!$I$138:$BH$138,0))="x",INDEX('Capacity Summary'!$C$139:$F$238,MATCH('Capacity Backing (Hide)'!CJ$132,'Capacity Summary'!$B$139:$B$238,0),4),IF(INDEX('Capacity Summary'!$I$139:$BH$238,MATCH('Capacity Backing (Hide)'!CJ$132,'Capacity Summary'!$B$139:$B$238,0),MATCH('Capacity Backing (Hide)'!$A185,'Capacity Summary'!$I$138:$BH$138,0))&lt;&gt;0,INDEX('Capacity Summary'!$I$139:$BH$238,MATCH('Capacity Backing (Hide)'!CJ$132,'Capacity Summary'!$B$139:$B$238,0),MATCH('Capacity Backing (Hide)'!$A185,'Capacity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(Hide)'!$A185,'Capacity Summary'!$I$138:$BH$138,0))="x",INDEX('Capacity Summary'!$C$139:$F$238,MATCH('Capacity Backing (Hide)'!CK$132,'Capacity Summary'!$B$139:$B$238,0),4),IF(INDEX('Capacity Summary'!$I$139:$BH$238,MATCH('Capacity Backing (Hide)'!CK$132,'Capacity Summary'!$B$139:$B$238,0),MATCH('Capacity Backing (Hide)'!$A185,'Capacity Summary'!$I$138:$BH$138,0))&lt;&gt;0,INDEX('Capacity Summary'!$I$139:$BH$238,MATCH('Capacity Backing (Hide)'!CK$132,'Capacity Summary'!$B$139:$B$238,0),MATCH('Capacity Backing (Hide)'!$A185,'Capacity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(Hide)'!$A185,'Capacity Summary'!$I$138:$BH$138,0))="x",INDEX('Capacity Summary'!$C$139:$F$238,MATCH('Capacity Backing (Hide)'!CL$132,'Capacity Summary'!$B$139:$B$238,0),4),IF(INDEX('Capacity Summary'!$I$139:$BH$238,MATCH('Capacity Backing (Hide)'!CL$132,'Capacity Summary'!$B$139:$B$238,0),MATCH('Capacity Backing (Hide)'!$A185,'Capacity Summary'!$I$138:$BH$138,0))&lt;&gt;0,INDEX('Capacity Summary'!$I$139:$BH$238,MATCH('Capacity Backing (Hide)'!CL$132,'Capacity Summary'!$B$139:$B$238,0),MATCH('Capacity Backing (Hide)'!$A185,'Capacity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(Hide)'!$A185,'Capacity Summary'!$I$138:$BH$138,0))="x",INDEX('Capacity Summary'!$C$139:$F$238,MATCH('Capacity Backing (Hide)'!CM$132,'Capacity Summary'!$B$139:$B$238,0),4),IF(INDEX('Capacity Summary'!$I$139:$BH$238,MATCH('Capacity Backing (Hide)'!CM$132,'Capacity Summary'!$B$139:$B$238,0),MATCH('Capacity Backing (Hide)'!$A185,'Capacity Summary'!$I$138:$BH$138,0))&lt;&gt;0,INDEX('Capacity Summary'!$I$139:$BH$238,MATCH('Capacity Backing (Hide)'!CM$132,'Capacity Summary'!$B$139:$B$238,0),MATCH('Capacity Backing (Hide)'!$A185,'Capacity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(Hide)'!$A185,'Capacity Summary'!$I$138:$BH$138,0))="x",INDEX('Capacity Summary'!$C$139:$F$238,MATCH('Capacity Backing (Hide)'!CN$132,'Capacity Summary'!$B$139:$B$238,0),4),IF(INDEX('Capacity Summary'!$I$139:$BH$238,MATCH('Capacity Backing (Hide)'!CN$132,'Capacity Summary'!$B$139:$B$238,0),MATCH('Capacity Backing (Hide)'!$A185,'Capacity Summary'!$I$138:$BH$138,0))&lt;&gt;0,INDEX('Capacity Summary'!$I$139:$BH$238,MATCH('Capacity Backing (Hide)'!CN$132,'Capacity Summary'!$B$139:$B$238,0),MATCH('Capacity Backing (Hide)'!$A185,'Capacity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(Hide)'!$A185,'Capacity Summary'!$I$138:$BH$138,0))="x",INDEX('Capacity Summary'!$C$139:$F$238,MATCH('Capacity Backing (Hide)'!CO$132,'Capacity Summary'!$B$139:$B$238,0),4),IF(INDEX('Capacity Summary'!$I$139:$BH$238,MATCH('Capacity Backing (Hide)'!CO$132,'Capacity Summary'!$B$139:$B$238,0),MATCH('Capacity Backing (Hide)'!$A185,'Capacity Summary'!$I$138:$BH$138,0))&lt;&gt;0,INDEX('Capacity Summary'!$I$139:$BH$238,MATCH('Capacity Backing (Hide)'!CO$132,'Capacity Summary'!$B$139:$B$238,0),MATCH('Capacity Backing (Hide)'!$A185,'Capacity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(Hide)'!$A185,'Capacity Summary'!$I$138:$BH$138,0))="x",INDEX('Capacity Summary'!$C$139:$F$238,MATCH('Capacity Backing (Hide)'!CP$132,'Capacity Summary'!$B$139:$B$238,0),4),IF(INDEX('Capacity Summary'!$I$139:$BH$238,MATCH('Capacity Backing (Hide)'!CP$132,'Capacity Summary'!$B$139:$B$238,0),MATCH('Capacity Backing (Hide)'!$A185,'Capacity Summary'!$I$138:$BH$138,0))&lt;&gt;0,INDEX('Capacity Summary'!$I$139:$BH$238,MATCH('Capacity Backing (Hide)'!CP$132,'Capacity Summary'!$B$139:$B$238,0),MATCH('Capacity Backing (Hide)'!$A185,'Capacity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(Hide)'!$A185,'Capacity Summary'!$I$138:$BH$138,0))="x",INDEX('Capacity Summary'!$C$139:$F$238,MATCH('Capacity Backing (Hide)'!CQ$132,'Capacity Summary'!$B$139:$B$238,0),4),IF(INDEX('Capacity Summary'!$I$139:$BH$238,MATCH('Capacity Backing (Hide)'!CQ$132,'Capacity Summary'!$B$139:$B$238,0),MATCH('Capacity Backing (Hide)'!$A185,'Capacity Summary'!$I$138:$BH$138,0))&lt;&gt;0,INDEX('Capacity Summary'!$I$139:$BH$238,MATCH('Capacity Backing (Hide)'!CQ$132,'Capacity Summary'!$B$139:$B$238,0),MATCH('Capacity Backing (Hide)'!$A185,'Capacity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(Hide)'!$A185,'Capacity Summary'!$I$138:$BH$138,0))="x",INDEX('Capacity Summary'!$C$139:$F$238,MATCH('Capacity Backing (Hide)'!CR$132,'Capacity Summary'!$B$139:$B$238,0),4),IF(INDEX('Capacity Summary'!$I$139:$BH$238,MATCH('Capacity Backing (Hide)'!CR$132,'Capacity Summary'!$B$139:$B$238,0),MATCH('Capacity Backing (Hide)'!$A185,'Capacity Summary'!$I$138:$BH$138,0))&lt;&gt;0,INDEX('Capacity Summary'!$I$139:$BH$238,MATCH('Capacity Backing (Hide)'!CR$132,'Capacity Summary'!$B$139:$B$238,0),MATCH('Capacity Backing (Hide)'!$A185,'Capacity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(Hide)'!$A185,'Capacity Summary'!$I$138:$BH$138,0))="x",INDEX('Capacity Summary'!$C$139:$F$238,MATCH('Capacity Backing (Hide)'!CS$132,'Capacity Summary'!$B$139:$B$238,0),4),IF(INDEX('Capacity Summary'!$I$139:$BH$238,MATCH('Capacity Backing (Hide)'!CS$132,'Capacity Summary'!$B$139:$B$238,0),MATCH('Capacity Backing (Hide)'!$A185,'Capacity Summary'!$I$138:$BH$138,0))&lt;&gt;0,INDEX('Capacity Summary'!$I$139:$BH$238,MATCH('Capacity Backing (Hide)'!CS$132,'Capacity Summary'!$B$139:$B$238,0),MATCH('Capacity Backing (Hide)'!$A185,'Capacity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(Hide)'!$A185,'Capacity Summary'!$I$138:$BH$138,0))="x",INDEX('Capacity Summary'!$C$139:$F$238,MATCH('Capacity Backing (Hide)'!CT$132,'Capacity Summary'!$B$139:$B$238,0),4),IF(INDEX('Capacity Summary'!$I$139:$BH$238,MATCH('Capacity Backing (Hide)'!CT$132,'Capacity Summary'!$B$139:$B$238,0),MATCH('Capacity Backing (Hide)'!$A185,'Capacity Summary'!$I$138:$BH$138,0))&lt;&gt;0,INDEX('Capacity Summary'!$I$139:$BH$238,MATCH('Capacity Backing (Hide)'!CT$132,'Capacity Summary'!$B$139:$B$238,0),MATCH('Capacity Backing (Hide)'!$A185,'Capacity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(Hide)'!$A185,'Capacity Summary'!$I$138:$BH$138,0))="x",INDEX('Capacity Summary'!$C$139:$F$238,MATCH('Capacity Backing (Hide)'!CU$132,'Capacity Summary'!$B$139:$B$238,0),4),IF(INDEX('Capacity Summary'!$I$139:$BH$238,MATCH('Capacity Backing (Hide)'!CU$132,'Capacity Summary'!$B$139:$B$238,0),MATCH('Capacity Backing (Hide)'!$A185,'Capacity Summary'!$I$138:$BH$138,0))&lt;&gt;0,INDEX('Capacity Summary'!$I$139:$BH$238,MATCH('Capacity Backing (Hide)'!CU$132,'Capacity Summary'!$B$139:$B$238,0),MATCH('Capacity Backing (Hide)'!$A185,'Capacity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(Hide)'!$A185,'Capacity Summary'!$I$138:$BH$138,0))="x",INDEX('Capacity Summary'!$C$139:$F$238,MATCH('Capacity Backing (Hide)'!CV$132,'Capacity Summary'!$B$139:$B$238,0),4),IF(INDEX('Capacity Summary'!$I$139:$BH$238,MATCH('Capacity Backing (Hide)'!CV$132,'Capacity Summary'!$B$139:$B$238,0),MATCH('Capacity Backing (Hide)'!$A185,'Capacity Summary'!$I$138:$BH$138,0))&lt;&gt;0,INDEX('Capacity Summary'!$I$139:$BH$238,MATCH('Capacity Backing (Hide)'!CV$132,'Capacity Summary'!$B$139:$B$238,0),MATCH('Capacity Backing (Hide)'!$A185,'Capacity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(Hide)'!$A185,'Capacity Summary'!$I$138:$BH$138,0))="x",INDEX('Capacity Summary'!$C$139:$F$238,MATCH('Capacity Backing (Hide)'!CW$132,'Capacity Summary'!$B$139:$B$238,0),4),IF(INDEX('Capacity Summary'!$I$139:$BH$238,MATCH('Capacity Backing (Hide)'!CW$132,'Capacity Summary'!$B$139:$B$238,0),MATCH('Capacity Backing (Hide)'!$A185,'Capacity Summary'!$I$138:$BH$138,0))&lt;&gt;0,INDEX('Capacity Summary'!$I$139:$BH$238,MATCH('Capacity Backing (Hide)'!CW$132,'Capacity Summary'!$B$139:$B$238,0),MATCH('Capacity Backing (Hide)'!$A185,'Capacity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(Hide)'!$A186,'Capacity Summary'!$I$138:$BH$138,0))="x",INDEX('Capacity Summary'!$C$139:$F$238,MATCH('Capacity Backing (Hide)'!B$132,'Capacity Summary'!$B$139:$B$238,0),4),IF(INDEX('Capacity Summary'!$I$139:$BH$238,MATCH('Capacity Backing (Hide)'!B$132,'Capacity Summary'!$B$139:$B$238,0),MATCH('Capacity Backing (Hide)'!$A186,'Capacity Summary'!$I$138:$BH$138,0))&lt;&gt;0,INDEX('Capacity Summary'!$I$139:$BH$238,MATCH('Capacity Backing (Hide)'!B$132,'Capacity Summary'!$B$139:$B$238,0),MATCH('Capacity Backing (Hide)'!$A186,'Capacity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(Hide)'!$A186,'Capacity Summary'!$I$138:$BH$138,0))="x",INDEX('Capacity Summary'!$C$139:$F$238,MATCH('Capacity Backing (Hide)'!C$132,'Capacity Summary'!$B$139:$B$238,0),4),IF(INDEX('Capacity Summary'!$I$139:$BH$238,MATCH('Capacity Backing (Hide)'!C$132,'Capacity Summary'!$B$139:$B$238,0),MATCH('Capacity Backing (Hide)'!$A186,'Capacity Summary'!$I$138:$BH$138,0))&lt;&gt;0,INDEX('Capacity Summary'!$I$139:$BH$238,MATCH('Capacity Backing (Hide)'!C$132,'Capacity Summary'!$B$139:$B$238,0),MATCH('Capacity Backing (Hide)'!$A186,'Capacity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(Hide)'!$A186,'Capacity Summary'!$I$138:$BH$138,0))="x",INDEX('Capacity Summary'!$C$139:$F$238,MATCH('Capacity Backing (Hide)'!D$132,'Capacity Summary'!$B$139:$B$238,0),4),IF(INDEX('Capacity Summary'!$I$139:$BH$238,MATCH('Capacity Backing (Hide)'!D$132,'Capacity Summary'!$B$139:$B$238,0),MATCH('Capacity Backing (Hide)'!$A186,'Capacity Summary'!$I$138:$BH$138,0))&lt;&gt;0,INDEX('Capacity Summary'!$I$139:$BH$238,MATCH('Capacity Backing (Hide)'!D$132,'Capacity Summary'!$B$139:$B$238,0),MATCH('Capacity Backing (Hide)'!$A186,'Capacity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(Hide)'!$A186,'Capacity Summary'!$I$138:$BH$138,0))="x",INDEX('Capacity Summary'!$C$139:$F$238,MATCH('Capacity Backing (Hide)'!E$132,'Capacity Summary'!$B$139:$B$238,0),4),IF(INDEX('Capacity Summary'!$I$139:$BH$238,MATCH('Capacity Backing (Hide)'!E$132,'Capacity Summary'!$B$139:$B$238,0),MATCH('Capacity Backing (Hide)'!$A186,'Capacity Summary'!$I$138:$BH$138,0))&lt;&gt;0,INDEX('Capacity Summary'!$I$139:$BH$238,MATCH('Capacity Backing (Hide)'!E$132,'Capacity Summary'!$B$139:$B$238,0),MATCH('Capacity Backing (Hide)'!$A186,'Capacity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(Hide)'!$A186,'Capacity Summary'!$I$138:$BH$138,0))="x",INDEX('Capacity Summary'!$C$139:$F$238,MATCH('Capacity Backing (Hide)'!F$132,'Capacity Summary'!$B$139:$B$238,0),4),IF(INDEX('Capacity Summary'!$I$139:$BH$238,MATCH('Capacity Backing (Hide)'!F$132,'Capacity Summary'!$B$139:$B$238,0),MATCH('Capacity Backing (Hide)'!$A186,'Capacity Summary'!$I$138:$BH$138,0))&lt;&gt;0,INDEX('Capacity Summary'!$I$139:$BH$238,MATCH('Capacity Backing (Hide)'!F$132,'Capacity Summary'!$B$139:$B$238,0),MATCH('Capacity Backing (Hide)'!$A186,'Capacity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(Hide)'!$A186,'Capacity Summary'!$I$138:$BH$138,0))="x",INDEX('Capacity Summary'!$C$139:$F$238,MATCH('Capacity Backing (Hide)'!G$132,'Capacity Summary'!$B$139:$B$238,0),4),IF(INDEX('Capacity Summary'!$I$139:$BH$238,MATCH('Capacity Backing (Hide)'!G$132,'Capacity Summary'!$B$139:$B$238,0),MATCH('Capacity Backing (Hide)'!$A186,'Capacity Summary'!$I$138:$BH$138,0))&lt;&gt;0,INDEX('Capacity Summary'!$I$139:$BH$238,MATCH('Capacity Backing (Hide)'!G$132,'Capacity Summary'!$B$139:$B$238,0),MATCH('Capacity Backing (Hide)'!$A186,'Capacity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(Hide)'!$A186,'Capacity Summary'!$I$138:$BH$138,0))="x",INDEX('Capacity Summary'!$C$139:$F$238,MATCH('Capacity Backing (Hide)'!H$132,'Capacity Summary'!$B$139:$B$238,0),4),IF(INDEX('Capacity Summary'!$I$139:$BH$238,MATCH('Capacity Backing (Hide)'!H$132,'Capacity Summary'!$B$139:$B$238,0),MATCH('Capacity Backing (Hide)'!$A186,'Capacity Summary'!$I$138:$BH$138,0))&lt;&gt;0,INDEX('Capacity Summary'!$I$139:$BH$238,MATCH('Capacity Backing (Hide)'!H$132,'Capacity Summary'!$B$139:$B$238,0),MATCH('Capacity Backing (Hide)'!$A186,'Capacity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(Hide)'!$A186,'Capacity Summary'!$I$138:$BH$138,0))="x",INDEX('Capacity Summary'!$C$139:$F$238,MATCH('Capacity Backing (Hide)'!I$132,'Capacity Summary'!$B$139:$B$238,0),4),IF(INDEX('Capacity Summary'!$I$139:$BH$238,MATCH('Capacity Backing (Hide)'!I$132,'Capacity Summary'!$B$139:$B$238,0),MATCH('Capacity Backing (Hide)'!$A186,'Capacity Summary'!$I$138:$BH$138,0))&lt;&gt;0,INDEX('Capacity Summary'!$I$139:$BH$238,MATCH('Capacity Backing (Hide)'!I$132,'Capacity Summary'!$B$139:$B$238,0),MATCH('Capacity Backing (Hide)'!$A186,'Capacity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(Hide)'!$A186,'Capacity Summary'!$I$138:$BH$138,0))="x",INDEX('Capacity Summary'!$C$139:$F$238,MATCH('Capacity Backing (Hide)'!J$132,'Capacity Summary'!$B$139:$B$238,0),4),IF(INDEX('Capacity Summary'!$I$139:$BH$238,MATCH('Capacity Backing (Hide)'!J$132,'Capacity Summary'!$B$139:$B$238,0),MATCH('Capacity Backing (Hide)'!$A186,'Capacity Summary'!$I$138:$BH$138,0))&lt;&gt;0,INDEX('Capacity Summary'!$I$139:$BH$238,MATCH('Capacity Backing (Hide)'!J$132,'Capacity Summary'!$B$139:$B$238,0),MATCH('Capacity Backing (Hide)'!$A186,'Capacity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(Hide)'!$A186,'Capacity Summary'!$I$138:$BH$138,0))="x",INDEX('Capacity Summary'!$C$139:$F$238,MATCH('Capacity Backing (Hide)'!K$132,'Capacity Summary'!$B$139:$B$238,0),4),IF(INDEX('Capacity Summary'!$I$139:$BH$238,MATCH('Capacity Backing (Hide)'!K$132,'Capacity Summary'!$B$139:$B$238,0),MATCH('Capacity Backing (Hide)'!$A186,'Capacity Summary'!$I$138:$BH$138,0))&lt;&gt;0,INDEX('Capacity Summary'!$I$139:$BH$238,MATCH('Capacity Backing (Hide)'!K$132,'Capacity Summary'!$B$139:$B$238,0),MATCH('Capacity Backing (Hide)'!$A186,'Capacity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(Hide)'!$A186,'Capacity Summary'!$I$138:$BH$138,0))="x",INDEX('Capacity Summary'!$C$139:$F$238,MATCH('Capacity Backing (Hide)'!L$132,'Capacity Summary'!$B$139:$B$238,0),4),IF(INDEX('Capacity Summary'!$I$139:$BH$238,MATCH('Capacity Backing (Hide)'!L$132,'Capacity Summary'!$B$139:$B$238,0),MATCH('Capacity Backing (Hide)'!$A186,'Capacity Summary'!$I$138:$BH$138,0))&lt;&gt;0,INDEX('Capacity Summary'!$I$139:$BH$238,MATCH('Capacity Backing (Hide)'!L$132,'Capacity Summary'!$B$139:$B$238,0),MATCH('Capacity Backing (Hide)'!$A186,'Capacity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(Hide)'!$A186,'Capacity Summary'!$I$138:$BH$138,0))="x",INDEX('Capacity Summary'!$C$139:$F$238,MATCH('Capacity Backing (Hide)'!M$132,'Capacity Summary'!$B$139:$B$238,0),4),IF(INDEX('Capacity Summary'!$I$139:$BH$238,MATCH('Capacity Backing (Hide)'!M$132,'Capacity Summary'!$B$139:$B$238,0),MATCH('Capacity Backing (Hide)'!$A186,'Capacity Summary'!$I$138:$BH$138,0))&lt;&gt;0,INDEX('Capacity Summary'!$I$139:$BH$238,MATCH('Capacity Backing (Hide)'!M$132,'Capacity Summary'!$B$139:$B$238,0),MATCH('Capacity Backing (Hide)'!$A186,'Capacity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(Hide)'!$A186,'Capacity Summary'!$I$138:$BH$138,0))="x",INDEX('Capacity Summary'!$C$139:$F$238,MATCH('Capacity Backing (Hide)'!N$132,'Capacity Summary'!$B$139:$B$238,0),4),IF(INDEX('Capacity Summary'!$I$139:$BH$238,MATCH('Capacity Backing (Hide)'!N$132,'Capacity Summary'!$B$139:$B$238,0),MATCH('Capacity Backing (Hide)'!$A186,'Capacity Summary'!$I$138:$BH$138,0))&lt;&gt;0,INDEX('Capacity Summary'!$I$139:$BH$238,MATCH('Capacity Backing (Hide)'!N$132,'Capacity Summary'!$B$139:$B$238,0),MATCH('Capacity Backing (Hide)'!$A186,'Capacity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(Hide)'!$A186,'Capacity Summary'!$I$138:$BH$138,0))="x",INDEX('Capacity Summary'!$C$139:$F$238,MATCH('Capacity Backing (Hide)'!O$132,'Capacity Summary'!$B$139:$B$238,0),4),IF(INDEX('Capacity Summary'!$I$139:$BH$238,MATCH('Capacity Backing (Hide)'!O$132,'Capacity Summary'!$B$139:$B$238,0),MATCH('Capacity Backing (Hide)'!$A186,'Capacity Summary'!$I$138:$BH$138,0))&lt;&gt;0,INDEX('Capacity Summary'!$I$139:$BH$238,MATCH('Capacity Backing (Hide)'!O$132,'Capacity Summary'!$B$139:$B$238,0),MATCH('Capacity Backing (Hide)'!$A186,'Capacity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(Hide)'!$A186,'Capacity Summary'!$I$138:$BH$138,0))="x",INDEX('Capacity Summary'!$C$139:$F$238,MATCH('Capacity Backing (Hide)'!P$132,'Capacity Summary'!$B$139:$B$238,0),4),IF(INDEX('Capacity Summary'!$I$139:$BH$238,MATCH('Capacity Backing (Hide)'!P$132,'Capacity Summary'!$B$139:$B$238,0),MATCH('Capacity Backing (Hide)'!$A186,'Capacity Summary'!$I$138:$BH$138,0))&lt;&gt;0,INDEX('Capacity Summary'!$I$139:$BH$238,MATCH('Capacity Backing (Hide)'!P$132,'Capacity Summary'!$B$139:$B$238,0),MATCH('Capacity Backing (Hide)'!$A186,'Capacity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(Hide)'!$A186,'Capacity Summary'!$I$138:$BH$138,0))="x",INDEX('Capacity Summary'!$C$139:$F$238,MATCH('Capacity Backing (Hide)'!Q$132,'Capacity Summary'!$B$139:$B$238,0),4),IF(INDEX('Capacity Summary'!$I$139:$BH$238,MATCH('Capacity Backing (Hide)'!Q$132,'Capacity Summary'!$B$139:$B$238,0),MATCH('Capacity Backing (Hide)'!$A186,'Capacity Summary'!$I$138:$BH$138,0))&lt;&gt;0,INDEX('Capacity Summary'!$I$139:$BH$238,MATCH('Capacity Backing (Hide)'!Q$132,'Capacity Summary'!$B$139:$B$238,0),MATCH('Capacity Backing (Hide)'!$A186,'Capacity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(Hide)'!$A186,'Capacity Summary'!$I$138:$BH$138,0))="x",INDEX('Capacity Summary'!$C$139:$F$238,MATCH('Capacity Backing (Hide)'!R$132,'Capacity Summary'!$B$139:$B$238,0),4),IF(INDEX('Capacity Summary'!$I$139:$BH$238,MATCH('Capacity Backing (Hide)'!R$132,'Capacity Summary'!$B$139:$B$238,0),MATCH('Capacity Backing (Hide)'!$A186,'Capacity Summary'!$I$138:$BH$138,0))&lt;&gt;0,INDEX('Capacity Summary'!$I$139:$BH$238,MATCH('Capacity Backing (Hide)'!R$132,'Capacity Summary'!$B$139:$B$238,0),MATCH('Capacity Backing (Hide)'!$A186,'Capacity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(Hide)'!$A186,'Capacity Summary'!$I$138:$BH$138,0))="x",INDEX('Capacity Summary'!$C$139:$F$238,MATCH('Capacity Backing (Hide)'!S$132,'Capacity Summary'!$B$139:$B$238,0),4),IF(INDEX('Capacity Summary'!$I$139:$BH$238,MATCH('Capacity Backing (Hide)'!S$132,'Capacity Summary'!$B$139:$B$238,0),MATCH('Capacity Backing (Hide)'!$A186,'Capacity Summary'!$I$138:$BH$138,0))&lt;&gt;0,INDEX('Capacity Summary'!$I$139:$BH$238,MATCH('Capacity Backing (Hide)'!S$132,'Capacity Summary'!$B$139:$B$238,0),MATCH('Capacity Backing (Hide)'!$A186,'Capacity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(Hide)'!$A186,'Capacity Summary'!$I$138:$BH$138,0))="x",INDEX('Capacity Summary'!$C$139:$F$238,MATCH('Capacity Backing (Hide)'!T$132,'Capacity Summary'!$B$139:$B$238,0),4),IF(INDEX('Capacity Summary'!$I$139:$BH$238,MATCH('Capacity Backing (Hide)'!T$132,'Capacity Summary'!$B$139:$B$238,0),MATCH('Capacity Backing (Hide)'!$A186,'Capacity Summary'!$I$138:$BH$138,0))&lt;&gt;0,INDEX('Capacity Summary'!$I$139:$BH$238,MATCH('Capacity Backing (Hide)'!T$132,'Capacity Summary'!$B$139:$B$238,0),MATCH('Capacity Backing (Hide)'!$A186,'Capacity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(Hide)'!$A186,'Capacity Summary'!$I$138:$BH$138,0))="x",INDEX('Capacity Summary'!$C$139:$F$238,MATCH('Capacity Backing (Hide)'!U$132,'Capacity Summary'!$B$139:$B$238,0),4),IF(INDEX('Capacity Summary'!$I$139:$BH$238,MATCH('Capacity Backing (Hide)'!U$132,'Capacity Summary'!$B$139:$B$238,0),MATCH('Capacity Backing (Hide)'!$A186,'Capacity Summary'!$I$138:$BH$138,0))&lt;&gt;0,INDEX('Capacity Summary'!$I$139:$BH$238,MATCH('Capacity Backing (Hide)'!U$132,'Capacity Summary'!$B$139:$B$238,0),MATCH('Capacity Backing (Hide)'!$A186,'Capacity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(Hide)'!$A186,'Capacity Summary'!$I$138:$BH$138,0))="x",INDEX('Capacity Summary'!$C$139:$F$238,MATCH('Capacity Backing (Hide)'!V$132,'Capacity Summary'!$B$139:$B$238,0),4),IF(INDEX('Capacity Summary'!$I$139:$BH$238,MATCH('Capacity Backing (Hide)'!V$132,'Capacity Summary'!$B$139:$B$238,0),MATCH('Capacity Backing (Hide)'!$A186,'Capacity Summary'!$I$138:$BH$138,0))&lt;&gt;0,INDEX('Capacity Summary'!$I$139:$BH$238,MATCH('Capacity Backing (Hide)'!V$132,'Capacity Summary'!$B$139:$B$238,0),MATCH('Capacity Backing (Hide)'!$A186,'Capacity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(Hide)'!$A186,'Capacity Summary'!$I$138:$BH$138,0))="x",INDEX('Capacity Summary'!$C$139:$F$238,MATCH('Capacity Backing (Hide)'!W$132,'Capacity Summary'!$B$139:$B$238,0),4),IF(INDEX('Capacity Summary'!$I$139:$BH$238,MATCH('Capacity Backing (Hide)'!W$132,'Capacity Summary'!$B$139:$B$238,0),MATCH('Capacity Backing (Hide)'!$A186,'Capacity Summary'!$I$138:$BH$138,0))&lt;&gt;0,INDEX('Capacity Summary'!$I$139:$BH$238,MATCH('Capacity Backing (Hide)'!W$132,'Capacity Summary'!$B$139:$B$238,0),MATCH('Capacity Backing (Hide)'!$A186,'Capacity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(Hide)'!$A186,'Capacity Summary'!$I$138:$BH$138,0))="x",INDEX('Capacity Summary'!$C$139:$F$238,MATCH('Capacity Backing (Hide)'!X$132,'Capacity Summary'!$B$139:$B$238,0),4),IF(INDEX('Capacity Summary'!$I$139:$BH$238,MATCH('Capacity Backing (Hide)'!X$132,'Capacity Summary'!$B$139:$B$238,0),MATCH('Capacity Backing (Hide)'!$A186,'Capacity Summary'!$I$138:$BH$138,0))&lt;&gt;0,INDEX('Capacity Summary'!$I$139:$BH$238,MATCH('Capacity Backing (Hide)'!X$132,'Capacity Summary'!$B$139:$B$238,0),MATCH('Capacity Backing (Hide)'!$A186,'Capacity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(Hide)'!$A186,'Capacity Summary'!$I$138:$BH$138,0))="x",INDEX('Capacity Summary'!$C$139:$F$238,MATCH('Capacity Backing (Hide)'!Y$132,'Capacity Summary'!$B$139:$B$238,0),4),IF(INDEX('Capacity Summary'!$I$139:$BH$238,MATCH('Capacity Backing (Hide)'!Y$132,'Capacity Summary'!$B$139:$B$238,0),MATCH('Capacity Backing (Hide)'!$A186,'Capacity Summary'!$I$138:$BH$138,0))&lt;&gt;0,INDEX('Capacity Summary'!$I$139:$BH$238,MATCH('Capacity Backing (Hide)'!Y$132,'Capacity Summary'!$B$139:$B$238,0),MATCH('Capacity Backing (Hide)'!$A186,'Capacity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(Hide)'!$A186,'Capacity Summary'!$I$138:$BH$138,0))="x",INDEX('Capacity Summary'!$C$139:$F$238,MATCH('Capacity Backing (Hide)'!Z$132,'Capacity Summary'!$B$139:$B$238,0),4),IF(INDEX('Capacity Summary'!$I$139:$BH$238,MATCH('Capacity Backing (Hide)'!Z$132,'Capacity Summary'!$B$139:$B$238,0),MATCH('Capacity Backing (Hide)'!$A186,'Capacity Summary'!$I$138:$BH$138,0))&lt;&gt;0,INDEX('Capacity Summary'!$I$139:$BH$238,MATCH('Capacity Backing (Hide)'!Z$132,'Capacity Summary'!$B$139:$B$238,0),MATCH('Capacity Backing (Hide)'!$A186,'Capacity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(Hide)'!$A186,'Capacity Summary'!$I$138:$BH$138,0))="x",INDEX('Capacity Summary'!$C$139:$F$238,MATCH('Capacity Backing (Hide)'!AA$132,'Capacity Summary'!$B$139:$B$238,0),4),IF(INDEX('Capacity Summary'!$I$139:$BH$238,MATCH('Capacity Backing (Hide)'!AA$132,'Capacity Summary'!$B$139:$B$238,0),MATCH('Capacity Backing (Hide)'!$A186,'Capacity Summary'!$I$138:$BH$138,0))&lt;&gt;0,INDEX('Capacity Summary'!$I$139:$BH$238,MATCH('Capacity Backing (Hide)'!AA$132,'Capacity Summary'!$B$139:$B$238,0),MATCH('Capacity Backing (Hide)'!$A186,'Capacity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(Hide)'!$A186,'Capacity Summary'!$I$138:$BH$138,0))="x",INDEX('Capacity Summary'!$C$139:$F$238,MATCH('Capacity Backing (Hide)'!AB$132,'Capacity Summary'!$B$139:$B$238,0),4),IF(INDEX('Capacity Summary'!$I$139:$BH$238,MATCH('Capacity Backing (Hide)'!AB$132,'Capacity Summary'!$B$139:$B$238,0),MATCH('Capacity Backing (Hide)'!$A186,'Capacity Summary'!$I$138:$BH$138,0))&lt;&gt;0,INDEX('Capacity Summary'!$I$139:$BH$238,MATCH('Capacity Backing (Hide)'!AB$132,'Capacity Summary'!$B$139:$B$238,0),MATCH('Capacity Backing (Hide)'!$A186,'Capacity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(Hide)'!$A186,'Capacity Summary'!$I$138:$BH$138,0))="x",INDEX('Capacity Summary'!$C$139:$F$238,MATCH('Capacity Backing (Hide)'!AC$132,'Capacity Summary'!$B$139:$B$238,0),4),IF(INDEX('Capacity Summary'!$I$139:$BH$238,MATCH('Capacity Backing (Hide)'!AC$132,'Capacity Summary'!$B$139:$B$238,0),MATCH('Capacity Backing (Hide)'!$A186,'Capacity Summary'!$I$138:$BH$138,0))&lt;&gt;0,INDEX('Capacity Summary'!$I$139:$BH$238,MATCH('Capacity Backing (Hide)'!AC$132,'Capacity Summary'!$B$139:$B$238,0),MATCH('Capacity Backing (Hide)'!$A186,'Capacity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(Hide)'!$A186,'Capacity Summary'!$I$138:$BH$138,0))="x",INDEX('Capacity Summary'!$C$139:$F$238,MATCH('Capacity Backing (Hide)'!AD$132,'Capacity Summary'!$B$139:$B$238,0),4),IF(INDEX('Capacity Summary'!$I$139:$BH$238,MATCH('Capacity Backing (Hide)'!AD$132,'Capacity Summary'!$B$139:$B$238,0),MATCH('Capacity Backing (Hide)'!$A186,'Capacity Summary'!$I$138:$BH$138,0))&lt;&gt;0,INDEX('Capacity Summary'!$I$139:$BH$238,MATCH('Capacity Backing (Hide)'!AD$132,'Capacity Summary'!$B$139:$B$238,0),MATCH('Capacity Backing (Hide)'!$A186,'Capacity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(Hide)'!$A186,'Capacity Summary'!$I$138:$BH$138,0))="x",INDEX('Capacity Summary'!$C$139:$F$238,MATCH('Capacity Backing (Hide)'!AE$132,'Capacity Summary'!$B$139:$B$238,0),4),IF(INDEX('Capacity Summary'!$I$139:$BH$238,MATCH('Capacity Backing (Hide)'!AE$132,'Capacity Summary'!$B$139:$B$238,0),MATCH('Capacity Backing (Hide)'!$A186,'Capacity Summary'!$I$138:$BH$138,0))&lt;&gt;0,INDEX('Capacity Summary'!$I$139:$BH$238,MATCH('Capacity Backing (Hide)'!AE$132,'Capacity Summary'!$B$139:$B$238,0),MATCH('Capacity Backing (Hide)'!$A186,'Capacity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(Hide)'!$A186,'Capacity Summary'!$I$138:$BH$138,0))="x",INDEX('Capacity Summary'!$C$139:$F$238,MATCH('Capacity Backing (Hide)'!AF$132,'Capacity Summary'!$B$139:$B$238,0),4),IF(INDEX('Capacity Summary'!$I$139:$BH$238,MATCH('Capacity Backing (Hide)'!AF$132,'Capacity Summary'!$B$139:$B$238,0),MATCH('Capacity Backing (Hide)'!$A186,'Capacity Summary'!$I$138:$BH$138,0))&lt;&gt;0,INDEX('Capacity Summary'!$I$139:$BH$238,MATCH('Capacity Backing (Hide)'!AF$132,'Capacity Summary'!$B$139:$B$238,0),MATCH('Capacity Backing (Hide)'!$A186,'Capacity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(Hide)'!$A186,'Capacity Summary'!$I$138:$BH$138,0))="x",INDEX('Capacity Summary'!$C$139:$F$238,MATCH('Capacity Backing (Hide)'!AG$132,'Capacity Summary'!$B$139:$B$238,0),4),IF(INDEX('Capacity Summary'!$I$139:$BH$238,MATCH('Capacity Backing (Hide)'!AG$132,'Capacity Summary'!$B$139:$B$238,0),MATCH('Capacity Backing (Hide)'!$A186,'Capacity Summary'!$I$138:$BH$138,0))&lt;&gt;0,INDEX('Capacity Summary'!$I$139:$BH$238,MATCH('Capacity Backing (Hide)'!AG$132,'Capacity Summary'!$B$139:$B$238,0),MATCH('Capacity Backing (Hide)'!$A186,'Capacity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(Hide)'!$A186,'Capacity Summary'!$I$138:$BH$138,0))="x",INDEX('Capacity Summary'!$C$139:$F$238,MATCH('Capacity Backing (Hide)'!AH$132,'Capacity Summary'!$B$139:$B$238,0),4),IF(INDEX('Capacity Summary'!$I$139:$BH$238,MATCH('Capacity Backing (Hide)'!AH$132,'Capacity Summary'!$B$139:$B$238,0),MATCH('Capacity Backing (Hide)'!$A186,'Capacity Summary'!$I$138:$BH$138,0))&lt;&gt;0,INDEX('Capacity Summary'!$I$139:$BH$238,MATCH('Capacity Backing (Hide)'!AH$132,'Capacity Summary'!$B$139:$B$238,0),MATCH('Capacity Backing (Hide)'!$A186,'Capacity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(Hide)'!$A186,'Capacity Summary'!$I$138:$BH$138,0))="x",INDEX('Capacity Summary'!$C$139:$F$238,MATCH('Capacity Backing (Hide)'!AI$132,'Capacity Summary'!$B$139:$B$238,0),4),IF(INDEX('Capacity Summary'!$I$139:$BH$238,MATCH('Capacity Backing (Hide)'!AI$132,'Capacity Summary'!$B$139:$B$238,0),MATCH('Capacity Backing (Hide)'!$A186,'Capacity Summary'!$I$138:$BH$138,0))&lt;&gt;0,INDEX('Capacity Summary'!$I$139:$BH$238,MATCH('Capacity Backing (Hide)'!AI$132,'Capacity Summary'!$B$139:$B$238,0),MATCH('Capacity Backing (Hide)'!$A186,'Capacity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(Hide)'!$A186,'Capacity Summary'!$I$138:$BH$138,0))="x",INDEX('Capacity Summary'!$C$139:$F$238,MATCH('Capacity Backing (Hide)'!AJ$132,'Capacity Summary'!$B$139:$B$238,0),4),IF(INDEX('Capacity Summary'!$I$139:$BH$238,MATCH('Capacity Backing (Hide)'!AJ$132,'Capacity Summary'!$B$139:$B$238,0),MATCH('Capacity Backing (Hide)'!$A186,'Capacity Summary'!$I$138:$BH$138,0))&lt;&gt;0,INDEX('Capacity Summary'!$I$139:$BH$238,MATCH('Capacity Backing (Hide)'!AJ$132,'Capacity Summary'!$B$139:$B$238,0),MATCH('Capacity Backing (Hide)'!$A186,'Capacity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(Hide)'!$A186,'Capacity Summary'!$I$138:$BH$138,0))="x",INDEX('Capacity Summary'!$C$139:$F$238,MATCH('Capacity Backing (Hide)'!AK$132,'Capacity Summary'!$B$139:$B$238,0),4),IF(INDEX('Capacity Summary'!$I$139:$BH$238,MATCH('Capacity Backing (Hide)'!AK$132,'Capacity Summary'!$B$139:$B$238,0),MATCH('Capacity Backing (Hide)'!$A186,'Capacity Summary'!$I$138:$BH$138,0))&lt;&gt;0,INDEX('Capacity Summary'!$I$139:$BH$238,MATCH('Capacity Backing (Hide)'!AK$132,'Capacity Summary'!$B$139:$B$238,0),MATCH('Capacity Backing (Hide)'!$A186,'Capacity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(Hide)'!$A186,'Capacity Summary'!$I$138:$BH$138,0))="x",INDEX('Capacity Summary'!$C$139:$F$238,MATCH('Capacity Backing (Hide)'!AL$132,'Capacity Summary'!$B$139:$B$238,0),4),IF(INDEX('Capacity Summary'!$I$139:$BH$238,MATCH('Capacity Backing (Hide)'!AL$132,'Capacity Summary'!$B$139:$B$238,0),MATCH('Capacity Backing (Hide)'!$A186,'Capacity Summary'!$I$138:$BH$138,0))&lt;&gt;0,INDEX('Capacity Summary'!$I$139:$BH$238,MATCH('Capacity Backing (Hide)'!AL$132,'Capacity Summary'!$B$139:$B$238,0),MATCH('Capacity Backing (Hide)'!$A186,'Capacity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(Hide)'!$A186,'Capacity Summary'!$I$138:$BH$138,0))="x",INDEX('Capacity Summary'!$C$139:$F$238,MATCH('Capacity Backing (Hide)'!AM$132,'Capacity Summary'!$B$139:$B$238,0),4),IF(INDEX('Capacity Summary'!$I$139:$BH$238,MATCH('Capacity Backing (Hide)'!AM$132,'Capacity Summary'!$B$139:$B$238,0),MATCH('Capacity Backing (Hide)'!$A186,'Capacity Summary'!$I$138:$BH$138,0))&lt;&gt;0,INDEX('Capacity Summary'!$I$139:$BH$238,MATCH('Capacity Backing (Hide)'!AM$132,'Capacity Summary'!$B$139:$B$238,0),MATCH('Capacity Backing (Hide)'!$A186,'Capacity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(Hide)'!$A186,'Capacity Summary'!$I$138:$BH$138,0))="x",INDEX('Capacity Summary'!$C$139:$F$238,MATCH('Capacity Backing (Hide)'!AN$132,'Capacity Summary'!$B$139:$B$238,0),4),IF(INDEX('Capacity Summary'!$I$139:$BH$238,MATCH('Capacity Backing (Hide)'!AN$132,'Capacity Summary'!$B$139:$B$238,0),MATCH('Capacity Backing (Hide)'!$A186,'Capacity Summary'!$I$138:$BH$138,0))&lt;&gt;0,INDEX('Capacity Summary'!$I$139:$BH$238,MATCH('Capacity Backing (Hide)'!AN$132,'Capacity Summary'!$B$139:$B$238,0),MATCH('Capacity Backing (Hide)'!$A186,'Capacity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(Hide)'!$A186,'Capacity Summary'!$I$138:$BH$138,0))="x",INDEX('Capacity Summary'!$C$139:$F$238,MATCH('Capacity Backing (Hide)'!AO$132,'Capacity Summary'!$B$139:$B$238,0),4),IF(INDEX('Capacity Summary'!$I$139:$BH$238,MATCH('Capacity Backing (Hide)'!AO$132,'Capacity Summary'!$B$139:$B$238,0),MATCH('Capacity Backing (Hide)'!$A186,'Capacity Summary'!$I$138:$BH$138,0))&lt;&gt;0,INDEX('Capacity Summary'!$I$139:$BH$238,MATCH('Capacity Backing (Hide)'!AO$132,'Capacity Summary'!$B$139:$B$238,0),MATCH('Capacity Backing (Hide)'!$A186,'Capacity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(Hide)'!$A186,'Capacity Summary'!$I$138:$BH$138,0))="x",INDEX('Capacity Summary'!$C$139:$F$238,MATCH('Capacity Backing (Hide)'!AP$132,'Capacity Summary'!$B$139:$B$238,0),4),IF(INDEX('Capacity Summary'!$I$139:$BH$238,MATCH('Capacity Backing (Hide)'!AP$132,'Capacity Summary'!$B$139:$B$238,0),MATCH('Capacity Backing (Hide)'!$A186,'Capacity Summary'!$I$138:$BH$138,0))&lt;&gt;0,INDEX('Capacity Summary'!$I$139:$BH$238,MATCH('Capacity Backing (Hide)'!AP$132,'Capacity Summary'!$B$139:$B$238,0),MATCH('Capacity Backing (Hide)'!$A186,'Capacity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(Hide)'!$A186,'Capacity Summary'!$I$138:$BH$138,0))="x",INDEX('Capacity Summary'!$C$139:$F$238,MATCH('Capacity Backing (Hide)'!AQ$132,'Capacity Summary'!$B$139:$B$238,0),4),IF(INDEX('Capacity Summary'!$I$139:$BH$238,MATCH('Capacity Backing (Hide)'!AQ$132,'Capacity Summary'!$B$139:$B$238,0),MATCH('Capacity Backing (Hide)'!$A186,'Capacity Summary'!$I$138:$BH$138,0))&lt;&gt;0,INDEX('Capacity Summary'!$I$139:$BH$238,MATCH('Capacity Backing (Hide)'!AQ$132,'Capacity Summary'!$B$139:$B$238,0),MATCH('Capacity Backing (Hide)'!$A186,'Capacity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(Hide)'!$A186,'Capacity Summary'!$I$138:$BH$138,0))="x",INDEX('Capacity Summary'!$C$139:$F$238,MATCH('Capacity Backing (Hide)'!AR$132,'Capacity Summary'!$B$139:$B$238,0),4),IF(INDEX('Capacity Summary'!$I$139:$BH$238,MATCH('Capacity Backing (Hide)'!AR$132,'Capacity Summary'!$B$139:$B$238,0),MATCH('Capacity Backing (Hide)'!$A186,'Capacity Summary'!$I$138:$BH$138,0))&lt;&gt;0,INDEX('Capacity Summary'!$I$139:$BH$238,MATCH('Capacity Backing (Hide)'!AR$132,'Capacity Summary'!$B$139:$B$238,0),MATCH('Capacity Backing (Hide)'!$A186,'Capacity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(Hide)'!$A186,'Capacity Summary'!$I$138:$BH$138,0))="x",INDEX('Capacity Summary'!$C$139:$F$238,MATCH('Capacity Backing (Hide)'!AS$132,'Capacity Summary'!$B$139:$B$238,0),4),IF(INDEX('Capacity Summary'!$I$139:$BH$238,MATCH('Capacity Backing (Hide)'!AS$132,'Capacity Summary'!$B$139:$B$238,0),MATCH('Capacity Backing (Hide)'!$A186,'Capacity Summary'!$I$138:$BH$138,0))&lt;&gt;0,INDEX('Capacity Summary'!$I$139:$BH$238,MATCH('Capacity Backing (Hide)'!AS$132,'Capacity Summary'!$B$139:$B$238,0),MATCH('Capacity Backing (Hide)'!$A186,'Capacity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(Hide)'!$A186,'Capacity Summary'!$I$138:$BH$138,0))="x",INDEX('Capacity Summary'!$C$139:$F$238,MATCH('Capacity Backing (Hide)'!AT$132,'Capacity Summary'!$B$139:$B$238,0),4),IF(INDEX('Capacity Summary'!$I$139:$BH$238,MATCH('Capacity Backing (Hide)'!AT$132,'Capacity Summary'!$B$139:$B$238,0),MATCH('Capacity Backing (Hide)'!$A186,'Capacity Summary'!$I$138:$BH$138,0))&lt;&gt;0,INDEX('Capacity Summary'!$I$139:$BH$238,MATCH('Capacity Backing (Hide)'!AT$132,'Capacity Summary'!$B$139:$B$238,0),MATCH('Capacity Backing (Hide)'!$A186,'Capacity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(Hide)'!$A186,'Capacity Summary'!$I$138:$BH$138,0))="x",INDEX('Capacity Summary'!$C$139:$F$238,MATCH('Capacity Backing (Hide)'!AU$132,'Capacity Summary'!$B$139:$B$238,0),4),IF(INDEX('Capacity Summary'!$I$139:$BH$238,MATCH('Capacity Backing (Hide)'!AU$132,'Capacity Summary'!$B$139:$B$238,0),MATCH('Capacity Backing (Hide)'!$A186,'Capacity Summary'!$I$138:$BH$138,0))&lt;&gt;0,INDEX('Capacity Summary'!$I$139:$BH$238,MATCH('Capacity Backing (Hide)'!AU$132,'Capacity Summary'!$B$139:$B$238,0),MATCH('Capacity Backing (Hide)'!$A186,'Capacity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(Hide)'!$A186,'Capacity Summary'!$I$138:$BH$138,0))="x",INDEX('Capacity Summary'!$C$139:$F$238,MATCH('Capacity Backing (Hide)'!AV$132,'Capacity Summary'!$B$139:$B$238,0),4),IF(INDEX('Capacity Summary'!$I$139:$BH$238,MATCH('Capacity Backing (Hide)'!AV$132,'Capacity Summary'!$B$139:$B$238,0),MATCH('Capacity Backing (Hide)'!$A186,'Capacity Summary'!$I$138:$BH$138,0))&lt;&gt;0,INDEX('Capacity Summary'!$I$139:$BH$238,MATCH('Capacity Backing (Hide)'!AV$132,'Capacity Summary'!$B$139:$B$238,0),MATCH('Capacity Backing (Hide)'!$A186,'Capacity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(Hide)'!$A186,'Capacity Summary'!$I$138:$BH$138,0))="x",INDEX('Capacity Summary'!$C$139:$F$238,MATCH('Capacity Backing (Hide)'!AW$132,'Capacity Summary'!$B$139:$B$238,0),4),IF(INDEX('Capacity Summary'!$I$139:$BH$238,MATCH('Capacity Backing (Hide)'!AW$132,'Capacity Summary'!$B$139:$B$238,0),MATCH('Capacity Backing (Hide)'!$A186,'Capacity Summary'!$I$138:$BH$138,0))&lt;&gt;0,INDEX('Capacity Summary'!$I$139:$BH$238,MATCH('Capacity Backing (Hide)'!AW$132,'Capacity Summary'!$B$139:$B$238,0),MATCH('Capacity Backing (Hide)'!$A186,'Capacity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(Hide)'!$A186,'Capacity Summary'!$I$138:$BH$138,0))="x",INDEX('Capacity Summary'!$C$139:$F$238,MATCH('Capacity Backing (Hide)'!AX$132,'Capacity Summary'!$B$139:$B$238,0),4),IF(INDEX('Capacity Summary'!$I$139:$BH$238,MATCH('Capacity Backing (Hide)'!AX$132,'Capacity Summary'!$B$139:$B$238,0),MATCH('Capacity Backing (Hide)'!$A186,'Capacity Summary'!$I$138:$BH$138,0))&lt;&gt;0,INDEX('Capacity Summary'!$I$139:$BH$238,MATCH('Capacity Backing (Hide)'!AX$132,'Capacity Summary'!$B$139:$B$238,0),MATCH('Capacity Backing (Hide)'!$A186,'Capacity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(Hide)'!$A186,'Capacity Summary'!$I$138:$BH$138,0))="x",INDEX('Capacity Summary'!$C$139:$F$238,MATCH('Capacity Backing (Hide)'!AY$132,'Capacity Summary'!$B$139:$B$238,0),4),IF(INDEX('Capacity Summary'!$I$139:$BH$238,MATCH('Capacity Backing (Hide)'!AY$132,'Capacity Summary'!$B$139:$B$238,0),MATCH('Capacity Backing (Hide)'!$A186,'Capacity Summary'!$I$138:$BH$138,0))&lt;&gt;0,INDEX('Capacity Summary'!$I$139:$BH$238,MATCH('Capacity Backing (Hide)'!AY$132,'Capacity Summary'!$B$139:$B$238,0),MATCH('Capacity Backing (Hide)'!$A186,'Capacity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(Hide)'!$A186,'Capacity Summary'!$I$138:$BH$138,0))="x",INDEX('Capacity Summary'!$C$139:$F$238,MATCH('Capacity Backing (Hide)'!AZ$132,'Capacity Summary'!$B$139:$B$238,0),4),IF(INDEX('Capacity Summary'!$I$139:$BH$238,MATCH('Capacity Backing (Hide)'!AZ$132,'Capacity Summary'!$B$139:$B$238,0),MATCH('Capacity Backing (Hide)'!$A186,'Capacity Summary'!$I$138:$BH$138,0))&lt;&gt;0,INDEX('Capacity Summary'!$I$139:$BH$238,MATCH('Capacity Backing (Hide)'!AZ$132,'Capacity Summary'!$B$139:$B$238,0),MATCH('Capacity Backing (Hide)'!$A186,'Capacity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(Hide)'!$A186,'Capacity Summary'!$I$138:$BH$138,0))="x",INDEX('Capacity Summary'!$C$139:$F$238,MATCH('Capacity Backing (Hide)'!BA$132,'Capacity Summary'!$B$139:$B$238,0),4),IF(INDEX('Capacity Summary'!$I$139:$BH$238,MATCH('Capacity Backing (Hide)'!BA$132,'Capacity Summary'!$B$139:$B$238,0),MATCH('Capacity Backing (Hide)'!$A186,'Capacity Summary'!$I$138:$BH$138,0))&lt;&gt;0,INDEX('Capacity Summary'!$I$139:$BH$238,MATCH('Capacity Backing (Hide)'!BA$132,'Capacity Summary'!$B$139:$B$238,0),MATCH('Capacity Backing (Hide)'!$A186,'Capacity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(Hide)'!$A186,'Capacity Summary'!$I$138:$BH$138,0))="x",INDEX('Capacity Summary'!$C$139:$F$238,MATCH('Capacity Backing (Hide)'!BB$132,'Capacity Summary'!$B$139:$B$238,0),4),IF(INDEX('Capacity Summary'!$I$139:$BH$238,MATCH('Capacity Backing (Hide)'!BB$132,'Capacity Summary'!$B$139:$B$238,0),MATCH('Capacity Backing (Hide)'!$A186,'Capacity Summary'!$I$138:$BH$138,0))&lt;&gt;0,INDEX('Capacity Summary'!$I$139:$BH$238,MATCH('Capacity Backing (Hide)'!BB$132,'Capacity Summary'!$B$139:$B$238,0),MATCH('Capacity Backing (Hide)'!$A186,'Capacity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(Hide)'!$A186,'Capacity Summary'!$I$138:$BH$138,0))="x",INDEX('Capacity Summary'!$C$139:$F$238,MATCH('Capacity Backing (Hide)'!BC$132,'Capacity Summary'!$B$139:$B$238,0),4),IF(INDEX('Capacity Summary'!$I$139:$BH$238,MATCH('Capacity Backing (Hide)'!BC$132,'Capacity Summary'!$B$139:$B$238,0),MATCH('Capacity Backing (Hide)'!$A186,'Capacity Summary'!$I$138:$BH$138,0))&lt;&gt;0,INDEX('Capacity Summary'!$I$139:$BH$238,MATCH('Capacity Backing (Hide)'!BC$132,'Capacity Summary'!$B$139:$B$238,0),MATCH('Capacity Backing (Hide)'!$A186,'Capacity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(Hide)'!$A186,'Capacity Summary'!$I$138:$BH$138,0))="x",INDEX('Capacity Summary'!$C$139:$F$238,MATCH('Capacity Backing (Hide)'!BD$132,'Capacity Summary'!$B$139:$B$238,0),4),IF(INDEX('Capacity Summary'!$I$139:$BH$238,MATCH('Capacity Backing (Hide)'!BD$132,'Capacity Summary'!$B$139:$B$238,0),MATCH('Capacity Backing (Hide)'!$A186,'Capacity Summary'!$I$138:$BH$138,0))&lt;&gt;0,INDEX('Capacity Summary'!$I$139:$BH$238,MATCH('Capacity Backing (Hide)'!BD$132,'Capacity Summary'!$B$139:$B$238,0),MATCH('Capacity Backing (Hide)'!$A186,'Capacity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(Hide)'!$A186,'Capacity Summary'!$I$138:$BH$138,0))="x",INDEX('Capacity Summary'!$C$139:$F$238,MATCH('Capacity Backing (Hide)'!BE$132,'Capacity Summary'!$B$139:$B$238,0),4),IF(INDEX('Capacity Summary'!$I$139:$BH$238,MATCH('Capacity Backing (Hide)'!BE$132,'Capacity Summary'!$B$139:$B$238,0),MATCH('Capacity Backing (Hide)'!$A186,'Capacity Summary'!$I$138:$BH$138,0))&lt;&gt;0,INDEX('Capacity Summary'!$I$139:$BH$238,MATCH('Capacity Backing (Hide)'!BE$132,'Capacity Summary'!$B$139:$B$238,0),MATCH('Capacity Backing (Hide)'!$A186,'Capacity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(Hide)'!$A186,'Capacity Summary'!$I$138:$BH$138,0))="x",INDEX('Capacity Summary'!$C$139:$F$238,MATCH('Capacity Backing (Hide)'!BF$132,'Capacity Summary'!$B$139:$B$238,0),4),IF(INDEX('Capacity Summary'!$I$139:$BH$238,MATCH('Capacity Backing (Hide)'!BF$132,'Capacity Summary'!$B$139:$B$238,0),MATCH('Capacity Backing (Hide)'!$A186,'Capacity Summary'!$I$138:$BH$138,0))&lt;&gt;0,INDEX('Capacity Summary'!$I$139:$BH$238,MATCH('Capacity Backing (Hide)'!BF$132,'Capacity Summary'!$B$139:$B$238,0),MATCH('Capacity Backing (Hide)'!$A186,'Capacity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(Hide)'!$A186,'Capacity Summary'!$I$138:$BH$138,0))="x",INDEX('Capacity Summary'!$C$139:$F$238,MATCH('Capacity Backing (Hide)'!BG$132,'Capacity Summary'!$B$139:$B$238,0),4),IF(INDEX('Capacity Summary'!$I$139:$BH$238,MATCH('Capacity Backing (Hide)'!BG$132,'Capacity Summary'!$B$139:$B$238,0),MATCH('Capacity Backing (Hide)'!$A186,'Capacity Summary'!$I$138:$BH$138,0))&lt;&gt;0,INDEX('Capacity Summary'!$I$139:$BH$238,MATCH('Capacity Backing (Hide)'!BG$132,'Capacity Summary'!$B$139:$B$238,0),MATCH('Capacity Backing (Hide)'!$A186,'Capacity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(Hide)'!$A186,'Capacity Summary'!$I$138:$BH$138,0))="x",INDEX('Capacity Summary'!$C$139:$F$238,MATCH('Capacity Backing (Hide)'!BH$132,'Capacity Summary'!$B$139:$B$238,0),4),IF(INDEX('Capacity Summary'!$I$139:$BH$238,MATCH('Capacity Backing (Hide)'!BH$132,'Capacity Summary'!$B$139:$B$238,0),MATCH('Capacity Backing (Hide)'!$A186,'Capacity Summary'!$I$138:$BH$138,0))&lt;&gt;0,INDEX('Capacity Summary'!$I$139:$BH$238,MATCH('Capacity Backing (Hide)'!BH$132,'Capacity Summary'!$B$139:$B$238,0),MATCH('Capacity Backing (Hide)'!$A186,'Capacity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(Hide)'!$A186,'Capacity Summary'!$I$138:$BH$138,0))="x",INDEX('Capacity Summary'!$C$139:$F$238,MATCH('Capacity Backing (Hide)'!BI$132,'Capacity Summary'!$B$139:$B$238,0),4),IF(INDEX('Capacity Summary'!$I$139:$BH$238,MATCH('Capacity Backing (Hide)'!BI$132,'Capacity Summary'!$B$139:$B$238,0),MATCH('Capacity Backing (Hide)'!$A186,'Capacity Summary'!$I$138:$BH$138,0))&lt;&gt;0,INDEX('Capacity Summary'!$I$139:$BH$238,MATCH('Capacity Backing (Hide)'!BI$132,'Capacity Summary'!$B$139:$B$238,0),MATCH('Capacity Backing (Hide)'!$A186,'Capacity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(Hide)'!$A186,'Capacity Summary'!$I$138:$BH$138,0))="x",INDEX('Capacity Summary'!$C$139:$F$238,MATCH('Capacity Backing (Hide)'!BJ$132,'Capacity Summary'!$B$139:$B$238,0),4),IF(INDEX('Capacity Summary'!$I$139:$BH$238,MATCH('Capacity Backing (Hide)'!BJ$132,'Capacity Summary'!$B$139:$B$238,0),MATCH('Capacity Backing (Hide)'!$A186,'Capacity Summary'!$I$138:$BH$138,0))&lt;&gt;0,INDEX('Capacity Summary'!$I$139:$BH$238,MATCH('Capacity Backing (Hide)'!BJ$132,'Capacity Summary'!$B$139:$B$238,0),MATCH('Capacity Backing (Hide)'!$A186,'Capacity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(Hide)'!$A186,'Capacity Summary'!$I$138:$BH$138,0))="x",INDEX('Capacity Summary'!$C$139:$F$238,MATCH('Capacity Backing (Hide)'!BK$132,'Capacity Summary'!$B$139:$B$238,0),4),IF(INDEX('Capacity Summary'!$I$139:$BH$238,MATCH('Capacity Backing (Hide)'!BK$132,'Capacity Summary'!$B$139:$B$238,0),MATCH('Capacity Backing (Hide)'!$A186,'Capacity Summary'!$I$138:$BH$138,0))&lt;&gt;0,INDEX('Capacity Summary'!$I$139:$BH$238,MATCH('Capacity Backing (Hide)'!BK$132,'Capacity Summary'!$B$139:$B$238,0),MATCH('Capacity Backing (Hide)'!$A186,'Capacity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(Hide)'!$A186,'Capacity Summary'!$I$138:$BH$138,0))="x",INDEX('Capacity Summary'!$C$139:$F$238,MATCH('Capacity Backing (Hide)'!BL$132,'Capacity Summary'!$B$139:$B$238,0),4),IF(INDEX('Capacity Summary'!$I$139:$BH$238,MATCH('Capacity Backing (Hide)'!BL$132,'Capacity Summary'!$B$139:$B$238,0),MATCH('Capacity Backing (Hide)'!$A186,'Capacity Summary'!$I$138:$BH$138,0))&lt;&gt;0,INDEX('Capacity Summary'!$I$139:$BH$238,MATCH('Capacity Backing (Hide)'!BL$132,'Capacity Summary'!$B$139:$B$238,0),MATCH('Capacity Backing (Hide)'!$A186,'Capacity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(Hide)'!$A186,'Capacity Summary'!$I$138:$BH$138,0))="x",INDEX('Capacity Summary'!$C$139:$F$238,MATCH('Capacity Backing (Hide)'!BM$132,'Capacity Summary'!$B$139:$B$238,0),4),IF(INDEX('Capacity Summary'!$I$139:$BH$238,MATCH('Capacity Backing (Hide)'!BM$132,'Capacity Summary'!$B$139:$B$238,0),MATCH('Capacity Backing (Hide)'!$A186,'Capacity Summary'!$I$138:$BH$138,0))&lt;&gt;0,INDEX('Capacity Summary'!$I$139:$BH$238,MATCH('Capacity Backing (Hide)'!BM$132,'Capacity Summary'!$B$139:$B$238,0),MATCH('Capacity Backing (Hide)'!$A186,'Capacity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(Hide)'!$A186,'Capacity Summary'!$I$138:$BH$138,0))="x",INDEX('Capacity Summary'!$C$139:$F$238,MATCH('Capacity Backing (Hide)'!BN$132,'Capacity Summary'!$B$139:$B$238,0),4),IF(INDEX('Capacity Summary'!$I$139:$BH$238,MATCH('Capacity Backing (Hide)'!BN$132,'Capacity Summary'!$B$139:$B$238,0),MATCH('Capacity Backing (Hide)'!$A186,'Capacity Summary'!$I$138:$BH$138,0))&lt;&gt;0,INDEX('Capacity Summary'!$I$139:$BH$238,MATCH('Capacity Backing (Hide)'!BN$132,'Capacity Summary'!$B$139:$B$238,0),MATCH('Capacity Backing (Hide)'!$A186,'Capacity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(Hide)'!$A186,'Capacity Summary'!$I$138:$BH$138,0))="x",INDEX('Capacity Summary'!$C$139:$F$238,MATCH('Capacity Backing (Hide)'!BO$132,'Capacity Summary'!$B$139:$B$238,0),4),IF(INDEX('Capacity Summary'!$I$139:$BH$238,MATCH('Capacity Backing (Hide)'!BO$132,'Capacity Summary'!$B$139:$B$238,0),MATCH('Capacity Backing (Hide)'!$A186,'Capacity Summary'!$I$138:$BH$138,0))&lt;&gt;0,INDEX('Capacity Summary'!$I$139:$BH$238,MATCH('Capacity Backing (Hide)'!BO$132,'Capacity Summary'!$B$139:$B$238,0),MATCH('Capacity Backing (Hide)'!$A186,'Capacity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(Hide)'!$A186,'Capacity Summary'!$I$138:$BH$138,0))="x",INDEX('Capacity Summary'!$C$139:$F$238,MATCH('Capacity Backing (Hide)'!BP$132,'Capacity Summary'!$B$139:$B$238,0),4),IF(INDEX('Capacity Summary'!$I$139:$BH$238,MATCH('Capacity Backing (Hide)'!BP$132,'Capacity Summary'!$B$139:$B$238,0),MATCH('Capacity Backing (Hide)'!$A186,'Capacity Summary'!$I$138:$BH$138,0))&lt;&gt;0,INDEX('Capacity Summary'!$I$139:$BH$238,MATCH('Capacity Backing (Hide)'!BP$132,'Capacity Summary'!$B$139:$B$238,0),MATCH('Capacity Backing (Hide)'!$A186,'Capacity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(Hide)'!$A186,'Capacity Summary'!$I$138:$BH$138,0))="x",INDEX('Capacity Summary'!$C$139:$F$238,MATCH('Capacity Backing (Hide)'!BQ$132,'Capacity Summary'!$B$139:$B$238,0),4),IF(INDEX('Capacity Summary'!$I$139:$BH$238,MATCH('Capacity Backing (Hide)'!BQ$132,'Capacity Summary'!$B$139:$B$238,0),MATCH('Capacity Backing (Hide)'!$A186,'Capacity Summary'!$I$138:$BH$138,0))&lt;&gt;0,INDEX('Capacity Summary'!$I$139:$BH$238,MATCH('Capacity Backing (Hide)'!BQ$132,'Capacity Summary'!$B$139:$B$238,0),MATCH('Capacity Backing (Hide)'!$A186,'Capacity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(Hide)'!$A186,'Capacity Summary'!$I$138:$BH$138,0))="x",INDEX('Capacity Summary'!$C$139:$F$238,MATCH('Capacity Backing (Hide)'!BR$132,'Capacity Summary'!$B$139:$B$238,0),4),IF(INDEX('Capacity Summary'!$I$139:$BH$238,MATCH('Capacity Backing (Hide)'!BR$132,'Capacity Summary'!$B$139:$B$238,0),MATCH('Capacity Backing (Hide)'!$A186,'Capacity Summary'!$I$138:$BH$138,0))&lt;&gt;0,INDEX('Capacity Summary'!$I$139:$BH$238,MATCH('Capacity Backing (Hide)'!BR$132,'Capacity Summary'!$B$139:$B$238,0),MATCH('Capacity Backing (Hide)'!$A186,'Capacity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(Hide)'!$A186,'Capacity Summary'!$I$138:$BH$138,0))="x",INDEX('Capacity Summary'!$C$139:$F$238,MATCH('Capacity Backing (Hide)'!BS$132,'Capacity Summary'!$B$139:$B$238,0),4),IF(INDEX('Capacity Summary'!$I$139:$BH$238,MATCH('Capacity Backing (Hide)'!BS$132,'Capacity Summary'!$B$139:$B$238,0),MATCH('Capacity Backing (Hide)'!$A186,'Capacity Summary'!$I$138:$BH$138,0))&lt;&gt;0,INDEX('Capacity Summary'!$I$139:$BH$238,MATCH('Capacity Backing (Hide)'!BS$132,'Capacity Summary'!$B$139:$B$238,0),MATCH('Capacity Backing (Hide)'!$A186,'Capacity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(Hide)'!$A186,'Capacity Summary'!$I$138:$BH$138,0))="x",INDEX('Capacity Summary'!$C$139:$F$238,MATCH('Capacity Backing (Hide)'!BT$132,'Capacity Summary'!$B$139:$B$238,0),4),IF(INDEX('Capacity Summary'!$I$139:$BH$238,MATCH('Capacity Backing (Hide)'!BT$132,'Capacity Summary'!$B$139:$B$238,0),MATCH('Capacity Backing (Hide)'!$A186,'Capacity Summary'!$I$138:$BH$138,0))&lt;&gt;0,INDEX('Capacity Summary'!$I$139:$BH$238,MATCH('Capacity Backing (Hide)'!BT$132,'Capacity Summary'!$B$139:$B$238,0),MATCH('Capacity Backing (Hide)'!$A186,'Capacity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(Hide)'!$A186,'Capacity Summary'!$I$138:$BH$138,0))="x",INDEX('Capacity Summary'!$C$139:$F$238,MATCH('Capacity Backing (Hide)'!BU$132,'Capacity Summary'!$B$139:$B$238,0),4),IF(INDEX('Capacity Summary'!$I$139:$BH$238,MATCH('Capacity Backing (Hide)'!BU$132,'Capacity Summary'!$B$139:$B$238,0),MATCH('Capacity Backing (Hide)'!$A186,'Capacity Summary'!$I$138:$BH$138,0))&lt;&gt;0,INDEX('Capacity Summary'!$I$139:$BH$238,MATCH('Capacity Backing (Hide)'!BU$132,'Capacity Summary'!$B$139:$B$238,0),MATCH('Capacity Backing (Hide)'!$A186,'Capacity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(Hide)'!$A186,'Capacity Summary'!$I$138:$BH$138,0))="x",INDEX('Capacity Summary'!$C$139:$F$238,MATCH('Capacity Backing (Hide)'!BV$132,'Capacity Summary'!$B$139:$B$238,0),4),IF(INDEX('Capacity Summary'!$I$139:$BH$238,MATCH('Capacity Backing (Hide)'!BV$132,'Capacity Summary'!$B$139:$B$238,0),MATCH('Capacity Backing (Hide)'!$A186,'Capacity Summary'!$I$138:$BH$138,0))&lt;&gt;0,INDEX('Capacity Summary'!$I$139:$BH$238,MATCH('Capacity Backing (Hide)'!BV$132,'Capacity Summary'!$B$139:$B$238,0),MATCH('Capacity Backing (Hide)'!$A186,'Capacity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(Hide)'!$A186,'Capacity Summary'!$I$138:$BH$138,0))="x",INDEX('Capacity Summary'!$C$139:$F$238,MATCH('Capacity Backing (Hide)'!BW$132,'Capacity Summary'!$B$139:$B$238,0),4),IF(INDEX('Capacity Summary'!$I$139:$BH$238,MATCH('Capacity Backing (Hide)'!BW$132,'Capacity Summary'!$B$139:$B$238,0),MATCH('Capacity Backing (Hide)'!$A186,'Capacity Summary'!$I$138:$BH$138,0))&lt;&gt;0,INDEX('Capacity Summary'!$I$139:$BH$238,MATCH('Capacity Backing (Hide)'!BW$132,'Capacity Summary'!$B$139:$B$238,0),MATCH('Capacity Backing (Hide)'!$A186,'Capacity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(Hide)'!$A186,'Capacity Summary'!$I$138:$BH$138,0))="x",INDEX('Capacity Summary'!$C$139:$F$238,MATCH('Capacity Backing (Hide)'!BX$132,'Capacity Summary'!$B$139:$B$238,0),4),IF(INDEX('Capacity Summary'!$I$139:$BH$238,MATCH('Capacity Backing (Hide)'!BX$132,'Capacity Summary'!$B$139:$B$238,0),MATCH('Capacity Backing (Hide)'!$A186,'Capacity Summary'!$I$138:$BH$138,0))&lt;&gt;0,INDEX('Capacity Summary'!$I$139:$BH$238,MATCH('Capacity Backing (Hide)'!BX$132,'Capacity Summary'!$B$139:$B$238,0),MATCH('Capacity Backing (Hide)'!$A186,'Capacity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(Hide)'!$A186,'Capacity Summary'!$I$138:$BH$138,0))="x",INDEX('Capacity Summary'!$C$139:$F$238,MATCH('Capacity Backing (Hide)'!BY$132,'Capacity Summary'!$B$139:$B$238,0),4),IF(INDEX('Capacity Summary'!$I$139:$BH$238,MATCH('Capacity Backing (Hide)'!BY$132,'Capacity Summary'!$B$139:$B$238,0),MATCH('Capacity Backing (Hide)'!$A186,'Capacity Summary'!$I$138:$BH$138,0))&lt;&gt;0,INDEX('Capacity Summary'!$I$139:$BH$238,MATCH('Capacity Backing (Hide)'!BY$132,'Capacity Summary'!$B$139:$B$238,0),MATCH('Capacity Backing (Hide)'!$A186,'Capacity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(Hide)'!$A186,'Capacity Summary'!$I$138:$BH$138,0))="x",INDEX('Capacity Summary'!$C$139:$F$238,MATCH('Capacity Backing (Hide)'!BZ$132,'Capacity Summary'!$B$139:$B$238,0),4),IF(INDEX('Capacity Summary'!$I$139:$BH$238,MATCH('Capacity Backing (Hide)'!BZ$132,'Capacity Summary'!$B$139:$B$238,0),MATCH('Capacity Backing (Hide)'!$A186,'Capacity Summary'!$I$138:$BH$138,0))&lt;&gt;0,INDEX('Capacity Summary'!$I$139:$BH$238,MATCH('Capacity Backing (Hide)'!BZ$132,'Capacity Summary'!$B$139:$B$238,0),MATCH('Capacity Backing (Hide)'!$A186,'Capacity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(Hide)'!$A186,'Capacity Summary'!$I$138:$BH$138,0))="x",INDEX('Capacity Summary'!$C$139:$F$238,MATCH('Capacity Backing (Hide)'!CA$132,'Capacity Summary'!$B$139:$B$238,0),4),IF(INDEX('Capacity Summary'!$I$139:$BH$238,MATCH('Capacity Backing (Hide)'!CA$132,'Capacity Summary'!$B$139:$B$238,0),MATCH('Capacity Backing (Hide)'!$A186,'Capacity Summary'!$I$138:$BH$138,0))&lt;&gt;0,INDEX('Capacity Summary'!$I$139:$BH$238,MATCH('Capacity Backing (Hide)'!CA$132,'Capacity Summary'!$B$139:$B$238,0),MATCH('Capacity Backing (Hide)'!$A186,'Capacity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(Hide)'!$A186,'Capacity Summary'!$I$138:$BH$138,0))="x",INDEX('Capacity Summary'!$C$139:$F$238,MATCH('Capacity Backing (Hide)'!CB$132,'Capacity Summary'!$B$139:$B$238,0),4),IF(INDEX('Capacity Summary'!$I$139:$BH$238,MATCH('Capacity Backing (Hide)'!CB$132,'Capacity Summary'!$B$139:$B$238,0),MATCH('Capacity Backing (Hide)'!$A186,'Capacity Summary'!$I$138:$BH$138,0))&lt;&gt;0,INDEX('Capacity Summary'!$I$139:$BH$238,MATCH('Capacity Backing (Hide)'!CB$132,'Capacity Summary'!$B$139:$B$238,0),MATCH('Capacity Backing (Hide)'!$A186,'Capacity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(Hide)'!$A186,'Capacity Summary'!$I$138:$BH$138,0))="x",INDEX('Capacity Summary'!$C$139:$F$238,MATCH('Capacity Backing (Hide)'!CC$132,'Capacity Summary'!$B$139:$B$238,0),4),IF(INDEX('Capacity Summary'!$I$139:$BH$238,MATCH('Capacity Backing (Hide)'!CC$132,'Capacity Summary'!$B$139:$B$238,0),MATCH('Capacity Backing (Hide)'!$A186,'Capacity Summary'!$I$138:$BH$138,0))&lt;&gt;0,INDEX('Capacity Summary'!$I$139:$BH$238,MATCH('Capacity Backing (Hide)'!CC$132,'Capacity Summary'!$B$139:$B$238,0),MATCH('Capacity Backing (Hide)'!$A186,'Capacity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(Hide)'!$A186,'Capacity Summary'!$I$138:$BH$138,0))="x",INDEX('Capacity Summary'!$C$139:$F$238,MATCH('Capacity Backing (Hide)'!CD$132,'Capacity Summary'!$B$139:$B$238,0),4),IF(INDEX('Capacity Summary'!$I$139:$BH$238,MATCH('Capacity Backing (Hide)'!CD$132,'Capacity Summary'!$B$139:$B$238,0),MATCH('Capacity Backing (Hide)'!$A186,'Capacity Summary'!$I$138:$BH$138,0))&lt;&gt;0,INDEX('Capacity Summary'!$I$139:$BH$238,MATCH('Capacity Backing (Hide)'!CD$132,'Capacity Summary'!$B$139:$B$238,0),MATCH('Capacity Backing (Hide)'!$A186,'Capacity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(Hide)'!$A186,'Capacity Summary'!$I$138:$BH$138,0))="x",INDEX('Capacity Summary'!$C$139:$F$238,MATCH('Capacity Backing (Hide)'!CE$132,'Capacity Summary'!$B$139:$B$238,0),4),IF(INDEX('Capacity Summary'!$I$139:$BH$238,MATCH('Capacity Backing (Hide)'!CE$132,'Capacity Summary'!$B$139:$B$238,0),MATCH('Capacity Backing (Hide)'!$A186,'Capacity Summary'!$I$138:$BH$138,0))&lt;&gt;0,INDEX('Capacity Summary'!$I$139:$BH$238,MATCH('Capacity Backing (Hide)'!CE$132,'Capacity Summary'!$B$139:$B$238,0),MATCH('Capacity Backing (Hide)'!$A186,'Capacity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(Hide)'!$A186,'Capacity Summary'!$I$138:$BH$138,0))="x",INDEX('Capacity Summary'!$C$139:$F$238,MATCH('Capacity Backing (Hide)'!CF$132,'Capacity Summary'!$B$139:$B$238,0),4),IF(INDEX('Capacity Summary'!$I$139:$BH$238,MATCH('Capacity Backing (Hide)'!CF$132,'Capacity Summary'!$B$139:$B$238,0),MATCH('Capacity Backing (Hide)'!$A186,'Capacity Summary'!$I$138:$BH$138,0))&lt;&gt;0,INDEX('Capacity Summary'!$I$139:$BH$238,MATCH('Capacity Backing (Hide)'!CF$132,'Capacity Summary'!$B$139:$B$238,0),MATCH('Capacity Backing (Hide)'!$A186,'Capacity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(Hide)'!$A186,'Capacity Summary'!$I$138:$BH$138,0))="x",INDEX('Capacity Summary'!$C$139:$F$238,MATCH('Capacity Backing (Hide)'!CG$132,'Capacity Summary'!$B$139:$B$238,0),4),IF(INDEX('Capacity Summary'!$I$139:$BH$238,MATCH('Capacity Backing (Hide)'!CG$132,'Capacity Summary'!$B$139:$B$238,0),MATCH('Capacity Backing (Hide)'!$A186,'Capacity Summary'!$I$138:$BH$138,0))&lt;&gt;0,INDEX('Capacity Summary'!$I$139:$BH$238,MATCH('Capacity Backing (Hide)'!CG$132,'Capacity Summary'!$B$139:$B$238,0),MATCH('Capacity Backing (Hide)'!$A186,'Capacity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(Hide)'!$A186,'Capacity Summary'!$I$138:$BH$138,0))="x",INDEX('Capacity Summary'!$C$139:$F$238,MATCH('Capacity Backing (Hide)'!CH$132,'Capacity Summary'!$B$139:$B$238,0),4),IF(INDEX('Capacity Summary'!$I$139:$BH$238,MATCH('Capacity Backing (Hide)'!CH$132,'Capacity Summary'!$B$139:$B$238,0),MATCH('Capacity Backing (Hide)'!$A186,'Capacity Summary'!$I$138:$BH$138,0))&lt;&gt;0,INDEX('Capacity Summary'!$I$139:$BH$238,MATCH('Capacity Backing (Hide)'!CH$132,'Capacity Summary'!$B$139:$B$238,0),MATCH('Capacity Backing (Hide)'!$A186,'Capacity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(Hide)'!$A186,'Capacity Summary'!$I$138:$BH$138,0))="x",INDEX('Capacity Summary'!$C$139:$F$238,MATCH('Capacity Backing (Hide)'!CI$132,'Capacity Summary'!$B$139:$B$238,0),4),IF(INDEX('Capacity Summary'!$I$139:$BH$238,MATCH('Capacity Backing (Hide)'!CI$132,'Capacity Summary'!$B$139:$B$238,0),MATCH('Capacity Backing (Hide)'!$A186,'Capacity Summary'!$I$138:$BH$138,0))&lt;&gt;0,INDEX('Capacity Summary'!$I$139:$BH$238,MATCH('Capacity Backing (Hide)'!CI$132,'Capacity Summary'!$B$139:$B$238,0),MATCH('Capacity Backing (Hide)'!$A186,'Capacity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(Hide)'!$A186,'Capacity Summary'!$I$138:$BH$138,0))="x",INDEX('Capacity Summary'!$C$139:$F$238,MATCH('Capacity Backing (Hide)'!CJ$132,'Capacity Summary'!$B$139:$B$238,0),4),IF(INDEX('Capacity Summary'!$I$139:$BH$238,MATCH('Capacity Backing (Hide)'!CJ$132,'Capacity Summary'!$B$139:$B$238,0),MATCH('Capacity Backing (Hide)'!$A186,'Capacity Summary'!$I$138:$BH$138,0))&lt;&gt;0,INDEX('Capacity Summary'!$I$139:$BH$238,MATCH('Capacity Backing (Hide)'!CJ$132,'Capacity Summary'!$B$139:$B$238,0),MATCH('Capacity Backing (Hide)'!$A186,'Capacity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(Hide)'!$A186,'Capacity Summary'!$I$138:$BH$138,0))="x",INDEX('Capacity Summary'!$C$139:$F$238,MATCH('Capacity Backing (Hide)'!CK$132,'Capacity Summary'!$B$139:$B$238,0),4),IF(INDEX('Capacity Summary'!$I$139:$BH$238,MATCH('Capacity Backing (Hide)'!CK$132,'Capacity Summary'!$B$139:$B$238,0),MATCH('Capacity Backing (Hide)'!$A186,'Capacity Summary'!$I$138:$BH$138,0))&lt;&gt;0,INDEX('Capacity Summary'!$I$139:$BH$238,MATCH('Capacity Backing (Hide)'!CK$132,'Capacity Summary'!$B$139:$B$238,0),MATCH('Capacity Backing (Hide)'!$A186,'Capacity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(Hide)'!$A186,'Capacity Summary'!$I$138:$BH$138,0))="x",INDEX('Capacity Summary'!$C$139:$F$238,MATCH('Capacity Backing (Hide)'!CL$132,'Capacity Summary'!$B$139:$B$238,0),4),IF(INDEX('Capacity Summary'!$I$139:$BH$238,MATCH('Capacity Backing (Hide)'!CL$132,'Capacity Summary'!$B$139:$B$238,0),MATCH('Capacity Backing (Hide)'!$A186,'Capacity Summary'!$I$138:$BH$138,0))&lt;&gt;0,INDEX('Capacity Summary'!$I$139:$BH$238,MATCH('Capacity Backing (Hide)'!CL$132,'Capacity Summary'!$B$139:$B$238,0),MATCH('Capacity Backing (Hide)'!$A186,'Capacity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(Hide)'!$A186,'Capacity Summary'!$I$138:$BH$138,0))="x",INDEX('Capacity Summary'!$C$139:$F$238,MATCH('Capacity Backing (Hide)'!CM$132,'Capacity Summary'!$B$139:$B$238,0),4),IF(INDEX('Capacity Summary'!$I$139:$BH$238,MATCH('Capacity Backing (Hide)'!CM$132,'Capacity Summary'!$B$139:$B$238,0),MATCH('Capacity Backing (Hide)'!$A186,'Capacity Summary'!$I$138:$BH$138,0))&lt;&gt;0,INDEX('Capacity Summary'!$I$139:$BH$238,MATCH('Capacity Backing (Hide)'!CM$132,'Capacity Summary'!$B$139:$B$238,0),MATCH('Capacity Backing (Hide)'!$A186,'Capacity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(Hide)'!$A186,'Capacity Summary'!$I$138:$BH$138,0))="x",INDEX('Capacity Summary'!$C$139:$F$238,MATCH('Capacity Backing (Hide)'!CN$132,'Capacity Summary'!$B$139:$B$238,0),4),IF(INDEX('Capacity Summary'!$I$139:$BH$238,MATCH('Capacity Backing (Hide)'!CN$132,'Capacity Summary'!$B$139:$B$238,0),MATCH('Capacity Backing (Hide)'!$A186,'Capacity Summary'!$I$138:$BH$138,0))&lt;&gt;0,INDEX('Capacity Summary'!$I$139:$BH$238,MATCH('Capacity Backing (Hide)'!CN$132,'Capacity Summary'!$B$139:$B$238,0),MATCH('Capacity Backing (Hide)'!$A186,'Capacity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(Hide)'!$A186,'Capacity Summary'!$I$138:$BH$138,0))="x",INDEX('Capacity Summary'!$C$139:$F$238,MATCH('Capacity Backing (Hide)'!CO$132,'Capacity Summary'!$B$139:$B$238,0),4),IF(INDEX('Capacity Summary'!$I$139:$BH$238,MATCH('Capacity Backing (Hide)'!CO$132,'Capacity Summary'!$B$139:$B$238,0),MATCH('Capacity Backing (Hide)'!$A186,'Capacity Summary'!$I$138:$BH$138,0))&lt;&gt;0,INDEX('Capacity Summary'!$I$139:$BH$238,MATCH('Capacity Backing (Hide)'!CO$132,'Capacity Summary'!$B$139:$B$238,0),MATCH('Capacity Backing (Hide)'!$A186,'Capacity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(Hide)'!$A186,'Capacity Summary'!$I$138:$BH$138,0))="x",INDEX('Capacity Summary'!$C$139:$F$238,MATCH('Capacity Backing (Hide)'!CP$132,'Capacity Summary'!$B$139:$B$238,0),4),IF(INDEX('Capacity Summary'!$I$139:$BH$238,MATCH('Capacity Backing (Hide)'!CP$132,'Capacity Summary'!$B$139:$B$238,0),MATCH('Capacity Backing (Hide)'!$A186,'Capacity Summary'!$I$138:$BH$138,0))&lt;&gt;0,INDEX('Capacity Summary'!$I$139:$BH$238,MATCH('Capacity Backing (Hide)'!CP$132,'Capacity Summary'!$B$139:$B$238,0),MATCH('Capacity Backing (Hide)'!$A186,'Capacity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(Hide)'!$A186,'Capacity Summary'!$I$138:$BH$138,0))="x",INDEX('Capacity Summary'!$C$139:$F$238,MATCH('Capacity Backing (Hide)'!CQ$132,'Capacity Summary'!$B$139:$B$238,0),4),IF(INDEX('Capacity Summary'!$I$139:$BH$238,MATCH('Capacity Backing (Hide)'!CQ$132,'Capacity Summary'!$B$139:$B$238,0),MATCH('Capacity Backing (Hide)'!$A186,'Capacity Summary'!$I$138:$BH$138,0))&lt;&gt;0,INDEX('Capacity Summary'!$I$139:$BH$238,MATCH('Capacity Backing (Hide)'!CQ$132,'Capacity Summary'!$B$139:$B$238,0),MATCH('Capacity Backing (Hide)'!$A186,'Capacity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(Hide)'!$A186,'Capacity Summary'!$I$138:$BH$138,0))="x",INDEX('Capacity Summary'!$C$139:$F$238,MATCH('Capacity Backing (Hide)'!CR$132,'Capacity Summary'!$B$139:$B$238,0),4),IF(INDEX('Capacity Summary'!$I$139:$BH$238,MATCH('Capacity Backing (Hide)'!CR$132,'Capacity Summary'!$B$139:$B$238,0),MATCH('Capacity Backing (Hide)'!$A186,'Capacity Summary'!$I$138:$BH$138,0))&lt;&gt;0,INDEX('Capacity Summary'!$I$139:$BH$238,MATCH('Capacity Backing (Hide)'!CR$132,'Capacity Summary'!$B$139:$B$238,0),MATCH('Capacity Backing (Hide)'!$A186,'Capacity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(Hide)'!$A186,'Capacity Summary'!$I$138:$BH$138,0))="x",INDEX('Capacity Summary'!$C$139:$F$238,MATCH('Capacity Backing (Hide)'!CS$132,'Capacity Summary'!$B$139:$B$238,0),4),IF(INDEX('Capacity Summary'!$I$139:$BH$238,MATCH('Capacity Backing (Hide)'!CS$132,'Capacity Summary'!$B$139:$B$238,0),MATCH('Capacity Backing (Hide)'!$A186,'Capacity Summary'!$I$138:$BH$138,0))&lt;&gt;0,INDEX('Capacity Summary'!$I$139:$BH$238,MATCH('Capacity Backing (Hide)'!CS$132,'Capacity Summary'!$B$139:$B$238,0),MATCH('Capacity Backing (Hide)'!$A186,'Capacity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(Hide)'!$A186,'Capacity Summary'!$I$138:$BH$138,0))="x",INDEX('Capacity Summary'!$C$139:$F$238,MATCH('Capacity Backing (Hide)'!CT$132,'Capacity Summary'!$B$139:$B$238,0),4),IF(INDEX('Capacity Summary'!$I$139:$BH$238,MATCH('Capacity Backing (Hide)'!CT$132,'Capacity Summary'!$B$139:$B$238,0),MATCH('Capacity Backing (Hide)'!$A186,'Capacity Summary'!$I$138:$BH$138,0))&lt;&gt;0,INDEX('Capacity Summary'!$I$139:$BH$238,MATCH('Capacity Backing (Hide)'!CT$132,'Capacity Summary'!$B$139:$B$238,0),MATCH('Capacity Backing (Hide)'!$A186,'Capacity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(Hide)'!$A186,'Capacity Summary'!$I$138:$BH$138,0))="x",INDEX('Capacity Summary'!$C$139:$F$238,MATCH('Capacity Backing (Hide)'!CU$132,'Capacity Summary'!$B$139:$B$238,0),4),IF(INDEX('Capacity Summary'!$I$139:$BH$238,MATCH('Capacity Backing (Hide)'!CU$132,'Capacity Summary'!$B$139:$B$238,0),MATCH('Capacity Backing (Hide)'!$A186,'Capacity Summary'!$I$138:$BH$138,0))&lt;&gt;0,INDEX('Capacity Summary'!$I$139:$BH$238,MATCH('Capacity Backing (Hide)'!CU$132,'Capacity Summary'!$B$139:$B$238,0),MATCH('Capacity Backing (Hide)'!$A186,'Capacity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(Hide)'!$A186,'Capacity Summary'!$I$138:$BH$138,0))="x",INDEX('Capacity Summary'!$C$139:$F$238,MATCH('Capacity Backing (Hide)'!CV$132,'Capacity Summary'!$B$139:$B$238,0),4),IF(INDEX('Capacity Summary'!$I$139:$BH$238,MATCH('Capacity Backing (Hide)'!CV$132,'Capacity Summary'!$B$139:$B$238,0),MATCH('Capacity Backing (Hide)'!$A186,'Capacity Summary'!$I$138:$BH$138,0))&lt;&gt;0,INDEX('Capacity Summary'!$I$139:$BH$238,MATCH('Capacity Backing (Hide)'!CV$132,'Capacity Summary'!$B$139:$B$238,0),MATCH('Capacity Backing (Hide)'!$A186,'Capacity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(Hide)'!$A186,'Capacity Summary'!$I$138:$BH$138,0))="x",INDEX('Capacity Summary'!$C$139:$F$238,MATCH('Capacity Backing (Hide)'!CW$132,'Capacity Summary'!$B$139:$B$238,0),4),IF(INDEX('Capacity Summary'!$I$139:$BH$238,MATCH('Capacity Backing (Hide)'!CW$132,'Capacity Summary'!$B$139:$B$238,0),MATCH('Capacity Backing (Hide)'!$A186,'Capacity Summary'!$I$138:$BH$138,0))&lt;&gt;0,INDEX('Capacity Summary'!$I$139:$BH$238,MATCH('Capacity Backing (Hide)'!CW$132,'Capacity Summary'!$B$139:$B$238,0),MATCH('Capacity Backing (Hide)'!$A186,'Capacity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213</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20 Group Sessions</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40 Group Session</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8 Group Session</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20 Individual</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40 Individual</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20 Group Sessions</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40 Group Session</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8 Group Session</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20 Individual</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40 Individual</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20 Group Sessions</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40 Group Session</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8 Group Session</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20 Individual</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40 Individual</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20 Group Sessions</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40 Group Session</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8 Group Session</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20 Individual</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40 Individual</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20 Group Sessions</v>
      </c>
      <c r="B261">
        <f ca="1">BC76</f>
        <v>0</v>
      </c>
      <c r="C261">
        <f ca="1">BC94</f>
        <v>3600</v>
      </c>
      <c r="D261">
        <f ca="1">BC112</f>
        <v>3600</v>
      </c>
      <c r="E261">
        <f ca="1">BC206</f>
        <v>0</v>
      </c>
      <c r="F261">
        <f ca="1">BC224</f>
        <v>0</v>
      </c>
      <c r="G261">
        <f ca="1">BC242</f>
        <v>0</v>
      </c>
      <c r="H261">
        <f ca="1">B261+E261</f>
        <v>0</v>
      </c>
      <c r="I261">
        <f ca="1">C261+F261</f>
        <v>3600</v>
      </c>
      <c r="J261">
        <f ca="1">D261+G261</f>
        <v>3600</v>
      </c>
    </row>
    <row r="262" spans="1:55" x14ac:dyDescent="0.35">
      <c r="A262" t="str" cm="1">
        <f t="array" ref="A262">INDEX('Data Validation (Hide)'!$B$2:$B$16,ROW(A2),1)</f>
        <v>40 Group Session</v>
      </c>
      <c r="B262">
        <f t="shared" ref="B262:B275" ca="1" si="61">BC77</f>
        <v>0</v>
      </c>
      <c r="C262">
        <f t="shared" ref="C262:C275" ca="1" si="62">BC95</f>
        <v>3600</v>
      </c>
      <c r="D262">
        <f t="shared" ref="D262:D275" ca="1" si="63">BC113</f>
        <v>3600</v>
      </c>
      <c r="E262">
        <f t="shared" ref="E262:E275" ca="1" si="64">BC207</f>
        <v>0</v>
      </c>
      <c r="F262">
        <f t="shared" ref="F262:F275" ca="1" si="65">BC225</f>
        <v>0</v>
      </c>
      <c r="G262">
        <f t="shared" ref="G262:G275" ca="1" si="66">BC243</f>
        <v>0</v>
      </c>
      <c r="H262">
        <f t="shared" ref="H262:H275" ca="1" si="67">B262+E262</f>
        <v>0</v>
      </c>
      <c r="I262">
        <f t="shared" ref="I262:I275" ca="1" si="68">C262+F262</f>
        <v>3600</v>
      </c>
      <c r="J262">
        <f t="shared" ref="J262:J275" ca="1" si="69">D262+G262</f>
        <v>3600</v>
      </c>
    </row>
    <row r="263" spans="1:55" x14ac:dyDescent="0.35">
      <c r="A263" t="str" cm="1">
        <f t="array" ref="A263">INDEX('Data Validation (Hide)'!$B$2:$B$16,ROW(A3),1)</f>
        <v>8 Group Session</v>
      </c>
      <c r="B263">
        <f t="shared" ca="1" si="61"/>
        <v>0</v>
      </c>
      <c r="C263">
        <f t="shared" ca="1" si="62"/>
        <v>3600</v>
      </c>
      <c r="D263">
        <f t="shared" ca="1" si="63"/>
        <v>3600</v>
      </c>
      <c r="E263">
        <f t="shared" ca="1" si="64"/>
        <v>0</v>
      </c>
      <c r="F263">
        <f t="shared" ca="1" si="65"/>
        <v>0</v>
      </c>
      <c r="G263">
        <f t="shared" ca="1" si="66"/>
        <v>0</v>
      </c>
      <c r="H263">
        <f t="shared" ca="1" si="67"/>
        <v>0</v>
      </c>
      <c r="I263">
        <f t="shared" ca="1" si="68"/>
        <v>3600</v>
      </c>
      <c r="J263">
        <f t="shared" ca="1" si="69"/>
        <v>3600</v>
      </c>
    </row>
    <row r="264" spans="1:55" x14ac:dyDescent="0.35">
      <c r="A264" t="str" cm="1">
        <f t="array" ref="A264">INDEX('Data Validation (Hide)'!$B$2:$B$16,ROW(A4),1)</f>
        <v>20 Individual</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40 Individual</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Clusters</v>
      </c>
      <c r="B276">
        <f t="shared" ref="B276:G276" ca="1" si="70">SUM(B261:B275)</f>
        <v>0</v>
      </c>
      <c r="C276">
        <f t="shared" ca="1" si="70"/>
        <v>10800</v>
      </c>
      <c r="D276">
        <f ca="1">SUM(D261:D275)</f>
        <v>10800</v>
      </c>
      <c r="E276">
        <f t="shared" ca="1" si="70"/>
        <v>0</v>
      </c>
      <c r="F276">
        <f t="shared" ca="1" si="70"/>
        <v>0</v>
      </c>
      <c r="G276">
        <f t="shared" ca="1" si="70"/>
        <v>0</v>
      </c>
      <c r="H276">
        <f ca="1">SUM(H261:H275)</f>
        <v>0</v>
      </c>
      <c r="I276">
        <f ca="1">SUM(I261:I275)</f>
        <v>10800</v>
      </c>
      <c r="J276">
        <f ca="1">SUM(J261:J275)</f>
        <v>10800</v>
      </c>
    </row>
    <row r="277" spans="1:10" x14ac:dyDescent="0.35">
      <c r="A277" t="s">
        <v>124</v>
      </c>
      <c r="B277" t="s">
        <v>122</v>
      </c>
      <c r="C277" t="s">
        <v>123</v>
      </c>
    </row>
    <row r="278" spans="1:10" x14ac:dyDescent="0.35">
      <c r="A278" t="str" cm="1">
        <f t="array" ref="A278">INDEX('Data Validation (Hide)'!$B$2:$B$16,ROW(A1),1)</f>
        <v>20 Group Sessions</v>
      </c>
      <c r="B278" cm="1">
        <f t="array" aca="1" ref="B278" ca="1">INDEX($B$261:$J$275,MATCH($A278,$A$261:$A$275,0),MATCH(1,(B$277=$B$259:$G$259)*(Summary!$B$5='Capacity Backing (Hide)'!$B$260:$G$260),0))</f>
        <v>3600</v>
      </c>
      <c r="C278" cm="1">
        <f t="array" aca="1" ref="C278" ca="1">INDEX($B$261:$J$275,MATCH($A278,$A$261:$A$275,0),MATCH(1,(C$277=$B$259:$G$259)*(Summary!$B$5='Capacity Backing (Hide)'!$B$260:$G$260),0))</f>
        <v>0</v>
      </c>
    </row>
    <row r="279" spans="1:10" x14ac:dyDescent="0.35">
      <c r="A279" t="str" cm="1">
        <f t="array" ref="A279">INDEX('Data Validation (Hide)'!$B$2:$B$16,ROW(A2),1)</f>
        <v>40 Group Session</v>
      </c>
      <c r="B279" cm="1">
        <f t="array" aca="1" ref="B279" ca="1">INDEX($B$261:$J$275,MATCH($A279,$A$261:$A$275,0),MATCH(1,(B$277=$B$259:$G$259)*(Summary!$B$5='Capacity Backing (Hide)'!$B$260:$G$260),0))</f>
        <v>3600</v>
      </c>
      <c r="C279" cm="1">
        <f t="array" aca="1" ref="C279" ca="1">INDEX($B$261:$J$275,MATCH($A279,$A$261:$A$275,0),MATCH(1,(C$277=$B$259:$G$259)*(Summary!$B$5='Capacity Backing (Hide)'!$B$260:$G$260),0))</f>
        <v>0</v>
      </c>
    </row>
    <row r="280" spans="1:10" x14ac:dyDescent="0.35">
      <c r="A280" t="str" cm="1">
        <f t="array" ref="A280">INDEX('Data Validation (Hide)'!$B$2:$B$16,ROW(A3),1)</f>
        <v>8 Group Session</v>
      </c>
      <c r="B280" cm="1">
        <f t="array" aca="1" ref="B280" ca="1">INDEX($B$261:$J$275,MATCH($A280,$A$261:$A$275,0),MATCH(1,(B$277=$B$259:$G$259)*(Summary!$B$5='Capacity Backing (Hide)'!$B$260:$G$260),0))</f>
        <v>3600</v>
      </c>
      <c r="C280" cm="1">
        <f t="array" aca="1" ref="C280" ca="1">INDEX($B$261:$J$275,MATCH($A280,$A$261:$A$275,0),MATCH(1,(C$277=$B$259:$G$259)*(Summary!$B$5='Capacity Backing (Hide)'!$B$260:$G$260),0))</f>
        <v>0</v>
      </c>
    </row>
    <row r="281" spans="1:10" x14ac:dyDescent="0.35">
      <c r="A281" t="str" cm="1">
        <f t="array" ref="A281">INDEX('Data Validation (Hide)'!$B$2:$B$16,ROW(A4),1)</f>
        <v>20 Individual</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40 Individual</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hidden="1"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hidden="1"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hidden="1"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hidden="1"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hidden="1"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hidden="1"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hidden="1"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hidden="1"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hidden="1"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hidden="1"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Normal="100" workbookViewId="0">
      <selection activeCell="I36" sqref="I36"/>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1.36328125" hidden="1" customWidth="1"/>
    <col min="7" max="7" width="9.6328125" customWidth="1"/>
    <col min="8" max="8" width="11.36328125" customWidth="1"/>
    <col min="9" max="60" width="2.6328125" customWidth="1"/>
    <col min="61" max="63" width="2.36328125" customWidth="1"/>
    <col min="64" max="68" width="3.1796875" customWidth="1"/>
    <col min="69" max="69" width="3.1796875" hidden="1" customWidth="1"/>
    <col min="70" max="70" width="2.90625" hidden="1" customWidth="1"/>
    <col min="71" max="71" width="2.54296875" hidden="1" customWidth="1"/>
    <col min="72" max="72" width="12.08984375" hidden="1" customWidth="1"/>
    <col min="73" max="73" width="2.90625" hidden="1" customWidth="1"/>
    <col min="74" max="16384" width="8.7265625" hidden="1"/>
  </cols>
  <sheetData>
    <row r="1" spans="1:9" ht="23.5" x14ac:dyDescent="0.55000000000000004">
      <c r="A1" s="25" t="s">
        <v>132</v>
      </c>
    </row>
    <row r="2" spans="1:9" ht="15" thickBot="1" x14ac:dyDescent="0.4"/>
    <row r="3" spans="1:9" ht="15" thickBot="1" x14ac:dyDescent="0.4">
      <c r="A3" s="56" t="s">
        <v>58</v>
      </c>
      <c r="B3" s="126" t="s">
        <v>202</v>
      </c>
      <c r="C3" s="5"/>
      <c r="D3" s="5"/>
      <c r="E3" s="5"/>
      <c r="F3" s="5"/>
      <c r="G3" s="5"/>
      <c r="H3" s="5"/>
      <c r="I3" t="str">
        <f>"Capacity summary ("&amp;LOWER(Summary!B7)&amp;") for "&amp;B3&amp;", "&amp;IF(B4="Total","all types of session", LOWER(B4)&amp;" sessions")</f>
        <v>Capacity summary (minutes) for 40 Group Session, all types of session</v>
      </c>
    </row>
    <row r="4" spans="1:9" ht="15" thickBot="1" x14ac:dyDescent="0.4">
      <c r="A4" s="56" t="s">
        <v>59</v>
      </c>
      <c r="B4" s="126" t="s">
        <v>60</v>
      </c>
      <c r="C4" s="5"/>
      <c r="D4" s="5"/>
      <c r="E4" s="5"/>
      <c r="F4" s="5"/>
      <c r="G4" s="5"/>
      <c r="H4" s="5"/>
      <c r="I4" t="str">
        <f>Summary!$B$7&amp;" per week"</f>
        <v>Minutes per week</v>
      </c>
    </row>
    <row r="5" spans="1:9" x14ac:dyDescent="0.35"/>
    <row r="6" spans="1:9" x14ac:dyDescent="0.35"/>
    <row r="7" spans="1:9" x14ac:dyDescent="0.35"/>
    <row r="8" spans="1:9" x14ac:dyDescent="0.35"/>
    <row r="9" spans="1:9" x14ac:dyDescent="0.35"/>
    <row r="10" spans="1:9" x14ac:dyDescent="0.35"/>
    <row r="11" spans="1:9" x14ac:dyDescent="0.35"/>
    <row r="12" spans="1:9" x14ac:dyDescent="0.35"/>
    <row r="13" spans="1:9" x14ac:dyDescent="0.35"/>
    <row r="14" spans="1:9" x14ac:dyDescent="0.35"/>
    <row r="15" spans="1:9" x14ac:dyDescent="0.35"/>
    <row r="16" spans="1:9"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198</v>
      </c>
    </row>
    <row r="33" spans="1:71" ht="15" thickBot="1" x14ac:dyDescent="0.4"/>
    <row r="34" spans="1:71" ht="15" thickBot="1" x14ac:dyDescent="0.4">
      <c r="C34" s="194" t="s">
        <v>193</v>
      </c>
      <c r="D34" s="195"/>
      <c r="E34" s="194" t="s">
        <v>194</v>
      </c>
      <c r="F34" s="196"/>
      <c r="G34" s="195"/>
      <c r="I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1" ht="57" customHeight="1" thickBot="1" x14ac:dyDescent="0.4">
      <c r="A35" s="118" t="s">
        <v>198</v>
      </c>
      <c r="B35" s="88" t="s">
        <v>191</v>
      </c>
      <c r="C35" s="89" t="s">
        <v>192</v>
      </c>
      <c r="D35" s="89" t="s">
        <v>195</v>
      </c>
      <c r="E35" s="168" t="s">
        <v>192</v>
      </c>
      <c r="F35" s="168" t="s">
        <v>195</v>
      </c>
      <c r="G35" s="89" t="s">
        <v>214</v>
      </c>
      <c r="I35" s="110" cm="1">
        <f t="array" aca="1" ref="I35" ca="1">IFERROR(INDEX('Capacity Backing (Hide)'!$A$5:$A$56,COLUMN(A1),1),"")</f>
        <v>44228</v>
      </c>
      <c r="J35" s="111" cm="1">
        <f t="array" aca="1" ref="J35" ca="1">IFERROR(INDEX('Capacity Backing (Hide)'!$A$5:$A$56,COLUMN(B1),1),"")</f>
        <v>44235</v>
      </c>
      <c r="K35" s="111" cm="1">
        <f t="array" aca="1" ref="K35" ca="1">IFERROR(INDEX('Capacity Backing (Hide)'!$A$5:$A$56,COLUMN(C1),1),"")</f>
        <v>44242</v>
      </c>
      <c r="L35" s="111" cm="1">
        <f t="array" aca="1" ref="L35" ca="1">IFERROR(INDEX('Capacity Backing (Hide)'!$A$5:$A$56,COLUMN(D1),1),"")</f>
        <v>44249</v>
      </c>
      <c r="M35" s="111" cm="1">
        <f t="array" aca="1" ref="M35" ca="1">IFERROR(INDEX('Capacity Backing (Hide)'!$A$5:$A$56,COLUMN(E1),1),"")</f>
        <v>44256</v>
      </c>
      <c r="N35" s="111" cm="1">
        <f t="array" aca="1" ref="N35" ca="1">IFERROR(INDEX('Capacity Backing (Hide)'!$A$5:$A$56,COLUMN(F1),1),"")</f>
        <v>44263</v>
      </c>
      <c r="O35" s="111" cm="1">
        <f t="array" aca="1" ref="O35" ca="1">IFERROR(INDEX('Capacity Backing (Hide)'!$A$5:$A$56,COLUMN(G1),1),"")</f>
        <v>44270</v>
      </c>
      <c r="P35" s="111" cm="1">
        <f t="array" aca="1" ref="P35" ca="1">IFERROR(INDEX('Capacity Backing (Hide)'!$A$5:$A$56,COLUMN(H1),1),"")</f>
        <v>44277</v>
      </c>
      <c r="Q35" s="111" cm="1">
        <f t="array" aca="1" ref="Q35" ca="1">IFERROR(INDEX('Capacity Backing (Hide)'!$A$5:$A$56,COLUMN(I1),1),"")</f>
        <v>44284</v>
      </c>
      <c r="R35" s="111" cm="1">
        <f t="array" aca="1" ref="R35" ca="1">IFERROR(INDEX('Capacity Backing (Hide)'!$A$5:$A$56,COLUMN(J1),1),"")</f>
        <v>44291</v>
      </c>
      <c r="S35" s="111" cm="1">
        <f t="array" aca="1" ref="S35" ca="1">IFERROR(INDEX('Capacity Backing (Hide)'!$A$5:$A$56,COLUMN(K1),1),"")</f>
        <v>44298</v>
      </c>
      <c r="T35" s="111" cm="1">
        <f t="array" aca="1" ref="T35" ca="1">IFERROR(INDEX('Capacity Backing (Hide)'!$A$5:$A$56,COLUMN(L1),1),"")</f>
        <v>44305</v>
      </c>
      <c r="U35" s="111" cm="1">
        <f t="array" aca="1" ref="U35" ca="1">IFERROR(INDEX('Capacity Backing (Hide)'!$A$5:$A$56,COLUMN(M1),1),"")</f>
        <v>44312</v>
      </c>
      <c r="V35" s="111" cm="1">
        <f t="array" aca="1" ref="V35" ca="1">IFERROR(INDEX('Capacity Backing (Hide)'!$A$5:$A$56,COLUMN(N1),1),"")</f>
        <v>44319</v>
      </c>
      <c r="W35" s="111" cm="1">
        <f t="array" aca="1" ref="W35" ca="1">IFERROR(INDEX('Capacity Backing (Hide)'!$A$5:$A$56,COLUMN(O1),1),"")</f>
        <v>44326</v>
      </c>
      <c r="X35" s="111" cm="1">
        <f t="array" aca="1" ref="X35" ca="1">IFERROR(INDEX('Capacity Backing (Hide)'!$A$5:$A$56,COLUMN(P1),1),"")</f>
        <v>44333</v>
      </c>
      <c r="Y35" s="111" cm="1">
        <f t="array" aca="1" ref="Y35" ca="1">IFERROR(INDEX('Capacity Backing (Hide)'!$A$5:$A$56,COLUMN(Q1),1),"")</f>
        <v>44340</v>
      </c>
      <c r="Z35" s="111" cm="1">
        <f t="array" aca="1" ref="Z35" ca="1">IFERROR(INDEX('Capacity Backing (Hide)'!$A$5:$A$56,COLUMN(R1),1),"")</f>
        <v>44347</v>
      </c>
      <c r="AA35" s="111" cm="1">
        <f t="array" aca="1" ref="AA35" ca="1">IFERROR(INDEX('Capacity Backing (Hide)'!$A$5:$A$56,COLUMN(S1),1),"")</f>
        <v>44354</v>
      </c>
      <c r="AB35" s="111" cm="1">
        <f t="array" aca="1" ref="AB35" ca="1">IFERROR(INDEX('Capacity Backing (Hide)'!$A$5:$A$56,COLUMN(T1),1),"")</f>
        <v>44361</v>
      </c>
      <c r="AC35" s="111" cm="1">
        <f t="array" aca="1" ref="AC35" ca="1">IFERROR(INDEX('Capacity Backing (Hide)'!$A$5:$A$56,COLUMN(U1),1),"")</f>
        <v>44368</v>
      </c>
      <c r="AD35" s="111" cm="1">
        <f t="array" aca="1" ref="AD35" ca="1">IFERROR(INDEX('Capacity Backing (Hide)'!$A$5:$A$56,COLUMN(V1),1),"")</f>
        <v>44375</v>
      </c>
      <c r="AE35" s="111" cm="1">
        <f t="array" aca="1" ref="AE35" ca="1">IFERROR(INDEX('Capacity Backing (Hide)'!$A$5:$A$56,COLUMN(W1),1),"")</f>
        <v>44382</v>
      </c>
      <c r="AF35" s="111" cm="1">
        <f t="array" aca="1" ref="AF35" ca="1">IFERROR(INDEX('Capacity Backing (Hide)'!$A$5:$A$56,COLUMN(X1),1),"")</f>
        <v>44389</v>
      </c>
      <c r="AG35" s="111" cm="1">
        <f t="array" aca="1" ref="AG35" ca="1">IFERROR(INDEX('Capacity Backing (Hide)'!$A$5:$A$56,COLUMN(Y1),1),"")</f>
        <v>44396</v>
      </c>
      <c r="AH35" s="111" cm="1">
        <f t="array" aca="1" ref="AH35" ca="1">IFERROR(INDEX('Capacity Backing (Hide)'!$A$5:$A$56,COLUMN(Z1),1),"")</f>
        <v>44403</v>
      </c>
      <c r="AI35" s="111" cm="1">
        <f t="array" aca="1" ref="AI35" ca="1">IFERROR(INDEX('Capacity Backing (Hide)'!$A$5:$A$56,COLUMN(AA1),1),"")</f>
        <v>44410</v>
      </c>
      <c r="AJ35" s="111" cm="1">
        <f t="array" aca="1" ref="AJ35" ca="1">IFERROR(INDEX('Capacity Backing (Hide)'!$A$5:$A$56,COLUMN(AB1),1),"")</f>
        <v>44417</v>
      </c>
      <c r="AK35" s="111" cm="1">
        <f t="array" aca="1" ref="AK35" ca="1">IFERROR(INDEX('Capacity Backing (Hide)'!$A$5:$A$56,COLUMN(AC1),1),"")</f>
        <v>44424</v>
      </c>
      <c r="AL35" s="111" cm="1">
        <f t="array" aca="1" ref="AL35" ca="1">IFERROR(INDEX('Capacity Backing (Hide)'!$A$5:$A$56,COLUMN(AD1),1),"")</f>
        <v>44431</v>
      </c>
      <c r="AM35" s="111" cm="1">
        <f t="array" aca="1" ref="AM35" ca="1">IFERROR(INDEX('Capacity Backing (Hide)'!$A$5:$A$56,COLUMN(AE1),1),"")</f>
        <v>44438</v>
      </c>
      <c r="AN35" s="111" cm="1">
        <f t="array" aca="1" ref="AN35" ca="1">IFERROR(INDEX('Capacity Backing (Hide)'!$A$5:$A$56,COLUMN(AF1),1),"")</f>
        <v>44445</v>
      </c>
      <c r="AO35" s="111" cm="1">
        <f t="array" aca="1" ref="AO35" ca="1">IFERROR(INDEX('Capacity Backing (Hide)'!$A$5:$A$56,COLUMN(AG1),1),"")</f>
        <v>44452</v>
      </c>
      <c r="AP35" s="111" cm="1">
        <f t="array" aca="1" ref="AP35" ca="1">IFERROR(INDEX('Capacity Backing (Hide)'!$A$5:$A$56,COLUMN(AH1),1),"")</f>
        <v>44459</v>
      </c>
      <c r="AQ35" s="111" cm="1">
        <f t="array" aca="1" ref="AQ35" ca="1">IFERROR(INDEX('Capacity Backing (Hide)'!$A$5:$A$56,COLUMN(AI1),1),"")</f>
        <v>44466</v>
      </c>
      <c r="AR35" s="111" cm="1">
        <f t="array" aca="1" ref="AR35" ca="1">IFERROR(INDEX('Capacity Backing (Hide)'!$A$5:$A$56,COLUMN(AJ1),1),"")</f>
        <v>44473</v>
      </c>
      <c r="AS35" s="111" cm="1">
        <f t="array" aca="1" ref="AS35" ca="1">IFERROR(INDEX('Capacity Backing (Hide)'!$A$5:$A$56,COLUMN(AK1),1),"")</f>
        <v>44480</v>
      </c>
      <c r="AT35" s="111" cm="1">
        <f t="array" aca="1" ref="AT35" ca="1">IFERROR(INDEX('Capacity Backing (Hide)'!$A$5:$A$56,COLUMN(AL1),1),"")</f>
        <v>44487</v>
      </c>
      <c r="AU35" s="111" cm="1">
        <f t="array" aca="1" ref="AU35" ca="1">IFERROR(INDEX('Capacity Backing (Hide)'!$A$5:$A$56,COLUMN(AM1),1),"")</f>
        <v>44494</v>
      </c>
      <c r="AV35" s="111" cm="1">
        <f t="array" aca="1" ref="AV35" ca="1">IFERROR(INDEX('Capacity Backing (Hide)'!$A$5:$A$56,COLUMN(AN1),1),"")</f>
        <v>44501</v>
      </c>
      <c r="AW35" s="111" cm="1">
        <f t="array" aca="1" ref="AW35" ca="1">IFERROR(INDEX('Capacity Backing (Hide)'!$A$5:$A$56,COLUMN(AO1),1),"")</f>
        <v>44508</v>
      </c>
      <c r="AX35" s="111" cm="1">
        <f t="array" aca="1" ref="AX35" ca="1">IFERROR(INDEX('Capacity Backing (Hide)'!$A$5:$A$56,COLUMN(AP1),1),"")</f>
        <v>44515</v>
      </c>
      <c r="AY35" s="111" cm="1">
        <f t="array" aca="1" ref="AY35" ca="1">IFERROR(INDEX('Capacity Backing (Hide)'!$A$5:$A$56,COLUMN(AQ1),1),"")</f>
        <v>44522</v>
      </c>
      <c r="AZ35" s="111" cm="1">
        <f t="array" aca="1" ref="AZ35" ca="1">IFERROR(INDEX('Capacity Backing (Hide)'!$A$5:$A$56,COLUMN(AR1),1),"")</f>
        <v>44529</v>
      </c>
      <c r="BA35" s="111" cm="1">
        <f t="array" aca="1" ref="BA35" ca="1">IFERROR(INDEX('Capacity Backing (Hide)'!$A$5:$A$56,COLUMN(AS1),1),"")</f>
        <v>44536</v>
      </c>
      <c r="BB35" s="111" cm="1">
        <f t="array" aca="1" ref="BB35" ca="1">IFERROR(INDEX('Capacity Backing (Hide)'!$A$5:$A$56,COLUMN(AT1),1),"")</f>
        <v>44543</v>
      </c>
      <c r="BC35" s="111" cm="1">
        <f t="array" aca="1" ref="BC35" ca="1">IFERROR(INDEX('Capacity Backing (Hide)'!$A$5:$A$56,COLUMN(AU1),1),"")</f>
        <v>44550</v>
      </c>
      <c r="BD35" s="111" cm="1">
        <f t="array" aca="1" ref="BD35" ca="1">IFERROR(INDEX('Capacity Backing (Hide)'!$A$5:$A$56,COLUMN(AV1),1),"")</f>
        <v>44557</v>
      </c>
      <c r="BE35" s="111" cm="1">
        <f t="array" aca="1" ref="BE35" ca="1">IFERROR(INDEX('Capacity Backing (Hide)'!$A$5:$A$56,COLUMN(AW1),1),"")</f>
        <v>44564</v>
      </c>
      <c r="BF35" s="111" cm="1">
        <f t="array" aca="1" ref="BF35" ca="1">IFERROR(INDEX('Capacity Backing (Hide)'!$A$5:$A$56,COLUMN(AX1),1),"")</f>
        <v>44571</v>
      </c>
      <c r="BG35" s="111" cm="1">
        <f t="array" aca="1" ref="BG35" ca="1">IFERROR(INDEX('Capacity Backing (Hide)'!$A$5:$A$56,COLUMN(AY1),1),"")</f>
        <v>44578</v>
      </c>
      <c r="BH35" s="112" cm="1">
        <f t="array" aca="1" ref="BH35" ca="1">IFERROR(INDEX('Capacity Backing (Hide)'!$A$5:$A$56,COLUMN(AZ1),1),"")</f>
        <v>44585</v>
      </c>
      <c r="BI35" s="108"/>
      <c r="BJ35" s="108"/>
      <c r="BK35" s="108"/>
      <c r="BL35" s="108"/>
      <c r="BM35" s="108"/>
      <c r="BN35" s="108"/>
      <c r="BO35" s="108"/>
      <c r="BP35" s="108"/>
      <c r="BQ35" s="108"/>
      <c r="BR35" s="108"/>
      <c r="BS35" s="108"/>
    </row>
    <row r="36" spans="1:71" x14ac:dyDescent="0.35">
      <c r="B36" t="str">
        <f>IF(Capacity!B10="","",Capacity!B10)</f>
        <v>Mrs Smith</v>
      </c>
      <c r="C36" s="29">
        <f>IF(Capacity!S10="","",Capacity!S10)</f>
        <v>52</v>
      </c>
      <c r="D36" s="113">
        <f>IF(C36="","",Capacity!T10)</f>
        <v>3600</v>
      </c>
      <c r="E36" s="29">
        <f>IF(B36="","",IF(COUNTBLANK($I36:$BH36)=52,52,COUNTA($I$36:$BH$36)))</f>
        <v>52</v>
      </c>
      <c r="F36" s="113">
        <f>IF(E36&gt;C36,Capacity!U10/'Capacity Summary'!E36,IF(Capacity!T10=0,"",Capacity!T10))</f>
        <v>3600</v>
      </c>
      <c r="G36" s="113">
        <f>IFERROR(INDEX('Capacity Backing (Hide)'!$B$57:$CW$57,1,MATCH('Capacity Summary'!$B36,'Capacity Backing (Hide)'!$B$2:$CW$2,0)),"")</f>
        <v>3600</v>
      </c>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row>
    <row r="37" spans="1:71" x14ac:dyDescent="0.35">
      <c r="B37" t="str">
        <f>IF(Capacity!B11="","",Capacity!B11)</f>
        <v>Mrs Smith (2)</v>
      </c>
      <c r="C37" s="29">
        <f>IF(Capacity!S11="","",Capacity!S11)</f>
        <v>52</v>
      </c>
      <c r="D37" s="113">
        <f>IF(C37="","",Capacity!T11)</f>
        <v>3600</v>
      </c>
      <c r="E37" s="29">
        <f>IF(B37="","",IF(COUNTBLANK($I37:$BH37)=52,52,COUNTA(I37:BH37)))</f>
        <v>52</v>
      </c>
      <c r="F37" s="113">
        <f>IF(E37&gt;C37,Capacity!U11/'Capacity Summary'!E37,IF(Capacity!T11=0,"",Capacity!T11))</f>
        <v>3600</v>
      </c>
      <c r="G37" s="113">
        <f>IFERROR(INDEX('Capacity Backing (Hide)'!$B$57:$CW$57,1,MATCH('Capacity Summary'!$B37,'Capacity Backing (Hide)'!$B$2:$CW$2,0)),"")</f>
        <v>3600</v>
      </c>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row>
    <row r="38" spans="1:71" x14ac:dyDescent="0.35">
      <c r="B38" t="str">
        <f>IF(Capacity!B12="","",Capacity!B12)</f>
        <v>Mrs Smith (3)</v>
      </c>
      <c r="C38" s="29">
        <f>IF(Capacity!S12="","",Capacity!S12)</f>
        <v>52</v>
      </c>
      <c r="D38" s="113">
        <f>IF(C38="","",Capacity!T12)</f>
        <v>3600</v>
      </c>
      <c r="E38" s="29">
        <f t="shared" ref="E38:E101" si="0">IF(B38="","",IF(COUNTBLANK($I38:$BH38)=52,52,COUNTA(I38:BH38)))</f>
        <v>52</v>
      </c>
      <c r="F38" s="113">
        <f>IF(E38&gt;C38,Capacity!U12/'Capacity Summary'!E38,IF(Capacity!T12=0,"",Capacity!T12))</f>
        <v>3600</v>
      </c>
      <c r="G38" s="113">
        <f>IFERROR(INDEX('Capacity Backing (Hide)'!$B$57:$CW$57,1,MATCH('Capacity Summary'!$B38,'Capacity Backing (Hide)'!$B$2:$CW$2,0)),"")</f>
        <v>3600</v>
      </c>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row>
    <row r="39" spans="1:71" x14ac:dyDescent="0.35">
      <c r="B39" t="str">
        <f>IF(Capacity!B13="","",Capacity!B13)</f>
        <v/>
      </c>
      <c r="C39" s="29" t="str">
        <f>IF(Capacity!S13="","",Capacity!S13)</f>
        <v/>
      </c>
      <c r="D39" s="113" t="str">
        <f>IF(C39="","",Capacity!T13)</f>
        <v/>
      </c>
      <c r="E39" s="29" t="str">
        <f t="shared" si="0"/>
        <v/>
      </c>
      <c r="F39" s="113" t="str">
        <f>IF(E39&gt;C39,Capacity!U13/'Capacity Summary'!E39,IF(Capacity!T13=0,"",Capacity!T13))</f>
        <v/>
      </c>
      <c r="G39" s="113" t="str">
        <f>IFERROR(INDEX('Capacity Backing (Hide)'!$B$57:$CW$57,1,MATCH('Capacity Summary'!$B39,'Capacity Backing (Hide)'!$B$2:$CW$2,0)),"")</f>
        <v/>
      </c>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row>
    <row r="40" spans="1:71" x14ac:dyDescent="0.35">
      <c r="B40" t="str">
        <f>IF(Capacity!B14="","",Capacity!B14)</f>
        <v/>
      </c>
      <c r="C40" s="29" t="str">
        <f>IF(Capacity!S14="","",Capacity!S14)</f>
        <v/>
      </c>
      <c r="D40" s="113" t="str">
        <f>IF(C40="","",Capacity!T14)</f>
        <v/>
      </c>
      <c r="E40" s="29" t="str">
        <f t="shared" si="0"/>
        <v/>
      </c>
      <c r="F40" s="113" t="str">
        <f>IF(E40&gt;C40,Capacity!U14/'Capacity Summary'!E40,IF(Capacity!T14=0,"",Capacity!T14))</f>
        <v/>
      </c>
      <c r="G40" s="113" t="str">
        <f>IFERROR(INDEX('Capacity Backing (Hide)'!$B$57:$CW$57,1,MATCH('Capacity Summary'!$B40,'Capacity Backing (Hide)'!$B$2:$CW$2,0)),"")</f>
        <v/>
      </c>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row>
    <row r="41" spans="1:71" x14ac:dyDescent="0.35">
      <c r="B41" t="str">
        <f>IF(Capacity!B15="","",Capacity!B15)</f>
        <v/>
      </c>
      <c r="C41" s="29" t="str">
        <f>IF(Capacity!S15="","",Capacity!S15)</f>
        <v/>
      </c>
      <c r="D41" s="113" t="str">
        <f>IF(C41="","",Capacity!T15)</f>
        <v/>
      </c>
      <c r="E41" s="29" t="str">
        <f t="shared" si="0"/>
        <v/>
      </c>
      <c r="F41" s="113" t="str">
        <f>IF(E41&gt;C41,Capacity!U15/'Capacity Summary'!E41,IF(Capacity!T15=0,"",Capacity!T15))</f>
        <v/>
      </c>
      <c r="G41" s="113" t="str">
        <f>IFERROR(INDEX('Capacity Backing (Hide)'!$B$57:$CW$57,1,MATCH('Capacity Summary'!$B41,'Capacity Backing (Hide)'!$B$2:$CW$2,0)),"")</f>
        <v/>
      </c>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row>
    <row r="42" spans="1:71" x14ac:dyDescent="0.35">
      <c r="B42" t="str">
        <f>IF(Capacity!B16="","",Capacity!B16)</f>
        <v/>
      </c>
      <c r="C42" s="29" t="str">
        <f>IF(Capacity!S16="","",Capacity!S16)</f>
        <v/>
      </c>
      <c r="D42" s="113" t="str">
        <f>IF(C42="","",Capacity!T16)</f>
        <v/>
      </c>
      <c r="E42" s="29" t="str">
        <f t="shared" si="0"/>
        <v/>
      </c>
      <c r="F42" s="113" t="str">
        <f>IF(E42&gt;C42,Capacity!U16/'Capacity Summary'!E42,IF(Capacity!T16=0,"",Capacity!T16))</f>
        <v/>
      </c>
      <c r="G42" s="113" t="str">
        <f>IFERROR(INDEX('Capacity Backing (Hide)'!$B$57:$CW$57,1,MATCH('Capacity Summary'!$B42,'Capacity Backing (Hide)'!$B$2:$CW$2,0)),"")</f>
        <v/>
      </c>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row>
    <row r="43" spans="1:71" x14ac:dyDescent="0.35">
      <c r="B43" t="str">
        <f>IF(Capacity!B17="","",Capacity!B17)</f>
        <v/>
      </c>
      <c r="C43" s="29" t="str">
        <f>IF(Capacity!S17="","",Capacity!S17)</f>
        <v/>
      </c>
      <c r="D43" s="113" t="str">
        <f>IF(C43="","",Capacity!T17)</f>
        <v/>
      </c>
      <c r="E43" s="29" t="str">
        <f t="shared" si="0"/>
        <v/>
      </c>
      <c r="F43" s="113" t="str">
        <f>IF(E43&gt;C43,Capacity!U17/'Capacity Summary'!E43,IF(Capacity!T17=0,"",Capacity!T17))</f>
        <v/>
      </c>
      <c r="G43" s="113" t="str">
        <f>IFERROR(INDEX('Capacity Backing (Hide)'!$B$57:$CW$57,1,MATCH('Capacity Summary'!$B43,'Capacity Backing (Hide)'!$B$2:$CW$2,0)),"")</f>
        <v/>
      </c>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row>
    <row r="44" spans="1:71" x14ac:dyDescent="0.35">
      <c r="B44" t="str">
        <f>IF(Capacity!B18="","",Capacity!B18)</f>
        <v/>
      </c>
      <c r="C44" s="29" t="str">
        <f>IF(Capacity!S18="","",Capacity!S18)</f>
        <v/>
      </c>
      <c r="D44" s="113" t="str">
        <f>IF(C44="","",Capacity!T18)</f>
        <v/>
      </c>
      <c r="E44" s="29" t="str">
        <f t="shared" si="0"/>
        <v/>
      </c>
      <c r="F44" s="113" t="str">
        <f>IF(E44&gt;C44,Capacity!U18/'Capacity Summary'!E44,IF(Capacity!T18=0,"",Capacity!T18))</f>
        <v/>
      </c>
      <c r="G44" s="113" t="str">
        <f>IFERROR(INDEX('Capacity Backing (Hide)'!$B$57:$CW$57,1,MATCH('Capacity Summary'!$B44,'Capacity Backing (Hide)'!$B$2:$CW$2,0)),"")</f>
        <v/>
      </c>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row>
    <row r="45" spans="1:71" x14ac:dyDescent="0.35">
      <c r="B45" t="str">
        <f>IF(Capacity!B19="","",Capacity!B19)</f>
        <v/>
      </c>
      <c r="C45" s="29" t="str">
        <f>IF(Capacity!S19="","",Capacity!S19)</f>
        <v/>
      </c>
      <c r="D45" s="113" t="str">
        <f>IF(C45="","",Capacity!T19)</f>
        <v/>
      </c>
      <c r="E45" s="29" t="str">
        <f t="shared" si="0"/>
        <v/>
      </c>
      <c r="F45" s="113" t="str">
        <f>IF(E45&gt;C45,Capacity!U19/'Capacity Summary'!E45,IF(Capacity!T19=0,"",Capacity!T19))</f>
        <v/>
      </c>
      <c r="G45" s="113" t="str">
        <f>IFERROR(INDEX('Capacity Backing (Hide)'!$B$57:$CW$57,1,MATCH('Capacity Summary'!$B45,'Capacity Backing (Hide)'!$B$2:$CW$2,0)),"")</f>
        <v/>
      </c>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row>
    <row r="46" spans="1:71" x14ac:dyDescent="0.35">
      <c r="B46" t="str">
        <f>IF(Capacity!B20="","",Capacity!B20)</f>
        <v/>
      </c>
      <c r="C46" s="29" t="str">
        <f>IF(Capacity!S20="","",Capacity!S20)</f>
        <v/>
      </c>
      <c r="D46" s="113" t="str">
        <f>IF(C46="","",Capacity!T20)</f>
        <v/>
      </c>
      <c r="E46" s="29" t="str">
        <f t="shared" si="0"/>
        <v/>
      </c>
      <c r="F46" s="113" t="str">
        <f>IF(E46&gt;C46,Capacity!U20/'Capacity Summary'!E46,IF(Capacity!T20=0,"",Capacity!T20))</f>
        <v/>
      </c>
      <c r="G46" s="113" t="str">
        <f>IFERROR(INDEX('Capacity Backing (Hide)'!$B$57:$CW$57,1,MATCH('Capacity Summary'!$B46,'Capacity Backing (Hide)'!$B$2:$CW$2,0)),"")</f>
        <v/>
      </c>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row>
    <row r="47" spans="1:71" x14ac:dyDescent="0.35">
      <c r="B47" t="str">
        <f>IF(Capacity!B21="","",Capacity!B21)</f>
        <v/>
      </c>
      <c r="C47" s="29" t="str">
        <f>IF(Capacity!S21="","",Capacity!S21)</f>
        <v/>
      </c>
      <c r="D47" s="113" t="str">
        <f>IF(C47="","",Capacity!T21)</f>
        <v/>
      </c>
      <c r="E47" s="29" t="str">
        <f t="shared" si="0"/>
        <v/>
      </c>
      <c r="F47" s="113" t="str">
        <f>IF(E47&gt;C47,Capacity!U21/'Capacity Summary'!E47,IF(Capacity!T21=0,"",Capacity!T21))</f>
        <v/>
      </c>
      <c r="G47" s="113" t="str">
        <f>IFERROR(INDEX('Capacity Backing (Hide)'!$B$57:$CW$57,1,MATCH('Capacity Summary'!$B47,'Capacity Backing (Hide)'!$B$2:$CW$2,0)),"")</f>
        <v/>
      </c>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row>
    <row r="48" spans="1:71" x14ac:dyDescent="0.35">
      <c r="B48" t="str">
        <f>IF(Capacity!B22="","",Capacity!B22)</f>
        <v/>
      </c>
      <c r="C48" s="29" t="str">
        <f>IF(Capacity!S22="","",Capacity!S22)</f>
        <v/>
      </c>
      <c r="D48" s="113" t="str">
        <f>IF(C48="","",Capacity!T22)</f>
        <v/>
      </c>
      <c r="E48" s="29" t="str">
        <f t="shared" si="0"/>
        <v/>
      </c>
      <c r="F48" s="113" t="str">
        <f>IF(E48&gt;C48,Capacity!U22/'Capacity Summary'!E48,IF(Capacity!T22=0,"",Capacity!T22))</f>
        <v/>
      </c>
      <c r="G48" s="113" t="str">
        <f>IFERROR(INDEX('Capacity Backing (Hide)'!$B$57:$CW$57,1,MATCH('Capacity Summary'!$B48,'Capacity Backing (Hide)'!$B$2:$CW$2,0)),"")</f>
        <v/>
      </c>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row>
    <row r="49" spans="2:60" x14ac:dyDescent="0.35">
      <c r="B49" t="str">
        <f>IF(Capacity!B23="","",Capacity!B23)</f>
        <v/>
      </c>
      <c r="C49" s="29" t="str">
        <f>IF(Capacity!S23="","",Capacity!S23)</f>
        <v/>
      </c>
      <c r="D49" s="113" t="str">
        <f>IF(C49="","",Capacity!T23)</f>
        <v/>
      </c>
      <c r="E49" s="29" t="str">
        <f t="shared" si="0"/>
        <v/>
      </c>
      <c r="F49" s="113" t="str">
        <f>IF(E49&gt;C49,Capacity!U23/'Capacity Summary'!E49,IF(Capacity!T23=0,"",Capacity!T23))</f>
        <v/>
      </c>
      <c r="G49" s="113" t="str">
        <f>IFERROR(INDEX('Capacity Backing (Hide)'!$B$57:$CW$57,1,MATCH('Capacity Summary'!$B49,'Capacity Backing (Hide)'!$B$2:$CW$2,0)),"")</f>
        <v/>
      </c>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row>
    <row r="50" spans="2:60" x14ac:dyDescent="0.35">
      <c r="B50" t="str">
        <f>IF(Capacity!B24="","",Capacity!B24)</f>
        <v/>
      </c>
      <c r="C50" s="29" t="str">
        <f>IF(Capacity!S24="","",Capacity!S24)</f>
        <v/>
      </c>
      <c r="D50" s="113" t="str">
        <f>IF(C50="","",Capacity!T24)</f>
        <v/>
      </c>
      <c r="E50" s="29" t="str">
        <f t="shared" si="0"/>
        <v/>
      </c>
      <c r="F50" s="113" t="str">
        <f>IF(E50&gt;C50,Capacity!U24/'Capacity Summary'!E50,IF(Capacity!T24=0,"",Capacity!T24))</f>
        <v/>
      </c>
      <c r="G50" s="113" t="str">
        <f>IFERROR(INDEX('Capacity Backing (Hide)'!$B$57:$CW$57,1,MATCH('Capacity Summary'!$B50,'Capacity Backing (Hide)'!$B$2:$CW$2,0)),"")</f>
        <v/>
      </c>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row>
    <row r="51" spans="2:60" x14ac:dyDescent="0.35">
      <c r="B51" t="str">
        <f>IF(Capacity!B25="","",Capacity!B25)</f>
        <v/>
      </c>
      <c r="C51" s="29" t="str">
        <f>IF(Capacity!S25="","",Capacity!S25)</f>
        <v/>
      </c>
      <c r="D51" s="113" t="str">
        <f>IF(C51="","",Capacity!T25)</f>
        <v/>
      </c>
      <c r="E51" s="29" t="str">
        <f t="shared" si="0"/>
        <v/>
      </c>
      <c r="F51" s="113" t="str">
        <f>IF(E51&gt;C51,Capacity!U25/'Capacity Summary'!E51,IF(Capacity!T25=0,"",Capacity!T25))</f>
        <v/>
      </c>
      <c r="G51" s="113" t="str">
        <f>IFERROR(INDEX('Capacity Backing (Hide)'!$B$57:$CW$57,1,MATCH('Capacity Summary'!$B51,'Capacity Backing (Hide)'!$B$2:$CW$2,0)),"")</f>
        <v/>
      </c>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row>
    <row r="52" spans="2:60" x14ac:dyDescent="0.35">
      <c r="B52" t="str">
        <f>IF(Capacity!B26="","",Capacity!B26)</f>
        <v/>
      </c>
      <c r="C52" s="29" t="str">
        <f>IF(Capacity!S26="","",Capacity!S26)</f>
        <v/>
      </c>
      <c r="D52" s="113" t="str">
        <f>IF(C52="","",Capacity!T26)</f>
        <v/>
      </c>
      <c r="E52" s="29" t="str">
        <f t="shared" si="0"/>
        <v/>
      </c>
      <c r="F52" s="113" t="str">
        <f>IF(E52&gt;C52,Capacity!U26/'Capacity Summary'!E52,IF(Capacity!T26=0,"",Capacity!T26))</f>
        <v/>
      </c>
      <c r="G52" s="113" t="str">
        <f>IFERROR(INDEX('Capacity Backing (Hide)'!$B$57:$CW$57,1,MATCH('Capacity Summary'!$B52,'Capacity Backing (Hide)'!$B$2:$CW$2,0)),"")</f>
        <v/>
      </c>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row>
    <row r="53" spans="2:60" x14ac:dyDescent="0.35">
      <c r="B53" t="str">
        <f>IF(Capacity!B27="","",Capacity!B27)</f>
        <v/>
      </c>
      <c r="C53" s="29" t="str">
        <f>IF(Capacity!S27="","",Capacity!S27)</f>
        <v/>
      </c>
      <c r="D53" s="113" t="str">
        <f>IF(C53="","",Capacity!T27)</f>
        <v/>
      </c>
      <c r="E53" s="29" t="str">
        <f t="shared" si="0"/>
        <v/>
      </c>
      <c r="F53" s="113" t="str">
        <f>IF(E53&gt;C53,Capacity!U27/'Capacity Summary'!E53,IF(Capacity!T27=0,"",Capacity!T27))</f>
        <v/>
      </c>
      <c r="G53" s="113" t="str">
        <f>IFERROR(INDEX('Capacity Backing (Hide)'!$B$57:$CW$57,1,MATCH('Capacity Summary'!$B53,'Capacity Backing (Hide)'!$B$2:$CW$2,0)),"")</f>
        <v/>
      </c>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row>
    <row r="54" spans="2:60" x14ac:dyDescent="0.35">
      <c r="B54" t="str">
        <f>IF(Capacity!B28="","",Capacity!B28)</f>
        <v/>
      </c>
      <c r="C54" s="29" t="str">
        <f>IF(Capacity!S28="","",Capacity!S28)</f>
        <v/>
      </c>
      <c r="D54" s="113" t="str">
        <f>IF(C54="","",Capacity!T28)</f>
        <v/>
      </c>
      <c r="E54" s="29" t="str">
        <f t="shared" si="0"/>
        <v/>
      </c>
      <c r="F54" s="113" t="str">
        <f>IF(E54&gt;C54,Capacity!U28/'Capacity Summary'!E54,IF(Capacity!T28=0,"",Capacity!T28))</f>
        <v/>
      </c>
      <c r="G54" s="113" t="str">
        <f>IFERROR(INDEX('Capacity Backing (Hide)'!$B$57:$CW$57,1,MATCH('Capacity Summary'!$B54,'Capacity Backing (Hide)'!$B$2:$CW$2,0)),"")</f>
        <v/>
      </c>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row>
    <row r="55" spans="2:60" x14ac:dyDescent="0.35">
      <c r="B55" t="str">
        <f>IF(Capacity!B29="","",Capacity!B29)</f>
        <v/>
      </c>
      <c r="C55" s="29" t="str">
        <f>IF(Capacity!S29="","",Capacity!S29)</f>
        <v/>
      </c>
      <c r="D55" s="113" t="str">
        <f>IF(C55="","",Capacity!T29)</f>
        <v/>
      </c>
      <c r="E55" s="29" t="str">
        <f t="shared" si="0"/>
        <v/>
      </c>
      <c r="F55" s="113" t="str">
        <f>IF(E55&gt;C55,Capacity!U29/'Capacity Summary'!E55,IF(Capacity!T29=0,"",Capacity!T29))</f>
        <v/>
      </c>
      <c r="G55" s="113" t="str">
        <f>IFERROR(INDEX('Capacity Backing (Hide)'!$B$57:$CW$57,1,MATCH('Capacity Summary'!$B55,'Capacity Backing (Hide)'!$B$2:$CW$2,0)),"")</f>
        <v/>
      </c>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row>
    <row r="56" spans="2:60" x14ac:dyDescent="0.35">
      <c r="B56" t="str">
        <f>IF(Capacity!B30="","",Capacity!B30)</f>
        <v/>
      </c>
      <c r="C56" s="29" t="str">
        <f>IF(Capacity!S30="","",Capacity!S30)</f>
        <v/>
      </c>
      <c r="D56" s="113" t="str">
        <f>IF(C56="","",Capacity!T30)</f>
        <v/>
      </c>
      <c r="E56" s="29" t="str">
        <f t="shared" si="0"/>
        <v/>
      </c>
      <c r="F56" s="113" t="str">
        <f>IF(E56&gt;C56,Capacity!U30/'Capacity Summary'!E56,IF(Capacity!T30=0,"",Capacity!T30))</f>
        <v/>
      </c>
      <c r="G56" s="113" t="str">
        <f>IFERROR(INDEX('Capacity Backing (Hide)'!$B$57:$CW$57,1,MATCH('Capacity Summary'!$B56,'Capacity Backing (Hide)'!$B$2:$CW$2,0)),"")</f>
        <v/>
      </c>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row>
    <row r="57" spans="2:60" x14ac:dyDescent="0.35">
      <c r="B57" t="str">
        <f>IF(Capacity!B31="","",Capacity!B31)</f>
        <v/>
      </c>
      <c r="C57" s="29" t="str">
        <f>IF(Capacity!S31="","",Capacity!S31)</f>
        <v/>
      </c>
      <c r="D57" s="113" t="str">
        <f>IF(C57="","",Capacity!T31)</f>
        <v/>
      </c>
      <c r="E57" s="29" t="str">
        <f t="shared" si="0"/>
        <v/>
      </c>
      <c r="F57" s="113" t="str">
        <f>IF(E57&gt;C57,Capacity!U31/'Capacity Summary'!E57,IF(Capacity!T31=0,"",Capacity!T31))</f>
        <v/>
      </c>
      <c r="G57" s="113" t="str">
        <f>IFERROR(INDEX('Capacity Backing (Hide)'!$B$57:$CW$57,1,MATCH('Capacity Summary'!$B57,'Capacity Backing (Hide)'!$B$2:$CW$2,0)),"")</f>
        <v/>
      </c>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row>
    <row r="58" spans="2:60" x14ac:dyDescent="0.35">
      <c r="B58" t="str">
        <f>IF(Capacity!B32="","",Capacity!B32)</f>
        <v/>
      </c>
      <c r="C58" s="29" t="str">
        <f>IF(Capacity!S32="","",Capacity!S32)</f>
        <v/>
      </c>
      <c r="D58" s="113" t="str">
        <f>IF(C58="","",Capacity!T32)</f>
        <v/>
      </c>
      <c r="E58" s="29" t="str">
        <f t="shared" si="0"/>
        <v/>
      </c>
      <c r="F58" s="113" t="str">
        <f>IF(E58&gt;C58,Capacity!U32/'Capacity Summary'!E58,IF(Capacity!T32=0,"",Capacity!T32))</f>
        <v/>
      </c>
      <c r="G58" s="113" t="str">
        <f>IFERROR(INDEX('Capacity Backing (Hide)'!$B$57:$CW$57,1,MATCH('Capacity Summary'!$B58,'Capacity Backing (Hide)'!$B$2:$CW$2,0)),"")</f>
        <v/>
      </c>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row>
    <row r="59" spans="2:60" x14ac:dyDescent="0.35">
      <c r="B59" t="str">
        <f>IF(Capacity!B33="","",Capacity!B33)</f>
        <v/>
      </c>
      <c r="C59" s="29" t="str">
        <f>IF(Capacity!S33="","",Capacity!S33)</f>
        <v/>
      </c>
      <c r="D59" s="113" t="str">
        <f>IF(C59="","",Capacity!T33)</f>
        <v/>
      </c>
      <c r="E59" s="29" t="str">
        <f t="shared" si="0"/>
        <v/>
      </c>
      <c r="F59" s="113" t="str">
        <f>IF(E59&gt;C59,Capacity!U33/'Capacity Summary'!E59,IF(Capacity!T33=0,"",Capacity!T33))</f>
        <v/>
      </c>
      <c r="G59" s="113" t="str">
        <f>IFERROR(INDEX('Capacity Backing (Hide)'!$B$57:$CW$57,1,MATCH('Capacity Summary'!$B59,'Capacity Backing (Hide)'!$B$2:$CW$2,0)),"")</f>
        <v/>
      </c>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row>
    <row r="60" spans="2:60" x14ac:dyDescent="0.35">
      <c r="B60" t="str">
        <f>IF(Capacity!B34="","",Capacity!B34)</f>
        <v/>
      </c>
      <c r="C60" s="29" t="str">
        <f>IF(Capacity!S34="","",Capacity!S34)</f>
        <v/>
      </c>
      <c r="D60" s="113" t="str">
        <f>IF(C60="","",Capacity!T34)</f>
        <v/>
      </c>
      <c r="E60" s="29" t="str">
        <f t="shared" si="0"/>
        <v/>
      </c>
      <c r="F60" s="113" t="str">
        <f>IF(E60&gt;C60,Capacity!U34/'Capacity Summary'!E60,IF(Capacity!T34=0,"",Capacity!T34))</f>
        <v/>
      </c>
      <c r="G60" s="113" t="str">
        <f>IFERROR(INDEX('Capacity Backing (Hide)'!$B$57:$CW$57,1,MATCH('Capacity Summary'!$B60,'Capacity Backing (Hide)'!$B$2:$CW$2,0)),"")</f>
        <v/>
      </c>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row>
    <row r="61" spans="2:60" x14ac:dyDescent="0.35">
      <c r="B61" t="str">
        <f>IF(Capacity!B35="","",Capacity!B35)</f>
        <v/>
      </c>
      <c r="C61" s="29" t="str">
        <f>IF(Capacity!S35="","",Capacity!S35)</f>
        <v/>
      </c>
      <c r="D61" s="113" t="str">
        <f>IF(C61="","",Capacity!T35)</f>
        <v/>
      </c>
      <c r="E61" s="29" t="str">
        <f t="shared" si="0"/>
        <v/>
      </c>
      <c r="F61" s="113" t="str">
        <f>IF(E61&gt;C61,Capacity!U35/'Capacity Summary'!E61,IF(Capacity!T35=0,"",Capacity!T35))</f>
        <v/>
      </c>
      <c r="G61" s="113" t="str">
        <f>IFERROR(INDEX('Capacity Backing (Hide)'!$B$57:$CW$57,1,MATCH('Capacity Summary'!$B61,'Capacity Backing (Hide)'!$B$2:$CW$2,0)),"")</f>
        <v/>
      </c>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row>
    <row r="62" spans="2:60" x14ac:dyDescent="0.35">
      <c r="B62" t="str">
        <f>IF(Capacity!B36="","",Capacity!B36)</f>
        <v/>
      </c>
      <c r="C62" s="29" t="str">
        <f>IF(Capacity!S36="","",Capacity!S36)</f>
        <v/>
      </c>
      <c r="D62" s="113" t="str">
        <f>IF(C62="","",Capacity!T36)</f>
        <v/>
      </c>
      <c r="E62" s="29" t="str">
        <f t="shared" si="0"/>
        <v/>
      </c>
      <c r="F62" s="113" t="str">
        <f>IF(E62&gt;C62,Capacity!U36/'Capacity Summary'!E62,IF(Capacity!T36=0,"",Capacity!T36))</f>
        <v/>
      </c>
      <c r="G62" s="113" t="str">
        <f>IFERROR(INDEX('Capacity Backing (Hide)'!$B$57:$CW$57,1,MATCH('Capacity Summary'!$B62,'Capacity Backing (Hide)'!$B$2:$CW$2,0)),"")</f>
        <v/>
      </c>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row>
    <row r="63" spans="2:60" x14ac:dyDescent="0.35">
      <c r="B63" t="str">
        <f>IF(Capacity!B37="","",Capacity!B37)</f>
        <v/>
      </c>
      <c r="C63" s="29" t="str">
        <f>IF(Capacity!S37="","",Capacity!S37)</f>
        <v/>
      </c>
      <c r="D63" s="113" t="str">
        <f>IF(C63="","",Capacity!T37)</f>
        <v/>
      </c>
      <c r="E63" s="29" t="str">
        <f t="shared" si="0"/>
        <v/>
      </c>
      <c r="F63" s="113" t="str">
        <f>IF(E63&gt;C63,Capacity!U37/'Capacity Summary'!E63,IF(Capacity!T37=0,"",Capacity!T37))</f>
        <v/>
      </c>
      <c r="G63" s="113" t="str">
        <f>IFERROR(INDEX('Capacity Backing (Hide)'!$B$57:$CW$57,1,MATCH('Capacity Summary'!$B63,'Capacity Backing (Hide)'!$B$2:$CW$2,0)),"")</f>
        <v/>
      </c>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row>
    <row r="64" spans="2:60" x14ac:dyDescent="0.35">
      <c r="B64" t="str">
        <f>IF(Capacity!B38="","",Capacity!B38)</f>
        <v/>
      </c>
      <c r="C64" s="29" t="str">
        <f>IF(Capacity!S38="","",Capacity!S38)</f>
        <v/>
      </c>
      <c r="D64" s="113" t="str">
        <f>IF(C64="","",Capacity!T38)</f>
        <v/>
      </c>
      <c r="E64" s="29" t="str">
        <f t="shared" si="0"/>
        <v/>
      </c>
      <c r="F64" s="113" t="str">
        <f>IF(E64&gt;C64,Capacity!U38/'Capacity Summary'!E64,IF(Capacity!T38=0,"",Capacity!T38))</f>
        <v/>
      </c>
      <c r="G64" s="113" t="str">
        <f>IFERROR(INDEX('Capacity Backing (Hide)'!$B$57:$CW$57,1,MATCH('Capacity Summary'!$B64,'Capacity Backing (Hide)'!$B$2:$CW$2,0)),"")</f>
        <v/>
      </c>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row>
    <row r="65" spans="2:60" x14ac:dyDescent="0.35">
      <c r="B65" t="str">
        <f>IF(Capacity!B39="","",Capacity!B39)</f>
        <v/>
      </c>
      <c r="C65" s="29" t="str">
        <f>IF(Capacity!S39="","",Capacity!S39)</f>
        <v/>
      </c>
      <c r="D65" s="113" t="str">
        <f>IF(C65="","",Capacity!T39)</f>
        <v/>
      </c>
      <c r="E65" s="29" t="str">
        <f t="shared" si="0"/>
        <v/>
      </c>
      <c r="F65" s="113" t="str">
        <f>IF(E65&gt;C65,Capacity!U39/'Capacity Summary'!E65,IF(Capacity!T39=0,"",Capacity!T39))</f>
        <v/>
      </c>
      <c r="G65" s="113" t="str">
        <f>IFERROR(INDEX('Capacity Backing (Hide)'!$B$57:$CW$57,1,MATCH('Capacity Summary'!$B65,'Capacity Backing (Hide)'!$B$2:$CW$2,0)),"")</f>
        <v/>
      </c>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row>
    <row r="66" spans="2:60" x14ac:dyDescent="0.35">
      <c r="B66" t="str">
        <f>IF(Capacity!B40="","",Capacity!B40)</f>
        <v/>
      </c>
      <c r="C66" s="29" t="str">
        <f>IF(Capacity!S40="","",Capacity!S40)</f>
        <v/>
      </c>
      <c r="D66" s="113" t="str">
        <f>IF(C66="","",Capacity!T40)</f>
        <v/>
      </c>
      <c r="E66" s="29" t="str">
        <f t="shared" si="0"/>
        <v/>
      </c>
      <c r="F66" s="113" t="str">
        <f>IF(E66&gt;C66,Capacity!U40/'Capacity Summary'!E66,IF(Capacity!T40=0,"",Capacity!T40))</f>
        <v/>
      </c>
      <c r="G66" s="113" t="str">
        <f>IFERROR(INDEX('Capacity Backing (Hide)'!$B$57:$CW$57,1,MATCH('Capacity Summary'!$B66,'Capacity Backing (Hide)'!$B$2:$CW$2,0)),"")</f>
        <v/>
      </c>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row>
    <row r="67" spans="2:60" x14ac:dyDescent="0.35">
      <c r="B67" t="str">
        <f>IF(Capacity!B41="","",Capacity!B41)</f>
        <v/>
      </c>
      <c r="C67" s="29" t="str">
        <f>IF(Capacity!S41="","",Capacity!S41)</f>
        <v/>
      </c>
      <c r="D67" s="113" t="str">
        <f>IF(C67="","",Capacity!T41)</f>
        <v/>
      </c>
      <c r="E67" s="29" t="str">
        <f t="shared" si="0"/>
        <v/>
      </c>
      <c r="F67" s="113" t="str">
        <f>IF(E67&gt;C67,Capacity!U41/'Capacity Summary'!E67,IF(Capacity!T41=0,"",Capacity!T41))</f>
        <v/>
      </c>
      <c r="G67" s="113" t="str">
        <f>IFERROR(INDEX('Capacity Backing (Hide)'!$B$57:$CW$57,1,MATCH('Capacity Summary'!$B67,'Capacity Backing (Hide)'!$B$2:$CW$2,0)),"")</f>
        <v/>
      </c>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row>
    <row r="68" spans="2:60" x14ac:dyDescent="0.35">
      <c r="B68" t="str">
        <f>IF(Capacity!B42="","",Capacity!B42)</f>
        <v/>
      </c>
      <c r="C68" s="29" t="str">
        <f>IF(Capacity!S42="","",Capacity!S42)</f>
        <v/>
      </c>
      <c r="D68" s="113" t="str">
        <f>IF(C68="","",Capacity!T42)</f>
        <v/>
      </c>
      <c r="E68" s="29" t="str">
        <f t="shared" si="0"/>
        <v/>
      </c>
      <c r="F68" s="113" t="str">
        <f>IF(E68&gt;C68,Capacity!U42/'Capacity Summary'!E68,IF(Capacity!T42=0,"",Capacity!T42))</f>
        <v/>
      </c>
      <c r="G68" s="113" t="str">
        <f>IFERROR(INDEX('Capacity Backing (Hide)'!$B$57:$CW$57,1,MATCH('Capacity Summary'!$B68,'Capacity Backing (Hide)'!$B$2:$CW$2,0)),"")</f>
        <v/>
      </c>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row>
    <row r="69" spans="2:60" x14ac:dyDescent="0.35">
      <c r="B69" t="str">
        <f>IF(Capacity!B43="","",Capacity!B43)</f>
        <v/>
      </c>
      <c r="C69" s="29" t="str">
        <f>IF(Capacity!S43="","",Capacity!S43)</f>
        <v/>
      </c>
      <c r="D69" s="113" t="str">
        <f>IF(C69="","",Capacity!T43)</f>
        <v/>
      </c>
      <c r="E69" s="29" t="str">
        <f t="shared" si="0"/>
        <v/>
      </c>
      <c r="F69" s="113" t="str">
        <f>IF(E69&gt;C69,Capacity!U43/'Capacity Summary'!E69,IF(Capacity!T43=0,"",Capacity!T43))</f>
        <v/>
      </c>
      <c r="G69" s="113" t="str">
        <f>IFERROR(INDEX('Capacity Backing (Hide)'!$B$57:$CW$57,1,MATCH('Capacity Summary'!$B69,'Capacity Backing (Hide)'!$B$2:$CW$2,0)),"")</f>
        <v/>
      </c>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row>
    <row r="70" spans="2:60" x14ac:dyDescent="0.35">
      <c r="B70" t="str">
        <f>IF(Capacity!B44="","",Capacity!B44)</f>
        <v/>
      </c>
      <c r="C70" s="29" t="str">
        <f>IF(Capacity!S44="","",Capacity!S44)</f>
        <v/>
      </c>
      <c r="D70" s="113" t="str">
        <f>IF(C70="","",Capacity!T44)</f>
        <v/>
      </c>
      <c r="E70" s="29" t="str">
        <f t="shared" si="0"/>
        <v/>
      </c>
      <c r="F70" s="113" t="str">
        <f>IF(E70&gt;C70,Capacity!U44/'Capacity Summary'!E70,IF(Capacity!T44=0,"",Capacity!T44))</f>
        <v/>
      </c>
      <c r="G70" s="113" t="str">
        <f>IFERROR(INDEX('Capacity Backing (Hide)'!$B$57:$CW$57,1,MATCH('Capacity Summary'!$B70,'Capacity Backing (Hide)'!$B$2:$CW$2,0)),"")</f>
        <v/>
      </c>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row>
    <row r="71" spans="2:60" x14ac:dyDescent="0.35">
      <c r="B71" t="str">
        <f>IF(Capacity!B45="","",Capacity!B45)</f>
        <v/>
      </c>
      <c r="C71" s="29" t="str">
        <f>IF(Capacity!S45="","",Capacity!S45)</f>
        <v/>
      </c>
      <c r="D71" s="113" t="str">
        <f>IF(C71="","",Capacity!T45)</f>
        <v/>
      </c>
      <c r="E71" s="29" t="str">
        <f t="shared" si="0"/>
        <v/>
      </c>
      <c r="F71" s="113" t="str">
        <f>IF(E71&gt;C71,Capacity!U45/'Capacity Summary'!E71,IF(Capacity!T45=0,"",Capacity!T45))</f>
        <v/>
      </c>
      <c r="G71" s="113" t="str">
        <f>IFERROR(INDEX('Capacity Backing (Hide)'!$B$57:$CW$57,1,MATCH('Capacity Summary'!$B71,'Capacity Backing (Hide)'!$B$2:$CW$2,0)),"")</f>
        <v/>
      </c>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row>
    <row r="72" spans="2:60" x14ac:dyDescent="0.35">
      <c r="B72" t="str">
        <f>IF(Capacity!B46="","",Capacity!B46)</f>
        <v/>
      </c>
      <c r="C72" s="29" t="str">
        <f>IF(Capacity!S46="","",Capacity!S46)</f>
        <v/>
      </c>
      <c r="D72" s="113" t="str">
        <f>IF(C72="","",Capacity!T46)</f>
        <v/>
      </c>
      <c r="E72" s="29" t="str">
        <f t="shared" si="0"/>
        <v/>
      </c>
      <c r="F72" s="113" t="str">
        <f>IF(E72&gt;C72,Capacity!U46/'Capacity Summary'!E72,IF(Capacity!T46=0,"",Capacity!T46))</f>
        <v/>
      </c>
      <c r="G72" s="113" t="str">
        <f>IFERROR(INDEX('Capacity Backing (Hide)'!$B$57:$CW$57,1,MATCH('Capacity Summary'!$B72,'Capacity Backing (Hide)'!$B$2:$CW$2,0)),"")</f>
        <v/>
      </c>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row>
    <row r="73" spans="2:60" x14ac:dyDescent="0.35">
      <c r="B73" t="str">
        <f>IF(Capacity!B47="","",Capacity!B47)</f>
        <v/>
      </c>
      <c r="C73" s="29" t="str">
        <f>IF(Capacity!S47="","",Capacity!S47)</f>
        <v/>
      </c>
      <c r="D73" s="113" t="str">
        <f>IF(C73="","",Capacity!T47)</f>
        <v/>
      </c>
      <c r="E73" s="29" t="str">
        <f t="shared" si="0"/>
        <v/>
      </c>
      <c r="F73" s="113" t="str">
        <f>IF(E73&gt;C73,Capacity!U47/'Capacity Summary'!E73,IF(Capacity!T47=0,"",Capacity!T47))</f>
        <v/>
      </c>
      <c r="G73" s="113" t="str">
        <f>IFERROR(INDEX('Capacity Backing (Hide)'!$B$57:$CW$57,1,MATCH('Capacity Summary'!$B73,'Capacity Backing (Hide)'!$B$2:$CW$2,0)),"")</f>
        <v/>
      </c>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row>
    <row r="74" spans="2:60" x14ac:dyDescent="0.35">
      <c r="B74" t="str">
        <f>IF(Capacity!B48="","",Capacity!B48)</f>
        <v/>
      </c>
      <c r="C74" s="29" t="str">
        <f>IF(Capacity!S48="","",Capacity!S48)</f>
        <v/>
      </c>
      <c r="D74" s="113" t="str">
        <f>IF(C74="","",Capacity!T48)</f>
        <v/>
      </c>
      <c r="E74" s="29" t="str">
        <f t="shared" si="0"/>
        <v/>
      </c>
      <c r="F74" s="113" t="str">
        <f>IF(E74&gt;C74,Capacity!U48/'Capacity Summary'!E74,IF(Capacity!T48=0,"",Capacity!T48))</f>
        <v/>
      </c>
      <c r="G74" s="113" t="str">
        <f>IFERROR(INDEX('Capacity Backing (Hide)'!$B$57:$CW$57,1,MATCH('Capacity Summary'!$B74,'Capacity Backing (Hide)'!$B$2:$CW$2,0)),"")</f>
        <v/>
      </c>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row>
    <row r="75" spans="2:60" x14ac:dyDescent="0.35">
      <c r="B75" t="str">
        <f>IF(Capacity!B49="","",Capacity!B49)</f>
        <v/>
      </c>
      <c r="C75" s="29" t="str">
        <f>IF(Capacity!S49="","",Capacity!S49)</f>
        <v/>
      </c>
      <c r="D75" s="113" t="str">
        <f>IF(C75="","",Capacity!T49)</f>
        <v/>
      </c>
      <c r="E75" s="29" t="str">
        <f t="shared" si="0"/>
        <v/>
      </c>
      <c r="F75" s="113" t="str">
        <f>IF(E75&gt;C75,Capacity!U49/'Capacity Summary'!E75,IF(Capacity!T49=0,"",Capacity!T49))</f>
        <v/>
      </c>
      <c r="G75" s="113" t="str">
        <f>IFERROR(INDEX('Capacity Backing (Hide)'!$B$57:$CW$57,1,MATCH('Capacity Summary'!$B75,'Capacity Backing (Hide)'!$B$2:$CW$2,0)),"")</f>
        <v/>
      </c>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row>
    <row r="76" spans="2:60" x14ac:dyDescent="0.35">
      <c r="B76" t="str">
        <f>IF(Capacity!B50="","",Capacity!B50)</f>
        <v/>
      </c>
      <c r="C76" s="29" t="str">
        <f>IF(Capacity!S50="","",Capacity!S50)</f>
        <v/>
      </c>
      <c r="D76" s="113" t="str">
        <f>IF(C76="","",Capacity!T50)</f>
        <v/>
      </c>
      <c r="E76" s="29" t="str">
        <f t="shared" si="0"/>
        <v/>
      </c>
      <c r="F76" s="113" t="str">
        <f>IF(E76&gt;C76,Capacity!U50/'Capacity Summary'!E76,IF(Capacity!T50=0,"",Capacity!T50))</f>
        <v/>
      </c>
      <c r="G76" s="113" t="str">
        <f>IFERROR(INDEX('Capacity Backing (Hide)'!$B$57:$CW$57,1,MATCH('Capacity Summary'!$B76,'Capacity Backing (Hide)'!$B$2:$CW$2,0)),"")</f>
        <v/>
      </c>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row>
    <row r="77" spans="2:60" x14ac:dyDescent="0.35">
      <c r="B77" t="str">
        <f>IF(Capacity!B51="","",Capacity!B51)</f>
        <v/>
      </c>
      <c r="C77" s="29" t="str">
        <f>IF(Capacity!S51="","",Capacity!S51)</f>
        <v/>
      </c>
      <c r="D77" s="113" t="str">
        <f>IF(C77="","",Capacity!T51)</f>
        <v/>
      </c>
      <c r="E77" s="29" t="str">
        <f t="shared" si="0"/>
        <v/>
      </c>
      <c r="F77" s="113" t="str">
        <f>IF(E77&gt;C77,Capacity!U51/'Capacity Summary'!E77,IF(Capacity!T51=0,"",Capacity!T51))</f>
        <v/>
      </c>
      <c r="G77" s="113" t="str">
        <f>IFERROR(INDEX('Capacity Backing (Hide)'!$B$57:$CW$57,1,MATCH('Capacity Summary'!$B77,'Capacity Backing (Hide)'!$B$2:$CW$2,0)),"")</f>
        <v/>
      </c>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row>
    <row r="78" spans="2:60" x14ac:dyDescent="0.35">
      <c r="B78" t="str">
        <f>IF(Capacity!B52="","",Capacity!B52)</f>
        <v/>
      </c>
      <c r="C78" s="29" t="str">
        <f>IF(Capacity!S52="","",Capacity!S52)</f>
        <v/>
      </c>
      <c r="D78" s="113" t="str">
        <f>IF(C78="","",Capacity!T52)</f>
        <v/>
      </c>
      <c r="E78" s="29" t="str">
        <f t="shared" si="0"/>
        <v/>
      </c>
      <c r="F78" s="113" t="str">
        <f>IF(E78&gt;C78,Capacity!U52/'Capacity Summary'!E78,IF(Capacity!T52=0,"",Capacity!T52))</f>
        <v/>
      </c>
      <c r="G78" s="113" t="str">
        <f>IFERROR(INDEX('Capacity Backing (Hide)'!$B$57:$CW$57,1,MATCH('Capacity Summary'!$B78,'Capacity Backing (Hide)'!$B$2:$CW$2,0)),"")</f>
        <v/>
      </c>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row>
    <row r="79" spans="2:60" x14ac:dyDescent="0.35">
      <c r="B79" t="str">
        <f>IF(Capacity!B53="","",Capacity!B53)</f>
        <v/>
      </c>
      <c r="C79" s="29" t="str">
        <f>IF(Capacity!S53="","",Capacity!S53)</f>
        <v/>
      </c>
      <c r="D79" s="113" t="str">
        <f>IF(C79="","",Capacity!T53)</f>
        <v/>
      </c>
      <c r="E79" s="29" t="str">
        <f t="shared" si="0"/>
        <v/>
      </c>
      <c r="F79" s="113" t="str">
        <f>IF(E79&gt;C79,Capacity!U53/'Capacity Summary'!E79,IF(Capacity!T53=0,"",Capacity!T53))</f>
        <v/>
      </c>
      <c r="G79" s="113" t="str">
        <f>IFERROR(INDEX('Capacity Backing (Hide)'!$B$57:$CW$57,1,MATCH('Capacity Summary'!$B79,'Capacity Backing (Hide)'!$B$2:$CW$2,0)),"")</f>
        <v/>
      </c>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row>
    <row r="80" spans="2:60" x14ac:dyDescent="0.35">
      <c r="B80" t="str">
        <f>IF(Capacity!B54="","",Capacity!B54)</f>
        <v/>
      </c>
      <c r="C80" s="29" t="str">
        <f>IF(Capacity!S54="","",Capacity!S54)</f>
        <v/>
      </c>
      <c r="D80" s="113" t="str">
        <f>IF(C80="","",Capacity!T54)</f>
        <v/>
      </c>
      <c r="E80" s="29" t="str">
        <f t="shared" si="0"/>
        <v/>
      </c>
      <c r="F80" s="113" t="str">
        <f>IF(E80&gt;C80,Capacity!U54/'Capacity Summary'!E80,IF(Capacity!T54=0,"",Capacity!T54))</f>
        <v/>
      </c>
      <c r="G80" s="113" t="str">
        <f>IFERROR(INDEX('Capacity Backing (Hide)'!$B$57:$CW$57,1,MATCH('Capacity Summary'!$B80,'Capacity Backing (Hide)'!$B$2:$CW$2,0)),"")</f>
        <v/>
      </c>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row>
    <row r="81" spans="2:60" x14ac:dyDescent="0.35">
      <c r="B81" t="str">
        <f>IF(Capacity!B55="","",Capacity!B55)</f>
        <v/>
      </c>
      <c r="C81" s="29" t="str">
        <f>IF(Capacity!S55="","",Capacity!S55)</f>
        <v/>
      </c>
      <c r="D81" s="113" t="str">
        <f>IF(C81="","",Capacity!T55)</f>
        <v/>
      </c>
      <c r="E81" s="29" t="str">
        <f t="shared" si="0"/>
        <v/>
      </c>
      <c r="F81" s="113" t="str">
        <f>IF(E81&gt;C81,Capacity!U55/'Capacity Summary'!E81,IF(Capacity!T55=0,"",Capacity!T55))</f>
        <v/>
      </c>
      <c r="G81" s="113" t="str">
        <f>IFERROR(INDEX('Capacity Backing (Hide)'!$B$57:$CW$57,1,MATCH('Capacity Summary'!$B81,'Capacity Backing (Hide)'!$B$2:$CW$2,0)),"")</f>
        <v/>
      </c>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row>
    <row r="82" spans="2:60" x14ac:dyDescent="0.35">
      <c r="B82" t="str">
        <f>IF(Capacity!B56="","",Capacity!B56)</f>
        <v/>
      </c>
      <c r="C82" s="29" t="str">
        <f>IF(Capacity!S56="","",Capacity!S56)</f>
        <v/>
      </c>
      <c r="D82" s="113" t="str">
        <f>IF(C82="","",Capacity!T56)</f>
        <v/>
      </c>
      <c r="E82" s="29" t="str">
        <f t="shared" si="0"/>
        <v/>
      </c>
      <c r="F82" s="113" t="str">
        <f>IF(E82&gt;C82,Capacity!U56/'Capacity Summary'!E82,IF(Capacity!T56=0,"",Capacity!T56))</f>
        <v/>
      </c>
      <c r="G82" s="113" t="str">
        <f>IFERROR(INDEX('Capacity Backing (Hide)'!$B$57:$CW$57,1,MATCH('Capacity Summary'!$B82,'Capacity Backing (Hide)'!$B$2:$CW$2,0)),"")</f>
        <v/>
      </c>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row>
    <row r="83" spans="2:60" x14ac:dyDescent="0.35">
      <c r="B83" t="str">
        <f>IF(Capacity!B57="","",Capacity!B57)</f>
        <v/>
      </c>
      <c r="C83" s="29" t="str">
        <f>IF(Capacity!S57="","",Capacity!S57)</f>
        <v/>
      </c>
      <c r="D83" s="113" t="str">
        <f>IF(C83="","",Capacity!T57)</f>
        <v/>
      </c>
      <c r="E83" s="29" t="str">
        <f t="shared" si="0"/>
        <v/>
      </c>
      <c r="F83" s="113" t="str">
        <f>IF(E83&gt;C83,Capacity!U57/'Capacity Summary'!E83,IF(Capacity!T57=0,"",Capacity!T57))</f>
        <v/>
      </c>
      <c r="G83" s="113" t="str">
        <f>IFERROR(INDEX('Capacity Backing (Hide)'!$B$57:$CW$57,1,MATCH('Capacity Summary'!$B83,'Capacity Backing (Hide)'!$B$2:$CW$2,0)),"")</f>
        <v/>
      </c>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row>
    <row r="84" spans="2:60" x14ac:dyDescent="0.35">
      <c r="B84" t="str">
        <f>IF(Capacity!B58="","",Capacity!B58)</f>
        <v/>
      </c>
      <c r="C84" s="29" t="str">
        <f>IF(Capacity!S58="","",Capacity!S58)</f>
        <v/>
      </c>
      <c r="D84" s="113" t="str">
        <f>IF(C84="","",Capacity!T58)</f>
        <v/>
      </c>
      <c r="E84" s="29" t="str">
        <f t="shared" si="0"/>
        <v/>
      </c>
      <c r="F84" s="113" t="str">
        <f>IF(E84&gt;C84,Capacity!U58/'Capacity Summary'!E84,IF(Capacity!T58=0,"",Capacity!T58))</f>
        <v/>
      </c>
      <c r="G84" s="113" t="str">
        <f>IFERROR(INDEX('Capacity Backing (Hide)'!$B$57:$CW$57,1,MATCH('Capacity Summary'!$B84,'Capacity Backing (Hide)'!$B$2:$CW$2,0)),"")</f>
        <v/>
      </c>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row>
    <row r="85" spans="2:60" x14ac:dyDescent="0.35">
      <c r="B85" t="str">
        <f>IF(Capacity!B59="","",Capacity!B59)</f>
        <v/>
      </c>
      <c r="C85" s="29" t="str">
        <f>IF(Capacity!S59="","",Capacity!S59)</f>
        <v/>
      </c>
      <c r="D85" s="113" t="str">
        <f>IF(C85="","",Capacity!T59)</f>
        <v/>
      </c>
      <c r="E85" s="29" t="str">
        <f t="shared" si="0"/>
        <v/>
      </c>
      <c r="F85" s="113" t="str">
        <f>IF(E85&gt;C85,Capacity!U59/'Capacity Summary'!E85,IF(Capacity!T59=0,"",Capacity!T59))</f>
        <v/>
      </c>
      <c r="G85" s="113" t="str">
        <f>IFERROR(INDEX('Capacity Backing (Hide)'!$B$57:$CW$57,1,MATCH('Capacity Summary'!$B85,'Capacity Backing (Hide)'!$B$2:$CW$2,0)),"")</f>
        <v/>
      </c>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row>
    <row r="86" spans="2:60" x14ac:dyDescent="0.35">
      <c r="B86" t="str">
        <f>IF(Capacity!B60="","",Capacity!B60)</f>
        <v/>
      </c>
      <c r="C86" s="29" t="str">
        <f>IF(Capacity!S60="","",Capacity!S60)</f>
        <v/>
      </c>
      <c r="D86" s="113" t="str">
        <f>IF(C86="","",Capacity!T60)</f>
        <v/>
      </c>
      <c r="E86" s="29" t="str">
        <f t="shared" si="0"/>
        <v/>
      </c>
      <c r="F86" s="113" t="str">
        <f>IF(E86&gt;C86,Capacity!U60/'Capacity Summary'!E86,IF(Capacity!T60=0,"",Capacity!T60))</f>
        <v/>
      </c>
      <c r="G86" s="113" t="str">
        <f>IFERROR(INDEX('Capacity Backing (Hide)'!$B$57:$CW$57,1,MATCH('Capacity Summary'!$B86,'Capacity Backing (Hide)'!$B$2:$CW$2,0)),"")</f>
        <v/>
      </c>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row>
    <row r="87" spans="2:60" x14ac:dyDescent="0.35">
      <c r="B87" t="str">
        <f>IF(Capacity!B61="","",Capacity!B61)</f>
        <v/>
      </c>
      <c r="C87" s="29" t="str">
        <f>IF(Capacity!S61="","",Capacity!S61)</f>
        <v/>
      </c>
      <c r="D87" s="113" t="str">
        <f>IF(C87="","",Capacity!T61)</f>
        <v/>
      </c>
      <c r="E87" s="29" t="str">
        <f t="shared" si="0"/>
        <v/>
      </c>
      <c r="F87" s="113" t="str">
        <f>IF(E87&gt;C87,Capacity!U61/'Capacity Summary'!E87,IF(Capacity!T61=0,"",Capacity!T61))</f>
        <v/>
      </c>
      <c r="G87" s="113" t="str">
        <f>IFERROR(INDEX('Capacity Backing (Hide)'!$B$57:$CW$57,1,MATCH('Capacity Summary'!$B87,'Capacity Backing (Hide)'!$B$2:$CW$2,0)),"")</f>
        <v/>
      </c>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row>
    <row r="88" spans="2:60" x14ac:dyDescent="0.35">
      <c r="B88" t="str">
        <f>IF(Capacity!B62="","",Capacity!B62)</f>
        <v/>
      </c>
      <c r="C88" s="29" t="str">
        <f>IF(Capacity!S62="","",Capacity!S62)</f>
        <v/>
      </c>
      <c r="D88" s="113" t="str">
        <f>IF(C88="","",Capacity!T62)</f>
        <v/>
      </c>
      <c r="E88" s="29" t="str">
        <f t="shared" si="0"/>
        <v/>
      </c>
      <c r="F88" s="113" t="str">
        <f>IF(E88&gt;C88,Capacity!U62/'Capacity Summary'!E88,IF(Capacity!T62=0,"",Capacity!T62))</f>
        <v/>
      </c>
      <c r="G88" s="113" t="str">
        <f>IFERROR(INDEX('Capacity Backing (Hide)'!$B$57:$CW$57,1,MATCH('Capacity Summary'!$B88,'Capacity Backing (Hide)'!$B$2:$CW$2,0)),"")</f>
        <v/>
      </c>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row>
    <row r="89" spans="2:60" x14ac:dyDescent="0.35">
      <c r="B89" t="str">
        <f>IF(Capacity!B63="","",Capacity!B63)</f>
        <v/>
      </c>
      <c r="C89" s="29" t="str">
        <f>IF(Capacity!S63="","",Capacity!S63)</f>
        <v/>
      </c>
      <c r="D89" s="113" t="str">
        <f>IF(C89="","",Capacity!T63)</f>
        <v/>
      </c>
      <c r="E89" s="29" t="str">
        <f t="shared" si="0"/>
        <v/>
      </c>
      <c r="F89" s="113" t="str">
        <f>IF(E89&gt;C89,Capacity!U63/'Capacity Summary'!E89,IF(Capacity!T63=0,"",Capacity!T63))</f>
        <v/>
      </c>
      <c r="G89" s="113" t="str">
        <f>IFERROR(INDEX('Capacity Backing (Hide)'!$B$57:$CW$57,1,MATCH('Capacity Summary'!$B89,'Capacity Backing (Hide)'!$B$2:$CW$2,0)),"")</f>
        <v/>
      </c>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row>
    <row r="90" spans="2:60" x14ac:dyDescent="0.35">
      <c r="B90" t="str">
        <f>IF(Capacity!B64="","",Capacity!B64)</f>
        <v/>
      </c>
      <c r="C90" s="29" t="str">
        <f>IF(Capacity!S64="","",Capacity!S64)</f>
        <v/>
      </c>
      <c r="D90" s="113" t="str">
        <f>IF(C90="","",Capacity!T64)</f>
        <v/>
      </c>
      <c r="E90" s="29" t="str">
        <f t="shared" si="0"/>
        <v/>
      </c>
      <c r="F90" s="113" t="str">
        <f>IF(E90&gt;C90,Capacity!U64/'Capacity Summary'!E90,IF(Capacity!T64=0,"",Capacity!T64))</f>
        <v/>
      </c>
      <c r="G90" s="113" t="str">
        <f>IFERROR(INDEX('Capacity Backing (Hide)'!$B$57:$CW$57,1,MATCH('Capacity Summary'!$B90,'Capacity Backing (Hide)'!$B$2:$CW$2,0)),"")</f>
        <v/>
      </c>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row>
    <row r="91" spans="2:60" x14ac:dyDescent="0.35">
      <c r="B91" t="str">
        <f>IF(Capacity!B65="","",Capacity!B65)</f>
        <v/>
      </c>
      <c r="C91" s="29" t="str">
        <f>IF(Capacity!S65="","",Capacity!S65)</f>
        <v/>
      </c>
      <c r="D91" s="113" t="str">
        <f>IF(C91="","",Capacity!T65)</f>
        <v/>
      </c>
      <c r="E91" s="29" t="str">
        <f t="shared" si="0"/>
        <v/>
      </c>
      <c r="F91" s="113" t="str">
        <f>IF(E91&gt;C91,Capacity!U65/'Capacity Summary'!E91,IF(Capacity!T65=0,"",Capacity!T65))</f>
        <v/>
      </c>
      <c r="G91" s="113" t="str">
        <f>IFERROR(INDEX('Capacity Backing (Hide)'!$B$57:$CW$57,1,MATCH('Capacity Summary'!$B91,'Capacity Backing (Hide)'!$B$2:$CW$2,0)),"")</f>
        <v/>
      </c>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row>
    <row r="92" spans="2:60" x14ac:dyDescent="0.35">
      <c r="B92" t="str">
        <f>IF(Capacity!B66="","",Capacity!B66)</f>
        <v/>
      </c>
      <c r="C92" s="29" t="str">
        <f>IF(Capacity!S66="","",Capacity!S66)</f>
        <v/>
      </c>
      <c r="D92" s="113" t="str">
        <f>IF(C92="","",Capacity!T66)</f>
        <v/>
      </c>
      <c r="E92" s="29" t="str">
        <f t="shared" si="0"/>
        <v/>
      </c>
      <c r="F92" s="113" t="str">
        <f>IF(E92&gt;C92,Capacity!U66/'Capacity Summary'!E92,IF(Capacity!T66=0,"",Capacity!T66))</f>
        <v/>
      </c>
      <c r="G92" s="113" t="str">
        <f>IFERROR(INDEX('Capacity Backing (Hide)'!$B$57:$CW$57,1,MATCH('Capacity Summary'!$B92,'Capacity Backing (Hide)'!$B$2:$CW$2,0)),"")</f>
        <v/>
      </c>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row>
    <row r="93" spans="2:60" x14ac:dyDescent="0.35">
      <c r="B93" t="str">
        <f>IF(Capacity!B67="","",Capacity!B67)</f>
        <v/>
      </c>
      <c r="C93" s="29" t="str">
        <f>IF(Capacity!S67="","",Capacity!S67)</f>
        <v/>
      </c>
      <c r="D93" s="113" t="str">
        <f>IF(C93="","",Capacity!T67)</f>
        <v/>
      </c>
      <c r="E93" s="29" t="str">
        <f t="shared" si="0"/>
        <v/>
      </c>
      <c r="F93" s="113" t="str">
        <f>IF(E93&gt;C93,Capacity!U67/'Capacity Summary'!E93,IF(Capacity!T67=0,"",Capacity!T67))</f>
        <v/>
      </c>
      <c r="G93" s="113" t="str">
        <f>IFERROR(INDEX('Capacity Backing (Hide)'!$B$57:$CW$57,1,MATCH('Capacity Summary'!$B93,'Capacity Backing (Hide)'!$B$2:$CW$2,0)),"")</f>
        <v/>
      </c>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row>
    <row r="94" spans="2:60" x14ac:dyDescent="0.35">
      <c r="B94" t="str">
        <f>IF(Capacity!B68="","",Capacity!B68)</f>
        <v/>
      </c>
      <c r="C94" s="29" t="str">
        <f>IF(Capacity!S68="","",Capacity!S68)</f>
        <v/>
      </c>
      <c r="D94" s="113" t="str">
        <f>IF(C94="","",Capacity!T68)</f>
        <v/>
      </c>
      <c r="E94" s="29" t="str">
        <f t="shared" si="0"/>
        <v/>
      </c>
      <c r="F94" s="113" t="str">
        <f>IF(E94&gt;C94,Capacity!U68/'Capacity Summary'!E94,IF(Capacity!T68=0,"",Capacity!T68))</f>
        <v/>
      </c>
      <c r="G94" s="113" t="str">
        <f>IFERROR(INDEX('Capacity Backing (Hide)'!$B$57:$CW$57,1,MATCH('Capacity Summary'!$B94,'Capacity Backing (Hide)'!$B$2:$CW$2,0)),"")</f>
        <v/>
      </c>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row>
    <row r="95" spans="2:60" x14ac:dyDescent="0.35">
      <c r="B95" t="str">
        <f>IF(Capacity!B69="","",Capacity!B69)</f>
        <v/>
      </c>
      <c r="C95" s="29" t="str">
        <f>IF(Capacity!S69="","",Capacity!S69)</f>
        <v/>
      </c>
      <c r="D95" s="113" t="str">
        <f>IF(C95="","",Capacity!T69)</f>
        <v/>
      </c>
      <c r="E95" s="29" t="str">
        <f t="shared" si="0"/>
        <v/>
      </c>
      <c r="F95" s="113" t="str">
        <f>IF(E95&gt;C95,Capacity!U69/'Capacity Summary'!E95,IF(Capacity!T69=0,"",Capacity!T69))</f>
        <v/>
      </c>
      <c r="G95" s="113" t="str">
        <f>IFERROR(INDEX('Capacity Backing (Hide)'!$B$57:$CW$57,1,MATCH('Capacity Summary'!$B95,'Capacity Backing (Hide)'!$B$2:$CW$2,0)),"")</f>
        <v/>
      </c>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row>
    <row r="96" spans="2:60" x14ac:dyDescent="0.35">
      <c r="B96" t="str">
        <f>IF(Capacity!B70="","",Capacity!B70)</f>
        <v/>
      </c>
      <c r="C96" s="29" t="str">
        <f>IF(Capacity!S70="","",Capacity!S70)</f>
        <v/>
      </c>
      <c r="D96" s="113" t="str">
        <f>IF(C96="","",Capacity!T70)</f>
        <v/>
      </c>
      <c r="E96" s="29" t="str">
        <f t="shared" si="0"/>
        <v/>
      </c>
      <c r="F96" s="113" t="str">
        <f>IF(E96&gt;C96,Capacity!U70/'Capacity Summary'!E96,IF(Capacity!T70=0,"",Capacity!T70))</f>
        <v/>
      </c>
      <c r="G96" s="113" t="str">
        <f>IFERROR(INDEX('Capacity Backing (Hide)'!$B$57:$CW$57,1,MATCH('Capacity Summary'!$B96,'Capacity Backing (Hide)'!$B$2:$CW$2,0)),"")</f>
        <v/>
      </c>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row>
    <row r="97" spans="2:60" x14ac:dyDescent="0.35">
      <c r="B97" t="str">
        <f>IF(Capacity!B71="","",Capacity!B71)</f>
        <v/>
      </c>
      <c r="C97" s="29" t="str">
        <f>IF(Capacity!S71="","",Capacity!S71)</f>
        <v/>
      </c>
      <c r="D97" s="113" t="str">
        <f>IF(C97="","",Capacity!T71)</f>
        <v/>
      </c>
      <c r="E97" s="29" t="str">
        <f t="shared" si="0"/>
        <v/>
      </c>
      <c r="F97" s="113" t="str">
        <f>IF(E97&gt;C97,Capacity!U71/'Capacity Summary'!E97,IF(Capacity!T71=0,"",Capacity!T71))</f>
        <v/>
      </c>
      <c r="G97" s="113" t="str">
        <f>IFERROR(INDEX('Capacity Backing (Hide)'!$B$57:$CW$57,1,MATCH('Capacity Summary'!$B97,'Capacity Backing (Hide)'!$B$2:$CW$2,0)),"")</f>
        <v/>
      </c>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row>
    <row r="98" spans="2:60" x14ac:dyDescent="0.35">
      <c r="B98" t="str">
        <f>IF(Capacity!B72="","",Capacity!B72)</f>
        <v/>
      </c>
      <c r="C98" s="29" t="str">
        <f>IF(Capacity!S72="","",Capacity!S72)</f>
        <v/>
      </c>
      <c r="D98" s="113" t="str">
        <f>IF(C98="","",Capacity!T72)</f>
        <v/>
      </c>
      <c r="E98" s="29" t="str">
        <f t="shared" si="0"/>
        <v/>
      </c>
      <c r="F98" s="113" t="str">
        <f>IF(E98&gt;C98,Capacity!U72/'Capacity Summary'!E98,IF(Capacity!T72=0,"",Capacity!T72))</f>
        <v/>
      </c>
      <c r="G98" s="113" t="str">
        <f>IFERROR(INDEX('Capacity Backing (Hide)'!$B$57:$CW$57,1,MATCH('Capacity Summary'!$B98,'Capacity Backing (Hide)'!$B$2:$CW$2,0)),"")</f>
        <v/>
      </c>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row>
    <row r="99" spans="2:60" x14ac:dyDescent="0.35">
      <c r="B99" t="str">
        <f>IF(Capacity!B73="","",Capacity!B73)</f>
        <v/>
      </c>
      <c r="C99" s="29" t="str">
        <f>IF(Capacity!S73="","",Capacity!S73)</f>
        <v/>
      </c>
      <c r="D99" s="113" t="str">
        <f>IF(C99="","",Capacity!T73)</f>
        <v/>
      </c>
      <c r="E99" s="29" t="str">
        <f t="shared" si="0"/>
        <v/>
      </c>
      <c r="F99" s="113" t="str">
        <f>IF(E99&gt;C99,Capacity!U73/'Capacity Summary'!E99,IF(Capacity!T73=0,"",Capacity!T73))</f>
        <v/>
      </c>
      <c r="G99" s="113" t="str">
        <f>IFERROR(INDEX('Capacity Backing (Hide)'!$B$57:$CW$57,1,MATCH('Capacity Summary'!$B99,'Capacity Backing (Hide)'!$B$2:$CW$2,0)),"")</f>
        <v/>
      </c>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row>
    <row r="100" spans="2:60" x14ac:dyDescent="0.35">
      <c r="B100" t="str">
        <f>IF(Capacity!B74="","",Capacity!B74)</f>
        <v/>
      </c>
      <c r="C100" s="29" t="str">
        <f>IF(Capacity!S74="","",Capacity!S74)</f>
        <v/>
      </c>
      <c r="D100" s="113" t="str">
        <f>IF(C100="","",Capacity!T74)</f>
        <v/>
      </c>
      <c r="E100" s="29" t="str">
        <f t="shared" si="0"/>
        <v/>
      </c>
      <c r="F100" s="113" t="str">
        <f>IF(E100&gt;C100,Capacity!U74/'Capacity Summary'!E100,IF(Capacity!T74=0,"",Capacity!T74))</f>
        <v/>
      </c>
      <c r="G100" s="113" t="str">
        <f>IFERROR(INDEX('Capacity Backing (Hide)'!$B$57:$CW$57,1,MATCH('Capacity Summary'!$B100,'Capacity Backing (Hide)'!$B$2:$CW$2,0)),"")</f>
        <v/>
      </c>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row>
    <row r="101" spans="2:60" x14ac:dyDescent="0.35">
      <c r="B101" t="str">
        <f>IF(Capacity!B75="","",Capacity!B75)</f>
        <v/>
      </c>
      <c r="C101" s="29" t="str">
        <f>IF(Capacity!S75="","",Capacity!S75)</f>
        <v/>
      </c>
      <c r="D101" s="113" t="str">
        <f>IF(C101="","",Capacity!T75)</f>
        <v/>
      </c>
      <c r="E101" s="29" t="str">
        <f t="shared" si="0"/>
        <v/>
      </c>
      <c r="F101" s="113" t="str">
        <f>IF(E101&gt;C101,Capacity!U75/'Capacity Summary'!E101,IF(Capacity!T75=0,"",Capacity!T75))</f>
        <v/>
      </c>
      <c r="G101" s="113" t="str">
        <f>IFERROR(INDEX('Capacity Backing (Hide)'!$B$57:$CW$57,1,MATCH('Capacity Summary'!$B101,'Capacity Backing (Hide)'!$B$2:$CW$2,0)),"")</f>
        <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row>
    <row r="102" spans="2:60" x14ac:dyDescent="0.35">
      <c r="B102" t="str">
        <f>IF(Capacity!B76="","",Capacity!B76)</f>
        <v/>
      </c>
      <c r="C102" s="29" t="str">
        <f>IF(Capacity!S76="","",Capacity!S76)</f>
        <v/>
      </c>
      <c r="D102" s="113" t="str">
        <f>IF(C102="","",Capacity!T76)</f>
        <v/>
      </c>
      <c r="E102" s="29" t="str">
        <f t="shared" ref="E102:E135" si="1">IF(B102="","",IF(COUNTBLANK($I102:$BH102)=52,52,COUNTA(I102:BH102)))</f>
        <v/>
      </c>
      <c r="F102" s="113" t="str">
        <f>IF(E102&gt;C102,Capacity!U76/'Capacity Summary'!E102,IF(Capacity!T76=0,"",Capacity!T76))</f>
        <v/>
      </c>
      <c r="G102" s="113" t="str">
        <f>IFERROR(INDEX('Capacity Backing (Hide)'!$B$57:$CW$57,1,MATCH('Capacity Summary'!$B102,'Capacity Backing (Hide)'!$B$2:$CW$2,0)),"")</f>
        <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row>
    <row r="103" spans="2:60" x14ac:dyDescent="0.35">
      <c r="B103" t="str">
        <f>IF(Capacity!B77="","",Capacity!B77)</f>
        <v/>
      </c>
      <c r="C103" s="29" t="str">
        <f>IF(Capacity!S77="","",Capacity!S77)</f>
        <v/>
      </c>
      <c r="D103" s="113" t="str">
        <f>IF(C103="","",Capacity!T77)</f>
        <v/>
      </c>
      <c r="E103" s="29" t="str">
        <f t="shared" si="1"/>
        <v/>
      </c>
      <c r="F103" s="113" t="str">
        <f>IF(E103&gt;C103,Capacity!U77/'Capacity Summary'!E103,IF(Capacity!T77=0,"",Capacity!T77))</f>
        <v/>
      </c>
      <c r="G103" s="113" t="str">
        <f>IFERROR(INDEX('Capacity Backing (Hide)'!$B$57:$CW$57,1,MATCH('Capacity Summary'!$B103,'Capacity Backing (Hide)'!$B$2:$CW$2,0)),"")</f>
        <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row>
    <row r="104" spans="2:60" x14ac:dyDescent="0.35">
      <c r="B104" t="str">
        <f>IF(Capacity!B78="","",Capacity!B78)</f>
        <v/>
      </c>
      <c r="C104" s="29" t="str">
        <f>IF(Capacity!S78="","",Capacity!S78)</f>
        <v/>
      </c>
      <c r="D104" s="113" t="str">
        <f>IF(C104="","",Capacity!T78)</f>
        <v/>
      </c>
      <c r="E104" s="29" t="str">
        <f t="shared" si="1"/>
        <v/>
      </c>
      <c r="F104" s="113" t="str">
        <f>IF(E104&gt;C104,Capacity!U78/'Capacity Summary'!E104,IF(Capacity!T78=0,"",Capacity!T78))</f>
        <v/>
      </c>
      <c r="G104" s="113" t="str">
        <f>IFERROR(INDEX('Capacity Backing (Hide)'!$B$57:$CW$57,1,MATCH('Capacity Summary'!$B104,'Capacity Backing (Hide)'!$B$2:$CW$2,0)),"")</f>
        <v/>
      </c>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row>
    <row r="105" spans="2:60" x14ac:dyDescent="0.35">
      <c r="B105" t="str">
        <f>IF(Capacity!B79="","",Capacity!B79)</f>
        <v/>
      </c>
      <c r="C105" s="29" t="str">
        <f>IF(Capacity!S79="","",Capacity!S79)</f>
        <v/>
      </c>
      <c r="D105" s="113" t="str">
        <f>IF(C105="","",Capacity!T79)</f>
        <v/>
      </c>
      <c r="E105" s="29" t="str">
        <f t="shared" si="1"/>
        <v/>
      </c>
      <c r="F105" s="113" t="str">
        <f>IF(E105&gt;C105,Capacity!U79/'Capacity Summary'!E105,IF(Capacity!T79=0,"",Capacity!T79))</f>
        <v/>
      </c>
      <c r="G105" s="113" t="str">
        <f>IFERROR(INDEX('Capacity Backing (Hide)'!$B$57:$CW$57,1,MATCH('Capacity Summary'!$B105,'Capacity Backing (Hide)'!$B$2:$CW$2,0)),"")</f>
        <v/>
      </c>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row>
    <row r="106" spans="2:60" x14ac:dyDescent="0.35">
      <c r="B106" t="str">
        <f>IF(Capacity!B80="","",Capacity!B80)</f>
        <v/>
      </c>
      <c r="C106" s="29" t="str">
        <f>IF(Capacity!S80="","",Capacity!S80)</f>
        <v/>
      </c>
      <c r="D106" s="113" t="str">
        <f>IF(C106="","",Capacity!T80)</f>
        <v/>
      </c>
      <c r="E106" s="29" t="str">
        <f t="shared" si="1"/>
        <v/>
      </c>
      <c r="F106" s="113" t="str">
        <f>IF(E106&gt;C106,Capacity!U80/'Capacity Summary'!E106,IF(Capacity!T80=0,"",Capacity!T80))</f>
        <v/>
      </c>
      <c r="G106" s="113" t="str">
        <f>IFERROR(INDEX('Capacity Backing (Hide)'!$B$57:$CW$57,1,MATCH('Capacity Summary'!$B106,'Capacity Backing (Hide)'!$B$2:$CW$2,0)),"")</f>
        <v/>
      </c>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row>
    <row r="107" spans="2:60" x14ac:dyDescent="0.35">
      <c r="B107" t="str">
        <f>IF(Capacity!B81="","",Capacity!B81)</f>
        <v/>
      </c>
      <c r="C107" s="29" t="str">
        <f>IF(Capacity!S81="","",Capacity!S81)</f>
        <v/>
      </c>
      <c r="D107" s="113" t="str">
        <f>IF(C107="","",Capacity!T81)</f>
        <v/>
      </c>
      <c r="E107" s="29" t="str">
        <f t="shared" si="1"/>
        <v/>
      </c>
      <c r="F107" s="113" t="str">
        <f>IF(E107&gt;C107,Capacity!U81/'Capacity Summary'!E107,IF(Capacity!T81=0,"",Capacity!T81))</f>
        <v/>
      </c>
      <c r="G107" s="113" t="str">
        <f>IFERROR(INDEX('Capacity Backing (Hide)'!$B$57:$CW$57,1,MATCH('Capacity Summary'!$B107,'Capacity Backing (Hide)'!$B$2:$CW$2,0)),"")</f>
        <v/>
      </c>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row>
    <row r="108" spans="2:60" x14ac:dyDescent="0.35">
      <c r="B108" t="str">
        <f>IF(Capacity!B82="","",Capacity!B82)</f>
        <v/>
      </c>
      <c r="C108" s="29" t="str">
        <f>IF(Capacity!S82="","",Capacity!S82)</f>
        <v/>
      </c>
      <c r="D108" s="113" t="str">
        <f>IF(C108="","",Capacity!T82)</f>
        <v/>
      </c>
      <c r="E108" s="29" t="str">
        <f t="shared" si="1"/>
        <v/>
      </c>
      <c r="F108" s="113" t="str">
        <f>IF(E108&gt;C108,Capacity!U82/'Capacity Summary'!E108,IF(Capacity!T82=0,"",Capacity!T82))</f>
        <v/>
      </c>
      <c r="G108" s="113" t="str">
        <f>IFERROR(INDEX('Capacity Backing (Hide)'!$B$57:$CW$57,1,MATCH('Capacity Summary'!$B108,'Capacity Backing (Hide)'!$B$2:$CW$2,0)),"")</f>
        <v/>
      </c>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row>
    <row r="109" spans="2:60" x14ac:dyDescent="0.35">
      <c r="B109" t="str">
        <f>IF(Capacity!B83="","",Capacity!B83)</f>
        <v/>
      </c>
      <c r="C109" s="29" t="str">
        <f>IF(Capacity!S83="","",Capacity!S83)</f>
        <v/>
      </c>
      <c r="D109" s="113" t="str">
        <f>IF(C109="","",Capacity!T83)</f>
        <v/>
      </c>
      <c r="E109" s="29" t="str">
        <f t="shared" si="1"/>
        <v/>
      </c>
      <c r="F109" s="113" t="str">
        <f>IF(E109&gt;C109,Capacity!U83/'Capacity Summary'!E109,IF(Capacity!T83=0,"",Capacity!T83))</f>
        <v/>
      </c>
      <c r="G109" s="113" t="str">
        <f>IFERROR(INDEX('Capacity Backing (Hide)'!$B$57:$CW$57,1,MATCH('Capacity Summary'!$B109,'Capacity Backing (Hide)'!$B$2:$CW$2,0)),"")</f>
        <v/>
      </c>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row>
    <row r="110" spans="2:60" x14ac:dyDescent="0.35">
      <c r="B110" t="str">
        <f>IF(Capacity!B84="","",Capacity!B84)</f>
        <v/>
      </c>
      <c r="C110" s="29" t="str">
        <f>IF(Capacity!S84="","",Capacity!S84)</f>
        <v/>
      </c>
      <c r="D110" s="113" t="str">
        <f>IF(C110="","",Capacity!T84)</f>
        <v/>
      </c>
      <c r="E110" s="29" t="str">
        <f t="shared" si="1"/>
        <v/>
      </c>
      <c r="F110" s="113" t="str">
        <f>IF(E110&gt;C110,Capacity!U84/'Capacity Summary'!E110,IF(Capacity!T84=0,"",Capacity!T84))</f>
        <v/>
      </c>
      <c r="G110" s="113" t="str">
        <f>IFERROR(INDEX('Capacity Backing (Hide)'!$B$57:$CW$57,1,MATCH('Capacity Summary'!$B110,'Capacity Backing (Hide)'!$B$2:$CW$2,0)),"")</f>
        <v/>
      </c>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row>
    <row r="111" spans="2:60" x14ac:dyDescent="0.35">
      <c r="B111" t="str">
        <f>IF(Capacity!B85="","",Capacity!B85)</f>
        <v/>
      </c>
      <c r="C111" s="29" t="str">
        <f>IF(Capacity!S85="","",Capacity!S85)</f>
        <v/>
      </c>
      <c r="D111" s="113" t="str">
        <f>IF(C111="","",Capacity!T85)</f>
        <v/>
      </c>
      <c r="E111" s="29" t="str">
        <f t="shared" si="1"/>
        <v/>
      </c>
      <c r="F111" s="113" t="str">
        <f>IF(E111&gt;C111,Capacity!U85/'Capacity Summary'!E111,IF(Capacity!T85=0,"",Capacity!T85))</f>
        <v/>
      </c>
      <c r="G111" s="113" t="str">
        <f>IFERROR(INDEX('Capacity Backing (Hide)'!$B$57:$CW$57,1,MATCH('Capacity Summary'!$B111,'Capacity Backing (Hide)'!$B$2:$CW$2,0)),"")</f>
        <v/>
      </c>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row>
    <row r="112" spans="2:60" x14ac:dyDescent="0.35">
      <c r="B112" t="str">
        <f>IF(Capacity!B86="","",Capacity!B86)</f>
        <v/>
      </c>
      <c r="C112" s="29" t="str">
        <f>IF(Capacity!S86="","",Capacity!S86)</f>
        <v/>
      </c>
      <c r="D112" s="113" t="str">
        <f>IF(C112="","",Capacity!T86)</f>
        <v/>
      </c>
      <c r="E112" s="29" t="str">
        <f t="shared" si="1"/>
        <v/>
      </c>
      <c r="F112" s="113" t="str">
        <f>IF(E112&gt;C112,Capacity!U86/'Capacity Summary'!E112,IF(Capacity!T86=0,"",Capacity!T86))</f>
        <v/>
      </c>
      <c r="G112" s="113" t="str">
        <f>IFERROR(INDEX('Capacity Backing (Hide)'!$B$57:$CW$57,1,MATCH('Capacity Summary'!$B112,'Capacity Backing (Hide)'!$B$2:$CW$2,0)),"")</f>
        <v/>
      </c>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row>
    <row r="113" spans="2:60" x14ac:dyDescent="0.35">
      <c r="B113" t="str">
        <f>IF(Capacity!B87="","",Capacity!B87)</f>
        <v/>
      </c>
      <c r="C113" s="29" t="str">
        <f>IF(Capacity!S87="","",Capacity!S87)</f>
        <v/>
      </c>
      <c r="D113" s="113" t="str">
        <f>IF(C113="","",Capacity!T87)</f>
        <v/>
      </c>
      <c r="E113" s="29" t="str">
        <f t="shared" si="1"/>
        <v/>
      </c>
      <c r="F113" s="113" t="str">
        <f>IF(E113&gt;C113,Capacity!U87/'Capacity Summary'!E113,IF(Capacity!T87=0,"",Capacity!T87))</f>
        <v/>
      </c>
      <c r="G113" s="113" t="str">
        <f>IFERROR(INDEX('Capacity Backing (Hide)'!$B$57:$CW$57,1,MATCH('Capacity Summary'!$B113,'Capacity Backing (Hide)'!$B$2:$CW$2,0)),"")</f>
        <v/>
      </c>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row>
    <row r="114" spans="2:60" x14ac:dyDescent="0.35">
      <c r="B114" t="str">
        <f>IF(Capacity!B88="","",Capacity!B88)</f>
        <v/>
      </c>
      <c r="C114" s="29" t="str">
        <f>IF(Capacity!S88="","",Capacity!S88)</f>
        <v/>
      </c>
      <c r="D114" s="113" t="str">
        <f>IF(C114="","",Capacity!T88)</f>
        <v/>
      </c>
      <c r="E114" s="29" t="str">
        <f t="shared" si="1"/>
        <v/>
      </c>
      <c r="F114" s="113" t="str">
        <f>IF(E114&gt;C114,Capacity!U88/'Capacity Summary'!E114,IF(Capacity!T88=0,"",Capacity!T88))</f>
        <v/>
      </c>
      <c r="G114" s="113" t="str">
        <f>IFERROR(INDEX('Capacity Backing (Hide)'!$B$57:$CW$57,1,MATCH('Capacity Summary'!$B114,'Capacity Backing (Hide)'!$B$2:$CW$2,0)),"")</f>
        <v/>
      </c>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row>
    <row r="115" spans="2:60" x14ac:dyDescent="0.35">
      <c r="B115" t="str">
        <f>IF(Capacity!B89="","",Capacity!B89)</f>
        <v/>
      </c>
      <c r="C115" s="29" t="str">
        <f>IF(Capacity!S89="","",Capacity!S89)</f>
        <v/>
      </c>
      <c r="D115" s="113" t="str">
        <f>IF(C115="","",Capacity!T89)</f>
        <v/>
      </c>
      <c r="E115" s="29" t="str">
        <f t="shared" si="1"/>
        <v/>
      </c>
      <c r="F115" s="113" t="str">
        <f>IF(E115&gt;C115,Capacity!U89/'Capacity Summary'!E115,IF(Capacity!T89=0,"",Capacity!T89))</f>
        <v/>
      </c>
      <c r="G115" s="113" t="str">
        <f>IFERROR(INDEX('Capacity Backing (Hide)'!$B$57:$CW$57,1,MATCH('Capacity Summary'!$B115,'Capacity Backing (Hide)'!$B$2:$CW$2,0)),"")</f>
        <v/>
      </c>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row>
    <row r="116" spans="2:60" x14ac:dyDescent="0.35">
      <c r="B116" t="str">
        <f>IF(Capacity!B90="","",Capacity!B90)</f>
        <v/>
      </c>
      <c r="C116" s="29" t="str">
        <f>IF(Capacity!S90="","",Capacity!S90)</f>
        <v/>
      </c>
      <c r="D116" s="113" t="str">
        <f>IF(C116="","",Capacity!T90)</f>
        <v/>
      </c>
      <c r="E116" s="29" t="str">
        <f t="shared" si="1"/>
        <v/>
      </c>
      <c r="F116" s="113" t="str">
        <f>IF(E116&gt;C116,Capacity!U90/'Capacity Summary'!E116,IF(Capacity!T90=0,"",Capacity!T90))</f>
        <v/>
      </c>
      <c r="G116" s="113" t="str">
        <f>IFERROR(INDEX('Capacity Backing (Hide)'!$B$57:$CW$57,1,MATCH('Capacity Summary'!$B116,'Capacity Backing (Hide)'!$B$2:$CW$2,0)),"")</f>
        <v/>
      </c>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row>
    <row r="117" spans="2:60" x14ac:dyDescent="0.35">
      <c r="B117" t="str">
        <f>IF(Capacity!B91="","",Capacity!B91)</f>
        <v/>
      </c>
      <c r="C117" s="29" t="str">
        <f>IF(Capacity!S91="","",Capacity!S91)</f>
        <v/>
      </c>
      <c r="D117" s="113" t="str">
        <f>IF(C117="","",Capacity!T91)</f>
        <v/>
      </c>
      <c r="E117" s="29" t="str">
        <f t="shared" si="1"/>
        <v/>
      </c>
      <c r="F117" s="113" t="str">
        <f>IF(E117&gt;C117,Capacity!U91/'Capacity Summary'!E117,IF(Capacity!T91=0,"",Capacity!T91))</f>
        <v/>
      </c>
      <c r="G117" s="113" t="str">
        <f>IFERROR(INDEX('Capacity Backing (Hide)'!$B$57:$CW$57,1,MATCH('Capacity Summary'!$B117,'Capacity Backing (Hide)'!$B$2:$CW$2,0)),"")</f>
        <v/>
      </c>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row>
    <row r="118" spans="2:60" x14ac:dyDescent="0.35">
      <c r="B118" t="str">
        <f>IF(Capacity!B92="","",Capacity!B92)</f>
        <v/>
      </c>
      <c r="C118" s="29" t="str">
        <f>IF(Capacity!S92="","",Capacity!S92)</f>
        <v/>
      </c>
      <c r="D118" s="113" t="str">
        <f>IF(C118="","",Capacity!T92)</f>
        <v/>
      </c>
      <c r="E118" s="29" t="str">
        <f t="shared" si="1"/>
        <v/>
      </c>
      <c r="F118" s="113" t="str">
        <f>IF(E118&gt;C118,Capacity!U92/'Capacity Summary'!E118,IF(Capacity!T92=0,"",Capacity!T92))</f>
        <v/>
      </c>
      <c r="G118" s="113" t="str">
        <f>IFERROR(INDEX('Capacity Backing (Hide)'!$B$57:$CW$57,1,MATCH('Capacity Summary'!$B118,'Capacity Backing (Hide)'!$B$2:$CW$2,0)),"")</f>
        <v/>
      </c>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row>
    <row r="119" spans="2:60" x14ac:dyDescent="0.35">
      <c r="B119" t="str">
        <f>IF(Capacity!B93="","",Capacity!B93)</f>
        <v/>
      </c>
      <c r="C119" s="29" t="str">
        <f>IF(Capacity!S93="","",Capacity!S93)</f>
        <v/>
      </c>
      <c r="D119" s="113" t="str">
        <f>IF(C119="","",Capacity!T93)</f>
        <v/>
      </c>
      <c r="E119" s="29" t="str">
        <f t="shared" si="1"/>
        <v/>
      </c>
      <c r="F119" s="113" t="str">
        <f>IF(E119&gt;C119,Capacity!U93/'Capacity Summary'!E119,IF(Capacity!T93=0,"",Capacity!T93))</f>
        <v/>
      </c>
      <c r="G119" s="113" t="str">
        <f>IFERROR(INDEX('Capacity Backing (Hide)'!$B$57:$CW$57,1,MATCH('Capacity Summary'!$B119,'Capacity Backing (Hide)'!$B$2:$CW$2,0)),"")</f>
        <v/>
      </c>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row>
    <row r="120" spans="2:60" x14ac:dyDescent="0.35">
      <c r="B120" t="str">
        <f>IF(Capacity!B94="","",Capacity!B94)</f>
        <v/>
      </c>
      <c r="C120" s="29" t="str">
        <f>IF(Capacity!S94="","",Capacity!S94)</f>
        <v/>
      </c>
      <c r="D120" s="113" t="str">
        <f>IF(C120="","",Capacity!T94)</f>
        <v/>
      </c>
      <c r="E120" s="29" t="str">
        <f t="shared" si="1"/>
        <v/>
      </c>
      <c r="F120" s="113" t="str">
        <f>IF(E120&gt;C120,Capacity!U94/'Capacity Summary'!E120,IF(Capacity!T94=0,"",Capacity!T94))</f>
        <v/>
      </c>
      <c r="G120" s="113" t="str">
        <f>IFERROR(INDEX('Capacity Backing (Hide)'!$B$57:$CW$57,1,MATCH('Capacity Summary'!$B120,'Capacity Backing (Hide)'!$B$2:$CW$2,0)),"")</f>
        <v/>
      </c>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row>
    <row r="121" spans="2:60" x14ac:dyDescent="0.35">
      <c r="B121" t="str">
        <f>IF(Capacity!B95="","",Capacity!B95)</f>
        <v/>
      </c>
      <c r="C121" s="29" t="str">
        <f>IF(Capacity!S95="","",Capacity!S95)</f>
        <v/>
      </c>
      <c r="D121" s="113" t="str">
        <f>IF(C121="","",Capacity!T95)</f>
        <v/>
      </c>
      <c r="E121" s="29" t="str">
        <f t="shared" si="1"/>
        <v/>
      </c>
      <c r="F121" s="113" t="str">
        <f>IF(E121&gt;C121,Capacity!U95/'Capacity Summary'!E121,IF(Capacity!T95=0,"",Capacity!T95))</f>
        <v/>
      </c>
      <c r="G121" s="113" t="str">
        <f>IFERROR(INDEX('Capacity Backing (Hide)'!$B$57:$CW$57,1,MATCH('Capacity Summary'!$B121,'Capacity Backing (Hide)'!$B$2:$CW$2,0)),"")</f>
        <v/>
      </c>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row>
    <row r="122" spans="2:60" x14ac:dyDescent="0.35">
      <c r="B122" t="str">
        <f>IF(Capacity!B96="","",Capacity!B96)</f>
        <v/>
      </c>
      <c r="C122" s="29" t="str">
        <f>IF(Capacity!S96="","",Capacity!S96)</f>
        <v/>
      </c>
      <c r="D122" s="113" t="str">
        <f>IF(C122="","",Capacity!T96)</f>
        <v/>
      </c>
      <c r="E122" s="29" t="str">
        <f t="shared" si="1"/>
        <v/>
      </c>
      <c r="F122" s="113" t="str">
        <f>IF(E122&gt;C122,Capacity!U96/'Capacity Summary'!E122,IF(Capacity!T96=0,"",Capacity!T96))</f>
        <v/>
      </c>
      <c r="G122" s="113" t="str">
        <f>IFERROR(INDEX('Capacity Backing (Hide)'!$B$57:$CW$57,1,MATCH('Capacity Summary'!$B122,'Capacity Backing (Hide)'!$B$2:$CW$2,0)),"")</f>
        <v/>
      </c>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row>
    <row r="123" spans="2:60" x14ac:dyDescent="0.35">
      <c r="B123" t="str">
        <f>IF(Capacity!B97="","",Capacity!B97)</f>
        <v/>
      </c>
      <c r="C123" s="29" t="str">
        <f>IF(Capacity!S97="","",Capacity!S97)</f>
        <v/>
      </c>
      <c r="D123" s="113" t="str">
        <f>IF(C123="","",Capacity!T97)</f>
        <v/>
      </c>
      <c r="E123" s="29" t="str">
        <f t="shared" si="1"/>
        <v/>
      </c>
      <c r="F123" s="113" t="str">
        <f>IF(E123&gt;C123,Capacity!U97/'Capacity Summary'!E123,IF(Capacity!T97=0,"",Capacity!T97))</f>
        <v/>
      </c>
      <c r="G123" s="113" t="str">
        <f>IFERROR(INDEX('Capacity Backing (Hide)'!$B$57:$CW$57,1,MATCH('Capacity Summary'!$B123,'Capacity Backing (Hide)'!$B$2:$CW$2,0)),"")</f>
        <v/>
      </c>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row>
    <row r="124" spans="2:60" x14ac:dyDescent="0.35">
      <c r="B124" t="str">
        <f>IF(Capacity!B98="","",Capacity!B98)</f>
        <v/>
      </c>
      <c r="C124" s="29" t="str">
        <f>IF(Capacity!S98="","",Capacity!S98)</f>
        <v/>
      </c>
      <c r="D124" s="113" t="str">
        <f>IF(C124="","",Capacity!T98)</f>
        <v/>
      </c>
      <c r="E124" s="29" t="str">
        <f t="shared" si="1"/>
        <v/>
      </c>
      <c r="F124" s="113" t="str">
        <f>IF(E124&gt;C124,Capacity!U98/'Capacity Summary'!E124,IF(Capacity!T98=0,"",Capacity!T98))</f>
        <v/>
      </c>
      <c r="G124" s="113" t="str">
        <f>IFERROR(INDEX('Capacity Backing (Hide)'!$B$57:$CW$57,1,MATCH('Capacity Summary'!$B124,'Capacity Backing (Hide)'!$B$2:$CW$2,0)),"")</f>
        <v/>
      </c>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row>
    <row r="125" spans="2:60" x14ac:dyDescent="0.35">
      <c r="B125" t="str">
        <f>IF(Capacity!B99="","",Capacity!B99)</f>
        <v/>
      </c>
      <c r="C125" s="29" t="str">
        <f>IF(Capacity!S99="","",Capacity!S99)</f>
        <v/>
      </c>
      <c r="D125" s="113" t="str">
        <f>IF(C125="","",Capacity!T99)</f>
        <v/>
      </c>
      <c r="E125" s="29" t="str">
        <f t="shared" si="1"/>
        <v/>
      </c>
      <c r="F125" s="113" t="str">
        <f>IF(E125&gt;C125,Capacity!U99/'Capacity Summary'!E125,IF(Capacity!T99=0,"",Capacity!T99))</f>
        <v/>
      </c>
      <c r="G125" s="113" t="str">
        <f>IFERROR(INDEX('Capacity Backing (Hide)'!$B$57:$CW$57,1,MATCH('Capacity Summary'!$B125,'Capacity Backing (Hide)'!$B$2:$CW$2,0)),"")</f>
        <v/>
      </c>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row>
    <row r="126" spans="2:60" x14ac:dyDescent="0.35">
      <c r="B126" t="str">
        <f>IF(Capacity!B100="","",Capacity!B100)</f>
        <v/>
      </c>
      <c r="C126" s="29" t="str">
        <f>IF(Capacity!S100="","",Capacity!S100)</f>
        <v/>
      </c>
      <c r="D126" s="113" t="str">
        <f>IF(C126="","",Capacity!T100)</f>
        <v/>
      </c>
      <c r="E126" s="29" t="str">
        <f t="shared" si="1"/>
        <v/>
      </c>
      <c r="F126" s="113" t="str">
        <f>IF(E126&gt;C126,Capacity!U100/'Capacity Summary'!E126,IF(Capacity!T100=0,"",Capacity!T100))</f>
        <v/>
      </c>
      <c r="G126" s="113" t="str">
        <f>IFERROR(INDEX('Capacity Backing (Hide)'!$B$57:$CW$57,1,MATCH('Capacity Summary'!$B126,'Capacity Backing (Hide)'!$B$2:$CW$2,0)),"")</f>
        <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row>
    <row r="127" spans="2:60" x14ac:dyDescent="0.35">
      <c r="B127" t="str">
        <f>IF(Capacity!B101="","",Capacity!B101)</f>
        <v/>
      </c>
      <c r="C127" s="29" t="str">
        <f>IF(Capacity!S101="","",Capacity!S101)</f>
        <v/>
      </c>
      <c r="D127" s="113" t="str">
        <f>IF(C127="","",Capacity!T101)</f>
        <v/>
      </c>
      <c r="E127" s="29" t="str">
        <f t="shared" si="1"/>
        <v/>
      </c>
      <c r="F127" s="113" t="str">
        <f>IF(E127&gt;C127,Capacity!U101/'Capacity Summary'!E127,IF(Capacity!T101=0,"",Capacity!T101))</f>
        <v/>
      </c>
      <c r="G127" s="113" t="str">
        <f>IFERROR(INDEX('Capacity Backing (Hide)'!$B$57:$CW$57,1,MATCH('Capacity Summary'!$B127,'Capacity Backing (Hide)'!$B$2:$CW$2,0)),"")</f>
        <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row>
    <row r="128" spans="2:60" x14ac:dyDescent="0.35">
      <c r="B128" t="str">
        <f>IF(Capacity!B102="","",Capacity!B102)</f>
        <v/>
      </c>
      <c r="C128" s="29" t="str">
        <f>IF(Capacity!S102="","",Capacity!S102)</f>
        <v/>
      </c>
      <c r="D128" s="113" t="str">
        <f>IF(C128="","",Capacity!T102)</f>
        <v/>
      </c>
      <c r="E128" s="29" t="str">
        <f t="shared" si="1"/>
        <v/>
      </c>
      <c r="F128" s="113" t="str">
        <f>IF(E128&gt;C128,Capacity!U102/'Capacity Summary'!E128,IF(Capacity!T102=0,"",Capacity!T102))</f>
        <v/>
      </c>
      <c r="G128" s="113" t="str">
        <f>IFERROR(INDEX('Capacity Backing (Hide)'!$B$57:$CW$57,1,MATCH('Capacity Summary'!$B128,'Capacity Backing (Hide)'!$B$2:$CW$2,0)),"")</f>
        <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row>
    <row r="129" spans="1:60" x14ac:dyDescent="0.35">
      <c r="B129" t="str">
        <f>IF(Capacity!B103="","",Capacity!B103)</f>
        <v/>
      </c>
      <c r="C129" s="29" t="str">
        <f>IF(Capacity!S103="","",Capacity!S103)</f>
        <v/>
      </c>
      <c r="D129" s="113" t="str">
        <f>IF(C129="","",Capacity!T103)</f>
        <v/>
      </c>
      <c r="E129" s="29" t="str">
        <f t="shared" si="1"/>
        <v/>
      </c>
      <c r="F129" s="113" t="str">
        <f>IF(E129&gt;C129,Capacity!U103/'Capacity Summary'!E129,IF(Capacity!T103=0,"",Capacity!T103))</f>
        <v/>
      </c>
      <c r="G129" s="113" t="str">
        <f>IFERROR(INDEX('Capacity Backing (Hide)'!$B$57:$CW$57,1,MATCH('Capacity Summary'!$B129,'Capacity Backing (Hide)'!$B$2:$CW$2,0)),"")</f>
        <v/>
      </c>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row>
    <row r="130" spans="1:60" x14ac:dyDescent="0.35">
      <c r="B130" t="str">
        <f>IF(Capacity!B104="","",Capacity!B104)</f>
        <v/>
      </c>
      <c r="C130" s="29" t="str">
        <f>IF(Capacity!S104="","",Capacity!S104)</f>
        <v/>
      </c>
      <c r="D130" s="113" t="str">
        <f>IF(C130="","",Capacity!T104)</f>
        <v/>
      </c>
      <c r="E130" s="29" t="str">
        <f t="shared" si="1"/>
        <v/>
      </c>
      <c r="F130" s="113" t="str">
        <f>IF(E130&gt;C130,Capacity!U104/'Capacity Summary'!E130,IF(Capacity!T104=0,"",Capacity!T104))</f>
        <v/>
      </c>
      <c r="G130" s="113" t="str">
        <f>IFERROR(INDEX('Capacity Backing (Hide)'!$B$57:$CW$57,1,MATCH('Capacity Summary'!$B130,'Capacity Backing (Hide)'!$B$2:$CW$2,0)),"")</f>
        <v/>
      </c>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row>
    <row r="131" spans="1:60" x14ac:dyDescent="0.35">
      <c r="B131" t="str">
        <f>IF(Capacity!B105="","",Capacity!B105)</f>
        <v/>
      </c>
      <c r="C131" s="29" t="str">
        <f>IF(Capacity!S105="","",Capacity!S105)</f>
        <v/>
      </c>
      <c r="D131" s="113" t="str">
        <f>IF(C131="","",Capacity!T105)</f>
        <v/>
      </c>
      <c r="E131" s="29" t="str">
        <f t="shared" si="1"/>
        <v/>
      </c>
      <c r="F131" s="113" t="str">
        <f>IF(E131&gt;C131,Capacity!U105/'Capacity Summary'!E131,IF(Capacity!T105=0,"",Capacity!T105))</f>
        <v/>
      </c>
      <c r="G131" s="113" t="str">
        <f>IFERROR(INDEX('Capacity Backing (Hide)'!$B$57:$CW$57,1,MATCH('Capacity Summary'!$B131,'Capacity Backing (Hide)'!$B$2:$CW$2,0)),"")</f>
        <v/>
      </c>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row>
    <row r="132" spans="1:60" x14ac:dyDescent="0.35">
      <c r="B132" t="str">
        <f>IF(Capacity!B106="","",Capacity!B106)</f>
        <v/>
      </c>
      <c r="C132" s="29" t="str">
        <f>IF(Capacity!S106="","",Capacity!S106)</f>
        <v/>
      </c>
      <c r="D132" s="113" t="str">
        <f>IF(C132="","",Capacity!T106)</f>
        <v/>
      </c>
      <c r="E132" s="29" t="str">
        <f t="shared" si="1"/>
        <v/>
      </c>
      <c r="F132" s="113" t="str">
        <f>IF(E132&gt;C132,Capacity!U106/'Capacity Summary'!E132,IF(Capacity!T106=0,"",Capacity!T106))</f>
        <v/>
      </c>
      <c r="G132" s="113" t="str">
        <f>IFERROR(INDEX('Capacity Backing (Hide)'!$B$57:$CW$57,1,MATCH('Capacity Summary'!$B132,'Capacity Backing (Hide)'!$B$2:$CW$2,0)),"")</f>
        <v/>
      </c>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row>
    <row r="133" spans="1:60" x14ac:dyDescent="0.35">
      <c r="B133" t="str">
        <f>IF(Capacity!B107="","",Capacity!B107)</f>
        <v/>
      </c>
      <c r="C133" s="29" t="str">
        <f>IF(Capacity!S107="","",Capacity!S107)</f>
        <v/>
      </c>
      <c r="D133" s="113" t="str">
        <f>IF(C133="","",Capacity!T107)</f>
        <v/>
      </c>
      <c r="E133" s="29" t="str">
        <f t="shared" si="1"/>
        <v/>
      </c>
      <c r="F133" s="113" t="str">
        <f>IF(E133&gt;C133,Capacity!U107/'Capacity Summary'!E133,IF(Capacity!T107=0,"",Capacity!T107))</f>
        <v/>
      </c>
      <c r="G133" s="113" t="str">
        <f>IFERROR(INDEX('Capacity Backing (Hide)'!$B$57:$CW$57,1,MATCH('Capacity Summary'!$B133,'Capacity Backing (Hide)'!$B$2:$CW$2,0)),"")</f>
        <v/>
      </c>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row>
    <row r="134" spans="1:60" x14ac:dyDescent="0.35">
      <c r="B134" t="str">
        <f>IF(Capacity!B108="","",Capacity!B108)</f>
        <v/>
      </c>
      <c r="C134" s="29" t="str">
        <f>IF(Capacity!S108="","",Capacity!S108)</f>
        <v/>
      </c>
      <c r="D134" s="113" t="str">
        <f>IF(C134="","",Capacity!T108)</f>
        <v/>
      </c>
      <c r="E134" s="29" t="str">
        <f t="shared" si="1"/>
        <v/>
      </c>
      <c r="F134" s="113" t="str">
        <f>IF(E134&gt;C134,Capacity!U108/'Capacity Summary'!E134,IF(Capacity!T108=0,"",Capacity!T108))</f>
        <v/>
      </c>
      <c r="G134" s="113" t="str">
        <f>IFERROR(INDEX('Capacity Backing (Hide)'!$B$57:$CW$57,1,MATCH('Capacity Summary'!$B134,'Capacity Backing (Hide)'!$B$2:$CW$2,0)),"")</f>
        <v/>
      </c>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row>
    <row r="135" spans="1:60" x14ac:dyDescent="0.35">
      <c r="B135" t="str">
        <f>IF(Capacity!B109="","",Capacity!B109)</f>
        <v/>
      </c>
      <c r="C135" s="29" t="str">
        <f>IF(Capacity!S109="","",Capacity!S109)</f>
        <v/>
      </c>
      <c r="D135" s="113" t="str">
        <f>IF(C135="","",Capacity!T109)</f>
        <v/>
      </c>
      <c r="E135" s="29" t="str">
        <f t="shared" si="1"/>
        <v/>
      </c>
      <c r="F135" s="113" t="str">
        <f>IF(E135&gt;C135,Capacity!U109/'Capacity Summary'!E135,IF(Capacity!T109=0,"",Capacity!T109))</f>
        <v/>
      </c>
      <c r="G135" s="113" t="str">
        <f>IFERROR(INDEX('Capacity Backing (Hide)'!$B$57:$CW$57,1,MATCH('Capacity Summary'!$B135,'Capacity Backing (Hide)'!$B$2:$CW$2,0)),"")</f>
        <v/>
      </c>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row>
    <row r="136" spans="1:60" x14ac:dyDescent="0.35">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row>
    <row r="137" spans="1:60" ht="15" hidden="1" thickBot="1" x14ac:dyDescent="0.4">
      <c r="C137" s="194" t="s">
        <v>210</v>
      </c>
      <c r="D137" s="195"/>
      <c r="E137" s="194" t="s">
        <v>194</v>
      </c>
      <c r="F137" s="196"/>
      <c r="G137" s="195"/>
      <c r="I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60" ht="58" hidden="1" thickBot="1" x14ac:dyDescent="0.4">
      <c r="A138" s="119" t="s">
        <v>199</v>
      </c>
      <c r="B138" s="56" t="s">
        <v>191</v>
      </c>
      <c r="C138" s="77" t="s">
        <v>192</v>
      </c>
      <c r="D138" s="77" t="s">
        <v>195</v>
      </c>
      <c r="E138" s="168" t="s">
        <v>192</v>
      </c>
      <c r="F138" s="168" t="s">
        <v>195</v>
      </c>
      <c r="G138" s="89" t="s">
        <v>214</v>
      </c>
      <c r="I138" s="110" cm="1">
        <f t="array" aca="1" ref="I138" ca="1">IFERROR(INDEX('Capacity Backing (Hide)'!$A$5:$A$56,COLUMN(A104),1),"")</f>
        <v>44228</v>
      </c>
      <c r="J138" s="111" cm="1">
        <f t="array" aca="1" ref="J138" ca="1">IFERROR(INDEX('Capacity Backing (Hide)'!$A$5:$A$56,COLUMN(B104),1),"")</f>
        <v>44235</v>
      </c>
      <c r="K138" s="111" cm="1">
        <f t="array" aca="1" ref="K138" ca="1">IFERROR(INDEX('Capacity Backing (Hide)'!$A$5:$A$56,COLUMN(C104),1),"")</f>
        <v>44242</v>
      </c>
      <c r="L138" s="111" cm="1">
        <f t="array" aca="1" ref="L138" ca="1">IFERROR(INDEX('Capacity Backing (Hide)'!$A$5:$A$56,COLUMN(D104),1),"")</f>
        <v>44249</v>
      </c>
      <c r="M138" s="111" cm="1">
        <f t="array" aca="1" ref="M138" ca="1">IFERROR(INDEX('Capacity Backing (Hide)'!$A$5:$A$56,COLUMN(E104),1),"")</f>
        <v>44256</v>
      </c>
      <c r="N138" s="111" cm="1">
        <f t="array" aca="1" ref="N138" ca="1">IFERROR(INDEX('Capacity Backing (Hide)'!$A$5:$A$56,COLUMN(F104),1),"")</f>
        <v>44263</v>
      </c>
      <c r="O138" s="111" cm="1">
        <f t="array" aca="1" ref="O138" ca="1">IFERROR(INDEX('Capacity Backing (Hide)'!$A$5:$A$56,COLUMN(H104),1),"")</f>
        <v>44277</v>
      </c>
      <c r="P138" s="111" cm="1">
        <f t="array" aca="1" ref="P138" ca="1">IFERROR(INDEX('Capacity Backing (Hide)'!$A$5:$A$56,COLUMN(I104),1),"")</f>
        <v>44284</v>
      </c>
      <c r="Q138" s="111" cm="1">
        <f t="array" aca="1" ref="Q138" ca="1">IFERROR(INDEX('Capacity Backing (Hide)'!$A$5:$A$56,COLUMN(J104),1),"")</f>
        <v>44291</v>
      </c>
      <c r="R138" s="111" cm="1">
        <f t="array" aca="1" ref="R138" ca="1">IFERROR(INDEX('Capacity Backing (Hide)'!$A$5:$A$56,COLUMN(K104),1),"")</f>
        <v>44298</v>
      </c>
      <c r="S138" s="111" cm="1">
        <f t="array" aca="1" ref="S138" ca="1">IFERROR(INDEX('Capacity Backing (Hide)'!$A$5:$A$56,COLUMN(L104),1),"")</f>
        <v>44305</v>
      </c>
      <c r="T138" s="111" cm="1">
        <f t="array" aca="1" ref="T138" ca="1">IFERROR(INDEX('Capacity Backing (Hide)'!$A$5:$A$56,COLUMN(M104),1),"")</f>
        <v>44312</v>
      </c>
      <c r="U138" s="111" cm="1">
        <f t="array" aca="1" ref="U138" ca="1">IFERROR(INDEX('Capacity Backing (Hide)'!$A$5:$A$56,COLUMN(N104),1),"")</f>
        <v>44319</v>
      </c>
      <c r="V138" s="111" cm="1">
        <f t="array" aca="1" ref="V138" ca="1">IFERROR(INDEX('Capacity Backing (Hide)'!$A$5:$A$56,COLUMN(O104),1),"")</f>
        <v>44326</v>
      </c>
      <c r="W138" s="111" cm="1">
        <f t="array" aca="1" ref="W138" ca="1">IFERROR(INDEX('Capacity Backing (Hide)'!$A$5:$A$56,COLUMN(P104),1),"")</f>
        <v>44333</v>
      </c>
      <c r="X138" s="111" cm="1">
        <f t="array" aca="1" ref="X138" ca="1">IFERROR(INDEX('Capacity Backing (Hide)'!$A$5:$A$56,COLUMN(Q104),1),"")</f>
        <v>44340</v>
      </c>
      <c r="Y138" s="111" cm="1">
        <f t="array" aca="1" ref="Y138" ca="1">IFERROR(INDEX('Capacity Backing (Hide)'!$A$5:$A$56,COLUMN(R104),1),"")</f>
        <v>44347</v>
      </c>
      <c r="Z138" s="111" cm="1">
        <f t="array" aca="1" ref="Z138" ca="1">IFERROR(INDEX('Capacity Backing (Hide)'!$A$5:$A$56,COLUMN(S104),1),"")</f>
        <v>44354</v>
      </c>
      <c r="AA138" s="111" cm="1">
        <f t="array" aca="1" ref="AA138" ca="1">IFERROR(INDEX('Capacity Backing (Hide)'!$A$5:$A$56,COLUMN(T104),1),"")</f>
        <v>44361</v>
      </c>
      <c r="AB138" s="111" cm="1">
        <f t="array" aca="1" ref="AB138" ca="1">IFERROR(INDEX('Capacity Backing (Hide)'!$A$5:$A$56,COLUMN(U104),1),"")</f>
        <v>44368</v>
      </c>
      <c r="AC138" s="111" cm="1">
        <f t="array" aca="1" ref="AC138" ca="1">IFERROR(INDEX('Capacity Backing (Hide)'!$A$5:$A$56,COLUMN(V104),1),"")</f>
        <v>44375</v>
      </c>
      <c r="AD138" s="111" cm="1">
        <f t="array" aca="1" ref="AD138" ca="1">IFERROR(INDEX('Capacity Backing (Hide)'!$A$5:$A$56,COLUMN(W104),1),"")</f>
        <v>44382</v>
      </c>
      <c r="AE138" s="111" cm="1">
        <f t="array" aca="1" ref="AE138" ca="1">IFERROR(INDEX('Capacity Backing (Hide)'!$A$5:$A$56,COLUMN(X104),1),"")</f>
        <v>44389</v>
      </c>
      <c r="AF138" s="111" cm="1">
        <f t="array" aca="1" ref="AF138" ca="1">IFERROR(INDEX('Capacity Backing (Hide)'!$A$5:$A$56,COLUMN(Y104),1),"")</f>
        <v>44396</v>
      </c>
      <c r="AG138" s="111" cm="1">
        <f t="array" aca="1" ref="AG138" ca="1">IFERROR(INDEX('Capacity Backing (Hide)'!$A$5:$A$56,COLUMN(Z104),1),"")</f>
        <v>44403</v>
      </c>
      <c r="AH138" s="111" cm="1">
        <f t="array" aca="1" ref="AH138" ca="1">IFERROR(INDEX('Capacity Backing (Hide)'!$A$5:$A$56,COLUMN(AA104),1),"")</f>
        <v>44410</v>
      </c>
      <c r="AI138" s="111" cm="1">
        <f t="array" aca="1" ref="AI138" ca="1">IFERROR(INDEX('Capacity Backing (Hide)'!$A$5:$A$56,COLUMN(AB104),1),"")</f>
        <v>44417</v>
      </c>
      <c r="AJ138" s="111" cm="1">
        <f t="array" aca="1" ref="AJ138" ca="1">IFERROR(INDEX('Capacity Backing (Hide)'!$A$5:$A$56,COLUMN(AC104),1),"")</f>
        <v>44424</v>
      </c>
      <c r="AK138" s="111" cm="1">
        <f t="array" aca="1" ref="AK138" ca="1">IFERROR(INDEX('Capacity Backing (Hide)'!$A$5:$A$56,COLUMN(AD104),1),"")</f>
        <v>44431</v>
      </c>
      <c r="AL138" s="111" cm="1">
        <f t="array" aca="1" ref="AL138" ca="1">IFERROR(INDEX('Capacity Backing (Hide)'!$A$5:$A$56,COLUMN(AE104),1),"")</f>
        <v>44438</v>
      </c>
      <c r="AM138" s="111" cm="1">
        <f t="array" aca="1" ref="AM138" ca="1">IFERROR(INDEX('Capacity Backing (Hide)'!$A$5:$A$56,COLUMN(AF104),1),"")</f>
        <v>44445</v>
      </c>
      <c r="AN138" s="111" cm="1">
        <f t="array" aca="1" ref="AN138" ca="1">IFERROR(INDEX('Capacity Backing (Hide)'!$A$5:$A$56,COLUMN(AG104),1),"")</f>
        <v>44452</v>
      </c>
      <c r="AO138" s="111" cm="1">
        <f t="array" aca="1" ref="AO138" ca="1">IFERROR(INDEX('Capacity Backing (Hide)'!$A$5:$A$56,COLUMN(AH104),1),"")</f>
        <v>44459</v>
      </c>
      <c r="AP138" s="111" cm="1">
        <f t="array" aca="1" ref="AP138" ca="1">IFERROR(INDEX('Capacity Backing (Hide)'!$A$5:$A$56,COLUMN(AI104),1),"")</f>
        <v>44466</v>
      </c>
      <c r="AQ138" s="111" cm="1">
        <f t="array" aca="1" ref="AQ138" ca="1">IFERROR(INDEX('Capacity Backing (Hide)'!$A$5:$A$56,COLUMN(AJ104),1),"")</f>
        <v>44473</v>
      </c>
      <c r="AR138" s="111" cm="1">
        <f t="array" aca="1" ref="AR138" ca="1">IFERROR(INDEX('Capacity Backing (Hide)'!$A$5:$A$56,COLUMN(AK104),1),"")</f>
        <v>44480</v>
      </c>
      <c r="AS138" s="111" cm="1">
        <f t="array" aca="1" ref="AS138" ca="1">IFERROR(INDEX('Capacity Backing (Hide)'!$A$5:$A$56,COLUMN(AL104),1),"")</f>
        <v>44487</v>
      </c>
      <c r="AT138" s="111" cm="1">
        <f t="array" aca="1" ref="AT138" ca="1">IFERROR(INDEX('Capacity Backing (Hide)'!$A$5:$A$56,COLUMN(AM104),1),"")</f>
        <v>44494</v>
      </c>
      <c r="AU138" s="111" cm="1">
        <f t="array" aca="1" ref="AU138" ca="1">IFERROR(INDEX('Capacity Backing (Hide)'!$A$5:$A$56,COLUMN(AN104),1),"")</f>
        <v>44501</v>
      </c>
      <c r="AV138" s="111" cm="1">
        <f t="array" aca="1" ref="AV138" ca="1">IFERROR(INDEX('Capacity Backing (Hide)'!$A$5:$A$56,COLUMN(AO104),1),"")</f>
        <v>44508</v>
      </c>
      <c r="AW138" s="111" cm="1">
        <f t="array" aca="1" ref="AW138" ca="1">IFERROR(INDEX('Capacity Backing (Hide)'!$A$5:$A$56,COLUMN(AP104),1),"")</f>
        <v>44515</v>
      </c>
      <c r="AX138" s="111" cm="1">
        <f t="array" aca="1" ref="AX138" ca="1">IFERROR(INDEX('Capacity Backing (Hide)'!$A$5:$A$56,COLUMN(AQ104),1),"")</f>
        <v>44522</v>
      </c>
      <c r="AY138" s="111" cm="1">
        <f t="array" aca="1" ref="AY138" ca="1">IFERROR(INDEX('Capacity Backing (Hide)'!$A$5:$A$56,COLUMN(AR104),1),"")</f>
        <v>44529</v>
      </c>
      <c r="AZ138" s="111" cm="1">
        <f t="array" aca="1" ref="AZ138" ca="1">IFERROR(INDEX('Capacity Backing (Hide)'!$A$5:$A$56,COLUMN(AS104),1),"")</f>
        <v>44536</v>
      </c>
      <c r="BA138" s="111" cm="1">
        <f t="array" aca="1" ref="BA138" ca="1">IFERROR(INDEX('Capacity Backing (Hide)'!$A$5:$A$56,COLUMN(AT104),1),"")</f>
        <v>44543</v>
      </c>
      <c r="BB138" s="111" cm="1">
        <f t="array" aca="1" ref="BB138" ca="1">IFERROR(INDEX('Capacity Backing (Hide)'!$A$5:$A$56,COLUMN(AU104),1),"")</f>
        <v>44550</v>
      </c>
      <c r="BC138" s="111" cm="1">
        <f t="array" aca="1" ref="BC138" ca="1">IFERROR(INDEX('Capacity Backing (Hide)'!$A$5:$A$56,COLUMN(AV104),1),"")</f>
        <v>44557</v>
      </c>
      <c r="BD138" s="111" cm="1">
        <f t="array" aca="1" ref="BD138" ca="1">IFERROR(INDEX('Capacity Backing (Hide)'!$A$5:$A$56,COLUMN(AW104),1),"")</f>
        <v>44564</v>
      </c>
      <c r="BE138" s="111" cm="1">
        <f t="array" aca="1" ref="BE138" ca="1">IFERROR(INDEX('Capacity Backing (Hide)'!$A$5:$A$56,COLUMN(AX104),1),"")</f>
        <v>44571</v>
      </c>
      <c r="BF138" s="111" cm="1">
        <f t="array" aca="1" ref="BF138" ca="1">IFERROR(INDEX('Capacity Backing (Hide)'!$A$5:$A$56,COLUMN(AY104),1),"")</f>
        <v>44578</v>
      </c>
      <c r="BG138" s="111" cm="1">
        <f t="array" aca="1" ref="BG138" ca="1">IFERROR(INDEX('Capacity Backing (Hide)'!$A$5:$A$56,COLUMN(AZ104),1),"")</f>
        <v>44585</v>
      </c>
      <c r="BH138" s="112" t="str" cm="1">
        <f t="array" ref="BH138">IFERROR(INDEX('Capacity Backing (Hide)'!$A$5:$A$56,COLUMN(BA104),1),"")</f>
        <v/>
      </c>
    </row>
    <row r="139" spans="1:60" hidden="1" x14ac:dyDescent="0.35">
      <c r="B139" t="str">
        <f>IF(Capacity!Y10="","",Capacity!Y10)</f>
        <v/>
      </c>
      <c r="C139" s="29" t="str">
        <f>IF(Capacity!AP10="","",Capacity!AP10)</f>
        <v/>
      </c>
      <c r="D139" s="113" t="str">
        <f>IF(C139="","",Capacity!AQ10)</f>
        <v/>
      </c>
      <c r="E139" s="29" t="str">
        <f>IF(B139="","",IF(COUNTBLANK($I139:$BH139)=52,52,COUNTA(I139:BH139)))</f>
        <v/>
      </c>
      <c r="F139" s="113" t="str">
        <f>IF(E139&gt;C139,Capacity!AR10/'Capacity Summary'!E139,IF(Capacity!AQ10=0,"",Capacity!AQ10))</f>
        <v/>
      </c>
      <c r="G139" s="113" t="str">
        <f>IFERROR(INDEX('Capacity Backing (Hide)'!B187:CW187,1,MATCH('Capacity Summary'!B139,'Capacity Backing (Hide)'!B132:CW132,0)),"")</f>
        <v/>
      </c>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row>
    <row r="140" spans="1:60" hidden="1" x14ac:dyDescent="0.35">
      <c r="B140" t="str">
        <f>IF(Capacity!Y11="","",Capacity!Y11)</f>
        <v/>
      </c>
      <c r="C140" s="29" t="str">
        <f>IF(Capacity!AP11="","",Capacity!AP11)</f>
        <v/>
      </c>
      <c r="D140" s="113" t="str">
        <f>IF(C140="","",Capacity!AQ11)</f>
        <v/>
      </c>
      <c r="E140" s="29" t="str">
        <f t="shared" ref="E140:E203" si="2">IF(B140="","",IF(COUNTBLANK($I140:$BH140)=52,52,COUNTA(I140:BH140)))</f>
        <v/>
      </c>
      <c r="F140" s="113" t="str">
        <f>IF(E140&gt;C140,Capacity!AR11/'Capacity Summary'!E140,IF(Capacity!AQ11=0,"",Capacity!AQ11))</f>
        <v/>
      </c>
      <c r="G140" s="113" t="str">
        <f>IFERROR(INDEX('Capacity Backing (Hide)'!B188:CW188,1,MATCH('Capacity Summary'!B140,'Capacity Backing (Hide)'!B133:CW133,0)),"")</f>
        <v/>
      </c>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row>
    <row r="141" spans="1:60" hidden="1" x14ac:dyDescent="0.35">
      <c r="B141" t="str">
        <f>IF(Capacity!Y12="","",Capacity!Y12)</f>
        <v/>
      </c>
      <c r="C141" s="29" t="str">
        <f>IF(Capacity!AP12="","",Capacity!AP12)</f>
        <v/>
      </c>
      <c r="D141" s="113" t="str">
        <f>IF(C141="","",Capacity!AQ12)</f>
        <v/>
      </c>
      <c r="E141" s="29" t="str">
        <f t="shared" si="2"/>
        <v/>
      </c>
      <c r="F141" s="113" t="str">
        <f>IF(E141&gt;C141,Capacity!AR12/'Capacity Summary'!E141,IF(Capacity!AQ12=0,"",Capacity!AQ12))</f>
        <v/>
      </c>
      <c r="G141" s="113" t="str">
        <f>IFERROR(INDEX('Capacity Backing (Hide)'!B189:CW189,1,MATCH('Capacity Summary'!B141,'Capacity Backing (Hide)'!B134:CW134,0)),"")</f>
        <v/>
      </c>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row>
    <row r="142" spans="1:60" hidden="1" x14ac:dyDescent="0.35">
      <c r="B142" t="str">
        <f>IF(Capacity!Y13="","",Capacity!Y13)</f>
        <v/>
      </c>
      <c r="C142" s="29" t="str">
        <f>IF(Capacity!AP13="","",Capacity!AP13)</f>
        <v/>
      </c>
      <c r="D142" s="113" t="str">
        <f>IF(C142="","",Capacity!AQ13)</f>
        <v/>
      </c>
      <c r="E142" s="29" t="str">
        <f t="shared" si="2"/>
        <v/>
      </c>
      <c r="F142" s="113" t="str">
        <f>IF(E142&gt;C142,Capacity!AR13/'Capacity Summary'!E142,IF(Capacity!AQ13=0,"",Capacity!AQ13))</f>
        <v/>
      </c>
      <c r="G142" s="113" t="str">
        <f ca="1">IFERROR(INDEX('Capacity Backing (Hide)'!B190:CW190,1,MATCH('Capacity Summary'!B142,'Capacity Backing (Hide)'!B135:CW135,0)),"")</f>
        <v/>
      </c>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row>
    <row r="143" spans="1:60" hidden="1" x14ac:dyDescent="0.35">
      <c r="B143" t="str">
        <f>IF(Capacity!Y14="","",Capacity!Y14)</f>
        <v/>
      </c>
      <c r="C143" s="29" t="str">
        <f>IF(Capacity!AP14="","",Capacity!AP14)</f>
        <v/>
      </c>
      <c r="D143" s="113" t="str">
        <f>IF(C143="","",Capacity!AQ14)</f>
        <v/>
      </c>
      <c r="E143" s="29" t="str">
        <f t="shared" si="2"/>
        <v/>
      </c>
      <c r="F143" s="113" t="str">
        <f>IF(E143&gt;C143,Capacity!AR14/'Capacity Summary'!E143,IF(Capacity!AQ14=0,"",Capacity!AQ14))</f>
        <v/>
      </c>
      <c r="G143" s="113" t="str">
        <f ca="1">IFERROR(INDEX('Capacity Backing (Hide)'!B191:CW191,1,MATCH('Capacity Summary'!B143,'Capacity Backing (Hide)'!B136:CW136,0)),"")</f>
        <v/>
      </c>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row>
    <row r="144" spans="1:60" hidden="1" x14ac:dyDescent="0.35">
      <c r="B144" t="str">
        <f>IF(Capacity!Y15="","",Capacity!Y15)</f>
        <v/>
      </c>
      <c r="C144" s="29" t="str">
        <f>IF(Capacity!AP15="","",Capacity!AP15)</f>
        <v/>
      </c>
      <c r="D144" s="113" t="str">
        <f>IF(C144="","",Capacity!AQ15)</f>
        <v/>
      </c>
      <c r="E144" s="29" t="str">
        <f t="shared" si="2"/>
        <v/>
      </c>
      <c r="F144" s="113" t="str">
        <f>IF(E144&gt;C144,Capacity!AR15/'Capacity Summary'!E144,IF(Capacity!AQ15=0,"",Capacity!AQ15))</f>
        <v/>
      </c>
      <c r="G144" s="113" t="str">
        <f ca="1">IFERROR(INDEX('Capacity Backing (Hide)'!B192:CW192,1,MATCH('Capacity Summary'!B144,'Capacity Backing (Hide)'!B137:CW137,0)),"")</f>
        <v/>
      </c>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row>
    <row r="145" spans="2:60" hidden="1" x14ac:dyDescent="0.35">
      <c r="B145" t="str">
        <f>IF(Capacity!Y16="","",Capacity!Y16)</f>
        <v/>
      </c>
      <c r="C145" s="29" t="str">
        <f>IF(Capacity!AP16="","",Capacity!AP16)</f>
        <v/>
      </c>
      <c r="D145" s="113" t="str">
        <f>IF(C145="","",Capacity!AQ16)</f>
        <v/>
      </c>
      <c r="E145" s="29" t="str">
        <f t="shared" si="2"/>
        <v/>
      </c>
      <c r="F145" s="113" t="str">
        <f>IF(E145&gt;C145,Capacity!AR16/'Capacity Summary'!E145,IF(Capacity!AQ16=0,"",Capacity!AQ16))</f>
        <v/>
      </c>
      <c r="G145" s="113" t="str">
        <f ca="1">IFERROR(INDEX('Capacity Backing (Hide)'!B193:CW193,1,MATCH('Capacity Summary'!B145,'Capacity Backing (Hide)'!B138:CW138,0)),"")</f>
        <v/>
      </c>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row>
    <row r="146" spans="2:60" hidden="1" x14ac:dyDescent="0.35">
      <c r="B146" t="str">
        <f>IF(Capacity!Y17="","",Capacity!Y17)</f>
        <v/>
      </c>
      <c r="C146" s="29" t="str">
        <f>IF(Capacity!AP17="","",Capacity!AP17)</f>
        <v/>
      </c>
      <c r="D146" s="113" t="str">
        <f>IF(C146="","",Capacity!AQ17)</f>
        <v/>
      </c>
      <c r="E146" s="29" t="str">
        <f t="shared" si="2"/>
        <v/>
      </c>
      <c r="F146" s="113" t="str">
        <f>IF(E146&gt;C146,Capacity!AR17/'Capacity Summary'!E146,IF(Capacity!AQ17=0,"",Capacity!AQ17))</f>
        <v/>
      </c>
      <c r="G146" s="113" t="str">
        <f ca="1">IFERROR(INDEX('Capacity Backing (Hide)'!B194:CW194,1,MATCH('Capacity Summary'!B146,'Capacity Backing (Hide)'!B139:CW139,0)),"")</f>
        <v/>
      </c>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row>
    <row r="147" spans="2:60" hidden="1" x14ac:dyDescent="0.35">
      <c r="B147" t="str">
        <f>IF(Capacity!Y18="","",Capacity!Y18)</f>
        <v/>
      </c>
      <c r="C147" s="29" t="str">
        <f>IF(Capacity!AP18="","",Capacity!AP18)</f>
        <v/>
      </c>
      <c r="D147" s="113" t="str">
        <f>IF(C147="","",Capacity!AQ18)</f>
        <v/>
      </c>
      <c r="E147" s="29" t="str">
        <f t="shared" si="2"/>
        <v/>
      </c>
      <c r="F147" s="113" t="str">
        <f>IF(E147&gt;C147,Capacity!AR18/'Capacity Summary'!E147,IF(Capacity!AQ18=0,"",Capacity!AQ18))</f>
        <v/>
      </c>
      <c r="G147" s="113" t="str">
        <f ca="1">IFERROR(INDEX('Capacity Backing (Hide)'!B195:CW195,1,MATCH('Capacity Summary'!B147,'Capacity Backing (Hide)'!B140:CW140,0)),"")</f>
        <v/>
      </c>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row>
    <row r="148" spans="2:60" hidden="1" x14ac:dyDescent="0.35">
      <c r="B148" t="str">
        <f>IF(Capacity!Y19="","",Capacity!Y19)</f>
        <v/>
      </c>
      <c r="C148" s="29" t="str">
        <f>IF(Capacity!AP19="","",Capacity!AP19)</f>
        <v/>
      </c>
      <c r="D148" s="113" t="str">
        <f>IF(C148="","",Capacity!AQ19)</f>
        <v/>
      </c>
      <c r="E148" s="29" t="str">
        <f t="shared" si="2"/>
        <v/>
      </c>
      <c r="F148" s="113" t="str">
        <f>IF(E148&gt;C148,Capacity!AR19/'Capacity Summary'!E148,IF(Capacity!AQ19=0,"",Capacity!AQ19))</f>
        <v/>
      </c>
      <c r="G148" s="113" t="str">
        <f ca="1">IFERROR(INDEX('Capacity Backing (Hide)'!B196:CW196,1,MATCH('Capacity Summary'!B148,'Capacity Backing (Hide)'!B141:CW141,0)),"")</f>
        <v/>
      </c>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row>
    <row r="149" spans="2:60" hidden="1" x14ac:dyDescent="0.35">
      <c r="B149" t="str">
        <f>IF(Capacity!Y20="","",Capacity!Y20)</f>
        <v/>
      </c>
      <c r="C149" s="29" t="str">
        <f>IF(Capacity!AP20="","",Capacity!AP20)</f>
        <v/>
      </c>
      <c r="D149" s="113" t="str">
        <f>IF(C149="","",Capacity!AQ20)</f>
        <v/>
      </c>
      <c r="E149" s="29" t="str">
        <f t="shared" si="2"/>
        <v/>
      </c>
      <c r="F149" s="113" t="str">
        <f>IF(E149&gt;C149,Capacity!AR20/'Capacity Summary'!E149,IF(Capacity!AQ20=0,"",Capacity!AQ20))</f>
        <v/>
      </c>
      <c r="G149" s="113" t="str">
        <f ca="1">IFERROR(INDEX('Capacity Backing (Hide)'!B197:CW197,1,MATCH('Capacity Summary'!B149,'Capacity Backing (Hide)'!B142:CW142,0)),"")</f>
        <v/>
      </c>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row>
    <row r="150" spans="2:60" hidden="1" x14ac:dyDescent="0.35">
      <c r="B150" t="str">
        <f>IF(Capacity!Y21="","",Capacity!Y21)</f>
        <v/>
      </c>
      <c r="C150" s="29" t="str">
        <f>IF(Capacity!AP21="","",Capacity!AP21)</f>
        <v/>
      </c>
      <c r="D150" s="113" t="str">
        <f>IF(C150="","",Capacity!AQ21)</f>
        <v/>
      </c>
      <c r="E150" s="29" t="str">
        <f t="shared" si="2"/>
        <v/>
      </c>
      <c r="F150" s="113" t="str">
        <f>IF(E150&gt;C150,Capacity!AR21/'Capacity Summary'!E150,IF(Capacity!AQ21=0,"",Capacity!AQ21))</f>
        <v/>
      </c>
      <c r="G150" s="113" t="str">
        <f ca="1">IFERROR(INDEX('Capacity Backing (Hide)'!B198:CW198,1,MATCH('Capacity Summary'!B150,'Capacity Backing (Hide)'!B143:CW143,0)),"")</f>
        <v/>
      </c>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row>
    <row r="151" spans="2:60" hidden="1" x14ac:dyDescent="0.35">
      <c r="B151" t="str">
        <f>IF(Capacity!Y22="","",Capacity!Y22)</f>
        <v/>
      </c>
      <c r="C151" s="29" t="str">
        <f>IF(Capacity!AP22="","",Capacity!AP22)</f>
        <v/>
      </c>
      <c r="D151" s="113" t="str">
        <f>IF(C151="","",Capacity!AQ22)</f>
        <v/>
      </c>
      <c r="E151" s="29" t="str">
        <f t="shared" si="2"/>
        <v/>
      </c>
      <c r="F151" s="113" t="str">
        <f>IF(E151&gt;C151,Capacity!AR22/'Capacity Summary'!E151,IF(Capacity!AQ22=0,"",Capacity!AQ22))</f>
        <v/>
      </c>
      <c r="G151" s="113" t="str">
        <f ca="1">IFERROR(INDEX('Capacity Backing (Hide)'!B199:CW199,1,MATCH('Capacity Summary'!B151,'Capacity Backing (Hide)'!B144:CW144,0)),"")</f>
        <v/>
      </c>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row>
    <row r="152" spans="2:60" hidden="1" x14ac:dyDescent="0.35">
      <c r="B152" t="str">
        <f>IF(Capacity!Y23="","",Capacity!Y23)</f>
        <v/>
      </c>
      <c r="C152" s="29" t="str">
        <f>IF(Capacity!AP23="","",Capacity!AP23)</f>
        <v/>
      </c>
      <c r="D152" s="113" t="str">
        <f>IF(C152="","",Capacity!AQ23)</f>
        <v/>
      </c>
      <c r="E152" s="29" t="str">
        <f t="shared" si="2"/>
        <v/>
      </c>
      <c r="F152" s="113" t="str">
        <f>IF(E152&gt;C152,Capacity!AR23/'Capacity Summary'!E152,IF(Capacity!AQ23=0,"",Capacity!AQ23))</f>
        <v/>
      </c>
      <c r="G152" s="113" t="str">
        <f ca="1">IFERROR(INDEX('Capacity Backing (Hide)'!B200:CW200,1,MATCH('Capacity Summary'!B152,'Capacity Backing (Hide)'!B145:CW145,0)),"")</f>
        <v/>
      </c>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row>
    <row r="153" spans="2:60" hidden="1" x14ac:dyDescent="0.35">
      <c r="B153" t="str">
        <f>IF(Capacity!Y24="","",Capacity!Y24)</f>
        <v/>
      </c>
      <c r="C153" s="29" t="str">
        <f>IF(Capacity!AP24="","",Capacity!AP24)</f>
        <v/>
      </c>
      <c r="D153" s="113" t="str">
        <f>IF(C153="","",Capacity!AQ24)</f>
        <v/>
      </c>
      <c r="E153" s="29" t="str">
        <f t="shared" si="2"/>
        <v/>
      </c>
      <c r="F153" s="113" t="str">
        <f>IF(E153&gt;C153,Capacity!AR24/'Capacity Summary'!E153,IF(Capacity!AQ24=0,"",Capacity!AQ24))</f>
        <v/>
      </c>
      <c r="G153" s="113" t="str">
        <f ca="1">IFERROR(INDEX('Capacity Backing (Hide)'!B201:CW201,1,MATCH('Capacity Summary'!B153,'Capacity Backing (Hide)'!B146:CW146,0)),"")</f>
        <v/>
      </c>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row>
    <row r="154" spans="2:60" hidden="1" x14ac:dyDescent="0.35">
      <c r="B154" t="str">
        <f>IF(Capacity!Y25="","",Capacity!Y25)</f>
        <v/>
      </c>
      <c r="C154" s="29" t="str">
        <f>IF(Capacity!AP25="","",Capacity!AP25)</f>
        <v/>
      </c>
      <c r="D154" s="113" t="str">
        <f>IF(C154="","",Capacity!AQ25)</f>
        <v/>
      </c>
      <c r="E154" s="29" t="str">
        <f t="shared" si="2"/>
        <v/>
      </c>
      <c r="F154" s="113" t="str">
        <f>IF(E154&gt;C154,Capacity!AR25/'Capacity Summary'!E154,IF(Capacity!AQ25=0,"",Capacity!AQ25))</f>
        <v/>
      </c>
      <c r="G154" s="113" t="str">
        <f ca="1">IFERROR(INDEX('Capacity Backing (Hide)'!B202:CW202,1,MATCH('Capacity Summary'!B154,'Capacity Backing (Hide)'!B147:CW147,0)),"")</f>
        <v/>
      </c>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row>
    <row r="155" spans="2:60" hidden="1" x14ac:dyDescent="0.35">
      <c r="B155" t="str">
        <f>IF(Capacity!Y26="","",Capacity!Y26)</f>
        <v/>
      </c>
      <c r="C155" s="29" t="str">
        <f>IF(Capacity!AP26="","",Capacity!AP26)</f>
        <v/>
      </c>
      <c r="D155" s="113" t="str">
        <f>IF(C155="","",Capacity!AQ26)</f>
        <v/>
      </c>
      <c r="E155" s="29" t="str">
        <f t="shared" si="2"/>
        <v/>
      </c>
      <c r="F155" s="113" t="str">
        <f>IF(E155&gt;C155,Capacity!AR26/'Capacity Summary'!E155,IF(Capacity!AQ26=0,"",Capacity!AQ26))</f>
        <v/>
      </c>
      <c r="G155" s="113" t="str">
        <f ca="1">IFERROR(INDEX('Capacity Backing (Hide)'!B203:CW203,1,MATCH('Capacity Summary'!B155,'Capacity Backing (Hide)'!B148:CW148,0)),"")</f>
        <v/>
      </c>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row>
    <row r="156" spans="2:60" hidden="1" x14ac:dyDescent="0.35">
      <c r="B156" t="str">
        <f>IF(Capacity!Y27="","",Capacity!Y27)</f>
        <v/>
      </c>
      <c r="C156" s="29" t="str">
        <f>IF(Capacity!AP27="","",Capacity!AP27)</f>
        <v/>
      </c>
      <c r="D156" s="113" t="str">
        <f>IF(C156="","",Capacity!AQ27)</f>
        <v/>
      </c>
      <c r="E156" s="29" t="str">
        <f t="shared" si="2"/>
        <v/>
      </c>
      <c r="F156" s="113" t="str">
        <f>IF(E156&gt;C156,Capacity!AR27/'Capacity Summary'!E156,IF(Capacity!AQ27=0,"",Capacity!AQ27))</f>
        <v/>
      </c>
      <c r="G156" s="113" t="str">
        <f ca="1">IFERROR(INDEX('Capacity Backing (Hide)'!B204:CW204,1,MATCH('Capacity Summary'!B156,'Capacity Backing (Hide)'!B149:CW149,0)),"")</f>
        <v/>
      </c>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row>
    <row r="157" spans="2:60" hidden="1" x14ac:dyDescent="0.35">
      <c r="B157" t="str">
        <f>IF(Capacity!Y28="","",Capacity!Y28)</f>
        <v/>
      </c>
      <c r="C157" s="29" t="str">
        <f>IF(Capacity!AP28="","",Capacity!AP28)</f>
        <v/>
      </c>
      <c r="D157" s="113" t="str">
        <f>IF(C157="","",Capacity!AQ28)</f>
        <v/>
      </c>
      <c r="E157" s="29" t="str">
        <f t="shared" si="2"/>
        <v/>
      </c>
      <c r="F157" s="113" t="str">
        <f>IF(E157&gt;C157,Capacity!AR28/'Capacity Summary'!E157,IF(Capacity!AQ28=0,"",Capacity!AQ28))</f>
        <v/>
      </c>
      <c r="G157" s="113" t="str">
        <f ca="1">IFERROR(INDEX('Capacity Backing (Hide)'!B205:CW205,1,MATCH('Capacity Summary'!B157,'Capacity Backing (Hide)'!B150:CW150,0)),"")</f>
        <v/>
      </c>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row>
    <row r="158" spans="2:60" hidden="1" x14ac:dyDescent="0.35">
      <c r="B158" t="str">
        <f>IF(Capacity!Y29="","",Capacity!Y29)</f>
        <v/>
      </c>
      <c r="C158" s="29" t="str">
        <f>IF(Capacity!AP29="","",Capacity!AP29)</f>
        <v/>
      </c>
      <c r="D158" s="113" t="str">
        <f>IF(C158="","",Capacity!AQ29)</f>
        <v/>
      </c>
      <c r="E158" s="29" t="str">
        <f t="shared" si="2"/>
        <v/>
      </c>
      <c r="F158" s="113" t="str">
        <f>IF(E158&gt;C158,Capacity!AR29/'Capacity Summary'!E158,IF(Capacity!AQ29=0,"",Capacity!AQ29))</f>
        <v/>
      </c>
      <c r="G158" s="113" t="str">
        <f ca="1">IFERROR(INDEX('Capacity Backing (Hide)'!B206:CW206,1,MATCH('Capacity Summary'!B158,'Capacity Backing (Hide)'!B151:CW151,0)),"")</f>
        <v/>
      </c>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row>
    <row r="159" spans="2:60" hidden="1" x14ac:dyDescent="0.35">
      <c r="B159" t="str">
        <f>IF(Capacity!Y30="","",Capacity!Y30)</f>
        <v/>
      </c>
      <c r="C159" s="29" t="str">
        <f>IF(Capacity!AP30="","",Capacity!AP30)</f>
        <v/>
      </c>
      <c r="D159" s="113" t="str">
        <f>IF(C159="","",Capacity!AQ30)</f>
        <v/>
      </c>
      <c r="E159" s="29" t="str">
        <f t="shared" si="2"/>
        <v/>
      </c>
      <c r="F159" s="113" t="str">
        <f>IF(E159&gt;C159,Capacity!AR30/'Capacity Summary'!E159,IF(Capacity!AQ30=0,"",Capacity!AQ30))</f>
        <v/>
      </c>
      <c r="G159" s="113" t="str">
        <f ca="1">IFERROR(INDEX('Capacity Backing (Hide)'!B207:CW207,1,MATCH('Capacity Summary'!B159,'Capacity Backing (Hide)'!B152:CW152,0)),"")</f>
        <v/>
      </c>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row>
    <row r="160" spans="2:60" hidden="1" x14ac:dyDescent="0.35">
      <c r="B160" t="str">
        <f>IF(Capacity!Y31="","",Capacity!Y31)</f>
        <v/>
      </c>
      <c r="C160" s="29" t="str">
        <f>IF(Capacity!AP31="","",Capacity!AP31)</f>
        <v/>
      </c>
      <c r="D160" s="113" t="str">
        <f>IF(C160="","",Capacity!AQ31)</f>
        <v/>
      </c>
      <c r="E160" s="29" t="str">
        <f t="shared" si="2"/>
        <v/>
      </c>
      <c r="F160" s="113" t="str">
        <f>IF(E160&gt;C160,Capacity!AR31/'Capacity Summary'!E160,IF(Capacity!AQ31=0,"",Capacity!AQ31))</f>
        <v/>
      </c>
      <c r="G160" s="113" t="str">
        <f ca="1">IFERROR(INDEX('Capacity Backing (Hide)'!B208:CW208,1,MATCH('Capacity Summary'!B160,'Capacity Backing (Hide)'!B153:CW153,0)),"")</f>
        <v/>
      </c>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row>
    <row r="161" spans="2:60" hidden="1" x14ac:dyDescent="0.35">
      <c r="B161" t="str">
        <f>IF(Capacity!Y32="","",Capacity!Y32)</f>
        <v/>
      </c>
      <c r="C161" s="29" t="str">
        <f>IF(Capacity!AP32="","",Capacity!AP32)</f>
        <v/>
      </c>
      <c r="D161" s="113" t="str">
        <f>IF(C161="","",Capacity!AQ32)</f>
        <v/>
      </c>
      <c r="E161" s="29" t="str">
        <f t="shared" si="2"/>
        <v/>
      </c>
      <c r="F161" s="113" t="str">
        <f>IF(E161&gt;C161,Capacity!AR32/'Capacity Summary'!E161,IF(Capacity!AQ32=0,"",Capacity!AQ32))</f>
        <v/>
      </c>
      <c r="G161" s="113" t="str">
        <f ca="1">IFERROR(INDEX('Capacity Backing (Hide)'!B209:CW209,1,MATCH('Capacity Summary'!B161,'Capacity Backing (Hide)'!B154:CW154,0)),"")</f>
        <v/>
      </c>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row>
    <row r="162" spans="2:60" hidden="1" x14ac:dyDescent="0.35">
      <c r="B162" t="str">
        <f>IF(Capacity!Y33="","",Capacity!Y33)</f>
        <v/>
      </c>
      <c r="C162" s="29" t="str">
        <f>IF(Capacity!AP33="","",Capacity!AP33)</f>
        <v/>
      </c>
      <c r="D162" s="113" t="str">
        <f>IF(C162="","",Capacity!AQ33)</f>
        <v/>
      </c>
      <c r="E162" s="29" t="str">
        <f t="shared" si="2"/>
        <v/>
      </c>
      <c r="F162" s="113" t="str">
        <f>IF(E162&gt;C162,Capacity!AR33/'Capacity Summary'!E162,IF(Capacity!AQ33=0,"",Capacity!AQ33))</f>
        <v/>
      </c>
      <c r="G162" s="113" t="str">
        <f ca="1">IFERROR(INDEX('Capacity Backing (Hide)'!B210:CW210,1,MATCH('Capacity Summary'!B162,'Capacity Backing (Hide)'!B155:CW155,0)),"")</f>
        <v/>
      </c>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row>
    <row r="163" spans="2:60" hidden="1" x14ac:dyDescent="0.35">
      <c r="B163" t="str">
        <f>IF(Capacity!Y34="","",Capacity!Y34)</f>
        <v/>
      </c>
      <c r="C163" s="29" t="str">
        <f>IF(Capacity!AP34="","",Capacity!AP34)</f>
        <v/>
      </c>
      <c r="D163" s="113" t="str">
        <f>IF(C163="","",Capacity!AQ34)</f>
        <v/>
      </c>
      <c r="E163" s="29" t="str">
        <f t="shared" si="2"/>
        <v/>
      </c>
      <c r="F163" s="113" t="str">
        <f>IF(E163&gt;C163,Capacity!AR34/'Capacity Summary'!E163,IF(Capacity!AQ34=0,"",Capacity!AQ34))</f>
        <v/>
      </c>
      <c r="G163" s="113" t="str">
        <f ca="1">IFERROR(INDEX('Capacity Backing (Hide)'!B211:CW211,1,MATCH('Capacity Summary'!B163,'Capacity Backing (Hide)'!B156:CW156,0)),"")</f>
        <v/>
      </c>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row>
    <row r="164" spans="2:60" hidden="1" x14ac:dyDescent="0.35">
      <c r="B164" t="str">
        <f>IF(Capacity!Y35="","",Capacity!Y35)</f>
        <v/>
      </c>
      <c r="C164" s="29" t="str">
        <f>IF(Capacity!AP35="","",Capacity!AP35)</f>
        <v/>
      </c>
      <c r="D164" s="113" t="str">
        <f>IF(C164="","",Capacity!AQ35)</f>
        <v/>
      </c>
      <c r="E164" s="29" t="str">
        <f t="shared" si="2"/>
        <v/>
      </c>
      <c r="F164" s="113" t="str">
        <f>IF(E164&gt;C164,Capacity!AR35/'Capacity Summary'!E164,IF(Capacity!AQ35=0,"",Capacity!AQ35))</f>
        <v/>
      </c>
      <c r="G164" s="113" t="str">
        <f ca="1">IFERROR(INDEX('Capacity Backing (Hide)'!B212:CW212,1,MATCH('Capacity Summary'!B164,'Capacity Backing (Hide)'!B157:CW157,0)),"")</f>
        <v/>
      </c>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row>
    <row r="165" spans="2:60" hidden="1" x14ac:dyDescent="0.35">
      <c r="B165" t="str">
        <f>IF(Capacity!Y36="","",Capacity!Y36)</f>
        <v/>
      </c>
      <c r="C165" s="29" t="str">
        <f>IF(Capacity!AP36="","",Capacity!AP36)</f>
        <v/>
      </c>
      <c r="D165" s="113" t="str">
        <f>IF(C165="","",Capacity!AQ36)</f>
        <v/>
      </c>
      <c r="E165" s="29" t="str">
        <f t="shared" si="2"/>
        <v/>
      </c>
      <c r="F165" s="113" t="str">
        <f>IF(E165&gt;C165,Capacity!AR36/'Capacity Summary'!E165,IF(Capacity!AQ36=0,"",Capacity!AQ36))</f>
        <v/>
      </c>
      <c r="G165" s="113" t="str">
        <f ca="1">IFERROR(INDEX('Capacity Backing (Hide)'!B213:CW213,1,MATCH('Capacity Summary'!B165,'Capacity Backing (Hide)'!B158:CW158,0)),"")</f>
        <v/>
      </c>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row>
    <row r="166" spans="2:60" hidden="1" x14ac:dyDescent="0.35">
      <c r="B166" t="str">
        <f>IF(Capacity!Y37="","",Capacity!Y37)</f>
        <v/>
      </c>
      <c r="C166" s="29" t="str">
        <f>IF(Capacity!AP37="","",Capacity!AP37)</f>
        <v/>
      </c>
      <c r="D166" s="113" t="str">
        <f>IF(C166="","",Capacity!AQ37)</f>
        <v/>
      </c>
      <c r="E166" s="29" t="str">
        <f t="shared" si="2"/>
        <v/>
      </c>
      <c r="F166" s="113" t="str">
        <f>IF(E166&gt;C166,Capacity!AR37/'Capacity Summary'!E166,IF(Capacity!AQ37=0,"",Capacity!AQ37))</f>
        <v/>
      </c>
      <c r="G166" s="113" t="str">
        <f ca="1">IFERROR(INDEX('Capacity Backing (Hide)'!B214:CW214,1,MATCH('Capacity Summary'!B166,'Capacity Backing (Hide)'!B159:CW159,0)),"")</f>
        <v/>
      </c>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row>
    <row r="167" spans="2:60" hidden="1" x14ac:dyDescent="0.35">
      <c r="B167" t="str">
        <f>IF(Capacity!Y38="","",Capacity!Y38)</f>
        <v/>
      </c>
      <c r="C167" s="29" t="str">
        <f>IF(Capacity!AP38="","",Capacity!AP38)</f>
        <v/>
      </c>
      <c r="D167" s="113" t="str">
        <f>IF(C167="","",Capacity!AQ38)</f>
        <v/>
      </c>
      <c r="E167" s="29" t="str">
        <f t="shared" si="2"/>
        <v/>
      </c>
      <c r="F167" s="113" t="str">
        <f>IF(E167&gt;C167,Capacity!AR38/'Capacity Summary'!E167,IF(Capacity!AQ38=0,"",Capacity!AQ38))</f>
        <v/>
      </c>
      <c r="G167" s="113" t="str">
        <f ca="1">IFERROR(INDEX('Capacity Backing (Hide)'!B215:CW215,1,MATCH('Capacity Summary'!B167,'Capacity Backing (Hide)'!B160:CW160,0)),"")</f>
        <v/>
      </c>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row>
    <row r="168" spans="2:60" hidden="1" x14ac:dyDescent="0.35">
      <c r="B168" t="str">
        <f>IF(Capacity!Y39="","",Capacity!Y39)</f>
        <v/>
      </c>
      <c r="C168" s="29" t="str">
        <f>IF(Capacity!AP39="","",Capacity!AP39)</f>
        <v/>
      </c>
      <c r="D168" s="113" t="str">
        <f>IF(C168="","",Capacity!AQ39)</f>
        <v/>
      </c>
      <c r="E168" s="29" t="str">
        <f t="shared" si="2"/>
        <v/>
      </c>
      <c r="F168" s="113" t="str">
        <f>IF(E168&gt;C168,Capacity!AR39/'Capacity Summary'!E168,IF(Capacity!AQ39=0,"",Capacity!AQ39))</f>
        <v/>
      </c>
      <c r="G168" s="113" t="str">
        <f ca="1">IFERROR(INDEX('Capacity Backing (Hide)'!B216:CW216,1,MATCH('Capacity Summary'!B168,'Capacity Backing (Hide)'!B161:CW161,0)),"")</f>
        <v/>
      </c>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row>
    <row r="169" spans="2:60" hidden="1" x14ac:dyDescent="0.35">
      <c r="B169" t="str">
        <f>IF(Capacity!Y40="","",Capacity!Y40)</f>
        <v/>
      </c>
      <c r="C169" s="29" t="str">
        <f>IF(Capacity!AP40="","",Capacity!AP40)</f>
        <v/>
      </c>
      <c r="D169" s="113" t="str">
        <f>IF(C169="","",Capacity!AQ40)</f>
        <v/>
      </c>
      <c r="E169" s="29" t="str">
        <f t="shared" si="2"/>
        <v/>
      </c>
      <c r="F169" s="113" t="str">
        <f>IF(E169&gt;C169,Capacity!AR40/'Capacity Summary'!E169,IF(Capacity!AQ40=0,"",Capacity!AQ40))</f>
        <v/>
      </c>
      <c r="G169" s="113" t="str">
        <f ca="1">IFERROR(INDEX('Capacity Backing (Hide)'!B217:CW217,1,MATCH('Capacity Summary'!B169,'Capacity Backing (Hide)'!B162:CW162,0)),"")</f>
        <v/>
      </c>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row>
    <row r="170" spans="2:60" hidden="1" x14ac:dyDescent="0.35">
      <c r="B170" t="str">
        <f>IF(Capacity!Y41="","",Capacity!Y41)</f>
        <v/>
      </c>
      <c r="C170" s="29" t="str">
        <f>IF(Capacity!AP41="","",Capacity!AP41)</f>
        <v/>
      </c>
      <c r="D170" s="113" t="str">
        <f>IF(C170="","",Capacity!AQ41)</f>
        <v/>
      </c>
      <c r="E170" s="29" t="str">
        <f t="shared" si="2"/>
        <v/>
      </c>
      <c r="F170" s="113" t="str">
        <f>IF(E170&gt;C170,Capacity!AR41/'Capacity Summary'!E170,IF(Capacity!AQ41=0,"",Capacity!AQ41))</f>
        <v/>
      </c>
      <c r="G170" s="113" t="str">
        <f ca="1">IFERROR(INDEX('Capacity Backing (Hide)'!B218:CW218,1,MATCH('Capacity Summary'!B170,'Capacity Backing (Hide)'!B163:CW163,0)),"")</f>
        <v/>
      </c>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row>
    <row r="171" spans="2:60" hidden="1" x14ac:dyDescent="0.35">
      <c r="B171" t="str">
        <f>IF(Capacity!Y42="","",Capacity!Y42)</f>
        <v/>
      </c>
      <c r="C171" s="29" t="str">
        <f>IF(Capacity!AP42="","",Capacity!AP42)</f>
        <v/>
      </c>
      <c r="D171" s="113" t="str">
        <f>IF(C171="","",Capacity!AQ42)</f>
        <v/>
      </c>
      <c r="E171" s="29" t="str">
        <f t="shared" si="2"/>
        <v/>
      </c>
      <c r="F171" s="113" t="str">
        <f>IF(E171&gt;C171,Capacity!AR42/'Capacity Summary'!E171,IF(Capacity!AQ42=0,"",Capacity!AQ42))</f>
        <v/>
      </c>
      <c r="G171" s="113" t="str">
        <f ca="1">IFERROR(INDEX('Capacity Backing (Hide)'!B219:CW219,1,MATCH('Capacity Summary'!B171,'Capacity Backing (Hide)'!B164:CW164,0)),"")</f>
        <v/>
      </c>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row>
    <row r="172" spans="2:60" hidden="1" x14ac:dyDescent="0.35">
      <c r="B172" t="str">
        <f>IF(Capacity!Y43="","",Capacity!Y43)</f>
        <v/>
      </c>
      <c r="C172" s="29" t="str">
        <f>IF(Capacity!AP43="","",Capacity!AP43)</f>
        <v/>
      </c>
      <c r="D172" s="113" t="str">
        <f>IF(C172="","",Capacity!AQ43)</f>
        <v/>
      </c>
      <c r="E172" s="29" t="str">
        <f t="shared" si="2"/>
        <v/>
      </c>
      <c r="F172" s="113" t="str">
        <f>IF(E172&gt;C172,Capacity!AR43/'Capacity Summary'!E172,IF(Capacity!AQ43=0,"",Capacity!AQ43))</f>
        <v/>
      </c>
      <c r="G172" s="113" t="str">
        <f ca="1">IFERROR(INDEX('Capacity Backing (Hide)'!B220:CW220,1,MATCH('Capacity Summary'!B172,'Capacity Backing (Hide)'!B165:CW165,0)),"")</f>
        <v/>
      </c>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row>
    <row r="173" spans="2:60" hidden="1" x14ac:dyDescent="0.35">
      <c r="B173" t="str">
        <f>IF(Capacity!Y44="","",Capacity!Y44)</f>
        <v/>
      </c>
      <c r="C173" s="29" t="str">
        <f>IF(Capacity!AP44="","",Capacity!AP44)</f>
        <v/>
      </c>
      <c r="D173" s="113" t="str">
        <f>IF(C173="","",Capacity!AQ44)</f>
        <v/>
      </c>
      <c r="E173" s="29" t="str">
        <f t="shared" si="2"/>
        <v/>
      </c>
      <c r="F173" s="113" t="str">
        <f>IF(E173&gt;C173,Capacity!AR44/'Capacity Summary'!E173,IF(Capacity!AQ44=0,"",Capacity!AQ44))</f>
        <v/>
      </c>
      <c r="G173" s="113" t="str">
        <f ca="1">IFERROR(INDEX('Capacity Backing (Hide)'!B221:CW221,1,MATCH('Capacity Summary'!B173,'Capacity Backing (Hide)'!B166:CW166,0)),"")</f>
        <v/>
      </c>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row>
    <row r="174" spans="2:60" hidden="1" x14ac:dyDescent="0.35">
      <c r="B174" t="str">
        <f>IF(Capacity!Y45="","",Capacity!Y45)</f>
        <v/>
      </c>
      <c r="C174" s="29" t="str">
        <f>IF(Capacity!AP45="","",Capacity!AP45)</f>
        <v/>
      </c>
      <c r="D174" s="113" t="str">
        <f>IF(C174="","",Capacity!AQ45)</f>
        <v/>
      </c>
      <c r="E174" s="29" t="str">
        <f t="shared" si="2"/>
        <v/>
      </c>
      <c r="F174" s="113" t="str">
        <f>IF(E174&gt;C174,Capacity!AR45/'Capacity Summary'!E174,IF(Capacity!AQ45=0,"",Capacity!AQ45))</f>
        <v/>
      </c>
      <c r="G174" s="113" t="str">
        <f ca="1">IFERROR(INDEX('Capacity Backing (Hide)'!B222:CW222,1,MATCH('Capacity Summary'!B174,'Capacity Backing (Hide)'!B167:CW167,0)),"")</f>
        <v/>
      </c>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row>
    <row r="175" spans="2:60" hidden="1" x14ac:dyDescent="0.35">
      <c r="B175" t="str">
        <f>IF(Capacity!Y46="","",Capacity!Y46)</f>
        <v/>
      </c>
      <c r="C175" s="29" t="str">
        <f>IF(Capacity!AP46="","",Capacity!AP46)</f>
        <v/>
      </c>
      <c r="D175" s="113" t="str">
        <f>IF(C175="","",Capacity!AQ46)</f>
        <v/>
      </c>
      <c r="E175" s="29" t="str">
        <f t="shared" si="2"/>
        <v/>
      </c>
      <c r="F175" s="113" t="str">
        <f>IF(E175&gt;C175,Capacity!AR46/'Capacity Summary'!E175,IF(Capacity!AQ46=0,"",Capacity!AQ46))</f>
        <v/>
      </c>
      <c r="G175" s="113" t="str">
        <f ca="1">IFERROR(INDEX('Capacity Backing (Hide)'!B223:CW223,1,MATCH('Capacity Summary'!B175,'Capacity Backing (Hide)'!B168:CW168,0)),"")</f>
        <v/>
      </c>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row>
    <row r="176" spans="2:60" hidden="1" x14ac:dyDescent="0.35">
      <c r="B176" t="str">
        <f>IF(Capacity!Y47="","",Capacity!Y47)</f>
        <v/>
      </c>
      <c r="C176" s="29" t="str">
        <f>IF(Capacity!AP47="","",Capacity!AP47)</f>
        <v/>
      </c>
      <c r="D176" s="113" t="str">
        <f>IF(C176="","",Capacity!AQ47)</f>
        <v/>
      </c>
      <c r="E176" s="29" t="str">
        <f t="shared" si="2"/>
        <v/>
      </c>
      <c r="F176" s="113" t="str">
        <f>IF(E176&gt;C176,Capacity!AR47/'Capacity Summary'!E176,IF(Capacity!AQ47=0,"",Capacity!AQ47))</f>
        <v/>
      </c>
      <c r="G176" s="113" t="str">
        <f ca="1">IFERROR(INDEX('Capacity Backing (Hide)'!B224:CW224,1,MATCH('Capacity Summary'!B176,'Capacity Backing (Hide)'!B169:CW169,0)),"")</f>
        <v/>
      </c>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row>
    <row r="177" spans="2:60" hidden="1" x14ac:dyDescent="0.35">
      <c r="B177" t="str">
        <f>IF(Capacity!Y48="","",Capacity!Y48)</f>
        <v/>
      </c>
      <c r="C177" s="29" t="str">
        <f>IF(Capacity!AP48="","",Capacity!AP48)</f>
        <v/>
      </c>
      <c r="D177" s="113" t="str">
        <f>IF(C177="","",Capacity!AQ48)</f>
        <v/>
      </c>
      <c r="E177" s="29" t="str">
        <f t="shared" si="2"/>
        <v/>
      </c>
      <c r="F177" s="113" t="str">
        <f>IF(E177&gt;C177,Capacity!AR48/'Capacity Summary'!E177,IF(Capacity!AQ48=0,"",Capacity!AQ48))</f>
        <v/>
      </c>
      <c r="G177" s="113" t="str">
        <f ca="1">IFERROR(INDEX('Capacity Backing (Hide)'!B225:CW225,1,MATCH('Capacity Summary'!B177,'Capacity Backing (Hide)'!B170:CW170,0)),"")</f>
        <v/>
      </c>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row>
    <row r="178" spans="2:60" hidden="1" x14ac:dyDescent="0.35">
      <c r="B178" t="str">
        <f>IF(Capacity!Y49="","",Capacity!Y49)</f>
        <v/>
      </c>
      <c r="C178" s="29" t="str">
        <f>IF(Capacity!AP49="","",Capacity!AP49)</f>
        <v/>
      </c>
      <c r="D178" s="113" t="str">
        <f>IF(C178="","",Capacity!AQ49)</f>
        <v/>
      </c>
      <c r="E178" s="29" t="str">
        <f t="shared" si="2"/>
        <v/>
      </c>
      <c r="F178" s="113" t="str">
        <f>IF(E178&gt;C178,Capacity!AR49/'Capacity Summary'!E178,IF(Capacity!AQ49=0,"",Capacity!AQ49))</f>
        <v/>
      </c>
      <c r="G178" s="113" t="str">
        <f ca="1">IFERROR(INDEX('Capacity Backing (Hide)'!B226:CW226,1,MATCH('Capacity Summary'!B178,'Capacity Backing (Hide)'!B171:CW171,0)),"")</f>
        <v/>
      </c>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row>
    <row r="179" spans="2:60" hidden="1" x14ac:dyDescent="0.35">
      <c r="B179" t="str">
        <f>IF(Capacity!Y50="","",Capacity!Y50)</f>
        <v/>
      </c>
      <c r="C179" s="29" t="str">
        <f>IF(Capacity!AP50="","",Capacity!AP50)</f>
        <v/>
      </c>
      <c r="D179" s="113" t="str">
        <f>IF(C179="","",Capacity!AQ50)</f>
        <v/>
      </c>
      <c r="E179" s="29" t="str">
        <f t="shared" si="2"/>
        <v/>
      </c>
      <c r="F179" s="113" t="str">
        <f>IF(E179&gt;C179,Capacity!AR50/'Capacity Summary'!E179,IF(Capacity!AQ50=0,"",Capacity!AQ50))</f>
        <v/>
      </c>
      <c r="G179" s="113" t="str">
        <f ca="1">IFERROR(INDEX('Capacity Backing (Hide)'!B227:CW227,1,MATCH('Capacity Summary'!B179,'Capacity Backing (Hide)'!B172:CW172,0)),"")</f>
        <v/>
      </c>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row>
    <row r="180" spans="2:60" hidden="1" x14ac:dyDescent="0.35">
      <c r="B180" t="str">
        <f>IF(Capacity!Y51="","",Capacity!Y51)</f>
        <v/>
      </c>
      <c r="C180" s="29" t="str">
        <f>IF(Capacity!AP51="","",Capacity!AP51)</f>
        <v/>
      </c>
      <c r="D180" s="113" t="str">
        <f>IF(C180="","",Capacity!AQ51)</f>
        <v/>
      </c>
      <c r="E180" s="29" t="str">
        <f t="shared" si="2"/>
        <v/>
      </c>
      <c r="F180" s="113" t="str">
        <f>IF(E180&gt;C180,Capacity!AR51/'Capacity Summary'!E180,IF(Capacity!AQ51=0,"",Capacity!AQ51))</f>
        <v/>
      </c>
      <c r="G180" s="113" t="str">
        <f ca="1">IFERROR(INDEX('Capacity Backing (Hide)'!B228:CW228,1,MATCH('Capacity Summary'!B180,'Capacity Backing (Hide)'!B173:CW173,0)),"")</f>
        <v/>
      </c>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row>
    <row r="181" spans="2:60" hidden="1" x14ac:dyDescent="0.35">
      <c r="B181" t="str">
        <f>IF(Capacity!Y52="","",Capacity!Y52)</f>
        <v/>
      </c>
      <c r="C181" s="29" t="str">
        <f>IF(Capacity!AP52="","",Capacity!AP52)</f>
        <v/>
      </c>
      <c r="D181" s="113" t="str">
        <f>IF(C181="","",Capacity!AQ52)</f>
        <v/>
      </c>
      <c r="E181" s="29" t="str">
        <f t="shared" si="2"/>
        <v/>
      </c>
      <c r="F181" s="113" t="str">
        <f>IF(E181&gt;C181,Capacity!AR52/'Capacity Summary'!E181,IF(Capacity!AQ52=0,"",Capacity!AQ52))</f>
        <v/>
      </c>
      <c r="G181" s="113" t="str">
        <f ca="1">IFERROR(INDEX('Capacity Backing (Hide)'!B229:CW229,1,MATCH('Capacity Summary'!B181,'Capacity Backing (Hide)'!B174:CW174,0)),"")</f>
        <v/>
      </c>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row>
    <row r="182" spans="2:60" hidden="1" x14ac:dyDescent="0.35">
      <c r="B182" t="str">
        <f>IF(Capacity!Y53="","",Capacity!Y53)</f>
        <v/>
      </c>
      <c r="C182" s="29" t="str">
        <f>IF(Capacity!AP53="","",Capacity!AP53)</f>
        <v/>
      </c>
      <c r="D182" s="113" t="str">
        <f>IF(C182="","",Capacity!AQ53)</f>
        <v/>
      </c>
      <c r="E182" s="29" t="str">
        <f t="shared" si="2"/>
        <v/>
      </c>
      <c r="F182" s="113" t="str">
        <f>IF(E182&gt;C182,Capacity!AR53/'Capacity Summary'!E182,IF(Capacity!AQ53=0,"",Capacity!AQ53))</f>
        <v/>
      </c>
      <c r="G182" s="113" t="str">
        <f ca="1">IFERROR(INDEX('Capacity Backing (Hide)'!B230:CW230,1,MATCH('Capacity Summary'!B182,'Capacity Backing (Hide)'!B175:CW175,0)),"")</f>
        <v/>
      </c>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row>
    <row r="183" spans="2:60" hidden="1" x14ac:dyDescent="0.35">
      <c r="B183" t="str">
        <f>IF(Capacity!Y54="","",Capacity!Y54)</f>
        <v/>
      </c>
      <c r="C183" s="29" t="str">
        <f>IF(Capacity!AP54="","",Capacity!AP54)</f>
        <v/>
      </c>
      <c r="D183" s="113" t="str">
        <f>IF(C183="","",Capacity!AQ54)</f>
        <v/>
      </c>
      <c r="E183" s="29" t="str">
        <f t="shared" si="2"/>
        <v/>
      </c>
      <c r="F183" s="113" t="str">
        <f>IF(E183&gt;C183,Capacity!AR54/'Capacity Summary'!E183,IF(Capacity!AQ54=0,"",Capacity!AQ54))</f>
        <v/>
      </c>
      <c r="G183" s="113" t="str">
        <f ca="1">IFERROR(INDEX('Capacity Backing (Hide)'!B231:CW231,1,MATCH('Capacity Summary'!B183,'Capacity Backing (Hide)'!B176:CW176,0)),"")</f>
        <v/>
      </c>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row>
    <row r="184" spans="2:60" hidden="1" x14ac:dyDescent="0.35">
      <c r="B184" t="str">
        <f>IF(Capacity!Y55="","",Capacity!Y55)</f>
        <v/>
      </c>
      <c r="C184" s="29" t="str">
        <f>IF(Capacity!AP55="","",Capacity!AP55)</f>
        <v/>
      </c>
      <c r="D184" s="113" t="str">
        <f>IF(C184="","",Capacity!AQ55)</f>
        <v/>
      </c>
      <c r="E184" s="29" t="str">
        <f t="shared" si="2"/>
        <v/>
      </c>
      <c r="F184" s="113" t="str">
        <f>IF(E184&gt;C184,Capacity!AR55/'Capacity Summary'!E184,IF(Capacity!AQ55=0,"",Capacity!AQ55))</f>
        <v/>
      </c>
      <c r="G184" s="113" t="str">
        <f ca="1">IFERROR(INDEX('Capacity Backing (Hide)'!B232:CW232,1,MATCH('Capacity Summary'!B184,'Capacity Backing (Hide)'!B177:CW177,0)),"")</f>
        <v/>
      </c>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row>
    <row r="185" spans="2:60" hidden="1" x14ac:dyDescent="0.35">
      <c r="B185" t="str">
        <f>IF(Capacity!Y56="","",Capacity!Y56)</f>
        <v/>
      </c>
      <c r="C185" s="29" t="str">
        <f>IF(Capacity!AP56="","",Capacity!AP56)</f>
        <v/>
      </c>
      <c r="D185" s="113" t="str">
        <f>IF(C185="","",Capacity!AQ56)</f>
        <v/>
      </c>
      <c r="E185" s="29" t="str">
        <f t="shared" si="2"/>
        <v/>
      </c>
      <c r="F185" s="113" t="str">
        <f>IF(E185&gt;C185,Capacity!AR56/'Capacity Summary'!E185,IF(Capacity!AQ56=0,"",Capacity!AQ56))</f>
        <v/>
      </c>
      <c r="G185" s="113" t="str">
        <f ca="1">IFERROR(INDEX('Capacity Backing (Hide)'!B233:CW233,1,MATCH('Capacity Summary'!B185,'Capacity Backing (Hide)'!B178:CW178,0)),"")</f>
        <v/>
      </c>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row>
    <row r="186" spans="2:60" hidden="1" x14ac:dyDescent="0.35">
      <c r="B186" t="str">
        <f>IF(Capacity!Y57="","",Capacity!Y57)</f>
        <v/>
      </c>
      <c r="C186" s="29" t="str">
        <f>IF(Capacity!AP57="","",Capacity!AP57)</f>
        <v/>
      </c>
      <c r="D186" s="113" t="str">
        <f>IF(C186="","",Capacity!AQ57)</f>
        <v/>
      </c>
      <c r="E186" s="29" t="str">
        <f t="shared" si="2"/>
        <v/>
      </c>
      <c r="F186" s="113" t="str">
        <f>IF(E186&gt;C186,Capacity!AR57/'Capacity Summary'!E186,IF(Capacity!AQ57=0,"",Capacity!AQ57))</f>
        <v/>
      </c>
      <c r="G186" s="113" t="str">
        <f ca="1">IFERROR(INDEX('Capacity Backing (Hide)'!B234:CW234,1,MATCH('Capacity Summary'!B186,'Capacity Backing (Hide)'!B179:CW179,0)),"")</f>
        <v/>
      </c>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row>
    <row r="187" spans="2:60" hidden="1" x14ac:dyDescent="0.35">
      <c r="B187" t="str">
        <f>IF(Capacity!Y58="","",Capacity!Y58)</f>
        <v/>
      </c>
      <c r="C187" s="29" t="str">
        <f>IF(Capacity!AP58="","",Capacity!AP58)</f>
        <v/>
      </c>
      <c r="D187" s="113" t="str">
        <f>IF(C187="","",Capacity!AQ58)</f>
        <v/>
      </c>
      <c r="E187" s="29" t="str">
        <f t="shared" si="2"/>
        <v/>
      </c>
      <c r="F187" s="113" t="str">
        <f>IF(E187&gt;C187,Capacity!AR58/'Capacity Summary'!E187,IF(Capacity!AQ58=0,"",Capacity!AQ58))</f>
        <v/>
      </c>
      <c r="G187" s="113" t="str">
        <f ca="1">IFERROR(INDEX('Capacity Backing (Hide)'!B235:CW235,1,MATCH('Capacity Summary'!B187,'Capacity Backing (Hide)'!B180:CW180,0)),"")</f>
        <v/>
      </c>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row>
    <row r="188" spans="2:60" hidden="1" x14ac:dyDescent="0.35">
      <c r="B188" t="str">
        <f>IF(Capacity!Y59="","",Capacity!Y59)</f>
        <v/>
      </c>
      <c r="C188" s="29" t="str">
        <f>IF(Capacity!AP59="","",Capacity!AP59)</f>
        <v/>
      </c>
      <c r="D188" s="113" t="str">
        <f>IF(C188="","",Capacity!AQ59)</f>
        <v/>
      </c>
      <c r="E188" s="29" t="str">
        <f t="shared" si="2"/>
        <v/>
      </c>
      <c r="F188" s="113" t="str">
        <f>IF(E188&gt;C188,Capacity!AR59/'Capacity Summary'!E188,IF(Capacity!AQ59=0,"",Capacity!AQ59))</f>
        <v/>
      </c>
      <c r="G188" s="113" t="str">
        <f ca="1">IFERROR(INDEX('Capacity Backing (Hide)'!B236:CW236,1,MATCH('Capacity Summary'!B188,'Capacity Backing (Hide)'!B181:CW181,0)),"")</f>
        <v/>
      </c>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row>
    <row r="189" spans="2:60" hidden="1" x14ac:dyDescent="0.35">
      <c r="B189" t="str">
        <f>IF(Capacity!Y60="","",Capacity!Y60)</f>
        <v/>
      </c>
      <c r="C189" s="29" t="str">
        <f>IF(Capacity!AP60="","",Capacity!AP60)</f>
        <v/>
      </c>
      <c r="D189" s="113" t="str">
        <f>IF(C189="","",Capacity!AQ60)</f>
        <v/>
      </c>
      <c r="E189" s="29" t="str">
        <f t="shared" si="2"/>
        <v/>
      </c>
      <c r="F189" s="113" t="str">
        <f>IF(E189&gt;C189,Capacity!AR60/'Capacity Summary'!E189,IF(Capacity!AQ60=0,"",Capacity!AQ60))</f>
        <v/>
      </c>
      <c r="G189" s="113" t="str">
        <f ca="1">IFERROR(INDEX('Capacity Backing (Hide)'!B237:CW237,1,MATCH('Capacity Summary'!B189,'Capacity Backing (Hide)'!B182:CW182,0)),"")</f>
        <v/>
      </c>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row>
    <row r="190" spans="2:60" hidden="1" x14ac:dyDescent="0.35">
      <c r="B190" t="str">
        <f>IF(Capacity!Y61="","",Capacity!Y61)</f>
        <v/>
      </c>
      <c r="C190" s="29" t="str">
        <f>IF(Capacity!AP61="","",Capacity!AP61)</f>
        <v/>
      </c>
      <c r="D190" s="113" t="str">
        <f>IF(C190="","",Capacity!AQ61)</f>
        <v/>
      </c>
      <c r="E190" s="29" t="str">
        <f t="shared" si="2"/>
        <v/>
      </c>
      <c r="F190" s="113" t="str">
        <f>IF(E190&gt;C190,Capacity!AR61/'Capacity Summary'!E190,IF(Capacity!AQ61=0,"",Capacity!AQ61))</f>
        <v/>
      </c>
      <c r="G190" s="113" t="str">
        <f ca="1">IFERROR(INDEX('Capacity Backing (Hide)'!B238:CW238,1,MATCH('Capacity Summary'!B190,'Capacity Backing (Hide)'!B183:CW183,0)),"")</f>
        <v/>
      </c>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row>
    <row r="191" spans="2:60" hidden="1" x14ac:dyDescent="0.35">
      <c r="B191" t="str">
        <f>IF(Capacity!Y62="","",Capacity!Y62)</f>
        <v/>
      </c>
      <c r="C191" s="29" t="str">
        <f>IF(Capacity!AP62="","",Capacity!AP62)</f>
        <v/>
      </c>
      <c r="D191" s="113" t="str">
        <f>IF(C191="","",Capacity!AQ62)</f>
        <v/>
      </c>
      <c r="E191" s="29" t="str">
        <f t="shared" si="2"/>
        <v/>
      </c>
      <c r="F191" s="113" t="str">
        <f>IF(E191&gt;C191,Capacity!AR62/'Capacity Summary'!E191,IF(Capacity!AQ62=0,"",Capacity!AQ62))</f>
        <v/>
      </c>
      <c r="G191" s="113" t="str">
        <f ca="1">IFERROR(INDEX('Capacity Backing (Hide)'!B239:CW239,1,MATCH('Capacity Summary'!B191,'Capacity Backing (Hide)'!B184:CW184,0)),"")</f>
        <v/>
      </c>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row>
    <row r="192" spans="2:60" hidden="1" x14ac:dyDescent="0.35">
      <c r="B192" t="str">
        <f>IF(Capacity!Y63="","",Capacity!Y63)</f>
        <v/>
      </c>
      <c r="C192" s="29" t="str">
        <f>IF(Capacity!AP63="","",Capacity!AP63)</f>
        <v/>
      </c>
      <c r="D192" s="113" t="str">
        <f>IF(C192="","",Capacity!AQ63)</f>
        <v/>
      </c>
      <c r="E192" s="29" t="str">
        <f t="shared" si="2"/>
        <v/>
      </c>
      <c r="F192" s="113" t="str">
        <f>IF(E192&gt;C192,Capacity!AR63/'Capacity Summary'!E192,IF(Capacity!AQ63=0,"",Capacity!AQ63))</f>
        <v/>
      </c>
      <c r="G192" s="113" t="str">
        <f ca="1">IFERROR(INDEX('Capacity Backing (Hide)'!B240:CW240,1,MATCH('Capacity Summary'!B192,'Capacity Backing (Hide)'!B185:CW185,0)),"")</f>
        <v/>
      </c>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row>
    <row r="193" spans="2:60" hidden="1" x14ac:dyDescent="0.35">
      <c r="B193" t="str">
        <f>IF(Capacity!Y64="","",Capacity!Y64)</f>
        <v/>
      </c>
      <c r="C193" s="29" t="str">
        <f>IF(Capacity!AP64="","",Capacity!AP64)</f>
        <v/>
      </c>
      <c r="D193" s="113" t="str">
        <f>IF(C193="","",Capacity!AQ64)</f>
        <v/>
      </c>
      <c r="E193" s="29" t="str">
        <f t="shared" si="2"/>
        <v/>
      </c>
      <c r="F193" s="113" t="str">
        <f>IF(E193&gt;C193,Capacity!AR64/'Capacity Summary'!E193,IF(Capacity!AQ64=0,"",Capacity!AQ64))</f>
        <v/>
      </c>
      <c r="G193" s="113" t="str">
        <f ca="1">IFERROR(INDEX('Capacity Backing (Hide)'!B241:CW241,1,MATCH('Capacity Summary'!B193,'Capacity Backing (Hide)'!B186:CW186,0)),"")</f>
        <v/>
      </c>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row>
    <row r="194" spans="2:60" hidden="1" x14ac:dyDescent="0.35">
      <c r="B194" t="str">
        <f>IF(Capacity!Y65="","",Capacity!Y65)</f>
        <v/>
      </c>
      <c r="C194" s="29" t="str">
        <f>IF(Capacity!AP65="","",Capacity!AP65)</f>
        <v/>
      </c>
      <c r="D194" s="113" t="str">
        <f>IF(C194="","",Capacity!AQ65)</f>
        <v/>
      </c>
      <c r="E194" s="29" t="str">
        <f t="shared" si="2"/>
        <v/>
      </c>
      <c r="F194" s="113" t="str">
        <f>IF(E194&gt;C194,Capacity!AR65/'Capacity Summary'!E194,IF(Capacity!AQ65=0,"",Capacity!AQ65))</f>
        <v/>
      </c>
      <c r="G194" s="113" t="str">
        <f ca="1">IFERROR(INDEX('Capacity Backing (Hide)'!B242:CW242,1,MATCH('Capacity Summary'!B194,'Capacity Backing (Hide)'!B187:CW187,0)),"")</f>
        <v/>
      </c>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row>
    <row r="195" spans="2:60" hidden="1" x14ac:dyDescent="0.35">
      <c r="B195" t="str">
        <f>IF(Capacity!Y66="","",Capacity!Y66)</f>
        <v/>
      </c>
      <c r="C195" s="29" t="str">
        <f>IF(Capacity!AP66="","",Capacity!AP66)</f>
        <v/>
      </c>
      <c r="D195" s="113" t="str">
        <f>IF(C195="","",Capacity!AQ66)</f>
        <v/>
      </c>
      <c r="E195" s="29" t="str">
        <f t="shared" si="2"/>
        <v/>
      </c>
      <c r="F195" s="113" t="str">
        <f>IF(E195&gt;C195,Capacity!AR66/'Capacity Summary'!E195,IF(Capacity!AQ66=0,"",Capacity!AQ66))</f>
        <v/>
      </c>
      <c r="G195" s="113" t="str">
        <f>IFERROR(INDEX('Capacity Backing (Hide)'!B243:CW243,1,MATCH('Capacity Summary'!B195,'Capacity Backing (Hide)'!B188:CW188,0)),"")</f>
        <v/>
      </c>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row>
    <row r="196" spans="2:60" hidden="1" x14ac:dyDescent="0.35">
      <c r="B196" t="str">
        <f>IF(Capacity!Y67="","",Capacity!Y67)</f>
        <v/>
      </c>
      <c r="C196" s="29" t="str">
        <f>IF(Capacity!AP67="","",Capacity!AP67)</f>
        <v/>
      </c>
      <c r="D196" s="113" t="str">
        <f>IF(C196="","",Capacity!AQ67)</f>
        <v/>
      </c>
      <c r="E196" s="29" t="str">
        <f t="shared" si="2"/>
        <v/>
      </c>
      <c r="F196" s="113" t="str">
        <f>IF(E196&gt;C196,Capacity!AR67/'Capacity Summary'!E196,IF(Capacity!AQ67=0,"",Capacity!AQ67))</f>
        <v/>
      </c>
      <c r="G196" s="113" t="str">
        <f>IFERROR(INDEX('Capacity Backing (Hide)'!B244:CW244,1,MATCH('Capacity Summary'!B196,'Capacity Backing (Hide)'!B189:CW189,0)),"")</f>
        <v/>
      </c>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row>
    <row r="197" spans="2:60" hidden="1" x14ac:dyDescent="0.35">
      <c r="B197" t="str">
        <f>IF(Capacity!Y68="","",Capacity!Y68)</f>
        <v/>
      </c>
      <c r="C197" s="29" t="str">
        <f>IF(Capacity!AP68="","",Capacity!AP68)</f>
        <v/>
      </c>
      <c r="D197" s="113" t="str">
        <f>IF(C197="","",Capacity!AQ68)</f>
        <v/>
      </c>
      <c r="E197" s="29" t="str">
        <f t="shared" si="2"/>
        <v/>
      </c>
      <c r="F197" s="113" t="str">
        <f>IF(E197&gt;C197,Capacity!AR68/'Capacity Summary'!E197,IF(Capacity!AQ68=0,"",Capacity!AQ68))</f>
        <v/>
      </c>
      <c r="G197" s="113" t="str">
        <f>IFERROR(INDEX('Capacity Backing (Hide)'!B245:CW245,1,MATCH('Capacity Summary'!B197,'Capacity Backing (Hide)'!B190:CW190,0)),"")</f>
        <v/>
      </c>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row>
    <row r="198" spans="2:60" hidden="1" x14ac:dyDescent="0.35">
      <c r="B198" t="str">
        <f>IF(Capacity!Y69="","",Capacity!Y69)</f>
        <v/>
      </c>
      <c r="C198" s="29" t="str">
        <f>IF(Capacity!AP69="","",Capacity!AP69)</f>
        <v/>
      </c>
      <c r="D198" s="113" t="str">
        <f>IF(C198="","",Capacity!AQ69)</f>
        <v/>
      </c>
      <c r="E198" s="29" t="str">
        <f t="shared" si="2"/>
        <v/>
      </c>
      <c r="F198" s="113" t="str">
        <f>IF(E198&gt;C198,Capacity!AR69/'Capacity Summary'!E198,IF(Capacity!AQ69=0,"",Capacity!AQ69))</f>
        <v/>
      </c>
      <c r="G198" s="113" t="str">
        <f>IFERROR(INDEX('Capacity Backing (Hide)'!B246:CW246,1,MATCH('Capacity Summary'!B198,'Capacity Backing (Hide)'!B191:CW191,0)),"")</f>
        <v/>
      </c>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row>
    <row r="199" spans="2:60" hidden="1" x14ac:dyDescent="0.35">
      <c r="B199" t="str">
        <f>IF(Capacity!Y70="","",Capacity!Y70)</f>
        <v/>
      </c>
      <c r="C199" s="29" t="str">
        <f>IF(Capacity!AP70="","",Capacity!AP70)</f>
        <v/>
      </c>
      <c r="D199" s="113" t="str">
        <f>IF(C199="","",Capacity!AQ70)</f>
        <v/>
      </c>
      <c r="E199" s="29" t="str">
        <f t="shared" si="2"/>
        <v/>
      </c>
      <c r="F199" s="113" t="str">
        <f>IF(E199&gt;C199,Capacity!AR70/'Capacity Summary'!E199,IF(Capacity!AQ70=0,"",Capacity!AQ70))</f>
        <v/>
      </c>
      <c r="G199" s="113" t="str">
        <f>IFERROR(INDEX('Capacity Backing (Hide)'!B247:CW247,1,MATCH('Capacity Summary'!B199,'Capacity Backing (Hide)'!B192:CW192,0)),"")</f>
        <v/>
      </c>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row>
    <row r="200" spans="2:60" hidden="1" x14ac:dyDescent="0.35">
      <c r="B200" t="str">
        <f>IF(Capacity!Y71="","",Capacity!Y71)</f>
        <v/>
      </c>
      <c r="C200" s="29" t="str">
        <f>IF(Capacity!AP71="","",Capacity!AP71)</f>
        <v/>
      </c>
      <c r="D200" s="113" t="str">
        <f>IF(C200="","",Capacity!AQ71)</f>
        <v/>
      </c>
      <c r="E200" s="29" t="str">
        <f t="shared" si="2"/>
        <v/>
      </c>
      <c r="F200" s="113" t="str">
        <f>IF(E200&gt;C200,Capacity!AR71/'Capacity Summary'!E200,IF(Capacity!AQ71=0,"",Capacity!AQ71))</f>
        <v/>
      </c>
      <c r="G200" s="113" t="str">
        <f>IFERROR(INDEX('Capacity Backing (Hide)'!B248:CW248,1,MATCH('Capacity Summary'!B200,'Capacity Backing (Hide)'!B193:CW193,0)),"")</f>
        <v/>
      </c>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row>
    <row r="201" spans="2:60" hidden="1" x14ac:dyDescent="0.35">
      <c r="B201" t="str">
        <f>IF(Capacity!Y72="","",Capacity!Y72)</f>
        <v/>
      </c>
      <c r="C201" s="29" t="str">
        <f>IF(Capacity!AP72="","",Capacity!AP72)</f>
        <v/>
      </c>
      <c r="D201" s="113" t="str">
        <f>IF(C201="","",Capacity!AQ72)</f>
        <v/>
      </c>
      <c r="E201" s="29" t="str">
        <f t="shared" si="2"/>
        <v/>
      </c>
      <c r="F201" s="113" t="str">
        <f>IF(E201&gt;C201,Capacity!AR72/'Capacity Summary'!E201,IF(Capacity!AQ72=0,"",Capacity!AQ72))</f>
        <v/>
      </c>
      <c r="G201" s="113" t="str">
        <f>IFERROR(INDEX('Capacity Backing (Hide)'!B249:CW249,1,MATCH('Capacity Summary'!B201,'Capacity Backing (Hide)'!B194:CW194,0)),"")</f>
        <v/>
      </c>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row>
    <row r="202" spans="2:60" hidden="1" x14ac:dyDescent="0.35">
      <c r="B202" t="str">
        <f>IF(Capacity!Y73="","",Capacity!Y73)</f>
        <v/>
      </c>
      <c r="C202" s="29" t="str">
        <f>IF(Capacity!AP73="","",Capacity!AP73)</f>
        <v/>
      </c>
      <c r="D202" s="113" t="str">
        <f>IF(C202="","",Capacity!AQ73)</f>
        <v/>
      </c>
      <c r="E202" s="29" t="str">
        <f t="shared" si="2"/>
        <v/>
      </c>
      <c r="F202" s="113" t="str">
        <f>IF(E202&gt;C202,Capacity!AR73/'Capacity Summary'!E202,IF(Capacity!AQ73=0,"",Capacity!AQ73))</f>
        <v/>
      </c>
      <c r="G202" s="113" t="str">
        <f>IFERROR(INDEX('Capacity Backing (Hide)'!B250:CW250,1,MATCH('Capacity Summary'!B202,'Capacity Backing (Hide)'!B195:CW195,0)),"")</f>
        <v/>
      </c>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row>
    <row r="203" spans="2:60" hidden="1" x14ac:dyDescent="0.35">
      <c r="B203" t="str">
        <f>IF(Capacity!Y74="","",Capacity!Y74)</f>
        <v/>
      </c>
      <c r="C203" s="29" t="str">
        <f>IF(Capacity!AP74="","",Capacity!AP74)</f>
        <v/>
      </c>
      <c r="D203" s="113" t="str">
        <f>IF(C203="","",Capacity!AQ74)</f>
        <v/>
      </c>
      <c r="E203" s="29" t="str">
        <f t="shared" si="2"/>
        <v/>
      </c>
      <c r="F203" s="113" t="str">
        <f>IF(E203&gt;C203,Capacity!AR74/'Capacity Summary'!E203,IF(Capacity!AQ74=0,"",Capacity!AQ74))</f>
        <v/>
      </c>
      <c r="G203" s="113" t="str">
        <f>IFERROR(INDEX('Capacity Backing (Hide)'!B251:CW251,1,MATCH('Capacity Summary'!B203,'Capacity Backing (Hide)'!B196:CW196,0)),"")</f>
        <v/>
      </c>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row>
    <row r="204" spans="2:60" hidden="1" x14ac:dyDescent="0.35">
      <c r="B204" t="str">
        <f>IF(Capacity!Y75="","",Capacity!Y75)</f>
        <v/>
      </c>
      <c r="C204" s="29" t="str">
        <f>IF(Capacity!AP75="","",Capacity!AP75)</f>
        <v/>
      </c>
      <c r="D204" s="113" t="str">
        <f>IF(C204="","",Capacity!AQ75)</f>
        <v/>
      </c>
      <c r="E204" s="29" t="str">
        <f t="shared" ref="E204:E238" si="3">IF(B204="","",IF(COUNTBLANK($I204:$BH204)=52,52,COUNTA(I204:BH204)))</f>
        <v/>
      </c>
      <c r="F204" s="113" t="str">
        <f>IF(E204&gt;C204,Capacity!AR75/'Capacity Summary'!E204,IF(Capacity!AQ75=0,"",Capacity!AQ75))</f>
        <v/>
      </c>
      <c r="G204" s="113" t="str">
        <f>IFERROR(INDEX('Capacity Backing (Hide)'!B252:CW252,1,MATCH('Capacity Summary'!B204,'Capacity Backing (Hide)'!B197:CW197,0)),"")</f>
        <v/>
      </c>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row>
    <row r="205" spans="2:60" hidden="1" x14ac:dyDescent="0.35">
      <c r="B205" t="str">
        <f>IF(Capacity!Y76="","",Capacity!Y76)</f>
        <v/>
      </c>
      <c r="C205" s="29" t="str">
        <f>IF(Capacity!AP76="","",Capacity!AP76)</f>
        <v/>
      </c>
      <c r="D205" s="113" t="str">
        <f>IF(C205="","",Capacity!AQ76)</f>
        <v/>
      </c>
      <c r="E205" s="29" t="str">
        <f t="shared" si="3"/>
        <v/>
      </c>
      <c r="F205" s="113" t="str">
        <f>IF(E205&gt;C205,Capacity!AR76/'Capacity Summary'!E205,IF(Capacity!AQ76=0,"",Capacity!AQ76))</f>
        <v/>
      </c>
      <c r="G205" s="113" t="str">
        <f>IFERROR(INDEX('Capacity Backing (Hide)'!B253:CW253,1,MATCH('Capacity Summary'!B205,'Capacity Backing (Hide)'!B198:CW198,0)),"")</f>
        <v/>
      </c>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row>
    <row r="206" spans="2:60" hidden="1" x14ac:dyDescent="0.35">
      <c r="B206" t="str">
        <f>IF(Capacity!Y77="","",Capacity!Y77)</f>
        <v/>
      </c>
      <c r="C206" s="29" t="str">
        <f>IF(Capacity!AP77="","",Capacity!AP77)</f>
        <v/>
      </c>
      <c r="D206" s="113" t="str">
        <f>IF(C206="","",Capacity!AQ77)</f>
        <v/>
      </c>
      <c r="E206" s="29" t="str">
        <f t="shared" si="3"/>
        <v/>
      </c>
      <c r="F206" s="113" t="str">
        <f>IF(E206&gt;C206,Capacity!AR77/'Capacity Summary'!E206,IF(Capacity!AQ77=0,"",Capacity!AQ77))</f>
        <v/>
      </c>
      <c r="G206" s="113" t="str">
        <f>IFERROR(INDEX('Capacity Backing (Hide)'!B254:CW254,1,MATCH('Capacity Summary'!B206,'Capacity Backing (Hide)'!B199:CW199,0)),"")</f>
        <v/>
      </c>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row>
    <row r="207" spans="2:60" hidden="1" x14ac:dyDescent="0.35">
      <c r="B207" t="str">
        <f>IF(Capacity!Y78="","",Capacity!Y78)</f>
        <v/>
      </c>
      <c r="C207" s="29" t="str">
        <f>IF(Capacity!AP78="","",Capacity!AP78)</f>
        <v/>
      </c>
      <c r="D207" s="113" t="str">
        <f>IF(C207="","",Capacity!AQ78)</f>
        <v/>
      </c>
      <c r="E207" s="29" t="str">
        <f t="shared" si="3"/>
        <v/>
      </c>
      <c r="F207" s="113" t="str">
        <f>IF(E207&gt;C207,Capacity!AR78/'Capacity Summary'!E207,IF(Capacity!AQ78=0,"",Capacity!AQ78))</f>
        <v/>
      </c>
      <c r="G207" s="113" t="str">
        <f>IFERROR(INDEX('Capacity Backing (Hide)'!B255:CW255,1,MATCH('Capacity Summary'!B207,'Capacity Backing (Hide)'!B200:CW200,0)),"")</f>
        <v/>
      </c>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row>
    <row r="208" spans="2:60" hidden="1" x14ac:dyDescent="0.35">
      <c r="B208" t="str">
        <f>IF(Capacity!Y79="","",Capacity!Y79)</f>
        <v/>
      </c>
      <c r="C208" s="29" t="str">
        <f>IF(Capacity!AP79="","",Capacity!AP79)</f>
        <v/>
      </c>
      <c r="D208" s="113" t="str">
        <f>IF(C208="","",Capacity!AQ79)</f>
        <v/>
      </c>
      <c r="E208" s="29" t="str">
        <f t="shared" si="3"/>
        <v/>
      </c>
      <c r="F208" s="113" t="str">
        <f>IF(E208&gt;C208,Capacity!AR79/'Capacity Summary'!E208,IF(Capacity!AQ79=0,"",Capacity!AQ79))</f>
        <v/>
      </c>
      <c r="G208" s="113" t="str">
        <f>IFERROR(INDEX('Capacity Backing (Hide)'!B256:CW256,1,MATCH('Capacity Summary'!B208,'Capacity Backing (Hide)'!B201:CW201,0)),"")</f>
        <v/>
      </c>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row>
    <row r="209" spans="2:60" hidden="1" x14ac:dyDescent="0.35">
      <c r="B209" t="str">
        <f>IF(Capacity!Y80="","",Capacity!Y80)</f>
        <v/>
      </c>
      <c r="C209" s="29" t="str">
        <f>IF(Capacity!AP80="","",Capacity!AP80)</f>
        <v/>
      </c>
      <c r="D209" s="113" t="str">
        <f>IF(C209="","",Capacity!AQ80)</f>
        <v/>
      </c>
      <c r="E209" s="29" t="str">
        <f t="shared" si="3"/>
        <v/>
      </c>
      <c r="F209" s="113" t="str">
        <f>IF(E209&gt;C209,Capacity!AR80/'Capacity Summary'!E209,IF(Capacity!AQ80=0,"",Capacity!AQ80))</f>
        <v/>
      </c>
      <c r="G209" s="113" t="str">
        <f>IFERROR(INDEX('Capacity Backing (Hide)'!B257:CW257,1,MATCH('Capacity Summary'!B209,'Capacity Backing (Hide)'!B202:CW202,0)),"")</f>
        <v/>
      </c>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row>
    <row r="210" spans="2:60" hidden="1" x14ac:dyDescent="0.35">
      <c r="B210" t="str">
        <f>IF(Capacity!Y81="","",Capacity!Y81)</f>
        <v/>
      </c>
      <c r="C210" s="29" t="str">
        <f>IF(Capacity!AP81="","",Capacity!AP81)</f>
        <v/>
      </c>
      <c r="D210" s="113" t="str">
        <f>IF(C210="","",Capacity!AQ81)</f>
        <v/>
      </c>
      <c r="E210" s="29" t="str">
        <f t="shared" si="3"/>
        <v/>
      </c>
      <c r="F210" s="113" t="str">
        <f>IF(E210&gt;C210,Capacity!AR81/'Capacity Summary'!E210,IF(Capacity!AQ81=0,"",Capacity!AQ81))</f>
        <v/>
      </c>
      <c r="G210" s="113" t="str">
        <f>IFERROR(INDEX('Capacity Backing (Hide)'!B258:CW258,1,MATCH('Capacity Summary'!B210,'Capacity Backing (Hide)'!B203:CW203,0)),"")</f>
        <v/>
      </c>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row>
    <row r="211" spans="2:60" hidden="1" x14ac:dyDescent="0.35">
      <c r="B211" t="str">
        <f>IF(Capacity!Y82="","",Capacity!Y82)</f>
        <v/>
      </c>
      <c r="C211" s="29" t="str">
        <f>IF(Capacity!AP82="","",Capacity!AP82)</f>
        <v/>
      </c>
      <c r="D211" s="113" t="str">
        <f>IF(C211="","",Capacity!AQ82)</f>
        <v/>
      </c>
      <c r="E211" s="29" t="str">
        <f t="shared" si="3"/>
        <v/>
      </c>
      <c r="F211" s="113" t="str">
        <f>IF(E211&gt;C211,Capacity!AR82/'Capacity Summary'!E211,IF(Capacity!AQ82=0,"",Capacity!AQ82))</f>
        <v/>
      </c>
      <c r="G211" s="113" t="str">
        <f>IFERROR(INDEX('Capacity Backing (Hide)'!B259:CW259,1,MATCH('Capacity Summary'!B211,'Capacity Backing (Hide)'!B204:CW204,0)),"")</f>
        <v/>
      </c>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row>
    <row r="212" spans="2:60" hidden="1" x14ac:dyDescent="0.35">
      <c r="B212" t="str">
        <f>IF(Capacity!Y83="","",Capacity!Y83)</f>
        <v/>
      </c>
      <c r="C212" s="29" t="str">
        <f>IF(Capacity!AP83="","",Capacity!AP83)</f>
        <v/>
      </c>
      <c r="D212" s="113" t="str">
        <f>IF(C212="","",Capacity!AQ83)</f>
        <v/>
      </c>
      <c r="E212" s="29" t="str">
        <f t="shared" si="3"/>
        <v/>
      </c>
      <c r="F212" s="113" t="str">
        <f>IF(E212&gt;C212,Capacity!AR83/'Capacity Summary'!E212,IF(Capacity!AQ83=0,"",Capacity!AQ83))</f>
        <v/>
      </c>
      <c r="G212" s="113" t="str">
        <f ca="1">IFERROR(INDEX('Capacity Backing (Hide)'!B260:CW260,1,MATCH('Capacity Summary'!B212,'Capacity Backing (Hide)'!B205:CW205,0)),"")</f>
        <v/>
      </c>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row>
    <row r="213" spans="2:60" hidden="1" x14ac:dyDescent="0.35">
      <c r="B213" t="str">
        <f>IF(Capacity!Y84="","",Capacity!Y84)</f>
        <v/>
      </c>
      <c r="C213" s="29" t="str">
        <f>IF(Capacity!AP84="","",Capacity!AP84)</f>
        <v/>
      </c>
      <c r="D213" s="113" t="str">
        <f>IF(C213="","",Capacity!AQ84)</f>
        <v/>
      </c>
      <c r="E213" s="29" t="str">
        <f t="shared" si="3"/>
        <v/>
      </c>
      <c r="F213" s="113" t="str">
        <f>IF(E213&gt;C213,Capacity!AR84/'Capacity Summary'!E213,IF(Capacity!AQ84=0,"",Capacity!AQ84))</f>
        <v/>
      </c>
      <c r="G213" s="113" t="str">
        <f ca="1">IFERROR(INDEX('Capacity Backing (Hide)'!B261:CW261,1,MATCH('Capacity Summary'!B213,'Capacity Backing (Hide)'!B206:CW206,0)),"")</f>
        <v/>
      </c>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row>
    <row r="214" spans="2:60" hidden="1" x14ac:dyDescent="0.35">
      <c r="B214" t="str">
        <f>IF(Capacity!Y85="","",Capacity!Y85)</f>
        <v/>
      </c>
      <c r="C214" s="29" t="str">
        <f>IF(Capacity!AP85="","",Capacity!AP85)</f>
        <v/>
      </c>
      <c r="D214" s="113" t="str">
        <f>IF(C214="","",Capacity!AQ85)</f>
        <v/>
      </c>
      <c r="E214" s="29" t="str">
        <f t="shared" si="3"/>
        <v/>
      </c>
      <c r="F214" s="113" t="str">
        <f>IF(E214&gt;C214,Capacity!AR85/'Capacity Summary'!E214,IF(Capacity!AQ85=0,"",Capacity!AQ85))</f>
        <v/>
      </c>
      <c r="G214" s="113" t="str">
        <f ca="1">IFERROR(INDEX('Capacity Backing (Hide)'!B262:CW262,1,MATCH('Capacity Summary'!B214,'Capacity Backing (Hide)'!B207:CW207,0)),"")</f>
        <v/>
      </c>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row>
    <row r="215" spans="2:60" hidden="1" x14ac:dyDescent="0.35">
      <c r="B215" t="str">
        <f>IF(Capacity!Y86="","",Capacity!Y86)</f>
        <v/>
      </c>
      <c r="C215" s="29" t="str">
        <f>IF(Capacity!AP86="","",Capacity!AP86)</f>
        <v/>
      </c>
      <c r="D215" s="113" t="str">
        <f>IF(C215="","",Capacity!AQ86)</f>
        <v/>
      </c>
      <c r="E215" s="29" t="str">
        <f t="shared" si="3"/>
        <v/>
      </c>
      <c r="F215" s="113" t="str">
        <f>IF(E215&gt;C215,Capacity!AR86/'Capacity Summary'!E215,IF(Capacity!AQ86=0,"",Capacity!AQ86))</f>
        <v/>
      </c>
      <c r="G215" s="113" t="str">
        <f ca="1">IFERROR(INDEX('Capacity Backing (Hide)'!B263:CW263,1,MATCH('Capacity Summary'!B215,'Capacity Backing (Hide)'!B208:CW208,0)),"")</f>
        <v/>
      </c>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row>
    <row r="216" spans="2:60" hidden="1" x14ac:dyDescent="0.35">
      <c r="B216" t="str">
        <f>IF(Capacity!Y87="","",Capacity!Y87)</f>
        <v/>
      </c>
      <c r="C216" s="29" t="str">
        <f>IF(Capacity!AP87="","",Capacity!AP87)</f>
        <v/>
      </c>
      <c r="D216" s="113" t="str">
        <f>IF(C216="","",Capacity!AQ87)</f>
        <v/>
      </c>
      <c r="E216" s="29" t="str">
        <f t="shared" si="3"/>
        <v/>
      </c>
      <c r="F216" s="113" t="str">
        <f>IF(E216&gt;C216,Capacity!AR87/'Capacity Summary'!E216,IF(Capacity!AQ87=0,"",Capacity!AQ87))</f>
        <v/>
      </c>
      <c r="G216" s="113" t="str">
        <f ca="1">IFERROR(INDEX('Capacity Backing (Hide)'!B264:CW264,1,MATCH('Capacity Summary'!B216,'Capacity Backing (Hide)'!B209:CW209,0)),"")</f>
        <v/>
      </c>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row>
    <row r="217" spans="2:60" hidden="1" x14ac:dyDescent="0.35">
      <c r="B217" t="str">
        <f>IF(Capacity!Y88="","",Capacity!Y88)</f>
        <v/>
      </c>
      <c r="C217" s="29" t="str">
        <f>IF(Capacity!AP88="","",Capacity!AP88)</f>
        <v/>
      </c>
      <c r="D217" s="113" t="str">
        <f>IF(C217="","",Capacity!AQ88)</f>
        <v/>
      </c>
      <c r="E217" s="29" t="str">
        <f t="shared" si="3"/>
        <v/>
      </c>
      <c r="F217" s="113" t="str">
        <f>IF(E217&gt;C217,Capacity!AR88/'Capacity Summary'!E217,IF(Capacity!AQ88=0,"",Capacity!AQ88))</f>
        <v/>
      </c>
      <c r="G217" s="113" t="str">
        <f ca="1">IFERROR(INDEX('Capacity Backing (Hide)'!B265:CW265,1,MATCH('Capacity Summary'!B217,'Capacity Backing (Hide)'!B210:CW210,0)),"")</f>
        <v/>
      </c>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row>
    <row r="218" spans="2:60" hidden="1" x14ac:dyDescent="0.35">
      <c r="B218" t="str">
        <f>IF(Capacity!Y89="","",Capacity!Y89)</f>
        <v/>
      </c>
      <c r="C218" s="29" t="str">
        <f>IF(Capacity!AP89="","",Capacity!AP89)</f>
        <v/>
      </c>
      <c r="D218" s="113" t="str">
        <f>IF(C218="","",Capacity!AQ89)</f>
        <v/>
      </c>
      <c r="E218" s="29" t="str">
        <f t="shared" si="3"/>
        <v/>
      </c>
      <c r="F218" s="113" t="str">
        <f>IF(E218&gt;C218,Capacity!AR89/'Capacity Summary'!E218,IF(Capacity!AQ89=0,"",Capacity!AQ89))</f>
        <v/>
      </c>
      <c r="G218" s="113" t="str">
        <f ca="1">IFERROR(INDEX('Capacity Backing (Hide)'!B266:CW266,1,MATCH('Capacity Summary'!B218,'Capacity Backing (Hide)'!B211:CW211,0)),"")</f>
        <v/>
      </c>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row>
    <row r="219" spans="2:60" hidden="1" x14ac:dyDescent="0.35">
      <c r="B219" t="str">
        <f>IF(Capacity!Y90="","",Capacity!Y90)</f>
        <v/>
      </c>
      <c r="C219" s="29" t="str">
        <f>IF(Capacity!AP90="","",Capacity!AP90)</f>
        <v/>
      </c>
      <c r="D219" s="113" t="str">
        <f>IF(C219="","",Capacity!AQ90)</f>
        <v/>
      </c>
      <c r="E219" s="29" t="str">
        <f t="shared" si="3"/>
        <v/>
      </c>
      <c r="F219" s="113" t="str">
        <f>IF(E219&gt;C219,Capacity!AR90/'Capacity Summary'!E219,IF(Capacity!AQ90=0,"",Capacity!AQ90))</f>
        <v/>
      </c>
      <c r="G219" s="113" t="str">
        <f ca="1">IFERROR(INDEX('Capacity Backing (Hide)'!B267:CW267,1,MATCH('Capacity Summary'!B219,'Capacity Backing (Hide)'!B212:CW212,0)),"")</f>
        <v/>
      </c>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row>
    <row r="220" spans="2:60" hidden="1" x14ac:dyDescent="0.35">
      <c r="B220" t="str">
        <f>IF(Capacity!Y91="","",Capacity!Y91)</f>
        <v/>
      </c>
      <c r="C220" s="29" t="str">
        <f>IF(Capacity!AP91="","",Capacity!AP91)</f>
        <v/>
      </c>
      <c r="D220" s="113" t="str">
        <f>IF(C220="","",Capacity!AQ91)</f>
        <v/>
      </c>
      <c r="E220" s="29" t="str">
        <f t="shared" si="3"/>
        <v/>
      </c>
      <c r="F220" s="113" t="str">
        <f>IF(E220&gt;C220,Capacity!AR91/'Capacity Summary'!E220,IF(Capacity!AQ91=0,"",Capacity!AQ91))</f>
        <v/>
      </c>
      <c r="G220" s="113" t="str">
        <f ca="1">IFERROR(INDEX('Capacity Backing (Hide)'!B268:CW268,1,MATCH('Capacity Summary'!B220,'Capacity Backing (Hide)'!B213:CW213,0)),"")</f>
        <v/>
      </c>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row>
    <row r="221" spans="2:60" hidden="1" x14ac:dyDescent="0.35">
      <c r="B221" t="str">
        <f>IF(Capacity!Y92="","",Capacity!Y92)</f>
        <v/>
      </c>
      <c r="C221" s="29" t="str">
        <f>IF(Capacity!AP92="","",Capacity!AP92)</f>
        <v/>
      </c>
      <c r="D221" s="113" t="str">
        <f>IF(C221="","",Capacity!AQ92)</f>
        <v/>
      </c>
      <c r="E221" s="29" t="str">
        <f t="shared" si="3"/>
        <v/>
      </c>
      <c r="F221" s="113" t="str">
        <f>IF(E221&gt;C221,Capacity!AR92/'Capacity Summary'!E221,IF(Capacity!AQ92=0,"",Capacity!AQ92))</f>
        <v/>
      </c>
      <c r="G221" s="113" t="str">
        <f ca="1">IFERROR(INDEX('Capacity Backing (Hide)'!B269:CW269,1,MATCH('Capacity Summary'!B221,'Capacity Backing (Hide)'!B214:CW214,0)),"")</f>
        <v/>
      </c>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row>
    <row r="222" spans="2:60" hidden="1" x14ac:dyDescent="0.35">
      <c r="B222" t="str">
        <f>IF(Capacity!Y93="","",Capacity!Y93)</f>
        <v/>
      </c>
      <c r="C222" s="29" t="str">
        <f>IF(Capacity!AP93="","",Capacity!AP93)</f>
        <v/>
      </c>
      <c r="D222" s="113" t="str">
        <f>IF(C222="","",Capacity!AQ93)</f>
        <v/>
      </c>
      <c r="E222" s="29" t="str">
        <f t="shared" si="3"/>
        <v/>
      </c>
      <c r="F222" s="113" t="str">
        <f>IF(E222&gt;C222,Capacity!AR93/'Capacity Summary'!E222,IF(Capacity!AQ93=0,"",Capacity!AQ93))</f>
        <v/>
      </c>
      <c r="G222" s="113" t="str">
        <f ca="1">IFERROR(INDEX('Capacity Backing (Hide)'!B270:CW270,1,MATCH('Capacity Summary'!B222,'Capacity Backing (Hide)'!B215:CW215,0)),"")</f>
        <v/>
      </c>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row>
    <row r="223" spans="2:60" hidden="1" x14ac:dyDescent="0.35">
      <c r="B223" t="str">
        <f>IF(Capacity!Y94="","",Capacity!Y94)</f>
        <v/>
      </c>
      <c r="C223" s="29" t="str">
        <f>IF(Capacity!AP94="","",Capacity!AP94)</f>
        <v/>
      </c>
      <c r="D223" s="113" t="str">
        <f>IF(C223="","",Capacity!AQ94)</f>
        <v/>
      </c>
      <c r="E223" s="29" t="str">
        <f t="shared" si="3"/>
        <v/>
      </c>
      <c r="F223" s="113" t="str">
        <f>IF(E223&gt;C223,Capacity!AR94/'Capacity Summary'!E223,IF(Capacity!AQ94=0,"",Capacity!AQ94))</f>
        <v/>
      </c>
      <c r="G223" s="113" t="str">
        <f ca="1">IFERROR(INDEX('Capacity Backing (Hide)'!B271:CW271,1,MATCH('Capacity Summary'!B223,'Capacity Backing (Hide)'!B216:CW216,0)),"")</f>
        <v/>
      </c>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row>
    <row r="224" spans="2:60" hidden="1" x14ac:dyDescent="0.35">
      <c r="B224" t="str">
        <f>IF(Capacity!Y95="","",Capacity!Y95)</f>
        <v/>
      </c>
      <c r="C224" s="29" t="str">
        <f>IF(Capacity!AP95="","",Capacity!AP95)</f>
        <v/>
      </c>
      <c r="D224" s="113" t="str">
        <f>IF(C224="","",Capacity!AQ95)</f>
        <v/>
      </c>
      <c r="E224" s="29" t="str">
        <f t="shared" si="3"/>
        <v/>
      </c>
      <c r="F224" s="113" t="str">
        <f>IF(E224&gt;C224,Capacity!AR95/'Capacity Summary'!E224,IF(Capacity!AQ95=0,"",Capacity!AQ95))</f>
        <v/>
      </c>
      <c r="G224" s="113" t="str">
        <f ca="1">IFERROR(INDEX('Capacity Backing (Hide)'!B272:CW272,1,MATCH('Capacity Summary'!B224,'Capacity Backing (Hide)'!B217:CW217,0)),"")</f>
        <v/>
      </c>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row>
    <row r="225" spans="2:60" hidden="1" x14ac:dyDescent="0.35">
      <c r="B225" t="str">
        <f>IF(Capacity!Y96="","",Capacity!Y96)</f>
        <v/>
      </c>
      <c r="C225" s="29" t="str">
        <f>IF(Capacity!AP96="","",Capacity!AP96)</f>
        <v/>
      </c>
      <c r="D225" s="113" t="str">
        <f>IF(C225="","",Capacity!AQ96)</f>
        <v/>
      </c>
      <c r="E225" s="29" t="str">
        <f t="shared" si="3"/>
        <v/>
      </c>
      <c r="F225" s="113" t="str">
        <f>IF(E225&gt;C225,Capacity!AR96/'Capacity Summary'!E225,IF(Capacity!AQ96=0,"",Capacity!AQ96))</f>
        <v/>
      </c>
      <c r="G225" s="113" t="str">
        <f ca="1">IFERROR(INDEX('Capacity Backing (Hide)'!B273:CW273,1,MATCH('Capacity Summary'!B225,'Capacity Backing (Hide)'!B218:CW218,0)),"")</f>
        <v/>
      </c>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row>
    <row r="226" spans="2:60" hidden="1" x14ac:dyDescent="0.35">
      <c r="B226" t="str">
        <f>IF(Capacity!Y97="","",Capacity!Y97)</f>
        <v/>
      </c>
      <c r="C226" s="29" t="str">
        <f>IF(Capacity!AP97="","",Capacity!AP97)</f>
        <v/>
      </c>
      <c r="D226" s="113" t="str">
        <f>IF(C226="","",Capacity!AQ97)</f>
        <v/>
      </c>
      <c r="E226" s="29" t="str">
        <f t="shared" si="3"/>
        <v/>
      </c>
      <c r="F226" s="113" t="str">
        <f>IF(E226&gt;C226,Capacity!AR97/'Capacity Summary'!E226,IF(Capacity!AQ97=0,"",Capacity!AQ97))</f>
        <v/>
      </c>
      <c r="G226" s="113" t="str">
        <f ca="1">IFERROR(INDEX('Capacity Backing (Hide)'!B274:CW274,1,MATCH('Capacity Summary'!B226,'Capacity Backing (Hide)'!B219:CW219,0)),"")</f>
        <v/>
      </c>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row>
    <row r="227" spans="2:60" hidden="1" x14ac:dyDescent="0.35">
      <c r="B227" t="str">
        <f>IF(Capacity!Y98="","",Capacity!Y98)</f>
        <v/>
      </c>
      <c r="C227" s="29" t="str">
        <f>IF(Capacity!AP98="","",Capacity!AP98)</f>
        <v/>
      </c>
      <c r="D227" s="113" t="str">
        <f>IF(C227="","",Capacity!AQ98)</f>
        <v/>
      </c>
      <c r="E227" s="29" t="str">
        <f t="shared" si="3"/>
        <v/>
      </c>
      <c r="F227" s="113" t="str">
        <f>IF(E227&gt;C227,Capacity!AR98/'Capacity Summary'!E227,IF(Capacity!AQ98=0,"",Capacity!AQ98))</f>
        <v/>
      </c>
      <c r="G227" s="113" t="str">
        <f ca="1">IFERROR(INDEX('Capacity Backing (Hide)'!B275:CW275,1,MATCH('Capacity Summary'!B227,'Capacity Backing (Hide)'!B220:CW220,0)),"")</f>
        <v/>
      </c>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row>
    <row r="228" spans="2:60" hidden="1" x14ac:dyDescent="0.35">
      <c r="B228" t="str">
        <f>IF(Capacity!Y99="","",Capacity!Y99)</f>
        <v/>
      </c>
      <c r="C228" s="29" t="str">
        <f>IF(Capacity!AP99="","",Capacity!AP99)</f>
        <v/>
      </c>
      <c r="D228" s="113" t="str">
        <f>IF(C228="","",Capacity!AQ99)</f>
        <v/>
      </c>
      <c r="E228" s="29" t="str">
        <f t="shared" si="3"/>
        <v/>
      </c>
      <c r="F228" s="113" t="str">
        <f>IF(E228&gt;C228,Capacity!AR99/'Capacity Summary'!E228,IF(Capacity!AQ99=0,"",Capacity!AQ99))</f>
        <v/>
      </c>
      <c r="G228" s="113" t="str">
        <f ca="1">IFERROR(INDEX('Capacity Backing (Hide)'!B276:CW276,1,MATCH('Capacity Summary'!B228,'Capacity Backing (Hide)'!B221:CW221,0)),"")</f>
        <v/>
      </c>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c r="BH228" s="148"/>
    </row>
    <row r="229" spans="2:60" hidden="1" x14ac:dyDescent="0.35">
      <c r="B229" t="str">
        <f>IF(Capacity!Y100="","",Capacity!Y100)</f>
        <v/>
      </c>
      <c r="C229" s="29" t="str">
        <f>IF(Capacity!AP100="","",Capacity!AP100)</f>
        <v/>
      </c>
      <c r="D229" s="113" t="str">
        <f>IF(C229="","",Capacity!AQ100)</f>
        <v/>
      </c>
      <c r="E229" s="29" t="str">
        <f t="shared" si="3"/>
        <v/>
      </c>
      <c r="F229" s="113" t="str">
        <f>IF(E229&gt;C229,Capacity!AR100/'Capacity Summary'!E229,IF(Capacity!AQ100=0,"",Capacity!AQ100))</f>
        <v/>
      </c>
      <c r="G229" s="113" t="str">
        <f>IFERROR(INDEX('Capacity Backing (Hide)'!B277:CW277,1,MATCH('Capacity Summary'!B229,'Capacity Backing (Hide)'!B222:CW222,0)),"")</f>
        <v/>
      </c>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c r="BH229" s="148"/>
    </row>
    <row r="230" spans="2:60" hidden="1" x14ac:dyDescent="0.35">
      <c r="B230" t="str">
        <f>IF(Capacity!Y101="","",Capacity!Y101)</f>
        <v/>
      </c>
      <c r="C230" s="29" t="str">
        <f>IF(Capacity!AP101="","",Capacity!AP101)</f>
        <v/>
      </c>
      <c r="D230" s="113" t="str">
        <f>IF(C230="","",Capacity!AQ101)</f>
        <v/>
      </c>
      <c r="E230" s="29" t="str">
        <f t="shared" si="3"/>
        <v/>
      </c>
      <c r="F230" s="113" t="str">
        <f>IF(E230&gt;C230,Capacity!AR101/'Capacity Summary'!E230,IF(Capacity!AQ101=0,"",Capacity!AQ101))</f>
        <v/>
      </c>
      <c r="G230" s="113" t="str">
        <f ca="1">IFERROR(INDEX('Capacity Backing (Hide)'!B278:CW278,1,MATCH('Capacity Summary'!B230,'Capacity Backing (Hide)'!B223:CW223,0)),"")</f>
        <v/>
      </c>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c r="BH230" s="148"/>
    </row>
    <row r="231" spans="2:60" hidden="1" x14ac:dyDescent="0.35">
      <c r="B231" t="str">
        <f>IF(Capacity!Y102="","",Capacity!Y102)</f>
        <v/>
      </c>
      <c r="C231" s="29" t="str">
        <f>IF(Capacity!AP102="","",Capacity!AP102)</f>
        <v/>
      </c>
      <c r="D231" s="113" t="str">
        <f>IF(C231="","",Capacity!AQ102)</f>
        <v/>
      </c>
      <c r="E231" s="29" t="str">
        <f t="shared" si="3"/>
        <v/>
      </c>
      <c r="F231" s="113" t="str">
        <f>IF(E231&gt;C231,Capacity!AR102/'Capacity Summary'!E231,IF(Capacity!AQ102=0,"",Capacity!AQ102))</f>
        <v/>
      </c>
      <c r="G231" s="113" t="str">
        <f ca="1">IFERROR(INDEX('Capacity Backing (Hide)'!B279:CW279,1,MATCH('Capacity Summary'!B231,'Capacity Backing (Hide)'!B224:CW224,0)),"")</f>
        <v/>
      </c>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c r="BH231" s="148"/>
    </row>
    <row r="232" spans="2:60" hidden="1" x14ac:dyDescent="0.35">
      <c r="B232" t="str">
        <f>IF(Capacity!Y103="","",Capacity!Y103)</f>
        <v/>
      </c>
      <c r="C232" s="29" t="str">
        <f>IF(Capacity!AP103="","",Capacity!AP103)</f>
        <v/>
      </c>
      <c r="D232" s="113" t="str">
        <f>IF(C232="","",Capacity!AQ103)</f>
        <v/>
      </c>
      <c r="E232" s="29" t="str">
        <f t="shared" si="3"/>
        <v/>
      </c>
      <c r="F232" s="113" t="str">
        <f>IF(E232&gt;C232,Capacity!AR103/'Capacity Summary'!E232,IF(Capacity!AQ103=0,"",Capacity!AQ103))</f>
        <v/>
      </c>
      <c r="G232" s="113" t="str">
        <f ca="1">IFERROR(INDEX('Capacity Backing (Hide)'!B280:CW280,1,MATCH('Capacity Summary'!B232,'Capacity Backing (Hide)'!B225:CW225,0)),"")</f>
        <v/>
      </c>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c r="BH232" s="148"/>
    </row>
    <row r="233" spans="2:60" hidden="1" x14ac:dyDescent="0.35">
      <c r="B233" t="str">
        <f>IF(Capacity!Y104="","",Capacity!Y104)</f>
        <v/>
      </c>
      <c r="C233" s="29" t="str">
        <f>IF(Capacity!AP104="","",Capacity!AP104)</f>
        <v/>
      </c>
      <c r="D233" s="113" t="str">
        <f>IF(C233="","",Capacity!AQ104)</f>
        <v/>
      </c>
      <c r="E233" s="29" t="str">
        <f t="shared" si="3"/>
        <v/>
      </c>
      <c r="F233" s="113" t="str">
        <f>IF(E233&gt;C233,Capacity!AR104/'Capacity Summary'!E233,IF(Capacity!AQ104=0,"",Capacity!AQ104))</f>
        <v/>
      </c>
      <c r="G233" s="113" t="str">
        <f ca="1">IFERROR(INDEX('Capacity Backing (Hide)'!B281:CW281,1,MATCH('Capacity Summary'!B233,'Capacity Backing (Hide)'!B226:CW226,0)),"")</f>
        <v/>
      </c>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c r="BH233" s="148"/>
    </row>
    <row r="234" spans="2:60" hidden="1" x14ac:dyDescent="0.35">
      <c r="B234" t="str">
        <f>IF(Capacity!Y105="","",Capacity!Y105)</f>
        <v/>
      </c>
      <c r="C234" s="29" t="str">
        <f>IF(Capacity!AP105="","",Capacity!AP105)</f>
        <v/>
      </c>
      <c r="D234" s="113" t="str">
        <f>IF(C234="","",Capacity!AQ105)</f>
        <v/>
      </c>
      <c r="E234" s="29" t="str">
        <f t="shared" si="3"/>
        <v/>
      </c>
      <c r="F234" s="113" t="str">
        <f>IF(E234&gt;C234,Capacity!AR105/'Capacity Summary'!E234,IF(Capacity!AQ105=0,"",Capacity!AQ105))</f>
        <v/>
      </c>
      <c r="G234" s="113" t="str">
        <f ca="1">IFERROR(INDEX('Capacity Backing (Hide)'!B282:CW282,1,MATCH('Capacity Summary'!B234,'Capacity Backing (Hide)'!B227:CW227,0)),"")</f>
        <v/>
      </c>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c r="BH234" s="148"/>
    </row>
    <row r="235" spans="2:60" hidden="1" x14ac:dyDescent="0.35">
      <c r="B235" t="str">
        <f>IF(Capacity!Y106="","",Capacity!Y106)</f>
        <v/>
      </c>
      <c r="C235" s="29" t="str">
        <f>IF(Capacity!AP106="","",Capacity!AP106)</f>
        <v/>
      </c>
      <c r="D235" s="113" t="str">
        <f>IF(C235="","",Capacity!AQ106)</f>
        <v/>
      </c>
      <c r="E235" s="29" t="str">
        <f t="shared" si="3"/>
        <v/>
      </c>
      <c r="F235" s="113" t="str">
        <f>IF(E235&gt;C235,Capacity!AR106/'Capacity Summary'!E235,IF(Capacity!AQ106=0,"",Capacity!AQ106))</f>
        <v/>
      </c>
      <c r="G235" s="113" t="str">
        <f ca="1">IFERROR(INDEX('Capacity Backing (Hide)'!B283:CW283,1,MATCH('Capacity Summary'!B235,'Capacity Backing (Hide)'!B228:CW228,0)),"")</f>
        <v/>
      </c>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c r="BH235" s="148"/>
    </row>
    <row r="236" spans="2:60" hidden="1" x14ac:dyDescent="0.35">
      <c r="B236" t="str">
        <f>IF(Capacity!Y107="","",Capacity!Y107)</f>
        <v/>
      </c>
      <c r="C236" s="29" t="str">
        <f>IF(Capacity!AP107="","",Capacity!AP107)</f>
        <v/>
      </c>
      <c r="D236" s="113" t="str">
        <f>IF(C236="","",Capacity!AQ107)</f>
        <v/>
      </c>
      <c r="E236" s="29" t="str">
        <f t="shared" si="3"/>
        <v/>
      </c>
      <c r="F236" s="113" t="str">
        <f>IF(E236&gt;C236,Capacity!AR107/'Capacity Summary'!E236,IF(Capacity!AQ107=0,"",Capacity!AQ107))</f>
        <v/>
      </c>
      <c r="G236" s="113" t="str">
        <f ca="1">IFERROR(INDEX('Capacity Backing (Hide)'!B284:CW284,1,MATCH('Capacity Summary'!B236,'Capacity Backing (Hide)'!B229:CW229,0)),"")</f>
        <v/>
      </c>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c r="BH236" s="148"/>
    </row>
    <row r="237" spans="2:60" hidden="1" x14ac:dyDescent="0.35">
      <c r="B237" t="str">
        <f>IF(Capacity!Y108="","",Capacity!Y108)</f>
        <v/>
      </c>
      <c r="C237" s="29" t="str">
        <f>IF(Capacity!AP108="","",Capacity!AP108)</f>
        <v/>
      </c>
      <c r="D237" s="113" t="str">
        <f>IF(C237="","",Capacity!AQ108)</f>
        <v/>
      </c>
      <c r="E237" s="29" t="str">
        <f t="shared" si="3"/>
        <v/>
      </c>
      <c r="F237" s="113" t="str">
        <f>IF(E237&gt;C237,Capacity!AR108/'Capacity Summary'!E237,IF(Capacity!AQ108=0,"",Capacity!AQ108))</f>
        <v/>
      </c>
      <c r="G237" s="113" t="str">
        <f ca="1">IFERROR(INDEX('Capacity Backing (Hide)'!B285:CW285,1,MATCH('Capacity Summary'!B237,'Capacity Backing (Hide)'!B230:CW230,0)),"")</f>
        <v/>
      </c>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c r="BH237" s="148"/>
    </row>
    <row r="238" spans="2:60" hidden="1" x14ac:dyDescent="0.35">
      <c r="B238" t="str">
        <f>IF(Capacity!Y109="","",Capacity!Y109)</f>
        <v/>
      </c>
      <c r="C238" s="29" t="str">
        <f>IF(Capacity!AP109="","",Capacity!AP109)</f>
        <v/>
      </c>
      <c r="D238" s="113" t="str">
        <f>IF(C238="","",Capacity!AQ109)</f>
        <v/>
      </c>
      <c r="E238" s="29" t="str">
        <f t="shared" si="3"/>
        <v/>
      </c>
      <c r="F238" s="113" t="str">
        <f>IF(E238&gt;C238,Capacity!AR109/'Capacity Summary'!E238,IF(Capacity!AQ109=0,"",Capacity!AQ109))</f>
        <v/>
      </c>
      <c r="G238" s="113" t="str">
        <f ca="1">IFERROR(INDEX('Capacity Backing (Hide)'!B286:CW286,1,MATCH('Capacity Summary'!B238,'Capacity Backing (Hide)'!B231:CW231,0)),"")</f>
        <v/>
      </c>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c r="BH238" s="148"/>
    </row>
    <row r="239" spans="2:60" x14ac:dyDescent="0.35"/>
  </sheetData>
  <sheetProtection algorithmName="SHA-512" hashValue="5BsCizOCwpkqibkXmPjrVVTqMefaKdcNOEiTkiD0Oyw+OSmemUAd42b5wDMJ7s1T+w/Ap8vsY1j+Qd03kWF7Cg==" saltValue="LiUSHEbT9dndo0CQiS3Okg==" spinCount="100000" sheet="1" formatColumns="0" formatRows="0"/>
  <mergeCells count="4">
    <mergeCell ref="C34:D34"/>
    <mergeCell ref="C137:D137"/>
    <mergeCell ref="E34:G34"/>
    <mergeCell ref="E137:G137"/>
  </mergeCells>
  <conditionalFormatting sqref="B36:G135">
    <cfRule type="expression" dxfId="9" priority="10">
      <formula>IF(B36&lt;&gt;"",TRUE,FALSE)</formula>
    </cfRule>
  </conditionalFormatting>
  <conditionalFormatting sqref="I36:BH135">
    <cfRule type="expression" dxfId="8" priority="9">
      <formula>IF($B36&lt;&gt;"",TRUE,FALSE)</formula>
    </cfRule>
  </conditionalFormatting>
  <conditionalFormatting sqref="B139:B238">
    <cfRule type="expression" dxfId="7" priority="8">
      <formula>IF(B139&lt;&gt;"",TRUE,FALSE)</formula>
    </cfRule>
  </conditionalFormatting>
  <conditionalFormatting sqref="C139:C238">
    <cfRule type="expression" dxfId="6" priority="7">
      <formula>IF(C139&lt;&gt;"",TRUE,FALSE)</formula>
    </cfRule>
  </conditionalFormatting>
  <conditionalFormatting sqref="D139:D238">
    <cfRule type="expression" dxfId="5" priority="6">
      <formula>IF(D139&lt;&gt;"",TRUE,FALSE)</formula>
    </cfRule>
  </conditionalFormatting>
  <conditionalFormatting sqref="E139:E238">
    <cfRule type="expression" dxfId="4" priority="5">
      <formula>IF(E139&lt;&gt;"",TRUE,FALSE)</formula>
    </cfRule>
  </conditionalFormatting>
  <conditionalFormatting sqref="F139:G238">
    <cfRule type="expression" dxfId="3" priority="4">
      <formula>IF(F139&lt;&gt;"",TRUE,FALSE)</formula>
    </cfRule>
  </conditionalFormatting>
  <conditionalFormatting sqref="AE139:BH139">
    <cfRule type="expression" dxfId="2" priority="3">
      <formula>IF($B139&lt;&gt;"",TRUE,FALSE)</formula>
    </cfRule>
  </conditionalFormatting>
  <conditionalFormatting sqref="I139:AD238">
    <cfRule type="expression" dxfId="1" priority="2">
      <formula>IF($B139&lt;&gt;"",TRUE,FALSE)</formula>
    </cfRule>
  </conditionalFormatting>
  <conditionalFormatting sqref="I140:BH140">
    <cfRule type="expression" dxfId="0" priority="1">
      <formula>IF($B140&lt;&gt;"",TRUE,FALSE)</formula>
    </cfRule>
  </conditionalFormatting>
  <dataValidations count="2">
    <dataValidation type="list" allowBlank="1" showInputMessage="1" showErrorMessage="1" sqref="C3:H3" xr:uid="{9F32BFBD-EEDD-4F4B-A59A-2CA85E3CE0F0}">
      <formula1>Validation_Caseloads</formula1>
    </dataValidation>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951CBE4-993F-4E5E-AC68-60629CA02996}">
          <x14:formula1>
            <xm:f>'Data Validation (Hide)'!$F$2:$F$4</xm:f>
          </x14:formula1>
          <xm:sqref>B4:H4</xm:sqref>
        </x14:dataValidation>
        <x14:dataValidation type="list" allowBlank="1" showInputMessage="1" showErrorMessage="1" xr:uid="{6B4D0A34-738E-4069-9963-C6FF7CEDED37}">
          <x14:formula1>
            <xm:f>'Data Validation (Hide)'!$AD$2:$AD$3</xm:f>
          </x14:formula1>
          <xm:sqref>B32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5"/>
  <sheetViews>
    <sheetView showGridLines="0" zoomScaleNormal="100" workbookViewId="0">
      <selection activeCell="R35" sqref="R35"/>
    </sheetView>
  </sheetViews>
  <sheetFormatPr defaultColWidth="0" defaultRowHeight="14.5" x14ac:dyDescent="0.35"/>
  <cols>
    <col min="1" max="1" width="22.36328125" customWidth="1"/>
    <col min="2" max="2" width="15.6328125" customWidth="1"/>
    <col min="3" max="6" width="12.6328125" customWidth="1"/>
    <col min="7" max="16" width="12.6328125" hidden="1" customWidth="1"/>
    <col min="17" max="17" width="12.81640625"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251</v>
      </c>
    </row>
    <row r="4" spans="1:4" ht="15" thickBot="1" x14ac:dyDescent="0.4">
      <c r="A4" s="56" t="s">
        <v>58</v>
      </c>
      <c r="B4" s="126" t="s">
        <v>243</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(minutes)</v>
      </c>
    </row>
    <row r="6" spans="1:4" ht="15" thickBot="1" x14ac:dyDescent="0.4">
      <c r="D6" t="str">
        <f>"Overview required vs available capacity for "&amp;B4&amp;", "&amp;IF(B5="Total", "all session types", LOWER(B5)&amp;" sessions")&amp;" ("&amp;LOWER(B7)&amp;")"</f>
        <v>Overview required vs available capacity for All Clusters, all session types (minutes)</v>
      </c>
    </row>
    <row r="7" spans="1:4" ht="15" thickBot="1" x14ac:dyDescent="0.4">
      <c r="A7" s="56" t="s">
        <v>84</v>
      </c>
      <c r="B7" s="126" t="s">
        <v>86</v>
      </c>
      <c r="D7" t="str">
        <f>B7&amp;" per week"</f>
        <v>Minutes per week</v>
      </c>
    </row>
    <row r="8" spans="1:4" x14ac:dyDescent="0.35">
      <c r="D8" t="str">
        <f>"Total service overview of required vs available capacity, "&amp;IF(B5 = "Total","all",LOWER(B5))&amp;" sessions ("&amp;LOWER(B7)&amp;")"</f>
        <v>Total service overview of required vs available capacity, all sessions (minutes)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20 Group Sessions</v>
      </c>
      <c r="C31" s="77" t="str" cm="1">
        <f t="array" ref="C31">INDEX(Setup!$A$20:$A$34,COLUMN(B1),1)</f>
        <v>40 Group Session</v>
      </c>
      <c r="D31" s="77" t="str" cm="1">
        <f t="array" ref="D31">INDEX(Setup!$A$20:$A$34,COLUMN(C1),1)</f>
        <v>8 Group Session</v>
      </c>
      <c r="E31" s="77" t="str" cm="1">
        <f t="array" ref="E31">INDEX(Setup!$A$20:$A$34,COLUMN(D1),1)</f>
        <v>20 Individual</v>
      </c>
      <c r="F31" s="77" t="str" cm="1">
        <f t="array" ref="F31">INDEX(Setup!$A$20:$A$34,COLUMN(E1),1)</f>
        <v>40 Individual</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3236 Minutes</v>
      </c>
      <c r="C32" s="17" t="str">
        <f>IFERROR(IF(OR(C3="By Week",C3="Whole Service"),TEXT('Required Capacity (Hide)'!DA5,"0")&amp;" "&amp;$B$7,TEXT(INDEX('Required Capacity (Hide)'!$F$63:$G$77,MATCH(Summary!C$31,'Required Capacity (Hide)'!$E$63:$E$77,0),1)+INDEX('Required Capacity (Hide)'!$F$63:$G$77,MATCH(Summary!C$31,'Required Capacity (Hide)'!$E$63:$E$77,0),2),"0")&amp;" "&amp;$B$7),"")</f>
        <v>2736 Minutes</v>
      </c>
      <c r="D32" s="28" t="str">
        <f>IFERROR(IF(OR(D3="By Week",D3="Whole Service"),TEXT('Required Capacity (Hide)'!DB5,"0")&amp;" "&amp;$B$7,TEXT(INDEX('Required Capacity (Hide)'!$F$63:$G$77,MATCH(Summary!D$31,'Required Capacity (Hide)'!$E$63:$E$77,0),1)+INDEX('Required Capacity (Hide)'!$F$63:$G$77,MATCH(Summary!D$31,'Required Capacity (Hide)'!$E$63:$E$77,0),2),"0")&amp;" "&amp;$B$7),"")</f>
        <v>721 Minutes</v>
      </c>
      <c r="E32" s="28" t="str">
        <f>IFERROR(IF(OR(E3="By Week",E3="Whole Service"),TEXT('Required Capacity (Hide)'!DC5,"0")&amp;" "&amp;$B$7,TEXT(INDEX('Required Capacity (Hide)'!$F$63:$G$77,MATCH(Summary!E$31,'Required Capacity (Hide)'!$E$63:$E$77,0),1)+INDEX('Required Capacity (Hide)'!$F$63:$G$77,MATCH(Summary!E$31,'Required Capacity (Hide)'!$E$63:$E$77,0),2),"0")&amp;" "&amp;$B$7),"")</f>
        <v>3150 Minutes</v>
      </c>
      <c r="F32" s="28" t="str">
        <f>IFERROR(IF(OR(F3="By Week",F3="Whole Service"),TEXT('Required Capacity (Hide)'!DD5,"0")&amp;" "&amp;$B$7,TEXT(INDEX('Required Capacity (Hide)'!$F$63:$G$77,MATCH(Summary!F$31,'Required Capacity (Hide)'!$E$63:$E$77,0),1)+INDEX('Required Capacity (Hide)'!$F$63:$G$77,MATCH(Summary!F$31,'Required Capacity (Hide)'!$E$63:$E$77,0),2),"0")&amp;" "&amp;$B$7),"")</f>
        <v>1860 Minutes</v>
      </c>
      <c r="G32" s="28" t="str">
        <f>IFERROR(IF(OR(G3="By Week",G3="Whole Service"),TEXT('Required Capacity (Hide)'!DE5,"0")&amp;" "&amp;$B$7,TEXT(INDEX('Required Capacity (Hide)'!$F$63:$G$77,MATCH(Summary!G$31,'Required Capacity (Hide)'!$E$63:$E$77,0),1)+INDEX('Required Capacity (Hide)'!$F$63:$G$77,MATCH(Summary!G$31,'Required Capacity (Hide)'!$E$63:$E$77,0),2),"0")&amp;" "&amp;$B$7),"")</f>
        <v>0 Minutes</v>
      </c>
      <c r="H32" s="28" t="str">
        <f>IFERROR(IF(OR(H3="By Week",H3="Whole Service"),TEXT('Required Capacity (Hide)'!DF5,"0")&amp;" "&amp;$B$7,TEXT(INDEX('Required Capacity (Hide)'!$F$63:$G$77,MATCH(Summary!H$31,'Required Capacity (Hide)'!$E$63:$E$77,0),1)+INDEX('Required Capacity (Hide)'!$F$63:$G$77,MATCH(Summary!H$31,'Required Capacity (Hide)'!$E$63:$E$77,0),2),"0")&amp;" "&amp;$B$7),"")</f>
        <v>0 Minutes</v>
      </c>
      <c r="I32" s="28" t="str">
        <f>IFERROR(IF(OR(I3="By Week",I3="Whole Service"),TEXT('Required Capacity (Hide)'!DG5,"0")&amp;" "&amp;$B$7,TEXT(INDEX('Required Capacity (Hide)'!$F$63:$G$77,MATCH(Summary!I$31,'Required Capacity (Hide)'!$E$63:$E$77,0),1)+INDEX('Required Capacity (Hide)'!$F$63:$G$77,MATCH(Summary!I$31,'Required Capacity (Hide)'!$E$63:$E$77,0),2),"0")&amp;" "&amp;$B$7),"")</f>
        <v>0 Minutes</v>
      </c>
      <c r="J32" s="28" t="str">
        <f>IFERROR(IF(OR(J3="By Week",J3="Whole Service"),TEXT('Required Capacity (Hide)'!DH5,"0")&amp;" "&amp;$B$7,TEXT(INDEX('Required Capacity (Hide)'!$F$63:$G$77,MATCH(Summary!J$31,'Required Capacity (Hide)'!$E$63:$E$77,0),1)+INDEX('Required Capacity (Hide)'!$F$63:$G$77,MATCH(Summary!J$31,'Required Capacity (Hide)'!$E$63:$E$77,0),2),"0")&amp;" "&amp;$B$7),"")</f>
        <v>0 Minutes</v>
      </c>
      <c r="K32" s="28" t="str">
        <f>IFERROR(IF(OR(K3="By Week",K3="Whole Service"),TEXT('Required Capacity (Hide)'!DI5,"0")&amp;" "&amp;$B$7,TEXT(INDEX('Required Capacity (Hide)'!$F$63:$G$77,MATCH(Summary!K$31,'Required Capacity (Hide)'!$E$63:$E$77,0),1)+INDEX('Required Capacity (Hide)'!$F$63:$G$77,MATCH(Summary!K$31,'Required Capacity (Hide)'!$E$63:$E$77,0),2),"0")&amp;" "&amp;$B$7),"")</f>
        <v>0 Minutes</v>
      </c>
      <c r="L32" s="28" t="str">
        <f>IFERROR(IF(OR(L3="By Week",L3="Whole Service"),TEXT('Required Capacity (Hide)'!DJ5,"0")&amp;" "&amp;$B$7,TEXT(INDEX('Required Capacity (Hide)'!$F$63:$G$77,MATCH(Summary!L$31,'Required Capacity (Hide)'!$E$63:$E$77,0),1)+INDEX('Required Capacity (Hide)'!$F$63:$G$77,MATCH(Summary!L$31,'Required Capacity (Hide)'!$E$63:$E$77,0),2),"0")&amp;" "&amp;$B$7),"")</f>
        <v>0 Minutes</v>
      </c>
      <c r="M32" s="28" t="str">
        <f>IFERROR(IF(OR(M3="By Week",M3="Whole Service"),TEXT('Required Capacity (Hide)'!DK5,"0")&amp;" "&amp;$B$7,TEXT(INDEX('Required Capacity (Hide)'!$F$63:$G$77,MATCH(Summary!M$31,'Required Capacity (Hide)'!$E$63:$E$77,0),1)+INDEX('Required Capacity (Hide)'!$F$63:$G$77,MATCH(Summary!M$31,'Required Capacity (Hide)'!$E$63:$E$77,0),2),"0")&amp;" "&amp;$B$7),"")</f>
        <v>0 Minutes</v>
      </c>
      <c r="N32" s="28" t="str">
        <f>IFERROR(IF(OR(N3="By Week",N3="Whole Service"),TEXT('Required Capacity (Hide)'!DL5,"0")&amp;" "&amp;$B$7,TEXT(INDEX('Required Capacity (Hide)'!$F$63:$G$77,MATCH(Summary!N$31,'Required Capacity (Hide)'!$E$63:$E$77,0),1)+INDEX('Required Capacity (Hide)'!$F$63:$G$77,MATCH(Summary!N$31,'Required Capacity (Hide)'!$E$63:$E$77,0),2),"0")&amp;" "&amp;$B$7),"")</f>
        <v>0 Minutes</v>
      </c>
      <c r="O32" s="28" t="str">
        <f>IFERROR(IF(OR(O3="By Week",O3="Whole Service"),TEXT('Required Capacity (Hide)'!DM5,"0")&amp;" "&amp;$B$7,TEXT(INDEX('Required Capacity (Hide)'!$F$63:$G$77,MATCH(Summary!O$31,'Required Capacity (Hide)'!$E$63:$E$77,0),1)+INDEX('Required Capacity (Hide)'!$F$63:$G$77,MATCH(Summary!O$31,'Required Capacity (Hide)'!$E$63:$E$77,0),2),"0")&amp;" "&amp;$B$7),"")</f>
        <v>0 Minutes</v>
      </c>
      <c r="P32" s="28" t="str">
        <f>IFERROR(IF(OR(P3="By Week",P3="Whole Service"),TEXT('Required Capacity (Hide)'!DN5,"0")&amp;" "&amp;$B$7,TEXT(INDEX('Required Capacity (Hide)'!$F$63:$G$77,MATCH(Summary!P$31,'Required Capacity (Hide)'!$E$63:$E$77,0),1)+INDEX('Required Capacity (Hide)'!$F$63:$G$77,MATCH(Summary!P$31,'Required Capacity (Hide)'!$E$63:$E$77,0),2),"0")&amp;" "&amp;$B$7),"")</f>
        <v>0 Minutes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2790 Minutes</v>
      </c>
      <c r="C33" s="36" t="str">
        <f>IFERROR(IF(OR(C3="By Week",C3="Whole Service"),TEXT('Required Capacity (Hide)'!CZ5,"0")&amp;" "&amp;$B$7,TEXT(INDEX('Required Capacity (Hide)'!$F$63:$G$77,MATCH(Summary!C$31,'Required Capacity (Hide)'!$E$63:$E$77,0),1),"0")&amp;" "&amp;$B$7),"")</f>
        <v>1260 Minutes</v>
      </c>
      <c r="D33" s="36" t="str">
        <f>IFERROR(IF(OR(D3="By Week",D3="Whole Service"),TEXT('Required Capacity (Hide)'!DA5,"0")&amp;" "&amp;$B$7,TEXT(INDEX('Required Capacity (Hide)'!$F$63:$G$77,MATCH(Summary!D$31,'Required Capacity (Hide)'!$E$63:$E$77,0),1),"0")&amp;" "&amp;$B$7),"")</f>
        <v>720 Minutes</v>
      </c>
      <c r="E33" s="36" t="str">
        <f>IFERROR(IF(OR(E3="By Week",E3="Whole Service"),TEXT('Required Capacity (Hide)'!DB5,"0")&amp;" "&amp;$B$7,TEXT(INDEX('Required Capacity (Hide)'!$F$63:$G$77,MATCH(Summary!E$31,'Required Capacity (Hide)'!$E$63:$E$77,0),1),"0")&amp;" "&amp;$B$7),"")</f>
        <v>2882 Minutes</v>
      </c>
      <c r="F33" s="36" t="str">
        <f>IFERROR(IF(OR(F3="By Week",F3="Whole Service"),TEXT('Required Capacity (Hide)'!DC5,"0")&amp;" "&amp;$B$7,TEXT(INDEX('Required Capacity (Hide)'!$F$63:$G$77,MATCH(Summary!F$31,'Required Capacity (Hide)'!$E$63:$E$77,0),1),"0")&amp;" "&amp;$B$7),"")</f>
        <v>1800 Minutes</v>
      </c>
      <c r="G33" s="36" t="str">
        <f>IFERROR(IF(OR(G3="By Week",G3="Whole Service"),TEXT('Required Capacity (Hide)'!DD5,"0")&amp;" "&amp;$B$7,TEXT(INDEX('Required Capacity (Hide)'!$F$63:$G$77,MATCH(Summary!G$31,'Required Capacity (Hide)'!$E$63:$E$77,0),1),"0")&amp;" "&amp;$B$7),"")</f>
        <v>0 Minutes</v>
      </c>
      <c r="H33" s="36" t="str">
        <f>IFERROR(IF(OR(H3="By Week",H3="Whole Service"),TEXT('Required Capacity (Hide)'!DE5,"0")&amp;" "&amp;$B$7,TEXT(INDEX('Required Capacity (Hide)'!$F$63:$G$77,MATCH(Summary!H$31,'Required Capacity (Hide)'!$E$63:$E$77,0),1),"0")&amp;" "&amp;$B$7),"")</f>
        <v>0 Minutes</v>
      </c>
      <c r="I33" s="36" t="str">
        <f>IFERROR(IF(OR(I3="By Week",I3="Whole Service"),TEXT('Required Capacity (Hide)'!DF5,"0")&amp;" "&amp;$B$7,TEXT(INDEX('Required Capacity (Hide)'!$F$63:$G$77,MATCH(Summary!I$31,'Required Capacity (Hide)'!$E$63:$E$77,0),1),"0")&amp;" "&amp;$B$7),"")</f>
        <v>0 Minutes</v>
      </c>
      <c r="J33" s="36" t="str">
        <f>IFERROR(IF(OR(J3="By Week",J3="Whole Service"),TEXT('Required Capacity (Hide)'!DG5,"0")&amp;" "&amp;$B$7,TEXT(INDEX('Required Capacity (Hide)'!$F$63:$G$77,MATCH(Summary!J$31,'Required Capacity (Hide)'!$E$63:$E$77,0),1),"0")&amp;" "&amp;$B$7),"")</f>
        <v>0 Minutes</v>
      </c>
      <c r="K33" s="36" t="str">
        <f>IFERROR(IF(OR(K3="By Week",K3="Whole Service"),TEXT('Required Capacity (Hide)'!DH5,"0")&amp;" "&amp;$B$7,TEXT(INDEX('Required Capacity (Hide)'!$F$63:$G$77,MATCH(Summary!K$31,'Required Capacity (Hide)'!$E$63:$E$77,0),1),"0")&amp;" "&amp;$B$7),"")</f>
        <v>0 Minutes</v>
      </c>
      <c r="L33" s="36" t="str">
        <f>IFERROR(IF(OR(L3="By Week",L3="Whole Service"),TEXT('Required Capacity (Hide)'!DI5,"0")&amp;" "&amp;$B$7,TEXT(INDEX('Required Capacity (Hide)'!$F$63:$G$77,MATCH(Summary!L$31,'Required Capacity (Hide)'!$E$63:$E$77,0),1),"0")&amp;" "&amp;$B$7),"")</f>
        <v>0 Minutes</v>
      </c>
      <c r="M33" s="36" t="str">
        <f>IFERROR(IF(OR(M3="By Week",M3="Whole Service"),TEXT('Required Capacity (Hide)'!DJ5,"0")&amp;" "&amp;$B$7,TEXT(INDEX('Required Capacity (Hide)'!$F$63:$G$77,MATCH(Summary!M$31,'Required Capacity (Hide)'!$E$63:$E$77,0),1),"0")&amp;" "&amp;$B$7),"")</f>
        <v>0 Minutes</v>
      </c>
      <c r="N33" s="36" t="str">
        <f>IFERROR(IF(OR(N3="By Week",N3="Whole Service"),TEXT('Required Capacity (Hide)'!DK5,"0")&amp;" "&amp;$B$7,TEXT(INDEX('Required Capacity (Hide)'!$F$63:$G$77,MATCH(Summary!N$31,'Required Capacity (Hide)'!$E$63:$E$77,0),1),"0")&amp;" "&amp;$B$7),"")</f>
        <v>0 Minutes</v>
      </c>
      <c r="O33" s="36" t="str">
        <f>IFERROR(IF(OR(O3="By Week",O3="Whole Service"),TEXT('Required Capacity (Hide)'!DL5,"0")&amp;" "&amp;$B$7,TEXT(INDEX('Required Capacity (Hide)'!$F$63:$G$77,MATCH(Summary!O$31,'Required Capacity (Hide)'!$E$63:$E$77,0),1),"0")&amp;" "&amp;$B$7),"")</f>
        <v>0 Minutes</v>
      </c>
      <c r="P33" s="10" t="str">
        <f>IFERROR(IF(OR(P3="By Week",P3="Whole Service"),TEXT('Required Capacity (Hide)'!DM5,"0")&amp;" "&amp;$B$7,TEXT(INDEX('Required Capacity (Hide)'!$F$63:$G$77,MATCH(Summary!P$31,'Required Capacity (Hide)'!$E$63:$E$77,0),1),"0")&amp;" "&amp;$B$7),"")</f>
        <v>0 Minutes</v>
      </c>
      <c r="Q33" s="7" t="str">
        <f>IFERROR(IF(Q3="By Week",TEXT('Required Capacity (Hide)'!DN5,"0.0")&amp;" "&amp;$B$7,TEXT(INDEX('Required Capacity (Hide)'!$F$63:$G$77,MATCH(Summary!Q$31,'Required Capacity (Hide)'!$E$63:$E$77,0),1),"0.0")&amp;" "&amp;$B$7),"")</f>
        <v/>
      </c>
    </row>
    <row r="35" spans="1:31" ht="15" thickBot="1" x14ac:dyDescent="0.4">
      <c r="A35" s="55" t="s">
        <v>101</v>
      </c>
    </row>
    <row r="36" spans="1:31" ht="29" customHeight="1" thickBot="1" x14ac:dyDescent="0.4">
      <c r="B36" s="89" t="str" cm="1">
        <f t="array" ref="B36">IF(OR(B3="By Week",B3="Whole Service"),B4,IF(B4="All "&amp;Setup!$B$15,INDEX(Setup!$A$20:$A$34,COLUMN(A6),1),B4))</f>
        <v>20 Group Sessions</v>
      </c>
      <c r="C36" s="77" t="str" cm="1">
        <f t="array" ref="C36">INDEX(Setup!$A$20:$A$34,COLUMN(B6),1)</f>
        <v>40 Group Session</v>
      </c>
      <c r="D36" s="77" t="str" cm="1">
        <f t="array" ref="D36">INDEX(Setup!$A$20:$A$34,COLUMN(C6),1)</f>
        <v>8 Group Session</v>
      </c>
      <c r="E36" s="77" t="str" cm="1">
        <f t="array" ref="E36">INDEX(Setup!$A$20:$A$34,COLUMN(D6),1)</f>
        <v>20 Individual</v>
      </c>
      <c r="F36" s="77" t="str" cm="1">
        <f t="array" ref="F36">INDEX(Setup!$A$20:$A$34,COLUMN(E6),1)</f>
        <v>40 Individual</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170</v>
      </c>
      <c r="B37" s="17" t="str" cm="1">
        <f t="array" aca="1" ref="B37" ca="1">IFERROR(TEXT(IF(OR(B3="By Week",B3="Whole Service"),INDEX('Capacity Backing (Hide)'!$B$261:$J$276,MATCH(Summary!$B$4,'Capacity Backing (Hide)'!$A$261:$A$276,0),MATCH(1,('Capacity Backing (Hide)'!$B$259:$J$259="Core")*('Capacity Backing (Hide)'!$B$260:$J$260=Summary!$B$5),0)),INDEX('Capacity Backing (Hide)'!$B$261:$G$275,MATCH(Summary!B$36,'Capacity Backing (Hide)'!$A$261:$A$275,0),MATCH(1,('Capacity Backing (Hide)'!$B$259:$G$259="Core")*('Capacity Backing (Hide)'!$B$260:$G$260=Summary!$B$5),0))),"0")&amp;" "&amp;$B$7,"")</f>
        <v>3600 Minutes</v>
      </c>
      <c r="C37" s="17" t="str" cm="1">
        <f t="array" aca="1" ref="C37" ca="1">IFERROR(TEXT(IF(OR(C3="By Week",C3="Whole Service"),INDEX('Capacity Backing (Hide)'!$B$261:$J$276,MATCH(Summary!$B$4,'Capacity Backing (Hide)'!$A$261:$A$276,0),MATCH(1,('Capacity Backing (Hide)'!$B$259:$J$259="Core")*('Capacity Backing (Hide)'!$B$260:$J$260=Summary!$B$5),0)),INDEX('Capacity Backing (Hide)'!$B$261:$G$275,MATCH(Summary!C$36,'Capacity Backing (Hide)'!$A$261:$A$275,0),MATCH(1,('Capacity Backing (Hide)'!$B$259:$G$259="Core")*('Capacity Backing (Hide)'!$B$260:$G$260=Summary!$B$5),0))),"0")&amp;" "&amp;$B$7,"")</f>
        <v>3600 Minutes</v>
      </c>
      <c r="D37" s="28" t="str" cm="1">
        <f t="array" aca="1" ref="D37" ca="1">IFERROR(TEXT(IF(OR(D3="By Week",D3="Whole Service"),INDEX('Capacity Backing (Hide)'!$B$261:$J$276,MATCH(Summary!$B$4,'Capacity Backing (Hide)'!$A$261:$A$276,0),MATCH(1,('Capacity Backing (Hide)'!$B$259:$J$259="Core")*('Capacity Backing (Hide)'!$B$260:$J$260=Summary!$B$5),0)),INDEX('Capacity Backing (Hide)'!$B$261:$G$275,MATCH(Summary!D$36,'Capacity Backing (Hide)'!$A$261:$A$275,0),MATCH(1,('Capacity Backing (Hide)'!$B$259:$G$259="Core")*('Capacity Backing (Hide)'!$B$260:$G$260=Summary!$B$5),0))),"0")&amp;" "&amp;$B$7,"")</f>
        <v>3600 Minutes</v>
      </c>
      <c r="E37" s="28" t="str" cm="1">
        <f t="array" aca="1" ref="E37" ca="1">IFERROR(TEXT(IF(OR(E3="By Week",E3="Whole Service"),INDEX('Capacity Backing (Hide)'!$B$261:$J$276,MATCH(Summary!$B$4,'Capacity Backing (Hide)'!$A$261:$A$276,0),MATCH(1,('Capacity Backing (Hide)'!$B$259:$J$259="Core")*('Capacity Backing (Hide)'!$B$260:$J$260=Summary!$B$5),0)),INDEX('Capacity Backing (Hide)'!$B$261:$G$275,MATCH(Summary!E$36,'Capacity Backing (Hide)'!$A$261:$A$275,0),MATCH(1,('Capacity Backing (Hide)'!$B$259:$G$259="Core")*('Capacity Backing (Hide)'!$B$260:$G$260=Summary!$B$5),0))),"0")&amp;" "&amp;$B$7,"")</f>
        <v>0 Minutes</v>
      </c>
      <c r="F37" s="28" t="str" cm="1">
        <f t="array" aca="1" ref="F37" ca="1">IFERROR(TEXT(IF(OR(F3="By Week",F3="Whole Service"),INDEX('Capacity Backing (Hide)'!$B$261:$J$276,MATCH(Summary!$B$4,'Capacity Backing (Hide)'!$A$261:$A$276,0),MATCH(1,('Capacity Backing (Hide)'!$B$259:$J$259="Core")*('Capacity Backing (Hide)'!$B$260:$J$260=Summary!$B$5),0)),INDEX('Capacity Backing (Hide)'!$B$261:$G$275,MATCH(Summary!F$36,'Capacity Backing (Hide)'!$A$261:$A$275,0),MATCH(1,('Capacity Backing (Hide)'!$B$259:$G$259="Core")*('Capacity Backing (Hide)'!$B$260:$G$260=Summary!$B$5),0))),"0")&amp;" "&amp;$B$7,"")</f>
        <v>0 Minutes</v>
      </c>
      <c r="G37" s="28" t="str" cm="1">
        <f t="array" aca="1" ref="G37" ca="1">IFERROR(TEXT(IF(OR(G3="By Week",G3="Whole Service"),INDEX('Capacity Backing (Hide)'!$B$261:$J$276,MATCH(Summary!$B$4,'Capacity Backing (Hide)'!$A$261:$A$276,0),MATCH(1,('Capacity Backing (Hide)'!$B$259:$J$259="Core")*('Capacity Backing (Hide)'!$B$260:$J$260=Summary!$B$5),0)),INDEX('Capacity Backing (Hide)'!$B$261:$G$275,MATCH(Summary!G$36,'Capacity Backing (Hide)'!$A$261:$A$275,0),MATCH(1,('Capacity Backing (Hide)'!$B$259:$G$259="Core")*('Capacity Backing (Hide)'!$B$260:$G$260=Summary!$B$5),0))),"0")&amp;" "&amp;$B$7,"")</f>
        <v>0 Minutes</v>
      </c>
      <c r="H37" s="28" t="str" cm="1">
        <f t="array" aca="1" ref="H37" ca="1">IFERROR(TEXT(IF(OR(H3="By Week",H3="Whole Service"),INDEX('Capacity Backing (Hide)'!$B$261:$J$276,MATCH(Summary!$B$4,'Capacity Backing (Hide)'!$A$261:$A$276,0),MATCH(1,('Capacity Backing (Hide)'!$B$259:$J$259="Core")*('Capacity Backing (Hide)'!$B$260:$J$260=Summary!$B$5),0)),INDEX('Capacity Backing (Hide)'!$B$261:$G$275,MATCH(Summary!H$36,'Capacity Backing (Hide)'!$A$261:$A$275,0),MATCH(1,('Capacity Backing (Hide)'!$B$259:$G$259="Core")*('Capacity Backing (Hide)'!$B$260:$G$260=Summary!$B$5),0))),"0")&amp;" "&amp;$B$7,"")</f>
        <v>0 Minutes</v>
      </c>
      <c r="I37" s="28" t="str" cm="1">
        <f t="array" aca="1" ref="I37" ca="1">IFERROR(TEXT(IF(OR(I3="By Week",I3="Whole Service"),INDEX('Capacity Backing (Hide)'!$B$261:$J$276,MATCH(Summary!$B$4,'Capacity Backing (Hide)'!$A$261:$A$276,0),MATCH(1,('Capacity Backing (Hide)'!$B$259:$J$259="Core")*('Capacity Backing (Hide)'!$B$260:$J$260=Summary!$B$5),0)),INDEX('Capacity Backing (Hide)'!$B$261:$G$275,MATCH(Summary!I$36,'Capacity Backing (Hide)'!$A$261:$A$275,0),MATCH(1,('Capacity Backing (Hide)'!$B$259:$G$259="Core")*('Capacity Backing (Hide)'!$B$260:$G$260=Summary!$B$5),0))),"0")&amp;" "&amp;$B$7,"")</f>
        <v>0 Minutes</v>
      </c>
      <c r="J37" s="28" t="str" cm="1">
        <f t="array" aca="1" ref="J37" ca="1">IFERROR(TEXT(IF(OR(J3="By Week",J3="Whole Service"),INDEX('Capacity Backing (Hide)'!$B$261:$J$276,MATCH(Summary!$B$4,'Capacity Backing (Hide)'!$A$261:$A$276,0),MATCH(1,('Capacity Backing (Hide)'!$B$259:$J$259="Core")*('Capacity Backing (Hide)'!$B$260:$J$260=Summary!$B$5),0)),INDEX('Capacity Backing (Hide)'!$B$261:$G$275,MATCH(Summary!J$36,'Capacity Backing (Hide)'!$A$261:$A$275,0),MATCH(1,('Capacity Backing (Hide)'!$B$259:$G$259="Core")*('Capacity Backing (Hide)'!$B$260:$G$260=Summary!$B$5),0))),"0")&amp;" "&amp;$B$7,"")</f>
        <v>0 Minutes</v>
      </c>
      <c r="K37" s="28" t="str" cm="1">
        <f t="array" aca="1" ref="K37" ca="1">IFERROR(TEXT(IF(OR(K3="By Week",K3="Whole Service"),INDEX('Capacity Backing (Hide)'!$B$261:$J$276,MATCH(Summary!$B$4,'Capacity Backing (Hide)'!$A$261:$A$276,0),MATCH(1,('Capacity Backing (Hide)'!$B$259:$J$259="Core")*('Capacity Backing (Hide)'!$B$260:$J$260=Summary!$B$5),0)),INDEX('Capacity Backing (Hide)'!$B$261:$G$275,MATCH(Summary!K$36,'Capacity Backing (Hide)'!$A$261:$A$275,0),MATCH(1,('Capacity Backing (Hide)'!$B$259:$G$259="Core")*('Capacity Backing (Hide)'!$B$260:$G$260=Summary!$B$5),0))),"0")&amp;" "&amp;$B$7,"")</f>
        <v>0 Minutes</v>
      </c>
      <c r="L37" s="28" t="str" cm="1">
        <f t="array" aca="1" ref="L37" ca="1">IFERROR(TEXT(IF(OR(L3="By Week",L3="Whole Service"),INDEX('Capacity Backing (Hide)'!$B$261:$J$276,MATCH(Summary!$B$4,'Capacity Backing (Hide)'!$A$261:$A$276,0),MATCH(1,('Capacity Backing (Hide)'!$B$259:$J$259="Core")*('Capacity Backing (Hide)'!$B$260:$J$260=Summary!$B$5),0)),INDEX('Capacity Backing (Hide)'!$B$261:$G$275,MATCH(Summary!L$36,'Capacity Backing (Hide)'!$A$261:$A$275,0),MATCH(1,('Capacity Backing (Hide)'!$B$259:$G$259="Core")*('Capacity Backing (Hide)'!$B$260:$G$260=Summary!$B$5),0))),"0")&amp;" "&amp;$B$7,"")</f>
        <v>0 Minutes</v>
      </c>
      <c r="M37" s="28" t="str" cm="1">
        <f t="array" aca="1" ref="M37" ca="1">IFERROR(TEXT(IF(OR(M3="By Week",M3="Whole Service"),INDEX('Capacity Backing (Hide)'!$B$261:$J$276,MATCH(Summary!$B$4,'Capacity Backing (Hide)'!$A$261:$A$276,0),MATCH(1,('Capacity Backing (Hide)'!$B$259:$J$259="Core")*('Capacity Backing (Hide)'!$B$260:$J$260=Summary!$B$5),0)),INDEX('Capacity Backing (Hide)'!$B$261:$G$275,MATCH(Summary!M$36,'Capacity Backing (Hide)'!$A$261:$A$275,0),MATCH(1,('Capacity Backing (Hide)'!$B$259:$G$259="Core")*('Capacity Backing (Hide)'!$B$260:$G$260=Summary!$B$5),0))),"0")&amp;" "&amp;$B$7,"")</f>
        <v>0 Minutes</v>
      </c>
      <c r="N37" s="28" t="str" cm="1">
        <f t="array" aca="1" ref="N37" ca="1">IFERROR(TEXT(IF(OR(N3="By Week",N3="Whole Service"),INDEX('Capacity Backing (Hide)'!$B$261:$J$276,MATCH(Summary!$B$4,'Capacity Backing (Hide)'!$A$261:$A$276,0),MATCH(1,('Capacity Backing (Hide)'!$B$259:$J$259="Core")*('Capacity Backing (Hide)'!$B$260:$J$260=Summary!$B$5),0)),INDEX('Capacity Backing (Hide)'!$B$261:$G$275,MATCH(Summary!N$36,'Capacity Backing (Hide)'!$A$261:$A$275,0),MATCH(1,('Capacity Backing (Hide)'!$B$259:$G$259="Core")*('Capacity Backing (Hide)'!$B$260:$G$260=Summary!$B$5),0))),"0")&amp;" "&amp;$B$7,"")</f>
        <v>0 Minutes</v>
      </c>
      <c r="O37" s="28" t="str" cm="1">
        <f t="array" aca="1" ref="O37" ca="1">IFERROR(TEXT(IF(OR(O3="By Week",O3="Whole Service"),INDEX('Capacity Backing (Hide)'!$B$261:$J$276,MATCH(Summary!$B$4,'Capacity Backing (Hide)'!$A$261:$A$276,0),MATCH(1,('Capacity Backing (Hide)'!$B$259:$J$259="Core")*('Capacity Backing (Hide)'!$B$260:$J$260=Summary!$B$5),0)),INDEX('Capacity Backing (Hide)'!$B$261:$G$275,MATCH(Summary!O$36,'Capacity Backing (Hide)'!$A$261:$A$275,0),MATCH(1,('Capacity Backing (Hide)'!$B$259:$G$259="Core")*('Capacity Backing (Hide)'!$B$260:$G$260=Summary!$B$5),0))),"0")&amp;" "&amp;$B$7,"")</f>
        <v>0 Minutes</v>
      </c>
      <c r="P37" s="28" t="str" cm="1">
        <f t="array" aca="1" ref="P37" ca="1">IFERROR(TEXT(IF(OR(P3="By Week",P3="Whole Service"),INDEX('Capacity Backing (Hide)'!$B$261:$J$276,MATCH(Summary!$B$4,'Capacity Backing (Hide)'!$A$261:$A$276,0),MATCH(1,('Capacity Backing (Hide)'!$B$259:$J$259="Core")*('Capacity Backing (Hide)'!$B$260:$J$260=Summary!$B$5),0)),INDEX('Capacity Backing (Hide)'!$B$261:$G$275,MATCH(Summary!P$36,'Capacity Backing (Hide)'!$A$261:$A$275,0),MATCH(1,('Capacity Backing (Hide)'!$B$259:$G$259="Core")*('Capacity Backing (Hide)'!$B$260:$G$260=Summary!$B$5),0))),"0")&amp;" "&amp;$B$7,"")</f>
        <v>0 Minutes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171</v>
      </c>
      <c r="B38" s="17" t="str" cm="1">
        <f t="array" aca="1" ref="B38" ca="1">TEXT(IF(OR(B3="By Week",B3="Whole Service"),INDEX('Capacity Backing (Hide)'!$B$261:$J$276,MATCH(Summary!$B$4,'Capacity Backing (Hide)'!$A$261:$A$276,0),MATCH(1,('Capacity Backing (Hide)'!$B$259:$J$259="AdHoc")*('Capacity Backing (Hide)'!$B$260:$J$260=Summary!$B$5),0)),INDEX('Capacity Backing (Hide)'!$B$261:$G$275,MATCH(Summary!B$36,'Capacity Backing (Hide)'!$A$261:$A$275,0),MATCH(1,('Capacity Backing (Hide)'!$B$259:$G$259="AdHoc")*('Capacity Backing (Hide)'!$B$260:$G$260=Summary!$B$5),0))),"0")&amp;" "&amp;$B$7</f>
        <v>0 Minutes</v>
      </c>
      <c r="C38" s="17" t="str" cm="1">
        <f t="array" aca="1" ref="C38" ca="1">TEXT(IF(OR(C3="By Week",C3="Whole Service"),INDEX('Capacity Backing (Hide)'!$B$261:$J$276,MATCH(Summary!$B$4,'Capacity Backing (Hide)'!$A$261:$A$276,0),MATCH(1,('Capacity Backing (Hide)'!$B$259:$J$259="AdHoc")*('Capacity Backing (Hide)'!$B$260:$J$260=Summary!$B$5),0)),INDEX('Capacity Backing (Hide)'!$B$261:$G$275,MATCH(Summary!C$36,'Capacity Backing (Hide)'!$A$261:$A$275,0),MATCH(1,('Capacity Backing (Hide)'!$B$259:$G$259="AdHoc")*('Capacity Backing (Hide)'!$B$260:$G$260=Summary!$B$5),0))),"0")&amp;" "&amp;$B$7</f>
        <v>0 Minutes</v>
      </c>
      <c r="D38" s="36" t="str" cm="1">
        <f t="array" aca="1" ref="D38" ca="1">TEXT(IF(OR(D3="By Week",D3="Whole Service"),INDEX('Capacity Backing (Hide)'!$B$261:$J$276,MATCH(Summary!$B$4,'Capacity Backing (Hide)'!$A$261:$A$276,0),MATCH(1,('Capacity Backing (Hide)'!$B$259:$J$259="AdHoc")*('Capacity Backing (Hide)'!$B$260:$J$260=Summary!$B$5),0)),INDEX('Capacity Backing (Hide)'!$B$261:$G$275,MATCH(Summary!D$36,'Capacity Backing (Hide)'!$A$261:$A$275,0),MATCH(1,('Capacity Backing (Hide)'!$B$259:$G$259="AdHoc")*('Capacity Backing (Hide)'!$B$260:$G$260=Summary!$B$5),0))),"0")&amp;" "&amp;$B$7</f>
        <v>0 Minutes</v>
      </c>
      <c r="E38" s="36" t="str" cm="1">
        <f t="array" aca="1" ref="E38" ca="1">TEXT(IF(OR(E3="By Week",E3="Whole Service"),INDEX('Capacity Backing (Hide)'!$B$261:$J$276,MATCH(Summary!$B$4,'Capacity Backing (Hide)'!$A$261:$A$276,0),MATCH(1,('Capacity Backing (Hide)'!$B$259:$J$259="AdHoc")*('Capacity Backing (Hide)'!$B$260:$J$260=Summary!$B$5),0)),INDEX('Capacity Backing (Hide)'!$B$261:$G$275,MATCH(Summary!E$36,'Capacity Backing (Hide)'!$A$261:$A$275,0),MATCH(1,('Capacity Backing (Hide)'!$B$259:$G$259="AdHoc")*('Capacity Backing (Hide)'!$B$260:$G$260=Summary!$B$5),0))),"0")&amp;" "&amp;$B$7</f>
        <v>0 Minutes</v>
      </c>
      <c r="F38" s="36" t="str" cm="1">
        <f t="array" aca="1" ref="F38" ca="1">TEXT(IF(OR(F3="By Week",F3="Whole Service"),INDEX('Capacity Backing (Hide)'!$B$261:$J$276,MATCH(Summary!$B$4,'Capacity Backing (Hide)'!$A$261:$A$276,0),MATCH(1,('Capacity Backing (Hide)'!$B$259:$J$259="AdHoc")*('Capacity Backing (Hide)'!$B$260:$J$260=Summary!$B$5),0)),INDEX('Capacity Backing (Hide)'!$B$261:$G$275,MATCH(Summary!F$36,'Capacity Backing (Hide)'!$A$261:$A$275,0),MATCH(1,('Capacity Backing (Hide)'!$B$259:$G$259="AdHoc")*('Capacity Backing (Hide)'!$B$260:$G$260=Summary!$B$5),0))),"0")&amp;" "&amp;$B$7</f>
        <v>0 Minutes</v>
      </c>
      <c r="G38" s="36" t="str" cm="1">
        <f t="array" aca="1" ref="G38" ca="1">TEXT(IF(OR(G3="By Week",G3="Whole Service"),INDEX('Capacity Backing (Hide)'!$B$261:$J$276,MATCH(Summary!$B$4,'Capacity Backing (Hide)'!$A$261:$A$276,0),MATCH(1,('Capacity Backing (Hide)'!$B$259:$J$259="AdHoc")*('Capacity Backing (Hide)'!$B$260:$J$260=Summary!$B$5),0)),INDEX('Capacity Backing (Hide)'!$B$261:$G$275,MATCH(Summary!G$36,'Capacity Backing (Hide)'!$A$261:$A$275,0),MATCH(1,('Capacity Backing (Hide)'!$B$259:$G$259="AdHoc")*('Capacity Backing (Hide)'!$B$260:$G$260=Summary!$B$5),0))),"0")&amp;" "&amp;$B$7</f>
        <v>0 Minutes</v>
      </c>
      <c r="H38" s="36" t="str" cm="1">
        <f t="array" aca="1" ref="H38" ca="1">TEXT(IF(OR(H3="By Week",H3="Whole Service"),INDEX('Capacity Backing (Hide)'!$B$261:$J$276,MATCH(Summary!$B$4,'Capacity Backing (Hide)'!$A$261:$A$276,0),MATCH(1,('Capacity Backing (Hide)'!$B$259:$J$259="AdHoc")*('Capacity Backing (Hide)'!$B$260:$J$260=Summary!$B$5),0)),INDEX('Capacity Backing (Hide)'!$B$261:$G$275,MATCH(Summary!H$36,'Capacity Backing (Hide)'!$A$261:$A$275,0),MATCH(1,('Capacity Backing (Hide)'!$B$259:$G$259="AdHoc")*('Capacity Backing (Hide)'!$B$260:$G$260=Summary!$B$5),0))),"0")&amp;" "&amp;$B$7</f>
        <v>0 Minutes</v>
      </c>
      <c r="I38" s="36" t="str" cm="1">
        <f t="array" aca="1" ref="I38" ca="1">TEXT(IF(OR(I3="By Week",I3="Whole Service"),INDEX('Capacity Backing (Hide)'!$B$261:$J$276,MATCH(Summary!$B$4,'Capacity Backing (Hide)'!$A$261:$A$276,0),MATCH(1,('Capacity Backing (Hide)'!$B$259:$J$259="AdHoc")*('Capacity Backing (Hide)'!$B$260:$J$260=Summary!$B$5),0)),INDEX('Capacity Backing (Hide)'!$B$261:$G$275,MATCH(Summary!I$36,'Capacity Backing (Hide)'!$A$261:$A$275,0),MATCH(1,('Capacity Backing (Hide)'!$B$259:$G$259="AdHoc")*('Capacity Backing (Hide)'!$B$260:$G$260=Summary!$B$5),0))),"0")&amp;" "&amp;$B$7</f>
        <v>0 Minutes</v>
      </c>
      <c r="J38" s="36" t="str" cm="1">
        <f t="array" aca="1" ref="J38" ca="1">TEXT(IF(OR(J3="By Week",J3="Whole Service"),INDEX('Capacity Backing (Hide)'!$B$261:$J$276,MATCH(Summary!$B$4,'Capacity Backing (Hide)'!$A$261:$A$276,0),MATCH(1,('Capacity Backing (Hide)'!$B$259:$J$259="AdHoc")*('Capacity Backing (Hide)'!$B$260:$J$260=Summary!$B$5),0)),INDEX('Capacity Backing (Hide)'!$B$261:$G$275,MATCH(Summary!J$36,'Capacity Backing (Hide)'!$A$261:$A$275,0),MATCH(1,('Capacity Backing (Hide)'!$B$259:$G$259="AdHoc")*('Capacity Backing (Hide)'!$B$260:$G$260=Summary!$B$5),0))),"0")&amp;" "&amp;$B$7</f>
        <v>0 Minutes</v>
      </c>
      <c r="K38" s="36" t="str" cm="1">
        <f t="array" aca="1" ref="K38" ca="1">TEXT(IF(OR(K3="By Week",K3="Whole Service"),INDEX('Capacity Backing (Hide)'!$B$261:$J$276,MATCH(Summary!$B$4,'Capacity Backing (Hide)'!$A$261:$A$276,0),MATCH(1,('Capacity Backing (Hide)'!$B$259:$J$259="AdHoc")*('Capacity Backing (Hide)'!$B$260:$J$260=Summary!$B$5),0)),INDEX('Capacity Backing (Hide)'!$B$261:$G$275,MATCH(Summary!K$36,'Capacity Backing (Hide)'!$A$261:$A$275,0),MATCH(1,('Capacity Backing (Hide)'!$B$259:$G$259="AdHoc")*('Capacity Backing (Hide)'!$B$260:$G$260=Summary!$B$5),0))),"0")&amp;" "&amp;$B$7</f>
        <v>0 Minutes</v>
      </c>
      <c r="L38" s="36" t="str" cm="1">
        <f t="array" aca="1" ref="L38" ca="1">TEXT(IF(OR(L3="By Week",L3="Whole Service"),INDEX('Capacity Backing (Hide)'!$B$261:$J$276,MATCH(Summary!$B$4,'Capacity Backing (Hide)'!$A$261:$A$276,0),MATCH(1,('Capacity Backing (Hide)'!$B$259:$J$259="AdHoc")*('Capacity Backing (Hide)'!$B$260:$J$260=Summary!$B$5),0)),INDEX('Capacity Backing (Hide)'!$B$261:$G$275,MATCH(Summary!L$36,'Capacity Backing (Hide)'!$A$261:$A$275,0),MATCH(1,('Capacity Backing (Hide)'!$B$259:$G$259="AdHoc")*('Capacity Backing (Hide)'!$B$260:$G$260=Summary!$B$5),0))),"0")&amp;" "&amp;$B$7</f>
        <v>0 Minutes</v>
      </c>
      <c r="M38" s="36" t="str" cm="1">
        <f t="array" aca="1" ref="M38" ca="1">TEXT(IF(OR(M3="By Week",M3="Whole Service"),INDEX('Capacity Backing (Hide)'!$B$261:$J$276,MATCH(Summary!$B$4,'Capacity Backing (Hide)'!$A$261:$A$276,0),MATCH(1,('Capacity Backing (Hide)'!$B$259:$J$259="AdHoc")*('Capacity Backing (Hide)'!$B$260:$J$260=Summary!$B$5),0)),INDEX('Capacity Backing (Hide)'!$B$261:$G$275,MATCH(Summary!M$36,'Capacity Backing (Hide)'!$A$261:$A$275,0),MATCH(1,('Capacity Backing (Hide)'!$B$259:$G$259="AdHoc")*('Capacity Backing (Hide)'!$B$260:$G$260=Summary!$B$5),0))),"0")&amp;" "&amp;$B$7</f>
        <v>0 Minutes</v>
      </c>
      <c r="N38" s="36" t="str" cm="1">
        <f t="array" aca="1" ref="N38" ca="1">TEXT(IF(OR(N3="By Week",N3="Whole Service"),INDEX('Capacity Backing (Hide)'!$B$261:$J$276,MATCH(Summary!$B$4,'Capacity Backing (Hide)'!$A$261:$A$276,0),MATCH(1,('Capacity Backing (Hide)'!$B$259:$J$259="AdHoc")*('Capacity Backing (Hide)'!$B$260:$J$260=Summary!$B$5),0)),INDEX('Capacity Backing (Hide)'!$B$261:$G$275,MATCH(Summary!N$36,'Capacity Backing (Hide)'!$A$261:$A$275,0),MATCH(1,('Capacity Backing (Hide)'!$B$259:$G$259="AdHoc")*('Capacity Backing (Hide)'!$B$260:$G$260=Summary!$B$5),0))),"0")&amp;" "&amp;$B$7</f>
        <v>0 Minutes</v>
      </c>
      <c r="O38" s="36" t="str" cm="1">
        <f t="array" aca="1" ref="O38" ca="1">TEXT(IF(OR(O3="By Week",O3="Whole Service"),INDEX('Capacity Backing (Hide)'!$B$261:$J$276,MATCH(Summary!$B$4,'Capacity Backing (Hide)'!$A$261:$A$276,0),MATCH(1,('Capacity Backing (Hide)'!$B$259:$J$259="AdHoc")*('Capacity Backing (Hide)'!$B$260:$J$260=Summary!$B$5),0)),INDEX('Capacity Backing (Hide)'!$B$261:$G$275,MATCH(Summary!O$36,'Capacity Backing (Hide)'!$A$261:$A$275,0),MATCH(1,('Capacity Backing (Hide)'!$B$259:$G$259="AdHoc")*('Capacity Backing (Hide)'!$B$260:$G$260=Summary!$B$5),0))),"0")&amp;" "&amp;$B$7</f>
        <v>0 Minutes</v>
      </c>
      <c r="P38" s="10" t="str" cm="1">
        <f t="array" aca="1" ref="P38" ca="1">TEXT(IF(OR(P3="By Week",P3="Whole Service"),INDEX('Capacity Backing (Hide)'!$B$261:$J$276,MATCH(Summary!$B$4,'Capacity Backing (Hide)'!$A$261:$A$276,0),MATCH(1,('Capacity Backing (Hide)'!$B$259:$J$259="AdHoc")*('Capacity Backing (Hide)'!$B$260:$J$260=Summary!$B$5),0)),INDEX('Capacity Backing (Hide)'!$B$261:$G$275,MATCH(Summary!P$36,'Capacity Backing (Hide)'!$A$261:$A$275,0),MATCH(1,('Capacity Backing (Hide)'!$B$259:$G$259="AdHoc")*('Capacity Backing (Hide)'!$B$260:$G$260=Summary!$B$5),0))),"0")&amp;" "&amp;$B$7</f>
        <v>0 Minutes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208</v>
      </c>
    </row>
    <row r="43" spans="1:31" ht="15" thickBot="1" x14ac:dyDescent="0.4"/>
    <row r="44" spans="1:31" ht="15" thickBot="1" x14ac:dyDescent="0.4">
      <c r="A44" s="56" t="s">
        <v>58</v>
      </c>
      <c r="B44" s="126" t="s">
        <v>184</v>
      </c>
      <c r="D44" t="str">
        <f>"Estimated additional capacity required to clear waiting list backlog - "&amp;IF(B45="Total","all sessions",B45&amp;" sessions")&amp;", ("&amp;LOWER(B7)&amp;")"</f>
        <v>Estimated additional capacity required to clear waiting list backlog - all sessions, (minutes)</v>
      </c>
    </row>
    <row r="45" spans="1:31" ht="15" hidden="1" thickBot="1" x14ac:dyDescent="0.4">
      <c r="A45" s="56" t="s">
        <v>59</v>
      </c>
      <c r="B45" s="126" t="s">
        <v>60</v>
      </c>
    </row>
    <row r="68" spans="1:17" ht="15" thickBot="1" x14ac:dyDescent="0.4">
      <c r="A68" s="55" t="s">
        <v>209</v>
      </c>
    </row>
    <row r="69" spans="1:17" ht="29.5" thickBot="1" x14ac:dyDescent="0.4">
      <c r="B69" s="77" t="str" cm="1">
        <f t="array" ref="B69">IF(B4="All "&amp;Setup!$B$15,INDEX(Setup!$A$20:$A$34,COLUMN(A1),1),B4)</f>
        <v>20 Group Sessions</v>
      </c>
      <c r="C69" s="77" t="str" cm="1">
        <f t="array" ref="C69">INDEX(Setup!$A$20:$A$34,COLUMN(B39),1)</f>
        <v>40 Group Session</v>
      </c>
      <c r="D69" s="77" t="str" cm="1">
        <f t="array" ref="D69">INDEX(Setup!$A$20:$A$34,COLUMN(C39),1)</f>
        <v>8 Group Session</v>
      </c>
      <c r="E69" s="77" t="str" cm="1">
        <f t="array" ref="E69">INDEX(Setup!$A$20:$A$34,COLUMN(D39),1)</f>
        <v>20 Individual</v>
      </c>
      <c r="F69" s="77" t="str" cm="1">
        <f t="array" ref="F69">INDEX(Setup!$A$20:$A$34,COLUMN(E39),1)</f>
        <v>40 Individual</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174</v>
      </c>
    </row>
    <row r="70" spans="1:17" ht="29.5" thickBot="1" x14ac:dyDescent="0.4">
      <c r="A70" s="89" t="s">
        <v>206</v>
      </c>
      <c r="B70" s="104">
        <f>INDEX('Waiting List Config'!$C$5:$O$20,MATCH(Summary!B$69,'Waiting List Config'!$B$5:$B$20,0),2)</f>
        <v>110</v>
      </c>
      <c r="C70" s="104">
        <f>INDEX('Waiting List Config'!$C$5:$O$20,MATCH(Summary!C$69,'Waiting List Config'!$B$5:$B$20,0),2)</f>
        <v>210</v>
      </c>
      <c r="D70" s="104">
        <f>INDEX('Waiting List Config'!$C$5:$O$20,MATCH(Summary!D$69,'Waiting List Config'!$B$5:$B$20,0),2)</f>
        <v>10</v>
      </c>
      <c r="E70" s="104">
        <f>INDEX('Waiting List Config'!$C$5:$O$20,MATCH(Summary!E$69,'Waiting List Config'!$B$5:$B$20,0),2)</f>
        <v>256</v>
      </c>
      <c r="F70" s="104">
        <f>INDEX('Waiting List Config'!$C$5:$O$20,MATCH(Summary!F$69,'Waiting List Config'!$B$5:$B$20,0),2)</f>
        <v>55</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195</v>
      </c>
    </row>
    <row r="71" spans="1:17" ht="29.5" thickBot="1" x14ac:dyDescent="0.4">
      <c r="A71" s="89" t="s">
        <v>207</v>
      </c>
      <c r="B71" s="104" t="str">
        <f>INDEX('Waiting List Config'!$C$5:$O$20,MATCH(Summary!B$69,'Waiting List Config'!$B$5:$B$20,0),7)</f>
        <v>100 - 110</v>
      </c>
      <c r="C71" s="104" t="str">
        <f>INDEX('Waiting List Config'!$C$5:$O$20,MATCH(Summary!C$69,'Waiting List Config'!$B$5:$B$20,0),7)</f>
        <v>299 - 331</v>
      </c>
      <c r="D71" s="104" t="str">
        <f>INDEX('Waiting List Config'!$C$5:$O$20,MATCH(Summary!D$69,'Waiting List Config'!$B$5:$B$20,0),7)</f>
        <v>67 - 74</v>
      </c>
      <c r="E71" s="104" t="str">
        <f>INDEX('Waiting List Config'!$C$5:$O$20,MATCH(Summary!E$69,'Waiting List Config'!$B$5:$B$20,0),7)</f>
        <v>70 - 77</v>
      </c>
      <c r="F71" s="104" t="str">
        <f>INDEX('Waiting List Config'!$C$5:$O$20,MATCH(Summary!F$69,'Waiting List Config'!$B$5:$B$20,0),7)</f>
        <v>50 - 55</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200 - 221</v>
      </c>
    </row>
    <row r="72" spans="1:17" ht="29.5" thickBot="1" x14ac:dyDescent="0.4">
      <c r="A72" s="89" t="s">
        <v>182</v>
      </c>
      <c r="B72" s="104" t="str">
        <f>INDEX('Waiting List Config'!$C$5:$O$20,MATCH(Summary!B$69,'Waiting List Config'!$B$5:$B$20,0),13)</f>
        <v>0 - 10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179 - 186</v>
      </c>
      <c r="F72" s="104" t="str">
        <f>INDEX('Waiting List Config'!$C$5:$O$20,MATCH(Summary!F$69,'Waiting List Config'!$B$5:$B$20,0),13)</f>
        <v>0 - 5</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(minutes):</v>
      </c>
      <c r="B73" s="105" t="str">
        <f>INDEX('Waiting List Config'!$B$5:$U$20,MATCH(Summary!B$69,'Waiting List Config'!$B$5:$B$20,0),19)</f>
        <v>0 - 769</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8047 - 8378</v>
      </c>
      <c r="F73" s="105" t="str">
        <f>INDEX('Waiting List Config'!$B$5:$U$20,MATCH(Summary!F$69,'Waiting List Config'!$B$5:$B$20,0),19)</f>
        <v>0 - 308</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58.5" thickBot="1" x14ac:dyDescent="0.4">
      <c r="A74" s="89" t="str">
        <f>"Estimated additional capacity to clear backlog - group sessions ("&amp;LOWER(B7)&amp;"):"</f>
        <v>Estimated additional capacity to clear backlog - group sessions (minutes):</v>
      </c>
      <c r="B74" s="105" t="str">
        <f>INDEX('Waiting List Config'!$B$5:$U$20,MATCH(Summary!B$69,'Waiting List Config'!$B$5:$B$20,0),20)</f>
        <v>0 - 179</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(minutes):</v>
      </c>
      <c r="B75" s="105" t="str">
        <f>INDEX('Waiting List Config'!$B$5:$X$20,MATCH(Summary!B$69,'Waiting List Config'!$B$5:$B$20,0),23)</f>
        <v>0 - 948</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8047 - 8378</v>
      </c>
      <c r="F75" s="105" t="str">
        <f>INDEX('Waiting List Config'!$B$5:$X$20,MATCH(Summary!F$69,'Waiting List Config'!$B$5:$B$20,0),23)</f>
        <v>0 - 308</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sheetData>
  <sheetProtection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workbookViewId="0">
      <selection activeCell="D25" sqref="D25"/>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215</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caseloads, all session types</v>
      </c>
    </row>
    <row r="6" spans="1:16" x14ac:dyDescent="0.35">
      <c r="A6" s="47" t="str">
        <f>Setup!A20</f>
        <v>20 Group Sessions</v>
      </c>
      <c r="B6" s="99">
        <f>IFERROR(INDEX('Required Capacity (Hide)'!$B$5:$C$19,MATCH(Planning!$A6,'Required Capacity (Hide)'!$A$5:$A$19,0),1),0)</f>
        <v>29.050000000000004</v>
      </c>
      <c r="C6" s="116">
        <f>IFERROR(INDEX('Required Capacity (Hide)'!$B$5:$C$19,MATCH(Planning!$A6,'Required Capacity (Hide)'!$A$5:$A$19,0),2),0)</f>
        <v>35</v>
      </c>
      <c r="D6" s="150"/>
      <c r="E6" s="151"/>
      <c r="F6" s="66"/>
      <c r="G6" s="67"/>
      <c r="I6" s="65" t="str">
        <f>P2&amp;" per week"</f>
        <v>Minutes per week</v>
      </c>
    </row>
    <row r="7" spans="1:16" x14ac:dyDescent="0.35">
      <c r="A7" s="47" t="str">
        <f>Setup!A21</f>
        <v>40 Group Session</v>
      </c>
      <c r="B7" s="100">
        <f>IFERROR(INDEX('Required Capacity (Hide)'!$B$5:$C$19,MATCH(Planning!$A7,'Required Capacity (Hide)'!$A$5:$A$19,0),1),0)</f>
        <v>8.5000000000000036</v>
      </c>
      <c r="C7" s="117">
        <f>IFERROR(INDEX('Required Capacity (Hide)'!$B$5:$C$19,MATCH(Planning!$A7,'Required Capacity (Hide)'!$A$5:$A$19,0),2),0)</f>
        <v>19.799999999999997</v>
      </c>
      <c r="D7" s="152"/>
      <c r="E7" s="153"/>
      <c r="F7" s="68"/>
      <c r="G7" s="69"/>
    </row>
    <row r="8" spans="1:16" x14ac:dyDescent="0.35">
      <c r="A8" s="47" t="str">
        <f>Setup!A22</f>
        <v>8 Group Session</v>
      </c>
      <c r="B8" s="100">
        <f>IFERROR(INDEX('Required Capacity (Hide)'!$B$5:$C$19,MATCH(Planning!$A8,'Required Capacity (Hide)'!$A$5:$A$19,0),1),0)</f>
        <v>18</v>
      </c>
      <c r="C8" s="117">
        <f>IFERROR(INDEX('Required Capacity (Hide)'!$B$5:$C$19,MATCH(Planning!$A8,'Required Capacity (Hide)'!$A$5:$A$19,0),2),0)</f>
        <v>19.350000000000001</v>
      </c>
      <c r="D8" s="152"/>
      <c r="E8" s="153"/>
      <c r="F8" s="68"/>
      <c r="G8" s="69"/>
    </row>
    <row r="9" spans="1:16" x14ac:dyDescent="0.35">
      <c r="A9" s="47" t="str">
        <f>Setup!A23</f>
        <v>20 Individual</v>
      </c>
      <c r="B9" s="100">
        <f>IFERROR(INDEX('Required Capacity (Hide)'!$B$5:$C$19,MATCH(Planning!$A9,'Required Capacity (Hide)'!$A$5:$A$19,0),1),0)</f>
        <v>64.05</v>
      </c>
      <c r="C9" s="117">
        <f>IFERROR(INDEX('Required Capacity (Hide)'!$B$5:$C$19,MATCH(Planning!$A9,'Required Capacity (Hide)'!$A$5:$A$19,0),2),0)</f>
        <v>70</v>
      </c>
      <c r="D9" s="152"/>
      <c r="E9" s="153"/>
      <c r="F9" s="68"/>
      <c r="G9" s="69"/>
    </row>
    <row r="10" spans="1:16" ht="15" thickBot="1" x14ac:dyDescent="0.4">
      <c r="A10" s="47" t="str">
        <f>Setup!A24</f>
        <v>40 Individual</v>
      </c>
      <c r="B10" s="100">
        <f>IFERROR(INDEX('Required Capacity (Hide)'!$B$5:$C$19,MATCH(Planning!$A10,'Required Capacity (Hide)'!$A$5:$A$19,0),1),0)</f>
        <v>30</v>
      </c>
      <c r="C10" s="117">
        <f>IFERROR(INDEX('Required Capacity (Hide)'!$B$5:$C$19,MATCH(Planning!$A10,'Required Capacity (Hide)'!$A$5:$A$19,0),2),0)</f>
        <v>31</v>
      </c>
      <c r="D10" s="152"/>
      <c r="E10" s="153"/>
      <c r="F10" s="68"/>
      <c r="G10" s="69"/>
    </row>
    <row r="11" spans="1:16" hidden="1" x14ac:dyDescent="0.35">
      <c r="A11" s="47" t="str">
        <f>Setup!A25</f>
        <v>Caseload 6</v>
      </c>
      <c r="B11" s="100">
        <f>IFERROR(INDEX('Required Capacity (Hide)'!$B$5:$C$19,MATCH(Planning!$A11,'Required Capacity (Hide)'!$A$5:$A$19,0),1),0)</f>
        <v>0</v>
      </c>
      <c r="C11" s="117">
        <f>IFERROR(INDEX('Required Capacity (Hide)'!$B$5:$C$19,MATCH(Planning!$A11,'Required Capacity (Hide)'!$A$5:$A$19,0),2),0)</f>
        <v>1</v>
      </c>
      <c r="D11" s="152"/>
      <c r="E11" s="153"/>
      <c r="F11" s="35" t="e">
        <v>#DIV/0!</v>
      </c>
      <c r="G11" s="6">
        <v>1</v>
      </c>
    </row>
    <row r="12" spans="1:16" hidden="1" x14ac:dyDescent="0.35">
      <c r="A12" s="47" t="str">
        <f>Setup!A26</f>
        <v>Caseload 7</v>
      </c>
      <c r="B12" s="100">
        <f>IFERROR(INDEX('Required Capacity (Hide)'!$B$5:$C$19,MATCH(Planning!$A12,'Required Capacity (Hide)'!$A$5:$A$19,0),1),0)</f>
        <v>0</v>
      </c>
      <c r="C12" s="117">
        <f>IFERROR(INDEX('Required Capacity (Hide)'!$B$5:$C$19,MATCH(Planning!$A12,'Required Capacity (Hide)'!$A$5:$A$19,0),2),0)</f>
        <v>1</v>
      </c>
      <c r="D12" s="152"/>
      <c r="E12" s="153"/>
      <c r="F12" s="35" t="e">
        <v>#DIV/0!</v>
      </c>
      <c r="G12" s="6">
        <v>1</v>
      </c>
    </row>
    <row r="13" spans="1:16" hidden="1" x14ac:dyDescent="0.35">
      <c r="A13" s="47" t="str">
        <f>Setup!A27</f>
        <v>Caseload 8</v>
      </c>
      <c r="B13" s="100">
        <f>IFERROR(INDEX('Required Capacity (Hide)'!$B$5:$C$19,MATCH(Planning!$A13,'Required Capacity (Hide)'!$A$5:$A$19,0),1),0)</f>
        <v>0</v>
      </c>
      <c r="C13" s="117">
        <f>IFERROR(INDEX('Required Capacity (Hide)'!$B$5:$C$19,MATCH(Planning!$A13,'Required Capacity (Hide)'!$A$5:$A$19,0),2),0)</f>
        <v>1</v>
      </c>
      <c r="D13" s="152"/>
      <c r="E13" s="153"/>
      <c r="F13" s="35" t="e">
        <v>#DIV/0!</v>
      </c>
      <c r="G13" s="6">
        <v>1</v>
      </c>
    </row>
    <row r="14" spans="1:16" hidden="1" x14ac:dyDescent="0.35">
      <c r="A14" s="47" t="str">
        <f>Setup!A28</f>
        <v>Caseload 9</v>
      </c>
      <c r="B14" s="100">
        <f>IFERROR(INDEX('Required Capacity (Hide)'!$B$5:$C$19,MATCH(Planning!$A14,'Required Capacity (Hide)'!$A$5:$A$19,0),1),0)</f>
        <v>0</v>
      </c>
      <c r="C14" s="117">
        <f>IFERROR(INDEX('Required Capacity (Hide)'!$B$5:$C$19,MATCH(Planning!$A14,'Required Capacity (Hide)'!$A$5:$A$19,0),2),0)</f>
        <v>1</v>
      </c>
      <c r="D14" s="152"/>
      <c r="E14" s="153"/>
      <c r="F14" s="35" t="e">
        <v>#DIV/0!</v>
      </c>
      <c r="G14" s="6">
        <v>1</v>
      </c>
    </row>
    <row r="15" spans="1:16" hidden="1" x14ac:dyDescent="0.35">
      <c r="A15" s="47" t="str">
        <f>Setup!A29</f>
        <v>Caseload 10</v>
      </c>
      <c r="B15" s="100">
        <f>IFERROR(INDEX('Required Capacity (Hide)'!$B$5:$C$19,MATCH(Planning!$A15,'Required Capacity (Hide)'!$A$5:$A$19,0),1),0)</f>
        <v>0</v>
      </c>
      <c r="C15" s="117">
        <f>IFERROR(INDEX('Required Capacity (Hide)'!$B$5:$C$19,MATCH(Planning!$A15,'Required Capacity (Hide)'!$A$5:$A$19,0),2),0)</f>
        <v>1</v>
      </c>
      <c r="D15" s="152"/>
      <c r="E15" s="153"/>
      <c r="F15" s="35" t="e">
        <v>#DIV/0!</v>
      </c>
      <c r="G15" s="6">
        <v>1</v>
      </c>
    </row>
    <row r="16" spans="1:16" hidden="1" x14ac:dyDescent="0.35">
      <c r="A16" s="47" t="str">
        <f>Setup!A30</f>
        <v>Caseload 11</v>
      </c>
      <c r="B16" s="100">
        <f>IFERROR(INDEX('Required Capacity (Hide)'!$B$5:$C$19,MATCH(Planning!$A16,'Required Capacity (Hide)'!$A$5:$A$19,0),1),0)</f>
        <v>0</v>
      </c>
      <c r="C16" s="117">
        <f>IFERROR(INDEX('Required Capacity (Hide)'!$B$5:$C$19,MATCH(Planning!$A16,'Required Capacity (Hide)'!$A$5:$A$19,0),2),0)</f>
        <v>1</v>
      </c>
      <c r="D16" s="152"/>
      <c r="E16" s="153"/>
      <c r="F16" s="35" t="e">
        <v>#DIV/0!</v>
      </c>
      <c r="G16" s="6">
        <v>1</v>
      </c>
    </row>
    <row r="17" spans="1:7" hidden="1" x14ac:dyDescent="0.35">
      <c r="A17" s="47" t="str">
        <f>Setup!A31</f>
        <v>Caseload 12</v>
      </c>
      <c r="B17" s="100">
        <f>IFERROR(INDEX('Required Capacity (Hide)'!$B$5:$C$19,MATCH(Planning!$A17,'Required Capacity (Hide)'!$A$5:$A$19,0),1),0)</f>
        <v>0</v>
      </c>
      <c r="C17" s="117">
        <f>IFERROR(INDEX('Required Capacity (Hide)'!$B$5:$C$19,MATCH(Planning!$A17,'Required Capacity (Hide)'!$A$5:$A$19,0),2),0)</f>
        <v>1</v>
      </c>
      <c r="D17" s="152"/>
      <c r="E17" s="153"/>
      <c r="F17" s="35" t="e">
        <v>#DIV/0!</v>
      </c>
      <c r="G17" s="6">
        <v>1</v>
      </c>
    </row>
    <row r="18" spans="1:7" hidden="1" x14ac:dyDescent="0.35">
      <c r="A18" s="47" t="str">
        <f>Setup!A32</f>
        <v>Caseload 13</v>
      </c>
      <c r="B18" s="100">
        <f>IFERROR(INDEX('Required Capacity (Hide)'!$B$5:$C$19,MATCH(Planning!$A18,'Required Capacity (Hide)'!$A$5:$A$19,0),1),0)</f>
        <v>0</v>
      </c>
      <c r="C18" s="117">
        <f>IFERROR(INDEX('Required Capacity (Hide)'!$B$5:$C$19,MATCH(Planning!$A18,'Required Capacity (Hide)'!$A$5:$A$19,0),2),0)</f>
        <v>1</v>
      </c>
      <c r="D18" s="152"/>
      <c r="E18" s="153"/>
      <c r="F18" s="35" t="e">
        <v>#DIV/0!</v>
      </c>
      <c r="G18" s="6">
        <v>1</v>
      </c>
    </row>
    <row r="19" spans="1:7" hidden="1" x14ac:dyDescent="0.35">
      <c r="A19" s="47" t="str">
        <f>Setup!A33</f>
        <v>Caseload 14</v>
      </c>
      <c r="B19" s="100">
        <f>IFERROR(INDEX('Required Capacity (Hide)'!$B$5:$C$19,MATCH(Planning!$A19,'Required Capacity (Hide)'!$A$5:$A$19,0),1),0)</f>
        <v>0</v>
      </c>
      <c r="C19" s="117">
        <f>IFERROR(INDEX('Required Capacity (Hide)'!$B$5:$C$19,MATCH(Planning!$A19,'Required Capacity (Hide)'!$A$5:$A$19,0),2),0)</f>
        <v>1</v>
      </c>
      <c r="D19" s="152"/>
      <c r="E19" s="153"/>
      <c r="F19" s="35" t="e">
        <v>#DIV/0!</v>
      </c>
      <c r="G19" s="6">
        <v>1</v>
      </c>
    </row>
    <row r="20" spans="1:7" ht="15" hidden="1" thickBot="1" x14ac:dyDescent="0.4">
      <c r="A20" s="48" t="str">
        <f>Setup!A34</f>
        <v>Caseload 15</v>
      </c>
      <c r="B20" s="101">
        <f>IFERROR(INDEX('Required Capacity (Hide)'!$B$5:$C$19,MATCH(Planning!$A20,'Required Capacity (Hide)'!$A$5:$A$19,0),1),0)</f>
        <v>0</v>
      </c>
      <c r="C20" s="165">
        <f>IFERROR(INDEX('Required Capacity (Hide)'!$B$5:$C$19,MATCH(Planning!$A20,'Required Capacity (Hide)'!$A$5:$A$19,0),2),0)</f>
        <v>1</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181</v>
      </c>
      <c r="D24" s="77" t="s">
        <v>149</v>
      </c>
      <c r="E24" s="77" t="s">
        <v>150</v>
      </c>
      <c r="F24" s="63"/>
      <c r="G24" s="63"/>
    </row>
    <row r="25" spans="1:7" x14ac:dyDescent="0.35">
      <c r="A25" s="47" t="str">
        <f>Setup!A20</f>
        <v>20 Group Sessions</v>
      </c>
      <c r="B25" s="99">
        <f>INDEX('Planning Backing (Hide)'!$B$21:$C$35,MATCH(A25,'Planning Backing (Hide)'!$A$21:$A$35,0),1)</f>
        <v>75</v>
      </c>
      <c r="C25" s="116">
        <f>INDEX('Planning Backing (Hide)'!$B$21:$C$35,MATCH(A25,'Planning Backing (Hide)'!$A$21:$A$35,0),2)</f>
        <v>17.46857142857143</v>
      </c>
      <c r="D25" s="156"/>
      <c r="E25" s="157"/>
      <c r="F25" s="66"/>
      <c r="G25" s="67"/>
    </row>
    <row r="26" spans="1:7" x14ac:dyDescent="0.35">
      <c r="A26" s="47" t="str">
        <f>Setup!A21</f>
        <v>40 Group Session</v>
      </c>
      <c r="B26" s="100">
        <f>INDEX('Planning Backing (Hide)'!$B$21:$C$35,MATCH(A26,'Planning Backing (Hide)'!$A$21:$A$35,0),1)</f>
        <v>120</v>
      </c>
      <c r="C26" s="117">
        <f>INDEX('Planning Backing (Hide)'!$B$21:$C$35,MATCH(A26,'Planning Backing (Hide)'!$A$21:$A$35,0),2)</f>
        <v>17.142857142857142</v>
      </c>
      <c r="D26" s="158"/>
      <c r="E26" s="159"/>
      <c r="F26" s="68"/>
      <c r="G26" s="69"/>
    </row>
    <row r="27" spans="1:7" x14ac:dyDescent="0.35">
      <c r="A27" s="47" t="str">
        <f>Setup!A22</f>
        <v>8 Group Session</v>
      </c>
      <c r="B27" s="100">
        <f>INDEX('Planning Backing (Hide)'!$B$21:$C$35,MATCH(A27,'Planning Backing (Hide)'!$A$21:$A$35,0),1)</f>
        <v>0</v>
      </c>
      <c r="C27" s="117">
        <f>INDEX('Planning Backing (Hide)'!$B$21:$C$35,MATCH(A27,'Planning Backing (Hide)'!$A$21:$A$35,0),2)</f>
        <v>34.285714285714285</v>
      </c>
      <c r="D27" s="158"/>
      <c r="E27" s="159"/>
      <c r="F27" s="68"/>
      <c r="G27" s="69"/>
    </row>
    <row r="28" spans="1:7" x14ac:dyDescent="0.35">
      <c r="A28" s="47" t="str">
        <f>Setup!A23</f>
        <v>20 Individual</v>
      </c>
      <c r="B28" s="100">
        <f>INDEX('Planning Backing (Hide)'!$B$21:$C$35,MATCH(A28,'Planning Backing (Hide)'!$A$21:$A$35,0),1)</f>
        <v>45</v>
      </c>
      <c r="C28" s="117">
        <f>INDEX('Planning Backing (Hide)'!$B$21:$C$35,MATCH(A28,'Planning Backing (Hide)'!$A$21:$A$35,0),2)</f>
        <v>0</v>
      </c>
      <c r="D28" s="158"/>
      <c r="E28" s="159"/>
      <c r="F28" s="68"/>
      <c r="G28" s="69"/>
    </row>
    <row r="29" spans="1:7" ht="15" thickBot="1" x14ac:dyDescent="0.4">
      <c r="A29" s="47" t="str">
        <f>Setup!A24</f>
        <v>40 Individual</v>
      </c>
      <c r="B29" s="100">
        <f>INDEX('Planning Backing (Hide)'!$B$21:$C$35,MATCH(A29,'Planning Backing (Hide)'!$A$21:$A$35,0),1)</f>
        <v>60</v>
      </c>
      <c r="C29" s="117">
        <f>INDEX('Planning Backing (Hide)'!$B$21:$C$35,MATCH(A29,'Planning Backing (Hide)'!$A$21:$A$35,0),2)</f>
        <v>0</v>
      </c>
      <c r="D29" s="158"/>
      <c r="E29" s="159"/>
      <c r="F29" s="68"/>
      <c r="G29" s="69"/>
    </row>
    <row r="30" spans="1:7" hidden="1"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hidden="1"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hidden="1"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hidden="1"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hidden="1"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hidden="1"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hidden="1"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hidden="1"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hidden="1"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hidden="1"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177</v>
      </c>
      <c r="B41" s="5"/>
      <c r="C41" s="5"/>
      <c r="D41" s="5"/>
      <c r="E41" s="5"/>
    </row>
    <row r="42" spans="1:7" ht="15" thickBot="1" x14ac:dyDescent="0.4">
      <c r="A42" s="98" t="s">
        <v>178</v>
      </c>
      <c r="B42" s="5"/>
      <c r="C42" s="5"/>
      <c r="D42" s="5"/>
      <c r="E42" s="5"/>
    </row>
    <row r="43" spans="1:7" ht="29.5" thickBot="1" x14ac:dyDescent="0.4">
      <c r="A43" s="56" t="str">
        <f>Setup!B15</f>
        <v>Clusters</v>
      </c>
      <c r="B43" s="77" t="s">
        <v>43</v>
      </c>
      <c r="C43" s="77" t="s">
        <v>175</v>
      </c>
      <c r="D43" s="77" t="s">
        <v>176</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20 Group Sessions</v>
      </c>
      <c r="B63" s="99">
        <f ca="1">'Planning Backing (Hide)'!B82</f>
        <v>0</v>
      </c>
      <c r="C63" s="99">
        <f ca="1">'Planning Backing (Hide)'!C82</f>
        <v>3600</v>
      </c>
      <c r="D63" s="121"/>
      <c r="E63" s="121"/>
    </row>
    <row r="64" spans="1:7" x14ac:dyDescent="0.35">
      <c r="A64" s="47" t="str">
        <f>Setup!A21</f>
        <v>40 Group Session</v>
      </c>
      <c r="B64" s="100">
        <f ca="1">'Planning Backing (Hide)'!B83</f>
        <v>0</v>
      </c>
      <c r="C64" s="100">
        <f ca="1">'Planning Backing (Hide)'!C83</f>
        <v>3600</v>
      </c>
      <c r="D64" s="122"/>
      <c r="E64" s="122"/>
    </row>
    <row r="65" spans="1:5" x14ac:dyDescent="0.35">
      <c r="A65" s="47" t="str">
        <f>Setup!A22</f>
        <v>8 Group Session</v>
      </c>
      <c r="B65" s="100">
        <f ca="1">'Planning Backing (Hide)'!B84</f>
        <v>0</v>
      </c>
      <c r="C65" s="100">
        <f ca="1">'Planning Backing (Hide)'!C84</f>
        <v>3600</v>
      </c>
      <c r="D65" s="122"/>
      <c r="E65" s="122"/>
    </row>
    <row r="66" spans="1:5" x14ac:dyDescent="0.35">
      <c r="A66" s="47" t="str">
        <f>Setup!A23</f>
        <v>20 Individual</v>
      </c>
      <c r="B66" s="100">
        <f ca="1">'Planning Backing (Hide)'!B85</f>
        <v>0</v>
      </c>
      <c r="C66" s="100">
        <f ca="1">'Planning Backing (Hide)'!C85</f>
        <v>0</v>
      </c>
      <c r="D66" s="122"/>
      <c r="E66" s="122"/>
    </row>
    <row r="67" spans="1:5" ht="15" thickBot="1" x14ac:dyDescent="0.4">
      <c r="A67" s="47" t="str">
        <f>Setup!A24</f>
        <v>40 Individual</v>
      </c>
      <c r="B67" s="100">
        <f ca="1">'Planning Backing (Hide)'!B86</f>
        <v>0</v>
      </c>
      <c r="C67" s="100">
        <f ca="1">'Planning Backing (Hide)'!C86</f>
        <v>0</v>
      </c>
      <c r="D67" s="122"/>
      <c r="E67" s="122"/>
    </row>
    <row r="68" spans="1:5" hidden="1" x14ac:dyDescent="0.35">
      <c r="A68" s="47" t="str">
        <f>Setup!A25</f>
        <v>Caseload 6</v>
      </c>
      <c r="B68" s="74">
        <f ca="1">'Planning Backing (Hide)'!B87</f>
        <v>0</v>
      </c>
      <c r="C68" s="74">
        <f ca="1">'Planning Backing (Hide)'!C87</f>
        <v>0</v>
      </c>
      <c r="D68" s="122"/>
      <c r="E68" s="122"/>
    </row>
    <row r="69" spans="1:5" hidden="1" x14ac:dyDescent="0.35">
      <c r="A69" s="47" t="str">
        <f>Setup!A26</f>
        <v>Caseload 7</v>
      </c>
      <c r="B69" s="74">
        <f ca="1">'Planning Backing (Hide)'!B88</f>
        <v>0</v>
      </c>
      <c r="C69" s="74">
        <f ca="1">'Planning Backing (Hide)'!C88</f>
        <v>0</v>
      </c>
      <c r="D69" s="122"/>
      <c r="E69" s="122"/>
    </row>
    <row r="70" spans="1:5" hidden="1" x14ac:dyDescent="0.35">
      <c r="A70" s="47" t="str">
        <f>Setup!A27</f>
        <v>Caseload 8</v>
      </c>
      <c r="B70" s="74">
        <f ca="1">'Planning Backing (Hide)'!B89</f>
        <v>0</v>
      </c>
      <c r="C70" s="74">
        <f ca="1">'Planning Backing (Hide)'!C89</f>
        <v>0</v>
      </c>
      <c r="D70" s="122"/>
      <c r="E70" s="122"/>
    </row>
    <row r="71" spans="1:5" hidden="1" x14ac:dyDescent="0.35">
      <c r="A71" s="47" t="str">
        <f>Setup!A28</f>
        <v>Caseload 9</v>
      </c>
      <c r="B71" s="74">
        <f ca="1">'Planning Backing (Hide)'!B90</f>
        <v>0</v>
      </c>
      <c r="C71" s="74">
        <f ca="1">'Planning Backing (Hide)'!C90</f>
        <v>0</v>
      </c>
      <c r="D71" s="122"/>
      <c r="E71" s="122"/>
    </row>
    <row r="72" spans="1:5" hidden="1" x14ac:dyDescent="0.35">
      <c r="A72" s="47" t="str">
        <f>Setup!A29</f>
        <v>Caseload 10</v>
      </c>
      <c r="B72" s="74">
        <f ca="1">'Planning Backing (Hide)'!B91</f>
        <v>0</v>
      </c>
      <c r="C72" s="74">
        <f ca="1">'Planning Backing (Hide)'!C91</f>
        <v>0</v>
      </c>
      <c r="D72" s="122"/>
      <c r="E72" s="122"/>
    </row>
    <row r="73" spans="1:5" hidden="1" x14ac:dyDescent="0.35">
      <c r="A73" s="47" t="str">
        <f>Setup!A30</f>
        <v>Caseload 11</v>
      </c>
      <c r="B73" s="74">
        <f ca="1">'Planning Backing (Hide)'!B92</f>
        <v>0</v>
      </c>
      <c r="C73" s="74">
        <f ca="1">'Planning Backing (Hide)'!C92</f>
        <v>0</v>
      </c>
      <c r="D73" s="122"/>
      <c r="E73" s="122"/>
    </row>
    <row r="74" spans="1:5" hidden="1" x14ac:dyDescent="0.35">
      <c r="A74" s="47" t="str">
        <f>Setup!A31</f>
        <v>Caseload 12</v>
      </c>
      <c r="B74" s="74">
        <f ca="1">'Planning Backing (Hide)'!B93</f>
        <v>0</v>
      </c>
      <c r="C74" s="74">
        <f ca="1">'Planning Backing (Hide)'!C93</f>
        <v>0</v>
      </c>
      <c r="D74" s="122"/>
      <c r="E74" s="122"/>
    </row>
    <row r="75" spans="1:5" hidden="1" x14ac:dyDescent="0.35">
      <c r="A75" s="47" t="str">
        <f>Setup!A32</f>
        <v>Caseload 13</v>
      </c>
      <c r="B75" s="74">
        <f ca="1">'Planning Backing (Hide)'!B94</f>
        <v>0</v>
      </c>
      <c r="C75" s="74">
        <f ca="1">'Planning Backing (Hide)'!C94</f>
        <v>0</v>
      </c>
      <c r="D75" s="122"/>
      <c r="E75" s="122"/>
    </row>
    <row r="76" spans="1:5" hidden="1" x14ac:dyDescent="0.35">
      <c r="A76" s="47" t="str">
        <f>Setup!A33</f>
        <v>Caseload 14</v>
      </c>
      <c r="B76" s="74">
        <f ca="1">'Planning Backing (Hide)'!B95</f>
        <v>0</v>
      </c>
      <c r="C76" s="74">
        <f ca="1">'Planning Backing (Hide)'!C95</f>
        <v>0</v>
      </c>
      <c r="D76" s="122"/>
      <c r="E76" s="122"/>
    </row>
    <row r="77" spans="1:5" ht="15" hidden="1"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8uoRgCeB/UMB0rHQDNWti75/uTr4mdHAfTUdhxRrbVkrh8v7RZ9iDcFRFjLUs5ZIqEX0etBLfPIKRN78kuIgA==" saltValue="RzpahFMDFFeJYXyEtYYa1w=="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201</v>
      </c>
    </row>
    <row r="4" spans="1:4" x14ac:dyDescent="0.35">
      <c r="A4" t="s">
        <v>252</v>
      </c>
    </row>
    <row r="6" spans="1:4" x14ac:dyDescent="0.35">
      <c r="A6" t="s">
        <v>173</v>
      </c>
      <c r="D6">
        <f>INDEX('Waiting List Config'!C5:D20,MATCH('Waiting List Modelling'!B2,'Waiting List Config'!B5:B20,0),2)</f>
        <v>110</v>
      </c>
    </row>
    <row r="7" spans="1:4" x14ac:dyDescent="0.35">
      <c r="A7" t="s">
        <v>253</v>
      </c>
      <c r="D7">
        <f>INDEX('Waiting List Config'!C5:D20,MATCH('Waiting List Modelling'!B2,'Waiting List Config'!B5:B20,0),1)</f>
        <v>30</v>
      </c>
    </row>
    <row r="9" spans="1:4" x14ac:dyDescent="0.35">
      <c r="A9" t="str">
        <f>"Based on the service's average capacity, we can expect the waiting list to "&amp;IF('WL Modelling (Hide)'!F2&lt;0,"reduce","grow")&amp;" by "&amp;TEXT(ABS('WL Modelling (Hide)'!F2),"#")&amp;" patients per week"</f>
        <v>Based on the service's average capacity, we can expect the waiting list to grow by 28 patients per week</v>
      </c>
    </row>
    <row r="10" spans="1:4" x14ac:dyDescent="0.35">
      <c r="A10" t="str">
        <f>IF('WL Modelling (Hide)'!F2&lt;0,"The waiting list should reach it's sustainable size between "&amp;'WL Modelling (Hide)'!K2&amp;" - "&amp;'WL Modelling (Hide)'!J2&amp;" weeks.","With the current capacity, the waiting list size will not reach the sustainable size.")</f>
        <v>With the current capacity, the waiting list size will not reach the sustainable size.</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201</v>
      </c>
      <c r="B1" t="s">
        <v>249</v>
      </c>
      <c r="C1" t="s">
        <v>250</v>
      </c>
      <c r="D1" t="s">
        <v>254</v>
      </c>
      <c r="E1" t="s">
        <v>255</v>
      </c>
      <c r="F1" t="s">
        <v>256</v>
      </c>
      <c r="G1" t="s">
        <v>257</v>
      </c>
      <c r="H1" t="s">
        <v>258</v>
      </c>
      <c r="I1" t="s">
        <v>41</v>
      </c>
      <c r="J1" t="s">
        <v>259</v>
      </c>
      <c r="K1" t="s">
        <v>260</v>
      </c>
    </row>
    <row r="2" spans="1:11" x14ac:dyDescent="0.35">
      <c r="A2" t="s">
        <v>15</v>
      </c>
      <c r="B2" s="174">
        <f>'Waiting List Config'!D5</f>
        <v>110</v>
      </c>
      <c r="C2" s="174">
        <f>'Waiting List Config'!C5</f>
        <v>30</v>
      </c>
      <c r="D2">
        <v>221</v>
      </c>
      <c r="E2">
        <f>D2/SUM(Service!I6:J10)</f>
        <v>2.3900012359411691</v>
      </c>
      <c r="F2" s="174">
        <f>C2-E2</f>
        <v>27.60999876405883</v>
      </c>
      <c r="G2">
        <f>'Waiting List Config'!$J$5</f>
        <v>99.75</v>
      </c>
      <c r="H2">
        <f>'Waiting List Config'!$K$5</f>
        <v>110.25</v>
      </c>
      <c r="J2">
        <f>COUNTIF(B3:B54,"&gt;="&amp;G2)</f>
        <v>52</v>
      </c>
      <c r="K2">
        <f>COUNTIF(B3:B54,"&gt;="&amp;H2)</f>
        <v>52</v>
      </c>
    </row>
    <row r="3" spans="1:11" x14ac:dyDescent="0.35">
      <c r="A3" s="2">
        <f ca="1">'Capacity Backing (Hide)'!A5</f>
        <v>44228</v>
      </c>
      <c r="B3" s="174">
        <f>MAX(0,B2+$C$2-$E$2)</f>
        <v>137.60999876405884</v>
      </c>
      <c r="G3">
        <f>'Waiting List Config'!$J$5</f>
        <v>99.75</v>
      </c>
      <c r="H3">
        <f>'Waiting List Config'!$K$5</f>
        <v>110.25</v>
      </c>
      <c r="I3">
        <f>H3-G3</f>
        <v>10.5</v>
      </c>
    </row>
    <row r="4" spans="1:11" x14ac:dyDescent="0.35">
      <c r="A4" s="2">
        <f ca="1">'Capacity Backing (Hide)'!A6</f>
        <v>44235</v>
      </c>
      <c r="B4" s="174">
        <f t="shared" ref="B4:B54" si="0">MAX(0,B3+$C$2-$E$2)</f>
        <v>165.21999752811769</v>
      </c>
      <c r="G4">
        <f>'Waiting List Config'!$J$5</f>
        <v>99.75</v>
      </c>
      <c r="H4">
        <f>'Waiting List Config'!$K$5</f>
        <v>110.25</v>
      </c>
      <c r="I4">
        <f t="shared" ref="I4:I54" si="1">H4-G4</f>
        <v>10.5</v>
      </c>
    </row>
    <row r="5" spans="1:11" x14ac:dyDescent="0.35">
      <c r="A5" s="2">
        <f ca="1">'Capacity Backing (Hide)'!A7</f>
        <v>44242</v>
      </c>
      <c r="B5" s="174">
        <f t="shared" si="0"/>
        <v>192.82999629217653</v>
      </c>
      <c r="G5">
        <f>'Waiting List Config'!$J$5</f>
        <v>99.75</v>
      </c>
      <c r="H5">
        <f>'Waiting List Config'!$K$5</f>
        <v>110.25</v>
      </c>
      <c r="I5">
        <f t="shared" si="1"/>
        <v>10.5</v>
      </c>
    </row>
    <row r="6" spans="1:11" x14ac:dyDescent="0.35">
      <c r="A6" s="2">
        <f ca="1">'Capacity Backing (Hide)'!A8</f>
        <v>44249</v>
      </c>
      <c r="B6" s="174">
        <f t="shared" si="0"/>
        <v>220.43999505623538</v>
      </c>
      <c r="G6">
        <f>'Waiting List Config'!$J$5</f>
        <v>99.75</v>
      </c>
      <c r="H6">
        <f>'Waiting List Config'!$K$5</f>
        <v>110.25</v>
      </c>
      <c r="I6">
        <f t="shared" si="1"/>
        <v>10.5</v>
      </c>
    </row>
    <row r="7" spans="1:11" x14ac:dyDescent="0.35">
      <c r="A7" s="2">
        <f ca="1">'Capacity Backing (Hide)'!A9</f>
        <v>44256</v>
      </c>
      <c r="B7" s="174">
        <f t="shared" si="0"/>
        <v>248.04999382029422</v>
      </c>
      <c r="G7">
        <f>'Waiting List Config'!$J$5</f>
        <v>99.75</v>
      </c>
      <c r="H7">
        <f>'Waiting List Config'!$K$5</f>
        <v>110.25</v>
      </c>
      <c r="I7">
        <f t="shared" si="1"/>
        <v>10.5</v>
      </c>
    </row>
    <row r="8" spans="1:11" x14ac:dyDescent="0.35">
      <c r="A8" s="2">
        <f ca="1">'Capacity Backing (Hide)'!A10</f>
        <v>44263</v>
      </c>
      <c r="B8" s="174">
        <f t="shared" si="0"/>
        <v>275.65999258435306</v>
      </c>
      <c r="G8">
        <f>'Waiting List Config'!$J$5</f>
        <v>99.75</v>
      </c>
      <c r="H8">
        <f>'Waiting List Config'!$K$5</f>
        <v>110.25</v>
      </c>
      <c r="I8">
        <f t="shared" si="1"/>
        <v>10.5</v>
      </c>
    </row>
    <row r="9" spans="1:11" x14ac:dyDescent="0.35">
      <c r="A9" s="2">
        <f ca="1">'Capacity Backing (Hide)'!A11</f>
        <v>44270</v>
      </c>
      <c r="B9" s="174">
        <f t="shared" si="0"/>
        <v>303.26999134841191</v>
      </c>
      <c r="G9">
        <f>'Waiting List Config'!$J$5</f>
        <v>99.75</v>
      </c>
      <c r="H9">
        <f>'Waiting List Config'!$K$5</f>
        <v>110.25</v>
      </c>
      <c r="I9">
        <f t="shared" si="1"/>
        <v>10.5</v>
      </c>
    </row>
    <row r="10" spans="1:11" x14ac:dyDescent="0.35">
      <c r="A10" s="2">
        <f ca="1">'Capacity Backing (Hide)'!A12</f>
        <v>44277</v>
      </c>
      <c r="B10" s="174">
        <f t="shared" si="0"/>
        <v>330.87999011247075</v>
      </c>
      <c r="G10">
        <f>'Waiting List Config'!$J$5</f>
        <v>99.75</v>
      </c>
      <c r="H10">
        <f>'Waiting List Config'!$K$5</f>
        <v>110.25</v>
      </c>
      <c r="I10">
        <f t="shared" si="1"/>
        <v>10.5</v>
      </c>
    </row>
    <row r="11" spans="1:11" x14ac:dyDescent="0.35">
      <c r="A11" s="2">
        <f ca="1">'Capacity Backing (Hide)'!A13</f>
        <v>44284</v>
      </c>
      <c r="B11" s="174">
        <f t="shared" si="0"/>
        <v>358.48998887652959</v>
      </c>
      <c r="G11">
        <f>'Waiting List Config'!$J$5</f>
        <v>99.75</v>
      </c>
      <c r="H11">
        <f>'Waiting List Config'!$K$5</f>
        <v>110.25</v>
      </c>
      <c r="I11">
        <f t="shared" si="1"/>
        <v>10.5</v>
      </c>
    </row>
    <row r="12" spans="1:11" x14ac:dyDescent="0.35">
      <c r="A12" s="2">
        <f ca="1">'Capacity Backing (Hide)'!A14</f>
        <v>44291</v>
      </c>
      <c r="B12" s="174">
        <f t="shared" si="0"/>
        <v>386.09998764058844</v>
      </c>
      <c r="G12">
        <f>'Waiting List Config'!$J$5</f>
        <v>99.75</v>
      </c>
      <c r="H12">
        <f>'Waiting List Config'!$K$5</f>
        <v>110.25</v>
      </c>
      <c r="I12">
        <f t="shared" si="1"/>
        <v>10.5</v>
      </c>
    </row>
    <row r="13" spans="1:11" x14ac:dyDescent="0.35">
      <c r="A13" s="2">
        <f ca="1">'Capacity Backing (Hide)'!A15</f>
        <v>44298</v>
      </c>
      <c r="B13" s="174">
        <f t="shared" si="0"/>
        <v>413.70998640464728</v>
      </c>
      <c r="G13">
        <f>'Waiting List Config'!$J$5</f>
        <v>99.75</v>
      </c>
      <c r="H13">
        <f>'Waiting List Config'!$K$5</f>
        <v>110.25</v>
      </c>
      <c r="I13">
        <f t="shared" si="1"/>
        <v>10.5</v>
      </c>
    </row>
    <row r="14" spans="1:11" x14ac:dyDescent="0.35">
      <c r="A14" s="2">
        <f ca="1">'Capacity Backing (Hide)'!A16</f>
        <v>44305</v>
      </c>
      <c r="B14" s="174">
        <f t="shared" si="0"/>
        <v>441.31998516870613</v>
      </c>
      <c r="G14">
        <f>'Waiting List Config'!$J$5</f>
        <v>99.75</v>
      </c>
      <c r="H14">
        <f>'Waiting List Config'!$K$5</f>
        <v>110.25</v>
      </c>
      <c r="I14">
        <f t="shared" si="1"/>
        <v>10.5</v>
      </c>
    </row>
    <row r="15" spans="1:11" x14ac:dyDescent="0.35">
      <c r="A15" s="2">
        <f ca="1">'Capacity Backing (Hide)'!A17</f>
        <v>44312</v>
      </c>
      <c r="B15" s="174">
        <f t="shared" si="0"/>
        <v>468.92998393276497</v>
      </c>
      <c r="G15">
        <f>'Waiting List Config'!$J$5</f>
        <v>99.75</v>
      </c>
      <c r="H15">
        <f>'Waiting List Config'!$K$5</f>
        <v>110.25</v>
      </c>
      <c r="I15">
        <f t="shared" si="1"/>
        <v>10.5</v>
      </c>
    </row>
    <row r="16" spans="1:11" x14ac:dyDescent="0.35">
      <c r="A16" s="2">
        <f ca="1">'Capacity Backing (Hide)'!A18</f>
        <v>44319</v>
      </c>
      <c r="B16" s="174">
        <f t="shared" si="0"/>
        <v>496.53998269682381</v>
      </c>
      <c r="G16">
        <f>'Waiting List Config'!$J$5</f>
        <v>99.75</v>
      </c>
      <c r="H16">
        <f>'Waiting List Config'!$K$5</f>
        <v>110.25</v>
      </c>
      <c r="I16">
        <f t="shared" si="1"/>
        <v>10.5</v>
      </c>
    </row>
    <row r="17" spans="1:9" x14ac:dyDescent="0.35">
      <c r="A17" s="2">
        <f ca="1">'Capacity Backing (Hide)'!A19</f>
        <v>44326</v>
      </c>
      <c r="B17" s="174">
        <f t="shared" si="0"/>
        <v>524.1499814608826</v>
      </c>
      <c r="G17">
        <f>'Waiting List Config'!$J$5</f>
        <v>99.75</v>
      </c>
      <c r="H17">
        <f>'Waiting List Config'!$K$5</f>
        <v>110.25</v>
      </c>
      <c r="I17">
        <f t="shared" si="1"/>
        <v>10.5</v>
      </c>
    </row>
    <row r="18" spans="1:9" x14ac:dyDescent="0.35">
      <c r="A18" s="2">
        <f ca="1">'Capacity Backing (Hide)'!A20</f>
        <v>44333</v>
      </c>
      <c r="B18" s="174">
        <f t="shared" si="0"/>
        <v>551.75998022494139</v>
      </c>
      <c r="G18">
        <f>'Waiting List Config'!$J$5</f>
        <v>99.75</v>
      </c>
      <c r="H18">
        <f>'Waiting List Config'!$K$5</f>
        <v>110.25</v>
      </c>
      <c r="I18">
        <f t="shared" si="1"/>
        <v>10.5</v>
      </c>
    </row>
    <row r="19" spans="1:9" x14ac:dyDescent="0.35">
      <c r="A19" s="2">
        <f ca="1">'Capacity Backing (Hide)'!A21</f>
        <v>44340</v>
      </c>
      <c r="B19" s="174">
        <f t="shared" si="0"/>
        <v>579.36997898900017</v>
      </c>
      <c r="G19">
        <f>'Waiting List Config'!$J$5</f>
        <v>99.75</v>
      </c>
      <c r="H19">
        <f>'Waiting List Config'!$K$5</f>
        <v>110.25</v>
      </c>
      <c r="I19">
        <f t="shared" si="1"/>
        <v>10.5</v>
      </c>
    </row>
    <row r="20" spans="1:9" x14ac:dyDescent="0.35">
      <c r="A20" s="2">
        <f ca="1">'Capacity Backing (Hide)'!A22</f>
        <v>44347</v>
      </c>
      <c r="B20" s="174">
        <f t="shared" si="0"/>
        <v>606.97997775305896</v>
      </c>
      <c r="G20">
        <f>'Waiting List Config'!$J$5</f>
        <v>99.75</v>
      </c>
      <c r="H20">
        <f>'Waiting List Config'!$K$5</f>
        <v>110.25</v>
      </c>
      <c r="I20">
        <f t="shared" si="1"/>
        <v>10.5</v>
      </c>
    </row>
    <row r="21" spans="1:9" x14ac:dyDescent="0.35">
      <c r="A21" s="2">
        <f ca="1">'Capacity Backing (Hide)'!A23</f>
        <v>44354</v>
      </c>
      <c r="B21" s="174">
        <f t="shared" si="0"/>
        <v>634.58997651711775</v>
      </c>
      <c r="G21">
        <f>'Waiting List Config'!$J$5</f>
        <v>99.75</v>
      </c>
      <c r="H21">
        <f>'Waiting List Config'!$K$5</f>
        <v>110.25</v>
      </c>
      <c r="I21">
        <f t="shared" si="1"/>
        <v>10.5</v>
      </c>
    </row>
    <row r="22" spans="1:9" x14ac:dyDescent="0.35">
      <c r="A22" s="2">
        <f ca="1">'Capacity Backing (Hide)'!A24</f>
        <v>44361</v>
      </c>
      <c r="B22" s="174">
        <f t="shared" si="0"/>
        <v>662.19997528117653</v>
      </c>
      <c r="G22">
        <f>'Waiting List Config'!$J$5</f>
        <v>99.75</v>
      </c>
      <c r="H22">
        <f>'Waiting List Config'!$K$5</f>
        <v>110.25</v>
      </c>
      <c r="I22">
        <f t="shared" si="1"/>
        <v>10.5</v>
      </c>
    </row>
    <row r="23" spans="1:9" x14ac:dyDescent="0.35">
      <c r="A23" s="2">
        <f ca="1">'Capacity Backing (Hide)'!A25</f>
        <v>44368</v>
      </c>
      <c r="B23" s="174">
        <f t="shared" si="0"/>
        <v>689.80997404523532</v>
      </c>
      <c r="G23">
        <f>'Waiting List Config'!$J$5</f>
        <v>99.75</v>
      </c>
      <c r="H23">
        <f>'Waiting List Config'!$K$5</f>
        <v>110.25</v>
      </c>
      <c r="I23">
        <f t="shared" si="1"/>
        <v>10.5</v>
      </c>
    </row>
    <row r="24" spans="1:9" x14ac:dyDescent="0.35">
      <c r="A24" s="2">
        <f ca="1">'Capacity Backing (Hide)'!A26</f>
        <v>44375</v>
      </c>
      <c r="B24" s="174">
        <f t="shared" si="0"/>
        <v>717.41997280929411</v>
      </c>
      <c r="G24">
        <f>'Waiting List Config'!$J$5</f>
        <v>99.75</v>
      </c>
      <c r="H24">
        <f>'Waiting List Config'!$K$5</f>
        <v>110.25</v>
      </c>
      <c r="I24">
        <f t="shared" si="1"/>
        <v>10.5</v>
      </c>
    </row>
    <row r="25" spans="1:9" x14ac:dyDescent="0.35">
      <c r="A25" s="2">
        <f ca="1">'Capacity Backing (Hide)'!A27</f>
        <v>44382</v>
      </c>
      <c r="B25" s="174">
        <f t="shared" si="0"/>
        <v>745.0299715733529</v>
      </c>
      <c r="G25">
        <f>'Waiting List Config'!$J$5</f>
        <v>99.75</v>
      </c>
      <c r="H25">
        <f>'Waiting List Config'!$K$5</f>
        <v>110.25</v>
      </c>
      <c r="I25">
        <f t="shared" si="1"/>
        <v>10.5</v>
      </c>
    </row>
    <row r="26" spans="1:9" x14ac:dyDescent="0.35">
      <c r="A26" s="2">
        <f ca="1">'Capacity Backing (Hide)'!A28</f>
        <v>44389</v>
      </c>
      <c r="B26" s="174">
        <f t="shared" si="0"/>
        <v>772.63997033741168</v>
      </c>
      <c r="G26">
        <f>'Waiting List Config'!$J$5</f>
        <v>99.75</v>
      </c>
      <c r="H26">
        <f>'Waiting List Config'!$K$5</f>
        <v>110.25</v>
      </c>
      <c r="I26">
        <f t="shared" si="1"/>
        <v>10.5</v>
      </c>
    </row>
    <row r="27" spans="1:9" x14ac:dyDescent="0.35">
      <c r="A27" s="2">
        <f ca="1">'Capacity Backing (Hide)'!A29</f>
        <v>44396</v>
      </c>
      <c r="B27" s="174">
        <f t="shared" si="0"/>
        <v>800.24996910147047</v>
      </c>
      <c r="G27">
        <f>'Waiting List Config'!$J$5</f>
        <v>99.75</v>
      </c>
      <c r="H27">
        <f>'Waiting List Config'!$K$5</f>
        <v>110.25</v>
      </c>
      <c r="I27">
        <f t="shared" si="1"/>
        <v>10.5</v>
      </c>
    </row>
    <row r="28" spans="1:9" x14ac:dyDescent="0.35">
      <c r="A28" s="2">
        <f ca="1">'Capacity Backing (Hide)'!A30</f>
        <v>44403</v>
      </c>
      <c r="B28" s="174">
        <f t="shared" si="0"/>
        <v>827.85996786552926</v>
      </c>
      <c r="G28">
        <f>'Waiting List Config'!$J$5</f>
        <v>99.75</v>
      </c>
      <c r="H28">
        <f>'Waiting List Config'!$K$5</f>
        <v>110.25</v>
      </c>
      <c r="I28">
        <f t="shared" si="1"/>
        <v>10.5</v>
      </c>
    </row>
    <row r="29" spans="1:9" x14ac:dyDescent="0.35">
      <c r="A29" s="2">
        <f ca="1">'Capacity Backing (Hide)'!A31</f>
        <v>44410</v>
      </c>
      <c r="B29" s="174">
        <f t="shared" si="0"/>
        <v>855.46996662958804</v>
      </c>
      <c r="G29">
        <f>'Waiting List Config'!$J$5</f>
        <v>99.75</v>
      </c>
      <c r="H29">
        <f>'Waiting List Config'!$K$5</f>
        <v>110.25</v>
      </c>
      <c r="I29">
        <f t="shared" si="1"/>
        <v>10.5</v>
      </c>
    </row>
    <row r="30" spans="1:9" x14ac:dyDescent="0.35">
      <c r="A30" s="2">
        <f ca="1">'Capacity Backing (Hide)'!A32</f>
        <v>44417</v>
      </c>
      <c r="B30" s="174">
        <f t="shared" si="0"/>
        <v>883.07996539364683</v>
      </c>
      <c r="G30">
        <f>'Waiting List Config'!$J$5</f>
        <v>99.75</v>
      </c>
      <c r="H30">
        <f>'Waiting List Config'!$K$5</f>
        <v>110.25</v>
      </c>
      <c r="I30">
        <f t="shared" si="1"/>
        <v>10.5</v>
      </c>
    </row>
    <row r="31" spans="1:9" x14ac:dyDescent="0.35">
      <c r="A31" s="2">
        <f ca="1">'Capacity Backing (Hide)'!A33</f>
        <v>44424</v>
      </c>
      <c r="B31" s="174">
        <f t="shared" si="0"/>
        <v>910.68996415770562</v>
      </c>
      <c r="G31">
        <f>'Waiting List Config'!$J$5</f>
        <v>99.75</v>
      </c>
      <c r="H31">
        <f>'Waiting List Config'!$K$5</f>
        <v>110.25</v>
      </c>
      <c r="I31">
        <f t="shared" si="1"/>
        <v>10.5</v>
      </c>
    </row>
    <row r="32" spans="1:9" x14ac:dyDescent="0.35">
      <c r="A32" s="2">
        <f ca="1">'Capacity Backing (Hide)'!A34</f>
        <v>44431</v>
      </c>
      <c r="B32" s="174">
        <f t="shared" si="0"/>
        <v>938.2999629217644</v>
      </c>
      <c r="G32">
        <f>'Waiting List Config'!$J$5</f>
        <v>99.75</v>
      </c>
      <c r="H32">
        <f>'Waiting List Config'!$K$5</f>
        <v>110.25</v>
      </c>
      <c r="I32">
        <f t="shared" si="1"/>
        <v>10.5</v>
      </c>
    </row>
    <row r="33" spans="1:9" x14ac:dyDescent="0.35">
      <c r="A33" s="2">
        <f ca="1">'Capacity Backing (Hide)'!A35</f>
        <v>44438</v>
      </c>
      <c r="B33" s="174">
        <f t="shared" si="0"/>
        <v>965.90996168582319</v>
      </c>
      <c r="G33">
        <f>'Waiting List Config'!$J$5</f>
        <v>99.75</v>
      </c>
      <c r="H33">
        <f>'Waiting List Config'!$K$5</f>
        <v>110.25</v>
      </c>
      <c r="I33">
        <f t="shared" si="1"/>
        <v>10.5</v>
      </c>
    </row>
    <row r="34" spans="1:9" x14ac:dyDescent="0.35">
      <c r="A34" s="2">
        <f ca="1">'Capacity Backing (Hide)'!A36</f>
        <v>44445</v>
      </c>
      <c r="B34" s="174">
        <f t="shared" si="0"/>
        <v>993.51996044988198</v>
      </c>
      <c r="G34">
        <f>'Waiting List Config'!$J$5</f>
        <v>99.75</v>
      </c>
      <c r="H34">
        <f>'Waiting List Config'!$K$5</f>
        <v>110.25</v>
      </c>
      <c r="I34">
        <f t="shared" si="1"/>
        <v>10.5</v>
      </c>
    </row>
    <row r="35" spans="1:9" x14ac:dyDescent="0.35">
      <c r="A35" s="2">
        <f ca="1">'Capacity Backing (Hide)'!A37</f>
        <v>44452</v>
      </c>
      <c r="B35" s="174">
        <f t="shared" si="0"/>
        <v>1021.1299592139408</v>
      </c>
      <c r="G35">
        <f>'Waiting List Config'!$J$5</f>
        <v>99.75</v>
      </c>
      <c r="H35">
        <f>'Waiting List Config'!$K$5</f>
        <v>110.25</v>
      </c>
      <c r="I35">
        <f t="shared" si="1"/>
        <v>10.5</v>
      </c>
    </row>
    <row r="36" spans="1:9" x14ac:dyDescent="0.35">
      <c r="A36" s="2">
        <f ca="1">'Capacity Backing (Hide)'!A38</f>
        <v>44459</v>
      </c>
      <c r="B36" s="174">
        <f t="shared" si="0"/>
        <v>1048.7399579779997</v>
      </c>
      <c r="G36">
        <f>'Waiting List Config'!$J$5</f>
        <v>99.75</v>
      </c>
      <c r="H36">
        <f>'Waiting List Config'!$K$5</f>
        <v>110.25</v>
      </c>
      <c r="I36">
        <f t="shared" si="1"/>
        <v>10.5</v>
      </c>
    </row>
    <row r="37" spans="1:9" x14ac:dyDescent="0.35">
      <c r="A37" s="2">
        <f ca="1">'Capacity Backing (Hide)'!A39</f>
        <v>44466</v>
      </c>
      <c r="B37" s="174">
        <f t="shared" si="0"/>
        <v>1076.3499567420586</v>
      </c>
      <c r="G37">
        <f>'Waiting List Config'!$J$5</f>
        <v>99.75</v>
      </c>
      <c r="H37">
        <f>'Waiting List Config'!$K$5</f>
        <v>110.25</v>
      </c>
      <c r="I37">
        <f t="shared" si="1"/>
        <v>10.5</v>
      </c>
    </row>
    <row r="38" spans="1:9" x14ac:dyDescent="0.35">
      <c r="A38" s="2">
        <f ca="1">'Capacity Backing (Hide)'!A40</f>
        <v>44473</v>
      </c>
      <c r="B38" s="174">
        <f t="shared" si="0"/>
        <v>1103.9599555061175</v>
      </c>
      <c r="G38">
        <f>'Waiting List Config'!$J$5</f>
        <v>99.75</v>
      </c>
      <c r="H38">
        <f>'Waiting List Config'!$K$5</f>
        <v>110.25</v>
      </c>
      <c r="I38">
        <f t="shared" si="1"/>
        <v>10.5</v>
      </c>
    </row>
    <row r="39" spans="1:9" x14ac:dyDescent="0.35">
      <c r="A39" s="2">
        <f ca="1">'Capacity Backing (Hide)'!A41</f>
        <v>44480</v>
      </c>
      <c r="B39" s="174">
        <f t="shared" si="0"/>
        <v>1131.5699542701764</v>
      </c>
      <c r="G39">
        <f>'Waiting List Config'!$J$5</f>
        <v>99.75</v>
      </c>
      <c r="H39">
        <f>'Waiting List Config'!$K$5</f>
        <v>110.25</v>
      </c>
      <c r="I39">
        <f t="shared" si="1"/>
        <v>10.5</v>
      </c>
    </row>
    <row r="40" spans="1:9" x14ac:dyDescent="0.35">
      <c r="A40" s="2">
        <f ca="1">'Capacity Backing (Hide)'!A42</f>
        <v>44487</v>
      </c>
      <c r="B40" s="174">
        <f t="shared" si="0"/>
        <v>1159.1799530342353</v>
      </c>
      <c r="G40">
        <f>'Waiting List Config'!$J$5</f>
        <v>99.75</v>
      </c>
      <c r="H40">
        <f>'Waiting List Config'!$K$5</f>
        <v>110.25</v>
      </c>
      <c r="I40">
        <f t="shared" si="1"/>
        <v>10.5</v>
      </c>
    </row>
    <row r="41" spans="1:9" x14ac:dyDescent="0.35">
      <c r="A41" s="2">
        <f ca="1">'Capacity Backing (Hide)'!A43</f>
        <v>44494</v>
      </c>
      <c r="B41" s="174">
        <f t="shared" si="0"/>
        <v>1186.7899517982942</v>
      </c>
      <c r="G41">
        <f>'Waiting List Config'!$J$5</f>
        <v>99.75</v>
      </c>
      <c r="H41">
        <f>'Waiting List Config'!$K$5</f>
        <v>110.25</v>
      </c>
      <c r="I41">
        <f t="shared" si="1"/>
        <v>10.5</v>
      </c>
    </row>
    <row r="42" spans="1:9" x14ac:dyDescent="0.35">
      <c r="A42" s="2">
        <f ca="1">'Capacity Backing (Hide)'!A44</f>
        <v>44501</v>
      </c>
      <c r="B42" s="174">
        <f t="shared" si="0"/>
        <v>1214.3999505623531</v>
      </c>
      <c r="G42">
        <f>'Waiting List Config'!$J$5</f>
        <v>99.75</v>
      </c>
      <c r="H42">
        <f>'Waiting List Config'!$K$5</f>
        <v>110.25</v>
      </c>
      <c r="I42">
        <f t="shared" si="1"/>
        <v>10.5</v>
      </c>
    </row>
    <row r="43" spans="1:9" x14ac:dyDescent="0.35">
      <c r="A43" s="2">
        <f ca="1">'Capacity Backing (Hide)'!A45</f>
        <v>44508</v>
      </c>
      <c r="B43" s="174">
        <f t="shared" si="0"/>
        <v>1242.009949326412</v>
      </c>
      <c r="G43">
        <f>'Waiting List Config'!$J$5</f>
        <v>99.75</v>
      </c>
      <c r="H43">
        <f>'Waiting List Config'!$K$5</f>
        <v>110.25</v>
      </c>
      <c r="I43">
        <f t="shared" si="1"/>
        <v>10.5</v>
      </c>
    </row>
    <row r="44" spans="1:9" x14ac:dyDescent="0.35">
      <c r="A44" s="2">
        <f ca="1">'Capacity Backing (Hide)'!A46</f>
        <v>44515</v>
      </c>
      <c r="B44" s="174">
        <f t="shared" si="0"/>
        <v>1269.6199480904709</v>
      </c>
      <c r="G44">
        <f>'Waiting List Config'!$J$5</f>
        <v>99.75</v>
      </c>
      <c r="H44">
        <f>'Waiting List Config'!$K$5</f>
        <v>110.25</v>
      </c>
      <c r="I44">
        <f t="shared" si="1"/>
        <v>10.5</v>
      </c>
    </row>
    <row r="45" spans="1:9" x14ac:dyDescent="0.35">
      <c r="A45" s="2">
        <f ca="1">'Capacity Backing (Hide)'!A47</f>
        <v>44522</v>
      </c>
      <c r="B45" s="174">
        <f t="shared" si="0"/>
        <v>1297.2299468545298</v>
      </c>
      <c r="G45">
        <f>'Waiting List Config'!$J$5</f>
        <v>99.75</v>
      </c>
      <c r="H45">
        <f>'Waiting List Config'!$K$5</f>
        <v>110.25</v>
      </c>
      <c r="I45">
        <f t="shared" si="1"/>
        <v>10.5</v>
      </c>
    </row>
    <row r="46" spans="1:9" x14ac:dyDescent="0.35">
      <c r="A46" s="2">
        <f ca="1">'Capacity Backing (Hide)'!A48</f>
        <v>44529</v>
      </c>
      <c r="B46" s="174">
        <f t="shared" si="0"/>
        <v>1324.8399456185887</v>
      </c>
      <c r="G46">
        <f>'Waiting List Config'!$J$5</f>
        <v>99.75</v>
      </c>
      <c r="H46">
        <f>'Waiting List Config'!$K$5</f>
        <v>110.25</v>
      </c>
      <c r="I46">
        <f t="shared" si="1"/>
        <v>10.5</v>
      </c>
    </row>
    <row r="47" spans="1:9" x14ac:dyDescent="0.35">
      <c r="A47" s="2">
        <f ca="1">'Capacity Backing (Hide)'!A49</f>
        <v>44536</v>
      </c>
      <c r="B47" s="174">
        <f t="shared" si="0"/>
        <v>1352.4499443826476</v>
      </c>
      <c r="G47">
        <f>'Waiting List Config'!$J$5</f>
        <v>99.75</v>
      </c>
      <c r="H47">
        <f>'Waiting List Config'!$K$5</f>
        <v>110.25</v>
      </c>
      <c r="I47">
        <f t="shared" si="1"/>
        <v>10.5</v>
      </c>
    </row>
    <row r="48" spans="1:9" x14ac:dyDescent="0.35">
      <c r="A48" s="2">
        <f ca="1">'Capacity Backing (Hide)'!A50</f>
        <v>44543</v>
      </c>
      <c r="B48" s="174">
        <f t="shared" si="0"/>
        <v>1380.0599431467065</v>
      </c>
      <c r="G48">
        <f>'Waiting List Config'!$J$5</f>
        <v>99.75</v>
      </c>
      <c r="H48">
        <f>'Waiting List Config'!$K$5</f>
        <v>110.25</v>
      </c>
      <c r="I48">
        <f t="shared" si="1"/>
        <v>10.5</v>
      </c>
    </row>
    <row r="49" spans="1:9" x14ac:dyDescent="0.35">
      <c r="A49" s="2">
        <f ca="1">'Capacity Backing (Hide)'!A51</f>
        <v>44550</v>
      </c>
      <c r="B49" s="174">
        <f t="shared" si="0"/>
        <v>1407.6699419107654</v>
      </c>
      <c r="G49">
        <f>'Waiting List Config'!$J$5</f>
        <v>99.75</v>
      </c>
      <c r="H49">
        <f>'Waiting List Config'!$K$5</f>
        <v>110.25</v>
      </c>
      <c r="I49">
        <f t="shared" si="1"/>
        <v>10.5</v>
      </c>
    </row>
    <row r="50" spans="1:9" x14ac:dyDescent="0.35">
      <c r="A50" s="2">
        <f ca="1">'Capacity Backing (Hide)'!A52</f>
        <v>44557</v>
      </c>
      <c r="B50" s="174">
        <f t="shared" si="0"/>
        <v>1435.2799406748243</v>
      </c>
      <c r="G50">
        <f>'Waiting List Config'!$J$5</f>
        <v>99.75</v>
      </c>
      <c r="H50">
        <f>'Waiting List Config'!$K$5</f>
        <v>110.25</v>
      </c>
      <c r="I50">
        <f t="shared" si="1"/>
        <v>10.5</v>
      </c>
    </row>
    <row r="51" spans="1:9" x14ac:dyDescent="0.35">
      <c r="A51" s="2">
        <f ca="1">'Capacity Backing (Hide)'!A53</f>
        <v>44564</v>
      </c>
      <c r="B51" s="174">
        <f t="shared" si="0"/>
        <v>1462.8899394388832</v>
      </c>
      <c r="G51">
        <f>'Waiting List Config'!$J$5</f>
        <v>99.75</v>
      </c>
      <c r="H51">
        <f>'Waiting List Config'!$K$5</f>
        <v>110.25</v>
      </c>
      <c r="I51">
        <f t="shared" si="1"/>
        <v>10.5</v>
      </c>
    </row>
    <row r="52" spans="1:9" x14ac:dyDescent="0.35">
      <c r="A52" s="2">
        <f ca="1">'Capacity Backing (Hide)'!A54</f>
        <v>44571</v>
      </c>
      <c r="B52" s="174">
        <f t="shared" si="0"/>
        <v>1490.4999382029421</v>
      </c>
      <c r="G52">
        <f>'Waiting List Config'!$J$5</f>
        <v>99.75</v>
      </c>
      <c r="H52">
        <f>'Waiting List Config'!$K$5</f>
        <v>110.25</v>
      </c>
      <c r="I52">
        <f t="shared" si="1"/>
        <v>10.5</v>
      </c>
    </row>
    <row r="53" spans="1:9" x14ac:dyDescent="0.35">
      <c r="A53" s="2">
        <f ca="1">'Capacity Backing (Hide)'!A55</f>
        <v>44578</v>
      </c>
      <c r="B53" s="174">
        <f t="shared" si="0"/>
        <v>1518.109936967001</v>
      </c>
      <c r="G53">
        <f>'Waiting List Config'!$J$5</f>
        <v>99.75</v>
      </c>
      <c r="H53">
        <f>'Waiting List Config'!$K$5</f>
        <v>110.25</v>
      </c>
      <c r="I53">
        <f t="shared" si="1"/>
        <v>10.5</v>
      </c>
    </row>
    <row r="54" spans="1:9" x14ac:dyDescent="0.35">
      <c r="A54" s="2">
        <f ca="1">'Capacity Backing (Hide)'!A56</f>
        <v>44585</v>
      </c>
      <c r="B54" s="174">
        <f t="shared" si="0"/>
        <v>1545.7199357310599</v>
      </c>
      <c r="G54">
        <f>'Waiting List Config'!$J$5</f>
        <v>99.75</v>
      </c>
      <c r="H54">
        <f>'Waiting List Config'!$K$5</f>
        <v>110.25</v>
      </c>
      <c r="I54">
        <f t="shared" si="1"/>
        <v>10.5</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C21" sqref="C21"/>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20 Group Sessions</v>
      </c>
      <c r="K1" t="str" cm="1">
        <f t="array" ref="K1">INDEX($A$4:$A$18,ROUNDUP(COLUMN(B1)/6,0),1)</f>
        <v>20 Group Sessions</v>
      </c>
      <c r="L1" t="str" cm="1">
        <f t="array" ref="L1">INDEX($A$4:$A$18,ROUNDUP(COLUMN(C1)/6,0),1)</f>
        <v>20 Group Sessions</v>
      </c>
      <c r="M1" t="str" cm="1">
        <f t="array" ref="M1">INDEX($A$4:$A$18,ROUNDUP(COLUMN(D1)/6,0),1)</f>
        <v>20 Group Sessions</v>
      </c>
      <c r="N1" t="str" cm="1">
        <f t="array" ref="N1">INDEX($A$4:$A$18,ROUNDUP(COLUMN(E1)/6,0),1)</f>
        <v>20 Group Sessions</v>
      </c>
      <c r="O1" t="str" cm="1">
        <f t="array" ref="O1">INDEX($A$4:$A$18,ROUNDUP(COLUMN(F1)/6,0),1)</f>
        <v>20 Group Sessions</v>
      </c>
      <c r="P1" t="str" cm="1">
        <f t="array" ref="P1">INDEX($A$4:$A$18,ROUNDUP(COLUMN(G1)/6,0),1)</f>
        <v>40 Group Session</v>
      </c>
      <c r="Q1" t="str" cm="1">
        <f t="array" ref="Q1">INDEX($A$4:$A$18,ROUNDUP(COLUMN(H1)/6,0),1)</f>
        <v>40 Group Session</v>
      </c>
      <c r="R1" t="str" cm="1">
        <f t="array" ref="R1">INDEX($A$4:$A$18,ROUNDUP(COLUMN(I1)/6,0),1)</f>
        <v>40 Group Session</v>
      </c>
      <c r="S1" t="str" cm="1">
        <f t="array" ref="S1">INDEX($A$4:$A$18,ROUNDUP(COLUMN(J1)/6,0),1)</f>
        <v>40 Group Session</v>
      </c>
      <c r="T1" t="str" cm="1">
        <f t="array" ref="T1">INDEX($A$4:$A$18,ROUNDUP(COLUMN(K1)/6,0),1)</f>
        <v>40 Group Session</v>
      </c>
      <c r="U1" t="str" cm="1">
        <f t="array" ref="U1">INDEX($A$4:$A$18,ROUNDUP(COLUMN(L1)/6,0),1)</f>
        <v>40 Group Session</v>
      </c>
      <c r="V1" t="str" cm="1">
        <f t="array" ref="V1">INDEX($A$4:$A$18,ROUNDUP(COLUMN(M1)/6,0),1)</f>
        <v>8 Group Session</v>
      </c>
      <c r="W1" t="str" cm="1">
        <f t="array" ref="W1">INDEX($A$4:$A$18,ROUNDUP(COLUMN(N1)/6,0),1)</f>
        <v>8 Group Session</v>
      </c>
      <c r="X1" t="str" cm="1">
        <f t="array" ref="X1">INDEX($A$4:$A$18,ROUNDUP(COLUMN(O1)/6,0),1)</f>
        <v>8 Group Session</v>
      </c>
      <c r="Y1" t="str" cm="1">
        <f t="array" ref="Y1">INDEX($A$4:$A$18,ROUNDUP(COLUMN(P1)/6,0),1)</f>
        <v>8 Group Session</v>
      </c>
      <c r="Z1" t="str" cm="1">
        <f t="array" ref="Z1">INDEX($A$4:$A$18,ROUNDUP(COLUMN(Q1)/6,0),1)</f>
        <v>8 Group Session</v>
      </c>
      <c r="AA1" t="str" cm="1">
        <f t="array" ref="AA1">INDEX($A$4:$A$18,ROUNDUP(COLUMN(R1)/6,0),1)</f>
        <v>8 Group Session</v>
      </c>
      <c r="AB1" t="str" cm="1">
        <f t="array" ref="AB1">INDEX($A$4:$A$18,ROUNDUP(COLUMN(S1)/6,0),1)</f>
        <v>20 Individual</v>
      </c>
      <c r="AC1" t="str" cm="1">
        <f t="array" ref="AC1">INDEX($A$4:$A$18,ROUNDUP(COLUMN(T1)/6,0),1)</f>
        <v>20 Individual</v>
      </c>
      <c r="AD1" t="str" cm="1">
        <f t="array" ref="AD1">INDEX($A$4:$A$18,ROUNDUP(COLUMN(U1)/6,0),1)</f>
        <v>20 Individual</v>
      </c>
      <c r="AE1" t="str" cm="1">
        <f t="array" ref="AE1">INDEX($A$4:$A$18,ROUNDUP(COLUMN(V1)/6,0),1)</f>
        <v>20 Individual</v>
      </c>
      <c r="AF1" t="str" cm="1">
        <f t="array" ref="AF1">INDEX($A$4:$A$18,ROUNDUP(COLUMN(W1)/6,0),1)</f>
        <v>20 Individual</v>
      </c>
      <c r="AG1" t="str" cm="1">
        <f t="array" ref="AG1">INDEX($A$4:$A$18,ROUNDUP(COLUMN(X1)/6,0),1)</f>
        <v>20 Individual</v>
      </c>
      <c r="AH1" t="str" cm="1">
        <f t="array" ref="AH1">INDEX($A$4:$A$18,ROUNDUP(COLUMN(Y1)/6,0),1)</f>
        <v>40 Individual</v>
      </c>
      <c r="AI1" t="str" cm="1">
        <f t="array" ref="AI1">INDEX($A$4:$A$18,ROUNDUP(COLUMN(Z1)/6,0),1)</f>
        <v>40 Individual</v>
      </c>
      <c r="AJ1" t="str" cm="1">
        <f t="array" ref="AJ1">INDEX($A$4:$A$18,ROUNDUP(COLUMN(AA1)/6,0),1)</f>
        <v>40 Individual</v>
      </c>
      <c r="AK1" t="str" cm="1">
        <f t="array" ref="AK1">INDEX($A$4:$A$18,ROUNDUP(COLUMN(AB1)/6,0),1)</f>
        <v>40 Individual</v>
      </c>
      <c r="AL1" t="str" cm="1">
        <f t="array" ref="AL1">INDEX($A$4:$A$18,ROUNDUP(COLUMN(AC1)/6,0),1)</f>
        <v>40 Individual</v>
      </c>
      <c r="AM1" t="str" cm="1">
        <f t="array" ref="AM1">INDEX($A$4:$A$18,ROUNDUP(COLUMN(AD1)/6,0),1)</f>
        <v>40 Individual</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75</v>
      </c>
      <c r="K3" s="28"/>
      <c r="L3" s="26">
        <f>INDEX($D$21:$E$35,MATCH(J$1,$A$21:$A$35,0),2)/IF(Planning!$P$2="Minutes",1,60)</f>
        <v>17.46857142857143</v>
      </c>
      <c r="M3" s="28"/>
      <c r="N3" s="27"/>
      <c r="O3" s="28"/>
      <c r="P3" s="26">
        <f>INDEX($D$21:$E$35,MATCH(P$1,$A$21:$A$35,0),1)/IF(Planning!$P$2="Minutes",1,60)</f>
        <v>120</v>
      </c>
      <c r="Q3" s="28"/>
      <c r="R3" s="26">
        <f>INDEX($D$21:$E$35,MATCH(P$1,$A$21:$A$35,0),2)/IF(Planning!$P$2="Minutes",1,60)</f>
        <v>17.142857142857142</v>
      </c>
      <c r="S3" s="28"/>
      <c r="T3" s="27"/>
      <c r="U3" s="28"/>
      <c r="V3" s="26">
        <f>INDEX($D$21:$E$35,MATCH(V$1,$A$21:$A$35,0),1)/IF(Planning!$P$2="Minutes",1,60)</f>
        <v>0</v>
      </c>
      <c r="W3" s="28"/>
      <c r="X3" s="26">
        <f>INDEX($D$21:$E$35,MATCH(V$1,$A$21:$A$35,0),2)/IF(Planning!$P$2="Minutes",1,60)</f>
        <v>34.285714285714285</v>
      </c>
      <c r="Y3" s="28"/>
      <c r="Z3" s="27"/>
      <c r="AA3" s="28"/>
      <c r="AB3" s="26">
        <f>INDEX($D$21:$E$35,MATCH(AB$1,$A$21:$A$35,0),1)/IF(Planning!$P$2="Minutes",1,60)</f>
        <v>45</v>
      </c>
      <c r="AC3" s="28"/>
      <c r="AD3" s="26">
        <f>INDEX($D$21:$E$35,MATCH(AB$1,$A$21:$A$35,0),2)/IF(Planning!$P$2="Minutes",1,60)</f>
        <v>0</v>
      </c>
      <c r="AE3" s="28"/>
      <c r="AF3" s="27"/>
      <c r="AG3" s="28"/>
      <c r="AH3" s="26">
        <f>INDEX($D$21:$E$35,MATCH(AH$1,$A$21:$A$35,0),1)/IF(Planning!$P$2="Minutes",1,60)</f>
        <v>60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20 Group Sessions</v>
      </c>
      <c r="B4">
        <f>INDEX('Required Capacity (Hide)'!$B$5:$C$19,MATCH('Planning Backing (Hide)'!$A4,'Required Capacity (Hide)'!$A$5:$A$19,0),1)</f>
        <v>29.050000000000004</v>
      </c>
      <c r="C4">
        <f>INDEX('Required Capacity (Hide)'!$B$5:$C$19,MATCH('Planning Backing (Hide)'!$A4,'Required Capacity (Hide)'!$A$5:$A$19,0),2)</f>
        <v>35</v>
      </c>
      <c r="D4">
        <f>IF(Planning!D6="",'Planning Backing (Hide)'!B4,Planning!D6)</f>
        <v>29.050000000000004</v>
      </c>
      <c r="E4">
        <f>IF(Planning!E6="",'Planning Backing (Hide)'!C4,Planning!E6)</f>
        <v>35</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40 Group Session</v>
      </c>
      <c r="B5">
        <f>INDEX('Required Capacity (Hide)'!$B$5:$C$19,MATCH('Planning Backing (Hide)'!$A5,'Required Capacity (Hide)'!$A$5:$A$19,0),1)</f>
        <v>8.5000000000000036</v>
      </c>
      <c r="C5">
        <f>INDEX('Required Capacity (Hide)'!$B$5:$C$19,MATCH('Planning Backing (Hide)'!$A5,'Required Capacity (Hide)'!$A$5:$A$19,0),2)</f>
        <v>19.799999999999997</v>
      </c>
      <c r="D5">
        <f>IF(Planning!D7="",'Planning Backing (Hide)'!B5,Planning!D7)</f>
        <v>8.5000000000000036</v>
      </c>
      <c r="E5">
        <f>IF(Planning!E7="",'Planning Backing (Hide)'!C5,Planning!E7)</f>
        <v>19.799999999999997</v>
      </c>
      <c r="F5">
        <v>1</v>
      </c>
      <c r="G5">
        <v>1</v>
      </c>
      <c r="I5" s="12">
        <f ca="1">'Required Capacity (Hide)'!E5</f>
        <v>44228</v>
      </c>
      <c r="J5">
        <f>INDEX($D$4:$E$18,MATCH(J$1,$A$4:$A$18,0),1)*J$3</f>
        <v>2178.7500000000005</v>
      </c>
      <c r="K5">
        <f>INDEX($D$4:$E$18,MATCH(J$1,$A$4:$A$18,0),2)*J$3</f>
        <v>2625</v>
      </c>
      <c r="L5">
        <f>INDEX($D$4:$E$18,MATCH(L$1,$A$4:$A$18,0),1)*L$3</f>
        <v>507.4620000000001</v>
      </c>
      <c r="M5">
        <f>INDEX($D$4:$E$18,MATCH(L$1,$A$4:$A$18,0),2)*L$3</f>
        <v>611.40000000000009</v>
      </c>
      <c r="N5">
        <f>SUMIF(J$4:M$4,N$4,J5:M5)</f>
        <v>2686.2120000000004</v>
      </c>
      <c r="O5">
        <f>SUMIF(J$4:M$4,O$4,J5:M5)</f>
        <v>3236.4</v>
      </c>
      <c r="P5">
        <f>INDEX($D$4:$E$18,MATCH(P$1,$A$4:$A$18,0),1)*P$3</f>
        <v>1020.0000000000005</v>
      </c>
      <c r="Q5">
        <f>INDEX($D$4:$E$18,MATCH(P$1,$A$4:$A$18,0),2)*P$3</f>
        <v>2375.9999999999995</v>
      </c>
      <c r="R5">
        <f>INDEX($D$4:$E$18,MATCH(R$1,$A$4:$A$18,0),1)*R$3</f>
        <v>145.71428571428578</v>
      </c>
      <c r="S5">
        <f>INDEX($D$4:$E$18,MATCH(R$1,$A$4:$A$18,0),2)*R$3</f>
        <v>339.42857142857139</v>
      </c>
      <c r="T5">
        <f>SUMIF(P$4:S$4,T$4,P5:S5)</f>
        <v>1165.7142857142862</v>
      </c>
      <c r="U5">
        <f>SUMIF(P$4:S$4,U$4,P5:S5)</f>
        <v>2715.4285714285711</v>
      </c>
      <c r="V5">
        <f>INDEX($D$4:$E$18,MATCH(V$1,$A$4:$A$18,0),1)*V$3</f>
        <v>0</v>
      </c>
      <c r="W5">
        <f>INDEX($D$4:$E$18,MATCH(V$1,$A$4:$A$18,0),2)*V$3</f>
        <v>0</v>
      </c>
      <c r="X5">
        <f>INDEX($D$4:$E$18,MATCH(X$1,$A$4:$A$18,0),1)*X$3</f>
        <v>617.14285714285711</v>
      </c>
      <c r="Y5">
        <f>INDEX($D$4:$E$18,MATCH(X$1,$A$4:$A$18,0),2)*X$3</f>
        <v>663.42857142857144</v>
      </c>
      <c r="Z5">
        <f>SUMIF(V$4:Y$4,Z$4,V5:Y5)</f>
        <v>617.14285714285711</v>
      </c>
      <c r="AA5">
        <f>SUMIF(V$4:Y$4,AA$4,V5:Y5)</f>
        <v>663.42857142857144</v>
      </c>
      <c r="AB5">
        <f>INDEX($D$4:$E$18,MATCH(AB$1,$A$4:$A$18,0),1)*AB$3</f>
        <v>2882.25</v>
      </c>
      <c r="AC5">
        <f>INDEX($D$4:$E$18,MATCH(AB$1,$A$4:$A$18,0),2)*AB$3</f>
        <v>3150</v>
      </c>
      <c r="AD5">
        <f>INDEX($D$4:$E$18,MATCH(AD$1,$A$4:$A$18,0),1)*AD$3</f>
        <v>0</v>
      </c>
      <c r="AE5">
        <f>INDEX($D$4:$E$18,MATCH(AD$1,$A$4:$A$18,0),2)*AD$3</f>
        <v>0</v>
      </c>
      <c r="AF5">
        <f>SUMIF(AB$4:AE$4,AF$4,AB5:AE5)</f>
        <v>2882.25</v>
      </c>
      <c r="AG5">
        <f>SUMIF(AB$4:AE$4,AG$4,AB5:AE5)</f>
        <v>3150</v>
      </c>
      <c r="AH5">
        <f>INDEX($D$4:$E$18,MATCH(AH$1,$A$4:$A$18,0),1)*AH$3</f>
        <v>1800</v>
      </c>
      <c r="AI5">
        <f>INDEX($D$4:$E$18,MATCH(AH$1,$A$4:$A$18,0),2)*AH$3</f>
        <v>1860</v>
      </c>
      <c r="AJ5">
        <f>INDEX($D$4:$E$18,MATCH(AJ$1,$A$4:$A$18,0),1)*AJ$3</f>
        <v>0</v>
      </c>
      <c r="AK5">
        <f>INDEX($D$4:$E$18,MATCH(AJ$1,$A$4:$A$18,0),2)*AJ$3</f>
        <v>0</v>
      </c>
      <c r="AL5">
        <f>SUMIF(AH$4:AK$4,AL$4,AH5:AK5)</f>
        <v>1800</v>
      </c>
      <c r="AM5">
        <f>SUMIF(AH$4:AK$4,AM$4,AH5:AK5)</f>
        <v>1860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7881.0000000000009</v>
      </c>
      <c r="CW5">
        <f t="shared" si="0"/>
        <v>10011</v>
      </c>
      <c r="CX5">
        <f t="shared" si="0"/>
        <v>1270.3191428571431</v>
      </c>
      <c r="CY5">
        <f t="shared" si="0"/>
        <v>1614.2571428571428</v>
      </c>
      <c r="CZ5">
        <f t="shared" si="0"/>
        <v>9151.3191428571445</v>
      </c>
      <c r="DA5">
        <f t="shared" si="0"/>
        <v>11625.257142857143</v>
      </c>
    </row>
    <row r="6" spans="1:105" x14ac:dyDescent="0.35">
      <c r="A6" t="str">
        <f>Setup!A22</f>
        <v>8 Group Session</v>
      </c>
      <c r="B6">
        <f>INDEX('Required Capacity (Hide)'!$B$5:$C$19,MATCH('Planning Backing (Hide)'!$A6,'Required Capacity (Hide)'!$A$5:$A$19,0),1)</f>
        <v>18</v>
      </c>
      <c r="C6">
        <f>INDEX('Required Capacity (Hide)'!$B$5:$C$19,MATCH('Planning Backing (Hide)'!$A6,'Required Capacity (Hide)'!$A$5:$A$19,0),2)</f>
        <v>19.350000000000001</v>
      </c>
      <c r="D6">
        <f>IF(Planning!D8="",'Planning Backing (Hide)'!B6,Planning!D8)</f>
        <v>18</v>
      </c>
      <c r="E6">
        <f>IF(Planning!E8="",'Planning Backing (Hide)'!C6,Planning!E8)</f>
        <v>19.350000000000001</v>
      </c>
      <c r="F6">
        <v>1</v>
      </c>
      <c r="G6">
        <v>1</v>
      </c>
      <c r="I6" s="12">
        <f ca="1">'Required Capacity (Hide)'!E6</f>
        <v>44235</v>
      </c>
      <c r="J6">
        <f t="shared" ref="J6:J56" si="1">INDEX($D$4:$E$18,MATCH(J$1,$A$4:$A$18,0),1)*J$3</f>
        <v>2178.7500000000005</v>
      </c>
      <c r="K6">
        <f t="shared" ref="K6:K56" si="2">INDEX($D$4:$E$18,MATCH(J$1,$A$4:$A$18,0),2)*J$3</f>
        <v>2625</v>
      </c>
      <c r="L6">
        <f t="shared" ref="L6:L56" si="3">INDEX($D$4:$E$18,MATCH(L$1,$A$4:$A$18,0),1)*L$3</f>
        <v>507.4620000000001</v>
      </c>
      <c r="M6">
        <f t="shared" ref="M6:M56" si="4">INDEX($D$4:$E$18,MATCH(L$1,$A$4:$A$18,0),2)*L$3</f>
        <v>611.40000000000009</v>
      </c>
      <c r="N6">
        <f t="shared" ref="N6:N56" si="5">SUMIF(J$4:M$4,N$4,J6:M6)</f>
        <v>2686.2120000000004</v>
      </c>
      <c r="O6">
        <f t="shared" ref="O6:O56" si="6">SUMIF(J$4:M$4,O$4,J6:M6)</f>
        <v>3236.4</v>
      </c>
      <c r="P6">
        <f t="shared" ref="P6:P56" si="7">INDEX($D$4:$E$18,MATCH(P$1,$A$4:$A$18,0),1)*P$3</f>
        <v>1020.0000000000005</v>
      </c>
      <c r="Q6">
        <f t="shared" ref="Q6:Q56" si="8">INDEX($D$4:$E$18,MATCH(P$1,$A$4:$A$18,0),2)*P$3</f>
        <v>2375.9999999999995</v>
      </c>
      <c r="R6">
        <f t="shared" ref="R6:R56" si="9">INDEX($D$4:$E$18,MATCH(R$1,$A$4:$A$18,0),1)*R$3</f>
        <v>145.71428571428578</v>
      </c>
      <c r="S6">
        <f t="shared" ref="S6:S56" si="10">INDEX($D$4:$E$18,MATCH(R$1,$A$4:$A$18,0),2)*R$3</f>
        <v>339.42857142857139</v>
      </c>
      <c r="T6">
        <f t="shared" ref="T6:T56" si="11">SUMIF(P$4:S$4,T$4,P6:S6)</f>
        <v>1165.7142857142862</v>
      </c>
      <c r="U6">
        <f t="shared" ref="U6:U56" si="12">SUMIF(P$4:S$4,U$4,P6:S6)</f>
        <v>2715.4285714285711</v>
      </c>
      <c r="V6">
        <f t="shared" ref="V6:V56" si="13">INDEX($D$4:$E$18,MATCH(V$1,$A$4:$A$18,0),1)*V$3</f>
        <v>0</v>
      </c>
      <c r="W6">
        <f t="shared" ref="W6:W56" si="14">INDEX($D$4:$E$18,MATCH(V$1,$A$4:$A$18,0),2)*V$3</f>
        <v>0</v>
      </c>
      <c r="X6">
        <f t="shared" ref="X6:X56" si="15">INDEX($D$4:$E$18,MATCH(X$1,$A$4:$A$18,0),1)*X$3</f>
        <v>617.14285714285711</v>
      </c>
      <c r="Y6">
        <f t="shared" ref="Y6:Y56" si="16">INDEX($D$4:$E$18,MATCH(X$1,$A$4:$A$18,0),2)*X$3</f>
        <v>663.42857142857144</v>
      </c>
      <c r="Z6">
        <f t="shared" ref="Z6:Z56" si="17">SUMIF(V$4:Y$4,Z$4,V6:Y6)</f>
        <v>617.14285714285711</v>
      </c>
      <c r="AA6">
        <f t="shared" ref="AA6:AA56" si="18">SUMIF(V$4:Y$4,AA$4,V6:Y6)</f>
        <v>663.42857142857144</v>
      </c>
      <c r="AB6">
        <f t="shared" ref="AB6:AB56" si="19">INDEX($D$4:$E$18,MATCH(AB$1,$A$4:$A$18,0),1)*AB$3</f>
        <v>2882.25</v>
      </c>
      <c r="AC6">
        <f t="shared" ref="AC6:AC56" si="20">INDEX($D$4:$E$18,MATCH(AB$1,$A$4:$A$18,0),2)*AB$3</f>
        <v>3150</v>
      </c>
      <c r="AD6">
        <f t="shared" ref="AD6:AD56" si="21">INDEX($D$4:$E$18,MATCH(AD$1,$A$4:$A$18,0),1)*AD$3</f>
        <v>0</v>
      </c>
      <c r="AE6">
        <f t="shared" ref="AE6:AE56" si="22">INDEX($D$4:$E$18,MATCH(AD$1,$A$4:$A$18,0),2)*AD$3</f>
        <v>0</v>
      </c>
      <c r="AF6">
        <f t="shared" ref="AF6:AF56" si="23">SUMIF(AB$4:AE$4,AF$4,AB6:AE6)</f>
        <v>2882.25</v>
      </c>
      <c r="AG6">
        <f t="shared" ref="AG6:AG56" si="24">SUMIF(AB$4:AE$4,AG$4,AB6:AE6)</f>
        <v>3150</v>
      </c>
      <c r="AH6">
        <f t="shared" ref="AH6:AH56" si="25">INDEX($D$4:$E$18,MATCH(AH$1,$A$4:$A$18,0),1)*AH$3</f>
        <v>1800</v>
      </c>
      <c r="AI6">
        <f t="shared" ref="AI6:AI56" si="26">INDEX($D$4:$E$18,MATCH(AH$1,$A$4:$A$18,0),2)*AH$3</f>
        <v>1860</v>
      </c>
      <c r="AJ6">
        <f t="shared" ref="AJ6:AJ56" si="27">INDEX($D$4:$E$18,MATCH(AJ$1,$A$4:$A$18,0),1)*AJ$3</f>
        <v>0</v>
      </c>
      <c r="AK6">
        <f t="shared" ref="AK6:AK56" si="28">INDEX($D$4:$E$18,MATCH(AJ$1,$A$4:$A$18,0),2)*AJ$3</f>
        <v>0</v>
      </c>
      <c r="AL6">
        <f t="shared" ref="AL6:AL56" si="29">SUMIF(AH$4:AK$4,AL$4,AH6:AK6)</f>
        <v>1800</v>
      </c>
      <c r="AM6">
        <f t="shared" ref="AM6:AM56" si="30">SUMIF(AH$4:AK$4,AM$4,AH6:AK6)</f>
        <v>1860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7881.0000000000009</v>
      </c>
      <c r="CW6">
        <f t="shared" si="91"/>
        <v>10011</v>
      </c>
      <c r="CX6">
        <f t="shared" ref="CX6:CY20" si="92">SUMIFS($J6:$CS6,$J$2:$CS$2,CX$2,$J$4:$CS$4,CX$4)</f>
        <v>1270.3191428571431</v>
      </c>
      <c r="CY6">
        <f t="shared" si="92"/>
        <v>1614.2571428571428</v>
      </c>
      <c r="CZ6">
        <f t="shared" ref="CZ6:DA56" si="93">SUMIFS($J6:$CU6,$J$2:$CU$2,CZ$2,$J$4:$CU$4,CZ$4)</f>
        <v>9151.3191428571445</v>
      </c>
      <c r="DA6">
        <f t="shared" si="93"/>
        <v>11625.257142857143</v>
      </c>
    </row>
    <row r="7" spans="1:105" x14ac:dyDescent="0.35">
      <c r="A7" t="str">
        <f>Setup!A23</f>
        <v>20 Individual</v>
      </c>
      <c r="B7">
        <f>INDEX('Required Capacity (Hide)'!$B$5:$C$19,MATCH('Planning Backing (Hide)'!$A7,'Required Capacity (Hide)'!$A$5:$A$19,0),1)</f>
        <v>64.05</v>
      </c>
      <c r="C7">
        <f>INDEX('Required Capacity (Hide)'!$B$5:$C$19,MATCH('Planning Backing (Hide)'!$A7,'Required Capacity (Hide)'!$A$5:$A$19,0),2)</f>
        <v>70</v>
      </c>
      <c r="D7">
        <f>IF(Planning!D9="",'Planning Backing (Hide)'!B7,Planning!D9)</f>
        <v>64.05</v>
      </c>
      <c r="E7">
        <f>IF(Planning!E9="",'Planning Backing (Hide)'!C7,Planning!E9)</f>
        <v>70</v>
      </c>
      <c r="F7">
        <v>1</v>
      </c>
      <c r="G7">
        <v>1</v>
      </c>
      <c r="I7" s="12">
        <f ca="1">'Required Capacity (Hide)'!E7</f>
        <v>44242</v>
      </c>
      <c r="J7">
        <f t="shared" si="1"/>
        <v>2178.7500000000005</v>
      </c>
      <c r="K7">
        <f t="shared" si="2"/>
        <v>2625</v>
      </c>
      <c r="L7">
        <f t="shared" si="3"/>
        <v>507.4620000000001</v>
      </c>
      <c r="M7">
        <f t="shared" si="4"/>
        <v>611.40000000000009</v>
      </c>
      <c r="N7">
        <f t="shared" si="5"/>
        <v>2686.2120000000004</v>
      </c>
      <c r="O7">
        <f t="shared" si="6"/>
        <v>3236.4</v>
      </c>
      <c r="P7">
        <f t="shared" si="7"/>
        <v>1020.0000000000005</v>
      </c>
      <c r="Q7">
        <f t="shared" si="8"/>
        <v>2375.9999999999995</v>
      </c>
      <c r="R7">
        <f t="shared" si="9"/>
        <v>145.71428571428578</v>
      </c>
      <c r="S7">
        <f t="shared" si="10"/>
        <v>339.42857142857139</v>
      </c>
      <c r="T7">
        <f t="shared" si="11"/>
        <v>1165.7142857142862</v>
      </c>
      <c r="U7">
        <f t="shared" si="12"/>
        <v>2715.4285714285711</v>
      </c>
      <c r="V7">
        <f t="shared" si="13"/>
        <v>0</v>
      </c>
      <c r="W7">
        <f t="shared" si="14"/>
        <v>0</v>
      </c>
      <c r="X7">
        <f t="shared" si="15"/>
        <v>617.14285714285711</v>
      </c>
      <c r="Y7">
        <f t="shared" si="16"/>
        <v>663.42857142857144</v>
      </c>
      <c r="Z7">
        <f t="shared" si="17"/>
        <v>617.14285714285711</v>
      </c>
      <c r="AA7">
        <f t="shared" si="18"/>
        <v>663.42857142857144</v>
      </c>
      <c r="AB7">
        <f t="shared" si="19"/>
        <v>2882.25</v>
      </c>
      <c r="AC7">
        <f t="shared" si="20"/>
        <v>3150</v>
      </c>
      <c r="AD7">
        <f t="shared" si="21"/>
        <v>0</v>
      </c>
      <c r="AE7">
        <f t="shared" si="22"/>
        <v>0</v>
      </c>
      <c r="AF7">
        <f t="shared" si="23"/>
        <v>2882.25</v>
      </c>
      <c r="AG7">
        <f t="shared" si="24"/>
        <v>3150</v>
      </c>
      <c r="AH7">
        <f t="shared" si="25"/>
        <v>1800</v>
      </c>
      <c r="AI7">
        <f t="shared" si="26"/>
        <v>1860</v>
      </c>
      <c r="AJ7">
        <f t="shared" si="27"/>
        <v>0</v>
      </c>
      <c r="AK7">
        <f t="shared" si="28"/>
        <v>0</v>
      </c>
      <c r="AL7">
        <f t="shared" si="29"/>
        <v>1800</v>
      </c>
      <c r="AM7">
        <f t="shared" si="30"/>
        <v>1860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7881.0000000000009</v>
      </c>
      <c r="CW7">
        <f t="shared" si="91"/>
        <v>10011</v>
      </c>
      <c r="CX7">
        <f t="shared" si="92"/>
        <v>1270.3191428571431</v>
      </c>
      <c r="CY7">
        <f t="shared" si="92"/>
        <v>1614.2571428571428</v>
      </c>
      <c r="CZ7">
        <f t="shared" si="93"/>
        <v>9151.3191428571445</v>
      </c>
      <c r="DA7">
        <f t="shared" si="93"/>
        <v>11625.257142857143</v>
      </c>
    </row>
    <row r="8" spans="1:105" x14ac:dyDescent="0.35">
      <c r="A8" t="str">
        <f>Setup!A24</f>
        <v>40 Individual</v>
      </c>
      <c r="B8">
        <f>INDEX('Required Capacity (Hide)'!$B$5:$C$19,MATCH('Planning Backing (Hide)'!$A8,'Required Capacity (Hide)'!$A$5:$A$19,0),1)</f>
        <v>30</v>
      </c>
      <c r="C8">
        <f>INDEX('Required Capacity (Hide)'!$B$5:$C$19,MATCH('Planning Backing (Hide)'!$A8,'Required Capacity (Hide)'!$A$5:$A$19,0),2)</f>
        <v>31</v>
      </c>
      <c r="D8">
        <f>IF(Planning!D10="",'Planning Backing (Hide)'!B8,Planning!D10)</f>
        <v>30</v>
      </c>
      <c r="E8">
        <f>IF(Planning!E10="",'Planning Backing (Hide)'!C8,Planning!E10)</f>
        <v>31</v>
      </c>
      <c r="F8">
        <v>1</v>
      </c>
      <c r="G8">
        <v>1</v>
      </c>
      <c r="I8" s="12">
        <f ca="1">'Required Capacity (Hide)'!E8</f>
        <v>44249</v>
      </c>
      <c r="J8">
        <f t="shared" si="1"/>
        <v>2178.7500000000005</v>
      </c>
      <c r="K8">
        <f t="shared" si="2"/>
        <v>2625</v>
      </c>
      <c r="L8">
        <f t="shared" si="3"/>
        <v>507.4620000000001</v>
      </c>
      <c r="M8">
        <f t="shared" si="4"/>
        <v>611.40000000000009</v>
      </c>
      <c r="N8">
        <f t="shared" si="5"/>
        <v>2686.2120000000004</v>
      </c>
      <c r="O8">
        <f t="shared" si="6"/>
        <v>3236.4</v>
      </c>
      <c r="P8">
        <f t="shared" si="7"/>
        <v>1020.0000000000005</v>
      </c>
      <c r="Q8">
        <f t="shared" si="8"/>
        <v>2375.9999999999995</v>
      </c>
      <c r="R8">
        <f t="shared" si="9"/>
        <v>145.71428571428578</v>
      </c>
      <c r="S8">
        <f t="shared" si="10"/>
        <v>339.42857142857139</v>
      </c>
      <c r="T8">
        <f t="shared" si="11"/>
        <v>1165.7142857142862</v>
      </c>
      <c r="U8">
        <f t="shared" si="12"/>
        <v>2715.4285714285711</v>
      </c>
      <c r="V8">
        <f t="shared" si="13"/>
        <v>0</v>
      </c>
      <c r="W8">
        <f t="shared" si="14"/>
        <v>0</v>
      </c>
      <c r="X8">
        <f t="shared" si="15"/>
        <v>617.14285714285711</v>
      </c>
      <c r="Y8">
        <f t="shared" si="16"/>
        <v>663.42857142857144</v>
      </c>
      <c r="Z8">
        <f t="shared" si="17"/>
        <v>617.14285714285711</v>
      </c>
      <c r="AA8">
        <f t="shared" si="18"/>
        <v>663.42857142857144</v>
      </c>
      <c r="AB8">
        <f t="shared" si="19"/>
        <v>2882.25</v>
      </c>
      <c r="AC8">
        <f t="shared" si="20"/>
        <v>3150</v>
      </c>
      <c r="AD8">
        <f t="shared" si="21"/>
        <v>0</v>
      </c>
      <c r="AE8">
        <f t="shared" si="22"/>
        <v>0</v>
      </c>
      <c r="AF8">
        <f t="shared" si="23"/>
        <v>2882.25</v>
      </c>
      <c r="AG8">
        <f t="shared" si="24"/>
        <v>3150</v>
      </c>
      <c r="AH8">
        <f t="shared" si="25"/>
        <v>1800</v>
      </c>
      <c r="AI8">
        <f t="shared" si="26"/>
        <v>1860</v>
      </c>
      <c r="AJ8">
        <f t="shared" si="27"/>
        <v>0</v>
      </c>
      <c r="AK8">
        <f t="shared" si="28"/>
        <v>0</v>
      </c>
      <c r="AL8">
        <f t="shared" si="29"/>
        <v>1800</v>
      </c>
      <c r="AM8">
        <f t="shared" si="30"/>
        <v>1860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7881.0000000000009</v>
      </c>
      <c r="CW8">
        <f t="shared" si="91"/>
        <v>10011</v>
      </c>
      <c r="CX8">
        <f t="shared" si="92"/>
        <v>1270.3191428571431</v>
      </c>
      <c r="CY8">
        <f t="shared" si="92"/>
        <v>1614.2571428571428</v>
      </c>
      <c r="CZ8">
        <f t="shared" si="93"/>
        <v>9151.3191428571445</v>
      </c>
      <c r="DA8">
        <f t="shared" si="93"/>
        <v>11625.257142857143</v>
      </c>
    </row>
    <row r="9" spans="1:105" x14ac:dyDescent="0.3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2178.7500000000005</v>
      </c>
      <c r="K9">
        <f t="shared" si="2"/>
        <v>2625</v>
      </c>
      <c r="L9">
        <f t="shared" si="3"/>
        <v>507.4620000000001</v>
      </c>
      <c r="M9">
        <f t="shared" si="4"/>
        <v>611.40000000000009</v>
      </c>
      <c r="N9">
        <f t="shared" si="5"/>
        <v>2686.2120000000004</v>
      </c>
      <c r="O9">
        <f t="shared" si="6"/>
        <v>3236.4</v>
      </c>
      <c r="P9">
        <f t="shared" si="7"/>
        <v>1020.0000000000005</v>
      </c>
      <c r="Q9">
        <f t="shared" si="8"/>
        <v>2375.9999999999995</v>
      </c>
      <c r="R9">
        <f t="shared" si="9"/>
        <v>145.71428571428578</v>
      </c>
      <c r="S9">
        <f t="shared" si="10"/>
        <v>339.42857142857139</v>
      </c>
      <c r="T9">
        <f t="shared" si="11"/>
        <v>1165.7142857142862</v>
      </c>
      <c r="U9">
        <f t="shared" si="12"/>
        <v>2715.4285714285711</v>
      </c>
      <c r="V9">
        <f t="shared" si="13"/>
        <v>0</v>
      </c>
      <c r="W9">
        <f t="shared" si="14"/>
        <v>0</v>
      </c>
      <c r="X9">
        <f t="shared" si="15"/>
        <v>617.14285714285711</v>
      </c>
      <c r="Y9">
        <f t="shared" si="16"/>
        <v>663.42857142857144</v>
      </c>
      <c r="Z9">
        <f t="shared" si="17"/>
        <v>617.14285714285711</v>
      </c>
      <c r="AA9">
        <f t="shared" si="18"/>
        <v>663.42857142857144</v>
      </c>
      <c r="AB9">
        <f t="shared" si="19"/>
        <v>2882.25</v>
      </c>
      <c r="AC9">
        <f t="shared" si="20"/>
        <v>3150</v>
      </c>
      <c r="AD9">
        <f t="shared" si="21"/>
        <v>0</v>
      </c>
      <c r="AE9">
        <f t="shared" si="22"/>
        <v>0</v>
      </c>
      <c r="AF9">
        <f t="shared" si="23"/>
        <v>2882.25</v>
      </c>
      <c r="AG9">
        <f t="shared" si="24"/>
        <v>3150</v>
      </c>
      <c r="AH9">
        <f t="shared" si="25"/>
        <v>1800</v>
      </c>
      <c r="AI9">
        <f t="shared" si="26"/>
        <v>1860</v>
      </c>
      <c r="AJ9">
        <f t="shared" si="27"/>
        <v>0</v>
      </c>
      <c r="AK9">
        <f t="shared" si="28"/>
        <v>0</v>
      </c>
      <c r="AL9">
        <f t="shared" si="29"/>
        <v>1800</v>
      </c>
      <c r="AM9">
        <f t="shared" si="30"/>
        <v>1860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7881.0000000000009</v>
      </c>
      <c r="CW9">
        <f t="shared" si="91"/>
        <v>10011</v>
      </c>
      <c r="CX9">
        <f t="shared" si="92"/>
        <v>1270.3191428571431</v>
      </c>
      <c r="CY9">
        <f t="shared" si="92"/>
        <v>1614.2571428571428</v>
      </c>
      <c r="CZ9">
        <f t="shared" si="93"/>
        <v>9151.3191428571445</v>
      </c>
      <c r="DA9">
        <f t="shared" si="93"/>
        <v>11625.257142857143</v>
      </c>
    </row>
    <row r="10" spans="1:105" x14ac:dyDescent="0.3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2178.7500000000005</v>
      </c>
      <c r="K10">
        <f t="shared" si="2"/>
        <v>2625</v>
      </c>
      <c r="L10">
        <f t="shared" si="3"/>
        <v>507.4620000000001</v>
      </c>
      <c r="M10">
        <f t="shared" si="4"/>
        <v>611.40000000000009</v>
      </c>
      <c r="N10">
        <f t="shared" si="5"/>
        <v>2686.2120000000004</v>
      </c>
      <c r="O10">
        <f t="shared" si="6"/>
        <v>3236.4</v>
      </c>
      <c r="P10">
        <f t="shared" si="7"/>
        <v>1020.0000000000005</v>
      </c>
      <c r="Q10">
        <f t="shared" si="8"/>
        <v>2375.9999999999995</v>
      </c>
      <c r="R10">
        <f t="shared" si="9"/>
        <v>145.71428571428578</v>
      </c>
      <c r="S10">
        <f t="shared" si="10"/>
        <v>339.42857142857139</v>
      </c>
      <c r="T10">
        <f t="shared" si="11"/>
        <v>1165.7142857142862</v>
      </c>
      <c r="U10">
        <f t="shared" si="12"/>
        <v>2715.4285714285711</v>
      </c>
      <c r="V10">
        <f t="shared" si="13"/>
        <v>0</v>
      </c>
      <c r="W10">
        <f t="shared" si="14"/>
        <v>0</v>
      </c>
      <c r="X10">
        <f t="shared" si="15"/>
        <v>617.14285714285711</v>
      </c>
      <c r="Y10">
        <f t="shared" si="16"/>
        <v>663.42857142857144</v>
      </c>
      <c r="Z10">
        <f t="shared" si="17"/>
        <v>617.14285714285711</v>
      </c>
      <c r="AA10">
        <f t="shared" si="18"/>
        <v>663.42857142857144</v>
      </c>
      <c r="AB10">
        <f t="shared" si="19"/>
        <v>2882.25</v>
      </c>
      <c r="AC10">
        <f t="shared" si="20"/>
        <v>3150</v>
      </c>
      <c r="AD10">
        <f t="shared" si="21"/>
        <v>0</v>
      </c>
      <c r="AE10">
        <f t="shared" si="22"/>
        <v>0</v>
      </c>
      <c r="AF10">
        <f t="shared" si="23"/>
        <v>2882.25</v>
      </c>
      <c r="AG10">
        <f t="shared" si="24"/>
        <v>3150</v>
      </c>
      <c r="AH10">
        <f t="shared" si="25"/>
        <v>1800</v>
      </c>
      <c r="AI10">
        <f t="shared" si="26"/>
        <v>1860</v>
      </c>
      <c r="AJ10">
        <f t="shared" si="27"/>
        <v>0</v>
      </c>
      <c r="AK10">
        <f t="shared" si="28"/>
        <v>0</v>
      </c>
      <c r="AL10">
        <f t="shared" si="29"/>
        <v>1800</v>
      </c>
      <c r="AM10">
        <f t="shared" si="30"/>
        <v>1860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7881.0000000000009</v>
      </c>
      <c r="CW10">
        <f t="shared" si="91"/>
        <v>10011</v>
      </c>
      <c r="CX10">
        <f t="shared" si="92"/>
        <v>1270.3191428571431</v>
      </c>
      <c r="CY10">
        <f t="shared" si="92"/>
        <v>1614.2571428571428</v>
      </c>
      <c r="CZ10">
        <f t="shared" si="93"/>
        <v>9151.3191428571445</v>
      </c>
      <c r="DA10">
        <f t="shared" si="93"/>
        <v>11625.257142857143</v>
      </c>
    </row>
    <row r="11" spans="1:105" x14ac:dyDescent="0.3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2178.7500000000005</v>
      </c>
      <c r="K11">
        <f t="shared" si="2"/>
        <v>2625</v>
      </c>
      <c r="L11">
        <f t="shared" si="3"/>
        <v>507.4620000000001</v>
      </c>
      <c r="M11">
        <f t="shared" si="4"/>
        <v>611.40000000000009</v>
      </c>
      <c r="N11">
        <f t="shared" si="5"/>
        <v>2686.2120000000004</v>
      </c>
      <c r="O11">
        <f t="shared" si="6"/>
        <v>3236.4</v>
      </c>
      <c r="P11">
        <f t="shared" si="7"/>
        <v>1020.0000000000005</v>
      </c>
      <c r="Q11">
        <f t="shared" si="8"/>
        <v>2375.9999999999995</v>
      </c>
      <c r="R11">
        <f t="shared" si="9"/>
        <v>145.71428571428578</v>
      </c>
      <c r="S11">
        <f t="shared" si="10"/>
        <v>339.42857142857139</v>
      </c>
      <c r="T11">
        <f t="shared" si="11"/>
        <v>1165.7142857142862</v>
      </c>
      <c r="U11">
        <f t="shared" si="12"/>
        <v>2715.4285714285711</v>
      </c>
      <c r="V11">
        <f t="shared" si="13"/>
        <v>0</v>
      </c>
      <c r="W11">
        <f t="shared" si="14"/>
        <v>0</v>
      </c>
      <c r="X11">
        <f t="shared" si="15"/>
        <v>617.14285714285711</v>
      </c>
      <c r="Y11">
        <f t="shared" si="16"/>
        <v>663.42857142857144</v>
      </c>
      <c r="Z11">
        <f t="shared" si="17"/>
        <v>617.14285714285711</v>
      </c>
      <c r="AA11">
        <f t="shared" si="18"/>
        <v>663.42857142857144</v>
      </c>
      <c r="AB11">
        <f t="shared" si="19"/>
        <v>2882.25</v>
      </c>
      <c r="AC11">
        <f t="shared" si="20"/>
        <v>3150</v>
      </c>
      <c r="AD11">
        <f t="shared" si="21"/>
        <v>0</v>
      </c>
      <c r="AE11">
        <f t="shared" si="22"/>
        <v>0</v>
      </c>
      <c r="AF11">
        <f t="shared" si="23"/>
        <v>2882.25</v>
      </c>
      <c r="AG11">
        <f t="shared" si="24"/>
        <v>3150</v>
      </c>
      <c r="AH11">
        <f t="shared" si="25"/>
        <v>1800</v>
      </c>
      <c r="AI11">
        <f t="shared" si="26"/>
        <v>1860</v>
      </c>
      <c r="AJ11">
        <f t="shared" si="27"/>
        <v>0</v>
      </c>
      <c r="AK11">
        <f t="shared" si="28"/>
        <v>0</v>
      </c>
      <c r="AL11">
        <f t="shared" si="29"/>
        <v>1800</v>
      </c>
      <c r="AM11">
        <f t="shared" si="30"/>
        <v>1860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7881.0000000000009</v>
      </c>
      <c r="CW11">
        <f t="shared" si="91"/>
        <v>10011</v>
      </c>
      <c r="CX11">
        <f t="shared" si="92"/>
        <v>1270.3191428571431</v>
      </c>
      <c r="CY11">
        <f t="shared" si="92"/>
        <v>1614.2571428571428</v>
      </c>
      <c r="CZ11">
        <f t="shared" si="93"/>
        <v>9151.3191428571445</v>
      </c>
      <c r="DA11">
        <f t="shared" si="93"/>
        <v>11625.257142857143</v>
      </c>
    </row>
    <row r="12" spans="1:105" x14ac:dyDescent="0.3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2178.7500000000005</v>
      </c>
      <c r="K12">
        <f t="shared" si="2"/>
        <v>2625</v>
      </c>
      <c r="L12">
        <f t="shared" si="3"/>
        <v>507.4620000000001</v>
      </c>
      <c r="M12">
        <f t="shared" si="4"/>
        <v>611.40000000000009</v>
      </c>
      <c r="N12">
        <f t="shared" si="5"/>
        <v>2686.2120000000004</v>
      </c>
      <c r="O12">
        <f t="shared" si="6"/>
        <v>3236.4</v>
      </c>
      <c r="P12">
        <f t="shared" si="7"/>
        <v>1020.0000000000005</v>
      </c>
      <c r="Q12">
        <f t="shared" si="8"/>
        <v>2375.9999999999995</v>
      </c>
      <c r="R12">
        <f t="shared" si="9"/>
        <v>145.71428571428578</v>
      </c>
      <c r="S12">
        <f t="shared" si="10"/>
        <v>339.42857142857139</v>
      </c>
      <c r="T12">
        <f t="shared" si="11"/>
        <v>1165.7142857142862</v>
      </c>
      <c r="U12">
        <f t="shared" si="12"/>
        <v>2715.4285714285711</v>
      </c>
      <c r="V12">
        <f t="shared" si="13"/>
        <v>0</v>
      </c>
      <c r="W12">
        <f t="shared" si="14"/>
        <v>0</v>
      </c>
      <c r="X12">
        <f t="shared" si="15"/>
        <v>617.14285714285711</v>
      </c>
      <c r="Y12">
        <f t="shared" si="16"/>
        <v>663.42857142857144</v>
      </c>
      <c r="Z12">
        <f t="shared" si="17"/>
        <v>617.14285714285711</v>
      </c>
      <c r="AA12">
        <f t="shared" si="18"/>
        <v>663.42857142857144</v>
      </c>
      <c r="AB12">
        <f t="shared" si="19"/>
        <v>2882.25</v>
      </c>
      <c r="AC12">
        <f t="shared" si="20"/>
        <v>3150</v>
      </c>
      <c r="AD12">
        <f t="shared" si="21"/>
        <v>0</v>
      </c>
      <c r="AE12">
        <f t="shared" si="22"/>
        <v>0</v>
      </c>
      <c r="AF12">
        <f t="shared" si="23"/>
        <v>2882.25</v>
      </c>
      <c r="AG12">
        <f t="shared" si="24"/>
        <v>3150</v>
      </c>
      <c r="AH12">
        <f t="shared" si="25"/>
        <v>1800</v>
      </c>
      <c r="AI12">
        <f t="shared" si="26"/>
        <v>1860</v>
      </c>
      <c r="AJ12">
        <f t="shared" si="27"/>
        <v>0</v>
      </c>
      <c r="AK12">
        <f t="shared" si="28"/>
        <v>0</v>
      </c>
      <c r="AL12">
        <f t="shared" si="29"/>
        <v>1800</v>
      </c>
      <c r="AM12">
        <f t="shared" si="30"/>
        <v>1860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7881.0000000000009</v>
      </c>
      <c r="CW12">
        <f t="shared" si="91"/>
        <v>10011</v>
      </c>
      <c r="CX12">
        <f t="shared" si="92"/>
        <v>1270.3191428571431</v>
      </c>
      <c r="CY12">
        <f t="shared" si="92"/>
        <v>1614.2571428571428</v>
      </c>
      <c r="CZ12">
        <f t="shared" si="93"/>
        <v>9151.3191428571445</v>
      </c>
      <c r="DA12">
        <f t="shared" si="93"/>
        <v>11625.257142857143</v>
      </c>
    </row>
    <row r="13" spans="1:105" x14ac:dyDescent="0.3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2178.7500000000005</v>
      </c>
      <c r="K13">
        <f t="shared" si="2"/>
        <v>2625</v>
      </c>
      <c r="L13">
        <f t="shared" si="3"/>
        <v>507.4620000000001</v>
      </c>
      <c r="M13">
        <f t="shared" si="4"/>
        <v>611.40000000000009</v>
      </c>
      <c r="N13">
        <f t="shared" si="5"/>
        <v>2686.2120000000004</v>
      </c>
      <c r="O13">
        <f t="shared" si="6"/>
        <v>3236.4</v>
      </c>
      <c r="P13">
        <f t="shared" si="7"/>
        <v>1020.0000000000005</v>
      </c>
      <c r="Q13">
        <f t="shared" si="8"/>
        <v>2375.9999999999995</v>
      </c>
      <c r="R13">
        <f t="shared" si="9"/>
        <v>145.71428571428578</v>
      </c>
      <c r="S13">
        <f t="shared" si="10"/>
        <v>339.42857142857139</v>
      </c>
      <c r="T13">
        <f t="shared" si="11"/>
        <v>1165.7142857142862</v>
      </c>
      <c r="U13">
        <f t="shared" si="12"/>
        <v>2715.4285714285711</v>
      </c>
      <c r="V13">
        <f t="shared" si="13"/>
        <v>0</v>
      </c>
      <c r="W13">
        <f t="shared" si="14"/>
        <v>0</v>
      </c>
      <c r="X13">
        <f t="shared" si="15"/>
        <v>617.14285714285711</v>
      </c>
      <c r="Y13">
        <f t="shared" si="16"/>
        <v>663.42857142857144</v>
      </c>
      <c r="Z13">
        <f t="shared" si="17"/>
        <v>617.14285714285711</v>
      </c>
      <c r="AA13">
        <f t="shared" si="18"/>
        <v>663.42857142857144</v>
      </c>
      <c r="AB13">
        <f t="shared" si="19"/>
        <v>2882.25</v>
      </c>
      <c r="AC13">
        <f t="shared" si="20"/>
        <v>3150</v>
      </c>
      <c r="AD13">
        <f t="shared" si="21"/>
        <v>0</v>
      </c>
      <c r="AE13">
        <f t="shared" si="22"/>
        <v>0</v>
      </c>
      <c r="AF13">
        <f t="shared" si="23"/>
        <v>2882.25</v>
      </c>
      <c r="AG13">
        <f t="shared" si="24"/>
        <v>3150</v>
      </c>
      <c r="AH13">
        <f t="shared" si="25"/>
        <v>1800</v>
      </c>
      <c r="AI13">
        <f t="shared" si="26"/>
        <v>1860</v>
      </c>
      <c r="AJ13">
        <f t="shared" si="27"/>
        <v>0</v>
      </c>
      <c r="AK13">
        <f t="shared" si="28"/>
        <v>0</v>
      </c>
      <c r="AL13">
        <f t="shared" si="29"/>
        <v>1800</v>
      </c>
      <c r="AM13">
        <f t="shared" si="30"/>
        <v>1860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7881.0000000000009</v>
      </c>
      <c r="CW13">
        <f t="shared" si="91"/>
        <v>10011</v>
      </c>
      <c r="CX13">
        <f t="shared" si="92"/>
        <v>1270.3191428571431</v>
      </c>
      <c r="CY13">
        <f t="shared" si="92"/>
        <v>1614.2571428571428</v>
      </c>
      <c r="CZ13">
        <f t="shared" si="93"/>
        <v>9151.3191428571445</v>
      </c>
      <c r="DA13">
        <f t="shared" si="93"/>
        <v>11625.257142857143</v>
      </c>
    </row>
    <row r="14" spans="1:105" x14ac:dyDescent="0.3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2178.7500000000005</v>
      </c>
      <c r="K14">
        <f t="shared" si="2"/>
        <v>2625</v>
      </c>
      <c r="L14">
        <f t="shared" si="3"/>
        <v>507.4620000000001</v>
      </c>
      <c r="M14">
        <f t="shared" si="4"/>
        <v>611.40000000000009</v>
      </c>
      <c r="N14">
        <f t="shared" si="5"/>
        <v>2686.2120000000004</v>
      </c>
      <c r="O14">
        <f t="shared" si="6"/>
        <v>3236.4</v>
      </c>
      <c r="P14">
        <f t="shared" si="7"/>
        <v>1020.0000000000005</v>
      </c>
      <c r="Q14">
        <f t="shared" si="8"/>
        <v>2375.9999999999995</v>
      </c>
      <c r="R14">
        <f t="shared" si="9"/>
        <v>145.71428571428578</v>
      </c>
      <c r="S14">
        <f t="shared" si="10"/>
        <v>339.42857142857139</v>
      </c>
      <c r="T14">
        <f t="shared" si="11"/>
        <v>1165.7142857142862</v>
      </c>
      <c r="U14">
        <f t="shared" si="12"/>
        <v>2715.4285714285711</v>
      </c>
      <c r="V14">
        <f t="shared" si="13"/>
        <v>0</v>
      </c>
      <c r="W14">
        <f t="shared" si="14"/>
        <v>0</v>
      </c>
      <c r="X14">
        <f t="shared" si="15"/>
        <v>617.14285714285711</v>
      </c>
      <c r="Y14">
        <f t="shared" si="16"/>
        <v>663.42857142857144</v>
      </c>
      <c r="Z14">
        <f t="shared" si="17"/>
        <v>617.14285714285711</v>
      </c>
      <c r="AA14">
        <f t="shared" si="18"/>
        <v>663.42857142857144</v>
      </c>
      <c r="AB14">
        <f t="shared" si="19"/>
        <v>2882.25</v>
      </c>
      <c r="AC14">
        <f t="shared" si="20"/>
        <v>3150</v>
      </c>
      <c r="AD14">
        <f t="shared" si="21"/>
        <v>0</v>
      </c>
      <c r="AE14">
        <f t="shared" si="22"/>
        <v>0</v>
      </c>
      <c r="AF14">
        <f t="shared" si="23"/>
        <v>2882.25</v>
      </c>
      <c r="AG14">
        <f t="shared" si="24"/>
        <v>3150</v>
      </c>
      <c r="AH14">
        <f t="shared" si="25"/>
        <v>1800</v>
      </c>
      <c r="AI14">
        <f t="shared" si="26"/>
        <v>1860</v>
      </c>
      <c r="AJ14">
        <f t="shared" si="27"/>
        <v>0</v>
      </c>
      <c r="AK14">
        <f t="shared" si="28"/>
        <v>0</v>
      </c>
      <c r="AL14">
        <f t="shared" si="29"/>
        <v>1800</v>
      </c>
      <c r="AM14">
        <f t="shared" si="30"/>
        <v>1860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7881.0000000000009</v>
      </c>
      <c r="CW14">
        <f t="shared" si="91"/>
        <v>10011</v>
      </c>
      <c r="CX14">
        <f t="shared" si="92"/>
        <v>1270.3191428571431</v>
      </c>
      <c r="CY14">
        <f t="shared" si="92"/>
        <v>1614.2571428571428</v>
      </c>
      <c r="CZ14">
        <f t="shared" si="93"/>
        <v>9151.3191428571445</v>
      </c>
      <c r="DA14">
        <f t="shared" si="93"/>
        <v>11625.257142857143</v>
      </c>
    </row>
    <row r="15" spans="1:105" x14ac:dyDescent="0.3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2178.7500000000005</v>
      </c>
      <c r="K15">
        <f t="shared" si="2"/>
        <v>2625</v>
      </c>
      <c r="L15">
        <f t="shared" si="3"/>
        <v>507.4620000000001</v>
      </c>
      <c r="M15">
        <f t="shared" si="4"/>
        <v>611.40000000000009</v>
      </c>
      <c r="N15">
        <f t="shared" si="5"/>
        <v>2686.2120000000004</v>
      </c>
      <c r="O15">
        <f t="shared" si="6"/>
        <v>3236.4</v>
      </c>
      <c r="P15">
        <f t="shared" si="7"/>
        <v>1020.0000000000005</v>
      </c>
      <c r="Q15">
        <f t="shared" si="8"/>
        <v>2375.9999999999995</v>
      </c>
      <c r="R15">
        <f t="shared" si="9"/>
        <v>145.71428571428578</v>
      </c>
      <c r="S15">
        <f t="shared" si="10"/>
        <v>339.42857142857139</v>
      </c>
      <c r="T15">
        <f t="shared" si="11"/>
        <v>1165.7142857142862</v>
      </c>
      <c r="U15">
        <f t="shared" si="12"/>
        <v>2715.4285714285711</v>
      </c>
      <c r="V15">
        <f t="shared" si="13"/>
        <v>0</v>
      </c>
      <c r="W15">
        <f t="shared" si="14"/>
        <v>0</v>
      </c>
      <c r="X15">
        <f t="shared" si="15"/>
        <v>617.14285714285711</v>
      </c>
      <c r="Y15">
        <f t="shared" si="16"/>
        <v>663.42857142857144</v>
      </c>
      <c r="Z15">
        <f t="shared" si="17"/>
        <v>617.14285714285711</v>
      </c>
      <c r="AA15">
        <f t="shared" si="18"/>
        <v>663.42857142857144</v>
      </c>
      <c r="AB15">
        <f t="shared" si="19"/>
        <v>2882.25</v>
      </c>
      <c r="AC15">
        <f t="shared" si="20"/>
        <v>3150</v>
      </c>
      <c r="AD15">
        <f t="shared" si="21"/>
        <v>0</v>
      </c>
      <c r="AE15">
        <f t="shared" si="22"/>
        <v>0</v>
      </c>
      <c r="AF15">
        <f t="shared" si="23"/>
        <v>2882.25</v>
      </c>
      <c r="AG15">
        <f t="shared" si="24"/>
        <v>3150</v>
      </c>
      <c r="AH15">
        <f t="shared" si="25"/>
        <v>1800</v>
      </c>
      <c r="AI15">
        <f t="shared" si="26"/>
        <v>1860</v>
      </c>
      <c r="AJ15">
        <f t="shared" si="27"/>
        <v>0</v>
      </c>
      <c r="AK15">
        <f t="shared" si="28"/>
        <v>0</v>
      </c>
      <c r="AL15">
        <f t="shared" si="29"/>
        <v>1800</v>
      </c>
      <c r="AM15">
        <f t="shared" si="30"/>
        <v>1860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7881.0000000000009</v>
      </c>
      <c r="CW15">
        <f t="shared" si="91"/>
        <v>10011</v>
      </c>
      <c r="CX15">
        <f t="shared" si="92"/>
        <v>1270.3191428571431</v>
      </c>
      <c r="CY15">
        <f t="shared" si="92"/>
        <v>1614.2571428571428</v>
      </c>
      <c r="CZ15">
        <f t="shared" si="93"/>
        <v>9151.3191428571445</v>
      </c>
      <c r="DA15">
        <f t="shared" si="93"/>
        <v>11625.257142857143</v>
      </c>
    </row>
    <row r="16" spans="1:105" x14ac:dyDescent="0.3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2178.7500000000005</v>
      </c>
      <c r="K16">
        <f t="shared" si="2"/>
        <v>2625</v>
      </c>
      <c r="L16">
        <f t="shared" si="3"/>
        <v>507.4620000000001</v>
      </c>
      <c r="M16">
        <f t="shared" si="4"/>
        <v>611.40000000000009</v>
      </c>
      <c r="N16">
        <f t="shared" si="5"/>
        <v>2686.2120000000004</v>
      </c>
      <c r="O16">
        <f t="shared" si="6"/>
        <v>3236.4</v>
      </c>
      <c r="P16">
        <f t="shared" si="7"/>
        <v>1020.0000000000005</v>
      </c>
      <c r="Q16">
        <f t="shared" si="8"/>
        <v>2375.9999999999995</v>
      </c>
      <c r="R16">
        <f t="shared" si="9"/>
        <v>145.71428571428578</v>
      </c>
      <c r="S16">
        <f t="shared" si="10"/>
        <v>339.42857142857139</v>
      </c>
      <c r="T16">
        <f t="shared" si="11"/>
        <v>1165.7142857142862</v>
      </c>
      <c r="U16">
        <f t="shared" si="12"/>
        <v>2715.4285714285711</v>
      </c>
      <c r="V16">
        <f t="shared" si="13"/>
        <v>0</v>
      </c>
      <c r="W16">
        <f t="shared" si="14"/>
        <v>0</v>
      </c>
      <c r="X16">
        <f t="shared" si="15"/>
        <v>617.14285714285711</v>
      </c>
      <c r="Y16">
        <f t="shared" si="16"/>
        <v>663.42857142857144</v>
      </c>
      <c r="Z16">
        <f t="shared" si="17"/>
        <v>617.14285714285711</v>
      </c>
      <c r="AA16">
        <f t="shared" si="18"/>
        <v>663.42857142857144</v>
      </c>
      <c r="AB16">
        <f t="shared" si="19"/>
        <v>2882.25</v>
      </c>
      <c r="AC16">
        <f t="shared" si="20"/>
        <v>3150</v>
      </c>
      <c r="AD16">
        <f t="shared" si="21"/>
        <v>0</v>
      </c>
      <c r="AE16">
        <f t="shared" si="22"/>
        <v>0</v>
      </c>
      <c r="AF16">
        <f t="shared" si="23"/>
        <v>2882.25</v>
      </c>
      <c r="AG16">
        <f t="shared" si="24"/>
        <v>3150</v>
      </c>
      <c r="AH16">
        <f t="shared" si="25"/>
        <v>1800</v>
      </c>
      <c r="AI16">
        <f t="shared" si="26"/>
        <v>1860</v>
      </c>
      <c r="AJ16">
        <f t="shared" si="27"/>
        <v>0</v>
      </c>
      <c r="AK16">
        <f t="shared" si="28"/>
        <v>0</v>
      </c>
      <c r="AL16">
        <f t="shared" si="29"/>
        <v>1800</v>
      </c>
      <c r="AM16">
        <f t="shared" si="30"/>
        <v>1860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7881.0000000000009</v>
      </c>
      <c r="CW16">
        <f t="shared" si="91"/>
        <v>10011</v>
      </c>
      <c r="CX16">
        <f t="shared" si="92"/>
        <v>1270.3191428571431</v>
      </c>
      <c r="CY16">
        <f t="shared" si="92"/>
        <v>1614.2571428571428</v>
      </c>
      <c r="CZ16">
        <f t="shared" si="93"/>
        <v>9151.3191428571445</v>
      </c>
      <c r="DA16">
        <f t="shared" si="93"/>
        <v>11625.257142857143</v>
      </c>
    </row>
    <row r="17" spans="1:105" x14ac:dyDescent="0.3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2178.7500000000005</v>
      </c>
      <c r="K17">
        <f t="shared" si="2"/>
        <v>2625</v>
      </c>
      <c r="L17">
        <f t="shared" si="3"/>
        <v>507.4620000000001</v>
      </c>
      <c r="M17">
        <f t="shared" si="4"/>
        <v>611.40000000000009</v>
      </c>
      <c r="N17">
        <f t="shared" si="5"/>
        <v>2686.2120000000004</v>
      </c>
      <c r="O17">
        <f t="shared" si="6"/>
        <v>3236.4</v>
      </c>
      <c r="P17">
        <f t="shared" si="7"/>
        <v>1020.0000000000005</v>
      </c>
      <c r="Q17">
        <f t="shared" si="8"/>
        <v>2375.9999999999995</v>
      </c>
      <c r="R17">
        <f t="shared" si="9"/>
        <v>145.71428571428578</v>
      </c>
      <c r="S17">
        <f t="shared" si="10"/>
        <v>339.42857142857139</v>
      </c>
      <c r="T17">
        <f t="shared" si="11"/>
        <v>1165.7142857142862</v>
      </c>
      <c r="U17">
        <f t="shared" si="12"/>
        <v>2715.4285714285711</v>
      </c>
      <c r="V17">
        <f t="shared" si="13"/>
        <v>0</v>
      </c>
      <c r="W17">
        <f t="shared" si="14"/>
        <v>0</v>
      </c>
      <c r="X17">
        <f t="shared" si="15"/>
        <v>617.14285714285711</v>
      </c>
      <c r="Y17">
        <f t="shared" si="16"/>
        <v>663.42857142857144</v>
      </c>
      <c r="Z17">
        <f t="shared" si="17"/>
        <v>617.14285714285711</v>
      </c>
      <c r="AA17">
        <f t="shared" si="18"/>
        <v>663.42857142857144</v>
      </c>
      <c r="AB17">
        <f t="shared" si="19"/>
        <v>2882.25</v>
      </c>
      <c r="AC17">
        <f t="shared" si="20"/>
        <v>3150</v>
      </c>
      <c r="AD17">
        <f t="shared" si="21"/>
        <v>0</v>
      </c>
      <c r="AE17">
        <f t="shared" si="22"/>
        <v>0</v>
      </c>
      <c r="AF17">
        <f t="shared" si="23"/>
        <v>2882.25</v>
      </c>
      <c r="AG17">
        <f t="shared" si="24"/>
        <v>3150</v>
      </c>
      <c r="AH17">
        <f t="shared" si="25"/>
        <v>1800</v>
      </c>
      <c r="AI17">
        <f t="shared" si="26"/>
        <v>1860</v>
      </c>
      <c r="AJ17">
        <f t="shared" si="27"/>
        <v>0</v>
      </c>
      <c r="AK17">
        <f t="shared" si="28"/>
        <v>0</v>
      </c>
      <c r="AL17">
        <f t="shared" si="29"/>
        <v>1800</v>
      </c>
      <c r="AM17">
        <f t="shared" si="30"/>
        <v>1860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7881.0000000000009</v>
      </c>
      <c r="CW17">
        <f t="shared" si="91"/>
        <v>10011</v>
      </c>
      <c r="CX17">
        <f t="shared" si="92"/>
        <v>1270.3191428571431</v>
      </c>
      <c r="CY17">
        <f t="shared" si="92"/>
        <v>1614.2571428571428</v>
      </c>
      <c r="CZ17">
        <f t="shared" si="93"/>
        <v>9151.3191428571445</v>
      </c>
      <c r="DA17">
        <f t="shared" si="93"/>
        <v>11625.257142857143</v>
      </c>
    </row>
    <row r="18" spans="1:105" x14ac:dyDescent="0.3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2178.7500000000005</v>
      </c>
      <c r="K18">
        <f t="shared" si="2"/>
        <v>2625</v>
      </c>
      <c r="L18">
        <f t="shared" si="3"/>
        <v>507.4620000000001</v>
      </c>
      <c r="M18">
        <f t="shared" si="4"/>
        <v>611.40000000000009</v>
      </c>
      <c r="N18">
        <f t="shared" si="5"/>
        <v>2686.2120000000004</v>
      </c>
      <c r="O18">
        <f t="shared" si="6"/>
        <v>3236.4</v>
      </c>
      <c r="P18">
        <f t="shared" si="7"/>
        <v>1020.0000000000005</v>
      </c>
      <c r="Q18">
        <f t="shared" si="8"/>
        <v>2375.9999999999995</v>
      </c>
      <c r="R18">
        <f t="shared" si="9"/>
        <v>145.71428571428578</v>
      </c>
      <c r="S18">
        <f t="shared" si="10"/>
        <v>339.42857142857139</v>
      </c>
      <c r="T18">
        <f t="shared" si="11"/>
        <v>1165.7142857142862</v>
      </c>
      <c r="U18">
        <f t="shared" si="12"/>
        <v>2715.4285714285711</v>
      </c>
      <c r="V18">
        <f t="shared" si="13"/>
        <v>0</v>
      </c>
      <c r="W18">
        <f t="shared" si="14"/>
        <v>0</v>
      </c>
      <c r="X18">
        <f t="shared" si="15"/>
        <v>617.14285714285711</v>
      </c>
      <c r="Y18">
        <f t="shared" si="16"/>
        <v>663.42857142857144</v>
      </c>
      <c r="Z18">
        <f t="shared" si="17"/>
        <v>617.14285714285711</v>
      </c>
      <c r="AA18">
        <f t="shared" si="18"/>
        <v>663.42857142857144</v>
      </c>
      <c r="AB18">
        <f t="shared" si="19"/>
        <v>2882.25</v>
      </c>
      <c r="AC18">
        <f t="shared" si="20"/>
        <v>3150</v>
      </c>
      <c r="AD18">
        <f t="shared" si="21"/>
        <v>0</v>
      </c>
      <c r="AE18">
        <f t="shared" si="22"/>
        <v>0</v>
      </c>
      <c r="AF18">
        <f t="shared" si="23"/>
        <v>2882.25</v>
      </c>
      <c r="AG18">
        <f t="shared" si="24"/>
        <v>3150</v>
      </c>
      <c r="AH18">
        <f t="shared" si="25"/>
        <v>1800</v>
      </c>
      <c r="AI18">
        <f t="shared" si="26"/>
        <v>1860</v>
      </c>
      <c r="AJ18">
        <f t="shared" si="27"/>
        <v>0</v>
      </c>
      <c r="AK18">
        <f t="shared" si="28"/>
        <v>0</v>
      </c>
      <c r="AL18">
        <f t="shared" si="29"/>
        <v>1800</v>
      </c>
      <c r="AM18">
        <f t="shared" si="30"/>
        <v>1860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7881.0000000000009</v>
      </c>
      <c r="CW18">
        <f t="shared" si="91"/>
        <v>10011</v>
      </c>
      <c r="CX18">
        <f t="shared" si="92"/>
        <v>1270.3191428571431</v>
      </c>
      <c r="CY18">
        <f t="shared" si="92"/>
        <v>1614.2571428571428</v>
      </c>
      <c r="CZ18">
        <f t="shared" si="93"/>
        <v>9151.3191428571445</v>
      </c>
      <c r="DA18">
        <f t="shared" si="93"/>
        <v>11625.257142857143</v>
      </c>
    </row>
    <row r="19" spans="1:105" x14ac:dyDescent="0.35">
      <c r="I19" s="12">
        <f ca="1">'Required Capacity (Hide)'!E19</f>
        <v>44326</v>
      </c>
      <c r="J19">
        <f t="shared" si="1"/>
        <v>2178.7500000000005</v>
      </c>
      <c r="K19">
        <f t="shared" si="2"/>
        <v>2625</v>
      </c>
      <c r="L19">
        <f t="shared" si="3"/>
        <v>507.4620000000001</v>
      </c>
      <c r="M19">
        <f t="shared" si="4"/>
        <v>611.40000000000009</v>
      </c>
      <c r="N19">
        <f t="shared" si="5"/>
        <v>2686.2120000000004</v>
      </c>
      <c r="O19">
        <f t="shared" si="6"/>
        <v>3236.4</v>
      </c>
      <c r="P19">
        <f t="shared" si="7"/>
        <v>1020.0000000000005</v>
      </c>
      <c r="Q19">
        <f t="shared" si="8"/>
        <v>2375.9999999999995</v>
      </c>
      <c r="R19">
        <f t="shared" si="9"/>
        <v>145.71428571428578</v>
      </c>
      <c r="S19">
        <f t="shared" si="10"/>
        <v>339.42857142857139</v>
      </c>
      <c r="T19">
        <f t="shared" si="11"/>
        <v>1165.7142857142862</v>
      </c>
      <c r="U19">
        <f t="shared" si="12"/>
        <v>2715.4285714285711</v>
      </c>
      <c r="V19">
        <f t="shared" si="13"/>
        <v>0</v>
      </c>
      <c r="W19">
        <f t="shared" si="14"/>
        <v>0</v>
      </c>
      <c r="X19">
        <f t="shared" si="15"/>
        <v>617.14285714285711</v>
      </c>
      <c r="Y19">
        <f t="shared" si="16"/>
        <v>663.42857142857144</v>
      </c>
      <c r="Z19">
        <f t="shared" si="17"/>
        <v>617.14285714285711</v>
      </c>
      <c r="AA19">
        <f t="shared" si="18"/>
        <v>663.42857142857144</v>
      </c>
      <c r="AB19">
        <f t="shared" si="19"/>
        <v>2882.25</v>
      </c>
      <c r="AC19">
        <f t="shared" si="20"/>
        <v>3150</v>
      </c>
      <c r="AD19">
        <f t="shared" si="21"/>
        <v>0</v>
      </c>
      <c r="AE19">
        <f t="shared" si="22"/>
        <v>0</v>
      </c>
      <c r="AF19">
        <f t="shared" si="23"/>
        <v>2882.25</v>
      </c>
      <c r="AG19">
        <f t="shared" si="24"/>
        <v>3150</v>
      </c>
      <c r="AH19">
        <f t="shared" si="25"/>
        <v>1800</v>
      </c>
      <c r="AI19">
        <f t="shared" si="26"/>
        <v>1860</v>
      </c>
      <c r="AJ19">
        <f t="shared" si="27"/>
        <v>0</v>
      </c>
      <c r="AK19">
        <f t="shared" si="28"/>
        <v>0</v>
      </c>
      <c r="AL19">
        <f t="shared" si="29"/>
        <v>1800</v>
      </c>
      <c r="AM19">
        <f t="shared" si="30"/>
        <v>1860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7881.0000000000009</v>
      </c>
      <c r="CW19">
        <f t="shared" si="91"/>
        <v>10011</v>
      </c>
      <c r="CX19">
        <f t="shared" si="92"/>
        <v>1270.3191428571431</v>
      </c>
      <c r="CY19">
        <f t="shared" si="92"/>
        <v>1614.2571428571428</v>
      </c>
      <c r="CZ19">
        <f t="shared" si="93"/>
        <v>9151.3191428571445</v>
      </c>
      <c r="DA19">
        <f t="shared" si="93"/>
        <v>11625.257142857143</v>
      </c>
    </row>
    <row r="20" spans="1:105" ht="87" x14ac:dyDescent="0.35">
      <c r="A20" t="s">
        <v>42</v>
      </c>
      <c r="B20" s="64" t="s">
        <v>147</v>
      </c>
      <c r="C20" s="64" t="s">
        <v>148</v>
      </c>
      <c r="D20" s="64" t="s">
        <v>149</v>
      </c>
      <c r="E20" s="64" t="s">
        <v>150</v>
      </c>
      <c r="F20" s="64" t="s">
        <v>151</v>
      </c>
      <c r="G20" s="64" t="s">
        <v>152</v>
      </c>
      <c r="I20" s="12">
        <f ca="1">'Required Capacity (Hide)'!E20</f>
        <v>44333</v>
      </c>
      <c r="J20">
        <f t="shared" si="1"/>
        <v>2178.7500000000005</v>
      </c>
      <c r="K20">
        <f t="shared" si="2"/>
        <v>2625</v>
      </c>
      <c r="L20">
        <f t="shared" si="3"/>
        <v>507.4620000000001</v>
      </c>
      <c r="M20">
        <f t="shared" si="4"/>
        <v>611.40000000000009</v>
      </c>
      <c r="N20">
        <f t="shared" si="5"/>
        <v>2686.2120000000004</v>
      </c>
      <c r="O20">
        <f t="shared" si="6"/>
        <v>3236.4</v>
      </c>
      <c r="P20">
        <f t="shared" si="7"/>
        <v>1020.0000000000005</v>
      </c>
      <c r="Q20">
        <f t="shared" si="8"/>
        <v>2375.9999999999995</v>
      </c>
      <c r="R20">
        <f t="shared" si="9"/>
        <v>145.71428571428578</v>
      </c>
      <c r="S20">
        <f t="shared" si="10"/>
        <v>339.42857142857139</v>
      </c>
      <c r="T20">
        <f t="shared" si="11"/>
        <v>1165.7142857142862</v>
      </c>
      <c r="U20">
        <f t="shared" si="12"/>
        <v>2715.4285714285711</v>
      </c>
      <c r="V20">
        <f t="shared" si="13"/>
        <v>0</v>
      </c>
      <c r="W20">
        <f t="shared" si="14"/>
        <v>0</v>
      </c>
      <c r="X20">
        <f t="shared" si="15"/>
        <v>617.14285714285711</v>
      </c>
      <c r="Y20">
        <f t="shared" si="16"/>
        <v>663.42857142857144</v>
      </c>
      <c r="Z20">
        <f t="shared" si="17"/>
        <v>617.14285714285711</v>
      </c>
      <c r="AA20">
        <f t="shared" si="18"/>
        <v>663.42857142857144</v>
      </c>
      <c r="AB20">
        <f t="shared" si="19"/>
        <v>2882.25</v>
      </c>
      <c r="AC20">
        <f t="shared" si="20"/>
        <v>3150</v>
      </c>
      <c r="AD20">
        <f t="shared" si="21"/>
        <v>0</v>
      </c>
      <c r="AE20">
        <f t="shared" si="22"/>
        <v>0</v>
      </c>
      <c r="AF20">
        <f t="shared" si="23"/>
        <v>2882.25</v>
      </c>
      <c r="AG20">
        <f t="shared" si="24"/>
        <v>3150</v>
      </c>
      <c r="AH20">
        <f t="shared" si="25"/>
        <v>1800</v>
      </c>
      <c r="AI20">
        <f t="shared" si="26"/>
        <v>1860</v>
      </c>
      <c r="AJ20">
        <f t="shared" si="27"/>
        <v>0</v>
      </c>
      <c r="AK20">
        <f t="shared" si="28"/>
        <v>0</v>
      </c>
      <c r="AL20">
        <f t="shared" si="29"/>
        <v>1800</v>
      </c>
      <c r="AM20">
        <f t="shared" si="30"/>
        <v>1860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7881.0000000000009</v>
      </c>
      <c r="CW20">
        <f t="shared" si="91"/>
        <v>10011</v>
      </c>
      <c r="CX20">
        <f t="shared" si="92"/>
        <v>1270.3191428571431</v>
      </c>
      <c r="CY20">
        <f t="shared" si="92"/>
        <v>1614.2571428571428</v>
      </c>
      <c r="CZ20">
        <f t="shared" si="93"/>
        <v>9151.3191428571445</v>
      </c>
      <c r="DA20">
        <f t="shared" si="93"/>
        <v>11625.257142857143</v>
      </c>
    </row>
    <row r="21" spans="1:105" x14ac:dyDescent="0.35">
      <c r="A21" t="str">
        <f>Setup!A20</f>
        <v>20 Group Sessions</v>
      </c>
      <c r="B21">
        <f>INDEX($H$100:$H$174,MATCH(A21,$A$100:$A$174,0),1)</f>
        <v>75</v>
      </c>
      <c r="C21">
        <f>INDEX($I$100:$I$174,MATCH(A21,$A$100:$A$174,0),1)</f>
        <v>17.46857142857143</v>
      </c>
      <c r="D21">
        <f>IF(Planning!D25="",'Planning Backing (Hide)'!B21,Planning!D25)</f>
        <v>75</v>
      </c>
      <c r="E21">
        <f>IF(Planning!E25="",'Planning Backing (Hide)'!C21,Planning!E25)</f>
        <v>17.46857142857143</v>
      </c>
      <c r="F21">
        <f>IFERROR($D$21/$B$21,"")</f>
        <v>1</v>
      </c>
      <c r="G21">
        <f>IFERROR($E$21/$C$21,"")</f>
        <v>1</v>
      </c>
      <c r="I21" s="12">
        <f ca="1">'Required Capacity (Hide)'!E21</f>
        <v>44340</v>
      </c>
      <c r="J21">
        <f t="shared" si="1"/>
        <v>2178.7500000000005</v>
      </c>
      <c r="K21">
        <f t="shared" si="2"/>
        <v>2625</v>
      </c>
      <c r="L21">
        <f t="shared" si="3"/>
        <v>507.4620000000001</v>
      </c>
      <c r="M21">
        <f t="shared" si="4"/>
        <v>611.40000000000009</v>
      </c>
      <c r="N21">
        <f t="shared" si="5"/>
        <v>2686.2120000000004</v>
      </c>
      <c r="O21">
        <f t="shared" si="6"/>
        <v>3236.4</v>
      </c>
      <c r="P21">
        <f t="shared" si="7"/>
        <v>1020.0000000000005</v>
      </c>
      <c r="Q21">
        <f t="shared" si="8"/>
        <v>2375.9999999999995</v>
      </c>
      <c r="R21">
        <f t="shared" si="9"/>
        <v>145.71428571428578</v>
      </c>
      <c r="S21">
        <f t="shared" si="10"/>
        <v>339.42857142857139</v>
      </c>
      <c r="T21">
        <f t="shared" si="11"/>
        <v>1165.7142857142862</v>
      </c>
      <c r="U21">
        <f t="shared" si="12"/>
        <v>2715.4285714285711</v>
      </c>
      <c r="V21">
        <f t="shared" si="13"/>
        <v>0</v>
      </c>
      <c r="W21">
        <f t="shared" si="14"/>
        <v>0</v>
      </c>
      <c r="X21">
        <f t="shared" si="15"/>
        <v>617.14285714285711</v>
      </c>
      <c r="Y21">
        <f t="shared" si="16"/>
        <v>663.42857142857144</v>
      </c>
      <c r="Z21">
        <f t="shared" si="17"/>
        <v>617.14285714285711</v>
      </c>
      <c r="AA21">
        <f t="shared" si="18"/>
        <v>663.42857142857144</v>
      </c>
      <c r="AB21">
        <f t="shared" si="19"/>
        <v>2882.25</v>
      </c>
      <c r="AC21">
        <f t="shared" si="20"/>
        <v>3150</v>
      </c>
      <c r="AD21">
        <f t="shared" si="21"/>
        <v>0</v>
      </c>
      <c r="AE21">
        <f t="shared" si="22"/>
        <v>0</v>
      </c>
      <c r="AF21">
        <f t="shared" si="23"/>
        <v>2882.25</v>
      </c>
      <c r="AG21">
        <f t="shared" si="24"/>
        <v>3150</v>
      </c>
      <c r="AH21">
        <f t="shared" si="25"/>
        <v>1800</v>
      </c>
      <c r="AI21">
        <f t="shared" si="26"/>
        <v>1860</v>
      </c>
      <c r="AJ21">
        <f t="shared" si="27"/>
        <v>0</v>
      </c>
      <c r="AK21">
        <f t="shared" si="28"/>
        <v>0</v>
      </c>
      <c r="AL21">
        <f t="shared" si="29"/>
        <v>1800</v>
      </c>
      <c r="AM21">
        <f t="shared" si="30"/>
        <v>1860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7881.0000000000009</v>
      </c>
      <c r="CW21">
        <f t="shared" si="91"/>
        <v>10011</v>
      </c>
      <c r="CX21">
        <f t="shared" si="91"/>
        <v>1270.3191428571431</v>
      </c>
      <c r="CY21">
        <f t="shared" si="91"/>
        <v>1614.2571428571428</v>
      </c>
      <c r="CZ21">
        <f t="shared" si="93"/>
        <v>9151.3191428571445</v>
      </c>
      <c r="DA21">
        <f t="shared" si="93"/>
        <v>11625.257142857143</v>
      </c>
    </row>
    <row r="22" spans="1:105" x14ac:dyDescent="0.35">
      <c r="A22" t="str">
        <f>Setup!A21</f>
        <v>40 Group Session</v>
      </c>
      <c r="B22">
        <f t="shared" ref="B22:B35" si="94">INDEX($H$100:$H$174,MATCH(A22,$A$100:$A$174,0),1)</f>
        <v>120</v>
      </c>
      <c r="C22">
        <f t="shared" ref="C22:C35" si="95">INDEX($I$100:$I$174,MATCH(A22,$A$100:$A$174,0),1)</f>
        <v>17.142857142857142</v>
      </c>
      <c r="D22">
        <f>IF(Planning!D26="",'Planning Backing (Hide)'!B22,Planning!D26)</f>
        <v>120</v>
      </c>
      <c r="E22">
        <f>IF(Planning!E26="",'Planning Backing (Hide)'!C22,Planning!E26)</f>
        <v>17.142857142857142</v>
      </c>
      <c r="F22">
        <f>IFERROR($D$22/$B$22,"")</f>
        <v>1</v>
      </c>
      <c r="G22">
        <f>IFERROR($E$22/$C$22,"")</f>
        <v>1</v>
      </c>
      <c r="I22" s="12">
        <f ca="1">'Required Capacity (Hide)'!E22</f>
        <v>44347</v>
      </c>
      <c r="J22">
        <f t="shared" si="1"/>
        <v>2178.7500000000005</v>
      </c>
      <c r="K22">
        <f t="shared" si="2"/>
        <v>2625</v>
      </c>
      <c r="L22">
        <f t="shared" si="3"/>
        <v>507.4620000000001</v>
      </c>
      <c r="M22">
        <f t="shared" si="4"/>
        <v>611.40000000000009</v>
      </c>
      <c r="N22">
        <f t="shared" si="5"/>
        <v>2686.2120000000004</v>
      </c>
      <c r="O22">
        <f t="shared" si="6"/>
        <v>3236.4</v>
      </c>
      <c r="P22">
        <f t="shared" si="7"/>
        <v>1020.0000000000005</v>
      </c>
      <c r="Q22">
        <f t="shared" si="8"/>
        <v>2375.9999999999995</v>
      </c>
      <c r="R22">
        <f t="shared" si="9"/>
        <v>145.71428571428578</v>
      </c>
      <c r="S22">
        <f t="shared" si="10"/>
        <v>339.42857142857139</v>
      </c>
      <c r="T22">
        <f t="shared" si="11"/>
        <v>1165.7142857142862</v>
      </c>
      <c r="U22">
        <f t="shared" si="12"/>
        <v>2715.4285714285711</v>
      </c>
      <c r="V22">
        <f t="shared" si="13"/>
        <v>0</v>
      </c>
      <c r="W22">
        <f t="shared" si="14"/>
        <v>0</v>
      </c>
      <c r="X22">
        <f t="shared" si="15"/>
        <v>617.14285714285711</v>
      </c>
      <c r="Y22">
        <f t="shared" si="16"/>
        <v>663.42857142857144</v>
      </c>
      <c r="Z22">
        <f t="shared" si="17"/>
        <v>617.14285714285711</v>
      </c>
      <c r="AA22">
        <f t="shared" si="18"/>
        <v>663.42857142857144</v>
      </c>
      <c r="AB22">
        <f t="shared" si="19"/>
        <v>2882.25</v>
      </c>
      <c r="AC22">
        <f t="shared" si="20"/>
        <v>3150</v>
      </c>
      <c r="AD22">
        <f t="shared" si="21"/>
        <v>0</v>
      </c>
      <c r="AE22">
        <f t="shared" si="22"/>
        <v>0</v>
      </c>
      <c r="AF22">
        <f t="shared" si="23"/>
        <v>2882.25</v>
      </c>
      <c r="AG22">
        <f t="shared" si="24"/>
        <v>3150</v>
      </c>
      <c r="AH22">
        <f t="shared" si="25"/>
        <v>1800</v>
      </c>
      <c r="AI22">
        <f t="shared" si="26"/>
        <v>1860</v>
      </c>
      <c r="AJ22">
        <f t="shared" si="27"/>
        <v>0</v>
      </c>
      <c r="AK22">
        <f t="shared" si="28"/>
        <v>0</v>
      </c>
      <c r="AL22">
        <f t="shared" si="29"/>
        <v>1800</v>
      </c>
      <c r="AM22">
        <f t="shared" si="30"/>
        <v>1860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7881.0000000000009</v>
      </c>
      <c r="CW22">
        <f t="shared" si="91"/>
        <v>10011</v>
      </c>
      <c r="CX22">
        <f t="shared" si="91"/>
        <v>1270.3191428571431</v>
      </c>
      <c r="CY22">
        <f t="shared" si="91"/>
        <v>1614.2571428571428</v>
      </c>
      <c r="CZ22">
        <f t="shared" si="93"/>
        <v>9151.3191428571445</v>
      </c>
      <c r="DA22">
        <f t="shared" si="93"/>
        <v>11625.257142857143</v>
      </c>
    </row>
    <row r="23" spans="1:105" x14ac:dyDescent="0.35">
      <c r="A23" t="str">
        <f>Setup!A22</f>
        <v>8 Group Session</v>
      </c>
      <c r="B23">
        <f t="shared" si="94"/>
        <v>0</v>
      </c>
      <c r="C23">
        <f t="shared" si="95"/>
        <v>34.285714285714285</v>
      </c>
      <c r="D23">
        <f>IF(Planning!D27="",'Planning Backing (Hide)'!B23,Planning!D27)</f>
        <v>0</v>
      </c>
      <c r="E23">
        <f>IF(Planning!E27="",'Planning Backing (Hide)'!C23,Planning!E27)</f>
        <v>34.285714285714285</v>
      </c>
      <c r="F23" t="str">
        <f>IFERROR($D$23/$B$23,"")</f>
        <v/>
      </c>
      <c r="G23">
        <f>IFERROR($E$23/$C$23,"")</f>
        <v>1</v>
      </c>
      <c r="I23" s="12">
        <f ca="1">'Required Capacity (Hide)'!E23</f>
        <v>44354</v>
      </c>
      <c r="J23">
        <f t="shared" si="1"/>
        <v>2178.7500000000005</v>
      </c>
      <c r="K23">
        <f t="shared" si="2"/>
        <v>2625</v>
      </c>
      <c r="L23">
        <f t="shared" si="3"/>
        <v>507.4620000000001</v>
      </c>
      <c r="M23">
        <f t="shared" si="4"/>
        <v>611.40000000000009</v>
      </c>
      <c r="N23">
        <f t="shared" si="5"/>
        <v>2686.2120000000004</v>
      </c>
      <c r="O23">
        <f t="shared" si="6"/>
        <v>3236.4</v>
      </c>
      <c r="P23">
        <f t="shared" si="7"/>
        <v>1020.0000000000005</v>
      </c>
      <c r="Q23">
        <f t="shared" si="8"/>
        <v>2375.9999999999995</v>
      </c>
      <c r="R23">
        <f t="shared" si="9"/>
        <v>145.71428571428578</v>
      </c>
      <c r="S23">
        <f t="shared" si="10"/>
        <v>339.42857142857139</v>
      </c>
      <c r="T23">
        <f t="shared" si="11"/>
        <v>1165.7142857142862</v>
      </c>
      <c r="U23">
        <f t="shared" si="12"/>
        <v>2715.4285714285711</v>
      </c>
      <c r="V23">
        <f t="shared" si="13"/>
        <v>0</v>
      </c>
      <c r="W23">
        <f t="shared" si="14"/>
        <v>0</v>
      </c>
      <c r="X23">
        <f t="shared" si="15"/>
        <v>617.14285714285711</v>
      </c>
      <c r="Y23">
        <f t="shared" si="16"/>
        <v>663.42857142857144</v>
      </c>
      <c r="Z23">
        <f t="shared" si="17"/>
        <v>617.14285714285711</v>
      </c>
      <c r="AA23">
        <f t="shared" si="18"/>
        <v>663.42857142857144</v>
      </c>
      <c r="AB23">
        <f t="shared" si="19"/>
        <v>2882.25</v>
      </c>
      <c r="AC23">
        <f t="shared" si="20"/>
        <v>3150</v>
      </c>
      <c r="AD23">
        <f t="shared" si="21"/>
        <v>0</v>
      </c>
      <c r="AE23">
        <f t="shared" si="22"/>
        <v>0</v>
      </c>
      <c r="AF23">
        <f t="shared" si="23"/>
        <v>2882.25</v>
      </c>
      <c r="AG23">
        <f t="shared" si="24"/>
        <v>3150</v>
      </c>
      <c r="AH23">
        <f t="shared" si="25"/>
        <v>1800</v>
      </c>
      <c r="AI23">
        <f t="shared" si="26"/>
        <v>1860</v>
      </c>
      <c r="AJ23">
        <f t="shared" si="27"/>
        <v>0</v>
      </c>
      <c r="AK23">
        <f t="shared" si="28"/>
        <v>0</v>
      </c>
      <c r="AL23">
        <f t="shared" si="29"/>
        <v>1800</v>
      </c>
      <c r="AM23">
        <f t="shared" si="30"/>
        <v>1860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7881.0000000000009</v>
      </c>
      <c r="CW23">
        <f t="shared" si="91"/>
        <v>10011</v>
      </c>
      <c r="CX23">
        <f t="shared" si="91"/>
        <v>1270.3191428571431</v>
      </c>
      <c r="CY23">
        <f t="shared" si="91"/>
        <v>1614.2571428571428</v>
      </c>
      <c r="CZ23">
        <f t="shared" si="93"/>
        <v>9151.3191428571445</v>
      </c>
      <c r="DA23">
        <f t="shared" si="93"/>
        <v>11625.257142857143</v>
      </c>
    </row>
    <row r="24" spans="1:105" x14ac:dyDescent="0.35">
      <c r="A24" t="str">
        <f>Setup!A23</f>
        <v>20 Individual</v>
      </c>
      <c r="B24">
        <f t="shared" si="94"/>
        <v>45</v>
      </c>
      <c r="C24">
        <f t="shared" si="95"/>
        <v>0</v>
      </c>
      <c r="D24">
        <f>IF(Planning!D28="",'Planning Backing (Hide)'!B24,Planning!D28)</f>
        <v>45</v>
      </c>
      <c r="E24">
        <f>IF(Planning!E28="",'Planning Backing (Hide)'!C24,Planning!E28)</f>
        <v>0</v>
      </c>
      <c r="F24">
        <f>IFERROR($D$24/$B$24,"")</f>
        <v>1</v>
      </c>
      <c r="G24" t="str">
        <f>IFERROR($E$24/$C$24,"")</f>
        <v/>
      </c>
      <c r="I24" s="12">
        <f ca="1">'Required Capacity (Hide)'!E24</f>
        <v>44361</v>
      </c>
      <c r="J24">
        <f t="shared" si="1"/>
        <v>2178.7500000000005</v>
      </c>
      <c r="K24">
        <f t="shared" si="2"/>
        <v>2625</v>
      </c>
      <c r="L24">
        <f t="shared" si="3"/>
        <v>507.4620000000001</v>
      </c>
      <c r="M24">
        <f t="shared" si="4"/>
        <v>611.40000000000009</v>
      </c>
      <c r="N24">
        <f t="shared" si="5"/>
        <v>2686.2120000000004</v>
      </c>
      <c r="O24">
        <f t="shared" si="6"/>
        <v>3236.4</v>
      </c>
      <c r="P24">
        <f t="shared" si="7"/>
        <v>1020.0000000000005</v>
      </c>
      <c r="Q24">
        <f t="shared" si="8"/>
        <v>2375.9999999999995</v>
      </c>
      <c r="R24">
        <f t="shared" si="9"/>
        <v>145.71428571428578</v>
      </c>
      <c r="S24">
        <f t="shared" si="10"/>
        <v>339.42857142857139</v>
      </c>
      <c r="T24">
        <f t="shared" si="11"/>
        <v>1165.7142857142862</v>
      </c>
      <c r="U24">
        <f t="shared" si="12"/>
        <v>2715.4285714285711</v>
      </c>
      <c r="V24">
        <f t="shared" si="13"/>
        <v>0</v>
      </c>
      <c r="W24">
        <f t="shared" si="14"/>
        <v>0</v>
      </c>
      <c r="X24">
        <f t="shared" si="15"/>
        <v>617.14285714285711</v>
      </c>
      <c r="Y24">
        <f t="shared" si="16"/>
        <v>663.42857142857144</v>
      </c>
      <c r="Z24">
        <f t="shared" si="17"/>
        <v>617.14285714285711</v>
      </c>
      <c r="AA24">
        <f t="shared" si="18"/>
        <v>663.42857142857144</v>
      </c>
      <c r="AB24">
        <f t="shared" si="19"/>
        <v>2882.25</v>
      </c>
      <c r="AC24">
        <f t="shared" si="20"/>
        <v>3150</v>
      </c>
      <c r="AD24">
        <f t="shared" si="21"/>
        <v>0</v>
      </c>
      <c r="AE24">
        <f t="shared" si="22"/>
        <v>0</v>
      </c>
      <c r="AF24">
        <f t="shared" si="23"/>
        <v>2882.25</v>
      </c>
      <c r="AG24">
        <f t="shared" si="24"/>
        <v>3150</v>
      </c>
      <c r="AH24">
        <f t="shared" si="25"/>
        <v>1800</v>
      </c>
      <c r="AI24">
        <f t="shared" si="26"/>
        <v>1860</v>
      </c>
      <c r="AJ24">
        <f t="shared" si="27"/>
        <v>0</v>
      </c>
      <c r="AK24">
        <f t="shared" si="28"/>
        <v>0</v>
      </c>
      <c r="AL24">
        <f t="shared" si="29"/>
        <v>1800</v>
      </c>
      <c r="AM24">
        <f t="shared" si="30"/>
        <v>1860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7881.0000000000009</v>
      </c>
      <c r="CW24">
        <f t="shared" si="91"/>
        <v>10011</v>
      </c>
      <c r="CX24">
        <f t="shared" si="91"/>
        <v>1270.3191428571431</v>
      </c>
      <c r="CY24">
        <f t="shared" si="91"/>
        <v>1614.2571428571428</v>
      </c>
      <c r="CZ24">
        <f t="shared" si="93"/>
        <v>9151.3191428571445</v>
      </c>
      <c r="DA24">
        <f t="shared" si="93"/>
        <v>11625.257142857143</v>
      </c>
    </row>
    <row r="25" spans="1:105" x14ac:dyDescent="0.35">
      <c r="A25" t="str">
        <f>Setup!A24</f>
        <v>40 Individual</v>
      </c>
      <c r="B25">
        <f t="shared" si="94"/>
        <v>60</v>
      </c>
      <c r="C25">
        <f t="shared" si="95"/>
        <v>0</v>
      </c>
      <c r="D25">
        <f>IF(Planning!D29="",'Planning Backing (Hide)'!B25,Planning!D29)</f>
        <v>60</v>
      </c>
      <c r="E25">
        <f>IF(Planning!E29="",'Planning Backing (Hide)'!C25,Planning!E29)</f>
        <v>0</v>
      </c>
      <c r="F25">
        <f>IFERROR($D$25/$B$25,"")</f>
        <v>1</v>
      </c>
      <c r="G25" t="str">
        <f>IFERROR($E$25/$C$25,"")</f>
        <v/>
      </c>
      <c r="I25" s="12">
        <f ca="1">'Required Capacity (Hide)'!E25</f>
        <v>44368</v>
      </c>
      <c r="J25">
        <f t="shared" si="1"/>
        <v>2178.7500000000005</v>
      </c>
      <c r="K25">
        <f t="shared" si="2"/>
        <v>2625</v>
      </c>
      <c r="L25">
        <f t="shared" si="3"/>
        <v>507.4620000000001</v>
      </c>
      <c r="M25">
        <f t="shared" si="4"/>
        <v>611.40000000000009</v>
      </c>
      <c r="N25">
        <f t="shared" si="5"/>
        <v>2686.2120000000004</v>
      </c>
      <c r="O25">
        <f t="shared" si="6"/>
        <v>3236.4</v>
      </c>
      <c r="P25">
        <f t="shared" si="7"/>
        <v>1020.0000000000005</v>
      </c>
      <c r="Q25">
        <f t="shared" si="8"/>
        <v>2375.9999999999995</v>
      </c>
      <c r="R25">
        <f t="shared" si="9"/>
        <v>145.71428571428578</v>
      </c>
      <c r="S25">
        <f t="shared" si="10"/>
        <v>339.42857142857139</v>
      </c>
      <c r="T25">
        <f t="shared" si="11"/>
        <v>1165.7142857142862</v>
      </c>
      <c r="U25">
        <f t="shared" si="12"/>
        <v>2715.4285714285711</v>
      </c>
      <c r="V25">
        <f t="shared" si="13"/>
        <v>0</v>
      </c>
      <c r="W25">
        <f t="shared" si="14"/>
        <v>0</v>
      </c>
      <c r="X25">
        <f t="shared" si="15"/>
        <v>617.14285714285711</v>
      </c>
      <c r="Y25">
        <f t="shared" si="16"/>
        <v>663.42857142857144</v>
      </c>
      <c r="Z25">
        <f t="shared" si="17"/>
        <v>617.14285714285711</v>
      </c>
      <c r="AA25">
        <f t="shared" si="18"/>
        <v>663.42857142857144</v>
      </c>
      <c r="AB25">
        <f t="shared" si="19"/>
        <v>2882.25</v>
      </c>
      <c r="AC25">
        <f t="shared" si="20"/>
        <v>3150</v>
      </c>
      <c r="AD25">
        <f t="shared" si="21"/>
        <v>0</v>
      </c>
      <c r="AE25">
        <f t="shared" si="22"/>
        <v>0</v>
      </c>
      <c r="AF25">
        <f t="shared" si="23"/>
        <v>2882.25</v>
      </c>
      <c r="AG25">
        <f t="shared" si="24"/>
        <v>3150</v>
      </c>
      <c r="AH25">
        <f t="shared" si="25"/>
        <v>1800</v>
      </c>
      <c r="AI25">
        <f t="shared" si="26"/>
        <v>1860</v>
      </c>
      <c r="AJ25">
        <f t="shared" si="27"/>
        <v>0</v>
      </c>
      <c r="AK25">
        <f t="shared" si="28"/>
        <v>0</v>
      </c>
      <c r="AL25">
        <f t="shared" si="29"/>
        <v>1800</v>
      </c>
      <c r="AM25">
        <f t="shared" si="30"/>
        <v>1860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7881.0000000000009</v>
      </c>
      <c r="CW25">
        <f t="shared" si="91"/>
        <v>10011</v>
      </c>
      <c r="CX25">
        <f t="shared" si="91"/>
        <v>1270.3191428571431</v>
      </c>
      <c r="CY25">
        <f t="shared" si="91"/>
        <v>1614.2571428571428</v>
      </c>
      <c r="CZ25">
        <f t="shared" si="93"/>
        <v>9151.3191428571445</v>
      </c>
      <c r="DA25">
        <f t="shared" si="93"/>
        <v>11625.257142857143</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2178.7500000000005</v>
      </c>
      <c r="K26">
        <f t="shared" si="2"/>
        <v>2625</v>
      </c>
      <c r="L26">
        <f t="shared" si="3"/>
        <v>507.4620000000001</v>
      </c>
      <c r="M26">
        <f t="shared" si="4"/>
        <v>611.40000000000009</v>
      </c>
      <c r="N26">
        <f t="shared" si="5"/>
        <v>2686.2120000000004</v>
      </c>
      <c r="O26">
        <f t="shared" si="6"/>
        <v>3236.4</v>
      </c>
      <c r="P26">
        <f t="shared" si="7"/>
        <v>1020.0000000000005</v>
      </c>
      <c r="Q26">
        <f t="shared" si="8"/>
        <v>2375.9999999999995</v>
      </c>
      <c r="R26">
        <f t="shared" si="9"/>
        <v>145.71428571428578</v>
      </c>
      <c r="S26">
        <f t="shared" si="10"/>
        <v>339.42857142857139</v>
      </c>
      <c r="T26">
        <f t="shared" si="11"/>
        <v>1165.7142857142862</v>
      </c>
      <c r="U26">
        <f t="shared" si="12"/>
        <v>2715.4285714285711</v>
      </c>
      <c r="V26">
        <f t="shared" si="13"/>
        <v>0</v>
      </c>
      <c r="W26">
        <f t="shared" si="14"/>
        <v>0</v>
      </c>
      <c r="X26">
        <f t="shared" si="15"/>
        <v>617.14285714285711</v>
      </c>
      <c r="Y26">
        <f t="shared" si="16"/>
        <v>663.42857142857144</v>
      </c>
      <c r="Z26">
        <f t="shared" si="17"/>
        <v>617.14285714285711</v>
      </c>
      <c r="AA26">
        <f t="shared" si="18"/>
        <v>663.42857142857144</v>
      </c>
      <c r="AB26">
        <f t="shared" si="19"/>
        <v>2882.25</v>
      </c>
      <c r="AC26">
        <f t="shared" si="20"/>
        <v>3150</v>
      </c>
      <c r="AD26">
        <f t="shared" si="21"/>
        <v>0</v>
      </c>
      <c r="AE26">
        <f t="shared" si="22"/>
        <v>0</v>
      </c>
      <c r="AF26">
        <f t="shared" si="23"/>
        <v>2882.25</v>
      </c>
      <c r="AG26">
        <f t="shared" si="24"/>
        <v>3150</v>
      </c>
      <c r="AH26">
        <f t="shared" si="25"/>
        <v>1800</v>
      </c>
      <c r="AI26">
        <f t="shared" si="26"/>
        <v>1860</v>
      </c>
      <c r="AJ26">
        <f t="shared" si="27"/>
        <v>0</v>
      </c>
      <c r="AK26">
        <f t="shared" si="28"/>
        <v>0</v>
      </c>
      <c r="AL26">
        <f t="shared" si="29"/>
        <v>1800</v>
      </c>
      <c r="AM26">
        <f t="shared" si="30"/>
        <v>1860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7881.0000000000009</v>
      </c>
      <c r="CW26">
        <f t="shared" si="91"/>
        <v>10011</v>
      </c>
      <c r="CX26">
        <f t="shared" si="91"/>
        <v>1270.3191428571431</v>
      </c>
      <c r="CY26">
        <f t="shared" si="91"/>
        <v>1614.2571428571428</v>
      </c>
      <c r="CZ26">
        <f t="shared" si="93"/>
        <v>9151.3191428571445</v>
      </c>
      <c r="DA26">
        <f t="shared" si="93"/>
        <v>11625.257142857143</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2178.7500000000005</v>
      </c>
      <c r="K27">
        <f t="shared" si="2"/>
        <v>2625</v>
      </c>
      <c r="L27">
        <f t="shared" si="3"/>
        <v>507.4620000000001</v>
      </c>
      <c r="M27">
        <f t="shared" si="4"/>
        <v>611.40000000000009</v>
      </c>
      <c r="N27">
        <f t="shared" si="5"/>
        <v>2686.2120000000004</v>
      </c>
      <c r="O27">
        <f t="shared" si="6"/>
        <v>3236.4</v>
      </c>
      <c r="P27">
        <f t="shared" si="7"/>
        <v>1020.0000000000005</v>
      </c>
      <c r="Q27">
        <f t="shared" si="8"/>
        <v>2375.9999999999995</v>
      </c>
      <c r="R27">
        <f t="shared" si="9"/>
        <v>145.71428571428578</v>
      </c>
      <c r="S27">
        <f t="shared" si="10"/>
        <v>339.42857142857139</v>
      </c>
      <c r="T27">
        <f t="shared" si="11"/>
        <v>1165.7142857142862</v>
      </c>
      <c r="U27">
        <f t="shared" si="12"/>
        <v>2715.4285714285711</v>
      </c>
      <c r="V27">
        <f t="shared" si="13"/>
        <v>0</v>
      </c>
      <c r="W27">
        <f t="shared" si="14"/>
        <v>0</v>
      </c>
      <c r="X27">
        <f t="shared" si="15"/>
        <v>617.14285714285711</v>
      </c>
      <c r="Y27">
        <f t="shared" si="16"/>
        <v>663.42857142857144</v>
      </c>
      <c r="Z27">
        <f t="shared" si="17"/>
        <v>617.14285714285711</v>
      </c>
      <c r="AA27">
        <f t="shared" si="18"/>
        <v>663.42857142857144</v>
      </c>
      <c r="AB27">
        <f t="shared" si="19"/>
        <v>2882.25</v>
      </c>
      <c r="AC27">
        <f t="shared" si="20"/>
        <v>3150</v>
      </c>
      <c r="AD27">
        <f t="shared" si="21"/>
        <v>0</v>
      </c>
      <c r="AE27">
        <f t="shared" si="22"/>
        <v>0</v>
      </c>
      <c r="AF27">
        <f t="shared" si="23"/>
        <v>2882.25</v>
      </c>
      <c r="AG27">
        <f t="shared" si="24"/>
        <v>3150</v>
      </c>
      <c r="AH27">
        <f t="shared" si="25"/>
        <v>1800</v>
      </c>
      <c r="AI27">
        <f t="shared" si="26"/>
        <v>1860</v>
      </c>
      <c r="AJ27">
        <f t="shared" si="27"/>
        <v>0</v>
      </c>
      <c r="AK27">
        <f t="shared" si="28"/>
        <v>0</v>
      </c>
      <c r="AL27">
        <f t="shared" si="29"/>
        <v>1800</v>
      </c>
      <c r="AM27">
        <f t="shared" si="30"/>
        <v>1860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7881.0000000000009</v>
      </c>
      <c r="CW27">
        <f t="shared" si="91"/>
        <v>10011</v>
      </c>
      <c r="CX27">
        <f t="shared" si="91"/>
        <v>1270.3191428571431</v>
      </c>
      <c r="CY27">
        <f t="shared" si="91"/>
        <v>1614.2571428571428</v>
      </c>
      <c r="CZ27">
        <f t="shared" si="93"/>
        <v>9151.3191428571445</v>
      </c>
      <c r="DA27">
        <f t="shared" si="93"/>
        <v>11625.257142857143</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2178.7500000000005</v>
      </c>
      <c r="K28">
        <f t="shared" si="2"/>
        <v>2625</v>
      </c>
      <c r="L28">
        <f t="shared" si="3"/>
        <v>507.4620000000001</v>
      </c>
      <c r="M28">
        <f t="shared" si="4"/>
        <v>611.40000000000009</v>
      </c>
      <c r="N28">
        <f t="shared" si="5"/>
        <v>2686.2120000000004</v>
      </c>
      <c r="O28">
        <f t="shared" si="6"/>
        <v>3236.4</v>
      </c>
      <c r="P28">
        <f t="shared" si="7"/>
        <v>1020.0000000000005</v>
      </c>
      <c r="Q28">
        <f t="shared" si="8"/>
        <v>2375.9999999999995</v>
      </c>
      <c r="R28">
        <f t="shared" si="9"/>
        <v>145.71428571428578</v>
      </c>
      <c r="S28">
        <f t="shared" si="10"/>
        <v>339.42857142857139</v>
      </c>
      <c r="T28">
        <f t="shared" si="11"/>
        <v>1165.7142857142862</v>
      </c>
      <c r="U28">
        <f t="shared" si="12"/>
        <v>2715.4285714285711</v>
      </c>
      <c r="V28">
        <f t="shared" si="13"/>
        <v>0</v>
      </c>
      <c r="W28">
        <f t="shared" si="14"/>
        <v>0</v>
      </c>
      <c r="X28">
        <f t="shared" si="15"/>
        <v>617.14285714285711</v>
      </c>
      <c r="Y28">
        <f t="shared" si="16"/>
        <v>663.42857142857144</v>
      </c>
      <c r="Z28">
        <f t="shared" si="17"/>
        <v>617.14285714285711</v>
      </c>
      <c r="AA28">
        <f t="shared" si="18"/>
        <v>663.42857142857144</v>
      </c>
      <c r="AB28">
        <f t="shared" si="19"/>
        <v>2882.25</v>
      </c>
      <c r="AC28">
        <f t="shared" si="20"/>
        <v>3150</v>
      </c>
      <c r="AD28">
        <f t="shared" si="21"/>
        <v>0</v>
      </c>
      <c r="AE28">
        <f t="shared" si="22"/>
        <v>0</v>
      </c>
      <c r="AF28">
        <f t="shared" si="23"/>
        <v>2882.25</v>
      </c>
      <c r="AG28">
        <f t="shared" si="24"/>
        <v>3150</v>
      </c>
      <c r="AH28">
        <f t="shared" si="25"/>
        <v>1800</v>
      </c>
      <c r="AI28">
        <f t="shared" si="26"/>
        <v>1860</v>
      </c>
      <c r="AJ28">
        <f t="shared" si="27"/>
        <v>0</v>
      </c>
      <c r="AK28">
        <f t="shared" si="28"/>
        <v>0</v>
      </c>
      <c r="AL28">
        <f t="shared" si="29"/>
        <v>1800</v>
      </c>
      <c r="AM28">
        <f t="shared" si="30"/>
        <v>1860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7881.0000000000009</v>
      </c>
      <c r="CW28">
        <f t="shared" si="91"/>
        <v>10011</v>
      </c>
      <c r="CX28">
        <f t="shared" si="91"/>
        <v>1270.3191428571431</v>
      </c>
      <c r="CY28">
        <f t="shared" si="91"/>
        <v>1614.2571428571428</v>
      </c>
      <c r="CZ28">
        <f t="shared" si="93"/>
        <v>9151.3191428571445</v>
      </c>
      <c r="DA28">
        <f t="shared" si="93"/>
        <v>11625.257142857143</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2178.7500000000005</v>
      </c>
      <c r="K29">
        <f t="shared" si="2"/>
        <v>2625</v>
      </c>
      <c r="L29">
        <f t="shared" si="3"/>
        <v>507.4620000000001</v>
      </c>
      <c r="M29">
        <f t="shared" si="4"/>
        <v>611.40000000000009</v>
      </c>
      <c r="N29">
        <f t="shared" si="5"/>
        <v>2686.2120000000004</v>
      </c>
      <c r="O29">
        <f t="shared" si="6"/>
        <v>3236.4</v>
      </c>
      <c r="P29">
        <f t="shared" si="7"/>
        <v>1020.0000000000005</v>
      </c>
      <c r="Q29">
        <f t="shared" si="8"/>
        <v>2375.9999999999995</v>
      </c>
      <c r="R29">
        <f t="shared" si="9"/>
        <v>145.71428571428578</v>
      </c>
      <c r="S29">
        <f t="shared" si="10"/>
        <v>339.42857142857139</v>
      </c>
      <c r="T29">
        <f t="shared" si="11"/>
        <v>1165.7142857142862</v>
      </c>
      <c r="U29">
        <f t="shared" si="12"/>
        <v>2715.4285714285711</v>
      </c>
      <c r="V29">
        <f t="shared" si="13"/>
        <v>0</v>
      </c>
      <c r="W29">
        <f t="shared" si="14"/>
        <v>0</v>
      </c>
      <c r="X29">
        <f t="shared" si="15"/>
        <v>617.14285714285711</v>
      </c>
      <c r="Y29">
        <f t="shared" si="16"/>
        <v>663.42857142857144</v>
      </c>
      <c r="Z29">
        <f t="shared" si="17"/>
        <v>617.14285714285711</v>
      </c>
      <c r="AA29">
        <f t="shared" si="18"/>
        <v>663.42857142857144</v>
      </c>
      <c r="AB29">
        <f t="shared" si="19"/>
        <v>2882.25</v>
      </c>
      <c r="AC29">
        <f t="shared" si="20"/>
        <v>3150</v>
      </c>
      <c r="AD29">
        <f t="shared" si="21"/>
        <v>0</v>
      </c>
      <c r="AE29">
        <f t="shared" si="22"/>
        <v>0</v>
      </c>
      <c r="AF29">
        <f t="shared" si="23"/>
        <v>2882.25</v>
      </c>
      <c r="AG29">
        <f t="shared" si="24"/>
        <v>3150</v>
      </c>
      <c r="AH29">
        <f t="shared" si="25"/>
        <v>1800</v>
      </c>
      <c r="AI29">
        <f t="shared" si="26"/>
        <v>1860</v>
      </c>
      <c r="AJ29">
        <f t="shared" si="27"/>
        <v>0</v>
      </c>
      <c r="AK29">
        <f t="shared" si="28"/>
        <v>0</v>
      </c>
      <c r="AL29">
        <f t="shared" si="29"/>
        <v>1800</v>
      </c>
      <c r="AM29">
        <f t="shared" si="30"/>
        <v>1860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7881.0000000000009</v>
      </c>
      <c r="CW29">
        <f t="shared" si="91"/>
        <v>10011</v>
      </c>
      <c r="CX29">
        <f t="shared" si="91"/>
        <v>1270.3191428571431</v>
      </c>
      <c r="CY29">
        <f t="shared" si="91"/>
        <v>1614.2571428571428</v>
      </c>
      <c r="CZ29">
        <f t="shared" si="93"/>
        <v>9151.3191428571445</v>
      </c>
      <c r="DA29">
        <f t="shared" si="93"/>
        <v>11625.257142857143</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2178.7500000000005</v>
      </c>
      <c r="K30">
        <f t="shared" si="2"/>
        <v>2625</v>
      </c>
      <c r="L30">
        <f t="shared" si="3"/>
        <v>507.4620000000001</v>
      </c>
      <c r="M30">
        <f t="shared" si="4"/>
        <v>611.40000000000009</v>
      </c>
      <c r="N30">
        <f t="shared" si="5"/>
        <v>2686.2120000000004</v>
      </c>
      <c r="O30">
        <f t="shared" si="6"/>
        <v>3236.4</v>
      </c>
      <c r="P30">
        <f t="shared" si="7"/>
        <v>1020.0000000000005</v>
      </c>
      <c r="Q30">
        <f t="shared" si="8"/>
        <v>2375.9999999999995</v>
      </c>
      <c r="R30">
        <f t="shared" si="9"/>
        <v>145.71428571428578</v>
      </c>
      <c r="S30">
        <f t="shared" si="10"/>
        <v>339.42857142857139</v>
      </c>
      <c r="T30">
        <f t="shared" si="11"/>
        <v>1165.7142857142862</v>
      </c>
      <c r="U30">
        <f t="shared" si="12"/>
        <v>2715.4285714285711</v>
      </c>
      <c r="V30">
        <f t="shared" si="13"/>
        <v>0</v>
      </c>
      <c r="W30">
        <f t="shared" si="14"/>
        <v>0</v>
      </c>
      <c r="X30">
        <f t="shared" si="15"/>
        <v>617.14285714285711</v>
      </c>
      <c r="Y30">
        <f t="shared" si="16"/>
        <v>663.42857142857144</v>
      </c>
      <c r="Z30">
        <f t="shared" si="17"/>
        <v>617.14285714285711</v>
      </c>
      <c r="AA30">
        <f t="shared" si="18"/>
        <v>663.42857142857144</v>
      </c>
      <c r="AB30">
        <f t="shared" si="19"/>
        <v>2882.25</v>
      </c>
      <c r="AC30">
        <f t="shared" si="20"/>
        <v>3150</v>
      </c>
      <c r="AD30">
        <f t="shared" si="21"/>
        <v>0</v>
      </c>
      <c r="AE30">
        <f t="shared" si="22"/>
        <v>0</v>
      </c>
      <c r="AF30">
        <f t="shared" si="23"/>
        <v>2882.25</v>
      </c>
      <c r="AG30">
        <f t="shared" si="24"/>
        <v>3150</v>
      </c>
      <c r="AH30">
        <f t="shared" si="25"/>
        <v>1800</v>
      </c>
      <c r="AI30">
        <f t="shared" si="26"/>
        <v>1860</v>
      </c>
      <c r="AJ30">
        <f t="shared" si="27"/>
        <v>0</v>
      </c>
      <c r="AK30">
        <f t="shared" si="28"/>
        <v>0</v>
      </c>
      <c r="AL30">
        <f t="shared" si="29"/>
        <v>1800</v>
      </c>
      <c r="AM30">
        <f t="shared" si="30"/>
        <v>1860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7881.0000000000009</v>
      </c>
      <c r="CW30">
        <f t="shared" si="91"/>
        <v>10011</v>
      </c>
      <c r="CX30">
        <f t="shared" si="91"/>
        <v>1270.3191428571431</v>
      </c>
      <c r="CY30">
        <f t="shared" si="91"/>
        <v>1614.2571428571428</v>
      </c>
      <c r="CZ30">
        <f t="shared" si="93"/>
        <v>9151.3191428571445</v>
      </c>
      <c r="DA30">
        <f t="shared" si="93"/>
        <v>11625.257142857143</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2178.7500000000005</v>
      </c>
      <c r="K31">
        <f t="shared" si="2"/>
        <v>2625</v>
      </c>
      <c r="L31">
        <f t="shared" si="3"/>
        <v>507.4620000000001</v>
      </c>
      <c r="M31">
        <f t="shared" si="4"/>
        <v>611.40000000000009</v>
      </c>
      <c r="N31">
        <f t="shared" si="5"/>
        <v>2686.2120000000004</v>
      </c>
      <c r="O31">
        <f t="shared" si="6"/>
        <v>3236.4</v>
      </c>
      <c r="P31">
        <f t="shared" si="7"/>
        <v>1020.0000000000005</v>
      </c>
      <c r="Q31">
        <f t="shared" si="8"/>
        <v>2375.9999999999995</v>
      </c>
      <c r="R31">
        <f t="shared" si="9"/>
        <v>145.71428571428578</v>
      </c>
      <c r="S31">
        <f t="shared" si="10"/>
        <v>339.42857142857139</v>
      </c>
      <c r="T31">
        <f t="shared" si="11"/>
        <v>1165.7142857142862</v>
      </c>
      <c r="U31">
        <f t="shared" si="12"/>
        <v>2715.4285714285711</v>
      </c>
      <c r="V31">
        <f t="shared" si="13"/>
        <v>0</v>
      </c>
      <c r="W31">
        <f t="shared" si="14"/>
        <v>0</v>
      </c>
      <c r="X31">
        <f t="shared" si="15"/>
        <v>617.14285714285711</v>
      </c>
      <c r="Y31">
        <f t="shared" si="16"/>
        <v>663.42857142857144</v>
      </c>
      <c r="Z31">
        <f t="shared" si="17"/>
        <v>617.14285714285711</v>
      </c>
      <c r="AA31">
        <f t="shared" si="18"/>
        <v>663.42857142857144</v>
      </c>
      <c r="AB31">
        <f t="shared" si="19"/>
        <v>2882.25</v>
      </c>
      <c r="AC31">
        <f t="shared" si="20"/>
        <v>3150</v>
      </c>
      <c r="AD31">
        <f t="shared" si="21"/>
        <v>0</v>
      </c>
      <c r="AE31">
        <f t="shared" si="22"/>
        <v>0</v>
      </c>
      <c r="AF31">
        <f t="shared" si="23"/>
        <v>2882.25</v>
      </c>
      <c r="AG31">
        <f t="shared" si="24"/>
        <v>3150</v>
      </c>
      <c r="AH31">
        <f t="shared" si="25"/>
        <v>1800</v>
      </c>
      <c r="AI31">
        <f t="shared" si="26"/>
        <v>1860</v>
      </c>
      <c r="AJ31">
        <f t="shared" si="27"/>
        <v>0</v>
      </c>
      <c r="AK31">
        <f t="shared" si="28"/>
        <v>0</v>
      </c>
      <c r="AL31">
        <f t="shared" si="29"/>
        <v>1800</v>
      </c>
      <c r="AM31">
        <f t="shared" si="30"/>
        <v>1860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7881.0000000000009</v>
      </c>
      <c r="CW31">
        <f t="shared" si="91"/>
        <v>10011</v>
      </c>
      <c r="CX31">
        <f t="shared" si="91"/>
        <v>1270.3191428571431</v>
      </c>
      <c r="CY31">
        <f t="shared" si="91"/>
        <v>1614.2571428571428</v>
      </c>
      <c r="CZ31">
        <f t="shared" si="93"/>
        <v>9151.3191428571445</v>
      </c>
      <c r="DA31">
        <f t="shared" si="93"/>
        <v>11625.257142857143</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2178.7500000000005</v>
      </c>
      <c r="K32">
        <f t="shared" si="2"/>
        <v>2625</v>
      </c>
      <c r="L32">
        <f t="shared" si="3"/>
        <v>507.4620000000001</v>
      </c>
      <c r="M32">
        <f t="shared" si="4"/>
        <v>611.40000000000009</v>
      </c>
      <c r="N32">
        <f t="shared" si="5"/>
        <v>2686.2120000000004</v>
      </c>
      <c r="O32">
        <f t="shared" si="6"/>
        <v>3236.4</v>
      </c>
      <c r="P32">
        <f t="shared" si="7"/>
        <v>1020.0000000000005</v>
      </c>
      <c r="Q32">
        <f t="shared" si="8"/>
        <v>2375.9999999999995</v>
      </c>
      <c r="R32">
        <f t="shared" si="9"/>
        <v>145.71428571428578</v>
      </c>
      <c r="S32">
        <f t="shared" si="10"/>
        <v>339.42857142857139</v>
      </c>
      <c r="T32">
        <f t="shared" si="11"/>
        <v>1165.7142857142862</v>
      </c>
      <c r="U32">
        <f t="shared" si="12"/>
        <v>2715.4285714285711</v>
      </c>
      <c r="V32">
        <f t="shared" si="13"/>
        <v>0</v>
      </c>
      <c r="W32">
        <f t="shared" si="14"/>
        <v>0</v>
      </c>
      <c r="X32">
        <f t="shared" si="15"/>
        <v>617.14285714285711</v>
      </c>
      <c r="Y32">
        <f t="shared" si="16"/>
        <v>663.42857142857144</v>
      </c>
      <c r="Z32">
        <f t="shared" si="17"/>
        <v>617.14285714285711</v>
      </c>
      <c r="AA32">
        <f t="shared" si="18"/>
        <v>663.42857142857144</v>
      </c>
      <c r="AB32">
        <f t="shared" si="19"/>
        <v>2882.25</v>
      </c>
      <c r="AC32">
        <f t="shared" si="20"/>
        <v>3150</v>
      </c>
      <c r="AD32">
        <f t="shared" si="21"/>
        <v>0</v>
      </c>
      <c r="AE32">
        <f t="shared" si="22"/>
        <v>0</v>
      </c>
      <c r="AF32">
        <f t="shared" si="23"/>
        <v>2882.25</v>
      </c>
      <c r="AG32">
        <f t="shared" si="24"/>
        <v>3150</v>
      </c>
      <c r="AH32">
        <f t="shared" si="25"/>
        <v>1800</v>
      </c>
      <c r="AI32">
        <f t="shared" si="26"/>
        <v>1860</v>
      </c>
      <c r="AJ32">
        <f t="shared" si="27"/>
        <v>0</v>
      </c>
      <c r="AK32">
        <f t="shared" si="28"/>
        <v>0</v>
      </c>
      <c r="AL32">
        <f t="shared" si="29"/>
        <v>1800</v>
      </c>
      <c r="AM32">
        <f t="shared" si="30"/>
        <v>1860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7881.0000000000009</v>
      </c>
      <c r="CW32">
        <f t="shared" si="91"/>
        <v>10011</v>
      </c>
      <c r="CX32">
        <f t="shared" si="91"/>
        <v>1270.3191428571431</v>
      </c>
      <c r="CY32">
        <f t="shared" si="91"/>
        <v>1614.2571428571428</v>
      </c>
      <c r="CZ32">
        <f t="shared" si="93"/>
        <v>9151.3191428571445</v>
      </c>
      <c r="DA32">
        <f t="shared" si="93"/>
        <v>11625.257142857143</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2178.7500000000005</v>
      </c>
      <c r="K33">
        <f t="shared" si="2"/>
        <v>2625</v>
      </c>
      <c r="L33">
        <f t="shared" si="3"/>
        <v>507.4620000000001</v>
      </c>
      <c r="M33">
        <f t="shared" si="4"/>
        <v>611.40000000000009</v>
      </c>
      <c r="N33">
        <f t="shared" si="5"/>
        <v>2686.2120000000004</v>
      </c>
      <c r="O33">
        <f t="shared" si="6"/>
        <v>3236.4</v>
      </c>
      <c r="P33">
        <f t="shared" si="7"/>
        <v>1020.0000000000005</v>
      </c>
      <c r="Q33">
        <f t="shared" si="8"/>
        <v>2375.9999999999995</v>
      </c>
      <c r="R33">
        <f t="shared" si="9"/>
        <v>145.71428571428578</v>
      </c>
      <c r="S33">
        <f t="shared" si="10"/>
        <v>339.42857142857139</v>
      </c>
      <c r="T33">
        <f t="shared" si="11"/>
        <v>1165.7142857142862</v>
      </c>
      <c r="U33">
        <f t="shared" si="12"/>
        <v>2715.4285714285711</v>
      </c>
      <c r="V33">
        <f t="shared" si="13"/>
        <v>0</v>
      </c>
      <c r="W33">
        <f t="shared" si="14"/>
        <v>0</v>
      </c>
      <c r="X33">
        <f t="shared" si="15"/>
        <v>617.14285714285711</v>
      </c>
      <c r="Y33">
        <f t="shared" si="16"/>
        <v>663.42857142857144</v>
      </c>
      <c r="Z33">
        <f t="shared" si="17"/>
        <v>617.14285714285711</v>
      </c>
      <c r="AA33">
        <f t="shared" si="18"/>
        <v>663.42857142857144</v>
      </c>
      <c r="AB33">
        <f t="shared" si="19"/>
        <v>2882.25</v>
      </c>
      <c r="AC33">
        <f t="shared" si="20"/>
        <v>3150</v>
      </c>
      <c r="AD33">
        <f t="shared" si="21"/>
        <v>0</v>
      </c>
      <c r="AE33">
        <f t="shared" si="22"/>
        <v>0</v>
      </c>
      <c r="AF33">
        <f t="shared" si="23"/>
        <v>2882.25</v>
      </c>
      <c r="AG33">
        <f t="shared" si="24"/>
        <v>3150</v>
      </c>
      <c r="AH33">
        <f t="shared" si="25"/>
        <v>1800</v>
      </c>
      <c r="AI33">
        <f t="shared" si="26"/>
        <v>1860</v>
      </c>
      <c r="AJ33">
        <f t="shared" si="27"/>
        <v>0</v>
      </c>
      <c r="AK33">
        <f t="shared" si="28"/>
        <v>0</v>
      </c>
      <c r="AL33">
        <f t="shared" si="29"/>
        <v>1800</v>
      </c>
      <c r="AM33">
        <f t="shared" si="30"/>
        <v>1860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7881.0000000000009</v>
      </c>
      <c r="CW33">
        <f t="shared" si="91"/>
        <v>10011</v>
      </c>
      <c r="CX33">
        <f t="shared" si="91"/>
        <v>1270.3191428571431</v>
      </c>
      <c r="CY33">
        <f t="shared" si="91"/>
        <v>1614.2571428571428</v>
      </c>
      <c r="CZ33">
        <f t="shared" si="93"/>
        <v>9151.3191428571445</v>
      </c>
      <c r="DA33">
        <f t="shared" si="93"/>
        <v>11625.257142857143</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2178.7500000000005</v>
      </c>
      <c r="K34">
        <f t="shared" si="2"/>
        <v>2625</v>
      </c>
      <c r="L34">
        <f t="shared" si="3"/>
        <v>507.4620000000001</v>
      </c>
      <c r="M34">
        <f t="shared" si="4"/>
        <v>611.40000000000009</v>
      </c>
      <c r="N34">
        <f t="shared" si="5"/>
        <v>2686.2120000000004</v>
      </c>
      <c r="O34">
        <f t="shared" si="6"/>
        <v>3236.4</v>
      </c>
      <c r="P34">
        <f t="shared" si="7"/>
        <v>1020.0000000000005</v>
      </c>
      <c r="Q34">
        <f t="shared" si="8"/>
        <v>2375.9999999999995</v>
      </c>
      <c r="R34">
        <f t="shared" si="9"/>
        <v>145.71428571428578</v>
      </c>
      <c r="S34">
        <f t="shared" si="10"/>
        <v>339.42857142857139</v>
      </c>
      <c r="T34">
        <f t="shared" si="11"/>
        <v>1165.7142857142862</v>
      </c>
      <c r="U34">
        <f t="shared" si="12"/>
        <v>2715.4285714285711</v>
      </c>
      <c r="V34">
        <f t="shared" si="13"/>
        <v>0</v>
      </c>
      <c r="W34">
        <f t="shared" si="14"/>
        <v>0</v>
      </c>
      <c r="X34">
        <f t="shared" si="15"/>
        <v>617.14285714285711</v>
      </c>
      <c r="Y34">
        <f t="shared" si="16"/>
        <v>663.42857142857144</v>
      </c>
      <c r="Z34">
        <f t="shared" si="17"/>
        <v>617.14285714285711</v>
      </c>
      <c r="AA34">
        <f t="shared" si="18"/>
        <v>663.42857142857144</v>
      </c>
      <c r="AB34">
        <f t="shared" si="19"/>
        <v>2882.25</v>
      </c>
      <c r="AC34">
        <f t="shared" si="20"/>
        <v>3150</v>
      </c>
      <c r="AD34">
        <f t="shared" si="21"/>
        <v>0</v>
      </c>
      <c r="AE34">
        <f t="shared" si="22"/>
        <v>0</v>
      </c>
      <c r="AF34">
        <f t="shared" si="23"/>
        <v>2882.25</v>
      </c>
      <c r="AG34">
        <f t="shared" si="24"/>
        <v>3150</v>
      </c>
      <c r="AH34">
        <f t="shared" si="25"/>
        <v>1800</v>
      </c>
      <c r="AI34">
        <f t="shared" si="26"/>
        <v>1860</v>
      </c>
      <c r="AJ34">
        <f t="shared" si="27"/>
        <v>0</v>
      </c>
      <c r="AK34">
        <f t="shared" si="28"/>
        <v>0</v>
      </c>
      <c r="AL34">
        <f t="shared" si="29"/>
        <v>1800</v>
      </c>
      <c r="AM34">
        <f t="shared" si="30"/>
        <v>1860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7881.0000000000009</v>
      </c>
      <c r="CW34">
        <f t="shared" si="91"/>
        <v>10011</v>
      </c>
      <c r="CX34">
        <f t="shared" si="91"/>
        <v>1270.3191428571431</v>
      </c>
      <c r="CY34">
        <f t="shared" si="91"/>
        <v>1614.2571428571428</v>
      </c>
      <c r="CZ34">
        <f t="shared" si="93"/>
        <v>9151.3191428571445</v>
      </c>
      <c r="DA34">
        <f t="shared" si="93"/>
        <v>11625.257142857143</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2178.7500000000005</v>
      </c>
      <c r="K35">
        <f t="shared" si="2"/>
        <v>2625</v>
      </c>
      <c r="L35">
        <f t="shared" si="3"/>
        <v>507.4620000000001</v>
      </c>
      <c r="M35">
        <f t="shared" si="4"/>
        <v>611.40000000000009</v>
      </c>
      <c r="N35">
        <f t="shared" si="5"/>
        <v>2686.2120000000004</v>
      </c>
      <c r="O35">
        <f t="shared" si="6"/>
        <v>3236.4</v>
      </c>
      <c r="P35">
        <f t="shared" si="7"/>
        <v>1020.0000000000005</v>
      </c>
      <c r="Q35">
        <f t="shared" si="8"/>
        <v>2375.9999999999995</v>
      </c>
      <c r="R35">
        <f t="shared" si="9"/>
        <v>145.71428571428578</v>
      </c>
      <c r="S35">
        <f t="shared" si="10"/>
        <v>339.42857142857139</v>
      </c>
      <c r="T35">
        <f t="shared" si="11"/>
        <v>1165.7142857142862</v>
      </c>
      <c r="U35">
        <f t="shared" si="12"/>
        <v>2715.4285714285711</v>
      </c>
      <c r="V35">
        <f t="shared" si="13"/>
        <v>0</v>
      </c>
      <c r="W35">
        <f t="shared" si="14"/>
        <v>0</v>
      </c>
      <c r="X35">
        <f t="shared" si="15"/>
        <v>617.14285714285711</v>
      </c>
      <c r="Y35">
        <f t="shared" si="16"/>
        <v>663.42857142857144</v>
      </c>
      <c r="Z35">
        <f t="shared" si="17"/>
        <v>617.14285714285711</v>
      </c>
      <c r="AA35">
        <f t="shared" si="18"/>
        <v>663.42857142857144</v>
      </c>
      <c r="AB35">
        <f t="shared" si="19"/>
        <v>2882.25</v>
      </c>
      <c r="AC35">
        <f t="shared" si="20"/>
        <v>3150</v>
      </c>
      <c r="AD35">
        <f t="shared" si="21"/>
        <v>0</v>
      </c>
      <c r="AE35">
        <f t="shared" si="22"/>
        <v>0</v>
      </c>
      <c r="AF35">
        <f t="shared" si="23"/>
        <v>2882.25</v>
      </c>
      <c r="AG35">
        <f t="shared" si="24"/>
        <v>3150</v>
      </c>
      <c r="AH35">
        <f t="shared" si="25"/>
        <v>1800</v>
      </c>
      <c r="AI35">
        <f t="shared" si="26"/>
        <v>1860</v>
      </c>
      <c r="AJ35">
        <f t="shared" si="27"/>
        <v>0</v>
      </c>
      <c r="AK35">
        <f t="shared" si="28"/>
        <v>0</v>
      </c>
      <c r="AL35">
        <f t="shared" si="29"/>
        <v>1800</v>
      </c>
      <c r="AM35">
        <f t="shared" si="30"/>
        <v>1860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7881.0000000000009</v>
      </c>
      <c r="CW35">
        <f t="shared" si="91"/>
        <v>10011</v>
      </c>
      <c r="CX35">
        <f t="shared" si="91"/>
        <v>1270.3191428571431</v>
      </c>
      <c r="CY35">
        <f t="shared" si="91"/>
        <v>1614.2571428571428</v>
      </c>
      <c r="CZ35">
        <f t="shared" si="93"/>
        <v>9151.3191428571445</v>
      </c>
      <c r="DA35">
        <f t="shared" si="93"/>
        <v>11625.257142857143</v>
      </c>
    </row>
    <row r="36" spans="1:105" x14ac:dyDescent="0.35">
      <c r="I36" s="12">
        <f ca="1">'Required Capacity (Hide)'!E36</f>
        <v>44445</v>
      </c>
      <c r="J36">
        <f t="shared" si="1"/>
        <v>2178.7500000000005</v>
      </c>
      <c r="K36">
        <f t="shared" si="2"/>
        <v>2625</v>
      </c>
      <c r="L36">
        <f t="shared" si="3"/>
        <v>507.4620000000001</v>
      </c>
      <c r="M36">
        <f t="shared" si="4"/>
        <v>611.40000000000009</v>
      </c>
      <c r="N36">
        <f t="shared" si="5"/>
        <v>2686.2120000000004</v>
      </c>
      <c r="O36">
        <f t="shared" si="6"/>
        <v>3236.4</v>
      </c>
      <c r="P36">
        <f t="shared" si="7"/>
        <v>1020.0000000000005</v>
      </c>
      <c r="Q36">
        <f t="shared" si="8"/>
        <v>2375.9999999999995</v>
      </c>
      <c r="R36">
        <f t="shared" si="9"/>
        <v>145.71428571428578</v>
      </c>
      <c r="S36">
        <f t="shared" si="10"/>
        <v>339.42857142857139</v>
      </c>
      <c r="T36">
        <f t="shared" si="11"/>
        <v>1165.7142857142862</v>
      </c>
      <c r="U36">
        <f t="shared" si="12"/>
        <v>2715.4285714285711</v>
      </c>
      <c r="V36">
        <f t="shared" si="13"/>
        <v>0</v>
      </c>
      <c r="W36">
        <f t="shared" si="14"/>
        <v>0</v>
      </c>
      <c r="X36">
        <f t="shared" si="15"/>
        <v>617.14285714285711</v>
      </c>
      <c r="Y36">
        <f t="shared" si="16"/>
        <v>663.42857142857144</v>
      </c>
      <c r="Z36">
        <f t="shared" si="17"/>
        <v>617.14285714285711</v>
      </c>
      <c r="AA36">
        <f t="shared" si="18"/>
        <v>663.42857142857144</v>
      </c>
      <c r="AB36">
        <f t="shared" si="19"/>
        <v>2882.25</v>
      </c>
      <c r="AC36">
        <f t="shared" si="20"/>
        <v>3150</v>
      </c>
      <c r="AD36">
        <f t="shared" si="21"/>
        <v>0</v>
      </c>
      <c r="AE36">
        <f t="shared" si="22"/>
        <v>0</v>
      </c>
      <c r="AF36">
        <f t="shared" si="23"/>
        <v>2882.25</v>
      </c>
      <c r="AG36">
        <f t="shared" si="24"/>
        <v>3150</v>
      </c>
      <c r="AH36">
        <f t="shared" si="25"/>
        <v>1800</v>
      </c>
      <c r="AI36">
        <f t="shared" si="26"/>
        <v>1860</v>
      </c>
      <c r="AJ36">
        <f t="shared" si="27"/>
        <v>0</v>
      </c>
      <c r="AK36">
        <f t="shared" si="28"/>
        <v>0</v>
      </c>
      <c r="AL36">
        <f t="shared" si="29"/>
        <v>1800</v>
      </c>
      <c r="AM36">
        <f t="shared" si="30"/>
        <v>1860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7881.0000000000009</v>
      </c>
      <c r="CW36">
        <f t="shared" si="91"/>
        <v>10011</v>
      </c>
      <c r="CX36">
        <f t="shared" si="91"/>
        <v>1270.3191428571431</v>
      </c>
      <c r="CY36">
        <f t="shared" si="91"/>
        <v>1614.2571428571428</v>
      </c>
      <c r="CZ36">
        <f t="shared" si="93"/>
        <v>9151.3191428571445</v>
      </c>
      <c r="DA36">
        <f t="shared" si="93"/>
        <v>11625.257142857143</v>
      </c>
    </row>
    <row r="37" spans="1:105" x14ac:dyDescent="0.35">
      <c r="I37" s="12">
        <f ca="1">'Required Capacity (Hide)'!E37</f>
        <v>44452</v>
      </c>
      <c r="J37">
        <f t="shared" si="1"/>
        <v>2178.7500000000005</v>
      </c>
      <c r="K37">
        <f t="shared" si="2"/>
        <v>2625</v>
      </c>
      <c r="L37">
        <f t="shared" si="3"/>
        <v>507.4620000000001</v>
      </c>
      <c r="M37">
        <f t="shared" si="4"/>
        <v>611.40000000000009</v>
      </c>
      <c r="N37">
        <f t="shared" si="5"/>
        <v>2686.2120000000004</v>
      </c>
      <c r="O37">
        <f t="shared" si="6"/>
        <v>3236.4</v>
      </c>
      <c r="P37">
        <f t="shared" si="7"/>
        <v>1020.0000000000005</v>
      </c>
      <c r="Q37">
        <f t="shared" si="8"/>
        <v>2375.9999999999995</v>
      </c>
      <c r="R37">
        <f t="shared" si="9"/>
        <v>145.71428571428578</v>
      </c>
      <c r="S37">
        <f t="shared" si="10"/>
        <v>339.42857142857139</v>
      </c>
      <c r="T37">
        <f t="shared" si="11"/>
        <v>1165.7142857142862</v>
      </c>
      <c r="U37">
        <f t="shared" si="12"/>
        <v>2715.4285714285711</v>
      </c>
      <c r="V37">
        <f t="shared" si="13"/>
        <v>0</v>
      </c>
      <c r="W37">
        <f t="shared" si="14"/>
        <v>0</v>
      </c>
      <c r="X37">
        <f t="shared" si="15"/>
        <v>617.14285714285711</v>
      </c>
      <c r="Y37">
        <f t="shared" si="16"/>
        <v>663.42857142857144</v>
      </c>
      <c r="Z37">
        <f t="shared" si="17"/>
        <v>617.14285714285711</v>
      </c>
      <c r="AA37">
        <f t="shared" si="18"/>
        <v>663.42857142857144</v>
      </c>
      <c r="AB37">
        <f t="shared" si="19"/>
        <v>2882.25</v>
      </c>
      <c r="AC37">
        <f t="shared" si="20"/>
        <v>3150</v>
      </c>
      <c r="AD37">
        <f t="shared" si="21"/>
        <v>0</v>
      </c>
      <c r="AE37">
        <f t="shared" si="22"/>
        <v>0</v>
      </c>
      <c r="AF37">
        <f t="shared" si="23"/>
        <v>2882.25</v>
      </c>
      <c r="AG37">
        <f t="shared" si="24"/>
        <v>3150</v>
      </c>
      <c r="AH37">
        <f t="shared" si="25"/>
        <v>1800</v>
      </c>
      <c r="AI37">
        <f t="shared" si="26"/>
        <v>1860</v>
      </c>
      <c r="AJ37">
        <f t="shared" si="27"/>
        <v>0</v>
      </c>
      <c r="AK37">
        <f t="shared" si="28"/>
        <v>0</v>
      </c>
      <c r="AL37">
        <f t="shared" si="29"/>
        <v>1800</v>
      </c>
      <c r="AM37">
        <f t="shared" si="30"/>
        <v>1860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7881.0000000000009</v>
      </c>
      <c r="CW37">
        <f t="shared" si="91"/>
        <v>10011</v>
      </c>
      <c r="CX37">
        <f t="shared" si="91"/>
        <v>1270.3191428571431</v>
      </c>
      <c r="CY37">
        <f t="shared" si="91"/>
        <v>1614.2571428571428</v>
      </c>
      <c r="CZ37">
        <f t="shared" si="93"/>
        <v>9151.3191428571445</v>
      </c>
      <c r="DA37">
        <f t="shared" si="93"/>
        <v>11625.257142857143</v>
      </c>
    </row>
    <row r="38" spans="1:105" x14ac:dyDescent="0.35">
      <c r="I38" s="12">
        <f ca="1">'Required Capacity (Hide)'!E38</f>
        <v>44459</v>
      </c>
      <c r="J38">
        <f t="shared" si="1"/>
        <v>2178.7500000000005</v>
      </c>
      <c r="K38">
        <f t="shared" si="2"/>
        <v>2625</v>
      </c>
      <c r="L38">
        <f t="shared" si="3"/>
        <v>507.4620000000001</v>
      </c>
      <c r="M38">
        <f t="shared" si="4"/>
        <v>611.40000000000009</v>
      </c>
      <c r="N38">
        <f t="shared" si="5"/>
        <v>2686.2120000000004</v>
      </c>
      <c r="O38">
        <f t="shared" si="6"/>
        <v>3236.4</v>
      </c>
      <c r="P38">
        <f t="shared" si="7"/>
        <v>1020.0000000000005</v>
      </c>
      <c r="Q38">
        <f t="shared" si="8"/>
        <v>2375.9999999999995</v>
      </c>
      <c r="R38">
        <f t="shared" si="9"/>
        <v>145.71428571428578</v>
      </c>
      <c r="S38">
        <f t="shared" si="10"/>
        <v>339.42857142857139</v>
      </c>
      <c r="T38">
        <f t="shared" si="11"/>
        <v>1165.7142857142862</v>
      </c>
      <c r="U38">
        <f t="shared" si="12"/>
        <v>2715.4285714285711</v>
      </c>
      <c r="V38">
        <f t="shared" si="13"/>
        <v>0</v>
      </c>
      <c r="W38">
        <f t="shared" si="14"/>
        <v>0</v>
      </c>
      <c r="X38">
        <f t="shared" si="15"/>
        <v>617.14285714285711</v>
      </c>
      <c r="Y38">
        <f t="shared" si="16"/>
        <v>663.42857142857144</v>
      </c>
      <c r="Z38">
        <f t="shared" si="17"/>
        <v>617.14285714285711</v>
      </c>
      <c r="AA38">
        <f t="shared" si="18"/>
        <v>663.42857142857144</v>
      </c>
      <c r="AB38">
        <f t="shared" si="19"/>
        <v>2882.25</v>
      </c>
      <c r="AC38">
        <f t="shared" si="20"/>
        <v>3150</v>
      </c>
      <c r="AD38">
        <f t="shared" si="21"/>
        <v>0</v>
      </c>
      <c r="AE38">
        <f t="shared" si="22"/>
        <v>0</v>
      </c>
      <c r="AF38">
        <f t="shared" si="23"/>
        <v>2882.25</v>
      </c>
      <c r="AG38">
        <f t="shared" si="24"/>
        <v>3150</v>
      </c>
      <c r="AH38">
        <f t="shared" si="25"/>
        <v>1800</v>
      </c>
      <c r="AI38">
        <f t="shared" si="26"/>
        <v>1860</v>
      </c>
      <c r="AJ38">
        <f t="shared" si="27"/>
        <v>0</v>
      </c>
      <c r="AK38">
        <f t="shared" si="28"/>
        <v>0</v>
      </c>
      <c r="AL38">
        <f t="shared" si="29"/>
        <v>1800</v>
      </c>
      <c r="AM38">
        <f t="shared" si="30"/>
        <v>1860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7881.0000000000009</v>
      </c>
      <c r="CW38">
        <f t="shared" si="91"/>
        <v>10011</v>
      </c>
      <c r="CX38">
        <f t="shared" si="91"/>
        <v>1270.3191428571431</v>
      </c>
      <c r="CY38">
        <f t="shared" si="91"/>
        <v>1614.2571428571428</v>
      </c>
      <c r="CZ38">
        <f t="shared" si="93"/>
        <v>9151.3191428571445</v>
      </c>
      <c r="DA38">
        <f t="shared" si="93"/>
        <v>11625.257142857143</v>
      </c>
    </row>
    <row r="39" spans="1:105" x14ac:dyDescent="0.35">
      <c r="I39" s="12">
        <f ca="1">'Required Capacity (Hide)'!E39</f>
        <v>44466</v>
      </c>
      <c r="J39">
        <f t="shared" si="1"/>
        <v>2178.7500000000005</v>
      </c>
      <c r="K39">
        <f t="shared" si="2"/>
        <v>2625</v>
      </c>
      <c r="L39">
        <f t="shared" si="3"/>
        <v>507.4620000000001</v>
      </c>
      <c r="M39">
        <f t="shared" si="4"/>
        <v>611.40000000000009</v>
      </c>
      <c r="N39">
        <f t="shared" si="5"/>
        <v>2686.2120000000004</v>
      </c>
      <c r="O39">
        <f t="shared" si="6"/>
        <v>3236.4</v>
      </c>
      <c r="P39">
        <f t="shared" si="7"/>
        <v>1020.0000000000005</v>
      </c>
      <c r="Q39">
        <f t="shared" si="8"/>
        <v>2375.9999999999995</v>
      </c>
      <c r="R39">
        <f t="shared" si="9"/>
        <v>145.71428571428578</v>
      </c>
      <c r="S39">
        <f t="shared" si="10"/>
        <v>339.42857142857139</v>
      </c>
      <c r="T39">
        <f t="shared" si="11"/>
        <v>1165.7142857142862</v>
      </c>
      <c r="U39">
        <f t="shared" si="12"/>
        <v>2715.4285714285711</v>
      </c>
      <c r="V39">
        <f t="shared" si="13"/>
        <v>0</v>
      </c>
      <c r="W39">
        <f t="shared" si="14"/>
        <v>0</v>
      </c>
      <c r="X39">
        <f t="shared" si="15"/>
        <v>617.14285714285711</v>
      </c>
      <c r="Y39">
        <f t="shared" si="16"/>
        <v>663.42857142857144</v>
      </c>
      <c r="Z39">
        <f t="shared" si="17"/>
        <v>617.14285714285711</v>
      </c>
      <c r="AA39">
        <f t="shared" si="18"/>
        <v>663.42857142857144</v>
      </c>
      <c r="AB39">
        <f t="shared" si="19"/>
        <v>2882.25</v>
      </c>
      <c r="AC39">
        <f t="shared" si="20"/>
        <v>3150</v>
      </c>
      <c r="AD39">
        <f t="shared" si="21"/>
        <v>0</v>
      </c>
      <c r="AE39">
        <f t="shared" si="22"/>
        <v>0</v>
      </c>
      <c r="AF39">
        <f t="shared" si="23"/>
        <v>2882.25</v>
      </c>
      <c r="AG39">
        <f t="shared" si="24"/>
        <v>3150</v>
      </c>
      <c r="AH39">
        <f t="shared" si="25"/>
        <v>1800</v>
      </c>
      <c r="AI39">
        <f t="shared" si="26"/>
        <v>1860</v>
      </c>
      <c r="AJ39">
        <f t="shared" si="27"/>
        <v>0</v>
      </c>
      <c r="AK39">
        <f t="shared" si="28"/>
        <v>0</v>
      </c>
      <c r="AL39">
        <f t="shared" si="29"/>
        <v>1800</v>
      </c>
      <c r="AM39">
        <f t="shared" si="30"/>
        <v>1860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7881.0000000000009</v>
      </c>
      <c r="CW39">
        <f t="shared" si="91"/>
        <v>10011</v>
      </c>
      <c r="CX39">
        <f t="shared" si="91"/>
        <v>1270.3191428571431</v>
      </c>
      <c r="CY39">
        <f t="shared" si="91"/>
        <v>1614.2571428571428</v>
      </c>
      <c r="CZ39">
        <f t="shared" si="93"/>
        <v>9151.3191428571445</v>
      </c>
      <c r="DA39">
        <f t="shared" si="93"/>
        <v>11625.257142857143</v>
      </c>
    </row>
    <row r="40" spans="1:105" x14ac:dyDescent="0.35">
      <c r="I40" s="12">
        <f ca="1">'Required Capacity (Hide)'!E40</f>
        <v>44473</v>
      </c>
      <c r="J40">
        <f t="shared" si="1"/>
        <v>2178.7500000000005</v>
      </c>
      <c r="K40">
        <f t="shared" si="2"/>
        <v>2625</v>
      </c>
      <c r="L40">
        <f t="shared" si="3"/>
        <v>507.4620000000001</v>
      </c>
      <c r="M40">
        <f t="shared" si="4"/>
        <v>611.40000000000009</v>
      </c>
      <c r="N40">
        <f t="shared" si="5"/>
        <v>2686.2120000000004</v>
      </c>
      <c r="O40">
        <f t="shared" si="6"/>
        <v>3236.4</v>
      </c>
      <c r="P40">
        <f t="shared" si="7"/>
        <v>1020.0000000000005</v>
      </c>
      <c r="Q40">
        <f t="shared" si="8"/>
        <v>2375.9999999999995</v>
      </c>
      <c r="R40">
        <f t="shared" si="9"/>
        <v>145.71428571428578</v>
      </c>
      <c r="S40">
        <f t="shared" si="10"/>
        <v>339.42857142857139</v>
      </c>
      <c r="T40">
        <f t="shared" si="11"/>
        <v>1165.7142857142862</v>
      </c>
      <c r="U40">
        <f t="shared" si="12"/>
        <v>2715.4285714285711</v>
      </c>
      <c r="V40">
        <f t="shared" si="13"/>
        <v>0</v>
      </c>
      <c r="W40">
        <f t="shared" si="14"/>
        <v>0</v>
      </c>
      <c r="X40">
        <f t="shared" si="15"/>
        <v>617.14285714285711</v>
      </c>
      <c r="Y40">
        <f t="shared" si="16"/>
        <v>663.42857142857144</v>
      </c>
      <c r="Z40">
        <f t="shared" si="17"/>
        <v>617.14285714285711</v>
      </c>
      <c r="AA40">
        <f t="shared" si="18"/>
        <v>663.42857142857144</v>
      </c>
      <c r="AB40">
        <f t="shared" si="19"/>
        <v>2882.25</v>
      </c>
      <c r="AC40">
        <f t="shared" si="20"/>
        <v>3150</v>
      </c>
      <c r="AD40">
        <f t="shared" si="21"/>
        <v>0</v>
      </c>
      <c r="AE40">
        <f t="shared" si="22"/>
        <v>0</v>
      </c>
      <c r="AF40">
        <f t="shared" si="23"/>
        <v>2882.25</v>
      </c>
      <c r="AG40">
        <f t="shared" si="24"/>
        <v>3150</v>
      </c>
      <c r="AH40">
        <f t="shared" si="25"/>
        <v>1800</v>
      </c>
      <c r="AI40">
        <f t="shared" si="26"/>
        <v>1860</v>
      </c>
      <c r="AJ40">
        <f t="shared" si="27"/>
        <v>0</v>
      </c>
      <c r="AK40">
        <f t="shared" si="28"/>
        <v>0</v>
      </c>
      <c r="AL40">
        <f t="shared" si="29"/>
        <v>1800</v>
      </c>
      <c r="AM40">
        <f t="shared" si="30"/>
        <v>1860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7881.0000000000009</v>
      </c>
      <c r="CW40">
        <f t="shared" si="91"/>
        <v>10011</v>
      </c>
      <c r="CX40">
        <f t="shared" si="91"/>
        <v>1270.3191428571431</v>
      </c>
      <c r="CY40">
        <f t="shared" si="91"/>
        <v>1614.2571428571428</v>
      </c>
      <c r="CZ40">
        <f t="shared" si="93"/>
        <v>9151.3191428571445</v>
      </c>
      <c r="DA40">
        <f t="shared" si="93"/>
        <v>11625.257142857143</v>
      </c>
    </row>
    <row r="41" spans="1:105" x14ac:dyDescent="0.35">
      <c r="I41" s="12">
        <f ca="1">'Required Capacity (Hide)'!E41</f>
        <v>44480</v>
      </c>
      <c r="J41">
        <f t="shared" si="1"/>
        <v>2178.7500000000005</v>
      </c>
      <c r="K41">
        <f t="shared" si="2"/>
        <v>2625</v>
      </c>
      <c r="L41">
        <f t="shared" si="3"/>
        <v>507.4620000000001</v>
      </c>
      <c r="M41">
        <f t="shared" si="4"/>
        <v>611.40000000000009</v>
      </c>
      <c r="N41">
        <f t="shared" si="5"/>
        <v>2686.2120000000004</v>
      </c>
      <c r="O41">
        <f t="shared" si="6"/>
        <v>3236.4</v>
      </c>
      <c r="P41">
        <f t="shared" si="7"/>
        <v>1020.0000000000005</v>
      </c>
      <c r="Q41">
        <f t="shared" si="8"/>
        <v>2375.9999999999995</v>
      </c>
      <c r="R41">
        <f t="shared" si="9"/>
        <v>145.71428571428578</v>
      </c>
      <c r="S41">
        <f t="shared" si="10"/>
        <v>339.42857142857139</v>
      </c>
      <c r="T41">
        <f t="shared" si="11"/>
        <v>1165.7142857142862</v>
      </c>
      <c r="U41">
        <f t="shared" si="12"/>
        <v>2715.4285714285711</v>
      </c>
      <c r="V41">
        <f t="shared" si="13"/>
        <v>0</v>
      </c>
      <c r="W41">
        <f t="shared" si="14"/>
        <v>0</v>
      </c>
      <c r="X41">
        <f t="shared" si="15"/>
        <v>617.14285714285711</v>
      </c>
      <c r="Y41">
        <f t="shared" si="16"/>
        <v>663.42857142857144</v>
      </c>
      <c r="Z41">
        <f t="shared" si="17"/>
        <v>617.14285714285711</v>
      </c>
      <c r="AA41">
        <f t="shared" si="18"/>
        <v>663.42857142857144</v>
      </c>
      <c r="AB41">
        <f t="shared" si="19"/>
        <v>2882.25</v>
      </c>
      <c r="AC41">
        <f t="shared" si="20"/>
        <v>3150</v>
      </c>
      <c r="AD41">
        <f t="shared" si="21"/>
        <v>0</v>
      </c>
      <c r="AE41">
        <f t="shared" si="22"/>
        <v>0</v>
      </c>
      <c r="AF41">
        <f t="shared" si="23"/>
        <v>2882.25</v>
      </c>
      <c r="AG41">
        <f t="shared" si="24"/>
        <v>3150</v>
      </c>
      <c r="AH41">
        <f t="shared" si="25"/>
        <v>1800</v>
      </c>
      <c r="AI41">
        <f t="shared" si="26"/>
        <v>1860</v>
      </c>
      <c r="AJ41">
        <f t="shared" si="27"/>
        <v>0</v>
      </c>
      <c r="AK41">
        <f t="shared" si="28"/>
        <v>0</v>
      </c>
      <c r="AL41">
        <f t="shared" si="29"/>
        <v>1800</v>
      </c>
      <c r="AM41">
        <f t="shared" si="30"/>
        <v>1860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7881.0000000000009</v>
      </c>
      <c r="CW41">
        <f t="shared" si="91"/>
        <v>10011</v>
      </c>
      <c r="CX41">
        <f t="shared" si="91"/>
        <v>1270.3191428571431</v>
      </c>
      <c r="CY41">
        <f t="shared" si="91"/>
        <v>1614.2571428571428</v>
      </c>
      <c r="CZ41">
        <f t="shared" si="93"/>
        <v>9151.3191428571445</v>
      </c>
      <c r="DA41">
        <f t="shared" si="93"/>
        <v>11625.257142857143</v>
      </c>
    </row>
    <row r="42" spans="1:105" x14ac:dyDescent="0.35">
      <c r="I42" s="12">
        <f ca="1">'Required Capacity (Hide)'!E42</f>
        <v>44487</v>
      </c>
      <c r="J42">
        <f t="shared" si="1"/>
        <v>2178.7500000000005</v>
      </c>
      <c r="K42">
        <f t="shared" si="2"/>
        <v>2625</v>
      </c>
      <c r="L42">
        <f t="shared" si="3"/>
        <v>507.4620000000001</v>
      </c>
      <c r="M42">
        <f t="shared" si="4"/>
        <v>611.40000000000009</v>
      </c>
      <c r="N42">
        <f t="shared" si="5"/>
        <v>2686.2120000000004</v>
      </c>
      <c r="O42">
        <f t="shared" si="6"/>
        <v>3236.4</v>
      </c>
      <c r="P42">
        <f t="shared" si="7"/>
        <v>1020.0000000000005</v>
      </c>
      <c r="Q42">
        <f t="shared" si="8"/>
        <v>2375.9999999999995</v>
      </c>
      <c r="R42">
        <f t="shared" si="9"/>
        <v>145.71428571428578</v>
      </c>
      <c r="S42">
        <f t="shared" si="10"/>
        <v>339.42857142857139</v>
      </c>
      <c r="T42">
        <f t="shared" si="11"/>
        <v>1165.7142857142862</v>
      </c>
      <c r="U42">
        <f t="shared" si="12"/>
        <v>2715.4285714285711</v>
      </c>
      <c r="V42">
        <f t="shared" si="13"/>
        <v>0</v>
      </c>
      <c r="W42">
        <f t="shared" si="14"/>
        <v>0</v>
      </c>
      <c r="X42">
        <f t="shared" si="15"/>
        <v>617.14285714285711</v>
      </c>
      <c r="Y42">
        <f t="shared" si="16"/>
        <v>663.42857142857144</v>
      </c>
      <c r="Z42">
        <f t="shared" si="17"/>
        <v>617.14285714285711</v>
      </c>
      <c r="AA42">
        <f t="shared" si="18"/>
        <v>663.42857142857144</v>
      </c>
      <c r="AB42">
        <f t="shared" si="19"/>
        <v>2882.25</v>
      </c>
      <c r="AC42">
        <f t="shared" si="20"/>
        <v>3150</v>
      </c>
      <c r="AD42">
        <f t="shared" si="21"/>
        <v>0</v>
      </c>
      <c r="AE42">
        <f t="shared" si="22"/>
        <v>0</v>
      </c>
      <c r="AF42">
        <f t="shared" si="23"/>
        <v>2882.25</v>
      </c>
      <c r="AG42">
        <f t="shared" si="24"/>
        <v>3150</v>
      </c>
      <c r="AH42">
        <f t="shared" si="25"/>
        <v>1800</v>
      </c>
      <c r="AI42">
        <f t="shared" si="26"/>
        <v>1860</v>
      </c>
      <c r="AJ42">
        <f t="shared" si="27"/>
        <v>0</v>
      </c>
      <c r="AK42">
        <f t="shared" si="28"/>
        <v>0</v>
      </c>
      <c r="AL42">
        <f t="shared" si="29"/>
        <v>1800</v>
      </c>
      <c r="AM42">
        <f t="shared" si="30"/>
        <v>1860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7881.0000000000009</v>
      </c>
      <c r="CW42">
        <f t="shared" si="91"/>
        <v>10011</v>
      </c>
      <c r="CX42">
        <f t="shared" si="91"/>
        <v>1270.3191428571431</v>
      </c>
      <c r="CY42">
        <f t="shared" si="91"/>
        <v>1614.2571428571428</v>
      </c>
      <c r="CZ42">
        <f t="shared" si="93"/>
        <v>9151.3191428571445</v>
      </c>
      <c r="DA42">
        <f t="shared" si="93"/>
        <v>11625.257142857143</v>
      </c>
    </row>
    <row r="43" spans="1:105" x14ac:dyDescent="0.35">
      <c r="I43" s="12">
        <f ca="1">'Required Capacity (Hide)'!E43</f>
        <v>44494</v>
      </c>
      <c r="J43">
        <f t="shared" si="1"/>
        <v>2178.7500000000005</v>
      </c>
      <c r="K43">
        <f t="shared" si="2"/>
        <v>2625</v>
      </c>
      <c r="L43">
        <f t="shared" si="3"/>
        <v>507.4620000000001</v>
      </c>
      <c r="M43">
        <f t="shared" si="4"/>
        <v>611.40000000000009</v>
      </c>
      <c r="N43">
        <f t="shared" si="5"/>
        <v>2686.2120000000004</v>
      </c>
      <c r="O43">
        <f t="shared" si="6"/>
        <v>3236.4</v>
      </c>
      <c r="P43">
        <f t="shared" si="7"/>
        <v>1020.0000000000005</v>
      </c>
      <c r="Q43">
        <f t="shared" si="8"/>
        <v>2375.9999999999995</v>
      </c>
      <c r="R43">
        <f t="shared" si="9"/>
        <v>145.71428571428578</v>
      </c>
      <c r="S43">
        <f t="shared" si="10"/>
        <v>339.42857142857139</v>
      </c>
      <c r="T43">
        <f t="shared" si="11"/>
        <v>1165.7142857142862</v>
      </c>
      <c r="U43">
        <f t="shared" si="12"/>
        <v>2715.4285714285711</v>
      </c>
      <c r="V43">
        <f t="shared" si="13"/>
        <v>0</v>
      </c>
      <c r="W43">
        <f t="shared" si="14"/>
        <v>0</v>
      </c>
      <c r="X43">
        <f t="shared" si="15"/>
        <v>617.14285714285711</v>
      </c>
      <c r="Y43">
        <f t="shared" si="16"/>
        <v>663.42857142857144</v>
      </c>
      <c r="Z43">
        <f t="shared" si="17"/>
        <v>617.14285714285711</v>
      </c>
      <c r="AA43">
        <f t="shared" si="18"/>
        <v>663.42857142857144</v>
      </c>
      <c r="AB43">
        <f t="shared" si="19"/>
        <v>2882.25</v>
      </c>
      <c r="AC43">
        <f t="shared" si="20"/>
        <v>3150</v>
      </c>
      <c r="AD43">
        <f t="shared" si="21"/>
        <v>0</v>
      </c>
      <c r="AE43">
        <f t="shared" si="22"/>
        <v>0</v>
      </c>
      <c r="AF43">
        <f t="shared" si="23"/>
        <v>2882.25</v>
      </c>
      <c r="AG43">
        <f t="shared" si="24"/>
        <v>3150</v>
      </c>
      <c r="AH43">
        <f t="shared" si="25"/>
        <v>1800</v>
      </c>
      <c r="AI43">
        <f t="shared" si="26"/>
        <v>1860</v>
      </c>
      <c r="AJ43">
        <f t="shared" si="27"/>
        <v>0</v>
      </c>
      <c r="AK43">
        <f t="shared" si="28"/>
        <v>0</v>
      </c>
      <c r="AL43">
        <f t="shared" si="29"/>
        <v>1800</v>
      </c>
      <c r="AM43">
        <f t="shared" si="30"/>
        <v>1860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7881.0000000000009</v>
      </c>
      <c r="CW43">
        <f t="shared" si="91"/>
        <v>10011</v>
      </c>
      <c r="CX43">
        <f t="shared" si="91"/>
        <v>1270.3191428571431</v>
      </c>
      <c r="CY43">
        <f t="shared" si="91"/>
        <v>1614.2571428571428</v>
      </c>
      <c r="CZ43">
        <f t="shared" si="93"/>
        <v>9151.3191428571445</v>
      </c>
      <c r="DA43">
        <f t="shared" si="93"/>
        <v>11625.257142857143</v>
      </c>
    </row>
    <row r="44" spans="1:105" x14ac:dyDescent="0.35">
      <c r="I44" s="12">
        <f ca="1">'Required Capacity (Hide)'!E44</f>
        <v>44501</v>
      </c>
      <c r="J44">
        <f t="shared" si="1"/>
        <v>2178.7500000000005</v>
      </c>
      <c r="K44">
        <f t="shared" si="2"/>
        <v>2625</v>
      </c>
      <c r="L44">
        <f t="shared" si="3"/>
        <v>507.4620000000001</v>
      </c>
      <c r="M44">
        <f t="shared" si="4"/>
        <v>611.40000000000009</v>
      </c>
      <c r="N44">
        <f t="shared" si="5"/>
        <v>2686.2120000000004</v>
      </c>
      <c r="O44">
        <f t="shared" si="6"/>
        <v>3236.4</v>
      </c>
      <c r="P44">
        <f t="shared" si="7"/>
        <v>1020.0000000000005</v>
      </c>
      <c r="Q44">
        <f t="shared" si="8"/>
        <v>2375.9999999999995</v>
      </c>
      <c r="R44">
        <f t="shared" si="9"/>
        <v>145.71428571428578</v>
      </c>
      <c r="S44">
        <f t="shared" si="10"/>
        <v>339.42857142857139</v>
      </c>
      <c r="T44">
        <f t="shared" si="11"/>
        <v>1165.7142857142862</v>
      </c>
      <c r="U44">
        <f t="shared" si="12"/>
        <v>2715.4285714285711</v>
      </c>
      <c r="V44">
        <f t="shared" si="13"/>
        <v>0</v>
      </c>
      <c r="W44">
        <f t="shared" si="14"/>
        <v>0</v>
      </c>
      <c r="X44">
        <f t="shared" si="15"/>
        <v>617.14285714285711</v>
      </c>
      <c r="Y44">
        <f t="shared" si="16"/>
        <v>663.42857142857144</v>
      </c>
      <c r="Z44">
        <f t="shared" si="17"/>
        <v>617.14285714285711</v>
      </c>
      <c r="AA44">
        <f t="shared" si="18"/>
        <v>663.42857142857144</v>
      </c>
      <c r="AB44">
        <f t="shared" si="19"/>
        <v>2882.25</v>
      </c>
      <c r="AC44">
        <f t="shared" si="20"/>
        <v>3150</v>
      </c>
      <c r="AD44">
        <f t="shared" si="21"/>
        <v>0</v>
      </c>
      <c r="AE44">
        <f t="shared" si="22"/>
        <v>0</v>
      </c>
      <c r="AF44">
        <f t="shared" si="23"/>
        <v>2882.25</v>
      </c>
      <c r="AG44">
        <f t="shared" si="24"/>
        <v>3150</v>
      </c>
      <c r="AH44">
        <f t="shared" si="25"/>
        <v>1800</v>
      </c>
      <c r="AI44">
        <f t="shared" si="26"/>
        <v>1860</v>
      </c>
      <c r="AJ44">
        <f t="shared" si="27"/>
        <v>0</v>
      </c>
      <c r="AK44">
        <f t="shared" si="28"/>
        <v>0</v>
      </c>
      <c r="AL44">
        <f t="shared" si="29"/>
        <v>1800</v>
      </c>
      <c r="AM44">
        <f t="shared" si="30"/>
        <v>1860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7881.0000000000009</v>
      </c>
      <c r="CW44">
        <f t="shared" si="91"/>
        <v>10011</v>
      </c>
      <c r="CX44">
        <f t="shared" si="91"/>
        <v>1270.3191428571431</v>
      </c>
      <c r="CY44">
        <f t="shared" si="91"/>
        <v>1614.2571428571428</v>
      </c>
      <c r="CZ44">
        <f t="shared" si="93"/>
        <v>9151.3191428571445</v>
      </c>
      <c r="DA44">
        <f t="shared" si="93"/>
        <v>11625.257142857143</v>
      </c>
    </row>
    <row r="45" spans="1:105" x14ac:dyDescent="0.35">
      <c r="I45" s="12">
        <f ca="1">'Required Capacity (Hide)'!E45</f>
        <v>44508</v>
      </c>
      <c r="J45">
        <f t="shared" si="1"/>
        <v>2178.7500000000005</v>
      </c>
      <c r="K45">
        <f t="shared" si="2"/>
        <v>2625</v>
      </c>
      <c r="L45">
        <f t="shared" si="3"/>
        <v>507.4620000000001</v>
      </c>
      <c r="M45">
        <f t="shared" si="4"/>
        <v>611.40000000000009</v>
      </c>
      <c r="N45">
        <f t="shared" si="5"/>
        <v>2686.2120000000004</v>
      </c>
      <c r="O45">
        <f t="shared" si="6"/>
        <v>3236.4</v>
      </c>
      <c r="P45">
        <f t="shared" si="7"/>
        <v>1020.0000000000005</v>
      </c>
      <c r="Q45">
        <f t="shared" si="8"/>
        <v>2375.9999999999995</v>
      </c>
      <c r="R45">
        <f t="shared" si="9"/>
        <v>145.71428571428578</v>
      </c>
      <c r="S45">
        <f t="shared" si="10"/>
        <v>339.42857142857139</v>
      </c>
      <c r="T45">
        <f t="shared" si="11"/>
        <v>1165.7142857142862</v>
      </c>
      <c r="U45">
        <f t="shared" si="12"/>
        <v>2715.4285714285711</v>
      </c>
      <c r="V45">
        <f t="shared" si="13"/>
        <v>0</v>
      </c>
      <c r="W45">
        <f t="shared" si="14"/>
        <v>0</v>
      </c>
      <c r="X45">
        <f t="shared" si="15"/>
        <v>617.14285714285711</v>
      </c>
      <c r="Y45">
        <f t="shared" si="16"/>
        <v>663.42857142857144</v>
      </c>
      <c r="Z45">
        <f t="shared" si="17"/>
        <v>617.14285714285711</v>
      </c>
      <c r="AA45">
        <f t="shared" si="18"/>
        <v>663.42857142857144</v>
      </c>
      <c r="AB45">
        <f t="shared" si="19"/>
        <v>2882.25</v>
      </c>
      <c r="AC45">
        <f t="shared" si="20"/>
        <v>3150</v>
      </c>
      <c r="AD45">
        <f t="shared" si="21"/>
        <v>0</v>
      </c>
      <c r="AE45">
        <f t="shared" si="22"/>
        <v>0</v>
      </c>
      <c r="AF45">
        <f t="shared" si="23"/>
        <v>2882.25</v>
      </c>
      <c r="AG45">
        <f t="shared" si="24"/>
        <v>3150</v>
      </c>
      <c r="AH45">
        <f t="shared" si="25"/>
        <v>1800</v>
      </c>
      <c r="AI45">
        <f t="shared" si="26"/>
        <v>1860</v>
      </c>
      <c r="AJ45">
        <f t="shared" si="27"/>
        <v>0</v>
      </c>
      <c r="AK45">
        <f t="shared" si="28"/>
        <v>0</v>
      </c>
      <c r="AL45">
        <f t="shared" si="29"/>
        <v>1800</v>
      </c>
      <c r="AM45">
        <f t="shared" si="30"/>
        <v>1860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7881.0000000000009</v>
      </c>
      <c r="CW45">
        <f t="shared" si="91"/>
        <v>10011</v>
      </c>
      <c r="CX45">
        <f t="shared" si="91"/>
        <v>1270.3191428571431</v>
      </c>
      <c r="CY45">
        <f t="shared" si="91"/>
        <v>1614.2571428571428</v>
      </c>
      <c r="CZ45">
        <f t="shared" si="93"/>
        <v>9151.3191428571445</v>
      </c>
      <c r="DA45">
        <f t="shared" si="93"/>
        <v>11625.257142857143</v>
      </c>
    </row>
    <row r="46" spans="1:105" x14ac:dyDescent="0.35">
      <c r="I46" s="12">
        <f ca="1">'Required Capacity (Hide)'!E46</f>
        <v>44515</v>
      </c>
      <c r="J46">
        <f t="shared" si="1"/>
        <v>2178.7500000000005</v>
      </c>
      <c r="K46">
        <f t="shared" si="2"/>
        <v>2625</v>
      </c>
      <c r="L46">
        <f t="shared" si="3"/>
        <v>507.4620000000001</v>
      </c>
      <c r="M46">
        <f t="shared" si="4"/>
        <v>611.40000000000009</v>
      </c>
      <c r="N46">
        <f t="shared" si="5"/>
        <v>2686.2120000000004</v>
      </c>
      <c r="O46">
        <f t="shared" si="6"/>
        <v>3236.4</v>
      </c>
      <c r="P46">
        <f t="shared" si="7"/>
        <v>1020.0000000000005</v>
      </c>
      <c r="Q46">
        <f t="shared" si="8"/>
        <v>2375.9999999999995</v>
      </c>
      <c r="R46">
        <f t="shared" si="9"/>
        <v>145.71428571428578</v>
      </c>
      <c r="S46">
        <f t="shared" si="10"/>
        <v>339.42857142857139</v>
      </c>
      <c r="T46">
        <f t="shared" si="11"/>
        <v>1165.7142857142862</v>
      </c>
      <c r="U46">
        <f t="shared" si="12"/>
        <v>2715.4285714285711</v>
      </c>
      <c r="V46">
        <f t="shared" si="13"/>
        <v>0</v>
      </c>
      <c r="W46">
        <f t="shared" si="14"/>
        <v>0</v>
      </c>
      <c r="X46">
        <f t="shared" si="15"/>
        <v>617.14285714285711</v>
      </c>
      <c r="Y46">
        <f t="shared" si="16"/>
        <v>663.42857142857144</v>
      </c>
      <c r="Z46">
        <f t="shared" si="17"/>
        <v>617.14285714285711</v>
      </c>
      <c r="AA46">
        <f t="shared" si="18"/>
        <v>663.42857142857144</v>
      </c>
      <c r="AB46">
        <f t="shared" si="19"/>
        <v>2882.25</v>
      </c>
      <c r="AC46">
        <f t="shared" si="20"/>
        <v>3150</v>
      </c>
      <c r="AD46">
        <f t="shared" si="21"/>
        <v>0</v>
      </c>
      <c r="AE46">
        <f t="shared" si="22"/>
        <v>0</v>
      </c>
      <c r="AF46">
        <f t="shared" si="23"/>
        <v>2882.25</v>
      </c>
      <c r="AG46">
        <f t="shared" si="24"/>
        <v>3150</v>
      </c>
      <c r="AH46">
        <f t="shared" si="25"/>
        <v>1800</v>
      </c>
      <c r="AI46">
        <f t="shared" si="26"/>
        <v>1860</v>
      </c>
      <c r="AJ46">
        <f t="shared" si="27"/>
        <v>0</v>
      </c>
      <c r="AK46">
        <f t="shared" si="28"/>
        <v>0</v>
      </c>
      <c r="AL46">
        <f t="shared" si="29"/>
        <v>1800</v>
      </c>
      <c r="AM46">
        <f t="shared" si="30"/>
        <v>1860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7881.0000000000009</v>
      </c>
      <c r="CW46">
        <f t="shared" si="91"/>
        <v>10011</v>
      </c>
      <c r="CX46">
        <f t="shared" si="91"/>
        <v>1270.3191428571431</v>
      </c>
      <c r="CY46">
        <f t="shared" si="91"/>
        <v>1614.2571428571428</v>
      </c>
      <c r="CZ46">
        <f t="shared" si="93"/>
        <v>9151.3191428571445</v>
      </c>
      <c r="DA46">
        <f t="shared" si="93"/>
        <v>11625.257142857143</v>
      </c>
    </row>
    <row r="47" spans="1:105" x14ac:dyDescent="0.35">
      <c r="I47" s="12">
        <f ca="1">'Required Capacity (Hide)'!E47</f>
        <v>44522</v>
      </c>
      <c r="J47">
        <f t="shared" si="1"/>
        <v>2178.7500000000005</v>
      </c>
      <c r="K47">
        <f t="shared" si="2"/>
        <v>2625</v>
      </c>
      <c r="L47">
        <f t="shared" si="3"/>
        <v>507.4620000000001</v>
      </c>
      <c r="M47">
        <f t="shared" si="4"/>
        <v>611.40000000000009</v>
      </c>
      <c r="N47">
        <f t="shared" si="5"/>
        <v>2686.2120000000004</v>
      </c>
      <c r="O47">
        <f t="shared" si="6"/>
        <v>3236.4</v>
      </c>
      <c r="P47">
        <f t="shared" si="7"/>
        <v>1020.0000000000005</v>
      </c>
      <c r="Q47">
        <f t="shared" si="8"/>
        <v>2375.9999999999995</v>
      </c>
      <c r="R47">
        <f t="shared" si="9"/>
        <v>145.71428571428578</v>
      </c>
      <c r="S47">
        <f t="shared" si="10"/>
        <v>339.42857142857139</v>
      </c>
      <c r="T47">
        <f t="shared" si="11"/>
        <v>1165.7142857142862</v>
      </c>
      <c r="U47">
        <f t="shared" si="12"/>
        <v>2715.4285714285711</v>
      </c>
      <c r="V47">
        <f t="shared" si="13"/>
        <v>0</v>
      </c>
      <c r="W47">
        <f t="shared" si="14"/>
        <v>0</v>
      </c>
      <c r="X47">
        <f t="shared" si="15"/>
        <v>617.14285714285711</v>
      </c>
      <c r="Y47">
        <f t="shared" si="16"/>
        <v>663.42857142857144</v>
      </c>
      <c r="Z47">
        <f t="shared" si="17"/>
        <v>617.14285714285711</v>
      </c>
      <c r="AA47">
        <f t="shared" si="18"/>
        <v>663.42857142857144</v>
      </c>
      <c r="AB47">
        <f t="shared" si="19"/>
        <v>2882.25</v>
      </c>
      <c r="AC47">
        <f t="shared" si="20"/>
        <v>3150</v>
      </c>
      <c r="AD47">
        <f t="shared" si="21"/>
        <v>0</v>
      </c>
      <c r="AE47">
        <f t="shared" si="22"/>
        <v>0</v>
      </c>
      <c r="AF47">
        <f t="shared" si="23"/>
        <v>2882.25</v>
      </c>
      <c r="AG47">
        <f t="shared" si="24"/>
        <v>3150</v>
      </c>
      <c r="AH47">
        <f t="shared" si="25"/>
        <v>1800</v>
      </c>
      <c r="AI47">
        <f t="shared" si="26"/>
        <v>1860</v>
      </c>
      <c r="AJ47">
        <f t="shared" si="27"/>
        <v>0</v>
      </c>
      <c r="AK47">
        <f t="shared" si="28"/>
        <v>0</v>
      </c>
      <c r="AL47">
        <f t="shared" si="29"/>
        <v>1800</v>
      </c>
      <c r="AM47">
        <f t="shared" si="30"/>
        <v>1860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7881.0000000000009</v>
      </c>
      <c r="CW47">
        <f t="shared" si="91"/>
        <v>10011</v>
      </c>
      <c r="CX47">
        <f t="shared" si="91"/>
        <v>1270.3191428571431</v>
      </c>
      <c r="CY47">
        <f t="shared" si="91"/>
        <v>1614.2571428571428</v>
      </c>
      <c r="CZ47">
        <f t="shared" si="93"/>
        <v>9151.3191428571445</v>
      </c>
      <c r="DA47">
        <f t="shared" si="93"/>
        <v>11625.257142857143</v>
      </c>
    </row>
    <row r="48" spans="1:105" x14ac:dyDescent="0.35">
      <c r="I48" s="12">
        <f ca="1">'Required Capacity (Hide)'!E48</f>
        <v>44529</v>
      </c>
      <c r="J48">
        <f t="shared" si="1"/>
        <v>2178.7500000000005</v>
      </c>
      <c r="K48">
        <f t="shared" si="2"/>
        <v>2625</v>
      </c>
      <c r="L48">
        <f t="shared" si="3"/>
        <v>507.4620000000001</v>
      </c>
      <c r="M48">
        <f t="shared" si="4"/>
        <v>611.40000000000009</v>
      </c>
      <c r="N48">
        <f t="shared" si="5"/>
        <v>2686.2120000000004</v>
      </c>
      <c r="O48">
        <f t="shared" si="6"/>
        <v>3236.4</v>
      </c>
      <c r="P48">
        <f t="shared" si="7"/>
        <v>1020.0000000000005</v>
      </c>
      <c r="Q48">
        <f t="shared" si="8"/>
        <v>2375.9999999999995</v>
      </c>
      <c r="R48">
        <f t="shared" si="9"/>
        <v>145.71428571428578</v>
      </c>
      <c r="S48">
        <f t="shared" si="10"/>
        <v>339.42857142857139</v>
      </c>
      <c r="T48">
        <f t="shared" si="11"/>
        <v>1165.7142857142862</v>
      </c>
      <c r="U48">
        <f t="shared" si="12"/>
        <v>2715.4285714285711</v>
      </c>
      <c r="V48">
        <f t="shared" si="13"/>
        <v>0</v>
      </c>
      <c r="W48">
        <f t="shared" si="14"/>
        <v>0</v>
      </c>
      <c r="X48">
        <f t="shared" si="15"/>
        <v>617.14285714285711</v>
      </c>
      <c r="Y48">
        <f t="shared" si="16"/>
        <v>663.42857142857144</v>
      </c>
      <c r="Z48">
        <f t="shared" si="17"/>
        <v>617.14285714285711</v>
      </c>
      <c r="AA48">
        <f t="shared" si="18"/>
        <v>663.42857142857144</v>
      </c>
      <c r="AB48">
        <f t="shared" si="19"/>
        <v>2882.25</v>
      </c>
      <c r="AC48">
        <f t="shared" si="20"/>
        <v>3150</v>
      </c>
      <c r="AD48">
        <f t="shared" si="21"/>
        <v>0</v>
      </c>
      <c r="AE48">
        <f t="shared" si="22"/>
        <v>0</v>
      </c>
      <c r="AF48">
        <f t="shared" si="23"/>
        <v>2882.25</v>
      </c>
      <c r="AG48">
        <f t="shared" si="24"/>
        <v>3150</v>
      </c>
      <c r="AH48">
        <f t="shared" si="25"/>
        <v>1800</v>
      </c>
      <c r="AI48">
        <f t="shared" si="26"/>
        <v>1860</v>
      </c>
      <c r="AJ48">
        <f t="shared" si="27"/>
        <v>0</v>
      </c>
      <c r="AK48">
        <f t="shared" si="28"/>
        <v>0</v>
      </c>
      <c r="AL48">
        <f t="shared" si="29"/>
        <v>1800</v>
      </c>
      <c r="AM48">
        <f t="shared" si="30"/>
        <v>1860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7881.0000000000009</v>
      </c>
      <c r="CW48">
        <f t="shared" si="91"/>
        <v>10011</v>
      </c>
      <c r="CX48">
        <f t="shared" si="91"/>
        <v>1270.3191428571431</v>
      </c>
      <c r="CY48">
        <f t="shared" si="91"/>
        <v>1614.2571428571428</v>
      </c>
      <c r="CZ48">
        <f t="shared" si="93"/>
        <v>9151.3191428571445</v>
      </c>
      <c r="DA48">
        <f t="shared" si="93"/>
        <v>11625.257142857143</v>
      </c>
    </row>
    <row r="49" spans="8:105" x14ac:dyDescent="0.35">
      <c r="I49" s="12">
        <f ca="1">'Required Capacity (Hide)'!E49</f>
        <v>44536</v>
      </c>
      <c r="J49">
        <f t="shared" si="1"/>
        <v>2178.7500000000005</v>
      </c>
      <c r="K49">
        <f t="shared" si="2"/>
        <v>2625</v>
      </c>
      <c r="L49">
        <f t="shared" si="3"/>
        <v>507.4620000000001</v>
      </c>
      <c r="M49">
        <f t="shared" si="4"/>
        <v>611.40000000000009</v>
      </c>
      <c r="N49">
        <f t="shared" si="5"/>
        <v>2686.2120000000004</v>
      </c>
      <c r="O49">
        <f t="shared" si="6"/>
        <v>3236.4</v>
      </c>
      <c r="P49">
        <f t="shared" si="7"/>
        <v>1020.0000000000005</v>
      </c>
      <c r="Q49">
        <f t="shared" si="8"/>
        <v>2375.9999999999995</v>
      </c>
      <c r="R49">
        <f t="shared" si="9"/>
        <v>145.71428571428578</v>
      </c>
      <c r="S49">
        <f t="shared" si="10"/>
        <v>339.42857142857139</v>
      </c>
      <c r="T49">
        <f t="shared" si="11"/>
        <v>1165.7142857142862</v>
      </c>
      <c r="U49">
        <f t="shared" si="12"/>
        <v>2715.4285714285711</v>
      </c>
      <c r="V49">
        <f t="shared" si="13"/>
        <v>0</v>
      </c>
      <c r="W49">
        <f t="shared" si="14"/>
        <v>0</v>
      </c>
      <c r="X49">
        <f t="shared" si="15"/>
        <v>617.14285714285711</v>
      </c>
      <c r="Y49">
        <f t="shared" si="16"/>
        <v>663.42857142857144</v>
      </c>
      <c r="Z49">
        <f t="shared" si="17"/>
        <v>617.14285714285711</v>
      </c>
      <c r="AA49">
        <f t="shared" si="18"/>
        <v>663.42857142857144</v>
      </c>
      <c r="AB49">
        <f t="shared" si="19"/>
        <v>2882.25</v>
      </c>
      <c r="AC49">
        <f t="shared" si="20"/>
        <v>3150</v>
      </c>
      <c r="AD49">
        <f t="shared" si="21"/>
        <v>0</v>
      </c>
      <c r="AE49">
        <f t="shared" si="22"/>
        <v>0</v>
      </c>
      <c r="AF49">
        <f t="shared" si="23"/>
        <v>2882.25</v>
      </c>
      <c r="AG49">
        <f t="shared" si="24"/>
        <v>3150</v>
      </c>
      <c r="AH49">
        <f t="shared" si="25"/>
        <v>1800</v>
      </c>
      <c r="AI49">
        <f t="shared" si="26"/>
        <v>1860</v>
      </c>
      <c r="AJ49">
        <f t="shared" si="27"/>
        <v>0</v>
      </c>
      <c r="AK49">
        <f t="shared" si="28"/>
        <v>0</v>
      </c>
      <c r="AL49">
        <f t="shared" si="29"/>
        <v>1800</v>
      </c>
      <c r="AM49">
        <f t="shared" si="30"/>
        <v>1860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7881.0000000000009</v>
      </c>
      <c r="CW49">
        <f t="shared" si="91"/>
        <v>10011</v>
      </c>
      <c r="CX49">
        <f t="shared" si="91"/>
        <v>1270.3191428571431</v>
      </c>
      <c r="CY49">
        <f t="shared" si="91"/>
        <v>1614.2571428571428</v>
      </c>
      <c r="CZ49">
        <f t="shared" si="93"/>
        <v>9151.3191428571445</v>
      </c>
      <c r="DA49">
        <f t="shared" si="93"/>
        <v>11625.257142857143</v>
      </c>
    </row>
    <row r="50" spans="8:105" x14ac:dyDescent="0.35">
      <c r="I50" s="12">
        <f ca="1">'Required Capacity (Hide)'!E50</f>
        <v>44543</v>
      </c>
      <c r="J50">
        <f t="shared" si="1"/>
        <v>2178.7500000000005</v>
      </c>
      <c r="K50">
        <f t="shared" si="2"/>
        <v>2625</v>
      </c>
      <c r="L50">
        <f t="shared" si="3"/>
        <v>507.4620000000001</v>
      </c>
      <c r="M50">
        <f t="shared" si="4"/>
        <v>611.40000000000009</v>
      </c>
      <c r="N50">
        <f t="shared" si="5"/>
        <v>2686.2120000000004</v>
      </c>
      <c r="O50">
        <f t="shared" si="6"/>
        <v>3236.4</v>
      </c>
      <c r="P50">
        <f t="shared" si="7"/>
        <v>1020.0000000000005</v>
      </c>
      <c r="Q50">
        <f t="shared" si="8"/>
        <v>2375.9999999999995</v>
      </c>
      <c r="R50">
        <f t="shared" si="9"/>
        <v>145.71428571428578</v>
      </c>
      <c r="S50">
        <f t="shared" si="10"/>
        <v>339.42857142857139</v>
      </c>
      <c r="T50">
        <f t="shared" si="11"/>
        <v>1165.7142857142862</v>
      </c>
      <c r="U50">
        <f t="shared" si="12"/>
        <v>2715.4285714285711</v>
      </c>
      <c r="V50">
        <f t="shared" si="13"/>
        <v>0</v>
      </c>
      <c r="W50">
        <f t="shared" si="14"/>
        <v>0</v>
      </c>
      <c r="X50">
        <f t="shared" si="15"/>
        <v>617.14285714285711</v>
      </c>
      <c r="Y50">
        <f t="shared" si="16"/>
        <v>663.42857142857144</v>
      </c>
      <c r="Z50">
        <f t="shared" si="17"/>
        <v>617.14285714285711</v>
      </c>
      <c r="AA50">
        <f t="shared" si="18"/>
        <v>663.42857142857144</v>
      </c>
      <c r="AB50">
        <f t="shared" si="19"/>
        <v>2882.25</v>
      </c>
      <c r="AC50">
        <f t="shared" si="20"/>
        <v>3150</v>
      </c>
      <c r="AD50">
        <f t="shared" si="21"/>
        <v>0</v>
      </c>
      <c r="AE50">
        <f t="shared" si="22"/>
        <v>0</v>
      </c>
      <c r="AF50">
        <f t="shared" si="23"/>
        <v>2882.25</v>
      </c>
      <c r="AG50">
        <f t="shared" si="24"/>
        <v>3150</v>
      </c>
      <c r="AH50">
        <f t="shared" si="25"/>
        <v>1800</v>
      </c>
      <c r="AI50">
        <f t="shared" si="26"/>
        <v>1860</v>
      </c>
      <c r="AJ50">
        <f t="shared" si="27"/>
        <v>0</v>
      </c>
      <c r="AK50">
        <f t="shared" si="28"/>
        <v>0</v>
      </c>
      <c r="AL50">
        <f t="shared" si="29"/>
        <v>1800</v>
      </c>
      <c r="AM50">
        <f t="shared" si="30"/>
        <v>1860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7881.0000000000009</v>
      </c>
      <c r="CW50">
        <f t="shared" si="91"/>
        <v>10011</v>
      </c>
      <c r="CX50">
        <f t="shared" si="91"/>
        <v>1270.3191428571431</v>
      </c>
      <c r="CY50">
        <f t="shared" si="91"/>
        <v>1614.2571428571428</v>
      </c>
      <c r="CZ50">
        <f t="shared" si="93"/>
        <v>9151.3191428571445</v>
      </c>
      <c r="DA50">
        <f t="shared" si="93"/>
        <v>11625.257142857143</v>
      </c>
    </row>
    <row r="51" spans="8:105" x14ac:dyDescent="0.35">
      <c r="I51" s="12">
        <f ca="1">'Required Capacity (Hide)'!E51</f>
        <v>44550</v>
      </c>
      <c r="J51">
        <f t="shared" si="1"/>
        <v>2178.7500000000005</v>
      </c>
      <c r="K51">
        <f t="shared" si="2"/>
        <v>2625</v>
      </c>
      <c r="L51">
        <f t="shared" si="3"/>
        <v>507.4620000000001</v>
      </c>
      <c r="M51">
        <f t="shared" si="4"/>
        <v>611.40000000000009</v>
      </c>
      <c r="N51">
        <f t="shared" si="5"/>
        <v>2686.2120000000004</v>
      </c>
      <c r="O51">
        <f t="shared" si="6"/>
        <v>3236.4</v>
      </c>
      <c r="P51">
        <f t="shared" si="7"/>
        <v>1020.0000000000005</v>
      </c>
      <c r="Q51">
        <f t="shared" si="8"/>
        <v>2375.9999999999995</v>
      </c>
      <c r="R51">
        <f t="shared" si="9"/>
        <v>145.71428571428578</v>
      </c>
      <c r="S51">
        <f t="shared" si="10"/>
        <v>339.42857142857139</v>
      </c>
      <c r="T51">
        <f t="shared" si="11"/>
        <v>1165.7142857142862</v>
      </c>
      <c r="U51">
        <f t="shared" si="12"/>
        <v>2715.4285714285711</v>
      </c>
      <c r="V51">
        <f t="shared" si="13"/>
        <v>0</v>
      </c>
      <c r="W51">
        <f t="shared" si="14"/>
        <v>0</v>
      </c>
      <c r="X51">
        <f t="shared" si="15"/>
        <v>617.14285714285711</v>
      </c>
      <c r="Y51">
        <f t="shared" si="16"/>
        <v>663.42857142857144</v>
      </c>
      <c r="Z51">
        <f t="shared" si="17"/>
        <v>617.14285714285711</v>
      </c>
      <c r="AA51">
        <f t="shared" si="18"/>
        <v>663.42857142857144</v>
      </c>
      <c r="AB51">
        <f t="shared" si="19"/>
        <v>2882.25</v>
      </c>
      <c r="AC51">
        <f t="shared" si="20"/>
        <v>3150</v>
      </c>
      <c r="AD51">
        <f t="shared" si="21"/>
        <v>0</v>
      </c>
      <c r="AE51">
        <f t="shared" si="22"/>
        <v>0</v>
      </c>
      <c r="AF51">
        <f t="shared" si="23"/>
        <v>2882.25</v>
      </c>
      <c r="AG51">
        <f t="shared" si="24"/>
        <v>3150</v>
      </c>
      <c r="AH51">
        <f t="shared" si="25"/>
        <v>1800</v>
      </c>
      <c r="AI51">
        <f t="shared" si="26"/>
        <v>1860</v>
      </c>
      <c r="AJ51">
        <f t="shared" si="27"/>
        <v>0</v>
      </c>
      <c r="AK51">
        <f t="shared" si="28"/>
        <v>0</v>
      </c>
      <c r="AL51">
        <f t="shared" si="29"/>
        <v>1800</v>
      </c>
      <c r="AM51">
        <f t="shared" si="30"/>
        <v>1860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7881.0000000000009</v>
      </c>
      <c r="CW51">
        <f t="shared" si="91"/>
        <v>10011</v>
      </c>
      <c r="CX51">
        <f t="shared" si="91"/>
        <v>1270.3191428571431</v>
      </c>
      <c r="CY51">
        <f t="shared" si="91"/>
        <v>1614.2571428571428</v>
      </c>
      <c r="CZ51">
        <f t="shared" si="93"/>
        <v>9151.3191428571445</v>
      </c>
      <c r="DA51">
        <f t="shared" si="93"/>
        <v>11625.257142857143</v>
      </c>
    </row>
    <row r="52" spans="8:105" x14ac:dyDescent="0.35">
      <c r="I52" s="12">
        <f ca="1">'Required Capacity (Hide)'!E52</f>
        <v>44557</v>
      </c>
      <c r="J52">
        <f t="shared" si="1"/>
        <v>2178.7500000000005</v>
      </c>
      <c r="K52">
        <f t="shared" si="2"/>
        <v>2625</v>
      </c>
      <c r="L52">
        <f t="shared" si="3"/>
        <v>507.4620000000001</v>
      </c>
      <c r="M52">
        <f t="shared" si="4"/>
        <v>611.40000000000009</v>
      </c>
      <c r="N52">
        <f t="shared" si="5"/>
        <v>2686.2120000000004</v>
      </c>
      <c r="O52">
        <f t="shared" si="6"/>
        <v>3236.4</v>
      </c>
      <c r="P52">
        <f t="shared" si="7"/>
        <v>1020.0000000000005</v>
      </c>
      <c r="Q52">
        <f t="shared" si="8"/>
        <v>2375.9999999999995</v>
      </c>
      <c r="R52">
        <f t="shared" si="9"/>
        <v>145.71428571428578</v>
      </c>
      <c r="S52">
        <f t="shared" si="10"/>
        <v>339.42857142857139</v>
      </c>
      <c r="T52">
        <f t="shared" si="11"/>
        <v>1165.7142857142862</v>
      </c>
      <c r="U52">
        <f t="shared" si="12"/>
        <v>2715.4285714285711</v>
      </c>
      <c r="V52">
        <f t="shared" si="13"/>
        <v>0</v>
      </c>
      <c r="W52">
        <f t="shared" si="14"/>
        <v>0</v>
      </c>
      <c r="X52">
        <f t="shared" si="15"/>
        <v>617.14285714285711</v>
      </c>
      <c r="Y52">
        <f t="shared" si="16"/>
        <v>663.42857142857144</v>
      </c>
      <c r="Z52">
        <f t="shared" si="17"/>
        <v>617.14285714285711</v>
      </c>
      <c r="AA52">
        <f t="shared" si="18"/>
        <v>663.42857142857144</v>
      </c>
      <c r="AB52">
        <f t="shared" si="19"/>
        <v>2882.25</v>
      </c>
      <c r="AC52">
        <f t="shared" si="20"/>
        <v>3150</v>
      </c>
      <c r="AD52">
        <f t="shared" si="21"/>
        <v>0</v>
      </c>
      <c r="AE52">
        <f t="shared" si="22"/>
        <v>0</v>
      </c>
      <c r="AF52">
        <f t="shared" si="23"/>
        <v>2882.25</v>
      </c>
      <c r="AG52">
        <f t="shared" si="24"/>
        <v>3150</v>
      </c>
      <c r="AH52">
        <f t="shared" si="25"/>
        <v>1800</v>
      </c>
      <c r="AI52">
        <f t="shared" si="26"/>
        <v>1860</v>
      </c>
      <c r="AJ52">
        <f t="shared" si="27"/>
        <v>0</v>
      </c>
      <c r="AK52">
        <f t="shared" si="28"/>
        <v>0</v>
      </c>
      <c r="AL52">
        <f t="shared" si="29"/>
        <v>1800</v>
      </c>
      <c r="AM52">
        <f t="shared" si="30"/>
        <v>1860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7881.0000000000009</v>
      </c>
      <c r="CW52">
        <f t="shared" si="91"/>
        <v>10011</v>
      </c>
      <c r="CX52">
        <f t="shared" si="91"/>
        <v>1270.3191428571431</v>
      </c>
      <c r="CY52">
        <f t="shared" si="91"/>
        <v>1614.2571428571428</v>
      </c>
      <c r="CZ52">
        <f t="shared" si="93"/>
        <v>9151.3191428571445</v>
      </c>
      <c r="DA52">
        <f t="shared" si="93"/>
        <v>11625.257142857143</v>
      </c>
    </row>
    <row r="53" spans="8:105" x14ac:dyDescent="0.35">
      <c r="I53" s="12">
        <f ca="1">'Required Capacity (Hide)'!E53</f>
        <v>44564</v>
      </c>
      <c r="J53">
        <f t="shared" si="1"/>
        <v>2178.7500000000005</v>
      </c>
      <c r="K53">
        <f t="shared" si="2"/>
        <v>2625</v>
      </c>
      <c r="L53">
        <f t="shared" si="3"/>
        <v>507.4620000000001</v>
      </c>
      <c r="M53">
        <f t="shared" si="4"/>
        <v>611.40000000000009</v>
      </c>
      <c r="N53">
        <f t="shared" si="5"/>
        <v>2686.2120000000004</v>
      </c>
      <c r="O53">
        <f t="shared" si="6"/>
        <v>3236.4</v>
      </c>
      <c r="P53">
        <f t="shared" si="7"/>
        <v>1020.0000000000005</v>
      </c>
      <c r="Q53">
        <f t="shared" si="8"/>
        <v>2375.9999999999995</v>
      </c>
      <c r="R53">
        <f t="shared" si="9"/>
        <v>145.71428571428578</v>
      </c>
      <c r="S53">
        <f t="shared" si="10"/>
        <v>339.42857142857139</v>
      </c>
      <c r="T53">
        <f t="shared" si="11"/>
        <v>1165.7142857142862</v>
      </c>
      <c r="U53">
        <f t="shared" si="12"/>
        <v>2715.4285714285711</v>
      </c>
      <c r="V53">
        <f t="shared" si="13"/>
        <v>0</v>
      </c>
      <c r="W53">
        <f t="shared" si="14"/>
        <v>0</v>
      </c>
      <c r="X53">
        <f t="shared" si="15"/>
        <v>617.14285714285711</v>
      </c>
      <c r="Y53">
        <f t="shared" si="16"/>
        <v>663.42857142857144</v>
      </c>
      <c r="Z53">
        <f t="shared" si="17"/>
        <v>617.14285714285711</v>
      </c>
      <c r="AA53">
        <f t="shared" si="18"/>
        <v>663.42857142857144</v>
      </c>
      <c r="AB53">
        <f t="shared" si="19"/>
        <v>2882.25</v>
      </c>
      <c r="AC53">
        <f t="shared" si="20"/>
        <v>3150</v>
      </c>
      <c r="AD53">
        <f t="shared" si="21"/>
        <v>0</v>
      </c>
      <c r="AE53">
        <f t="shared" si="22"/>
        <v>0</v>
      </c>
      <c r="AF53">
        <f t="shared" si="23"/>
        <v>2882.25</v>
      </c>
      <c r="AG53">
        <f t="shared" si="24"/>
        <v>3150</v>
      </c>
      <c r="AH53">
        <f t="shared" si="25"/>
        <v>1800</v>
      </c>
      <c r="AI53">
        <f t="shared" si="26"/>
        <v>1860</v>
      </c>
      <c r="AJ53">
        <f t="shared" si="27"/>
        <v>0</v>
      </c>
      <c r="AK53">
        <f t="shared" si="28"/>
        <v>0</v>
      </c>
      <c r="AL53">
        <f t="shared" si="29"/>
        <v>1800</v>
      </c>
      <c r="AM53">
        <f t="shared" si="30"/>
        <v>1860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7881.0000000000009</v>
      </c>
      <c r="CW53">
        <f t="shared" si="91"/>
        <v>10011</v>
      </c>
      <c r="CX53">
        <f t="shared" si="91"/>
        <v>1270.3191428571431</v>
      </c>
      <c r="CY53">
        <f t="shared" si="91"/>
        <v>1614.2571428571428</v>
      </c>
      <c r="CZ53">
        <f t="shared" si="93"/>
        <v>9151.3191428571445</v>
      </c>
      <c r="DA53">
        <f t="shared" si="93"/>
        <v>11625.257142857143</v>
      </c>
    </row>
    <row r="54" spans="8:105" x14ac:dyDescent="0.35">
      <c r="I54" s="12">
        <f ca="1">'Required Capacity (Hide)'!E54</f>
        <v>44571</v>
      </c>
      <c r="J54">
        <f t="shared" si="1"/>
        <v>2178.7500000000005</v>
      </c>
      <c r="K54">
        <f t="shared" si="2"/>
        <v>2625</v>
      </c>
      <c r="L54">
        <f t="shared" si="3"/>
        <v>507.4620000000001</v>
      </c>
      <c r="M54">
        <f t="shared" si="4"/>
        <v>611.40000000000009</v>
      </c>
      <c r="N54">
        <f t="shared" si="5"/>
        <v>2686.2120000000004</v>
      </c>
      <c r="O54">
        <f t="shared" si="6"/>
        <v>3236.4</v>
      </c>
      <c r="P54">
        <f t="shared" si="7"/>
        <v>1020.0000000000005</v>
      </c>
      <c r="Q54">
        <f t="shared" si="8"/>
        <v>2375.9999999999995</v>
      </c>
      <c r="R54">
        <f t="shared" si="9"/>
        <v>145.71428571428578</v>
      </c>
      <c r="S54">
        <f t="shared" si="10"/>
        <v>339.42857142857139</v>
      </c>
      <c r="T54">
        <f t="shared" si="11"/>
        <v>1165.7142857142862</v>
      </c>
      <c r="U54">
        <f t="shared" si="12"/>
        <v>2715.4285714285711</v>
      </c>
      <c r="V54">
        <f t="shared" si="13"/>
        <v>0</v>
      </c>
      <c r="W54">
        <f t="shared" si="14"/>
        <v>0</v>
      </c>
      <c r="X54">
        <f t="shared" si="15"/>
        <v>617.14285714285711</v>
      </c>
      <c r="Y54">
        <f t="shared" si="16"/>
        <v>663.42857142857144</v>
      </c>
      <c r="Z54">
        <f t="shared" si="17"/>
        <v>617.14285714285711</v>
      </c>
      <c r="AA54">
        <f t="shared" si="18"/>
        <v>663.42857142857144</v>
      </c>
      <c r="AB54">
        <f t="shared" si="19"/>
        <v>2882.25</v>
      </c>
      <c r="AC54">
        <f t="shared" si="20"/>
        <v>3150</v>
      </c>
      <c r="AD54">
        <f t="shared" si="21"/>
        <v>0</v>
      </c>
      <c r="AE54">
        <f t="shared" si="22"/>
        <v>0</v>
      </c>
      <c r="AF54">
        <f t="shared" si="23"/>
        <v>2882.25</v>
      </c>
      <c r="AG54">
        <f t="shared" si="24"/>
        <v>3150</v>
      </c>
      <c r="AH54">
        <f t="shared" si="25"/>
        <v>1800</v>
      </c>
      <c r="AI54">
        <f t="shared" si="26"/>
        <v>1860</v>
      </c>
      <c r="AJ54">
        <f t="shared" si="27"/>
        <v>0</v>
      </c>
      <c r="AK54">
        <f t="shared" si="28"/>
        <v>0</v>
      </c>
      <c r="AL54">
        <f t="shared" si="29"/>
        <v>1800</v>
      </c>
      <c r="AM54">
        <f t="shared" si="30"/>
        <v>1860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7881.0000000000009</v>
      </c>
      <c r="CW54">
        <f t="shared" si="91"/>
        <v>10011</v>
      </c>
      <c r="CX54">
        <f t="shared" si="91"/>
        <v>1270.3191428571431</v>
      </c>
      <c r="CY54">
        <f t="shared" si="91"/>
        <v>1614.2571428571428</v>
      </c>
      <c r="CZ54">
        <f t="shared" si="93"/>
        <v>9151.3191428571445</v>
      </c>
      <c r="DA54">
        <f t="shared" si="93"/>
        <v>11625.257142857143</v>
      </c>
    </row>
    <row r="55" spans="8:105" x14ac:dyDescent="0.35">
      <c r="I55" s="12">
        <f ca="1">'Required Capacity (Hide)'!E55</f>
        <v>44578</v>
      </c>
      <c r="J55">
        <f t="shared" si="1"/>
        <v>2178.7500000000005</v>
      </c>
      <c r="K55">
        <f t="shared" si="2"/>
        <v>2625</v>
      </c>
      <c r="L55">
        <f t="shared" si="3"/>
        <v>507.4620000000001</v>
      </c>
      <c r="M55">
        <f t="shared" si="4"/>
        <v>611.40000000000009</v>
      </c>
      <c r="N55">
        <f t="shared" si="5"/>
        <v>2686.2120000000004</v>
      </c>
      <c r="O55">
        <f t="shared" si="6"/>
        <v>3236.4</v>
      </c>
      <c r="P55">
        <f t="shared" si="7"/>
        <v>1020.0000000000005</v>
      </c>
      <c r="Q55">
        <f t="shared" si="8"/>
        <v>2375.9999999999995</v>
      </c>
      <c r="R55">
        <f t="shared" si="9"/>
        <v>145.71428571428578</v>
      </c>
      <c r="S55">
        <f t="shared" si="10"/>
        <v>339.42857142857139</v>
      </c>
      <c r="T55">
        <f t="shared" si="11"/>
        <v>1165.7142857142862</v>
      </c>
      <c r="U55">
        <f t="shared" si="12"/>
        <v>2715.4285714285711</v>
      </c>
      <c r="V55">
        <f t="shared" si="13"/>
        <v>0</v>
      </c>
      <c r="W55">
        <f t="shared" si="14"/>
        <v>0</v>
      </c>
      <c r="X55">
        <f t="shared" si="15"/>
        <v>617.14285714285711</v>
      </c>
      <c r="Y55">
        <f t="shared" si="16"/>
        <v>663.42857142857144</v>
      </c>
      <c r="Z55">
        <f t="shared" si="17"/>
        <v>617.14285714285711</v>
      </c>
      <c r="AA55">
        <f t="shared" si="18"/>
        <v>663.42857142857144</v>
      </c>
      <c r="AB55">
        <f t="shared" si="19"/>
        <v>2882.25</v>
      </c>
      <c r="AC55">
        <f t="shared" si="20"/>
        <v>3150</v>
      </c>
      <c r="AD55">
        <f t="shared" si="21"/>
        <v>0</v>
      </c>
      <c r="AE55">
        <f t="shared" si="22"/>
        <v>0</v>
      </c>
      <c r="AF55">
        <f t="shared" si="23"/>
        <v>2882.25</v>
      </c>
      <c r="AG55">
        <f t="shared" si="24"/>
        <v>3150</v>
      </c>
      <c r="AH55">
        <f t="shared" si="25"/>
        <v>1800</v>
      </c>
      <c r="AI55">
        <f t="shared" si="26"/>
        <v>1860</v>
      </c>
      <c r="AJ55">
        <f t="shared" si="27"/>
        <v>0</v>
      </c>
      <c r="AK55">
        <f t="shared" si="28"/>
        <v>0</v>
      </c>
      <c r="AL55">
        <f t="shared" si="29"/>
        <v>1800</v>
      </c>
      <c r="AM55">
        <f t="shared" si="30"/>
        <v>1860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7881.0000000000009</v>
      </c>
      <c r="CW55">
        <f t="shared" si="91"/>
        <v>10011</v>
      </c>
      <c r="CX55">
        <f t="shared" si="91"/>
        <v>1270.3191428571431</v>
      </c>
      <c r="CY55">
        <f t="shared" si="91"/>
        <v>1614.2571428571428</v>
      </c>
      <c r="CZ55">
        <f t="shared" si="93"/>
        <v>9151.3191428571445</v>
      </c>
      <c r="DA55">
        <f t="shared" si="93"/>
        <v>11625.257142857143</v>
      </c>
    </row>
    <row r="56" spans="8:105" ht="15" thickBot="1" x14ac:dyDescent="0.4">
      <c r="I56" s="13">
        <f ca="1">'Required Capacity (Hide)'!E56</f>
        <v>44585</v>
      </c>
      <c r="J56">
        <f t="shared" si="1"/>
        <v>2178.7500000000005</v>
      </c>
      <c r="K56">
        <f t="shared" si="2"/>
        <v>2625</v>
      </c>
      <c r="L56">
        <f t="shared" si="3"/>
        <v>507.4620000000001</v>
      </c>
      <c r="M56">
        <f t="shared" si="4"/>
        <v>611.40000000000009</v>
      </c>
      <c r="N56">
        <f t="shared" si="5"/>
        <v>2686.2120000000004</v>
      </c>
      <c r="O56">
        <f t="shared" si="6"/>
        <v>3236.4</v>
      </c>
      <c r="P56">
        <f t="shared" si="7"/>
        <v>1020.0000000000005</v>
      </c>
      <c r="Q56">
        <f t="shared" si="8"/>
        <v>2375.9999999999995</v>
      </c>
      <c r="R56">
        <f t="shared" si="9"/>
        <v>145.71428571428578</v>
      </c>
      <c r="S56">
        <f t="shared" si="10"/>
        <v>339.42857142857139</v>
      </c>
      <c r="T56">
        <f t="shared" si="11"/>
        <v>1165.7142857142862</v>
      </c>
      <c r="U56">
        <f t="shared" si="12"/>
        <v>2715.4285714285711</v>
      </c>
      <c r="V56">
        <f t="shared" si="13"/>
        <v>0</v>
      </c>
      <c r="W56">
        <f t="shared" si="14"/>
        <v>0</v>
      </c>
      <c r="X56">
        <f t="shared" si="15"/>
        <v>617.14285714285711</v>
      </c>
      <c r="Y56">
        <f t="shared" si="16"/>
        <v>663.42857142857144</v>
      </c>
      <c r="Z56">
        <f t="shared" si="17"/>
        <v>617.14285714285711</v>
      </c>
      <c r="AA56">
        <f t="shared" si="18"/>
        <v>663.42857142857144</v>
      </c>
      <c r="AB56">
        <f t="shared" si="19"/>
        <v>2882.25</v>
      </c>
      <c r="AC56">
        <f t="shared" si="20"/>
        <v>3150</v>
      </c>
      <c r="AD56">
        <f t="shared" si="21"/>
        <v>0</v>
      </c>
      <c r="AE56">
        <f t="shared" si="22"/>
        <v>0</v>
      </c>
      <c r="AF56">
        <f t="shared" si="23"/>
        <v>2882.25</v>
      </c>
      <c r="AG56">
        <f t="shared" si="24"/>
        <v>3150</v>
      </c>
      <c r="AH56">
        <f t="shared" si="25"/>
        <v>1800</v>
      </c>
      <c r="AI56">
        <f t="shared" si="26"/>
        <v>1860</v>
      </c>
      <c r="AJ56">
        <f t="shared" si="27"/>
        <v>0</v>
      </c>
      <c r="AK56">
        <f t="shared" si="28"/>
        <v>0</v>
      </c>
      <c r="AL56">
        <f t="shared" si="29"/>
        <v>1800</v>
      </c>
      <c r="AM56">
        <f t="shared" si="30"/>
        <v>1860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7881.0000000000009</v>
      </c>
      <c r="CW56">
        <f t="shared" si="91"/>
        <v>10011</v>
      </c>
      <c r="CX56">
        <f t="shared" si="91"/>
        <v>1270.3191428571431</v>
      </c>
      <c r="CY56">
        <f t="shared" si="91"/>
        <v>1614.2571428571428</v>
      </c>
      <c r="CZ56">
        <f t="shared" si="93"/>
        <v>9151.3191428571445</v>
      </c>
      <c r="DA56">
        <f t="shared" si="93"/>
        <v>11625.257142857143</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f>AVERAGE(J5:J56)</f>
        <v>2178.7500000000005</v>
      </c>
      <c r="K59" s="5">
        <f>AVERAGE(K5:K56)-J59</f>
        <v>446.24999999999955</v>
      </c>
      <c r="L59" s="5">
        <f>AVERAGE(L5:L56)</f>
        <v>507.46199999999976</v>
      </c>
      <c r="M59" s="5">
        <f>AVERAGE(M5:M56)-L59</f>
        <v>103.9380000000009</v>
      </c>
      <c r="N59" s="5">
        <f>AVERAGE(N5:N56)</f>
        <v>2686.212</v>
      </c>
      <c r="O59" s="5">
        <f>AVERAGE(O5:O56)-N59</f>
        <v>550.18799999999692</v>
      </c>
      <c r="P59" s="5">
        <f>AVERAGE(P5:P56)</f>
        <v>1020.0000000000001</v>
      </c>
      <c r="Q59" s="5">
        <f>AVERAGE(Q5:Q56)-P59</f>
        <v>1355.9999999999995</v>
      </c>
      <c r="R59" s="5">
        <f>AVERAGE(R5:R56)</f>
        <v>145.71428571428598</v>
      </c>
      <c r="S59" s="5">
        <f>AVERAGE(S5:S56)-R59</f>
        <v>193.71428571428518</v>
      </c>
      <c r="T59" s="5">
        <f>AVERAGE(T5:T56)</f>
        <v>1165.7142857142878</v>
      </c>
      <c r="U59" s="5">
        <f>AVERAGE(U5:U56)-T59</f>
        <v>1549.7142857142815</v>
      </c>
      <c r="V59" s="5">
        <f>AVERAGE(V5:V56)</f>
        <v>0</v>
      </c>
      <c r="W59" s="5">
        <f>AVERAGE(W5:W56)-V59</f>
        <v>0</v>
      </c>
      <c r="X59" s="5">
        <f>AVERAGE(X5:X56)</f>
        <v>617.14285714285779</v>
      </c>
      <c r="Y59" s="5">
        <f>AVERAGE(Y5:Y56)-X59</f>
        <v>46.285714285713993</v>
      </c>
      <c r="Z59" s="5">
        <f>AVERAGE(Z5:Z56)</f>
        <v>617.14285714285779</v>
      </c>
      <c r="AA59" s="5">
        <f>AVERAGE(AA5:AA56)-Z59</f>
        <v>46.285714285713993</v>
      </c>
      <c r="AB59" s="5">
        <f>AVERAGE(AB5:AB56)</f>
        <v>2882.25</v>
      </c>
      <c r="AC59" s="5">
        <f>AVERAGE(AC5:AC56)-AB59</f>
        <v>267.75</v>
      </c>
      <c r="AD59" s="5">
        <f>AVERAGE(AD5:AD56)</f>
        <v>0</v>
      </c>
      <c r="AE59" s="5">
        <f>AVERAGE(AE5:AE56)-AD59</f>
        <v>0</v>
      </c>
      <c r="AF59" s="5">
        <f>AVERAGE(AF5:AF56)</f>
        <v>2882.25</v>
      </c>
      <c r="AG59" s="5">
        <f>AVERAGE(AG5:AG56)-AF59</f>
        <v>267.75</v>
      </c>
      <c r="AH59" s="5">
        <f>AVERAGE(AH5:AH56)</f>
        <v>1800</v>
      </c>
      <c r="AI59" s="5">
        <f>AVERAGE(AI5:AI56)-AH59</f>
        <v>60</v>
      </c>
      <c r="AJ59" s="5">
        <f>AVERAGE(AJ5:AJ56)</f>
        <v>0</v>
      </c>
      <c r="AK59" s="5">
        <f>AVERAGE(AK5:AK56)-AJ59</f>
        <v>0</v>
      </c>
      <c r="AL59" s="5">
        <f>AVERAGE(AL5:AL56)</f>
        <v>1800</v>
      </c>
      <c r="AM59" s="5">
        <f>AVERAGE(AM5:AM56)-AL59</f>
        <v>60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35">
      <c r="H62" t="s">
        <v>120</v>
      </c>
      <c r="I62" s="14"/>
      <c r="J62" s="5" t="s">
        <v>56</v>
      </c>
      <c r="K62" s="5" t="s">
        <v>41</v>
      </c>
    </row>
    <row r="63" spans="8:105" x14ac:dyDescent="0.35">
      <c r="I63" s="14" t="str">
        <f>'Data Validation (Hide)'!B2</f>
        <v>20 Group Sessions</v>
      </c>
      <c r="J63" s="5" cm="1">
        <f t="array" ref="J63">INDEX($J$59:$DA$60,1,MATCH(1,($I63=$J$1:$CU$1)*($J$62=$J$4:$CU$4)*(Planning!$M$2=$J$2:$CU$2),0))</f>
        <v>2686.212</v>
      </c>
      <c r="K63" s="5" cm="1">
        <f t="array" ref="K63">INDEX($J$59:$DA$60,1,MATCH(1,($I63=$J$1:$CU$1)*($K$62=$J$58:$CU$58)*(Planning!$M$2=$J$2:$CU$2),0))</f>
        <v>550.18799999999692</v>
      </c>
    </row>
    <row r="64" spans="8:105" x14ac:dyDescent="0.35">
      <c r="I64" s="14" t="str">
        <f>'Data Validation (Hide)'!B3</f>
        <v>40 Group Session</v>
      </c>
      <c r="J64" s="5" cm="1">
        <f t="array" ref="J64">INDEX($J$59:$DA$60,1,MATCH(1,($I64=$J$1:$CU$1)*($J$62=$J$4:$CU$4)*(Planning!$M$2=$J$2:$CU$2),0))</f>
        <v>1165.7142857142878</v>
      </c>
      <c r="K64" s="5" cm="1">
        <f t="array" ref="K64">INDEX($J$59:$DA$60,1,MATCH(1,($I64=$J$1:$CU$1)*($K$62=$J$58:$CU$58)*(Planning!$M$2=$J$2:$CU$2),0))</f>
        <v>1549.7142857142815</v>
      </c>
    </row>
    <row r="65" spans="1:11" x14ac:dyDescent="0.35">
      <c r="I65" s="14" t="str">
        <f>'Data Validation (Hide)'!B4</f>
        <v>8 Group Session</v>
      </c>
      <c r="J65" s="5" cm="1">
        <f t="array" ref="J65">INDEX($J$59:$DA$60,1,MATCH(1,($I65=$J$1:$CU$1)*($J$62=$J$4:$CU$4)*(Planning!$M$2=$J$2:$CU$2),0))</f>
        <v>617.14285714285779</v>
      </c>
      <c r="K65" s="5" cm="1">
        <f t="array" ref="K65">INDEX($J$59:$DA$60,1,MATCH(1,($I65=$J$1:$CU$1)*($K$62=$J$58:$CU$58)*(Planning!$M$2=$J$2:$CU$2),0))</f>
        <v>46.285714285713993</v>
      </c>
    </row>
    <row r="66" spans="1:11" x14ac:dyDescent="0.35">
      <c r="I66" s="14" t="str">
        <f>'Data Validation (Hide)'!B5</f>
        <v>20 Individual</v>
      </c>
      <c r="J66" s="5" cm="1">
        <f t="array" ref="J66">INDEX($J$59:$DA$60,1,MATCH(1,($I66=$J$1:$CU$1)*($J$62=$J$4:$CU$4)*(Planning!$M$2=$J$2:$CU$2),0))</f>
        <v>2882.25</v>
      </c>
      <c r="K66" s="5" cm="1">
        <f t="array" ref="K66">INDEX($J$59:$DA$60,1,MATCH(1,($I66=$J$1:$CU$1)*($K$62=$J$58:$CU$58)*(Planning!$M$2=$J$2:$CU$2),0))</f>
        <v>267.75</v>
      </c>
    </row>
    <row r="67" spans="1:11" x14ac:dyDescent="0.35">
      <c r="I67" s="14" t="str">
        <f>'Data Validation (Hide)'!B6</f>
        <v>40 Individual</v>
      </c>
      <c r="J67" s="5" cm="1">
        <f t="array" ref="J67">INDEX($J$59:$DA$60,1,MATCH(1,($I67=$J$1:$CU$1)*($J$62=$J$4:$CU$4)*(Planning!$M$2=$J$2:$CU$2),0))</f>
        <v>1800</v>
      </c>
      <c r="K67" s="5" cm="1">
        <f t="array" ref="K67">INDEX($J$59:$DA$60,1,MATCH(1,($I67=$J$1:$CU$1)*($K$62=$J$58:$CU$58)*(Planning!$M$2=$J$2:$CU$2),0))</f>
        <v>60</v>
      </c>
    </row>
    <row r="68" spans="1:11" hidden="1" x14ac:dyDescent="0.35">
      <c r="I68" s="14" t="str">
        <f>'Data Validation (Hide)'!B7</f>
        <v>Caseload 6</v>
      </c>
      <c r="J68" cm="1">
        <f t="array" ref="J68">INDEX($J$59:$DA$60,1,MATCH(1,($I68=$J$1:$CU$1)*($J$62=$J$4:$CU$4)*(Planning!$M$2=$J$2:$CU$2),0))</f>
        <v>0</v>
      </c>
      <c r="K68" s="5" cm="1">
        <f t="array" ref="K68">INDEX($J$59:$DA$60,1,MATCH(1,($I68=$J$1:$CU$1)*($K$62=$J$58:$CU$58)*(Planning!$M$2=$J$2:$CU$2),0))</f>
        <v>0</v>
      </c>
    </row>
    <row r="69" spans="1:11" hidden="1" x14ac:dyDescent="0.35">
      <c r="I69" s="14" t="str">
        <f>'Data Validation (Hide)'!B8</f>
        <v>Caseload 7</v>
      </c>
      <c r="J69" cm="1">
        <f t="array" ref="J69">INDEX($J$59:$DA$60,1,MATCH(1,($I69=$J$1:$CU$1)*($J$62=$J$4:$CU$4)*(Planning!$M$2=$J$2:$CU$2),0))</f>
        <v>0</v>
      </c>
      <c r="K69" s="5" cm="1">
        <f t="array" ref="K69">INDEX($J$59:$DA$60,1,MATCH(1,($I69=$J$1:$CU$1)*($K$62=$J$58:$CU$58)*(Planning!$M$2=$J$2:$CU$2),0))</f>
        <v>0</v>
      </c>
    </row>
    <row r="70" spans="1:11" hidden="1" x14ac:dyDescent="0.35">
      <c r="I70" s="14" t="str">
        <f>'Data Validation (Hide)'!B9</f>
        <v>Caseload 8</v>
      </c>
      <c r="J70" cm="1">
        <f t="array" ref="J70">INDEX($J$59:$DA$60,1,MATCH(1,($I70=$J$1:$CU$1)*($J$62=$J$4:$CU$4)*(Planning!$M$2=$J$2:$CU$2),0))</f>
        <v>0</v>
      </c>
      <c r="K70" s="5" cm="1">
        <f t="array" ref="K70">INDEX($J$59:$DA$60,1,MATCH(1,($I70=$J$1:$CU$1)*($K$62=$J$58:$CU$58)*(Planning!$M$2=$J$2:$CU$2),0))</f>
        <v>0</v>
      </c>
    </row>
    <row r="71" spans="1:11" hidden="1" x14ac:dyDescent="0.35">
      <c r="I71" s="14" t="str">
        <f>'Data Validation (Hide)'!B10</f>
        <v>Caseload 9</v>
      </c>
      <c r="J71" cm="1">
        <f t="array" ref="J71">INDEX($J$59:$DA$60,1,MATCH(1,($I71=$J$1:$CU$1)*($J$62=$J$4:$CU$4)*(Planning!$M$2=$J$2:$CU$2),0))</f>
        <v>0</v>
      </c>
      <c r="K71" s="5" cm="1">
        <f t="array" ref="K71">INDEX($J$59:$DA$60,1,MATCH(1,($I71=$J$1:$CU$1)*($K$62=$J$58:$CU$58)*(Planning!$M$2=$J$2:$CU$2),0))</f>
        <v>0</v>
      </c>
    </row>
    <row r="72" spans="1:11" hidden="1" x14ac:dyDescent="0.35">
      <c r="I72" s="14" t="str">
        <f>'Data Validation (Hide)'!B11</f>
        <v>Caseload 10</v>
      </c>
      <c r="J72" cm="1">
        <f t="array" ref="J72">INDEX($J$59:$DA$60,1,MATCH(1,($I72=$J$1:$CU$1)*($J$62=$J$4:$CU$4)*(Planning!$M$2=$J$2:$CU$2),0))</f>
        <v>0</v>
      </c>
      <c r="K72" s="5" cm="1">
        <f t="array" ref="K72">INDEX($J$59:$DA$60,1,MATCH(1,($I72=$J$1:$CU$1)*($K$62=$J$58:$CU$58)*(Planning!$M$2=$J$2:$CU$2),0))</f>
        <v>0</v>
      </c>
    </row>
    <row r="73" spans="1:11" hidden="1" x14ac:dyDescent="0.35">
      <c r="I73" s="14" t="str">
        <f>'Data Validation (Hide)'!B12</f>
        <v>Caseload 11</v>
      </c>
      <c r="J73" cm="1">
        <f t="array" ref="J73">INDEX($J$59:$DA$60,1,MATCH(1,($I73=$J$1:$CU$1)*($J$62=$J$4:$CU$4)*(Planning!$M$2=$J$2:$CU$2),0))</f>
        <v>0</v>
      </c>
      <c r="K73" s="5" cm="1">
        <f t="array" ref="K73">INDEX($J$59:$DA$60,1,MATCH(1,($I73=$J$1:$CU$1)*($K$62=$J$58:$CU$58)*(Planning!$M$2=$J$2:$CU$2),0))</f>
        <v>0</v>
      </c>
    </row>
    <row r="74" spans="1:11" hidden="1" x14ac:dyDescent="0.35">
      <c r="I74" s="14" t="str">
        <f>'Data Validation (Hide)'!B13</f>
        <v>Caseload 12</v>
      </c>
      <c r="J74" cm="1">
        <f t="array" ref="J74">INDEX($J$59:$DA$60,1,MATCH(1,($I74=$J$1:$CU$1)*($J$62=$J$4:$CU$4)*(Planning!$M$2=$J$2:$CU$2),0))</f>
        <v>0</v>
      </c>
      <c r="K74" s="5" cm="1">
        <f t="array" ref="K74">INDEX($J$59:$DA$60,1,MATCH(1,($I74=$J$1:$CU$1)*($K$62=$J$58:$CU$58)*(Planning!$M$2=$J$2:$CU$2),0))</f>
        <v>0</v>
      </c>
    </row>
    <row r="75" spans="1:11" hidden="1" x14ac:dyDescent="0.35">
      <c r="I75" s="14" t="str">
        <f>'Data Validation (Hide)'!B14</f>
        <v>Caseload 13</v>
      </c>
      <c r="J75" cm="1">
        <f t="array" ref="J75">INDEX($J$59:$DA$60,1,MATCH(1,($I75=$J$1:$CU$1)*($J$62=$J$4:$CU$4)*(Planning!$M$2=$J$2:$CU$2),0))</f>
        <v>0</v>
      </c>
      <c r="K75" s="5" cm="1">
        <f t="array" ref="K75">INDEX($J$59:$DA$60,1,MATCH(1,($I75=$J$1:$CU$1)*($K$62=$J$58:$CU$58)*(Planning!$M$2=$J$2:$CU$2),0))</f>
        <v>0</v>
      </c>
    </row>
    <row r="76" spans="1:11" hidden="1" x14ac:dyDescent="0.35">
      <c r="I76" s="14" t="str">
        <f>'Data Validation (Hide)'!B15</f>
        <v>Caseload 14</v>
      </c>
      <c r="J76" cm="1">
        <f t="array" ref="J76">INDEX($J$59:$DA$60,1,MATCH(1,($I76=$J$1:$CU$1)*($J$62=$J$4:$CU$4)*(Planning!$M$2=$J$2:$CU$2),0))</f>
        <v>0</v>
      </c>
      <c r="K76" s="5" cm="1">
        <f t="array" ref="K76">INDEX($J$59:$DA$60,1,MATCH(1,($I76=$J$1:$CU$1)*($K$62=$J$58:$CU$58)*(Planning!$M$2=$J$2:$CU$2),0))</f>
        <v>0</v>
      </c>
    </row>
    <row r="77" spans="1:11" hidden="1" x14ac:dyDescent="0.35">
      <c r="I77" s="14" t="str">
        <f>'Data Validation (Hide)'!B16</f>
        <v>Caseload 15</v>
      </c>
      <c r="J77" cm="1">
        <f t="array" ref="J77">INDEX($J$59:$DA$60,1,MATCH(1,($I77=$J$1:$CU$1)*($J$62=$J$4:$CU$4)*(Planning!$M$2=$J$2:$CU$2),0))</f>
        <v>0</v>
      </c>
      <c r="K77" s="5" cm="1">
        <f t="array" ref="K77">INDEX($J$59:$DA$60,1,MATCH(1,($I77=$J$1:$CU$1)*($K$62=$J$58:$CU$58)*(Planning!$M$2=$J$2:$CU$2),0))</f>
        <v>0</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20 Group Sessions</v>
      </c>
      <c r="B82">
        <f ca="1">INDEX('Capacity Backing (Hide)'!$H$261:$J$275,MATCH(A82,'Capacity Backing (Hide)'!$A$261:$A$275,0),1)*IF(Summary!$B$7=Planning!$P$2,1,IF(AND(Summary!$B$7="minutes",Planning!$P$2="hours"),1/60,60))</f>
        <v>0</v>
      </c>
      <c r="C82">
        <f ca="1">INDEX('Capacity Backing (Hide)'!$H$261:$J$275,MATCH(A82,'Capacity Backing (Hide)'!$A$261:$A$275,0),2)*IF(Summary!$B$7=Planning!$P$2,1,IF(AND(Summary!$B$7="minutes",Planning!$P$2="hours"),1/60,60))</f>
        <v>3600</v>
      </c>
      <c r="D82">
        <f ca="1">IF(Planning!D63="",'Planning Backing (Hide)'!B82,Planning!D63)</f>
        <v>0</v>
      </c>
      <c r="E82">
        <f ca="1">IF(Planning!E63="",'Planning Backing (Hide)'!C82,Planning!E63)</f>
        <v>3600</v>
      </c>
      <c r="F82">
        <f ca="1">SUM(D82:E82)</f>
        <v>3600</v>
      </c>
    </row>
    <row r="83" spans="1:6" x14ac:dyDescent="0.35">
      <c r="A83" t="str">
        <f>Setup!A21</f>
        <v>40 Group Session</v>
      </c>
      <c r="B83">
        <f ca="1">INDEX('Capacity Backing (Hide)'!$H$261:$J$275,MATCH(A83,'Capacity Backing (Hide)'!$A$261:$A$275,0),1)*IF(Summary!$B$7=Planning!$P$2,1,IF(AND(Summary!$B$7="minutes",Planning!$P$2="hours"),1/60,60))</f>
        <v>0</v>
      </c>
      <c r="C83">
        <f ca="1">INDEX('Capacity Backing (Hide)'!$H$261:$J$275,MATCH(A83,'Capacity Backing (Hide)'!$A$261:$A$275,0),2)*IF(Summary!$B$7=Planning!$P$2,1,IF(AND(Summary!$B$7="minutes",Planning!$P$2="hours"),1/60,60))</f>
        <v>3600</v>
      </c>
      <c r="D83">
        <f ca="1">IF(Planning!D64="",'Planning Backing (Hide)'!B83,Planning!D64)</f>
        <v>0</v>
      </c>
      <c r="E83">
        <f ca="1">IF(Planning!E64="",'Planning Backing (Hide)'!C83,Planning!E64)</f>
        <v>3600</v>
      </c>
      <c r="F83">
        <f t="shared" ref="F83:F96" ca="1" si="96">SUM(D83:E83)</f>
        <v>3600</v>
      </c>
    </row>
    <row r="84" spans="1:6" x14ac:dyDescent="0.35">
      <c r="A84" t="str">
        <f>Setup!A22</f>
        <v>8 Group Session</v>
      </c>
      <c r="B84">
        <f ca="1">INDEX('Capacity Backing (Hide)'!$H$261:$J$275,MATCH(A84,'Capacity Backing (Hide)'!$A$261:$A$275,0),1)*IF(Summary!$B$7=Planning!$P$2,1,IF(AND(Summary!$B$7="minutes",Planning!$P$2="hours"),1/60,60))</f>
        <v>0</v>
      </c>
      <c r="C84">
        <f ca="1">INDEX('Capacity Backing (Hide)'!$H$261:$J$275,MATCH(A84,'Capacity Backing (Hide)'!$A$261:$A$275,0),2)*IF(Summary!$B$7=Planning!$P$2,1,IF(AND(Summary!$B$7="minutes",Planning!$P$2="hours"),1/60,60))</f>
        <v>3600</v>
      </c>
      <c r="D84">
        <f ca="1">IF(Planning!D65="",'Planning Backing (Hide)'!B84,Planning!D65)</f>
        <v>0</v>
      </c>
      <c r="E84">
        <f ca="1">IF(Planning!E65="",'Planning Backing (Hide)'!C84,Planning!E65)</f>
        <v>3600</v>
      </c>
      <c r="F84">
        <f t="shared" ca="1" si="96"/>
        <v>3600</v>
      </c>
    </row>
    <row r="85" spans="1:6" x14ac:dyDescent="0.35">
      <c r="A85" t="str">
        <f>Setup!A23</f>
        <v>20 Individual</v>
      </c>
      <c r="B85">
        <f ca="1">INDEX('Capacity Backing (Hide)'!$H$261:$J$275,MATCH(A85,'Capacity Backing (Hide)'!$A$261:$A$275,0),1)*IF(Summary!$B$7=Planning!$P$2,1,IF(AND(Summary!$B$7="minutes",Planning!$P$2="hours"),1/60,60))</f>
        <v>0</v>
      </c>
      <c r="C85">
        <f ca="1">INDEX('Capacity Backing (Hide)'!$H$261:$J$275,MATCH(A85,'Capacity Backing (Hide)'!$A$261:$A$275,0),2)*IF(Summary!$B$7=Planning!$P$2,1,IF(AND(Summary!$B$7="minutes",Planning!$P$2="hours"),1/60,60))</f>
        <v>0</v>
      </c>
      <c r="D85">
        <f ca="1">IF(Planning!D66="",'Planning Backing (Hide)'!B85,Planning!D66)</f>
        <v>0</v>
      </c>
      <c r="E85">
        <f ca="1">IF(Planning!E66="",'Planning Backing (Hide)'!C85,Planning!E66)</f>
        <v>0</v>
      </c>
      <c r="F85">
        <f t="shared" ca="1" si="96"/>
        <v>0</v>
      </c>
    </row>
    <row r="86" spans="1:6" x14ac:dyDescent="0.35">
      <c r="A86" t="str">
        <f>Setup!A24</f>
        <v>40 Individual</v>
      </c>
      <c r="B86">
        <f ca="1">INDEX('Capacity Backing (Hide)'!$H$261:$J$275,MATCH(A86,'Capacity Backing (Hide)'!$A$261:$A$275,0),1)*IF(Summary!$B$7=Planning!$P$2,1,IF(AND(Summary!$B$7="minutes",Planning!$P$2="hours"),1/60,60))</f>
        <v>0</v>
      </c>
      <c r="C86">
        <f ca="1">INDEX('Capacity Backing (Hide)'!$H$261:$J$275,MATCH(A86,'Capacity Backing (Hide)'!$A$261:$A$275,0),2)*IF(Summary!$B$7=Planning!$P$2,1,IF(AND(Summary!$B$7="minutes",Planning!$P$2="hours"),1/60,60))</f>
        <v>0</v>
      </c>
      <c r="D86">
        <f ca="1">IF(Planning!D67="",'Planning Backing (Hide)'!B86,Planning!D67)</f>
        <v>0</v>
      </c>
      <c r="E86">
        <f ca="1">IF(Planning!E67="",'Planning Backing (Hide)'!C86,Planning!E67)</f>
        <v>0</v>
      </c>
      <c r="F86">
        <f t="shared" ca="1" si="96"/>
        <v>0</v>
      </c>
    </row>
    <row r="87" spans="1:6" hidden="1" x14ac:dyDescent="0.35">
      <c r="A87" t="str">
        <f>Setup!A25</f>
        <v>Caseload 6</v>
      </c>
      <c r="B87">
        <f ca="1">INDEX('Capacity Backing (Hide)'!$H$261:$J$275,MATCH(A87,'Capacity Backing (Hide)'!$A$261:$A$275,0),1)*IF(Summary!$B$7=Planning!$P$2,1,IF(AND(Summary!$B$7="minutes",Planning!$P$2="hours"),1/60,60))</f>
        <v>0</v>
      </c>
      <c r="C87">
        <f ca="1">INDEX('Capacity Backing (Hide)'!$H$261:$J$275,MATCH(A87,'Capacity Backing (Hide)'!$A$261:$A$275,0),2)*IF(Summary!$B$7=Planning!$P$2,1,IF(AND(Summary!$B$7="minutes",Planning!$P$2="hours"),1/60,60))</f>
        <v>0</v>
      </c>
      <c r="D87">
        <f ca="1">IF(Planning!D68="",'Planning Backing (Hide)'!B87,Planning!D68)</f>
        <v>0</v>
      </c>
      <c r="E87">
        <f ca="1">IF(Planning!E68="",'Planning Backing (Hide)'!C87,Planning!E68)</f>
        <v>0</v>
      </c>
      <c r="F87">
        <f t="shared" ca="1" si="96"/>
        <v>0</v>
      </c>
    </row>
    <row r="88" spans="1:6" hidden="1" x14ac:dyDescent="0.35">
      <c r="A88" t="str">
        <f>Setup!A26</f>
        <v>Caseload 7</v>
      </c>
      <c r="B88">
        <f ca="1">INDEX('Capacity Backing (Hide)'!$H$261:$J$275,MATCH(A88,'Capacity Backing (Hide)'!$A$261:$A$275,0),1)*IF(Summary!$B$7=Planning!$P$2,1,IF(AND(Summary!$B$7="minutes",Planning!$P$2="hours"),1/60,60))</f>
        <v>0</v>
      </c>
      <c r="C88">
        <f ca="1">INDEX('Capacity Backing (Hide)'!$H$261:$J$275,MATCH(A88,'Capacity Backing (Hide)'!$A$261:$A$275,0),2)*IF(Summary!$B$7=Planning!$P$2,1,IF(AND(Summary!$B$7="minutes",Planning!$P$2="hours"),1/60,60))</f>
        <v>0</v>
      </c>
      <c r="D88">
        <f ca="1">IF(Planning!D69="",'Planning Backing (Hide)'!B88,Planning!D69)</f>
        <v>0</v>
      </c>
      <c r="E88">
        <f ca="1">IF(Planning!E69="",'Planning Backing (Hide)'!C88,Planning!E69)</f>
        <v>0</v>
      </c>
      <c r="F88">
        <f t="shared" ca="1" si="96"/>
        <v>0</v>
      </c>
    </row>
    <row r="89" spans="1:6" hidden="1" x14ac:dyDescent="0.35">
      <c r="A89" t="str">
        <f>Setup!A27</f>
        <v>Caseload 8</v>
      </c>
      <c r="B89">
        <f ca="1">INDEX('Capacity Backing (Hide)'!$H$261:$J$275,MATCH(A89,'Capacity Backing (Hide)'!$A$261:$A$275,0),1)*IF(Summary!$B$7=Planning!$P$2,1,IF(AND(Summary!$B$7="minutes",Planning!$P$2="hours"),1/60,60))</f>
        <v>0</v>
      </c>
      <c r="C89">
        <f ca="1">INDEX('Capacity Backing (Hide)'!$H$261:$J$275,MATCH(A89,'Capacity Backing (Hide)'!$A$261:$A$275,0),2)*IF(Summary!$B$7=Planning!$P$2,1,IF(AND(Summary!$B$7="minutes",Planning!$P$2="hours"),1/60,60))</f>
        <v>0</v>
      </c>
      <c r="D89">
        <f ca="1">IF(Planning!D70="",'Planning Backing (Hide)'!B89,Planning!D70)</f>
        <v>0</v>
      </c>
      <c r="E89">
        <f ca="1">IF(Planning!E70="",'Planning Backing (Hide)'!C89,Planning!E70)</f>
        <v>0</v>
      </c>
      <c r="F89">
        <f t="shared" ca="1" si="96"/>
        <v>0</v>
      </c>
    </row>
    <row r="90" spans="1:6" hidden="1" x14ac:dyDescent="0.35">
      <c r="A90" t="str">
        <f>Setup!A28</f>
        <v>Caseload 9</v>
      </c>
      <c r="B90">
        <f ca="1">INDEX('Capacity Backing (Hide)'!$H$261:$J$275,MATCH(A90,'Capacity Backing (Hide)'!$A$261:$A$275,0),1)*IF(Summary!$B$7=Planning!$P$2,1,IF(AND(Summary!$B$7="minutes",Planning!$P$2="hours"),1/60,60))</f>
        <v>0</v>
      </c>
      <c r="C90">
        <f ca="1">INDEX('Capacity Backing (Hide)'!$H$261:$J$275,MATCH(A90,'Capacity Backing (Hide)'!$A$261:$A$275,0),2)*IF(Summary!$B$7=Planning!$P$2,1,IF(AND(Summary!$B$7="minutes",Planning!$P$2="hours"),1/60,60))</f>
        <v>0</v>
      </c>
      <c r="D90">
        <f ca="1">IF(Planning!D71="",'Planning Backing (Hide)'!B90,Planning!D71)</f>
        <v>0</v>
      </c>
      <c r="E90">
        <f ca="1">IF(Planning!E71="",'Planning Backing (Hide)'!C90,Planning!E71)</f>
        <v>0</v>
      </c>
      <c r="F90">
        <f t="shared" ca="1" si="96"/>
        <v>0</v>
      </c>
    </row>
    <row r="91" spans="1:6" hidden="1" x14ac:dyDescent="0.35">
      <c r="A91" t="str">
        <f>Setup!A29</f>
        <v>Caseload 10</v>
      </c>
      <c r="B91">
        <f ca="1">INDEX('Capacity Backing (Hide)'!$H$261:$J$275,MATCH(A91,'Capacity Backing (Hide)'!$A$261:$A$275,0),1)*IF(Summary!$B$7=Planning!$P$2,1,IF(AND(Summary!$B$7="minutes",Planning!$P$2="hours"),1/60,60))</f>
        <v>0</v>
      </c>
      <c r="C91">
        <f ca="1">INDEX('Capacity Backing (Hide)'!$H$261:$J$275,MATCH(A91,'Capacity Backing (Hide)'!$A$261:$A$275,0),2)*IF(Summary!$B$7=Planning!$P$2,1,IF(AND(Summary!$B$7="minutes",Planning!$P$2="hours"),1/60,60))</f>
        <v>0</v>
      </c>
      <c r="D91">
        <f ca="1">IF(Planning!D72="",'Planning Backing (Hide)'!B91,Planning!D72)</f>
        <v>0</v>
      </c>
      <c r="E91">
        <f ca="1">IF(Planning!E72="",'Planning Backing (Hide)'!C91,Planning!E72)</f>
        <v>0</v>
      </c>
      <c r="F91">
        <f t="shared" ca="1" si="96"/>
        <v>0</v>
      </c>
    </row>
    <row r="92" spans="1:6" hidden="1" x14ac:dyDescent="0.35">
      <c r="A92" t="str">
        <f>Setup!A30</f>
        <v>Caseload 11</v>
      </c>
      <c r="B92">
        <f ca="1">INDEX('Capacity Backing (Hide)'!$H$261:$J$275,MATCH(A92,'Capacity Backing (Hide)'!$A$261:$A$275,0),1)*IF(Summary!$B$7=Planning!$P$2,1,IF(AND(Summary!$B$7="minutes",Planning!$P$2="hours"),1/60,60))</f>
        <v>0</v>
      </c>
      <c r="C92">
        <f ca="1">INDEX('Capacity Backing (Hide)'!$H$261:$J$275,MATCH(A92,'Capacity Backing (Hide)'!$A$261:$A$275,0),2)*IF(Summary!$B$7=Planning!$P$2,1,IF(AND(Summary!$B$7="minutes",Planning!$P$2="hours"),1/60,60))</f>
        <v>0</v>
      </c>
      <c r="D92">
        <f ca="1">IF(Planning!D73="",'Planning Backing (Hide)'!B92,Planning!D73)</f>
        <v>0</v>
      </c>
      <c r="E92">
        <f ca="1">IF(Planning!E73="",'Planning Backing (Hide)'!C92,Planning!E73)</f>
        <v>0</v>
      </c>
      <c r="F92">
        <f t="shared" ca="1" si="96"/>
        <v>0</v>
      </c>
    </row>
    <row r="93" spans="1:6" hidden="1" x14ac:dyDescent="0.35">
      <c r="A93" t="str">
        <f>Setup!A31</f>
        <v>Caseload 12</v>
      </c>
      <c r="B93">
        <f ca="1">INDEX('Capacity Backing (Hide)'!$H$261:$J$275,MATCH(A93,'Capacity Backing (Hide)'!$A$261:$A$275,0),1)*IF(Summary!$B$7=Planning!$P$2,1,IF(AND(Summary!$B$7="minutes",Planning!$P$2="hours"),1/60,60))</f>
        <v>0</v>
      </c>
      <c r="C93">
        <f ca="1">INDEX('Capacity Backing (Hide)'!$H$261:$J$275,MATCH(A93,'Capacity Backing (Hide)'!$A$261:$A$275,0),2)*IF(Summary!$B$7=Planning!$P$2,1,IF(AND(Summary!$B$7="minutes",Planning!$P$2="hours"),1/60,60))</f>
        <v>0</v>
      </c>
      <c r="D93">
        <f ca="1">IF(Planning!D74="",'Planning Backing (Hide)'!B93,Planning!D74)</f>
        <v>0</v>
      </c>
      <c r="E93">
        <f ca="1">IF(Planning!E74="",'Planning Backing (Hide)'!C93,Planning!E74)</f>
        <v>0</v>
      </c>
      <c r="F93">
        <f t="shared" ca="1" si="96"/>
        <v>0</v>
      </c>
    </row>
    <row r="94" spans="1:6" hidden="1" x14ac:dyDescent="0.35">
      <c r="A94" t="str">
        <f>Setup!A32</f>
        <v>Caseload 13</v>
      </c>
      <c r="B94">
        <f ca="1">INDEX('Capacity Backing (Hide)'!$H$261:$J$275,MATCH(A94,'Capacity Backing (Hide)'!$A$261:$A$275,0),1)*IF(Summary!$B$7=Planning!$P$2,1,IF(AND(Summary!$B$7="minutes",Planning!$P$2="hours"),1/60,60))</f>
        <v>0</v>
      </c>
      <c r="C94">
        <f ca="1">INDEX('Capacity Backing (Hide)'!$H$261:$J$275,MATCH(A94,'Capacity Backing (Hide)'!$A$261:$A$275,0),2)*IF(Summary!$B$7=Planning!$P$2,1,IF(AND(Summary!$B$7="minutes",Planning!$P$2="hours"),1/60,60))</f>
        <v>0</v>
      </c>
      <c r="D94">
        <f ca="1">IF(Planning!D75="",'Planning Backing (Hide)'!B94,Planning!D75)</f>
        <v>0</v>
      </c>
      <c r="E94">
        <f ca="1">IF(Planning!E75="",'Planning Backing (Hide)'!C94,Planning!E75)</f>
        <v>0</v>
      </c>
      <c r="F94">
        <f t="shared" ca="1" si="96"/>
        <v>0</v>
      </c>
    </row>
    <row r="95" spans="1:6" hidden="1" x14ac:dyDescent="0.35">
      <c r="A95" t="str">
        <f>Setup!A33</f>
        <v>Caseload 14</v>
      </c>
      <c r="B95">
        <f ca="1">INDEX('Capacity Backing (Hide)'!$H$261:$J$275,MATCH(A95,'Capacity Backing (Hide)'!$A$261:$A$275,0),1)*IF(Summary!$B$7=Planning!$P$2,1,IF(AND(Summary!$B$7="minutes",Planning!$P$2="hours"),1/60,60))</f>
        <v>0</v>
      </c>
      <c r="C95">
        <f ca="1">INDEX('Capacity Backing (Hide)'!$H$261:$J$275,MATCH(A95,'Capacity Backing (Hide)'!$A$261:$A$275,0),2)*IF(Summary!$B$7=Planning!$P$2,1,IF(AND(Summary!$B$7="minutes",Planning!$P$2="hours"),1/60,60))</f>
        <v>0</v>
      </c>
      <c r="D95">
        <f ca="1">IF(Planning!D76="",'Planning Backing (Hide)'!B95,Planning!D76)</f>
        <v>0</v>
      </c>
      <c r="E95">
        <f ca="1">IF(Planning!E76="",'Planning Backing (Hide)'!C95,Planning!E76)</f>
        <v>0</v>
      </c>
      <c r="F95">
        <f t="shared" ca="1" si="96"/>
        <v>0</v>
      </c>
    </row>
    <row r="96" spans="1:6" hidden="1" x14ac:dyDescent="0.35">
      <c r="A96" t="str">
        <f>Setup!A34</f>
        <v>Caseload 15</v>
      </c>
      <c r="B96">
        <f ca="1">INDEX('Capacity Backing (Hide)'!$H$261:$J$275,MATCH(A96,'Capacity Backing (Hide)'!$A$261:$A$275,0),1)*IF(Summary!$B$7=Planning!$P$2,1,IF(AND(Summary!$B$7="minutes",Planning!$P$2="hours"),1/60,60))</f>
        <v>0</v>
      </c>
      <c r="C96">
        <f ca="1">INDEX('Capacity Backing (Hide)'!$H$261:$J$275,MATCH(A96,'Capacity Backing (Hide)'!$A$261:$A$275,0),2)*IF(Summary!$B$7=Planning!$P$2,1,IF(AND(Summary!$B$7="minutes",Planning!$P$2="hours"),1/60,60))</f>
        <v>0</v>
      </c>
      <c r="D96">
        <f ca="1">IF(Planning!D77="",'Planning Backing (Hide)'!B96,Planning!D77)</f>
        <v>0</v>
      </c>
      <c r="E96">
        <f ca="1">IF(Planning!E77="",'Planning Backing (Hide)'!C96,Planning!E77)</f>
        <v>0</v>
      </c>
      <c r="F96">
        <f t="shared" ca="1" si="96"/>
        <v>0</v>
      </c>
    </row>
    <row r="99" spans="1:9" x14ac:dyDescent="0.35">
      <c r="A99" t="s">
        <v>53</v>
      </c>
      <c r="B99" t="s">
        <v>43</v>
      </c>
      <c r="C99" t="s">
        <v>155</v>
      </c>
      <c r="D99" t="s">
        <v>44</v>
      </c>
      <c r="E99" t="s">
        <v>46</v>
      </c>
      <c r="F99" t="s">
        <v>45</v>
      </c>
      <c r="G99" t="s">
        <v>262</v>
      </c>
      <c r="H99" t="s">
        <v>263</v>
      </c>
      <c r="I99" t="s">
        <v>264</v>
      </c>
    </row>
    <row r="100" spans="1:9" x14ac:dyDescent="0.35">
      <c r="A100" t="str">
        <f>Service!B6</f>
        <v>20 Group Sessions</v>
      </c>
      <c r="B100" t="str">
        <f>Service!C6</f>
        <v>GS</v>
      </c>
      <c r="C100">
        <f>Service!D6</f>
        <v>120</v>
      </c>
      <c r="D100" cm="1">
        <f t="array" ref="D100">IFERROR(INDEX(Planning!$D$44:$D$58,MATCH(1,(Planning!$A$44:$A$58='Planning Backing (Hide)'!A100)*(Planning!$B$44:$B$58='Planning Backing (Hide)'!B100),0),1),Service!E6)</f>
        <v>7</v>
      </c>
      <c r="E100" t="str">
        <f>Service!F6</f>
        <v>Once a year</v>
      </c>
      <c r="F100">
        <f>Service!G6</f>
        <v>1.9E-2</v>
      </c>
      <c r="G100">
        <f>C100/D100*F100</f>
        <v>0.32571428571428568</v>
      </c>
      <c r="H100">
        <f>SUMIF(INDEX($D$100:$D$174,ROW(A1),0):INDEX($D$100:$D$174,ROUNDUP(ROW(A1)/5,0)*5,1),1,INDEX($G$100:$G$174,ROW(A1),0):INDEX($G$100:$G$174,ROUNDUP(ROW(A1)/5,0)*5,1))</f>
        <v>75</v>
      </c>
      <c r="I100">
        <f>SUMIF(INDEX($D$100:$D$174,ROW(A1),0):INDEX($D$100:$D$174,ROUNDUP(ROW(A1)/5,0)*5,1),"&gt;"&amp;1,INDEX($G$100:$G$174,ROW(A1),0):INDEX($G$100:$G$174,ROUNDUP(ROW(A1)/5,0)*5,1))</f>
        <v>17.46857142857143</v>
      </c>
    </row>
    <row r="101" spans="1:9" x14ac:dyDescent="0.35">
      <c r="A101" t="str">
        <f>Service!B7</f>
        <v>20 Group Sessions</v>
      </c>
      <c r="B101" t="str">
        <f>Service!C7</f>
        <v>Ind</v>
      </c>
      <c r="C101">
        <f>Service!D7</f>
        <v>15</v>
      </c>
      <c r="D101" cm="1">
        <f t="array" ref="D101">IFERROR(INDEX(Planning!$D$44:$D$58,MATCH(1,(Planning!$A$44:$A$58='Planning Backing (Hide)'!A101)*(Planning!$B$44:$B$58='Planning Backing (Hide)'!B101),0),1),Service!E7)</f>
        <v>1</v>
      </c>
      <c r="E101" t="str">
        <f>Service!F7</f>
        <v>Daily (Weekdays)</v>
      </c>
      <c r="F101">
        <f>Service!G7</f>
        <v>5</v>
      </c>
      <c r="G101">
        <f t="shared" ref="G101:G164" si="97">C101/D101*F101</f>
        <v>75</v>
      </c>
      <c r="H101">
        <f>SUMIF(INDEX($D$100:$D$174,ROW(A2),0):INDEX($D$100:$D$174,ROUNDUP(ROW(A2)/5,0)*5,1),1,INDEX($G$100:$G$174,ROW(A2),0):INDEX($G$100:$G$174,ROUNDUP(ROW(A2)/5,0)*5,1))</f>
        <v>75</v>
      </c>
      <c r="I101">
        <f>SUMIF(INDEX($D$100:$D$174,ROW(A2),0):INDEX($D$100:$D$174,ROUNDUP(ROW(A2)/5,0)*5,1),"&gt;"&amp;1,INDEX($G$100:$G$174,ROW(A2),0):INDEX($G$100:$G$174,ROUNDUP(ROW(A2)/5,0)*5,1))</f>
        <v>17.142857142857142</v>
      </c>
    </row>
    <row r="102" spans="1:9" x14ac:dyDescent="0.35">
      <c r="A102" t="str">
        <f>Service!B8</f>
        <v>20 Group Sessions</v>
      </c>
      <c r="B102" t="str">
        <f>Service!C8</f>
        <v>GS</v>
      </c>
      <c r="C102">
        <f>Service!D8</f>
        <v>120</v>
      </c>
      <c r="D102" cm="1">
        <f t="array" ref="D102">IFERROR(INDEX(Planning!$D$44:$D$58,MATCH(1,(Planning!$A$44:$A$58='Planning Backing (Hide)'!A102)*(Planning!$B$44:$B$58='Planning Backing (Hide)'!B102),0),1),Service!E8)</f>
        <v>7</v>
      </c>
      <c r="E102" t="str">
        <f>Service!F8</f>
        <v>Once a week</v>
      </c>
      <c r="F102">
        <f>Service!G8</f>
        <v>1</v>
      </c>
      <c r="G102">
        <f t="shared" si="97"/>
        <v>17.142857142857142</v>
      </c>
      <c r="H102">
        <f>SUMIF(INDEX($D$100:$D$174,ROW(A3),0):INDEX($D$100:$D$174,ROUNDUP(ROW(A3)/5,0)*5,1),1,INDEX($G$100:$G$174,ROW(A3),0):INDEX($G$100:$G$174,ROUNDUP(ROW(A3)/5,0)*5,1))</f>
        <v>0</v>
      </c>
      <c r="I102">
        <f>SUMIF(INDEX($D$100:$D$174,ROW(A3),0):INDEX($D$100:$D$174,ROUNDUP(ROW(A3)/5,0)*5,1),"&gt;"&amp;1,INDEX($G$100:$G$174,ROW(A3),0):INDEX($G$100:$G$174,ROUNDUP(ROW(A3)/5,0)*5,1))</f>
        <v>17.142857142857142</v>
      </c>
    </row>
    <row r="103" spans="1:9" x14ac:dyDescent="0.35">
      <c r="A103" t="str">
        <f>Service!B9</f>
        <v>20 Group Sessions</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20 Group Sessions</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40 Group Session</v>
      </c>
      <c r="B105" t="str">
        <f>Service!C11</f>
        <v>gs</v>
      </c>
      <c r="C105">
        <f>Service!D11</f>
        <v>120</v>
      </c>
      <c r="D105" cm="1">
        <f t="array" ref="D105">IFERROR(INDEX(Planning!$D$44:$D$58,MATCH(1,(Planning!$A$44:$A$58='Planning Backing (Hide)'!A105)*(Planning!$B$44:$B$58='Planning Backing (Hide)'!B105),0),1),Service!E11)</f>
        <v>7</v>
      </c>
      <c r="E105" t="str">
        <f>Service!F11</f>
        <v>Once a week</v>
      </c>
      <c r="F105">
        <f>Service!G11</f>
        <v>1</v>
      </c>
      <c r="G105">
        <f t="shared" si="97"/>
        <v>17.142857142857142</v>
      </c>
      <c r="H105">
        <f>SUMIF(INDEX($D$100:$D$174,ROW(A6),0):INDEX($D$100:$D$174,ROUNDUP(ROW(A6)/5,0)*5,1),1,INDEX($G$100:$G$174,ROW(A6),0):INDEX($G$100:$G$174,ROUNDUP(ROW(A6)/5,0)*5,1))</f>
        <v>120</v>
      </c>
      <c r="I105">
        <f>SUMIF(INDEX($D$100:$D$174,ROW(A6),0):INDEX($D$100:$D$174,ROUNDUP(ROW(A6)/5,0)*5,1),"&gt;"&amp;1,INDEX($G$100:$G$174,ROW(A6),0):INDEX($G$100:$G$174,ROUNDUP(ROW(A6)/5,0)*5,1))</f>
        <v>17.142857142857142</v>
      </c>
    </row>
    <row r="106" spans="1:9" x14ac:dyDescent="0.35">
      <c r="A106" t="str">
        <f>Service!B12</f>
        <v>40 Group Session</v>
      </c>
      <c r="B106" t="str">
        <f>Service!C12</f>
        <v>ind</v>
      </c>
      <c r="C106">
        <f>Service!D12</f>
        <v>120</v>
      </c>
      <c r="D106" cm="1">
        <f t="array" ref="D106">IFERROR(INDEX(Planning!$D$44:$D$58,MATCH(1,(Planning!$A$44:$A$58='Planning Backing (Hide)'!A106)*(Planning!$B$44:$B$58='Planning Backing (Hide)'!B106),0),1),Service!E12)</f>
        <v>1</v>
      </c>
      <c r="E106" t="str">
        <f>Service!F12</f>
        <v>Once a week</v>
      </c>
      <c r="F106">
        <f>Service!G12</f>
        <v>1</v>
      </c>
      <c r="G106">
        <f t="shared" si="97"/>
        <v>120</v>
      </c>
      <c r="H106">
        <f>SUMIF(INDEX($D$100:$D$174,ROW(A7),0):INDEX($D$100:$D$174,ROUNDUP(ROW(A7)/5,0)*5,1),1,INDEX($G$100:$G$174,ROW(A7),0):INDEX($G$100:$G$174,ROUNDUP(ROW(A7)/5,0)*5,1))</f>
        <v>120</v>
      </c>
      <c r="I106">
        <f>SUMIF(INDEX($D$100:$D$174,ROW(A7),0):INDEX($D$100:$D$174,ROUNDUP(ROW(A7)/5,0)*5,1),"&gt;"&amp;1,INDEX($G$100:$G$174,ROW(A7),0):INDEX($G$100:$G$174,ROUNDUP(ROW(A7)/5,0)*5,1))</f>
        <v>0</v>
      </c>
    </row>
    <row r="107" spans="1:9" x14ac:dyDescent="0.35">
      <c r="A107" t="str">
        <f>Service!B13</f>
        <v>40 Group Session</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40 Group Session</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40 Group Session</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8 Group Session</v>
      </c>
      <c r="B110" t="str">
        <f>Service!C16</f>
        <v>GS</v>
      </c>
      <c r="C110">
        <f>Service!D16</f>
        <v>240</v>
      </c>
      <c r="D110" cm="1">
        <f t="array" ref="D110">IFERROR(INDEX(Planning!$D$44:$D$58,MATCH(1,(Planning!$A$44:$A$58='Planning Backing (Hide)'!A110)*(Planning!$B$44:$B$58='Planning Backing (Hide)'!B110),0),1),Service!E16)</f>
        <v>7</v>
      </c>
      <c r="E110" t="str">
        <f>Service!F16</f>
        <v>Once a week</v>
      </c>
      <c r="F110">
        <f>Service!G16</f>
        <v>1</v>
      </c>
      <c r="G110">
        <f t="shared" si="97"/>
        <v>34.285714285714285</v>
      </c>
      <c r="H110">
        <f>SUMIF(INDEX($D$100:$D$174,ROW(A11),0):INDEX($D$100:$D$174,ROUNDUP(ROW(A11)/5,0)*5,1),1,INDEX($G$100:$G$174,ROW(A11),0):INDEX($G$100:$G$174,ROUNDUP(ROW(A11)/5,0)*5,1))</f>
        <v>0</v>
      </c>
      <c r="I110">
        <f>SUMIF(INDEX($D$100:$D$174,ROW(A11),0):INDEX($D$100:$D$174,ROUNDUP(ROW(A11)/5,0)*5,1),"&gt;"&amp;1,INDEX($G$100:$G$174,ROW(A11),0):INDEX($G$100:$G$174,ROUNDUP(ROW(A11)/5,0)*5,1))</f>
        <v>34.285714285714285</v>
      </c>
    </row>
    <row r="111" spans="1:9" x14ac:dyDescent="0.35">
      <c r="A111" t="str">
        <f>Service!B17</f>
        <v>8 Group Session</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8 Group Session</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8 Group Session</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8 Group Session</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20 Individual</v>
      </c>
      <c r="B115" t="str">
        <f>Service!C21</f>
        <v>Ind</v>
      </c>
      <c r="C115">
        <f>Service!D21</f>
        <v>45</v>
      </c>
      <c r="D115" cm="1">
        <f t="array" ref="D115">IFERROR(INDEX(Planning!$D$44:$D$58,MATCH(1,(Planning!$A$44:$A$58='Planning Backing (Hide)'!A115)*(Planning!$B$44:$B$58='Planning Backing (Hide)'!B115),0),1),Service!E21)</f>
        <v>1</v>
      </c>
      <c r="E115" t="str">
        <f>Service!F21</f>
        <v>Once a week</v>
      </c>
      <c r="F115">
        <f>Service!G21</f>
        <v>1</v>
      </c>
      <c r="G115">
        <f t="shared" si="97"/>
        <v>45</v>
      </c>
      <c r="H115">
        <f>SUMIF(INDEX($D$100:$D$174,ROW(A16),0):INDEX($D$100:$D$174,ROUNDUP(ROW(A16)/5,0)*5,1),1,INDEX($G$100:$G$174,ROW(A16),0):INDEX($G$100:$G$174,ROUNDUP(ROW(A16)/5,0)*5,1))</f>
        <v>45</v>
      </c>
      <c r="I115">
        <f>SUMIF(INDEX($D$100:$D$174,ROW(A16),0):INDEX($D$100:$D$174,ROUNDUP(ROW(A16)/5,0)*5,1),"&gt;"&amp;1,INDEX($G$100:$G$174,ROW(A16),0):INDEX($G$100:$G$174,ROUNDUP(ROW(A16)/5,0)*5,1))</f>
        <v>0</v>
      </c>
    </row>
    <row r="116" spans="1:9" x14ac:dyDescent="0.35">
      <c r="A116" t="str">
        <f>Service!B22</f>
        <v>20 Individual</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20 Individual</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20 Individual</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20 Individual</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40 Individual</v>
      </c>
      <c r="B120" t="str">
        <f>Service!C26</f>
        <v>Ind</v>
      </c>
      <c r="C120">
        <f>Service!D26</f>
        <v>60</v>
      </c>
      <c r="D120" cm="1">
        <f t="array" ref="D120">IFERROR(INDEX(Planning!$D$44:$D$58,MATCH(1,(Planning!$A$44:$A$58='Planning Backing (Hide)'!A120)*(Planning!$B$44:$B$58='Planning Backing (Hide)'!B120),0),1),Service!E26)</f>
        <v>1</v>
      </c>
      <c r="E120" t="str">
        <f>Service!F26</f>
        <v>Once a week</v>
      </c>
      <c r="F120">
        <f>Service!G26</f>
        <v>1</v>
      </c>
      <c r="G120">
        <f t="shared" si="97"/>
        <v>60</v>
      </c>
      <c r="H120">
        <f>SUMIF(INDEX($D$100:$D$174,ROW(A21),0):INDEX($D$100:$D$174,ROUNDUP(ROW(A21)/5,0)*5,1),1,INDEX($G$100:$G$174,ROW(A21),0):INDEX($G$100:$G$174,ROUNDUP(ROW(A21)/5,0)*5,1))</f>
        <v>60</v>
      </c>
      <c r="I120">
        <f>SUMIF(INDEX($D$100:$D$174,ROW(A21),0):INDEX($D$100:$D$174,ROUNDUP(ROW(A21)/5,0)*5,1),"&gt;"&amp;1,INDEX($G$100:$G$174,ROW(A21),0):INDEX($G$100:$G$174,ROUNDUP(ROW(A21)/5,0)*5,1))</f>
        <v>0</v>
      </c>
    </row>
    <row r="121" spans="1:9" x14ac:dyDescent="0.35">
      <c r="A121" t="str">
        <f>Service!B27</f>
        <v>40 Individual</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40 Individual</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40 Individual</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40 Individual</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Backing (Hide)</vt:lpstr>
      <vt:lpstr>Capacity Summary</vt:lpstr>
      <vt:lpstr>Summary</vt:lpstr>
      <vt:lpstr>Planning</vt:lpstr>
      <vt:lpstr>Waiting List Modelling</vt:lpstr>
      <vt:lpstr>WL Modelling (Hide)</vt:lpstr>
      <vt:lpstr>Planning Backing (Hide)</vt:lpstr>
      <vt:lpstr>Caseloads_total</vt:lpstr>
      <vt:lpstr>GroupName</vt:lpstr>
      <vt:lpstr>GroupNumber</vt:lpstr>
      <vt:lpstr>Summary_Difference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2021-05-10T10:43:49Z</dcterms:modified>
</cp:coreProperties>
</file>