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CC0BA76E-A91F-460D-B062-EF9BD69648D9}" xr6:coauthVersionLast="41" xr6:coauthVersionMax="41" xr10:uidLastSave="{00000000-0000-0000-0000-000000000000}"/>
  <bookViews>
    <workbookView xWindow="-108" yWindow="-108" windowWidth="23256" windowHeight="12576" tabRatio="794" firstSheet="3" activeTab="7"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BG211" i="31"/>
  <c r="BF211" i="31"/>
  <c r="BE211" i="31"/>
  <c r="BD211" i="31"/>
  <c r="BC211" i="31"/>
  <c r="BB211" i="31"/>
  <c r="BA211" i="31"/>
  <c r="AZ211" i="31"/>
  <c r="AY211" i="31"/>
  <c r="AX211" i="31"/>
  <c r="AW211" i="31"/>
  <c r="AV211" i="31"/>
  <c r="AU211" i="31"/>
  <c r="AT211" i="31"/>
  <c r="AS211" i="31"/>
  <c r="AR211" i="31"/>
  <c r="AQ211" i="31"/>
  <c r="AP211" i="31"/>
  <c r="AO211" i="31"/>
  <c r="AN211" i="31"/>
  <c r="AM211" i="31"/>
  <c r="AL211" i="31"/>
  <c r="AK211" i="31"/>
  <c r="AJ211" i="31"/>
  <c r="AI211" i="31"/>
  <c r="AH211" i="31"/>
  <c r="AG211" i="31"/>
  <c r="AF211" i="31"/>
  <c r="AE211" i="31"/>
  <c r="AD211" i="31"/>
  <c r="AC211" i="31"/>
  <c r="AB211" i="31"/>
  <c r="AA211" i="31"/>
  <c r="Z211" i="31"/>
  <c r="Y211" i="31"/>
  <c r="X211" i="31"/>
  <c r="W211" i="31"/>
  <c r="V211" i="31"/>
  <c r="U211" i="31"/>
  <c r="T211" i="31"/>
  <c r="S211" i="31"/>
  <c r="R211" i="31"/>
  <c r="Q211" i="31"/>
  <c r="P211" i="31"/>
  <c r="O211" i="31"/>
  <c r="N211" i="31"/>
  <c r="M211" i="31"/>
  <c r="L211" i="31"/>
  <c r="K211" i="31"/>
  <c r="J211" i="31"/>
  <c r="I211" i="31"/>
  <c r="H211" i="31"/>
  <c r="BG210" i="31"/>
  <c r="BF210" i="31"/>
  <c r="BE210" i="31"/>
  <c r="BD210" i="31"/>
  <c r="BC210" i="31"/>
  <c r="BB210" i="31"/>
  <c r="BA210" i="31"/>
  <c r="AZ210" i="31"/>
  <c r="AY210" i="31"/>
  <c r="AX210" i="31"/>
  <c r="AW210" i="31"/>
  <c r="AV210" i="31"/>
  <c r="AU210" i="31"/>
  <c r="AT210" i="31"/>
  <c r="AS210" i="31"/>
  <c r="AR210" i="31"/>
  <c r="AQ210" i="31"/>
  <c r="AP210" i="31"/>
  <c r="AO210" i="31"/>
  <c r="AN210" i="31"/>
  <c r="AM210" i="31"/>
  <c r="AL210" i="31"/>
  <c r="AK210" i="31"/>
  <c r="AJ210" i="31"/>
  <c r="AI210" i="31"/>
  <c r="AH210" i="31"/>
  <c r="AG210" i="31"/>
  <c r="AF210" i="31"/>
  <c r="AE210" i="31"/>
  <c r="AD210" i="31"/>
  <c r="AC210" i="31"/>
  <c r="AB210" i="31"/>
  <c r="AA210" i="31"/>
  <c r="Z210" i="31"/>
  <c r="Y210" i="31"/>
  <c r="X210" i="31"/>
  <c r="W210" i="31"/>
  <c r="V210" i="31"/>
  <c r="U210" i="31"/>
  <c r="T210" i="31"/>
  <c r="S210" i="31"/>
  <c r="R210" i="31"/>
  <c r="Q210" i="31"/>
  <c r="P210" i="31"/>
  <c r="O210" i="31"/>
  <c r="N210" i="31"/>
  <c r="M210" i="31"/>
  <c r="L210" i="31"/>
  <c r="K210" i="31"/>
  <c r="J210" i="31"/>
  <c r="I210" i="31"/>
  <c r="H210" i="31"/>
  <c r="BG209" i="31"/>
  <c r="BF209" i="31"/>
  <c r="BE209" i="31"/>
  <c r="BD209" i="31"/>
  <c r="BC209" i="31"/>
  <c r="BB209" i="31"/>
  <c r="BA209" i="31"/>
  <c r="AZ209" i="31"/>
  <c r="AY209" i="31"/>
  <c r="AX209" i="31"/>
  <c r="AW209" i="31"/>
  <c r="AV209" i="31"/>
  <c r="AU209" i="31"/>
  <c r="AT209" i="31"/>
  <c r="AS209" i="31"/>
  <c r="AR209" i="31"/>
  <c r="AQ209" i="31"/>
  <c r="AP209" i="31"/>
  <c r="AO209" i="31"/>
  <c r="AN209" i="31"/>
  <c r="AM209" i="31"/>
  <c r="AL209" i="31"/>
  <c r="AK209" i="31"/>
  <c r="AJ209" i="31"/>
  <c r="AI209" i="31"/>
  <c r="AH209" i="31"/>
  <c r="AG209" i="31"/>
  <c r="AF209" i="31"/>
  <c r="AE209" i="31"/>
  <c r="AD209" i="31"/>
  <c r="AC209" i="31"/>
  <c r="AB209" i="31"/>
  <c r="AA209" i="31"/>
  <c r="Z209" i="31"/>
  <c r="Y209" i="31"/>
  <c r="X209" i="31"/>
  <c r="W209" i="31"/>
  <c r="V209" i="31"/>
  <c r="U209" i="31"/>
  <c r="T209" i="31"/>
  <c r="S209" i="31"/>
  <c r="R209" i="31"/>
  <c r="Q209" i="31"/>
  <c r="P209" i="31"/>
  <c r="O209" i="31"/>
  <c r="N209" i="31"/>
  <c r="M209" i="31"/>
  <c r="L209" i="31"/>
  <c r="K209" i="31"/>
  <c r="J209" i="31"/>
  <c r="I209" i="31"/>
  <c r="H209" i="31"/>
  <c r="BG208" i="31"/>
  <c r="BF208" i="31"/>
  <c r="BE208" i="31"/>
  <c r="BD208" i="31"/>
  <c r="BC208" i="31"/>
  <c r="BB208" i="31"/>
  <c r="BA208" i="31"/>
  <c r="AZ208" i="31"/>
  <c r="AY208" i="31"/>
  <c r="AX208" i="31"/>
  <c r="AW208" i="31"/>
  <c r="AV208" i="31"/>
  <c r="AU208" i="31"/>
  <c r="AT208" i="31"/>
  <c r="AS208" i="31"/>
  <c r="AR208" i="31"/>
  <c r="AQ208" i="31"/>
  <c r="AP208" i="31"/>
  <c r="AO208" i="31"/>
  <c r="AN208" i="31"/>
  <c r="AM208" i="31"/>
  <c r="AL208" i="31"/>
  <c r="AK208" i="31"/>
  <c r="AJ208" i="31"/>
  <c r="AI208" i="31"/>
  <c r="AH208" i="31"/>
  <c r="AG208" i="31"/>
  <c r="AF208" i="31"/>
  <c r="AE208" i="31"/>
  <c r="AD208" i="31"/>
  <c r="AC208" i="31"/>
  <c r="AB208" i="31"/>
  <c r="AA208" i="31"/>
  <c r="Z208" i="31"/>
  <c r="Y208" i="31"/>
  <c r="X208" i="31"/>
  <c r="W208" i="31"/>
  <c r="V208" i="31"/>
  <c r="U208" i="31"/>
  <c r="T208" i="31"/>
  <c r="S208" i="31"/>
  <c r="R208" i="31"/>
  <c r="Q208" i="31"/>
  <c r="P208" i="31"/>
  <c r="O208" i="31"/>
  <c r="N208" i="31"/>
  <c r="M208" i="31"/>
  <c r="L208" i="31"/>
  <c r="K208" i="31"/>
  <c r="J208" i="31"/>
  <c r="I208" i="31"/>
  <c r="H208" i="31"/>
  <c r="BG207" i="31"/>
  <c r="BF207" i="31"/>
  <c r="BE207" i="31"/>
  <c r="BD207" i="31"/>
  <c r="BC207" i="31"/>
  <c r="BB207" i="31"/>
  <c r="BA207" i="31"/>
  <c r="AZ207" i="31"/>
  <c r="AY207" i="31"/>
  <c r="AX207" i="31"/>
  <c r="AW207" i="31"/>
  <c r="AV207" i="31"/>
  <c r="AU207" i="31"/>
  <c r="AT207" i="31"/>
  <c r="AS207" i="31"/>
  <c r="AR207" i="31"/>
  <c r="AQ207" i="31"/>
  <c r="AP207" i="31"/>
  <c r="AO207" i="31"/>
  <c r="AN207" i="31"/>
  <c r="AM207" i="31"/>
  <c r="AL207" i="31"/>
  <c r="AK207" i="31"/>
  <c r="AJ207" i="31"/>
  <c r="AI207" i="31"/>
  <c r="AH207" i="31"/>
  <c r="AG207" i="31"/>
  <c r="AF207" i="31"/>
  <c r="AE207" i="31"/>
  <c r="AD207" i="31"/>
  <c r="AC207" i="31"/>
  <c r="AB207" i="31"/>
  <c r="AA207" i="31"/>
  <c r="Z207" i="31"/>
  <c r="Y207" i="31"/>
  <c r="X207" i="31"/>
  <c r="W207" i="31"/>
  <c r="V207" i="31"/>
  <c r="U207" i="31"/>
  <c r="T207" i="31"/>
  <c r="S207" i="31"/>
  <c r="R207" i="31"/>
  <c r="Q207" i="31"/>
  <c r="P207" i="31"/>
  <c r="O207" i="31"/>
  <c r="N207" i="31"/>
  <c r="M207" i="31"/>
  <c r="L207" i="31"/>
  <c r="K207" i="31"/>
  <c r="J207" i="31"/>
  <c r="I207" i="31"/>
  <c r="H207" i="31"/>
  <c r="BG206" i="31"/>
  <c r="BF206" i="31"/>
  <c r="BE206" i="31"/>
  <c r="BD206" i="31"/>
  <c r="BC206" i="31"/>
  <c r="BB206" i="31"/>
  <c r="BA206" i="31"/>
  <c r="AZ206" i="31"/>
  <c r="AY206" i="31"/>
  <c r="AX206" i="31"/>
  <c r="AW206" i="31"/>
  <c r="AV206" i="31"/>
  <c r="AU206" i="31"/>
  <c r="AT206" i="31"/>
  <c r="AS206" i="31"/>
  <c r="AR206" i="31"/>
  <c r="AQ206" i="31"/>
  <c r="AP206" i="31"/>
  <c r="AO206" i="31"/>
  <c r="AN206" i="31"/>
  <c r="AM206" i="31"/>
  <c r="AL206" i="31"/>
  <c r="AK206" i="31"/>
  <c r="AJ206" i="31"/>
  <c r="AI206" i="31"/>
  <c r="AH206" i="31"/>
  <c r="AG206" i="31"/>
  <c r="AF206" i="31"/>
  <c r="AE206" i="31"/>
  <c r="AD206" i="31"/>
  <c r="AC206" i="31"/>
  <c r="AB206" i="31"/>
  <c r="AA206" i="31"/>
  <c r="Z206" i="31"/>
  <c r="Y206" i="31"/>
  <c r="X206" i="31"/>
  <c r="W206" i="31"/>
  <c r="V206" i="31"/>
  <c r="U206" i="31"/>
  <c r="T206" i="31"/>
  <c r="S206" i="31"/>
  <c r="R206" i="31"/>
  <c r="Q206" i="31"/>
  <c r="P206" i="31"/>
  <c r="O206" i="31"/>
  <c r="N206" i="31"/>
  <c r="M206" i="31"/>
  <c r="L206" i="31"/>
  <c r="K206" i="31"/>
  <c r="J206" i="31"/>
  <c r="I206" i="31"/>
  <c r="H206" i="31"/>
  <c r="BG205" i="31"/>
  <c r="BF205" i="31"/>
  <c r="BE205" i="31"/>
  <c r="BD205" i="31"/>
  <c r="BC205" i="31"/>
  <c r="BB205" i="31"/>
  <c r="BA205" i="31"/>
  <c r="AZ205" i="31"/>
  <c r="AY205" i="31"/>
  <c r="AX205" i="31"/>
  <c r="AW205" i="31"/>
  <c r="AV205" i="31"/>
  <c r="AU205" i="31"/>
  <c r="AT205" i="31"/>
  <c r="AS205" i="31"/>
  <c r="AR205" i="31"/>
  <c r="AQ205" i="31"/>
  <c r="AP205" i="31"/>
  <c r="AO205" i="31"/>
  <c r="AN205" i="31"/>
  <c r="AM205" i="31"/>
  <c r="AL205" i="31"/>
  <c r="AK205" i="31"/>
  <c r="AJ205" i="31"/>
  <c r="AI205" i="31"/>
  <c r="AH205" i="31"/>
  <c r="AG205" i="31"/>
  <c r="AF205" i="31"/>
  <c r="AE205" i="31"/>
  <c r="AD205" i="31"/>
  <c r="AC205" i="31"/>
  <c r="AB205" i="31"/>
  <c r="AA205" i="31"/>
  <c r="Z205" i="31"/>
  <c r="Y205" i="31"/>
  <c r="X205" i="31"/>
  <c r="W205" i="31"/>
  <c r="V205" i="31"/>
  <c r="U205" i="31"/>
  <c r="T205" i="31"/>
  <c r="S205" i="31"/>
  <c r="R205" i="31"/>
  <c r="Q205" i="31"/>
  <c r="P205" i="31"/>
  <c r="O205" i="31"/>
  <c r="N205" i="31"/>
  <c r="M205" i="31"/>
  <c r="L205" i="31"/>
  <c r="K205" i="31"/>
  <c r="J205" i="31"/>
  <c r="I205" i="31"/>
  <c r="H205" i="31"/>
  <c r="BG204" i="31"/>
  <c r="BF204" i="31"/>
  <c r="BE204" i="31"/>
  <c r="BD204" i="31"/>
  <c r="BC204" i="31"/>
  <c r="BB204" i="31"/>
  <c r="BA204" i="31"/>
  <c r="AZ204" i="31"/>
  <c r="AY204" i="31"/>
  <c r="AX204" i="31"/>
  <c r="AW204" i="31"/>
  <c r="AV204" i="31"/>
  <c r="AU204" i="31"/>
  <c r="AT204" i="31"/>
  <c r="AS204" i="31"/>
  <c r="AR204" i="31"/>
  <c r="AQ204" i="31"/>
  <c r="AP204" i="31"/>
  <c r="AO204" i="31"/>
  <c r="AN204" i="31"/>
  <c r="AM204" i="31"/>
  <c r="AL204" i="31"/>
  <c r="AK204" i="31"/>
  <c r="AJ204" i="31"/>
  <c r="AI204" i="31"/>
  <c r="AH204" i="31"/>
  <c r="AG204" i="31"/>
  <c r="AF204" i="31"/>
  <c r="AE204" i="31"/>
  <c r="AD204" i="31"/>
  <c r="AC204" i="31"/>
  <c r="AB204" i="31"/>
  <c r="AA204" i="31"/>
  <c r="Z204" i="31"/>
  <c r="Y204" i="31"/>
  <c r="X204" i="31"/>
  <c r="W204" i="31"/>
  <c r="V204" i="31"/>
  <c r="U204" i="31"/>
  <c r="T204" i="31"/>
  <c r="S204" i="31"/>
  <c r="R204" i="31"/>
  <c r="Q204" i="31"/>
  <c r="P204" i="31"/>
  <c r="O204" i="31"/>
  <c r="N204" i="31"/>
  <c r="M204" i="31"/>
  <c r="L204" i="31"/>
  <c r="K204" i="31"/>
  <c r="J204" i="31"/>
  <c r="I204" i="31"/>
  <c r="H204" i="31"/>
  <c r="BG203" i="31"/>
  <c r="BF203" i="31"/>
  <c r="BE203" i="31"/>
  <c r="BD203" i="31"/>
  <c r="BC203" i="31"/>
  <c r="BB203" i="31"/>
  <c r="BA203" i="31"/>
  <c r="AZ203" i="31"/>
  <c r="AY203" i="31"/>
  <c r="AX203" i="31"/>
  <c r="AW203" i="31"/>
  <c r="AV203" i="31"/>
  <c r="AU203" i="31"/>
  <c r="AT203" i="31"/>
  <c r="AS203" i="31"/>
  <c r="AR203" i="31"/>
  <c r="AQ203" i="31"/>
  <c r="AP203" i="31"/>
  <c r="AO203" i="31"/>
  <c r="AN203" i="31"/>
  <c r="AM203" i="31"/>
  <c r="AL203" i="31"/>
  <c r="AK203" i="31"/>
  <c r="AJ203" i="31"/>
  <c r="AI203" i="31"/>
  <c r="AH203" i="31"/>
  <c r="AG203" i="31"/>
  <c r="AF203" i="31"/>
  <c r="AE203" i="31"/>
  <c r="AD203" i="31"/>
  <c r="AC203" i="31"/>
  <c r="AB203" i="31"/>
  <c r="AA203" i="31"/>
  <c r="Z203" i="31"/>
  <c r="Y203" i="31"/>
  <c r="X203" i="31"/>
  <c r="W203" i="31"/>
  <c r="V203" i="31"/>
  <c r="U203" i="31"/>
  <c r="T203" i="31"/>
  <c r="S203" i="31"/>
  <c r="R203" i="31"/>
  <c r="Q203" i="31"/>
  <c r="P203" i="31"/>
  <c r="O203" i="31"/>
  <c r="N203" i="31"/>
  <c r="M203" i="31"/>
  <c r="L203" i="31"/>
  <c r="K203" i="31"/>
  <c r="J203" i="31"/>
  <c r="I203" i="31"/>
  <c r="H203" i="31"/>
  <c r="BG202" i="31"/>
  <c r="BF202" i="31"/>
  <c r="BE202" i="31"/>
  <c r="BD202" i="31"/>
  <c r="BC202" i="31"/>
  <c r="BB202" i="31"/>
  <c r="BA202" i="31"/>
  <c r="AZ202" i="31"/>
  <c r="AY202" i="31"/>
  <c r="AX202" i="31"/>
  <c r="AW202" i="31"/>
  <c r="AV202" i="31"/>
  <c r="AU202" i="31"/>
  <c r="AT202" i="31"/>
  <c r="AS202" i="31"/>
  <c r="AR202" i="31"/>
  <c r="AQ202" i="31"/>
  <c r="AP202" i="31"/>
  <c r="AO202" i="31"/>
  <c r="AN202" i="31"/>
  <c r="AM202" i="31"/>
  <c r="AL202" i="31"/>
  <c r="AK202" i="31"/>
  <c r="AJ202" i="31"/>
  <c r="AI202" i="31"/>
  <c r="AH202" i="31"/>
  <c r="AG202" i="31"/>
  <c r="AF202" i="31"/>
  <c r="AE202" i="31"/>
  <c r="AD202" i="31"/>
  <c r="AC202" i="31"/>
  <c r="AB202" i="31"/>
  <c r="AA202" i="31"/>
  <c r="Z202" i="31"/>
  <c r="Y202" i="31"/>
  <c r="X202" i="31"/>
  <c r="W202" i="31"/>
  <c r="V202" i="31"/>
  <c r="U202" i="31"/>
  <c r="T202" i="31"/>
  <c r="S202" i="31"/>
  <c r="R202" i="31"/>
  <c r="Q202" i="31"/>
  <c r="P202" i="31"/>
  <c r="O202" i="31"/>
  <c r="N202" i="31"/>
  <c r="M202" i="31"/>
  <c r="L202" i="31"/>
  <c r="K202" i="31"/>
  <c r="J202" i="31"/>
  <c r="I202" i="31"/>
  <c r="H202" i="31"/>
  <c r="BG201" i="31"/>
  <c r="BF201" i="31"/>
  <c r="BE201" i="31"/>
  <c r="BD201" i="31"/>
  <c r="BC201" i="31"/>
  <c r="BB201" i="31"/>
  <c r="BA201" i="31"/>
  <c r="AZ201" i="31"/>
  <c r="AY201" i="31"/>
  <c r="AX201" i="31"/>
  <c r="AW201" i="31"/>
  <c r="AV201" i="31"/>
  <c r="AU201" i="31"/>
  <c r="AT201" i="31"/>
  <c r="AS201" i="31"/>
  <c r="AR201" i="31"/>
  <c r="AQ201" i="31"/>
  <c r="AP201" i="31"/>
  <c r="AO201" i="31"/>
  <c r="AN201" i="31"/>
  <c r="AM201" i="31"/>
  <c r="AL201" i="31"/>
  <c r="AK201" i="31"/>
  <c r="AJ201" i="31"/>
  <c r="AI201" i="31"/>
  <c r="AH201" i="31"/>
  <c r="AG201" i="31"/>
  <c r="AF201" i="31"/>
  <c r="AE201" i="31"/>
  <c r="AD201" i="31"/>
  <c r="AC201" i="31"/>
  <c r="AB201" i="31"/>
  <c r="AA201" i="31"/>
  <c r="Z201" i="31"/>
  <c r="Y201" i="31"/>
  <c r="X201" i="31"/>
  <c r="W201" i="31"/>
  <c r="V201" i="31"/>
  <c r="U201" i="31"/>
  <c r="T201" i="31"/>
  <c r="S201" i="31"/>
  <c r="R201" i="31"/>
  <c r="Q201" i="31"/>
  <c r="P201" i="31"/>
  <c r="O201" i="31"/>
  <c r="N201" i="31"/>
  <c r="M201" i="31"/>
  <c r="L201" i="31"/>
  <c r="K201" i="31"/>
  <c r="J201" i="31"/>
  <c r="I201" i="31"/>
  <c r="H201" i="31"/>
  <c r="BG200" i="31"/>
  <c r="BF200" i="31"/>
  <c r="BE200" i="31"/>
  <c r="BD200" i="31"/>
  <c r="BC200" i="31"/>
  <c r="BB200" i="31"/>
  <c r="BA200" i="31"/>
  <c r="AZ200" i="31"/>
  <c r="AY200" i="31"/>
  <c r="AX200" i="31"/>
  <c r="AW200" i="31"/>
  <c r="AV200" i="31"/>
  <c r="AU200" i="31"/>
  <c r="AT200" i="31"/>
  <c r="AS200" i="31"/>
  <c r="AR200" i="31"/>
  <c r="AQ200" i="31"/>
  <c r="AP200" i="31"/>
  <c r="AO200" i="31"/>
  <c r="AN200" i="31"/>
  <c r="AM200" i="31"/>
  <c r="AL200" i="31"/>
  <c r="AK200" i="31"/>
  <c r="AJ200" i="31"/>
  <c r="AI200" i="31"/>
  <c r="AH200" i="31"/>
  <c r="AG200" i="31"/>
  <c r="AF200" i="31"/>
  <c r="AE200" i="31"/>
  <c r="AD200" i="31"/>
  <c r="AC200" i="31"/>
  <c r="AB200" i="31"/>
  <c r="AA200" i="31"/>
  <c r="Z200" i="31"/>
  <c r="Y200" i="31"/>
  <c r="X200" i="31"/>
  <c r="W200" i="31"/>
  <c r="V200" i="31"/>
  <c r="U200" i="31"/>
  <c r="T200" i="31"/>
  <c r="S200" i="31"/>
  <c r="R200" i="31"/>
  <c r="Q200" i="31"/>
  <c r="P200" i="31"/>
  <c r="O200" i="31"/>
  <c r="N200" i="31"/>
  <c r="M200" i="31"/>
  <c r="L200" i="31"/>
  <c r="K200" i="31"/>
  <c r="J200" i="31"/>
  <c r="I200" i="31"/>
  <c r="H200" i="31"/>
  <c r="BG199" i="31"/>
  <c r="BF199" i="31"/>
  <c r="BE199" i="31"/>
  <c r="BD199" i="31"/>
  <c r="BC199" i="31"/>
  <c r="BB199" i="31"/>
  <c r="BA199" i="31"/>
  <c r="AZ199" i="31"/>
  <c r="AY199" i="31"/>
  <c r="AX199" i="31"/>
  <c r="AW199" i="31"/>
  <c r="AV199" i="31"/>
  <c r="AU199" i="31"/>
  <c r="AT199" i="31"/>
  <c r="AS199" i="31"/>
  <c r="AR199" i="31"/>
  <c r="AQ199" i="31"/>
  <c r="AP199" i="31"/>
  <c r="AO199" i="31"/>
  <c r="AN199" i="31"/>
  <c r="AM199" i="31"/>
  <c r="AL199" i="31"/>
  <c r="AK199" i="31"/>
  <c r="AJ199" i="31"/>
  <c r="AI199" i="31"/>
  <c r="AH199" i="31"/>
  <c r="AG199" i="31"/>
  <c r="AF199" i="31"/>
  <c r="AE199" i="31"/>
  <c r="AD199" i="31"/>
  <c r="AC199" i="31"/>
  <c r="AB199" i="31"/>
  <c r="AA199" i="31"/>
  <c r="Z199" i="31"/>
  <c r="Y199" i="31"/>
  <c r="X199" i="31"/>
  <c r="W199" i="31"/>
  <c r="V199" i="31"/>
  <c r="U199" i="31"/>
  <c r="T199" i="31"/>
  <c r="S199" i="31"/>
  <c r="R199" i="31"/>
  <c r="Q199" i="31"/>
  <c r="P199" i="31"/>
  <c r="O199" i="31"/>
  <c r="N199" i="31"/>
  <c r="M199" i="31"/>
  <c r="L199" i="31"/>
  <c r="K199" i="31"/>
  <c r="J199" i="31"/>
  <c r="I199" i="31"/>
  <c r="H199" i="31"/>
  <c r="BG198" i="31"/>
  <c r="BF198" i="31"/>
  <c r="BE198" i="31"/>
  <c r="BD198" i="31"/>
  <c r="BC198" i="31"/>
  <c r="BB198" i="31"/>
  <c r="BA198" i="31"/>
  <c r="AZ198" i="31"/>
  <c r="AY198" i="31"/>
  <c r="AX198" i="31"/>
  <c r="AW198" i="31"/>
  <c r="AV198" i="31"/>
  <c r="AU198" i="31"/>
  <c r="AT198" i="31"/>
  <c r="AS198" i="31"/>
  <c r="AR198" i="31"/>
  <c r="AQ198" i="31"/>
  <c r="AP198" i="31"/>
  <c r="AO198" i="31"/>
  <c r="AN198" i="31"/>
  <c r="AM198" i="31"/>
  <c r="AL198" i="31"/>
  <c r="AK198" i="31"/>
  <c r="AJ198" i="31"/>
  <c r="AI198" i="31"/>
  <c r="AH198" i="31"/>
  <c r="AG198" i="31"/>
  <c r="AF198" i="31"/>
  <c r="AE198" i="31"/>
  <c r="AD198" i="31"/>
  <c r="AC198" i="31"/>
  <c r="AB198" i="31"/>
  <c r="AA198" i="31"/>
  <c r="Z198" i="31"/>
  <c r="Y198" i="31"/>
  <c r="X198" i="31"/>
  <c r="W198" i="31"/>
  <c r="V198" i="31"/>
  <c r="U198" i="31"/>
  <c r="T198" i="31"/>
  <c r="S198" i="31"/>
  <c r="R198" i="31"/>
  <c r="Q198" i="31"/>
  <c r="P198" i="31"/>
  <c r="O198" i="31"/>
  <c r="N198" i="31"/>
  <c r="M198" i="31"/>
  <c r="L198" i="31"/>
  <c r="K198" i="31"/>
  <c r="J198" i="31"/>
  <c r="I198" i="31"/>
  <c r="H198" i="31"/>
  <c r="BG197" i="31"/>
  <c r="BF197" i="31"/>
  <c r="BE197" i="31"/>
  <c r="BD197" i="31"/>
  <c r="BC197" i="31"/>
  <c r="BB197" i="31"/>
  <c r="BA197" i="31"/>
  <c r="AZ197" i="31"/>
  <c r="AY197" i="31"/>
  <c r="AX197" i="31"/>
  <c r="AW197" i="31"/>
  <c r="AV197" i="31"/>
  <c r="AU197" i="31"/>
  <c r="AT197" i="31"/>
  <c r="AS197" i="31"/>
  <c r="AR197" i="31"/>
  <c r="AQ197" i="31"/>
  <c r="AP197" i="31"/>
  <c r="AO197" i="31"/>
  <c r="AN197" i="31"/>
  <c r="AM197" i="31"/>
  <c r="AL197" i="31"/>
  <c r="AK197" i="31"/>
  <c r="AJ197" i="31"/>
  <c r="AI197" i="31"/>
  <c r="AH197" i="31"/>
  <c r="AG197" i="31"/>
  <c r="AF197" i="31"/>
  <c r="AE197" i="31"/>
  <c r="AD197" i="31"/>
  <c r="AC197" i="31"/>
  <c r="AB197" i="31"/>
  <c r="AA197" i="31"/>
  <c r="Z197" i="31"/>
  <c r="Y197" i="31"/>
  <c r="X197" i="31"/>
  <c r="W197" i="31"/>
  <c r="V197" i="31"/>
  <c r="U197" i="31"/>
  <c r="T197" i="31"/>
  <c r="S197" i="31"/>
  <c r="R197" i="31"/>
  <c r="Q197" i="31"/>
  <c r="P197" i="31"/>
  <c r="O197" i="31"/>
  <c r="N197" i="31"/>
  <c r="M197" i="31"/>
  <c r="L197" i="31"/>
  <c r="K197" i="31"/>
  <c r="J197" i="31"/>
  <c r="I197" i="31"/>
  <c r="H197" i="31"/>
  <c r="BG196" i="31"/>
  <c r="BF196" i="31"/>
  <c r="BE196" i="31"/>
  <c r="BD196" i="31"/>
  <c r="BC196" i="31"/>
  <c r="BB196" i="31"/>
  <c r="BA196" i="31"/>
  <c r="AZ196" i="31"/>
  <c r="AY196" i="31"/>
  <c r="AX196" i="31"/>
  <c r="AW196" i="31"/>
  <c r="AV196" i="31"/>
  <c r="AU196" i="31"/>
  <c r="AT196" i="31"/>
  <c r="AS196" i="31"/>
  <c r="AR196" i="31"/>
  <c r="AQ196" i="31"/>
  <c r="AP196" i="31"/>
  <c r="AO196" i="31"/>
  <c r="AN196" i="31"/>
  <c r="AM196" i="31"/>
  <c r="AL196" i="31"/>
  <c r="AK196" i="31"/>
  <c r="AJ196" i="31"/>
  <c r="AI196" i="31"/>
  <c r="AH196" i="31"/>
  <c r="AG196" i="31"/>
  <c r="AF196" i="31"/>
  <c r="AE196" i="31"/>
  <c r="AD196" i="31"/>
  <c r="AC196" i="31"/>
  <c r="AB196" i="31"/>
  <c r="AA196" i="31"/>
  <c r="Z196" i="31"/>
  <c r="Y196" i="31"/>
  <c r="X196" i="31"/>
  <c r="W196" i="31"/>
  <c r="V196" i="31"/>
  <c r="U196" i="31"/>
  <c r="T196" i="31"/>
  <c r="S196" i="31"/>
  <c r="R196" i="31"/>
  <c r="Q196" i="31"/>
  <c r="P196" i="31"/>
  <c r="O196" i="31"/>
  <c r="N196" i="31"/>
  <c r="M196" i="31"/>
  <c r="L196" i="31"/>
  <c r="K196" i="31"/>
  <c r="J196" i="31"/>
  <c r="I196" i="31"/>
  <c r="H196" i="31"/>
  <c r="BG195" i="31"/>
  <c r="BF195" i="31"/>
  <c r="BE195" i="31"/>
  <c r="BD195" i="31"/>
  <c r="BC195" i="31"/>
  <c r="BB195" i="31"/>
  <c r="BA195" i="31"/>
  <c r="AZ195" i="31"/>
  <c r="AY195" i="31"/>
  <c r="AX195" i="31"/>
  <c r="AW195" i="31"/>
  <c r="AV195" i="31"/>
  <c r="AU195" i="31"/>
  <c r="AT195" i="31"/>
  <c r="AS195" i="31"/>
  <c r="AR195" i="31"/>
  <c r="AQ195" i="31"/>
  <c r="AP195" i="31"/>
  <c r="AO195" i="31"/>
  <c r="AN195" i="31"/>
  <c r="AM195" i="31"/>
  <c r="AL195" i="31"/>
  <c r="AK195" i="31"/>
  <c r="AJ195" i="31"/>
  <c r="AI195" i="31"/>
  <c r="AH195" i="31"/>
  <c r="AG195" i="31"/>
  <c r="AF195" i="31"/>
  <c r="AE195" i="31"/>
  <c r="AD195" i="31"/>
  <c r="AC195" i="31"/>
  <c r="AB195" i="31"/>
  <c r="AA195" i="31"/>
  <c r="Z195" i="31"/>
  <c r="Y195" i="31"/>
  <c r="X195" i="31"/>
  <c r="W195" i="31"/>
  <c r="V195" i="31"/>
  <c r="U195" i="31"/>
  <c r="T195" i="31"/>
  <c r="S195" i="31"/>
  <c r="R195" i="31"/>
  <c r="Q195" i="31"/>
  <c r="P195" i="31"/>
  <c r="O195" i="31"/>
  <c r="N195" i="31"/>
  <c r="M195" i="31"/>
  <c r="L195" i="31"/>
  <c r="K195" i="31"/>
  <c r="J195" i="31"/>
  <c r="I195" i="31"/>
  <c r="H195" i="31"/>
  <c r="BG194" i="31"/>
  <c r="BF194" i="31"/>
  <c r="BE194" i="31"/>
  <c r="BD194" i="31"/>
  <c r="BC194" i="31"/>
  <c r="BB194" i="31"/>
  <c r="BA194" i="31"/>
  <c r="AZ194" i="31"/>
  <c r="AY194" i="31"/>
  <c r="AX194" i="31"/>
  <c r="AW194" i="31"/>
  <c r="AV194" i="31"/>
  <c r="AU194" i="31"/>
  <c r="AT194" i="31"/>
  <c r="AS194" i="31"/>
  <c r="AR194" i="31"/>
  <c r="AQ194" i="31"/>
  <c r="AP194" i="31"/>
  <c r="AO194" i="31"/>
  <c r="AN194" i="31"/>
  <c r="AM194" i="31"/>
  <c r="AL194" i="31"/>
  <c r="AK194" i="31"/>
  <c r="AJ194" i="31"/>
  <c r="AI194" i="31"/>
  <c r="AH194" i="31"/>
  <c r="AG194" i="31"/>
  <c r="AF194" i="31"/>
  <c r="AE194" i="31"/>
  <c r="AD194" i="31"/>
  <c r="AC194" i="31"/>
  <c r="AB194" i="31"/>
  <c r="AA194" i="31"/>
  <c r="Z194" i="31"/>
  <c r="Y194" i="31"/>
  <c r="X194" i="31"/>
  <c r="W194" i="31"/>
  <c r="V194" i="31"/>
  <c r="U194" i="31"/>
  <c r="T194" i="31"/>
  <c r="S194" i="31"/>
  <c r="R194" i="31"/>
  <c r="Q194" i="31"/>
  <c r="P194" i="31"/>
  <c r="O194" i="31"/>
  <c r="N194" i="31"/>
  <c r="M194" i="31"/>
  <c r="L194" i="31"/>
  <c r="K194" i="31"/>
  <c r="J194" i="31"/>
  <c r="I194" i="31"/>
  <c r="H194" i="31"/>
  <c r="BG193" i="31"/>
  <c r="BF193" i="31"/>
  <c r="BE193" i="31"/>
  <c r="BD193" i="31"/>
  <c r="BC193" i="31"/>
  <c r="BB193" i="31"/>
  <c r="BA193" i="31"/>
  <c r="AZ193" i="31"/>
  <c r="AY193" i="31"/>
  <c r="AX193" i="31"/>
  <c r="AW193" i="31"/>
  <c r="AV193" i="31"/>
  <c r="AU193" i="31"/>
  <c r="AT193" i="31"/>
  <c r="AS193" i="31"/>
  <c r="AR193" i="31"/>
  <c r="AQ193" i="31"/>
  <c r="AP193" i="31"/>
  <c r="AO193" i="31"/>
  <c r="AN193" i="31"/>
  <c r="AM193" i="31"/>
  <c r="AL193" i="31"/>
  <c r="AK193" i="31"/>
  <c r="AJ193" i="31"/>
  <c r="AI193" i="31"/>
  <c r="AH193" i="31"/>
  <c r="AG193" i="31"/>
  <c r="AF193" i="31"/>
  <c r="AE193" i="31"/>
  <c r="AD193" i="31"/>
  <c r="AC193" i="31"/>
  <c r="AB193" i="31"/>
  <c r="AA193" i="31"/>
  <c r="Z193" i="31"/>
  <c r="Y193" i="31"/>
  <c r="X193" i="31"/>
  <c r="W193" i="31"/>
  <c r="V193" i="31"/>
  <c r="U193" i="31"/>
  <c r="T193" i="31"/>
  <c r="S193" i="31"/>
  <c r="R193" i="31"/>
  <c r="Q193" i="31"/>
  <c r="P193" i="31"/>
  <c r="O193" i="31"/>
  <c r="N193" i="31"/>
  <c r="M193" i="31"/>
  <c r="L193" i="31"/>
  <c r="K193" i="31"/>
  <c r="J193" i="31"/>
  <c r="I193" i="31"/>
  <c r="H193" i="31"/>
  <c r="BG192" i="31"/>
  <c r="BF192" i="31"/>
  <c r="BE192" i="31"/>
  <c r="BD192" i="31"/>
  <c r="BC192" i="31"/>
  <c r="BB192" i="31"/>
  <c r="BA192" i="31"/>
  <c r="AZ192" i="31"/>
  <c r="AY192" i="31"/>
  <c r="AX192" i="31"/>
  <c r="AW192" i="31"/>
  <c r="AV192" i="31"/>
  <c r="AU192" i="31"/>
  <c r="AT192" i="31"/>
  <c r="AS192" i="31"/>
  <c r="AR192" i="31"/>
  <c r="AQ192" i="31"/>
  <c r="AP192" i="31"/>
  <c r="AO192" i="31"/>
  <c r="AN192" i="31"/>
  <c r="AM192" i="31"/>
  <c r="AL192" i="31"/>
  <c r="AK192" i="31"/>
  <c r="AJ192" i="31"/>
  <c r="AI192" i="31"/>
  <c r="AH192" i="31"/>
  <c r="AG192" i="31"/>
  <c r="AF192" i="31"/>
  <c r="AE192" i="31"/>
  <c r="AD192" i="31"/>
  <c r="AC192" i="31"/>
  <c r="AB192" i="31"/>
  <c r="AA192" i="31"/>
  <c r="Z192" i="31"/>
  <c r="Y192" i="31"/>
  <c r="X192" i="31"/>
  <c r="W192" i="31"/>
  <c r="V192" i="31"/>
  <c r="U192" i="31"/>
  <c r="T192" i="31"/>
  <c r="S192" i="31"/>
  <c r="R192" i="31"/>
  <c r="Q192" i="31"/>
  <c r="P192" i="31"/>
  <c r="O192" i="31"/>
  <c r="N192" i="31"/>
  <c r="M192" i="31"/>
  <c r="L192" i="31"/>
  <c r="K192" i="31"/>
  <c r="J192" i="31"/>
  <c r="I192" i="31"/>
  <c r="H192" i="31"/>
  <c r="BG191" i="31"/>
  <c r="BF191" i="31"/>
  <c r="BE191" i="31"/>
  <c r="BD191" i="31"/>
  <c r="BC191" i="31"/>
  <c r="BB191" i="31"/>
  <c r="BA191" i="31"/>
  <c r="AZ191" i="31"/>
  <c r="AY191" i="31"/>
  <c r="AX191" i="31"/>
  <c r="AW191" i="31"/>
  <c r="AV191" i="31"/>
  <c r="AU191" i="31"/>
  <c r="AT191" i="31"/>
  <c r="AS191" i="31"/>
  <c r="AR191" i="31"/>
  <c r="AQ191" i="31"/>
  <c r="AP191" i="31"/>
  <c r="AO191" i="31"/>
  <c r="AN191" i="31"/>
  <c r="AM191" i="31"/>
  <c r="AL191" i="31"/>
  <c r="AK191" i="31"/>
  <c r="AJ191" i="31"/>
  <c r="AI191" i="31"/>
  <c r="AH191" i="31"/>
  <c r="AG191" i="31"/>
  <c r="AF191" i="31"/>
  <c r="AE191" i="31"/>
  <c r="AD191" i="31"/>
  <c r="AC191" i="31"/>
  <c r="AB191" i="31"/>
  <c r="AA191" i="31"/>
  <c r="Z191" i="31"/>
  <c r="Y191" i="31"/>
  <c r="X191" i="31"/>
  <c r="W191" i="31"/>
  <c r="V191" i="31"/>
  <c r="U191" i="31"/>
  <c r="T191" i="31"/>
  <c r="S191" i="31"/>
  <c r="R191" i="31"/>
  <c r="Q191" i="31"/>
  <c r="P191" i="31"/>
  <c r="O191" i="31"/>
  <c r="N191" i="31"/>
  <c r="M191" i="31"/>
  <c r="L191" i="31"/>
  <c r="K191" i="31"/>
  <c r="J191" i="31"/>
  <c r="I191" i="31"/>
  <c r="H191" i="31"/>
  <c r="BG190" i="31"/>
  <c r="BF190" i="31"/>
  <c r="BE190" i="31"/>
  <c r="BD190" i="31"/>
  <c r="BC190" i="31"/>
  <c r="BB190" i="31"/>
  <c r="BA190" i="31"/>
  <c r="AZ190" i="31"/>
  <c r="AY190" i="31"/>
  <c r="AX190" i="31"/>
  <c r="AW190" i="31"/>
  <c r="AV190" i="31"/>
  <c r="AU190" i="31"/>
  <c r="AT190" i="31"/>
  <c r="AS190" i="31"/>
  <c r="AR190" i="31"/>
  <c r="AQ190" i="31"/>
  <c r="AP190" i="31"/>
  <c r="AO190" i="31"/>
  <c r="AN190" i="31"/>
  <c r="AM190" i="31"/>
  <c r="AL190" i="31"/>
  <c r="AK190" i="31"/>
  <c r="AJ190" i="31"/>
  <c r="AI190" i="31"/>
  <c r="AH190" i="31"/>
  <c r="AG190" i="31"/>
  <c r="AF190" i="31"/>
  <c r="AE190" i="31"/>
  <c r="AD190" i="31"/>
  <c r="AC190" i="31"/>
  <c r="AB190" i="31"/>
  <c r="AA190" i="31"/>
  <c r="Z190" i="31"/>
  <c r="Y190" i="31"/>
  <c r="X190" i="31"/>
  <c r="W190" i="31"/>
  <c r="V190" i="31"/>
  <c r="U190" i="31"/>
  <c r="T190" i="31"/>
  <c r="S190" i="31"/>
  <c r="R190" i="31"/>
  <c r="Q190" i="31"/>
  <c r="P190" i="31"/>
  <c r="O190" i="31"/>
  <c r="N190" i="31"/>
  <c r="M190" i="31"/>
  <c r="L190" i="31"/>
  <c r="K190" i="31"/>
  <c r="J190" i="31"/>
  <c r="I190" i="31"/>
  <c r="H190" i="31"/>
  <c r="BG189" i="31"/>
  <c r="BF189" i="31"/>
  <c r="BE189" i="31"/>
  <c r="BD189" i="31"/>
  <c r="BC189" i="31"/>
  <c r="BB189" i="31"/>
  <c r="BA189" i="31"/>
  <c r="AZ189" i="31"/>
  <c r="AY189" i="31"/>
  <c r="AX189" i="31"/>
  <c r="AW189" i="31"/>
  <c r="AV189" i="31"/>
  <c r="AU189" i="31"/>
  <c r="AT189" i="31"/>
  <c r="AS189" i="31"/>
  <c r="AR189" i="31"/>
  <c r="AQ189" i="31"/>
  <c r="AP189" i="31"/>
  <c r="AO189" i="31"/>
  <c r="AN189" i="31"/>
  <c r="AM189" i="31"/>
  <c r="AL189" i="31"/>
  <c r="AK189" i="31"/>
  <c r="AJ189" i="31"/>
  <c r="AI189" i="31"/>
  <c r="AH189" i="31"/>
  <c r="AG189" i="31"/>
  <c r="AF189" i="31"/>
  <c r="AE189" i="31"/>
  <c r="AD189" i="31"/>
  <c r="AC189" i="31"/>
  <c r="AB189" i="31"/>
  <c r="AA189" i="31"/>
  <c r="Z189" i="31"/>
  <c r="Y189" i="31"/>
  <c r="X189" i="31"/>
  <c r="W189" i="31"/>
  <c r="V189" i="31"/>
  <c r="U189" i="31"/>
  <c r="T189" i="31"/>
  <c r="S189" i="31"/>
  <c r="R189" i="31"/>
  <c r="Q189" i="31"/>
  <c r="P189" i="31"/>
  <c r="O189" i="31"/>
  <c r="N189" i="31"/>
  <c r="M189" i="31"/>
  <c r="L189" i="31"/>
  <c r="K189" i="31"/>
  <c r="J189" i="31"/>
  <c r="I189" i="31"/>
  <c r="H189" i="31"/>
  <c r="BG188" i="31"/>
  <c r="BF188" i="31"/>
  <c r="BE188" i="31"/>
  <c r="BD188" i="31"/>
  <c r="BC188" i="31"/>
  <c r="BB188" i="31"/>
  <c r="BA188" i="31"/>
  <c r="AZ188" i="31"/>
  <c r="AY188" i="31"/>
  <c r="AX188" i="31"/>
  <c r="AW188" i="31"/>
  <c r="AV188" i="31"/>
  <c r="AU188" i="31"/>
  <c r="AT188" i="31"/>
  <c r="AS188" i="31"/>
  <c r="AR188" i="31"/>
  <c r="AQ188" i="31"/>
  <c r="AP188" i="31"/>
  <c r="AO188" i="31"/>
  <c r="AN188" i="31"/>
  <c r="AM188" i="31"/>
  <c r="AL188" i="31"/>
  <c r="AK188" i="31"/>
  <c r="AJ188" i="31"/>
  <c r="AI188" i="31"/>
  <c r="AH188" i="31"/>
  <c r="AG188" i="31"/>
  <c r="AF188" i="31"/>
  <c r="AE188" i="31"/>
  <c r="AD188" i="31"/>
  <c r="AC188" i="31"/>
  <c r="AB188" i="31"/>
  <c r="AA188" i="31"/>
  <c r="Z188" i="31"/>
  <c r="Y188" i="31"/>
  <c r="X188" i="31"/>
  <c r="W188" i="31"/>
  <c r="V188" i="31"/>
  <c r="U188" i="31"/>
  <c r="T188" i="31"/>
  <c r="S188" i="31"/>
  <c r="R188" i="31"/>
  <c r="Q188" i="31"/>
  <c r="P188" i="31"/>
  <c r="O188" i="31"/>
  <c r="N188" i="31"/>
  <c r="M188" i="31"/>
  <c r="L188" i="31"/>
  <c r="K188" i="31"/>
  <c r="J188" i="31"/>
  <c r="I188" i="31"/>
  <c r="H188" i="31"/>
  <c r="BG187" i="31"/>
  <c r="BF187" i="31"/>
  <c r="BE187" i="31"/>
  <c r="BD187" i="31"/>
  <c r="BC187" i="31"/>
  <c r="BB187" i="31"/>
  <c r="BA187" i="31"/>
  <c r="AZ187" i="31"/>
  <c r="AY187" i="31"/>
  <c r="AX187" i="31"/>
  <c r="AW187" i="31"/>
  <c r="AV187" i="31"/>
  <c r="AU187" i="31"/>
  <c r="AT187" i="31"/>
  <c r="AS187" i="31"/>
  <c r="AR187" i="31"/>
  <c r="AQ187" i="31"/>
  <c r="AP187" i="31"/>
  <c r="AO187" i="31"/>
  <c r="AN187" i="31"/>
  <c r="AM187" i="31"/>
  <c r="AL187" i="31"/>
  <c r="AK187" i="31"/>
  <c r="AJ187" i="31"/>
  <c r="AI187" i="31"/>
  <c r="AH187" i="31"/>
  <c r="AG187" i="31"/>
  <c r="AF187" i="31"/>
  <c r="AE187" i="31"/>
  <c r="AD187" i="31"/>
  <c r="AC187" i="31"/>
  <c r="AB187" i="31"/>
  <c r="AA187" i="31"/>
  <c r="Z187" i="31"/>
  <c r="Y187" i="31"/>
  <c r="X187" i="31"/>
  <c r="W187" i="31"/>
  <c r="V187" i="31"/>
  <c r="U187" i="31"/>
  <c r="T187" i="31"/>
  <c r="S187" i="31"/>
  <c r="R187" i="31"/>
  <c r="Q187" i="31"/>
  <c r="P187" i="31"/>
  <c r="O187" i="31"/>
  <c r="N187" i="31"/>
  <c r="M187" i="31"/>
  <c r="L187" i="31"/>
  <c r="K187" i="31"/>
  <c r="J187" i="31"/>
  <c r="I187" i="31"/>
  <c r="H187" i="31"/>
  <c r="BG186" i="31"/>
  <c r="BF186" i="31"/>
  <c r="BE186" i="31"/>
  <c r="BD186" i="31"/>
  <c r="BC186" i="31"/>
  <c r="BB186" i="31"/>
  <c r="BA186" i="31"/>
  <c r="AZ186" i="31"/>
  <c r="AY186" i="31"/>
  <c r="AX186" i="31"/>
  <c r="AW186" i="31"/>
  <c r="AV186" i="31"/>
  <c r="AU186" i="31"/>
  <c r="AT186" i="31"/>
  <c r="AS186" i="31"/>
  <c r="AR186" i="31"/>
  <c r="AQ186" i="31"/>
  <c r="AP186" i="31"/>
  <c r="AO186" i="31"/>
  <c r="AN186" i="31"/>
  <c r="AM186" i="31"/>
  <c r="AL186" i="31"/>
  <c r="AK186" i="31"/>
  <c r="AJ186" i="31"/>
  <c r="AI186" i="31"/>
  <c r="AH186" i="31"/>
  <c r="AG186" i="31"/>
  <c r="AF186" i="31"/>
  <c r="AE186" i="31"/>
  <c r="AD186" i="31"/>
  <c r="AC186" i="31"/>
  <c r="AB186" i="31"/>
  <c r="AA186" i="31"/>
  <c r="Z186" i="31"/>
  <c r="Y186" i="31"/>
  <c r="X186" i="31"/>
  <c r="W186" i="31"/>
  <c r="V186" i="31"/>
  <c r="U186" i="31"/>
  <c r="T186" i="31"/>
  <c r="S186" i="31"/>
  <c r="R186" i="31"/>
  <c r="Q186" i="31"/>
  <c r="P186" i="31"/>
  <c r="O186" i="31"/>
  <c r="N186" i="31"/>
  <c r="M186" i="31"/>
  <c r="L186" i="31"/>
  <c r="K186" i="31"/>
  <c r="J186" i="31"/>
  <c r="I186" i="31"/>
  <c r="H186" i="31"/>
  <c r="BG185" i="31"/>
  <c r="BF185" i="31"/>
  <c r="BE185" i="31"/>
  <c r="BD185" i="31"/>
  <c r="BC185" i="31"/>
  <c r="BB185" i="31"/>
  <c r="BA185" i="31"/>
  <c r="AZ185" i="31"/>
  <c r="AY185" i="31"/>
  <c r="AX185" i="31"/>
  <c r="AW185" i="31"/>
  <c r="AV185" i="31"/>
  <c r="AU185" i="31"/>
  <c r="AT185" i="31"/>
  <c r="AS185" i="31"/>
  <c r="AR185" i="31"/>
  <c r="AQ185" i="31"/>
  <c r="AP185" i="31"/>
  <c r="AO185" i="31"/>
  <c r="AN185" i="31"/>
  <c r="AM185" i="31"/>
  <c r="AL185" i="31"/>
  <c r="AK185" i="31"/>
  <c r="AJ185" i="31"/>
  <c r="AI185" i="31"/>
  <c r="AH185" i="31"/>
  <c r="AG185" i="31"/>
  <c r="AF185" i="31"/>
  <c r="AE185" i="31"/>
  <c r="AD185" i="31"/>
  <c r="AC185" i="31"/>
  <c r="AB185" i="31"/>
  <c r="AA185" i="31"/>
  <c r="Z185" i="31"/>
  <c r="Y185" i="31"/>
  <c r="X185" i="31"/>
  <c r="W185" i="31"/>
  <c r="V185" i="31"/>
  <c r="U185" i="31"/>
  <c r="T185" i="31"/>
  <c r="S185" i="31"/>
  <c r="R185" i="31"/>
  <c r="Q185" i="31"/>
  <c r="P185" i="31"/>
  <c r="O185" i="31"/>
  <c r="N185" i="31"/>
  <c r="M185" i="31"/>
  <c r="L185" i="31"/>
  <c r="K185" i="31"/>
  <c r="J185" i="31"/>
  <c r="I185" i="31"/>
  <c r="H185" i="31"/>
  <c r="BG184" i="31"/>
  <c r="BF184" i="31"/>
  <c r="BE184" i="31"/>
  <c r="BD184" i="31"/>
  <c r="BC184" i="31"/>
  <c r="BB184" i="31"/>
  <c r="BA184" i="31"/>
  <c r="AZ184" i="31"/>
  <c r="AY184" i="31"/>
  <c r="AX184" i="31"/>
  <c r="AW184" i="31"/>
  <c r="AV184" i="31"/>
  <c r="AU184" i="31"/>
  <c r="AT184" i="31"/>
  <c r="AS184" i="31"/>
  <c r="AR184" i="31"/>
  <c r="AQ184" i="31"/>
  <c r="AP184" i="31"/>
  <c r="AO184" i="31"/>
  <c r="AN184" i="31"/>
  <c r="AM184" i="31"/>
  <c r="AL184" i="31"/>
  <c r="AK184" i="31"/>
  <c r="AJ184" i="31"/>
  <c r="AI184" i="31"/>
  <c r="AH184" i="31"/>
  <c r="AG184" i="31"/>
  <c r="AF184" i="31"/>
  <c r="AE184" i="31"/>
  <c r="AD184" i="31"/>
  <c r="AC184" i="31"/>
  <c r="AB184" i="31"/>
  <c r="AA184" i="31"/>
  <c r="Z184" i="31"/>
  <c r="Y184" i="31"/>
  <c r="X184" i="31"/>
  <c r="W184" i="31"/>
  <c r="V184" i="31"/>
  <c r="U184" i="31"/>
  <c r="T184" i="31"/>
  <c r="S184" i="31"/>
  <c r="R184" i="31"/>
  <c r="Q184" i="31"/>
  <c r="P184" i="31"/>
  <c r="O184" i="31"/>
  <c r="N184" i="31"/>
  <c r="M184" i="31"/>
  <c r="L184" i="31"/>
  <c r="K184" i="31"/>
  <c r="J184" i="31"/>
  <c r="I184" i="31"/>
  <c r="H184" i="31"/>
  <c r="BG183" i="31"/>
  <c r="BF183" i="31"/>
  <c r="BE183" i="31"/>
  <c r="BD183" i="31"/>
  <c r="BC183" i="31"/>
  <c r="BB183" i="31"/>
  <c r="BA183" i="31"/>
  <c r="AZ183" i="31"/>
  <c r="AY183" i="31"/>
  <c r="AX183" i="31"/>
  <c r="AW183" i="31"/>
  <c r="AV183" i="31"/>
  <c r="AU183" i="31"/>
  <c r="AT183" i="31"/>
  <c r="AS183" i="31"/>
  <c r="AR183" i="31"/>
  <c r="AQ183" i="31"/>
  <c r="AP183" i="31"/>
  <c r="AO183" i="31"/>
  <c r="AN183" i="31"/>
  <c r="AM183" i="31"/>
  <c r="AL183" i="31"/>
  <c r="AK183" i="31"/>
  <c r="AJ183" i="31"/>
  <c r="AI183" i="31"/>
  <c r="AH183" i="31"/>
  <c r="AG183" i="31"/>
  <c r="AF183" i="31"/>
  <c r="AE183" i="31"/>
  <c r="AD183" i="31"/>
  <c r="AC183" i="31"/>
  <c r="AB183" i="31"/>
  <c r="AA183" i="31"/>
  <c r="Z183" i="31"/>
  <c r="Y183" i="31"/>
  <c r="X183" i="31"/>
  <c r="W183" i="31"/>
  <c r="V183" i="31"/>
  <c r="U183" i="31"/>
  <c r="T183" i="31"/>
  <c r="S183" i="31"/>
  <c r="R183" i="31"/>
  <c r="Q183" i="31"/>
  <c r="P183" i="31"/>
  <c r="O183" i="31"/>
  <c r="N183" i="31"/>
  <c r="M183" i="31"/>
  <c r="L183" i="31"/>
  <c r="K183" i="31"/>
  <c r="J183" i="31"/>
  <c r="I183" i="31"/>
  <c r="H183" i="31"/>
  <c r="BG182" i="31"/>
  <c r="BF182" i="31"/>
  <c r="BE182" i="31"/>
  <c r="BD182" i="31"/>
  <c r="BC182" i="31"/>
  <c r="BB182" i="31"/>
  <c r="BA182" i="31"/>
  <c r="AZ182" i="31"/>
  <c r="AY182" i="31"/>
  <c r="AX182" i="31"/>
  <c r="AW182" i="31"/>
  <c r="AV182" i="31"/>
  <c r="AU182" i="31"/>
  <c r="AT182" i="31"/>
  <c r="AS182" i="31"/>
  <c r="AR182" i="31"/>
  <c r="AQ182" i="31"/>
  <c r="AP182" i="31"/>
  <c r="AO182" i="31"/>
  <c r="AN182" i="31"/>
  <c r="AM182" i="31"/>
  <c r="AL182" i="31"/>
  <c r="AK182" i="31"/>
  <c r="AJ182" i="31"/>
  <c r="AI182" i="31"/>
  <c r="AH182" i="31"/>
  <c r="AG182" i="31"/>
  <c r="AF182" i="31"/>
  <c r="AE182" i="31"/>
  <c r="AD182" i="31"/>
  <c r="AC182" i="31"/>
  <c r="AB182" i="31"/>
  <c r="AA182" i="31"/>
  <c r="Z182" i="31"/>
  <c r="Y182" i="31"/>
  <c r="X182" i="31"/>
  <c r="W182" i="31"/>
  <c r="V182" i="31"/>
  <c r="U182" i="31"/>
  <c r="T182" i="31"/>
  <c r="S182" i="31"/>
  <c r="R182" i="31"/>
  <c r="Q182" i="31"/>
  <c r="P182" i="31"/>
  <c r="O182" i="31"/>
  <c r="N182" i="31"/>
  <c r="M182" i="31"/>
  <c r="L182" i="31"/>
  <c r="K182" i="31"/>
  <c r="J182" i="31"/>
  <c r="I182" i="31"/>
  <c r="H182" i="31"/>
  <c r="BG181" i="31"/>
  <c r="BF181" i="31"/>
  <c r="BE181" i="31"/>
  <c r="BD181" i="31"/>
  <c r="BC181" i="31"/>
  <c r="BB181" i="31"/>
  <c r="BA181" i="31"/>
  <c r="AZ181" i="31"/>
  <c r="AY181" i="31"/>
  <c r="AX181" i="31"/>
  <c r="AW181" i="31"/>
  <c r="AV181" i="31"/>
  <c r="AU181" i="31"/>
  <c r="AT181" i="31"/>
  <c r="AS181" i="31"/>
  <c r="AR181" i="31"/>
  <c r="AQ181" i="31"/>
  <c r="AP181" i="31"/>
  <c r="AO181" i="31"/>
  <c r="AN181" i="31"/>
  <c r="AM181" i="31"/>
  <c r="AL181" i="31"/>
  <c r="AK181" i="31"/>
  <c r="AJ181" i="31"/>
  <c r="AI181" i="31"/>
  <c r="AH181" i="31"/>
  <c r="AG181" i="31"/>
  <c r="AF181" i="31"/>
  <c r="AE181" i="31"/>
  <c r="AD181" i="31"/>
  <c r="AC181" i="31"/>
  <c r="AB181" i="31"/>
  <c r="AA181" i="31"/>
  <c r="Z181" i="31"/>
  <c r="Y181" i="31"/>
  <c r="X181" i="31"/>
  <c r="W181" i="31"/>
  <c r="V181" i="31"/>
  <c r="U181" i="31"/>
  <c r="T181" i="31"/>
  <c r="S181" i="31"/>
  <c r="R181" i="31"/>
  <c r="Q181" i="31"/>
  <c r="P181" i="31"/>
  <c r="O181" i="31"/>
  <c r="N181" i="31"/>
  <c r="M181" i="31"/>
  <c r="L181" i="31"/>
  <c r="K181" i="31"/>
  <c r="J181" i="31"/>
  <c r="I181" i="31"/>
  <c r="H181" i="31"/>
  <c r="BG180" i="31"/>
  <c r="BF180" i="31"/>
  <c r="BE180" i="31"/>
  <c r="BD180" i="31"/>
  <c r="BC180" i="31"/>
  <c r="BB180" i="31"/>
  <c r="BA180" i="31"/>
  <c r="AZ180" i="31"/>
  <c r="AY180" i="31"/>
  <c r="AX180" i="31"/>
  <c r="AW180" i="31"/>
  <c r="AV180" i="31"/>
  <c r="AU180" i="31"/>
  <c r="AT180" i="31"/>
  <c r="AS180" i="31"/>
  <c r="AR180" i="31"/>
  <c r="AQ180" i="31"/>
  <c r="AP180" i="31"/>
  <c r="AO180" i="31"/>
  <c r="AN180" i="31"/>
  <c r="AM180" i="31"/>
  <c r="AL180" i="31"/>
  <c r="AK180" i="31"/>
  <c r="AJ180" i="31"/>
  <c r="AI180" i="31"/>
  <c r="AH180" i="31"/>
  <c r="AG180" i="31"/>
  <c r="AF180" i="31"/>
  <c r="AE180" i="31"/>
  <c r="AD180" i="31"/>
  <c r="AC180" i="31"/>
  <c r="AB180" i="31"/>
  <c r="AA180" i="31"/>
  <c r="Z180" i="31"/>
  <c r="Y180" i="31"/>
  <c r="X180" i="31"/>
  <c r="W180" i="31"/>
  <c r="V180" i="31"/>
  <c r="U180" i="31"/>
  <c r="T180" i="31"/>
  <c r="S180" i="31"/>
  <c r="R180" i="31"/>
  <c r="Q180" i="31"/>
  <c r="P180" i="31"/>
  <c r="O180" i="31"/>
  <c r="N180" i="31"/>
  <c r="M180" i="31"/>
  <c r="L180" i="31"/>
  <c r="K180" i="31"/>
  <c r="J180" i="31"/>
  <c r="I180" i="31"/>
  <c r="H180" i="31"/>
  <c r="BG179" i="31"/>
  <c r="BF179" i="31"/>
  <c r="BE179" i="31"/>
  <c r="BD179" i="31"/>
  <c r="BC179" i="31"/>
  <c r="BB179" i="31"/>
  <c r="BA179" i="31"/>
  <c r="AZ179" i="31"/>
  <c r="AY179" i="31"/>
  <c r="AX179" i="31"/>
  <c r="AW179" i="31"/>
  <c r="AV179" i="31"/>
  <c r="AU179" i="31"/>
  <c r="AT179" i="31"/>
  <c r="AS179" i="31"/>
  <c r="AR179" i="31"/>
  <c r="AQ179" i="31"/>
  <c r="AP179" i="31"/>
  <c r="AO179" i="31"/>
  <c r="AN179" i="31"/>
  <c r="AM179" i="31"/>
  <c r="AL179" i="31"/>
  <c r="AK179" i="31"/>
  <c r="AJ179" i="31"/>
  <c r="AI179" i="31"/>
  <c r="AH179" i="31"/>
  <c r="AG179" i="31"/>
  <c r="AF179" i="31"/>
  <c r="AE179" i="31"/>
  <c r="AD179" i="31"/>
  <c r="AC179" i="31"/>
  <c r="AB179" i="31"/>
  <c r="AA179" i="31"/>
  <c r="Z179" i="31"/>
  <c r="Y179" i="31"/>
  <c r="X179" i="31"/>
  <c r="W179" i="31"/>
  <c r="V179" i="31"/>
  <c r="U179" i="31"/>
  <c r="T179" i="31"/>
  <c r="S179" i="31"/>
  <c r="R179" i="31"/>
  <c r="Q179" i="31"/>
  <c r="P179" i="31"/>
  <c r="O179" i="31"/>
  <c r="N179" i="31"/>
  <c r="M179" i="31"/>
  <c r="L179" i="31"/>
  <c r="K179" i="31"/>
  <c r="J179" i="31"/>
  <c r="I179" i="31"/>
  <c r="H179" i="31"/>
  <c r="BG178" i="31"/>
  <c r="BF178" i="31"/>
  <c r="BE178" i="31"/>
  <c r="BD178" i="31"/>
  <c r="BC178" i="31"/>
  <c r="BB178" i="31"/>
  <c r="BA178" i="31"/>
  <c r="AZ178" i="31"/>
  <c r="AY178" i="31"/>
  <c r="AX178" i="31"/>
  <c r="AW178" i="31"/>
  <c r="AV178" i="31"/>
  <c r="AU178" i="31"/>
  <c r="AT178" i="31"/>
  <c r="AS178" i="31"/>
  <c r="AR178" i="31"/>
  <c r="AQ178" i="31"/>
  <c r="AP178" i="31"/>
  <c r="AO178" i="31"/>
  <c r="AN178" i="31"/>
  <c r="AM178" i="31"/>
  <c r="AL178" i="31"/>
  <c r="AK178" i="31"/>
  <c r="AJ178" i="31"/>
  <c r="AI178" i="31"/>
  <c r="AH178" i="31"/>
  <c r="AG178" i="31"/>
  <c r="AF178" i="31"/>
  <c r="AE178" i="31"/>
  <c r="AD178" i="31"/>
  <c r="AC178" i="31"/>
  <c r="AB178" i="31"/>
  <c r="AA178" i="31"/>
  <c r="Z178" i="31"/>
  <c r="Y178" i="31"/>
  <c r="X178" i="31"/>
  <c r="W178" i="31"/>
  <c r="V178" i="31"/>
  <c r="U178" i="31"/>
  <c r="T178" i="31"/>
  <c r="S178" i="31"/>
  <c r="R178" i="31"/>
  <c r="Q178" i="31"/>
  <c r="P178" i="31"/>
  <c r="O178" i="31"/>
  <c r="N178" i="31"/>
  <c r="M178" i="31"/>
  <c r="L178" i="31"/>
  <c r="K178" i="31"/>
  <c r="J178" i="31"/>
  <c r="I178" i="31"/>
  <c r="H178" i="31"/>
  <c r="BG177" i="31"/>
  <c r="BF177" i="31"/>
  <c r="BE177" i="31"/>
  <c r="BD177" i="31"/>
  <c r="BC177" i="31"/>
  <c r="BB177" i="31"/>
  <c r="BA177" i="31"/>
  <c r="AZ177" i="31"/>
  <c r="AY177" i="31"/>
  <c r="AX177" i="31"/>
  <c r="AW177" i="31"/>
  <c r="AV177" i="31"/>
  <c r="AU177" i="31"/>
  <c r="AT177" i="31"/>
  <c r="AS177" i="31"/>
  <c r="AR177" i="31"/>
  <c r="AQ177" i="31"/>
  <c r="AP177" i="31"/>
  <c r="AO177" i="31"/>
  <c r="AN177" i="31"/>
  <c r="AM177" i="31"/>
  <c r="AL177" i="31"/>
  <c r="AK177" i="31"/>
  <c r="AJ177" i="31"/>
  <c r="AI177" i="31"/>
  <c r="AH177" i="31"/>
  <c r="AG177" i="31"/>
  <c r="AF177" i="31"/>
  <c r="AE177" i="31"/>
  <c r="AD177" i="31"/>
  <c r="AC177" i="31"/>
  <c r="AB177" i="31"/>
  <c r="AA177" i="31"/>
  <c r="Z177" i="31"/>
  <c r="Y177" i="31"/>
  <c r="X177" i="31"/>
  <c r="W177" i="31"/>
  <c r="V177" i="31"/>
  <c r="U177" i="31"/>
  <c r="T177" i="31"/>
  <c r="S177" i="31"/>
  <c r="R177" i="31"/>
  <c r="Q177" i="31"/>
  <c r="P177" i="31"/>
  <c r="O177" i="31"/>
  <c r="N177" i="31"/>
  <c r="M177" i="31"/>
  <c r="L177" i="31"/>
  <c r="K177" i="31"/>
  <c r="J177" i="31"/>
  <c r="I177" i="31"/>
  <c r="H177" i="31"/>
  <c r="BG176" i="31"/>
  <c r="BF176" i="31"/>
  <c r="BE176" i="31"/>
  <c r="BD176" i="31"/>
  <c r="BC176" i="31"/>
  <c r="BB176" i="31"/>
  <c r="BA176" i="31"/>
  <c r="AZ176" i="31"/>
  <c r="AY176" i="31"/>
  <c r="AX176" i="31"/>
  <c r="AW176" i="31"/>
  <c r="AV176" i="31"/>
  <c r="AU176" i="31"/>
  <c r="AT176" i="31"/>
  <c r="AS176" i="31"/>
  <c r="AR176" i="31"/>
  <c r="AQ176" i="31"/>
  <c r="AP176" i="31"/>
  <c r="AO176" i="31"/>
  <c r="AN176" i="31"/>
  <c r="AM176" i="31"/>
  <c r="AL176" i="31"/>
  <c r="AK176" i="31"/>
  <c r="AJ176" i="31"/>
  <c r="AI176" i="31"/>
  <c r="AH176" i="31"/>
  <c r="AG176" i="31"/>
  <c r="AF176" i="31"/>
  <c r="AE176" i="31"/>
  <c r="AD176" i="31"/>
  <c r="AC176" i="31"/>
  <c r="AB176" i="31"/>
  <c r="AA176" i="31"/>
  <c r="Z176" i="31"/>
  <c r="Y176" i="31"/>
  <c r="X176" i="31"/>
  <c r="W176" i="31"/>
  <c r="V176" i="31"/>
  <c r="U176" i="31"/>
  <c r="T176" i="31"/>
  <c r="S176" i="31"/>
  <c r="R176" i="31"/>
  <c r="Q176" i="31"/>
  <c r="P176" i="31"/>
  <c r="O176" i="31"/>
  <c r="N176" i="31"/>
  <c r="M176" i="31"/>
  <c r="L176" i="31"/>
  <c r="K176" i="31"/>
  <c r="J176" i="31"/>
  <c r="I176" i="31"/>
  <c r="H176" i="31"/>
  <c r="BG175" i="31"/>
  <c r="BF175" i="31"/>
  <c r="BE175" i="31"/>
  <c r="BD175" i="31"/>
  <c r="BC175" i="31"/>
  <c r="BB175" i="31"/>
  <c r="BA175" i="31"/>
  <c r="AZ175" i="31"/>
  <c r="AY175" i="31"/>
  <c r="AX175" i="31"/>
  <c r="AW175" i="31"/>
  <c r="AV175" i="31"/>
  <c r="AU175" i="31"/>
  <c r="AT175" i="31"/>
  <c r="AS175" i="31"/>
  <c r="AR175" i="31"/>
  <c r="AQ175" i="31"/>
  <c r="AP175" i="31"/>
  <c r="AO175" i="31"/>
  <c r="AN175" i="31"/>
  <c r="AM175" i="31"/>
  <c r="AL175" i="31"/>
  <c r="AK175" i="31"/>
  <c r="AJ175" i="31"/>
  <c r="AI175" i="31"/>
  <c r="AH175" i="31"/>
  <c r="AG175" i="31"/>
  <c r="AF175" i="31"/>
  <c r="AE175" i="31"/>
  <c r="AD175" i="31"/>
  <c r="AC175" i="31"/>
  <c r="AB175" i="31"/>
  <c r="AA175" i="31"/>
  <c r="Z175" i="31"/>
  <c r="Y175" i="31"/>
  <c r="X175" i="31"/>
  <c r="W175" i="31"/>
  <c r="V175" i="31"/>
  <c r="U175" i="31"/>
  <c r="T175" i="31"/>
  <c r="S175" i="31"/>
  <c r="R175" i="31"/>
  <c r="Q175" i="31"/>
  <c r="P175" i="31"/>
  <c r="O175" i="31"/>
  <c r="N175" i="31"/>
  <c r="M175" i="31"/>
  <c r="L175" i="31"/>
  <c r="K175" i="31"/>
  <c r="J175" i="31"/>
  <c r="I175" i="31"/>
  <c r="H175" i="31"/>
  <c r="BG174" i="31"/>
  <c r="BF174" i="31"/>
  <c r="BE174" i="31"/>
  <c r="BD174" i="31"/>
  <c r="BC174" i="31"/>
  <c r="BB174" i="31"/>
  <c r="BA174" i="31"/>
  <c r="AZ174" i="31"/>
  <c r="AY174" i="31"/>
  <c r="AX174" i="31"/>
  <c r="AW174" i="31"/>
  <c r="AV174" i="31"/>
  <c r="AU174" i="31"/>
  <c r="AT174" i="31"/>
  <c r="AS174" i="31"/>
  <c r="AR174" i="31"/>
  <c r="AQ174" i="31"/>
  <c r="AP174" i="31"/>
  <c r="AO174" i="31"/>
  <c r="AN174" i="31"/>
  <c r="AM174" i="31"/>
  <c r="AL174" i="31"/>
  <c r="AK174" i="31"/>
  <c r="AJ174" i="31"/>
  <c r="AI174" i="31"/>
  <c r="AH174" i="31"/>
  <c r="AG174" i="31"/>
  <c r="AF174" i="31"/>
  <c r="AE174" i="31"/>
  <c r="AD174" i="31"/>
  <c r="AC174" i="31"/>
  <c r="AB174" i="31"/>
  <c r="AA174" i="31"/>
  <c r="Z174" i="31"/>
  <c r="Y174" i="31"/>
  <c r="X174" i="31"/>
  <c r="W174" i="31"/>
  <c r="V174" i="31"/>
  <c r="U174" i="31"/>
  <c r="T174" i="31"/>
  <c r="S174" i="31"/>
  <c r="R174" i="31"/>
  <c r="Q174" i="31"/>
  <c r="P174" i="31"/>
  <c r="O174" i="31"/>
  <c r="N174" i="31"/>
  <c r="M174" i="31"/>
  <c r="L174" i="31"/>
  <c r="K174" i="31"/>
  <c r="J174" i="31"/>
  <c r="I174" i="31"/>
  <c r="H174" i="31"/>
  <c r="BG173" i="31"/>
  <c r="BF173" i="31"/>
  <c r="BE173" i="31"/>
  <c r="BD173" i="31"/>
  <c r="BC173" i="31"/>
  <c r="BB173" i="31"/>
  <c r="BA173" i="31"/>
  <c r="AZ173" i="31"/>
  <c r="AY173" i="31"/>
  <c r="AX173" i="31"/>
  <c r="AW173" i="31"/>
  <c r="AV173" i="31"/>
  <c r="AU173" i="31"/>
  <c r="AT173" i="31"/>
  <c r="AS173" i="31"/>
  <c r="AR173" i="31"/>
  <c r="AQ173" i="31"/>
  <c r="AP173" i="31"/>
  <c r="AO173" i="31"/>
  <c r="AN173" i="31"/>
  <c r="AM173" i="31"/>
  <c r="AL173" i="31"/>
  <c r="AK173" i="31"/>
  <c r="AJ173" i="31"/>
  <c r="AI173" i="31"/>
  <c r="AH173" i="31"/>
  <c r="AG173" i="31"/>
  <c r="AF173" i="31"/>
  <c r="AE173" i="31"/>
  <c r="AD173" i="31"/>
  <c r="AC173" i="31"/>
  <c r="AB173" i="31"/>
  <c r="AA173" i="31"/>
  <c r="Z173" i="31"/>
  <c r="Y173" i="31"/>
  <c r="X173" i="31"/>
  <c r="W173" i="31"/>
  <c r="V173" i="31"/>
  <c r="U173" i="31"/>
  <c r="T173" i="31"/>
  <c r="S173" i="31"/>
  <c r="R173" i="31"/>
  <c r="Q173" i="31"/>
  <c r="P173" i="31"/>
  <c r="O173" i="31"/>
  <c r="N173" i="31"/>
  <c r="M173" i="31"/>
  <c r="L173" i="31"/>
  <c r="K173" i="31"/>
  <c r="J173" i="31"/>
  <c r="I173" i="31"/>
  <c r="H173" i="31"/>
  <c r="BG172" i="31"/>
  <c r="BF172" i="31"/>
  <c r="BE172" i="31"/>
  <c r="BD172" i="31"/>
  <c r="BC172" i="31"/>
  <c r="BB172" i="31"/>
  <c r="BA172" i="31"/>
  <c r="AZ172" i="31"/>
  <c r="AY172" i="31"/>
  <c r="AX172" i="31"/>
  <c r="AW172" i="31"/>
  <c r="AV172" i="31"/>
  <c r="AU172" i="31"/>
  <c r="AT172" i="31"/>
  <c r="AS172" i="31"/>
  <c r="AR172" i="31"/>
  <c r="AQ172" i="31"/>
  <c r="AP172" i="31"/>
  <c r="AO172" i="31"/>
  <c r="AN172" i="31"/>
  <c r="AM172" i="31"/>
  <c r="AL172" i="31"/>
  <c r="AK172" i="31"/>
  <c r="AJ172" i="31"/>
  <c r="AI172" i="31"/>
  <c r="AH172" i="31"/>
  <c r="AG172" i="31"/>
  <c r="AF172" i="31"/>
  <c r="AE172" i="31"/>
  <c r="AD172" i="31"/>
  <c r="AC172" i="31"/>
  <c r="AB172" i="31"/>
  <c r="AA172" i="31"/>
  <c r="Z172" i="31"/>
  <c r="Y172" i="31"/>
  <c r="X172" i="31"/>
  <c r="W172" i="31"/>
  <c r="V172" i="31"/>
  <c r="U172" i="31"/>
  <c r="T172" i="31"/>
  <c r="S172" i="31"/>
  <c r="R172" i="31"/>
  <c r="Q172" i="31"/>
  <c r="P172" i="31"/>
  <c r="O172" i="31"/>
  <c r="N172" i="31"/>
  <c r="M172" i="31"/>
  <c r="L172" i="31"/>
  <c r="K172" i="31"/>
  <c r="J172" i="31"/>
  <c r="I172" i="31"/>
  <c r="H172" i="31"/>
  <c r="BG171" i="31"/>
  <c r="BF171" i="31"/>
  <c r="BE171" i="31"/>
  <c r="BD171" i="31"/>
  <c r="BC171" i="31"/>
  <c r="BB171" i="31"/>
  <c r="BA171" i="31"/>
  <c r="AZ171" i="31"/>
  <c r="AY171" i="31"/>
  <c r="AX171" i="31"/>
  <c r="AW171" i="31"/>
  <c r="AV171" i="31"/>
  <c r="AU171" i="31"/>
  <c r="AT171" i="31"/>
  <c r="AS171" i="31"/>
  <c r="AR171" i="31"/>
  <c r="AQ171" i="31"/>
  <c r="AP171" i="31"/>
  <c r="AO171" i="31"/>
  <c r="AN171" i="31"/>
  <c r="AM171" i="31"/>
  <c r="AL171" i="31"/>
  <c r="AK171" i="31"/>
  <c r="AJ171" i="31"/>
  <c r="AI171" i="31"/>
  <c r="AH171" i="31"/>
  <c r="AG171" i="31"/>
  <c r="AF171" i="31"/>
  <c r="AE171" i="31"/>
  <c r="AD171" i="31"/>
  <c r="AC171" i="31"/>
  <c r="AB171" i="31"/>
  <c r="AA171" i="31"/>
  <c r="Z171" i="31"/>
  <c r="Y171" i="31"/>
  <c r="X171" i="31"/>
  <c r="W171" i="31"/>
  <c r="V171" i="31"/>
  <c r="U171" i="31"/>
  <c r="T171" i="31"/>
  <c r="S171" i="31"/>
  <c r="R171" i="31"/>
  <c r="Q171" i="31"/>
  <c r="P171" i="31"/>
  <c r="O171" i="31"/>
  <c r="N171" i="31"/>
  <c r="M171" i="31"/>
  <c r="L171" i="31"/>
  <c r="K171" i="31"/>
  <c r="J171" i="31"/>
  <c r="I171" i="31"/>
  <c r="H171" i="31"/>
  <c r="BG170" i="31"/>
  <c r="BF170" i="31"/>
  <c r="BE170" i="31"/>
  <c r="BD170" i="31"/>
  <c r="BC170" i="31"/>
  <c r="BB170" i="31"/>
  <c r="BA170" i="31"/>
  <c r="AZ170" i="31"/>
  <c r="AY170" i="31"/>
  <c r="AX170" i="31"/>
  <c r="AW170" i="31"/>
  <c r="AV170" i="31"/>
  <c r="AU170" i="31"/>
  <c r="AT170" i="31"/>
  <c r="AS170" i="31"/>
  <c r="AR170" i="31"/>
  <c r="AQ170" i="31"/>
  <c r="AP170" i="31"/>
  <c r="AO170" i="31"/>
  <c r="AN170" i="31"/>
  <c r="AM170" i="31"/>
  <c r="AL170" i="31"/>
  <c r="AK170" i="31"/>
  <c r="AJ170" i="31"/>
  <c r="AI170" i="31"/>
  <c r="AH170" i="31"/>
  <c r="AG170" i="31"/>
  <c r="AF170" i="31"/>
  <c r="AE170" i="31"/>
  <c r="AD170" i="31"/>
  <c r="AC170" i="31"/>
  <c r="AB170" i="31"/>
  <c r="AA170" i="31"/>
  <c r="Z170" i="31"/>
  <c r="Y170" i="31"/>
  <c r="X170" i="31"/>
  <c r="W170" i="31"/>
  <c r="V170" i="31"/>
  <c r="U170" i="31"/>
  <c r="T170" i="31"/>
  <c r="S170" i="31"/>
  <c r="R170" i="31"/>
  <c r="Q170" i="31"/>
  <c r="P170" i="31"/>
  <c r="O170" i="31"/>
  <c r="N170" i="31"/>
  <c r="M170" i="31"/>
  <c r="L170" i="31"/>
  <c r="K170" i="31"/>
  <c r="J170" i="31"/>
  <c r="I170" i="31"/>
  <c r="H170" i="31"/>
  <c r="BG169" i="31"/>
  <c r="BF169" i="31"/>
  <c r="BE169" i="31"/>
  <c r="BD169" i="31"/>
  <c r="BC169" i="31"/>
  <c r="BB169" i="31"/>
  <c r="BA169" i="31"/>
  <c r="AZ169" i="31"/>
  <c r="AY169" i="31"/>
  <c r="AX169" i="31"/>
  <c r="AW169" i="31"/>
  <c r="AV169" i="31"/>
  <c r="AU169" i="31"/>
  <c r="AT169" i="31"/>
  <c r="AS169" i="31"/>
  <c r="AR169" i="31"/>
  <c r="AQ169" i="31"/>
  <c r="AP169" i="31"/>
  <c r="AO169" i="31"/>
  <c r="AN169" i="31"/>
  <c r="AM169" i="31"/>
  <c r="AL169" i="31"/>
  <c r="AK169" i="31"/>
  <c r="AJ169" i="31"/>
  <c r="AI169" i="31"/>
  <c r="AH169" i="31"/>
  <c r="AG169" i="31"/>
  <c r="AF169" i="31"/>
  <c r="AE169" i="31"/>
  <c r="AD169" i="31"/>
  <c r="AC169" i="31"/>
  <c r="AB169" i="31"/>
  <c r="AA169" i="31"/>
  <c r="Z169" i="31"/>
  <c r="Y169" i="31"/>
  <c r="X169" i="31"/>
  <c r="W169" i="31"/>
  <c r="V169" i="31"/>
  <c r="U169" i="31"/>
  <c r="T169" i="31"/>
  <c r="S169" i="31"/>
  <c r="R169" i="31"/>
  <c r="Q169" i="31"/>
  <c r="P169" i="31"/>
  <c r="O169" i="31"/>
  <c r="N169" i="31"/>
  <c r="M169" i="31"/>
  <c r="L169" i="31"/>
  <c r="K169" i="31"/>
  <c r="J169" i="31"/>
  <c r="I169" i="31"/>
  <c r="H169" i="31"/>
  <c r="BG168" i="31"/>
  <c r="BF168" i="31"/>
  <c r="BE168" i="31"/>
  <c r="BD168" i="31"/>
  <c r="BC168" i="31"/>
  <c r="BB168" i="31"/>
  <c r="BA168" i="31"/>
  <c r="AZ168" i="31"/>
  <c r="AY168" i="31"/>
  <c r="AX168" i="31"/>
  <c r="AW168" i="31"/>
  <c r="AV168" i="31"/>
  <c r="AU168" i="31"/>
  <c r="AT168" i="31"/>
  <c r="AS168" i="31"/>
  <c r="AR168" i="31"/>
  <c r="AQ168" i="31"/>
  <c r="AP168" i="31"/>
  <c r="AO168" i="31"/>
  <c r="AN168" i="31"/>
  <c r="AM168" i="31"/>
  <c r="AL168" i="31"/>
  <c r="AK168" i="31"/>
  <c r="AJ168" i="31"/>
  <c r="AI168" i="31"/>
  <c r="AH168" i="31"/>
  <c r="AG168" i="31"/>
  <c r="AF168" i="31"/>
  <c r="AE168" i="31"/>
  <c r="AD168" i="31"/>
  <c r="AC168" i="31"/>
  <c r="AB168" i="31"/>
  <c r="AA168" i="31"/>
  <c r="Z168" i="31"/>
  <c r="Y168" i="31"/>
  <c r="X168" i="31"/>
  <c r="W168" i="31"/>
  <c r="V168" i="31"/>
  <c r="U168" i="31"/>
  <c r="T168" i="31"/>
  <c r="S168" i="31"/>
  <c r="R168" i="31"/>
  <c r="Q168" i="31"/>
  <c r="P168" i="31"/>
  <c r="O168" i="31"/>
  <c r="N168" i="31"/>
  <c r="M168" i="31"/>
  <c r="L168" i="31"/>
  <c r="K168" i="31"/>
  <c r="J168" i="31"/>
  <c r="I168" i="31"/>
  <c r="H168" i="31"/>
  <c r="BG167" i="31"/>
  <c r="BF167" i="31"/>
  <c r="BE167" i="31"/>
  <c r="BD167" i="31"/>
  <c r="BC167" i="31"/>
  <c r="BB167" i="31"/>
  <c r="BA167" i="31"/>
  <c r="AZ167" i="31"/>
  <c r="AY167" i="31"/>
  <c r="AX167" i="31"/>
  <c r="AW167" i="31"/>
  <c r="AV167" i="31"/>
  <c r="AU167" i="31"/>
  <c r="AT167" i="31"/>
  <c r="AS167" i="31"/>
  <c r="AR167" i="31"/>
  <c r="AQ167" i="31"/>
  <c r="AP167" i="31"/>
  <c r="AO167" i="31"/>
  <c r="AN167" i="31"/>
  <c r="AM167" i="31"/>
  <c r="AL167" i="31"/>
  <c r="AK167" i="31"/>
  <c r="AJ167" i="31"/>
  <c r="AI167" i="31"/>
  <c r="AH167" i="31"/>
  <c r="AG167" i="31"/>
  <c r="AF167" i="31"/>
  <c r="AE167" i="31"/>
  <c r="AD167" i="31"/>
  <c r="AC167" i="31"/>
  <c r="AB167" i="31"/>
  <c r="AA167" i="31"/>
  <c r="Z167" i="31"/>
  <c r="Y167" i="31"/>
  <c r="X167" i="31"/>
  <c r="W167" i="31"/>
  <c r="V167" i="31"/>
  <c r="U167" i="31"/>
  <c r="T167" i="31"/>
  <c r="S167" i="31"/>
  <c r="R167" i="31"/>
  <c r="Q167" i="31"/>
  <c r="P167" i="31"/>
  <c r="O167" i="31"/>
  <c r="N167" i="31"/>
  <c r="M167" i="31"/>
  <c r="L167" i="31"/>
  <c r="K167" i="31"/>
  <c r="J167" i="31"/>
  <c r="I167" i="31"/>
  <c r="H167" i="31"/>
  <c r="BG166" i="31"/>
  <c r="BF166" i="31"/>
  <c r="BE166" i="31"/>
  <c r="BD166" i="31"/>
  <c r="BC166" i="31"/>
  <c r="BB166" i="31"/>
  <c r="BA166" i="31"/>
  <c r="AZ166" i="31"/>
  <c r="AY166" i="31"/>
  <c r="AX166" i="31"/>
  <c r="AW166" i="31"/>
  <c r="AV166" i="31"/>
  <c r="AU166" i="31"/>
  <c r="AT166" i="31"/>
  <c r="AS166" i="31"/>
  <c r="AR166" i="31"/>
  <c r="AQ166" i="31"/>
  <c r="AP166" i="31"/>
  <c r="AO166" i="31"/>
  <c r="AN166" i="31"/>
  <c r="AM166" i="31"/>
  <c r="AL166" i="31"/>
  <c r="AK166" i="31"/>
  <c r="AJ166" i="31"/>
  <c r="AI166" i="31"/>
  <c r="AH166" i="31"/>
  <c r="AG166" i="31"/>
  <c r="AF166" i="31"/>
  <c r="AE166" i="31"/>
  <c r="AD166" i="31"/>
  <c r="AC166" i="31"/>
  <c r="AB166" i="31"/>
  <c r="AA166" i="31"/>
  <c r="Z166" i="31"/>
  <c r="Y166" i="31"/>
  <c r="X166" i="31"/>
  <c r="W166" i="31"/>
  <c r="V166" i="31"/>
  <c r="U166" i="31"/>
  <c r="T166" i="31"/>
  <c r="S166" i="31"/>
  <c r="R166" i="31"/>
  <c r="Q166" i="31"/>
  <c r="P166" i="31"/>
  <c r="O166" i="31"/>
  <c r="N166" i="31"/>
  <c r="M166" i="31"/>
  <c r="L166" i="31"/>
  <c r="K166" i="31"/>
  <c r="J166" i="31"/>
  <c r="I166" i="31"/>
  <c r="H166" i="31"/>
  <c r="BG165" i="31"/>
  <c r="BF165" i="31"/>
  <c r="BE165" i="31"/>
  <c r="BD165" i="31"/>
  <c r="BC165" i="31"/>
  <c r="BB165" i="31"/>
  <c r="BA165" i="31"/>
  <c r="AZ165" i="31"/>
  <c r="AY165" i="31"/>
  <c r="AX165" i="31"/>
  <c r="AW165" i="31"/>
  <c r="AV165" i="31"/>
  <c r="AU165" i="31"/>
  <c r="AT165" i="31"/>
  <c r="AS165" i="31"/>
  <c r="AR165" i="31"/>
  <c r="AQ165" i="31"/>
  <c r="AP165" i="31"/>
  <c r="AO165" i="31"/>
  <c r="AN165" i="31"/>
  <c r="AM165" i="31"/>
  <c r="AL165" i="31"/>
  <c r="AK165" i="31"/>
  <c r="AJ165" i="31"/>
  <c r="AI165" i="31"/>
  <c r="AH165" i="31"/>
  <c r="AG165" i="31"/>
  <c r="AF165" i="31"/>
  <c r="AE165" i="31"/>
  <c r="AD165" i="31"/>
  <c r="AC165" i="31"/>
  <c r="AB165" i="31"/>
  <c r="AA165" i="31"/>
  <c r="Z165" i="31"/>
  <c r="Y165" i="31"/>
  <c r="X165" i="31"/>
  <c r="W165" i="31"/>
  <c r="V165" i="31"/>
  <c r="U165" i="31"/>
  <c r="T165" i="31"/>
  <c r="S165" i="31"/>
  <c r="R165" i="31"/>
  <c r="Q165" i="31"/>
  <c r="P165" i="31"/>
  <c r="O165" i="31"/>
  <c r="N165" i="31"/>
  <c r="M165" i="31"/>
  <c r="L165" i="31"/>
  <c r="K165" i="31"/>
  <c r="J165" i="31"/>
  <c r="I165" i="31"/>
  <c r="H165" i="31"/>
  <c r="BG164" i="31"/>
  <c r="BF164" i="31"/>
  <c r="BE164" i="31"/>
  <c r="BD164" i="31"/>
  <c r="BC164" i="31"/>
  <c r="BB164" i="31"/>
  <c r="BA164" i="31"/>
  <c r="AZ164" i="31"/>
  <c r="AY164" i="31"/>
  <c r="AX164" i="31"/>
  <c r="AW164" i="31"/>
  <c r="AV164" i="31"/>
  <c r="AU164" i="31"/>
  <c r="AT164" i="31"/>
  <c r="AS164" i="31"/>
  <c r="AR164" i="31"/>
  <c r="AQ164" i="31"/>
  <c r="AP164" i="31"/>
  <c r="AO164" i="31"/>
  <c r="AN164" i="31"/>
  <c r="AM164" i="31"/>
  <c r="AL164" i="31"/>
  <c r="AK164" i="31"/>
  <c r="AJ164" i="31"/>
  <c r="AI164" i="31"/>
  <c r="AH164" i="31"/>
  <c r="AG164" i="31"/>
  <c r="AF164" i="31"/>
  <c r="AE164" i="31"/>
  <c r="AD164" i="31"/>
  <c r="AC164" i="31"/>
  <c r="AB164" i="31"/>
  <c r="AA164" i="31"/>
  <c r="Z164" i="31"/>
  <c r="Y164" i="31"/>
  <c r="X164" i="31"/>
  <c r="W164" i="31"/>
  <c r="V164" i="31"/>
  <c r="U164" i="31"/>
  <c r="T164" i="31"/>
  <c r="S164" i="31"/>
  <c r="R164" i="31"/>
  <c r="Q164" i="31"/>
  <c r="P164" i="31"/>
  <c r="O164" i="31"/>
  <c r="N164" i="31"/>
  <c r="M164" i="31"/>
  <c r="L164" i="31"/>
  <c r="K164" i="31"/>
  <c r="J164" i="31"/>
  <c r="I164" i="31"/>
  <c r="H164" i="31"/>
  <c r="BG163" i="31"/>
  <c r="BF163" i="31"/>
  <c r="BE163" i="31"/>
  <c r="BD163" i="31"/>
  <c r="BC163" i="31"/>
  <c r="BB163" i="31"/>
  <c r="BA163" i="31"/>
  <c r="AZ163" i="31"/>
  <c r="AY163" i="31"/>
  <c r="AX163" i="31"/>
  <c r="AW163" i="31"/>
  <c r="AV163" i="31"/>
  <c r="AU163" i="31"/>
  <c r="AT163" i="31"/>
  <c r="AS163" i="31"/>
  <c r="AR163" i="31"/>
  <c r="AQ163" i="31"/>
  <c r="AP163" i="31"/>
  <c r="AO163" i="31"/>
  <c r="AN163" i="31"/>
  <c r="AM163" i="31"/>
  <c r="AL163" i="31"/>
  <c r="AK163" i="31"/>
  <c r="AJ163" i="31"/>
  <c r="AI163" i="31"/>
  <c r="AH163" i="31"/>
  <c r="AG163" i="31"/>
  <c r="AF163" i="31"/>
  <c r="AE163" i="31"/>
  <c r="AD163" i="31"/>
  <c r="AC163" i="31"/>
  <c r="AB163" i="31"/>
  <c r="AA163" i="31"/>
  <c r="Z163" i="31"/>
  <c r="Y163" i="31"/>
  <c r="X163" i="31"/>
  <c r="W163" i="31"/>
  <c r="V163" i="31"/>
  <c r="U163" i="31"/>
  <c r="T163" i="31"/>
  <c r="S163" i="31"/>
  <c r="R163" i="31"/>
  <c r="Q163" i="31"/>
  <c r="P163" i="31"/>
  <c r="O163" i="31"/>
  <c r="N163" i="31"/>
  <c r="M163" i="31"/>
  <c r="L163" i="31"/>
  <c r="K163" i="31"/>
  <c r="J163" i="31"/>
  <c r="I163" i="31"/>
  <c r="H163" i="31"/>
  <c r="BG162" i="31"/>
  <c r="BF162" i="31"/>
  <c r="BE162" i="31"/>
  <c r="BD162" i="31"/>
  <c r="BC162" i="31"/>
  <c r="BB162" i="31"/>
  <c r="BA162" i="31"/>
  <c r="AZ162" i="31"/>
  <c r="AY162" i="31"/>
  <c r="AX162" i="31"/>
  <c r="AW162" i="31"/>
  <c r="AV162" i="31"/>
  <c r="AU162" i="31"/>
  <c r="AT162" i="31"/>
  <c r="AS162" i="31"/>
  <c r="AR162" i="31"/>
  <c r="AQ162" i="31"/>
  <c r="AP162" i="31"/>
  <c r="AO162" i="31"/>
  <c r="AN162" i="31"/>
  <c r="AM162" i="31"/>
  <c r="AL162" i="31"/>
  <c r="AK162" i="31"/>
  <c r="AJ162" i="31"/>
  <c r="AI162" i="31"/>
  <c r="AH162" i="31"/>
  <c r="AG162" i="31"/>
  <c r="AF162" i="31"/>
  <c r="AE162" i="31"/>
  <c r="AD162" i="31"/>
  <c r="AC162" i="31"/>
  <c r="AB162" i="31"/>
  <c r="AA162" i="31"/>
  <c r="Z162" i="31"/>
  <c r="Y162" i="31"/>
  <c r="X162" i="31"/>
  <c r="W162" i="31"/>
  <c r="V162" i="31"/>
  <c r="U162" i="31"/>
  <c r="T162" i="31"/>
  <c r="S162" i="31"/>
  <c r="R162" i="31"/>
  <c r="Q162" i="31"/>
  <c r="P162" i="31"/>
  <c r="O162" i="31"/>
  <c r="N162" i="31"/>
  <c r="M162" i="31"/>
  <c r="L162" i="31"/>
  <c r="K162" i="31"/>
  <c r="J162" i="31"/>
  <c r="I162" i="31"/>
  <c r="H162" i="31"/>
  <c r="BG161" i="31"/>
  <c r="BF161" i="31"/>
  <c r="BE161" i="31"/>
  <c r="BD161" i="31"/>
  <c r="BC161" i="31"/>
  <c r="BB161" i="31"/>
  <c r="BA161" i="31"/>
  <c r="AZ161" i="31"/>
  <c r="AY161" i="31"/>
  <c r="AX161" i="31"/>
  <c r="AW161" i="31"/>
  <c r="AV161" i="31"/>
  <c r="AU161" i="31"/>
  <c r="AT161" i="31"/>
  <c r="AS161" i="31"/>
  <c r="AR161" i="31"/>
  <c r="AQ161" i="31"/>
  <c r="AP161" i="31"/>
  <c r="AO161" i="31"/>
  <c r="AN161" i="31"/>
  <c r="AM161" i="31"/>
  <c r="AL161" i="31"/>
  <c r="AK161" i="31"/>
  <c r="AJ161" i="31"/>
  <c r="AI161" i="31"/>
  <c r="AH161" i="31"/>
  <c r="AG161" i="31"/>
  <c r="AF161" i="31"/>
  <c r="AE161" i="31"/>
  <c r="AD161" i="31"/>
  <c r="AC161" i="31"/>
  <c r="AB161" i="31"/>
  <c r="AA161" i="31"/>
  <c r="Z161" i="31"/>
  <c r="Y161" i="31"/>
  <c r="X161" i="31"/>
  <c r="W161" i="31"/>
  <c r="V161" i="31"/>
  <c r="U161" i="31"/>
  <c r="T161" i="31"/>
  <c r="S161" i="31"/>
  <c r="R161" i="31"/>
  <c r="Q161" i="31"/>
  <c r="P161" i="31"/>
  <c r="O161" i="31"/>
  <c r="N161" i="31"/>
  <c r="M161" i="31"/>
  <c r="L161" i="31"/>
  <c r="K161" i="31"/>
  <c r="J161" i="31"/>
  <c r="I161" i="31"/>
  <c r="H161" i="31"/>
  <c r="BG160" i="31"/>
  <c r="BF160" i="31"/>
  <c r="BE160" i="31"/>
  <c r="BD160" i="31"/>
  <c r="BC160" i="31"/>
  <c r="BB160" i="31"/>
  <c r="BA160" i="31"/>
  <c r="AZ160" i="31"/>
  <c r="AY160" i="31"/>
  <c r="AX160" i="31"/>
  <c r="AW160" i="31"/>
  <c r="AV160" i="31"/>
  <c r="AU160" i="31"/>
  <c r="AT160" i="31"/>
  <c r="AS160" i="31"/>
  <c r="AR160" i="31"/>
  <c r="AQ160" i="31"/>
  <c r="AP160" i="31"/>
  <c r="AO160" i="31"/>
  <c r="AN160" i="31"/>
  <c r="AM160" i="31"/>
  <c r="AL160" i="31"/>
  <c r="AK160" i="31"/>
  <c r="AJ160" i="31"/>
  <c r="AI160" i="31"/>
  <c r="AH160" i="31"/>
  <c r="AG160" i="31"/>
  <c r="AF160" i="31"/>
  <c r="AE160" i="31"/>
  <c r="AD160" i="31"/>
  <c r="AC160" i="31"/>
  <c r="AB160" i="31"/>
  <c r="AA160" i="31"/>
  <c r="Z160" i="31"/>
  <c r="Y160" i="31"/>
  <c r="X160" i="31"/>
  <c r="W160" i="31"/>
  <c r="V160" i="31"/>
  <c r="U160" i="31"/>
  <c r="T160" i="31"/>
  <c r="S160" i="31"/>
  <c r="R160" i="31"/>
  <c r="Q160" i="31"/>
  <c r="P160" i="31"/>
  <c r="O160" i="31"/>
  <c r="N160" i="31"/>
  <c r="M160" i="31"/>
  <c r="L160" i="31"/>
  <c r="K160" i="31"/>
  <c r="J160" i="31"/>
  <c r="I160" i="31"/>
  <c r="H160" i="31"/>
  <c r="BG159" i="31"/>
  <c r="BF159" i="31"/>
  <c r="BE159" i="31"/>
  <c r="BD159" i="31"/>
  <c r="BC159" i="31"/>
  <c r="BB159" i="31"/>
  <c r="BA159" i="31"/>
  <c r="AZ159" i="31"/>
  <c r="AY159" i="31"/>
  <c r="AX159" i="31"/>
  <c r="AW159" i="31"/>
  <c r="AV159" i="31"/>
  <c r="AU159" i="31"/>
  <c r="AT159" i="31"/>
  <c r="AS159" i="31"/>
  <c r="AR159" i="31"/>
  <c r="AQ159" i="31"/>
  <c r="AP159" i="31"/>
  <c r="AO159" i="31"/>
  <c r="AN159" i="31"/>
  <c r="AM159" i="31"/>
  <c r="AL159" i="31"/>
  <c r="AK159" i="31"/>
  <c r="AJ159" i="31"/>
  <c r="AI159" i="31"/>
  <c r="AH159" i="31"/>
  <c r="AG159" i="31"/>
  <c r="AF159" i="31"/>
  <c r="AE159" i="31"/>
  <c r="AD159" i="31"/>
  <c r="AC159" i="31"/>
  <c r="AB159" i="31"/>
  <c r="AA159" i="31"/>
  <c r="Z159" i="31"/>
  <c r="Y159" i="31"/>
  <c r="X159" i="31"/>
  <c r="W159" i="31"/>
  <c r="V159" i="31"/>
  <c r="U159" i="31"/>
  <c r="T159" i="31"/>
  <c r="S159" i="31"/>
  <c r="R159" i="31"/>
  <c r="Q159" i="31"/>
  <c r="P159" i="31"/>
  <c r="O159" i="31"/>
  <c r="N159" i="31"/>
  <c r="M159" i="31"/>
  <c r="L159" i="31"/>
  <c r="K159" i="31"/>
  <c r="J159" i="31"/>
  <c r="I159" i="31"/>
  <c r="H159" i="31"/>
  <c r="BG158" i="31"/>
  <c r="BF158" i="31"/>
  <c r="BE158" i="31"/>
  <c r="BD158" i="31"/>
  <c r="BC158" i="31"/>
  <c r="BB158" i="31"/>
  <c r="BA158" i="31"/>
  <c r="AZ158" i="31"/>
  <c r="AY158" i="31"/>
  <c r="AX158" i="31"/>
  <c r="AW158" i="31"/>
  <c r="AV158" i="31"/>
  <c r="AU158" i="31"/>
  <c r="AT158" i="31"/>
  <c r="AS158" i="31"/>
  <c r="AR158" i="31"/>
  <c r="AQ158" i="31"/>
  <c r="AP158" i="31"/>
  <c r="AO158" i="31"/>
  <c r="AN158" i="31"/>
  <c r="AM158" i="31"/>
  <c r="AL158" i="31"/>
  <c r="AK158" i="31"/>
  <c r="AJ158" i="31"/>
  <c r="AI158" i="31"/>
  <c r="AH158" i="31"/>
  <c r="AG158" i="31"/>
  <c r="AF158" i="31"/>
  <c r="AE158" i="31"/>
  <c r="AD158" i="31"/>
  <c r="AC158" i="31"/>
  <c r="AB158" i="31"/>
  <c r="AA158" i="31"/>
  <c r="Z158" i="31"/>
  <c r="Y158" i="31"/>
  <c r="X158" i="31"/>
  <c r="W158" i="31"/>
  <c r="V158" i="31"/>
  <c r="U158" i="31"/>
  <c r="T158" i="31"/>
  <c r="S158" i="31"/>
  <c r="R158" i="31"/>
  <c r="Q158" i="31"/>
  <c r="P158" i="31"/>
  <c r="O158" i="31"/>
  <c r="N158" i="31"/>
  <c r="M158" i="31"/>
  <c r="L158" i="31"/>
  <c r="K158" i="31"/>
  <c r="J158" i="31"/>
  <c r="I158" i="31"/>
  <c r="H158" i="31"/>
  <c r="BG157" i="31"/>
  <c r="BF157" i="31"/>
  <c r="BE157" i="31"/>
  <c r="BD157" i="31"/>
  <c r="BC157" i="31"/>
  <c r="BB157" i="31"/>
  <c r="BA157" i="31"/>
  <c r="AZ157" i="31"/>
  <c r="AY157" i="31"/>
  <c r="AX157" i="31"/>
  <c r="AW157" i="31"/>
  <c r="AV157" i="31"/>
  <c r="AU157" i="31"/>
  <c r="AT157" i="31"/>
  <c r="AS157" i="31"/>
  <c r="AR157" i="31"/>
  <c r="AQ157" i="31"/>
  <c r="AP157" i="31"/>
  <c r="AO157" i="31"/>
  <c r="AN157" i="31"/>
  <c r="AM157" i="31"/>
  <c r="AL157" i="31"/>
  <c r="AK157" i="31"/>
  <c r="AJ157" i="31"/>
  <c r="AI157" i="31"/>
  <c r="AH157" i="31"/>
  <c r="AG157" i="31"/>
  <c r="AF157" i="31"/>
  <c r="AE157" i="31"/>
  <c r="AD157" i="31"/>
  <c r="AC157" i="31"/>
  <c r="AB157" i="31"/>
  <c r="AA157" i="31"/>
  <c r="Z157" i="31"/>
  <c r="Y157" i="31"/>
  <c r="X157" i="31"/>
  <c r="W157" i="31"/>
  <c r="V157" i="31"/>
  <c r="U157" i="31"/>
  <c r="T157" i="31"/>
  <c r="S157" i="31"/>
  <c r="R157" i="31"/>
  <c r="Q157" i="31"/>
  <c r="P157" i="31"/>
  <c r="O157" i="31"/>
  <c r="N157" i="31"/>
  <c r="M157" i="31"/>
  <c r="L157" i="31"/>
  <c r="K157" i="31"/>
  <c r="J157" i="31"/>
  <c r="I157" i="31"/>
  <c r="H157" i="31"/>
  <c r="BG156" i="31"/>
  <c r="BF156" i="31"/>
  <c r="BE156" i="31"/>
  <c r="BD156" i="31"/>
  <c r="BC156" i="31"/>
  <c r="BB156" i="31"/>
  <c r="BA156" i="31"/>
  <c r="AZ156" i="31"/>
  <c r="AY156" i="31"/>
  <c r="AX156" i="31"/>
  <c r="AW156" i="31"/>
  <c r="AV156" i="31"/>
  <c r="AU156" i="31"/>
  <c r="AT156" i="31"/>
  <c r="AS156" i="31"/>
  <c r="AR156" i="31"/>
  <c r="AQ156" i="31"/>
  <c r="AP156" i="31"/>
  <c r="AO156" i="31"/>
  <c r="AN156" i="31"/>
  <c r="AM156" i="31"/>
  <c r="AL156" i="31"/>
  <c r="AK156" i="31"/>
  <c r="AJ156" i="31"/>
  <c r="AI156" i="31"/>
  <c r="AH156" i="31"/>
  <c r="AG156" i="31"/>
  <c r="AF156" i="31"/>
  <c r="AE156" i="31"/>
  <c r="AD156" i="31"/>
  <c r="AC156" i="31"/>
  <c r="AB156" i="31"/>
  <c r="AA156" i="31"/>
  <c r="Z156" i="31"/>
  <c r="Y156" i="31"/>
  <c r="X156" i="31"/>
  <c r="W156" i="31"/>
  <c r="V156" i="31"/>
  <c r="U156" i="31"/>
  <c r="T156" i="31"/>
  <c r="S156" i="31"/>
  <c r="R156" i="31"/>
  <c r="Q156" i="31"/>
  <c r="P156" i="31"/>
  <c r="O156" i="31"/>
  <c r="N156" i="31"/>
  <c r="M156" i="31"/>
  <c r="L156" i="31"/>
  <c r="K156" i="31"/>
  <c r="J156" i="31"/>
  <c r="I156" i="31"/>
  <c r="H156" i="31"/>
  <c r="BG155" i="31"/>
  <c r="BF155" i="31"/>
  <c r="BE155" i="31"/>
  <c r="BD155" i="31"/>
  <c r="BC155" i="31"/>
  <c r="BB155" i="31"/>
  <c r="BA155" i="31"/>
  <c r="AZ155" i="31"/>
  <c r="AY155" i="31"/>
  <c r="AX155" i="31"/>
  <c r="AW155" i="31"/>
  <c r="AV155" i="31"/>
  <c r="AU155" i="31"/>
  <c r="AT155" i="31"/>
  <c r="AS155" i="31"/>
  <c r="AR155" i="31"/>
  <c r="AQ155" i="31"/>
  <c r="AP155" i="31"/>
  <c r="AO155" i="31"/>
  <c r="AN155" i="31"/>
  <c r="AM155" i="31"/>
  <c r="AL155" i="31"/>
  <c r="AK155" i="31"/>
  <c r="AJ155" i="31"/>
  <c r="AI155" i="31"/>
  <c r="AH155" i="31"/>
  <c r="AG155" i="31"/>
  <c r="AF155" i="31"/>
  <c r="AE155" i="31"/>
  <c r="AD155" i="31"/>
  <c r="AC155" i="31"/>
  <c r="AB155" i="31"/>
  <c r="AA155" i="31"/>
  <c r="Z155" i="31"/>
  <c r="Y155" i="31"/>
  <c r="X155" i="31"/>
  <c r="W155" i="31"/>
  <c r="V155" i="31"/>
  <c r="U155" i="31"/>
  <c r="T155" i="31"/>
  <c r="S155" i="31"/>
  <c r="R155" i="31"/>
  <c r="Q155" i="31"/>
  <c r="P155" i="31"/>
  <c r="O155" i="31"/>
  <c r="N155" i="31"/>
  <c r="M155" i="31"/>
  <c r="L155" i="31"/>
  <c r="K155" i="31"/>
  <c r="J155" i="31"/>
  <c r="I155" i="31"/>
  <c r="H155" i="31"/>
  <c r="BG154" i="31"/>
  <c r="BF154" i="31"/>
  <c r="BE154" i="31"/>
  <c r="BD154" i="31"/>
  <c r="BC154" i="31"/>
  <c r="BB154" i="31"/>
  <c r="BA154" i="31"/>
  <c r="AZ154" i="31"/>
  <c r="AY154" i="31"/>
  <c r="AX154" i="31"/>
  <c r="AW154" i="31"/>
  <c r="AV154" i="31"/>
  <c r="AU154" i="31"/>
  <c r="AT154" i="31"/>
  <c r="AS154" i="31"/>
  <c r="AR154" i="31"/>
  <c r="AQ154" i="31"/>
  <c r="AP154" i="31"/>
  <c r="AO154" i="31"/>
  <c r="AN154" i="31"/>
  <c r="AM154" i="31"/>
  <c r="AL154" i="31"/>
  <c r="AK154" i="31"/>
  <c r="AJ154" i="31"/>
  <c r="AI154" i="31"/>
  <c r="AH154" i="31"/>
  <c r="AG154" i="31"/>
  <c r="AF154" i="31"/>
  <c r="AE154" i="31"/>
  <c r="AD154" i="31"/>
  <c r="AC154" i="31"/>
  <c r="AB154" i="31"/>
  <c r="AA154" i="31"/>
  <c r="Z154" i="31"/>
  <c r="Y154" i="31"/>
  <c r="X154" i="31"/>
  <c r="W154" i="31"/>
  <c r="V154" i="31"/>
  <c r="U154" i="31"/>
  <c r="T154" i="31"/>
  <c r="S154" i="31"/>
  <c r="R154" i="31"/>
  <c r="Q154" i="31"/>
  <c r="P154" i="31"/>
  <c r="O154" i="31"/>
  <c r="N154" i="31"/>
  <c r="M154" i="31"/>
  <c r="L154" i="31"/>
  <c r="K154" i="31"/>
  <c r="J154" i="31"/>
  <c r="I154" i="31"/>
  <c r="H154" i="31"/>
  <c r="BG153" i="31"/>
  <c r="BF153" i="31"/>
  <c r="BE153" i="31"/>
  <c r="BD153" i="31"/>
  <c r="BC153" i="31"/>
  <c r="BB153" i="31"/>
  <c r="BA153" i="31"/>
  <c r="AZ153" i="31"/>
  <c r="AY153" i="31"/>
  <c r="AX153" i="31"/>
  <c r="AW153" i="31"/>
  <c r="AV153" i="31"/>
  <c r="AU153" i="31"/>
  <c r="AT153" i="31"/>
  <c r="AS153" i="31"/>
  <c r="AR153" i="31"/>
  <c r="AQ153" i="31"/>
  <c r="AP153" i="31"/>
  <c r="AO153" i="31"/>
  <c r="AN153" i="31"/>
  <c r="AM153" i="31"/>
  <c r="AL153" i="31"/>
  <c r="AK153" i="31"/>
  <c r="AJ153" i="31"/>
  <c r="AI153" i="31"/>
  <c r="AH153" i="31"/>
  <c r="AG153" i="31"/>
  <c r="AF153" i="31"/>
  <c r="AE153" i="31"/>
  <c r="AD153" i="31"/>
  <c r="AC153" i="31"/>
  <c r="AB153" i="31"/>
  <c r="AA153" i="31"/>
  <c r="Z153" i="31"/>
  <c r="Y153" i="31"/>
  <c r="X153" i="31"/>
  <c r="W153" i="31"/>
  <c r="V153" i="31"/>
  <c r="U153" i="31"/>
  <c r="T153" i="31"/>
  <c r="S153" i="31"/>
  <c r="R153" i="31"/>
  <c r="Q153" i="31"/>
  <c r="P153" i="31"/>
  <c r="O153" i="31"/>
  <c r="N153" i="31"/>
  <c r="M153" i="31"/>
  <c r="L153" i="31"/>
  <c r="K153" i="31"/>
  <c r="J153" i="31"/>
  <c r="I153" i="31"/>
  <c r="H153" i="31"/>
  <c r="BG152" i="31"/>
  <c r="BF152" i="31"/>
  <c r="BE152" i="31"/>
  <c r="BD152" i="31"/>
  <c r="BC152" i="31"/>
  <c r="BB152" i="31"/>
  <c r="BA152" i="31"/>
  <c r="AZ152" i="31"/>
  <c r="AY152" i="31"/>
  <c r="AX152" i="31"/>
  <c r="AW152" i="31"/>
  <c r="AV152" i="31"/>
  <c r="AU152" i="31"/>
  <c r="AT152" i="31"/>
  <c r="AS152" i="31"/>
  <c r="AR152" i="31"/>
  <c r="AQ152" i="31"/>
  <c r="AP152" i="31"/>
  <c r="AO152" i="31"/>
  <c r="AN152" i="31"/>
  <c r="AM152" i="31"/>
  <c r="AL152" i="31"/>
  <c r="AK152" i="31"/>
  <c r="AJ152" i="31"/>
  <c r="AI152" i="31"/>
  <c r="AH152" i="31"/>
  <c r="AG152" i="31"/>
  <c r="AF152" i="31"/>
  <c r="AE152" i="31"/>
  <c r="AD152" i="31"/>
  <c r="AC152" i="31"/>
  <c r="AB152" i="31"/>
  <c r="AA152" i="31"/>
  <c r="Z152" i="31"/>
  <c r="Y152" i="31"/>
  <c r="X152" i="31"/>
  <c r="W152" i="31"/>
  <c r="V152" i="31"/>
  <c r="U152" i="31"/>
  <c r="T152" i="31"/>
  <c r="S152" i="31"/>
  <c r="R152" i="31"/>
  <c r="Q152" i="31"/>
  <c r="P152" i="31"/>
  <c r="O152" i="31"/>
  <c r="N152" i="31"/>
  <c r="M152" i="31"/>
  <c r="L152" i="31"/>
  <c r="K152" i="31"/>
  <c r="J152" i="31"/>
  <c r="I152" i="31"/>
  <c r="H152" i="31"/>
  <c r="BG151" i="31"/>
  <c r="BF151" i="31"/>
  <c r="BE151" i="31"/>
  <c r="BD151" i="31"/>
  <c r="BC151" i="31"/>
  <c r="BB151" i="31"/>
  <c r="BA151" i="31"/>
  <c r="AZ151" i="31"/>
  <c r="AY151" i="31"/>
  <c r="AX151" i="31"/>
  <c r="AW151" i="31"/>
  <c r="AV151" i="31"/>
  <c r="AU151" i="31"/>
  <c r="AT151" i="31"/>
  <c r="AS151" i="31"/>
  <c r="AR151" i="31"/>
  <c r="AQ151" i="31"/>
  <c r="AP151" i="31"/>
  <c r="AO151" i="31"/>
  <c r="AN151" i="31"/>
  <c r="AM151" i="31"/>
  <c r="AL151" i="31"/>
  <c r="AK151" i="31"/>
  <c r="AJ151" i="31"/>
  <c r="AI151" i="31"/>
  <c r="AH151" i="31"/>
  <c r="AG151" i="31"/>
  <c r="AF151" i="31"/>
  <c r="AE151" i="31"/>
  <c r="AD151" i="31"/>
  <c r="AC151" i="31"/>
  <c r="AB151" i="31"/>
  <c r="AA151" i="31"/>
  <c r="Z151" i="31"/>
  <c r="Y151" i="31"/>
  <c r="X151" i="31"/>
  <c r="W151" i="31"/>
  <c r="V151" i="31"/>
  <c r="U151" i="31"/>
  <c r="T151" i="31"/>
  <c r="S151" i="31"/>
  <c r="R151" i="31"/>
  <c r="Q151" i="31"/>
  <c r="P151" i="31"/>
  <c r="O151" i="31"/>
  <c r="N151" i="31"/>
  <c r="M151" i="31"/>
  <c r="L151" i="31"/>
  <c r="K151" i="31"/>
  <c r="J151" i="31"/>
  <c r="I151" i="31"/>
  <c r="H151" i="31"/>
  <c r="BG150" i="31"/>
  <c r="BF150" i="31"/>
  <c r="BE150" i="31"/>
  <c r="BD150" i="31"/>
  <c r="BC150" i="31"/>
  <c r="BB150" i="31"/>
  <c r="BA150" i="31"/>
  <c r="AZ150" i="31"/>
  <c r="AY150" i="31"/>
  <c r="AX150" i="31"/>
  <c r="AW150" i="31"/>
  <c r="AV150" i="31"/>
  <c r="AU150" i="31"/>
  <c r="AT150" i="31"/>
  <c r="AS150" i="31"/>
  <c r="AR150" i="31"/>
  <c r="AQ150" i="31"/>
  <c r="AP150" i="31"/>
  <c r="AO150" i="31"/>
  <c r="AN150" i="31"/>
  <c r="AM150" i="31"/>
  <c r="AL150" i="31"/>
  <c r="AK150" i="31"/>
  <c r="AJ150" i="31"/>
  <c r="AI150" i="31"/>
  <c r="AH150" i="31"/>
  <c r="AG150" i="31"/>
  <c r="AF150" i="31"/>
  <c r="AE150" i="31"/>
  <c r="AD150" i="31"/>
  <c r="AC150" i="31"/>
  <c r="AB150" i="31"/>
  <c r="AA150" i="31"/>
  <c r="Z150" i="31"/>
  <c r="Y150" i="31"/>
  <c r="X150" i="31"/>
  <c r="W150" i="31"/>
  <c r="V150" i="31"/>
  <c r="U150" i="31"/>
  <c r="T150" i="31"/>
  <c r="S150" i="31"/>
  <c r="R150" i="31"/>
  <c r="Q150" i="31"/>
  <c r="P150" i="31"/>
  <c r="O150" i="31"/>
  <c r="N150" i="31"/>
  <c r="M150" i="31"/>
  <c r="L150" i="31"/>
  <c r="K150" i="31"/>
  <c r="J150" i="31"/>
  <c r="I150" i="31"/>
  <c r="H150" i="31"/>
  <c r="BG149" i="31"/>
  <c r="BF149" i="31"/>
  <c r="BE149" i="31"/>
  <c r="BD149" i="31"/>
  <c r="BC149" i="31"/>
  <c r="BB149" i="31"/>
  <c r="BA149" i="31"/>
  <c r="AZ149" i="31"/>
  <c r="AY149" i="31"/>
  <c r="AX149" i="31"/>
  <c r="AW149" i="31"/>
  <c r="AV149" i="31"/>
  <c r="AU149" i="31"/>
  <c r="AT149" i="31"/>
  <c r="AS149" i="31"/>
  <c r="AR149" i="31"/>
  <c r="AQ149" i="31"/>
  <c r="AP149" i="31"/>
  <c r="AO149" i="31"/>
  <c r="AN149" i="31"/>
  <c r="AM149" i="31"/>
  <c r="AL149" i="31"/>
  <c r="AK149" i="31"/>
  <c r="AJ149" i="31"/>
  <c r="AI149" i="31"/>
  <c r="AH149" i="31"/>
  <c r="AG149" i="31"/>
  <c r="AF149" i="31"/>
  <c r="AE149" i="31"/>
  <c r="AD149" i="31"/>
  <c r="AC149" i="31"/>
  <c r="AB149" i="31"/>
  <c r="AA149" i="31"/>
  <c r="Z149" i="31"/>
  <c r="Y149" i="31"/>
  <c r="X149" i="31"/>
  <c r="W149" i="31"/>
  <c r="V149" i="31"/>
  <c r="U149" i="31"/>
  <c r="T149" i="31"/>
  <c r="S149" i="31"/>
  <c r="R149" i="31"/>
  <c r="Q149" i="31"/>
  <c r="P149" i="31"/>
  <c r="O149" i="31"/>
  <c r="N149" i="31"/>
  <c r="M149" i="31"/>
  <c r="L149" i="31"/>
  <c r="K149" i="31"/>
  <c r="J149" i="31"/>
  <c r="I149" i="31"/>
  <c r="H149" i="31"/>
  <c r="BG148" i="31"/>
  <c r="BF148" i="31"/>
  <c r="BE148" i="31"/>
  <c r="BD148" i="31"/>
  <c r="BC148" i="31"/>
  <c r="BB148" i="31"/>
  <c r="BA148" i="31"/>
  <c r="AZ148" i="31"/>
  <c r="AY148" i="31"/>
  <c r="AX148" i="31"/>
  <c r="AW148" i="31"/>
  <c r="AV148" i="31"/>
  <c r="AU148" i="31"/>
  <c r="AT148" i="31"/>
  <c r="AS148" i="31"/>
  <c r="AR148" i="31"/>
  <c r="AQ148" i="31"/>
  <c r="AP148" i="31"/>
  <c r="AO148" i="31"/>
  <c r="AN148" i="31"/>
  <c r="AM148" i="31"/>
  <c r="AL148" i="31"/>
  <c r="AK148" i="31"/>
  <c r="AJ148" i="31"/>
  <c r="AI148" i="31"/>
  <c r="AH148" i="31"/>
  <c r="AG148" i="31"/>
  <c r="AF148" i="31"/>
  <c r="AE148" i="31"/>
  <c r="AD148" i="31"/>
  <c r="AC148" i="31"/>
  <c r="AB148" i="31"/>
  <c r="AA148" i="31"/>
  <c r="Z148" i="31"/>
  <c r="Y148" i="31"/>
  <c r="X148" i="31"/>
  <c r="W148" i="31"/>
  <c r="V148" i="31"/>
  <c r="U148" i="31"/>
  <c r="T148" i="31"/>
  <c r="S148" i="31"/>
  <c r="R148" i="31"/>
  <c r="Q148" i="31"/>
  <c r="P148" i="31"/>
  <c r="O148" i="31"/>
  <c r="N148" i="31"/>
  <c r="M148" i="31"/>
  <c r="L148" i="31"/>
  <c r="K148" i="31"/>
  <c r="J148" i="31"/>
  <c r="I148" i="31"/>
  <c r="H148" i="31"/>
  <c r="BG147" i="31"/>
  <c r="BF147" i="31"/>
  <c r="BE147" i="31"/>
  <c r="BD147" i="31"/>
  <c r="BC147" i="31"/>
  <c r="BB147" i="31"/>
  <c r="BA147" i="31"/>
  <c r="AZ147" i="31"/>
  <c r="AY147" i="31"/>
  <c r="AX147" i="31"/>
  <c r="AW147" i="31"/>
  <c r="AV147" i="31"/>
  <c r="AU147" i="31"/>
  <c r="AT147" i="31"/>
  <c r="AS147" i="31"/>
  <c r="AR147" i="31"/>
  <c r="AQ147" i="31"/>
  <c r="AP147" i="31"/>
  <c r="AO147" i="31"/>
  <c r="AN147" i="31"/>
  <c r="AM147" i="31"/>
  <c r="AL147" i="31"/>
  <c r="AK147" i="31"/>
  <c r="AJ147" i="31"/>
  <c r="AI147" i="31"/>
  <c r="AH147" i="31"/>
  <c r="AG147" i="31"/>
  <c r="AF147" i="31"/>
  <c r="AE147" i="31"/>
  <c r="AD147" i="31"/>
  <c r="AC147" i="31"/>
  <c r="AB147" i="31"/>
  <c r="AA147" i="31"/>
  <c r="Z147" i="31"/>
  <c r="Y147" i="31"/>
  <c r="X147" i="31"/>
  <c r="W147" i="31"/>
  <c r="V147" i="31"/>
  <c r="U147" i="31"/>
  <c r="T147" i="31"/>
  <c r="S147" i="31"/>
  <c r="R147" i="31"/>
  <c r="Q147" i="31"/>
  <c r="P147" i="31"/>
  <c r="O147" i="31"/>
  <c r="N147" i="31"/>
  <c r="M147" i="31"/>
  <c r="L147" i="31"/>
  <c r="K147" i="31"/>
  <c r="J147" i="31"/>
  <c r="I147" i="31"/>
  <c r="H147" i="31"/>
  <c r="BG146" i="31"/>
  <c r="BF146" i="31"/>
  <c r="BE146" i="31"/>
  <c r="BD146" i="31"/>
  <c r="BC146" i="31"/>
  <c r="BB146" i="31"/>
  <c r="BA146" i="31"/>
  <c r="AZ146" i="31"/>
  <c r="AY146" i="31"/>
  <c r="AX146" i="31"/>
  <c r="AW146" i="31"/>
  <c r="AV146" i="31"/>
  <c r="AU146" i="31"/>
  <c r="AT146" i="31"/>
  <c r="AS146" i="31"/>
  <c r="AR146" i="31"/>
  <c r="AQ146" i="31"/>
  <c r="AP146" i="31"/>
  <c r="AO146" i="31"/>
  <c r="AN146" i="31"/>
  <c r="AM146" i="31"/>
  <c r="AL146" i="31"/>
  <c r="AK146" i="31"/>
  <c r="AJ146" i="31"/>
  <c r="AI146" i="31"/>
  <c r="AH146" i="31"/>
  <c r="AG146" i="31"/>
  <c r="AF146" i="31"/>
  <c r="AE146" i="31"/>
  <c r="AD146" i="31"/>
  <c r="AC146" i="31"/>
  <c r="AB146" i="31"/>
  <c r="AA146" i="31"/>
  <c r="Z146" i="31"/>
  <c r="Y146" i="31"/>
  <c r="X146" i="31"/>
  <c r="W146" i="31"/>
  <c r="V146" i="31"/>
  <c r="U146" i="31"/>
  <c r="T146" i="31"/>
  <c r="S146" i="31"/>
  <c r="R146" i="31"/>
  <c r="Q146" i="31"/>
  <c r="P146" i="31"/>
  <c r="O146" i="31"/>
  <c r="N146" i="31"/>
  <c r="M146" i="31"/>
  <c r="L146" i="31"/>
  <c r="K146" i="31"/>
  <c r="J146" i="31"/>
  <c r="I146" i="31"/>
  <c r="H146" i="31"/>
  <c r="BG145" i="31"/>
  <c r="BF145" i="31"/>
  <c r="BE145" i="31"/>
  <c r="BD145" i="31"/>
  <c r="BC145" i="31"/>
  <c r="BB145" i="31"/>
  <c r="BA145" i="31"/>
  <c r="AZ145" i="31"/>
  <c r="AY145" i="31"/>
  <c r="AX145" i="31"/>
  <c r="AW145" i="31"/>
  <c r="AV145" i="31"/>
  <c r="AU145" i="31"/>
  <c r="AT145" i="31"/>
  <c r="AS145" i="31"/>
  <c r="AR145" i="31"/>
  <c r="AQ145" i="31"/>
  <c r="AP145" i="31"/>
  <c r="AO145" i="31"/>
  <c r="AN145" i="31"/>
  <c r="AM145" i="31"/>
  <c r="AL145" i="31"/>
  <c r="AK145" i="31"/>
  <c r="AJ145" i="31"/>
  <c r="AI145" i="31"/>
  <c r="AH145" i="31"/>
  <c r="AG145" i="31"/>
  <c r="AF145" i="31"/>
  <c r="AE145" i="31"/>
  <c r="AD145" i="31"/>
  <c r="AC145" i="31"/>
  <c r="AB145" i="31"/>
  <c r="AA145" i="31"/>
  <c r="Z145" i="31"/>
  <c r="Y145" i="31"/>
  <c r="X145" i="31"/>
  <c r="W145" i="31"/>
  <c r="V145" i="31"/>
  <c r="U145" i="31"/>
  <c r="T145" i="31"/>
  <c r="S145" i="31"/>
  <c r="R145" i="31"/>
  <c r="Q145" i="31"/>
  <c r="P145" i="31"/>
  <c r="O145" i="31"/>
  <c r="N145" i="31"/>
  <c r="M145" i="31"/>
  <c r="L145" i="31"/>
  <c r="K145" i="31"/>
  <c r="J145" i="31"/>
  <c r="I145" i="31"/>
  <c r="H145" i="31"/>
  <c r="BG144" i="31"/>
  <c r="BF144" i="31"/>
  <c r="BE144" i="31"/>
  <c r="BD144" i="31"/>
  <c r="BC144" i="31"/>
  <c r="BB144" i="31"/>
  <c r="BA144" i="31"/>
  <c r="AZ144" i="31"/>
  <c r="AY144" i="31"/>
  <c r="AX144" i="31"/>
  <c r="AW144" i="31"/>
  <c r="AV144" i="31"/>
  <c r="AU144" i="31"/>
  <c r="AT144" i="31"/>
  <c r="AS144" i="31"/>
  <c r="AR144" i="31"/>
  <c r="AQ144" i="31"/>
  <c r="AP144" i="31"/>
  <c r="AO144" i="31"/>
  <c r="AN144" i="31"/>
  <c r="AM144" i="31"/>
  <c r="AL144" i="31"/>
  <c r="AK144" i="31"/>
  <c r="AJ144" i="31"/>
  <c r="AI144" i="31"/>
  <c r="AH144" i="31"/>
  <c r="AG144" i="31"/>
  <c r="AF144" i="31"/>
  <c r="AE144" i="31"/>
  <c r="AD144" i="31"/>
  <c r="AC144" i="31"/>
  <c r="AB144" i="31"/>
  <c r="AA144" i="31"/>
  <c r="Z144" i="31"/>
  <c r="Y144" i="31"/>
  <c r="X144" i="31"/>
  <c r="W144" i="31"/>
  <c r="V144" i="31"/>
  <c r="U144" i="31"/>
  <c r="T144" i="31"/>
  <c r="S144" i="31"/>
  <c r="R144" i="31"/>
  <c r="Q144" i="31"/>
  <c r="P144" i="31"/>
  <c r="O144" i="31"/>
  <c r="N144" i="31"/>
  <c r="M144" i="31"/>
  <c r="L144" i="31"/>
  <c r="K144" i="31"/>
  <c r="J144" i="31"/>
  <c r="I144" i="31"/>
  <c r="H144" i="31"/>
  <c r="BG143" i="31"/>
  <c r="BF143" i="31"/>
  <c r="BE143" i="31"/>
  <c r="BD143" i="31"/>
  <c r="BC143" i="31"/>
  <c r="BB143" i="31"/>
  <c r="BA143" i="31"/>
  <c r="AZ143" i="31"/>
  <c r="AY143" i="31"/>
  <c r="AX143" i="31"/>
  <c r="AW143" i="31"/>
  <c r="AV143" i="31"/>
  <c r="AU143" i="31"/>
  <c r="AT143" i="31"/>
  <c r="AS143" i="31"/>
  <c r="AR143" i="31"/>
  <c r="AQ143" i="31"/>
  <c r="AP143" i="31"/>
  <c r="AO143" i="31"/>
  <c r="AN143" i="31"/>
  <c r="AM143" i="31"/>
  <c r="AL143" i="31"/>
  <c r="AK143" i="31"/>
  <c r="AJ143" i="31"/>
  <c r="AI143" i="31"/>
  <c r="AH143" i="31"/>
  <c r="AG143" i="31"/>
  <c r="AF143" i="31"/>
  <c r="AE143" i="31"/>
  <c r="AD143" i="31"/>
  <c r="AC143" i="31"/>
  <c r="AB143" i="31"/>
  <c r="AA143" i="31"/>
  <c r="Z143" i="31"/>
  <c r="Y143" i="31"/>
  <c r="X143" i="31"/>
  <c r="W143" i="31"/>
  <c r="V143" i="31"/>
  <c r="U143" i="31"/>
  <c r="T143" i="31"/>
  <c r="S143" i="31"/>
  <c r="R143" i="31"/>
  <c r="Q143" i="31"/>
  <c r="P143" i="31"/>
  <c r="O143" i="31"/>
  <c r="N143" i="31"/>
  <c r="M143" i="31"/>
  <c r="L143" i="31"/>
  <c r="K143" i="31"/>
  <c r="J143" i="31"/>
  <c r="I143" i="31"/>
  <c r="H143" i="31"/>
  <c r="BG142" i="31"/>
  <c r="BF142" i="31"/>
  <c r="BE142" i="31"/>
  <c r="BD142" i="31"/>
  <c r="BC142" i="31"/>
  <c r="BB142" i="31"/>
  <c r="BA142" i="31"/>
  <c r="AZ142" i="31"/>
  <c r="AY142" i="31"/>
  <c r="AX142" i="31"/>
  <c r="AW142" i="31"/>
  <c r="AV142" i="31"/>
  <c r="AU142" i="31"/>
  <c r="AT142" i="31"/>
  <c r="AS142" i="31"/>
  <c r="AR142" i="31"/>
  <c r="AQ142" i="31"/>
  <c r="AP142" i="31"/>
  <c r="AO142" i="31"/>
  <c r="AN142" i="31"/>
  <c r="AM142" i="31"/>
  <c r="AL142" i="31"/>
  <c r="AK142" i="31"/>
  <c r="AJ142" i="31"/>
  <c r="AI142" i="31"/>
  <c r="AH142" i="31"/>
  <c r="AG142" i="31"/>
  <c r="AF142" i="31"/>
  <c r="AE142" i="31"/>
  <c r="AD142" i="31"/>
  <c r="AC142" i="31"/>
  <c r="AB142" i="31"/>
  <c r="AA142" i="31"/>
  <c r="Z142" i="31"/>
  <c r="Y142" i="31"/>
  <c r="X142" i="31"/>
  <c r="W142" i="31"/>
  <c r="V142" i="31"/>
  <c r="U142" i="31"/>
  <c r="T142" i="31"/>
  <c r="S142" i="31"/>
  <c r="R142" i="31"/>
  <c r="Q142" i="31"/>
  <c r="P142" i="31"/>
  <c r="O142" i="31"/>
  <c r="N142" i="31"/>
  <c r="M142" i="31"/>
  <c r="L142" i="31"/>
  <c r="K142" i="31"/>
  <c r="J142" i="31"/>
  <c r="I142" i="31"/>
  <c r="H142" i="31"/>
  <c r="BG141" i="31"/>
  <c r="BF141" i="31"/>
  <c r="BE141" i="31"/>
  <c r="BD141" i="31"/>
  <c r="BC141" i="31"/>
  <c r="BB141" i="31"/>
  <c r="BA141" i="31"/>
  <c r="AZ141" i="31"/>
  <c r="AY141" i="31"/>
  <c r="AX141" i="31"/>
  <c r="AW141" i="31"/>
  <c r="AV141" i="31"/>
  <c r="AU141" i="31"/>
  <c r="AT141" i="31"/>
  <c r="AS141" i="31"/>
  <c r="AR141" i="31"/>
  <c r="AQ141" i="31"/>
  <c r="AP141" i="31"/>
  <c r="AO141" i="31"/>
  <c r="AN141" i="31"/>
  <c r="AM141" i="31"/>
  <c r="AL141" i="31"/>
  <c r="AK141" i="31"/>
  <c r="AJ141" i="31"/>
  <c r="AI141" i="31"/>
  <c r="AH141" i="31"/>
  <c r="AG141" i="31"/>
  <c r="AF141" i="31"/>
  <c r="AE141" i="31"/>
  <c r="AD141" i="31"/>
  <c r="AC141" i="31"/>
  <c r="AB141" i="31"/>
  <c r="AA141" i="31"/>
  <c r="Z141" i="31"/>
  <c r="Y141" i="31"/>
  <c r="X141" i="31"/>
  <c r="W141" i="31"/>
  <c r="V141" i="31"/>
  <c r="U141" i="31"/>
  <c r="T141" i="31"/>
  <c r="S141" i="31"/>
  <c r="R141" i="31"/>
  <c r="Q141" i="31"/>
  <c r="P141" i="31"/>
  <c r="O141" i="31"/>
  <c r="N141" i="31"/>
  <c r="M141" i="31"/>
  <c r="L141" i="31"/>
  <c r="K141" i="31"/>
  <c r="J141" i="31"/>
  <c r="I141" i="31"/>
  <c r="H141" i="31"/>
  <c r="BG140" i="31"/>
  <c r="BF140" i="31"/>
  <c r="BE140" i="31"/>
  <c r="BD140" i="31"/>
  <c r="BC140" i="31"/>
  <c r="BB140" i="31"/>
  <c r="BA140" i="31"/>
  <c r="AZ140" i="31"/>
  <c r="AY140" i="31"/>
  <c r="AX140" i="31"/>
  <c r="AW140" i="31"/>
  <c r="AV140" i="31"/>
  <c r="AU140" i="31"/>
  <c r="AT140" i="31"/>
  <c r="AS140" i="31"/>
  <c r="AR140" i="31"/>
  <c r="AQ140" i="31"/>
  <c r="AP140" i="31"/>
  <c r="AO140" i="31"/>
  <c r="AN140" i="31"/>
  <c r="AM140" i="31"/>
  <c r="AL140" i="31"/>
  <c r="AK140" i="31"/>
  <c r="AJ140" i="31"/>
  <c r="AI140" i="31"/>
  <c r="AH140" i="31"/>
  <c r="AG140" i="31"/>
  <c r="AF140" i="31"/>
  <c r="AE140" i="31"/>
  <c r="AD140" i="31"/>
  <c r="AC140" i="31"/>
  <c r="AB140" i="31"/>
  <c r="AA140" i="31"/>
  <c r="Z140" i="31"/>
  <c r="Y140" i="31"/>
  <c r="X140" i="31"/>
  <c r="W140" i="31"/>
  <c r="V140" i="31"/>
  <c r="U140" i="31"/>
  <c r="T140" i="31"/>
  <c r="S140" i="31"/>
  <c r="R140" i="31"/>
  <c r="Q140" i="31"/>
  <c r="P140" i="31"/>
  <c r="O140" i="31"/>
  <c r="N140" i="31"/>
  <c r="M140" i="31"/>
  <c r="L140" i="31"/>
  <c r="K140" i="31"/>
  <c r="J140" i="31"/>
  <c r="I140" i="31"/>
  <c r="H140" i="31"/>
  <c r="BG139" i="31"/>
  <c r="BF139" i="31"/>
  <c r="BE139" i="31"/>
  <c r="BD139" i="31"/>
  <c r="BC139" i="31"/>
  <c r="BB139" i="31"/>
  <c r="BA139" i="31"/>
  <c r="AZ139" i="31"/>
  <c r="AY139" i="31"/>
  <c r="AX139" i="31"/>
  <c r="AW139" i="31"/>
  <c r="AV139" i="31"/>
  <c r="AU139" i="31"/>
  <c r="AT139" i="31"/>
  <c r="AS139" i="31"/>
  <c r="AR139" i="31"/>
  <c r="AQ139" i="31"/>
  <c r="AP139" i="31"/>
  <c r="AO139" i="31"/>
  <c r="AN139" i="31"/>
  <c r="AM139" i="31"/>
  <c r="AL139" i="31"/>
  <c r="AK139" i="31"/>
  <c r="AJ139" i="31"/>
  <c r="AI139" i="31"/>
  <c r="AH139" i="31"/>
  <c r="AG139" i="31"/>
  <c r="AF139" i="31"/>
  <c r="AE139" i="31"/>
  <c r="AD139" i="31"/>
  <c r="AC139" i="31"/>
  <c r="AB139" i="31"/>
  <c r="AA139" i="31"/>
  <c r="Z139" i="31"/>
  <c r="Y139" i="31"/>
  <c r="X139" i="31"/>
  <c r="W139" i="31"/>
  <c r="V139" i="31"/>
  <c r="U139" i="31"/>
  <c r="T139" i="31"/>
  <c r="S139" i="31"/>
  <c r="R139" i="31"/>
  <c r="Q139" i="31"/>
  <c r="P139" i="31"/>
  <c r="O139" i="31"/>
  <c r="N139" i="31"/>
  <c r="M139" i="31"/>
  <c r="L139" i="31"/>
  <c r="K139" i="31"/>
  <c r="J139" i="31"/>
  <c r="I139" i="31"/>
  <c r="H139" i="31"/>
  <c r="BG138" i="31"/>
  <c r="BF138" i="31"/>
  <c r="BE138" i="31"/>
  <c r="BD138" i="31"/>
  <c r="BC138" i="31"/>
  <c r="BB138" i="31"/>
  <c r="BA138" i="31"/>
  <c r="AZ138" i="31"/>
  <c r="AY138" i="31"/>
  <c r="AX138" i="31"/>
  <c r="AW138" i="31"/>
  <c r="AV138" i="31"/>
  <c r="AU138" i="31"/>
  <c r="AT138" i="31"/>
  <c r="AS138" i="31"/>
  <c r="AR138" i="31"/>
  <c r="AQ138" i="31"/>
  <c r="AP138" i="31"/>
  <c r="AO138" i="31"/>
  <c r="AN138" i="31"/>
  <c r="AM138" i="31"/>
  <c r="AL138" i="31"/>
  <c r="AK138" i="31"/>
  <c r="AJ138" i="31"/>
  <c r="AI138" i="31"/>
  <c r="AH138" i="31"/>
  <c r="AG138" i="31"/>
  <c r="AF138" i="31"/>
  <c r="AE138" i="31"/>
  <c r="AD138" i="31"/>
  <c r="AC138" i="31"/>
  <c r="AB138" i="31"/>
  <c r="AA138" i="31"/>
  <c r="Z138" i="31"/>
  <c r="Y138" i="31"/>
  <c r="X138" i="31"/>
  <c r="W138" i="31"/>
  <c r="V138" i="31"/>
  <c r="U138" i="31"/>
  <c r="T138" i="31"/>
  <c r="S138" i="31"/>
  <c r="R138" i="31"/>
  <c r="Q138" i="31"/>
  <c r="P138" i="31"/>
  <c r="O138" i="31"/>
  <c r="N138" i="31"/>
  <c r="M138" i="31"/>
  <c r="L138" i="31"/>
  <c r="K138" i="31"/>
  <c r="J138" i="31"/>
  <c r="I138" i="31"/>
  <c r="H138" i="31"/>
  <c r="BG137" i="31"/>
  <c r="BF137" i="31"/>
  <c r="BE137" i="31"/>
  <c r="BD137" i="31"/>
  <c r="BC137" i="31"/>
  <c r="BB137" i="31"/>
  <c r="BA137" i="31"/>
  <c r="AZ137" i="31"/>
  <c r="AY137" i="31"/>
  <c r="AX137" i="31"/>
  <c r="AW137" i="31"/>
  <c r="AV137" i="31"/>
  <c r="AU137" i="31"/>
  <c r="AT137" i="31"/>
  <c r="AS137" i="31"/>
  <c r="AR137" i="31"/>
  <c r="AQ137" i="31"/>
  <c r="AP137" i="31"/>
  <c r="AO137" i="31"/>
  <c r="AN137" i="31"/>
  <c r="AM137" i="31"/>
  <c r="AL137" i="31"/>
  <c r="AK137" i="31"/>
  <c r="AJ137" i="31"/>
  <c r="AI137" i="31"/>
  <c r="AH137" i="31"/>
  <c r="AG137" i="31"/>
  <c r="AF137" i="31"/>
  <c r="AE137" i="31"/>
  <c r="AD137" i="31"/>
  <c r="AC137" i="31"/>
  <c r="AB137" i="31"/>
  <c r="AA137" i="31"/>
  <c r="Z137" i="31"/>
  <c r="Y137" i="31"/>
  <c r="X137" i="31"/>
  <c r="W137" i="31"/>
  <c r="V137" i="31"/>
  <c r="U137" i="31"/>
  <c r="T137" i="31"/>
  <c r="S137" i="31"/>
  <c r="R137" i="31"/>
  <c r="Q137" i="31"/>
  <c r="P137" i="31"/>
  <c r="O137" i="31"/>
  <c r="N137" i="31"/>
  <c r="M137" i="31"/>
  <c r="L137" i="31"/>
  <c r="K137" i="31"/>
  <c r="J137" i="31"/>
  <c r="I137" i="31"/>
  <c r="H137" i="31"/>
  <c r="BG136" i="31"/>
  <c r="BF136" i="31"/>
  <c r="BE136" i="31"/>
  <c r="BD136" i="31"/>
  <c r="BC136" i="31"/>
  <c r="BB136" i="31"/>
  <c r="BA136" i="31"/>
  <c r="AZ136" i="31"/>
  <c r="AY136" i="31"/>
  <c r="AX136" i="31"/>
  <c r="AW136" i="31"/>
  <c r="AV136" i="31"/>
  <c r="AU136" i="31"/>
  <c r="AT136" i="31"/>
  <c r="AS136" i="31"/>
  <c r="AR136" i="31"/>
  <c r="AQ136" i="31"/>
  <c r="AP136" i="31"/>
  <c r="AO136" i="31"/>
  <c r="AN136" i="31"/>
  <c r="AM136" i="31"/>
  <c r="AL136" i="31"/>
  <c r="AK136" i="31"/>
  <c r="AJ136" i="31"/>
  <c r="AI136" i="31"/>
  <c r="AH136" i="31"/>
  <c r="AG136" i="31"/>
  <c r="AF136" i="31"/>
  <c r="AE136" i="31"/>
  <c r="AD136" i="31"/>
  <c r="AC136" i="31"/>
  <c r="AB136" i="31"/>
  <c r="AA136" i="31"/>
  <c r="Z136" i="31"/>
  <c r="Y136" i="31"/>
  <c r="X136" i="31"/>
  <c r="W136" i="31"/>
  <c r="V136" i="31"/>
  <c r="U136" i="31"/>
  <c r="T136" i="31"/>
  <c r="S136" i="31"/>
  <c r="R136" i="31"/>
  <c r="Q136" i="31"/>
  <c r="P136" i="31"/>
  <c r="O136" i="31"/>
  <c r="N136" i="31"/>
  <c r="M136" i="31"/>
  <c r="L136" i="31"/>
  <c r="K136" i="31"/>
  <c r="J136" i="31"/>
  <c r="I136" i="31"/>
  <c r="H136" i="31"/>
  <c r="BG135" i="31"/>
  <c r="BF135" i="31"/>
  <c r="BE135" i="31"/>
  <c r="BD135" i="31"/>
  <c r="BC135" i="31"/>
  <c r="BB135" i="31"/>
  <c r="BA135" i="31"/>
  <c r="AZ135" i="31"/>
  <c r="AY135" i="31"/>
  <c r="AX135" i="31"/>
  <c r="AW135" i="31"/>
  <c r="AV135" i="31"/>
  <c r="AU135" i="31"/>
  <c r="AT135" i="31"/>
  <c r="AS135" i="31"/>
  <c r="AR135" i="31"/>
  <c r="AQ135" i="31"/>
  <c r="AP135" i="31"/>
  <c r="AO135" i="31"/>
  <c r="AN135" i="31"/>
  <c r="AM135" i="31"/>
  <c r="AL135" i="31"/>
  <c r="AK135" i="31"/>
  <c r="AJ135" i="31"/>
  <c r="AI135" i="31"/>
  <c r="AH135" i="31"/>
  <c r="AG135" i="31"/>
  <c r="AF135" i="31"/>
  <c r="AE135" i="31"/>
  <c r="AD135" i="31"/>
  <c r="AC135" i="31"/>
  <c r="AB135" i="31"/>
  <c r="AA135" i="31"/>
  <c r="Z135" i="31"/>
  <c r="Y135" i="31"/>
  <c r="X135" i="31"/>
  <c r="W135" i="31"/>
  <c r="V135" i="31"/>
  <c r="U135" i="31"/>
  <c r="T135" i="31"/>
  <c r="S135" i="31"/>
  <c r="R135" i="31"/>
  <c r="Q135" i="31"/>
  <c r="P135" i="31"/>
  <c r="O135" i="31"/>
  <c r="N135" i="31"/>
  <c r="M135" i="31"/>
  <c r="L135" i="31"/>
  <c r="K135" i="31"/>
  <c r="J135" i="31"/>
  <c r="I135" i="31"/>
  <c r="H135" i="31"/>
  <c r="BG134" i="31"/>
  <c r="BF134" i="31"/>
  <c r="BE134" i="31"/>
  <c r="BD134" i="31"/>
  <c r="BC134" i="31"/>
  <c r="BB134" i="31"/>
  <c r="BA134" i="31"/>
  <c r="AZ134" i="31"/>
  <c r="AY134" i="31"/>
  <c r="AX134" i="31"/>
  <c r="AW134" i="31"/>
  <c r="AV134" i="31"/>
  <c r="AU134" i="31"/>
  <c r="AT134" i="31"/>
  <c r="AS134" i="31"/>
  <c r="AR134" i="31"/>
  <c r="AQ134" i="31"/>
  <c r="AP134" i="31"/>
  <c r="AO134" i="31"/>
  <c r="AN134" i="31"/>
  <c r="AM134" i="31"/>
  <c r="AL134" i="31"/>
  <c r="AK134" i="31"/>
  <c r="AJ134" i="31"/>
  <c r="AI134" i="31"/>
  <c r="AH134" i="31"/>
  <c r="AG134" i="31"/>
  <c r="AF134" i="31"/>
  <c r="AE134" i="31"/>
  <c r="AD134" i="31"/>
  <c r="AC134" i="31"/>
  <c r="AB134" i="31"/>
  <c r="AA134" i="31"/>
  <c r="Z134" i="31"/>
  <c r="Y134" i="31"/>
  <c r="X134" i="31"/>
  <c r="W134" i="31"/>
  <c r="V134" i="31"/>
  <c r="U134" i="31"/>
  <c r="T134" i="31"/>
  <c r="S134" i="31"/>
  <c r="R134" i="31"/>
  <c r="Q134" i="31"/>
  <c r="P134" i="31"/>
  <c r="O134" i="31"/>
  <c r="N134" i="31"/>
  <c r="M134" i="31"/>
  <c r="L134" i="31"/>
  <c r="K134" i="31"/>
  <c r="J134" i="31"/>
  <c r="I134" i="31"/>
  <c r="H134" i="31"/>
  <c r="BG133" i="31"/>
  <c r="BF133" i="31"/>
  <c r="BE133" i="31"/>
  <c r="BD133" i="31"/>
  <c r="BC133" i="31"/>
  <c r="BB133" i="31"/>
  <c r="BA133" i="31"/>
  <c r="AZ133" i="31"/>
  <c r="AY133" i="31"/>
  <c r="AX133" i="31"/>
  <c r="AW133" i="31"/>
  <c r="AV133" i="31"/>
  <c r="AU133" i="31"/>
  <c r="AT133" i="31"/>
  <c r="AS133" i="31"/>
  <c r="AR133" i="31"/>
  <c r="AQ133" i="31"/>
  <c r="AP133" i="31"/>
  <c r="AO133" i="31"/>
  <c r="AN133" i="31"/>
  <c r="AM133" i="31"/>
  <c r="AL133" i="31"/>
  <c r="AK133" i="31"/>
  <c r="AJ133" i="31"/>
  <c r="AI133" i="31"/>
  <c r="AH133" i="31"/>
  <c r="AG133" i="31"/>
  <c r="AF133" i="31"/>
  <c r="AE133" i="31"/>
  <c r="AD133" i="31"/>
  <c r="AC133" i="31"/>
  <c r="AB133" i="31"/>
  <c r="AA133" i="31"/>
  <c r="Z133" i="31"/>
  <c r="Y133" i="31"/>
  <c r="X133" i="31"/>
  <c r="W133" i="31"/>
  <c r="V133" i="31"/>
  <c r="U133" i="31"/>
  <c r="T133" i="31"/>
  <c r="S133" i="31"/>
  <c r="R133" i="31"/>
  <c r="Q133" i="31"/>
  <c r="P133" i="31"/>
  <c r="O133" i="31"/>
  <c r="N133" i="31"/>
  <c r="M133" i="31"/>
  <c r="L133" i="31"/>
  <c r="K133" i="31"/>
  <c r="J133" i="31"/>
  <c r="I133" i="31"/>
  <c r="H133" i="31"/>
  <c r="BG132" i="31"/>
  <c r="BF132" i="31"/>
  <c r="BE132" i="31"/>
  <c r="BD132" i="31"/>
  <c r="BC132" i="31"/>
  <c r="BB132" i="31"/>
  <c r="BA132" i="31"/>
  <c r="AZ132" i="31"/>
  <c r="AY132" i="31"/>
  <c r="AX132" i="31"/>
  <c r="AW132" i="31"/>
  <c r="AV132" i="31"/>
  <c r="AU132" i="31"/>
  <c r="AT132" i="31"/>
  <c r="AS132" i="31"/>
  <c r="AR132" i="31"/>
  <c r="AQ132" i="31"/>
  <c r="AP132" i="31"/>
  <c r="AO132" i="31"/>
  <c r="AN132" i="31"/>
  <c r="AM132" i="31"/>
  <c r="AL132" i="31"/>
  <c r="AK132" i="31"/>
  <c r="AJ132" i="31"/>
  <c r="AI132" i="31"/>
  <c r="AH132" i="31"/>
  <c r="AG132" i="31"/>
  <c r="AF132" i="31"/>
  <c r="AE132" i="31"/>
  <c r="AD132" i="31"/>
  <c r="AC132" i="31"/>
  <c r="AB132" i="31"/>
  <c r="AA132" i="31"/>
  <c r="Z132" i="31"/>
  <c r="Y132" i="31"/>
  <c r="X132" i="31"/>
  <c r="W132" i="31"/>
  <c r="V132" i="31"/>
  <c r="U132" i="31"/>
  <c r="T132" i="31"/>
  <c r="S132" i="31"/>
  <c r="R132" i="31"/>
  <c r="Q132" i="31"/>
  <c r="P132" i="31"/>
  <c r="O132" i="31"/>
  <c r="N132" i="31"/>
  <c r="M132" i="31"/>
  <c r="L132" i="31"/>
  <c r="K132" i="31"/>
  <c r="J132" i="31"/>
  <c r="I132" i="31"/>
  <c r="H132" i="31"/>
  <c r="BG131" i="31"/>
  <c r="BF131" i="31"/>
  <c r="BE131" i="31"/>
  <c r="BD131" i="31"/>
  <c r="BC131" i="31"/>
  <c r="BB131" i="31"/>
  <c r="BA131" i="31"/>
  <c r="AZ131" i="31"/>
  <c r="AY131" i="31"/>
  <c r="AX131" i="31"/>
  <c r="AW131" i="31"/>
  <c r="AV131" i="31"/>
  <c r="AU131" i="31"/>
  <c r="AT131" i="31"/>
  <c r="AS131" i="31"/>
  <c r="AR131" i="31"/>
  <c r="AQ131" i="31"/>
  <c r="AP131" i="31"/>
  <c r="AO131" i="31"/>
  <c r="AN131" i="31"/>
  <c r="AM131" i="31"/>
  <c r="AL131" i="31"/>
  <c r="AK131" i="31"/>
  <c r="AJ131" i="31"/>
  <c r="AI131" i="31"/>
  <c r="AH131" i="31"/>
  <c r="AG131" i="31"/>
  <c r="AF131" i="31"/>
  <c r="AE131" i="31"/>
  <c r="AD131" i="31"/>
  <c r="AC131" i="31"/>
  <c r="AB131" i="31"/>
  <c r="AA131" i="31"/>
  <c r="Z131" i="31"/>
  <c r="Y131" i="31"/>
  <c r="X131" i="31"/>
  <c r="W131" i="31"/>
  <c r="V131" i="31"/>
  <c r="U131" i="31"/>
  <c r="T131" i="31"/>
  <c r="S131" i="31"/>
  <c r="R131" i="31"/>
  <c r="Q131" i="31"/>
  <c r="P131" i="31"/>
  <c r="O131" i="31"/>
  <c r="N131" i="31"/>
  <c r="M131" i="31"/>
  <c r="L131" i="31"/>
  <c r="K131" i="31"/>
  <c r="J131" i="31"/>
  <c r="I131" i="31"/>
  <c r="H131" i="31"/>
  <c r="BG130" i="31"/>
  <c r="BF130" i="31"/>
  <c r="BE130" i="31"/>
  <c r="BD130" i="31"/>
  <c r="BC130" i="31"/>
  <c r="BB130" i="31"/>
  <c r="BA130" i="31"/>
  <c r="AZ130" i="31"/>
  <c r="AY130" i="31"/>
  <c r="AX130" i="31"/>
  <c r="AW130" i="31"/>
  <c r="AV130" i="31"/>
  <c r="AU130" i="31"/>
  <c r="AT130" i="31"/>
  <c r="AS130" i="31"/>
  <c r="AR130" i="31"/>
  <c r="AQ130" i="31"/>
  <c r="AP130" i="31"/>
  <c r="AO130" i="31"/>
  <c r="AN130" i="31"/>
  <c r="AM130" i="31"/>
  <c r="AL130" i="31"/>
  <c r="AK130" i="31"/>
  <c r="AJ130" i="31"/>
  <c r="AI130" i="31"/>
  <c r="AH130" i="31"/>
  <c r="AG130" i="31"/>
  <c r="AF130" i="31"/>
  <c r="AE130" i="31"/>
  <c r="AD130" i="31"/>
  <c r="AC130" i="31"/>
  <c r="AB130" i="31"/>
  <c r="AA130" i="31"/>
  <c r="Z130" i="31"/>
  <c r="Y130" i="31"/>
  <c r="X130" i="31"/>
  <c r="W130" i="31"/>
  <c r="V130" i="31"/>
  <c r="U130" i="31"/>
  <c r="T130" i="31"/>
  <c r="S130" i="31"/>
  <c r="R130" i="31"/>
  <c r="Q130" i="31"/>
  <c r="P130" i="31"/>
  <c r="O130" i="31"/>
  <c r="N130" i="31"/>
  <c r="M130" i="31"/>
  <c r="L130" i="31"/>
  <c r="K130" i="31"/>
  <c r="J130" i="31"/>
  <c r="I130" i="31"/>
  <c r="H130" i="31"/>
  <c r="BG129" i="31"/>
  <c r="BF129" i="31"/>
  <c r="BE129" i="31"/>
  <c r="BD129" i="31"/>
  <c r="BC129" i="31"/>
  <c r="BB129" i="31"/>
  <c r="BA129" i="31"/>
  <c r="AZ129" i="31"/>
  <c r="AY129" i="31"/>
  <c r="AX129" i="31"/>
  <c r="AW129" i="31"/>
  <c r="AV129" i="31"/>
  <c r="AU129" i="31"/>
  <c r="AT129" i="31"/>
  <c r="AS129" i="31"/>
  <c r="AR129" i="31"/>
  <c r="AQ129" i="31"/>
  <c r="AP129" i="31"/>
  <c r="AO129" i="31"/>
  <c r="AN129" i="31"/>
  <c r="AM129" i="31"/>
  <c r="AL129" i="31"/>
  <c r="AK129" i="31"/>
  <c r="AJ129" i="31"/>
  <c r="AI129" i="31"/>
  <c r="AH129" i="31"/>
  <c r="AG129" i="31"/>
  <c r="AF129" i="31"/>
  <c r="AE129" i="31"/>
  <c r="AD129" i="31"/>
  <c r="AC129" i="31"/>
  <c r="AB129" i="31"/>
  <c r="AA129" i="31"/>
  <c r="Z129" i="31"/>
  <c r="Y129" i="31"/>
  <c r="X129" i="31"/>
  <c r="W129" i="31"/>
  <c r="V129" i="31"/>
  <c r="U129" i="31"/>
  <c r="T129" i="31"/>
  <c r="S129" i="31"/>
  <c r="R129" i="31"/>
  <c r="Q129" i="31"/>
  <c r="P129" i="31"/>
  <c r="O129" i="31"/>
  <c r="N129" i="31"/>
  <c r="M129" i="31"/>
  <c r="L129" i="31"/>
  <c r="K129" i="31"/>
  <c r="J129" i="31"/>
  <c r="I129" i="31"/>
  <c r="H129" i="31"/>
  <c r="BG128" i="31"/>
  <c r="BF128" i="31"/>
  <c r="BE128" i="31"/>
  <c r="BD128" i="31"/>
  <c r="BC128" i="31"/>
  <c r="BB128" i="31"/>
  <c r="BA128" i="31"/>
  <c r="AZ128" i="31"/>
  <c r="AY128" i="31"/>
  <c r="AX128" i="31"/>
  <c r="AW128" i="31"/>
  <c r="AV128" i="31"/>
  <c r="AU128" i="31"/>
  <c r="AT128" i="31"/>
  <c r="AS128" i="31"/>
  <c r="AR128" i="31"/>
  <c r="AQ128" i="31"/>
  <c r="AP128" i="31"/>
  <c r="AO128" i="31"/>
  <c r="AN128" i="31"/>
  <c r="AM128" i="31"/>
  <c r="AL128" i="31"/>
  <c r="AK128" i="31"/>
  <c r="AJ128" i="31"/>
  <c r="AI128" i="31"/>
  <c r="AH128" i="31"/>
  <c r="AG128" i="31"/>
  <c r="AF128" i="31"/>
  <c r="AE128" i="31"/>
  <c r="AD128" i="31"/>
  <c r="AC128" i="31"/>
  <c r="AB128" i="31"/>
  <c r="AA128" i="31"/>
  <c r="Z128" i="31"/>
  <c r="Y128" i="31"/>
  <c r="X128" i="31"/>
  <c r="W128" i="31"/>
  <c r="V128" i="31"/>
  <c r="U128" i="31"/>
  <c r="T128" i="31"/>
  <c r="S128" i="31"/>
  <c r="R128" i="31"/>
  <c r="Q128" i="31"/>
  <c r="P128" i="31"/>
  <c r="O128" i="31"/>
  <c r="N128" i="31"/>
  <c r="M128" i="31"/>
  <c r="L128" i="31"/>
  <c r="K128" i="31"/>
  <c r="J128" i="31"/>
  <c r="I128" i="31"/>
  <c r="H128" i="31"/>
  <c r="BG127" i="31"/>
  <c r="BF127" i="31"/>
  <c r="BE127" i="31"/>
  <c r="BD127" i="31"/>
  <c r="BC127" i="31"/>
  <c r="BB127" i="31"/>
  <c r="BA127" i="31"/>
  <c r="AZ127" i="31"/>
  <c r="AY127" i="31"/>
  <c r="AX127" i="31"/>
  <c r="AW127" i="31"/>
  <c r="AV127" i="31"/>
  <c r="AU127" i="31"/>
  <c r="AT127" i="31"/>
  <c r="AS127" i="31"/>
  <c r="AR127" i="31"/>
  <c r="AQ127" i="31"/>
  <c r="AP127" i="31"/>
  <c r="AO127" i="31"/>
  <c r="AN127" i="31"/>
  <c r="AM127" i="31"/>
  <c r="AL127" i="31"/>
  <c r="AK127" i="31"/>
  <c r="AJ127" i="31"/>
  <c r="AI127" i="31"/>
  <c r="AH127" i="31"/>
  <c r="AG127" i="31"/>
  <c r="AF127" i="31"/>
  <c r="AE127" i="31"/>
  <c r="AD127" i="31"/>
  <c r="AC127" i="31"/>
  <c r="AB127" i="31"/>
  <c r="AA127" i="31"/>
  <c r="Z127" i="31"/>
  <c r="Y127" i="31"/>
  <c r="X127" i="31"/>
  <c r="W127" i="31"/>
  <c r="V127" i="31"/>
  <c r="U127" i="31"/>
  <c r="T127" i="31"/>
  <c r="S127" i="31"/>
  <c r="R127" i="31"/>
  <c r="Q127" i="31"/>
  <c r="P127" i="31"/>
  <c r="O127" i="31"/>
  <c r="N127" i="31"/>
  <c r="M127" i="31"/>
  <c r="L127" i="31"/>
  <c r="K127" i="31"/>
  <c r="J127" i="31"/>
  <c r="I127" i="31"/>
  <c r="H127" i="31"/>
  <c r="BG126" i="31"/>
  <c r="BF126" i="31"/>
  <c r="BE126" i="31"/>
  <c r="BD126" i="31"/>
  <c r="BC126" i="31"/>
  <c r="BB126" i="31"/>
  <c r="BA126" i="31"/>
  <c r="AZ126" i="31"/>
  <c r="AY126" i="31"/>
  <c r="AX126" i="31"/>
  <c r="AW126" i="31"/>
  <c r="AV126" i="31"/>
  <c r="AU126" i="31"/>
  <c r="AT126" i="31"/>
  <c r="AS126" i="31"/>
  <c r="AR126" i="31"/>
  <c r="AQ126" i="31"/>
  <c r="AP126" i="31"/>
  <c r="AO126" i="31"/>
  <c r="AN126" i="31"/>
  <c r="AM126" i="31"/>
  <c r="AL126" i="31"/>
  <c r="AK126" i="31"/>
  <c r="AJ126" i="31"/>
  <c r="AI126" i="31"/>
  <c r="AH126" i="31"/>
  <c r="AG126" i="31"/>
  <c r="AF126" i="31"/>
  <c r="AE126" i="31"/>
  <c r="AD126" i="31"/>
  <c r="AC126" i="31"/>
  <c r="AB126" i="31"/>
  <c r="AA126" i="31"/>
  <c r="Z126" i="31"/>
  <c r="Y126" i="31"/>
  <c r="X126" i="31"/>
  <c r="W126" i="31"/>
  <c r="V126" i="31"/>
  <c r="U126" i="31"/>
  <c r="T126" i="31"/>
  <c r="S126" i="31"/>
  <c r="R126" i="31"/>
  <c r="Q126" i="31"/>
  <c r="P126" i="31"/>
  <c r="O126" i="31"/>
  <c r="N126" i="31"/>
  <c r="M126" i="31"/>
  <c r="L126" i="31"/>
  <c r="K126" i="31"/>
  <c r="J126" i="31"/>
  <c r="I126" i="31"/>
  <c r="H126" i="31"/>
  <c r="BG125" i="31"/>
  <c r="BF125" i="31"/>
  <c r="BE125" i="31"/>
  <c r="BD125" i="31"/>
  <c r="BC125" i="31"/>
  <c r="BB125" i="31"/>
  <c r="BA125" i="31"/>
  <c r="AZ125" i="31"/>
  <c r="AY125" i="31"/>
  <c r="AX125" i="31"/>
  <c r="AW125" i="31"/>
  <c r="AV125" i="31"/>
  <c r="AU125" i="31"/>
  <c r="AT125" i="31"/>
  <c r="AS125" i="31"/>
  <c r="AR125" i="31"/>
  <c r="AQ125" i="31"/>
  <c r="AP125" i="31"/>
  <c r="AO125" i="31"/>
  <c r="AN125" i="31"/>
  <c r="AM125" i="31"/>
  <c r="AL125" i="31"/>
  <c r="AK125" i="31"/>
  <c r="AJ125" i="31"/>
  <c r="AI125" i="31"/>
  <c r="AH125" i="31"/>
  <c r="AG125" i="31"/>
  <c r="AF125" i="31"/>
  <c r="AE125" i="31"/>
  <c r="AD125" i="31"/>
  <c r="AC125" i="31"/>
  <c r="AB125" i="31"/>
  <c r="AA125" i="31"/>
  <c r="Z125" i="31"/>
  <c r="Y125" i="31"/>
  <c r="X125" i="31"/>
  <c r="W125" i="31"/>
  <c r="V125" i="31"/>
  <c r="U125" i="31"/>
  <c r="T125" i="31"/>
  <c r="S125" i="31"/>
  <c r="R125" i="31"/>
  <c r="Q125" i="31"/>
  <c r="P125" i="31"/>
  <c r="O125" i="31"/>
  <c r="N125" i="31"/>
  <c r="M125" i="31"/>
  <c r="L125" i="31"/>
  <c r="K125" i="31"/>
  <c r="J125" i="31"/>
  <c r="I125" i="31"/>
  <c r="H125" i="31"/>
  <c r="BG124" i="31"/>
  <c r="BF124" i="31"/>
  <c r="BE124" i="31"/>
  <c r="BD124" i="31"/>
  <c r="BC124" i="31"/>
  <c r="BB124" i="31"/>
  <c r="BA124" i="31"/>
  <c r="AZ124" i="31"/>
  <c r="AY124" i="31"/>
  <c r="AX124" i="31"/>
  <c r="AW124" i="31"/>
  <c r="AV124" i="31"/>
  <c r="AU124" i="31"/>
  <c r="AT124" i="31"/>
  <c r="AS124" i="31"/>
  <c r="AR124" i="31"/>
  <c r="AQ124" i="31"/>
  <c r="AP124" i="31"/>
  <c r="AO124" i="31"/>
  <c r="AN124" i="31"/>
  <c r="AM124" i="31"/>
  <c r="AL124" i="31"/>
  <c r="AK124" i="31"/>
  <c r="AJ124" i="31"/>
  <c r="AI124" i="31"/>
  <c r="AH124" i="31"/>
  <c r="AG124" i="31"/>
  <c r="AF124" i="31"/>
  <c r="AE124" i="31"/>
  <c r="AD124" i="31"/>
  <c r="AC124" i="31"/>
  <c r="AB124" i="31"/>
  <c r="AA124" i="31"/>
  <c r="Z124" i="31"/>
  <c r="Y124" i="31"/>
  <c r="X124" i="31"/>
  <c r="W124" i="31"/>
  <c r="V124" i="31"/>
  <c r="U124" i="31"/>
  <c r="T124" i="31"/>
  <c r="S124" i="31"/>
  <c r="R124" i="31"/>
  <c r="Q124" i="31"/>
  <c r="P124" i="31"/>
  <c r="O124" i="31"/>
  <c r="N124" i="31"/>
  <c r="M124" i="31"/>
  <c r="L124" i="31"/>
  <c r="K124" i="31"/>
  <c r="J124" i="31"/>
  <c r="I124" i="31"/>
  <c r="H124" i="31"/>
  <c r="BG123" i="31"/>
  <c r="BF123" i="31"/>
  <c r="BE123" i="31"/>
  <c r="BD123" i="31"/>
  <c r="BC123" i="31"/>
  <c r="BB123" i="31"/>
  <c r="BA123" i="31"/>
  <c r="AZ123" i="31"/>
  <c r="AY123" i="31"/>
  <c r="AX123" i="31"/>
  <c r="AW123" i="31"/>
  <c r="AV123" i="31"/>
  <c r="AU123" i="31"/>
  <c r="AT123" i="31"/>
  <c r="AS123" i="31"/>
  <c r="AR123" i="31"/>
  <c r="AQ123" i="31"/>
  <c r="AP123" i="31"/>
  <c r="AO123" i="31"/>
  <c r="AN123" i="31"/>
  <c r="AM123" i="31"/>
  <c r="AL123" i="31"/>
  <c r="AK123" i="31"/>
  <c r="AJ123" i="31"/>
  <c r="AI123" i="31"/>
  <c r="AH123" i="31"/>
  <c r="AG123" i="31"/>
  <c r="AF123" i="31"/>
  <c r="AE123" i="31"/>
  <c r="AD123" i="31"/>
  <c r="AC123" i="31"/>
  <c r="AB123" i="31"/>
  <c r="AA123" i="31"/>
  <c r="Z123" i="31"/>
  <c r="Y123" i="31"/>
  <c r="X123" i="31"/>
  <c r="W123" i="31"/>
  <c r="V123" i="31"/>
  <c r="U123" i="31"/>
  <c r="T123" i="31"/>
  <c r="S123" i="31"/>
  <c r="R123" i="31"/>
  <c r="Q123" i="31"/>
  <c r="P123" i="31"/>
  <c r="O123" i="31"/>
  <c r="N123" i="31"/>
  <c r="M123" i="31"/>
  <c r="L123" i="31"/>
  <c r="K123" i="31"/>
  <c r="J123" i="31"/>
  <c r="I123" i="31"/>
  <c r="H123" i="31"/>
  <c r="BG122" i="31"/>
  <c r="BF122" i="31"/>
  <c r="BE122" i="31"/>
  <c r="BD122" i="31"/>
  <c r="BC122" i="31"/>
  <c r="BB122" i="31"/>
  <c r="BA122" i="31"/>
  <c r="AZ122" i="31"/>
  <c r="AY122" i="31"/>
  <c r="AX122" i="31"/>
  <c r="AW122" i="31"/>
  <c r="AV122" i="31"/>
  <c r="AU122" i="31"/>
  <c r="AT122" i="31"/>
  <c r="AS122" i="31"/>
  <c r="AR122" i="31"/>
  <c r="AQ122" i="31"/>
  <c r="AP122" i="31"/>
  <c r="AO122" i="31"/>
  <c r="AN122" i="31"/>
  <c r="AM122" i="31"/>
  <c r="AL122" i="31"/>
  <c r="AK122" i="31"/>
  <c r="AJ122" i="31"/>
  <c r="AI122" i="31"/>
  <c r="AH122" i="31"/>
  <c r="AG122" i="31"/>
  <c r="AF122" i="31"/>
  <c r="AE122" i="31"/>
  <c r="AD122" i="31"/>
  <c r="AC122" i="31"/>
  <c r="AB122" i="31"/>
  <c r="AA122" i="31"/>
  <c r="Z122" i="31"/>
  <c r="Y122" i="31"/>
  <c r="X122" i="31"/>
  <c r="W122" i="31"/>
  <c r="V122" i="31"/>
  <c r="U122" i="31"/>
  <c r="T122" i="31"/>
  <c r="S122" i="31"/>
  <c r="R122" i="31"/>
  <c r="Q122" i="31"/>
  <c r="P122" i="31"/>
  <c r="O122" i="31"/>
  <c r="N122" i="31"/>
  <c r="M122" i="31"/>
  <c r="L122" i="31"/>
  <c r="K122" i="31"/>
  <c r="J122" i="31"/>
  <c r="I122" i="31"/>
  <c r="H122" i="31"/>
  <c r="BG121" i="31"/>
  <c r="BF121" i="31"/>
  <c r="BE121" i="31"/>
  <c r="BD121" i="31"/>
  <c r="BC121" i="31"/>
  <c r="BB121" i="31"/>
  <c r="BA121" i="31"/>
  <c r="AZ121" i="31"/>
  <c r="AY121" i="31"/>
  <c r="AX121" i="31"/>
  <c r="AW121" i="31"/>
  <c r="AV121" i="31"/>
  <c r="AU121" i="31"/>
  <c r="AT121" i="31"/>
  <c r="AS121" i="31"/>
  <c r="AR121" i="31"/>
  <c r="AQ121" i="31"/>
  <c r="AP121" i="31"/>
  <c r="AO121" i="31"/>
  <c r="AN121" i="31"/>
  <c r="AM121" i="31"/>
  <c r="AL121" i="31"/>
  <c r="AK121" i="31"/>
  <c r="AJ121" i="31"/>
  <c r="AI121" i="31"/>
  <c r="AH121" i="31"/>
  <c r="AG121" i="31"/>
  <c r="AF121" i="31"/>
  <c r="AE121" i="31"/>
  <c r="AD121" i="31"/>
  <c r="AC121" i="31"/>
  <c r="AB121" i="31"/>
  <c r="AA121" i="31"/>
  <c r="Z121" i="31"/>
  <c r="Y121" i="31"/>
  <c r="X121" i="31"/>
  <c r="W121" i="31"/>
  <c r="V121" i="31"/>
  <c r="U121" i="31"/>
  <c r="T121" i="31"/>
  <c r="S121" i="31"/>
  <c r="R121" i="31"/>
  <c r="Q121" i="31"/>
  <c r="P121" i="31"/>
  <c r="O121" i="31"/>
  <c r="N121" i="31"/>
  <c r="M121" i="31"/>
  <c r="L121" i="31"/>
  <c r="K121" i="31"/>
  <c r="J121" i="31"/>
  <c r="I121" i="31"/>
  <c r="H121" i="31"/>
  <c r="BG120" i="31"/>
  <c r="BF120" i="31"/>
  <c r="BE120" i="31"/>
  <c r="BD120" i="31"/>
  <c r="BC120" i="31"/>
  <c r="BB120" i="31"/>
  <c r="BA120" i="31"/>
  <c r="AZ120" i="31"/>
  <c r="AY120" i="31"/>
  <c r="AX120" i="31"/>
  <c r="AW120" i="31"/>
  <c r="AV120" i="31"/>
  <c r="AU120" i="31"/>
  <c r="AT120" i="31"/>
  <c r="AS120" i="31"/>
  <c r="AR120" i="31"/>
  <c r="AQ120" i="31"/>
  <c r="AP120" i="31"/>
  <c r="AO120" i="31"/>
  <c r="AN120" i="31"/>
  <c r="AM120" i="31"/>
  <c r="AL120" i="31"/>
  <c r="AK120" i="31"/>
  <c r="AJ120" i="31"/>
  <c r="AI120" i="31"/>
  <c r="AH120" i="31"/>
  <c r="AG120" i="31"/>
  <c r="AF120" i="31"/>
  <c r="AE120" i="31"/>
  <c r="AD120" i="31"/>
  <c r="AC120" i="31"/>
  <c r="AB120" i="31"/>
  <c r="AA120" i="31"/>
  <c r="Z120" i="31"/>
  <c r="Y120" i="31"/>
  <c r="X120" i="31"/>
  <c r="W120" i="31"/>
  <c r="V120" i="31"/>
  <c r="U120" i="31"/>
  <c r="T120" i="31"/>
  <c r="S120" i="31"/>
  <c r="R120" i="31"/>
  <c r="Q120" i="31"/>
  <c r="P120" i="31"/>
  <c r="O120" i="31"/>
  <c r="N120" i="31"/>
  <c r="M120" i="31"/>
  <c r="L120" i="31"/>
  <c r="K120" i="31"/>
  <c r="J120" i="31"/>
  <c r="I120" i="31"/>
  <c r="H120" i="31"/>
  <c r="BG119" i="31"/>
  <c r="BF119" i="31"/>
  <c r="BE119" i="31"/>
  <c r="BD119" i="31"/>
  <c r="BC119" i="31"/>
  <c r="BB119" i="31"/>
  <c r="BA119" i="31"/>
  <c r="AZ119" i="31"/>
  <c r="AY119" i="31"/>
  <c r="AX119" i="31"/>
  <c r="AW119" i="31"/>
  <c r="AV119" i="31"/>
  <c r="AU119" i="31"/>
  <c r="AT119" i="31"/>
  <c r="AS119" i="31"/>
  <c r="AR119" i="31"/>
  <c r="AQ119" i="31"/>
  <c r="AP119" i="31"/>
  <c r="AO119" i="31"/>
  <c r="AN119" i="31"/>
  <c r="AM119" i="31"/>
  <c r="AL119" i="31"/>
  <c r="AK119" i="31"/>
  <c r="AJ119" i="31"/>
  <c r="AI119" i="31"/>
  <c r="AH119" i="31"/>
  <c r="AG119" i="31"/>
  <c r="AF119" i="31"/>
  <c r="AE119" i="31"/>
  <c r="AD119" i="31"/>
  <c r="AC119" i="31"/>
  <c r="AB119" i="31"/>
  <c r="AA119" i="31"/>
  <c r="Z119" i="31"/>
  <c r="Y119" i="31"/>
  <c r="X119" i="31"/>
  <c r="W119" i="31"/>
  <c r="V119" i="31"/>
  <c r="U119" i="31"/>
  <c r="T119" i="31"/>
  <c r="S119" i="31"/>
  <c r="R119" i="31"/>
  <c r="Q119" i="31"/>
  <c r="P119" i="31"/>
  <c r="O119" i="31"/>
  <c r="N119" i="31"/>
  <c r="M119" i="31"/>
  <c r="L119" i="31"/>
  <c r="K119" i="31"/>
  <c r="J119" i="31"/>
  <c r="I119" i="31"/>
  <c r="H119" i="31"/>
  <c r="BG118" i="31"/>
  <c r="BF118" i="31"/>
  <c r="BE118" i="31"/>
  <c r="BD118" i="31"/>
  <c r="BC118" i="31"/>
  <c r="BB118" i="31"/>
  <c r="BA118" i="31"/>
  <c r="AZ118" i="31"/>
  <c r="AY118" i="31"/>
  <c r="AX118" i="31"/>
  <c r="AW118" i="31"/>
  <c r="AV118" i="31"/>
  <c r="AU118" i="31"/>
  <c r="AT118" i="31"/>
  <c r="AS118" i="31"/>
  <c r="AR118" i="31"/>
  <c r="AQ118" i="31"/>
  <c r="AP118" i="31"/>
  <c r="AO118" i="31"/>
  <c r="AN118" i="31"/>
  <c r="AM118" i="31"/>
  <c r="AL118" i="31"/>
  <c r="AK118" i="31"/>
  <c r="AJ118" i="31"/>
  <c r="AI118" i="31"/>
  <c r="AH118" i="31"/>
  <c r="AG118" i="31"/>
  <c r="AF118" i="31"/>
  <c r="AE118" i="31"/>
  <c r="AD118" i="31"/>
  <c r="AC118" i="31"/>
  <c r="AB118" i="31"/>
  <c r="AA118" i="31"/>
  <c r="Z118" i="31"/>
  <c r="Y118" i="31"/>
  <c r="X118" i="31"/>
  <c r="W118" i="31"/>
  <c r="V118" i="31"/>
  <c r="U118" i="31"/>
  <c r="T118" i="31"/>
  <c r="S118" i="31"/>
  <c r="R118" i="31"/>
  <c r="Q118" i="31"/>
  <c r="P118" i="31"/>
  <c r="O118" i="31"/>
  <c r="N118" i="31"/>
  <c r="M118" i="31"/>
  <c r="L118" i="31"/>
  <c r="K118" i="31"/>
  <c r="J118" i="31"/>
  <c r="I118" i="31"/>
  <c r="H118" i="31"/>
  <c r="BG117" i="31"/>
  <c r="BF117" i="31"/>
  <c r="BE117" i="31"/>
  <c r="BD117" i="31"/>
  <c r="BC117" i="31"/>
  <c r="BB117" i="31"/>
  <c r="BA117" i="31"/>
  <c r="AZ117" i="31"/>
  <c r="AY117" i="31"/>
  <c r="AX117" i="31"/>
  <c r="AW117" i="31"/>
  <c r="AV117" i="31"/>
  <c r="AU117" i="31"/>
  <c r="AT117" i="31"/>
  <c r="AS117" i="31"/>
  <c r="AR117" i="31"/>
  <c r="AQ117" i="31"/>
  <c r="AP117" i="31"/>
  <c r="AO117" i="31"/>
  <c r="AN117" i="31"/>
  <c r="AM117" i="31"/>
  <c r="AL117" i="31"/>
  <c r="AK117" i="31"/>
  <c r="AJ117" i="31"/>
  <c r="AI117" i="31"/>
  <c r="AH117" i="31"/>
  <c r="AG117" i="31"/>
  <c r="AF117" i="31"/>
  <c r="AE117" i="31"/>
  <c r="AD117" i="31"/>
  <c r="AC117" i="31"/>
  <c r="AB117" i="31"/>
  <c r="AA117" i="31"/>
  <c r="Z117" i="31"/>
  <c r="Y117" i="31"/>
  <c r="X117" i="31"/>
  <c r="W117" i="31"/>
  <c r="V117" i="31"/>
  <c r="U117" i="31"/>
  <c r="T117" i="31"/>
  <c r="S117" i="31"/>
  <c r="R117" i="31"/>
  <c r="Q117" i="31"/>
  <c r="P117" i="31"/>
  <c r="O117" i="31"/>
  <c r="N117" i="31"/>
  <c r="M117" i="31"/>
  <c r="L117" i="31"/>
  <c r="K117" i="31"/>
  <c r="J117" i="31"/>
  <c r="I117" i="31"/>
  <c r="H117" i="31"/>
  <c r="BG116" i="31"/>
  <c r="BF116" i="31"/>
  <c r="BE116" i="31"/>
  <c r="BD116" i="31"/>
  <c r="BC116" i="31"/>
  <c r="BB116" i="31"/>
  <c r="BA116" i="31"/>
  <c r="AZ116" i="31"/>
  <c r="AY116" i="31"/>
  <c r="AX116" i="31"/>
  <c r="AW116" i="31"/>
  <c r="AV116" i="31"/>
  <c r="AU116" i="31"/>
  <c r="AT116" i="31"/>
  <c r="AS116" i="31"/>
  <c r="AR116" i="31"/>
  <c r="AQ116" i="31"/>
  <c r="AP116" i="31"/>
  <c r="AO116" i="31"/>
  <c r="AN116" i="31"/>
  <c r="AM116" i="31"/>
  <c r="AL116" i="31"/>
  <c r="AK116" i="31"/>
  <c r="AJ116" i="31"/>
  <c r="AI116" i="31"/>
  <c r="AH116" i="31"/>
  <c r="AG116" i="31"/>
  <c r="AF116" i="31"/>
  <c r="AE116" i="31"/>
  <c r="AD116" i="31"/>
  <c r="AC116" i="31"/>
  <c r="AB116" i="31"/>
  <c r="AA116" i="31"/>
  <c r="Z116" i="31"/>
  <c r="Y116" i="31"/>
  <c r="X116" i="31"/>
  <c r="W116" i="31"/>
  <c r="V116" i="31"/>
  <c r="U116" i="31"/>
  <c r="T116" i="31"/>
  <c r="S116" i="31"/>
  <c r="R116" i="31"/>
  <c r="Q116" i="31"/>
  <c r="P116" i="31"/>
  <c r="O116" i="31"/>
  <c r="N116" i="31"/>
  <c r="M116" i="31"/>
  <c r="L116" i="31"/>
  <c r="K116" i="31"/>
  <c r="J116" i="31"/>
  <c r="I116" i="31"/>
  <c r="H116" i="31"/>
  <c r="BG115" i="31"/>
  <c r="BF115" i="31"/>
  <c r="BE115" i="31"/>
  <c r="BD115" i="31"/>
  <c r="BC115" i="31"/>
  <c r="BB115" i="31"/>
  <c r="BA115" i="31"/>
  <c r="AZ115" i="31"/>
  <c r="AY115" i="31"/>
  <c r="AX115" i="31"/>
  <c r="AW115" i="31"/>
  <c r="AV115" i="31"/>
  <c r="AU115" i="31"/>
  <c r="AT115" i="31"/>
  <c r="AS115" i="31"/>
  <c r="AR115" i="31"/>
  <c r="AQ115" i="31"/>
  <c r="AP115" i="31"/>
  <c r="AO115" i="31"/>
  <c r="AN115" i="31"/>
  <c r="AM115" i="31"/>
  <c r="AL115" i="31"/>
  <c r="AK115" i="31"/>
  <c r="AJ115" i="31"/>
  <c r="AI115" i="31"/>
  <c r="AH115" i="31"/>
  <c r="AG115" i="31"/>
  <c r="AF115" i="31"/>
  <c r="AE115" i="31"/>
  <c r="AD115" i="31"/>
  <c r="AC115" i="31"/>
  <c r="AB115" i="31"/>
  <c r="AA115" i="31"/>
  <c r="Z115" i="31"/>
  <c r="Y115" i="31"/>
  <c r="X115" i="31"/>
  <c r="W115" i="31"/>
  <c r="V115" i="31"/>
  <c r="U115" i="31"/>
  <c r="T115" i="31"/>
  <c r="S115" i="31"/>
  <c r="R115" i="31"/>
  <c r="Q115" i="31"/>
  <c r="P115" i="31"/>
  <c r="O115" i="31"/>
  <c r="N115" i="31"/>
  <c r="M115" i="31"/>
  <c r="L115" i="31"/>
  <c r="K115" i="31"/>
  <c r="J115" i="31"/>
  <c r="I115" i="31"/>
  <c r="H115" i="31"/>
  <c r="BG114" i="31"/>
  <c r="BF114" i="31"/>
  <c r="BE114" i="31"/>
  <c r="BD114" i="31"/>
  <c r="BC114" i="31"/>
  <c r="BB114" i="31"/>
  <c r="BA114" i="31"/>
  <c r="AZ114" i="31"/>
  <c r="AY114" i="31"/>
  <c r="AX114" i="31"/>
  <c r="AW114" i="31"/>
  <c r="AV114" i="31"/>
  <c r="AU114" i="31"/>
  <c r="AT114" i="31"/>
  <c r="AS114" i="31"/>
  <c r="AR114" i="31"/>
  <c r="AQ114" i="31"/>
  <c r="AP114" i="31"/>
  <c r="AO114" i="31"/>
  <c r="AN114" i="31"/>
  <c r="AM114" i="31"/>
  <c r="AL114" i="31"/>
  <c r="AK114" i="31"/>
  <c r="AJ114" i="31"/>
  <c r="AI114" i="31"/>
  <c r="AH114" i="31"/>
  <c r="AG114" i="31"/>
  <c r="AF114" i="31"/>
  <c r="AE114" i="31"/>
  <c r="AD114" i="31"/>
  <c r="AC114" i="31"/>
  <c r="AB114" i="31"/>
  <c r="AA114" i="31"/>
  <c r="Z114" i="31"/>
  <c r="Y114" i="31"/>
  <c r="X114" i="31"/>
  <c r="W114" i="31"/>
  <c r="V114" i="31"/>
  <c r="U114" i="31"/>
  <c r="T114" i="31"/>
  <c r="S114" i="31"/>
  <c r="R114" i="31"/>
  <c r="Q114" i="31"/>
  <c r="P114" i="31"/>
  <c r="O114" i="31"/>
  <c r="N114" i="31"/>
  <c r="M114" i="31"/>
  <c r="L114" i="31"/>
  <c r="K114" i="31"/>
  <c r="J114" i="31"/>
  <c r="I114" i="31"/>
  <c r="H114" i="31"/>
  <c r="BG113" i="31"/>
  <c r="BF113" i="31"/>
  <c r="BE113" i="31"/>
  <c r="BD113" i="31"/>
  <c r="BC113" i="31"/>
  <c r="BB113" i="31"/>
  <c r="BA113" i="31"/>
  <c r="AZ113" i="31"/>
  <c r="AY113" i="31"/>
  <c r="AX113" i="31"/>
  <c r="AW113" i="31"/>
  <c r="AV113" i="31"/>
  <c r="AU113" i="31"/>
  <c r="AT113" i="31"/>
  <c r="AS113" i="31"/>
  <c r="AR113" i="31"/>
  <c r="AQ113" i="31"/>
  <c r="AP113" i="31"/>
  <c r="AO113" i="31"/>
  <c r="AN113" i="31"/>
  <c r="AM113" i="31"/>
  <c r="AL113" i="31"/>
  <c r="AK113" i="31"/>
  <c r="AJ113" i="31"/>
  <c r="AI113" i="31"/>
  <c r="AH113" i="31"/>
  <c r="AG113" i="31"/>
  <c r="AF113" i="31"/>
  <c r="AE113" i="31"/>
  <c r="AD113" i="31"/>
  <c r="AC113" i="31"/>
  <c r="AB113" i="31"/>
  <c r="AA113" i="31"/>
  <c r="Z113" i="31"/>
  <c r="Y113" i="31"/>
  <c r="X113" i="31"/>
  <c r="W113" i="31"/>
  <c r="V113" i="31"/>
  <c r="U113" i="31"/>
  <c r="T113" i="31"/>
  <c r="S113" i="31"/>
  <c r="R113" i="31"/>
  <c r="Q113" i="31"/>
  <c r="P113" i="31"/>
  <c r="O113" i="31"/>
  <c r="N113" i="31"/>
  <c r="M113" i="31"/>
  <c r="L113" i="31"/>
  <c r="K113" i="31"/>
  <c r="J113" i="31"/>
  <c r="I113" i="31"/>
  <c r="H113" i="31"/>
  <c r="BG112" i="31"/>
  <c r="BF112" i="31"/>
  <c r="BE112" i="31"/>
  <c r="BD112" i="31"/>
  <c r="BC112" i="31"/>
  <c r="BB112" i="31"/>
  <c r="BA112" i="31"/>
  <c r="AZ112" i="31"/>
  <c r="AY112" i="31"/>
  <c r="AX112" i="31"/>
  <c r="AW112" i="31"/>
  <c r="AV112" i="31"/>
  <c r="AU112" i="31"/>
  <c r="AT112" i="31"/>
  <c r="AS112" i="31"/>
  <c r="AR112" i="31"/>
  <c r="AQ112" i="31"/>
  <c r="AP112" i="31"/>
  <c r="AO112" i="31"/>
  <c r="AN112" i="31"/>
  <c r="AM112" i="31"/>
  <c r="AL112" i="31"/>
  <c r="AK112" i="31"/>
  <c r="AJ112" i="31"/>
  <c r="AI112" i="31"/>
  <c r="AH112" i="31"/>
  <c r="AG112" i="31"/>
  <c r="AF112" i="31"/>
  <c r="AE112" i="31"/>
  <c r="AD112" i="31"/>
  <c r="AC112" i="31"/>
  <c r="AB112" i="31"/>
  <c r="AA112" i="31"/>
  <c r="Z112" i="31"/>
  <c r="Y112" i="31"/>
  <c r="X112" i="31"/>
  <c r="W112" i="31"/>
  <c r="V112" i="31"/>
  <c r="U112" i="31"/>
  <c r="T112" i="31"/>
  <c r="S112" i="31"/>
  <c r="R112" i="31"/>
  <c r="Q112" i="31"/>
  <c r="P112" i="31"/>
  <c r="O112" i="31"/>
  <c r="N112" i="31"/>
  <c r="M112" i="31"/>
  <c r="L112" i="31"/>
  <c r="K112" i="31"/>
  <c r="J112" i="31"/>
  <c r="I112" i="31"/>
  <c r="H112" i="31"/>
  <c r="BG104" i="31"/>
  <c r="BF104" i="31"/>
  <c r="BE104" i="31"/>
  <c r="BD104" i="31"/>
  <c r="BC104" i="31"/>
  <c r="BB104" i="31"/>
  <c r="BA104" i="31"/>
  <c r="AZ104" i="31"/>
  <c r="AY104" i="31"/>
  <c r="AX104" i="31"/>
  <c r="AW104" i="31"/>
  <c r="AV104" i="31"/>
  <c r="AU104" i="31"/>
  <c r="AT104" i="31"/>
  <c r="AS104" i="31"/>
  <c r="AR104" i="31"/>
  <c r="AQ104" i="31"/>
  <c r="AP104" i="31"/>
  <c r="AO104" i="31"/>
  <c r="AN104" i="31"/>
  <c r="AM104" i="31"/>
  <c r="AL104" i="31"/>
  <c r="AK104" i="31"/>
  <c r="AJ104" i="31"/>
  <c r="AI104" i="31"/>
  <c r="AH104" i="31"/>
  <c r="AG104" i="31"/>
  <c r="AF104" i="31"/>
  <c r="AE104" i="31"/>
  <c r="AD104" i="31"/>
  <c r="AC104" i="31"/>
  <c r="AB104" i="31"/>
  <c r="AA104" i="31"/>
  <c r="Z104" i="31"/>
  <c r="Y104" i="31"/>
  <c r="X104" i="31"/>
  <c r="W104" i="31"/>
  <c r="V104" i="31"/>
  <c r="U104" i="31"/>
  <c r="T104" i="31"/>
  <c r="S104" i="31"/>
  <c r="R104" i="31"/>
  <c r="Q104" i="31"/>
  <c r="P104" i="31"/>
  <c r="O104" i="31"/>
  <c r="N104" i="31"/>
  <c r="M104" i="31"/>
  <c r="L104" i="31"/>
  <c r="K104" i="31"/>
  <c r="J104" i="31"/>
  <c r="I104" i="31"/>
  <c r="H104" i="31"/>
  <c r="BG103" i="31"/>
  <c r="BF103" i="31"/>
  <c r="BE103" i="31"/>
  <c r="BD103" i="31"/>
  <c r="BC103" i="31"/>
  <c r="BB103" i="31"/>
  <c r="BA103" i="31"/>
  <c r="AZ103" i="31"/>
  <c r="AY103" i="31"/>
  <c r="AX103" i="31"/>
  <c r="AW103" i="31"/>
  <c r="AV103" i="31"/>
  <c r="AU103" i="31"/>
  <c r="AT103" i="31"/>
  <c r="AS103" i="31"/>
  <c r="AR103" i="31"/>
  <c r="AQ103" i="31"/>
  <c r="AP103" i="31"/>
  <c r="AO103" i="31"/>
  <c r="AN103" i="31"/>
  <c r="AM103" i="31"/>
  <c r="AL103" i="31"/>
  <c r="AK103" i="31"/>
  <c r="AJ103" i="31"/>
  <c r="AI103" i="31"/>
  <c r="AH103" i="31"/>
  <c r="AG103" i="31"/>
  <c r="AF103" i="31"/>
  <c r="AE103" i="31"/>
  <c r="AD103" i="31"/>
  <c r="AC103" i="31"/>
  <c r="AB103" i="31"/>
  <c r="AA103" i="31"/>
  <c r="Z103" i="31"/>
  <c r="Y103" i="31"/>
  <c r="X103" i="31"/>
  <c r="W103" i="31"/>
  <c r="V103" i="31"/>
  <c r="U103" i="31"/>
  <c r="T103" i="31"/>
  <c r="S103" i="31"/>
  <c r="R103" i="31"/>
  <c r="Q103" i="31"/>
  <c r="P103" i="31"/>
  <c r="O103" i="31"/>
  <c r="N103" i="31"/>
  <c r="M103" i="31"/>
  <c r="L103" i="31"/>
  <c r="K103" i="31"/>
  <c r="J103" i="31"/>
  <c r="I103" i="31"/>
  <c r="H103" i="31"/>
  <c r="BG102" i="31"/>
  <c r="BF102" i="31"/>
  <c r="BE102" i="31"/>
  <c r="BD102" i="31"/>
  <c r="BC102" i="31"/>
  <c r="BB102" i="31"/>
  <c r="BA102" i="31"/>
  <c r="AZ102" i="31"/>
  <c r="AY102" i="31"/>
  <c r="AX102" i="31"/>
  <c r="AW102" i="31"/>
  <c r="AV102" i="31"/>
  <c r="AU102" i="31"/>
  <c r="AT102" i="31"/>
  <c r="AS102" i="31"/>
  <c r="AR102" i="31"/>
  <c r="AQ102" i="31"/>
  <c r="AP102" i="31"/>
  <c r="AO102" i="31"/>
  <c r="AN102" i="31"/>
  <c r="AM102" i="31"/>
  <c r="AL102" i="31"/>
  <c r="AK102" i="31"/>
  <c r="AJ102" i="31"/>
  <c r="AI102" i="31"/>
  <c r="AH102" i="31"/>
  <c r="AG102" i="31"/>
  <c r="AF102" i="31"/>
  <c r="AE102" i="31"/>
  <c r="AD102" i="31"/>
  <c r="AC102" i="31"/>
  <c r="AB102" i="31"/>
  <c r="AA102" i="31"/>
  <c r="Z102" i="31"/>
  <c r="Y102" i="31"/>
  <c r="X102" i="31"/>
  <c r="W102" i="31"/>
  <c r="V102" i="31"/>
  <c r="U102" i="31"/>
  <c r="T102" i="31"/>
  <c r="S102" i="31"/>
  <c r="R102" i="31"/>
  <c r="Q102" i="31"/>
  <c r="P102" i="31"/>
  <c r="O102" i="31"/>
  <c r="N102" i="31"/>
  <c r="M102" i="31"/>
  <c r="L102" i="31"/>
  <c r="K102" i="31"/>
  <c r="J102" i="31"/>
  <c r="I102" i="31"/>
  <c r="H102" i="31"/>
  <c r="BG101" i="31"/>
  <c r="BF101" i="31"/>
  <c r="BE101" i="31"/>
  <c r="BD101" i="31"/>
  <c r="BC101" i="31"/>
  <c r="BB101" i="31"/>
  <c r="BA101" i="31"/>
  <c r="AZ101" i="31"/>
  <c r="AY101" i="31"/>
  <c r="AX101" i="31"/>
  <c r="AW101" i="31"/>
  <c r="AV101" i="31"/>
  <c r="AU101" i="31"/>
  <c r="AT101" i="31"/>
  <c r="AS101" i="31"/>
  <c r="AR101" i="31"/>
  <c r="AQ101" i="31"/>
  <c r="AP101" i="31"/>
  <c r="AO101" i="31"/>
  <c r="AN101" i="31"/>
  <c r="AM101" i="31"/>
  <c r="AL101" i="31"/>
  <c r="AK101" i="31"/>
  <c r="AJ101" i="31"/>
  <c r="AI101" i="31"/>
  <c r="AH101" i="31"/>
  <c r="AG101" i="31"/>
  <c r="AF101" i="31"/>
  <c r="AE101" i="31"/>
  <c r="AD101" i="31"/>
  <c r="AC101" i="31"/>
  <c r="AB101" i="31"/>
  <c r="AA101" i="31"/>
  <c r="Z101" i="31"/>
  <c r="Y101" i="31"/>
  <c r="X101" i="31"/>
  <c r="W101" i="31"/>
  <c r="V101" i="31"/>
  <c r="U101" i="31"/>
  <c r="T101" i="31"/>
  <c r="S101" i="31"/>
  <c r="R101" i="31"/>
  <c r="Q101" i="31"/>
  <c r="P101" i="31"/>
  <c r="O101" i="31"/>
  <c r="N101" i="31"/>
  <c r="M101" i="31"/>
  <c r="L101" i="31"/>
  <c r="K101" i="31"/>
  <c r="J101" i="31"/>
  <c r="I101" i="31"/>
  <c r="H101" i="31"/>
  <c r="BG100" i="31"/>
  <c r="BF100" i="31"/>
  <c r="BE100" i="31"/>
  <c r="BD100" i="31"/>
  <c r="BC100" i="31"/>
  <c r="BB100" i="31"/>
  <c r="BA100" i="31"/>
  <c r="AZ100" i="31"/>
  <c r="AY100" i="31"/>
  <c r="AX100" i="31"/>
  <c r="AW100" i="31"/>
  <c r="AV100" i="31"/>
  <c r="AU100" i="31"/>
  <c r="AT100" i="31"/>
  <c r="AS100" i="31"/>
  <c r="AR100" i="31"/>
  <c r="AQ100" i="31"/>
  <c r="AP100" i="31"/>
  <c r="AO100" i="31"/>
  <c r="AN100" i="31"/>
  <c r="AM100" i="31"/>
  <c r="AL100" i="31"/>
  <c r="AK100" i="31"/>
  <c r="AJ100" i="31"/>
  <c r="AI100" i="31"/>
  <c r="AH100" i="31"/>
  <c r="AG100" i="31"/>
  <c r="AF100" i="31"/>
  <c r="AE100" i="31"/>
  <c r="AD100" i="31"/>
  <c r="AC100" i="31"/>
  <c r="AB100" i="31"/>
  <c r="AA100" i="31"/>
  <c r="Z100" i="31"/>
  <c r="Y100" i="31"/>
  <c r="X100" i="31"/>
  <c r="W100" i="31"/>
  <c r="V100" i="31"/>
  <c r="U100" i="31"/>
  <c r="T100" i="31"/>
  <c r="S100" i="31"/>
  <c r="R100" i="31"/>
  <c r="Q100" i="31"/>
  <c r="P100" i="31"/>
  <c r="O100" i="31"/>
  <c r="N100" i="31"/>
  <c r="M100" i="31"/>
  <c r="L100" i="31"/>
  <c r="K100" i="31"/>
  <c r="J100" i="31"/>
  <c r="I100" i="31"/>
  <c r="H100" i="31"/>
  <c r="BG99" i="31"/>
  <c r="BF99" i="31"/>
  <c r="BE99" i="31"/>
  <c r="BD99" i="31"/>
  <c r="BC99" i="31"/>
  <c r="BB99" i="31"/>
  <c r="BA99" i="31"/>
  <c r="AZ99" i="31"/>
  <c r="AY99" i="31"/>
  <c r="AX99" i="31"/>
  <c r="AW99" i="31"/>
  <c r="AV99" i="31"/>
  <c r="AU99" i="31"/>
  <c r="AT99" i="31"/>
  <c r="AS99" i="31"/>
  <c r="AR99" i="31"/>
  <c r="AQ99" i="31"/>
  <c r="AP99" i="31"/>
  <c r="AO99" i="31"/>
  <c r="AN99" i="31"/>
  <c r="AM99" i="31"/>
  <c r="AL99" i="31"/>
  <c r="AK99" i="31"/>
  <c r="AJ99" i="31"/>
  <c r="AI99" i="31"/>
  <c r="AH99" i="31"/>
  <c r="AG99" i="31"/>
  <c r="AF99" i="31"/>
  <c r="AE99" i="31"/>
  <c r="AD99" i="31"/>
  <c r="AC99" i="31"/>
  <c r="AB99" i="31"/>
  <c r="AA99" i="31"/>
  <c r="Z99" i="31"/>
  <c r="Y99" i="31"/>
  <c r="X99" i="31"/>
  <c r="W99" i="31"/>
  <c r="V99" i="31"/>
  <c r="U99" i="31"/>
  <c r="T99" i="31"/>
  <c r="S99" i="31"/>
  <c r="R99" i="31"/>
  <c r="Q99" i="31"/>
  <c r="P99" i="31"/>
  <c r="O99" i="31"/>
  <c r="N99" i="31"/>
  <c r="M99" i="31"/>
  <c r="L99" i="31"/>
  <c r="K99" i="31"/>
  <c r="J99" i="31"/>
  <c r="I99" i="31"/>
  <c r="H99" i="31"/>
  <c r="BG98" i="31"/>
  <c r="BF98" i="31"/>
  <c r="BE98" i="31"/>
  <c r="BD98" i="31"/>
  <c r="BC98" i="31"/>
  <c r="BB98" i="31"/>
  <c r="BA98" i="31"/>
  <c r="AZ98" i="31"/>
  <c r="AY98" i="31"/>
  <c r="AX98" i="31"/>
  <c r="AW98" i="31"/>
  <c r="AV98" i="31"/>
  <c r="AU98" i="31"/>
  <c r="AT98" i="31"/>
  <c r="AS98" i="31"/>
  <c r="AR98" i="31"/>
  <c r="AQ98" i="31"/>
  <c r="AP98" i="31"/>
  <c r="AO98" i="31"/>
  <c r="AN98" i="31"/>
  <c r="AM98" i="31"/>
  <c r="AL98" i="31"/>
  <c r="AK98" i="31"/>
  <c r="AJ98" i="31"/>
  <c r="AI98" i="31"/>
  <c r="AH98" i="31"/>
  <c r="AG98" i="31"/>
  <c r="AF98" i="31"/>
  <c r="AE98" i="31"/>
  <c r="AD98" i="31"/>
  <c r="AC98" i="31"/>
  <c r="AB98" i="31"/>
  <c r="AA98" i="31"/>
  <c r="Z98" i="31"/>
  <c r="Y98" i="31"/>
  <c r="X98" i="31"/>
  <c r="W98" i="31"/>
  <c r="V98" i="31"/>
  <c r="U98" i="31"/>
  <c r="T98" i="31"/>
  <c r="S98" i="31"/>
  <c r="R98" i="31"/>
  <c r="Q98" i="31"/>
  <c r="P98" i="31"/>
  <c r="O98" i="31"/>
  <c r="N98" i="31"/>
  <c r="M98" i="31"/>
  <c r="L98" i="31"/>
  <c r="K98" i="31"/>
  <c r="J98" i="31"/>
  <c r="I98" i="31"/>
  <c r="H98" i="31"/>
  <c r="BG97" i="31"/>
  <c r="BF97" i="31"/>
  <c r="BE97" i="31"/>
  <c r="BD97" i="31"/>
  <c r="BC97" i="31"/>
  <c r="BB97" i="31"/>
  <c r="BA97" i="31"/>
  <c r="AZ97" i="31"/>
  <c r="AY97" i="31"/>
  <c r="AX97" i="31"/>
  <c r="AW97" i="31"/>
  <c r="AV97" i="31"/>
  <c r="AU97" i="31"/>
  <c r="AT97" i="31"/>
  <c r="AS97" i="31"/>
  <c r="AR97" i="31"/>
  <c r="AQ97" i="31"/>
  <c r="AP97" i="31"/>
  <c r="AO97" i="31"/>
  <c r="AN97" i="31"/>
  <c r="AM97" i="31"/>
  <c r="AL97" i="31"/>
  <c r="AK97" i="31"/>
  <c r="AJ97" i="31"/>
  <c r="AI97" i="31"/>
  <c r="AH97" i="31"/>
  <c r="AG97" i="31"/>
  <c r="AF97" i="31"/>
  <c r="AE97" i="31"/>
  <c r="AD97" i="31"/>
  <c r="AC97" i="31"/>
  <c r="AB97" i="31"/>
  <c r="AA97" i="31"/>
  <c r="Z97" i="31"/>
  <c r="Y97" i="31"/>
  <c r="X97" i="31"/>
  <c r="W97" i="31"/>
  <c r="V97" i="31"/>
  <c r="U97" i="31"/>
  <c r="T97" i="31"/>
  <c r="S97" i="31"/>
  <c r="R97" i="31"/>
  <c r="Q97" i="31"/>
  <c r="P97" i="31"/>
  <c r="O97" i="31"/>
  <c r="N97" i="31"/>
  <c r="M97" i="31"/>
  <c r="L97" i="31"/>
  <c r="K97" i="31"/>
  <c r="J97" i="31"/>
  <c r="I97" i="31"/>
  <c r="H97" i="31"/>
  <c r="BG96" i="31"/>
  <c r="BF96" i="31"/>
  <c r="BE96" i="31"/>
  <c r="BD96" i="31"/>
  <c r="BC96" i="31"/>
  <c r="BB96" i="31"/>
  <c r="BA96" i="31"/>
  <c r="AZ96" i="31"/>
  <c r="AY96" i="31"/>
  <c r="AX96" i="31"/>
  <c r="AW96" i="31"/>
  <c r="AV96" i="31"/>
  <c r="AU96" i="31"/>
  <c r="AT96" i="31"/>
  <c r="AS96" i="31"/>
  <c r="AR96" i="31"/>
  <c r="AQ96" i="31"/>
  <c r="AP96" i="31"/>
  <c r="AO96" i="31"/>
  <c r="AN96" i="31"/>
  <c r="AM96" i="31"/>
  <c r="AL96" i="31"/>
  <c r="AK96" i="31"/>
  <c r="AJ96" i="31"/>
  <c r="AI96" i="31"/>
  <c r="AH96" i="31"/>
  <c r="AG96" i="31"/>
  <c r="AF96" i="31"/>
  <c r="AE96" i="31"/>
  <c r="AD96" i="31"/>
  <c r="AC96" i="31"/>
  <c r="AB96" i="31"/>
  <c r="AA96" i="31"/>
  <c r="Z96" i="31"/>
  <c r="Y96" i="31"/>
  <c r="X96" i="31"/>
  <c r="W96" i="31"/>
  <c r="V96" i="31"/>
  <c r="U96" i="31"/>
  <c r="T96" i="31"/>
  <c r="S96" i="31"/>
  <c r="R96" i="31"/>
  <c r="Q96" i="31"/>
  <c r="P96" i="31"/>
  <c r="O96" i="31"/>
  <c r="N96" i="31"/>
  <c r="M96" i="31"/>
  <c r="L96" i="31"/>
  <c r="K96" i="31"/>
  <c r="J96" i="31"/>
  <c r="I96" i="31"/>
  <c r="H96" i="31"/>
  <c r="BG95" i="31"/>
  <c r="BF95" i="31"/>
  <c r="BE95" i="31"/>
  <c r="BD95" i="31"/>
  <c r="BC95" i="31"/>
  <c r="BB95" i="31"/>
  <c r="BA95" i="31"/>
  <c r="AZ95" i="31"/>
  <c r="AY95" i="31"/>
  <c r="AX95" i="31"/>
  <c r="AW95" i="31"/>
  <c r="AV95" i="31"/>
  <c r="AU95" i="31"/>
  <c r="AT95" i="31"/>
  <c r="AS95" i="31"/>
  <c r="AR95" i="31"/>
  <c r="AQ95" i="31"/>
  <c r="AP95" i="31"/>
  <c r="AO95" i="31"/>
  <c r="AN95" i="31"/>
  <c r="AM95" i="31"/>
  <c r="AL95" i="31"/>
  <c r="AK95" i="31"/>
  <c r="AJ95" i="31"/>
  <c r="AI95" i="31"/>
  <c r="AH95" i="31"/>
  <c r="AG95" i="31"/>
  <c r="AF95" i="31"/>
  <c r="AE95" i="31"/>
  <c r="AD95" i="31"/>
  <c r="AC95" i="31"/>
  <c r="AB95" i="31"/>
  <c r="AA95" i="31"/>
  <c r="Z95" i="31"/>
  <c r="Y95" i="31"/>
  <c r="X95" i="31"/>
  <c r="W95" i="31"/>
  <c r="V95" i="31"/>
  <c r="U95" i="31"/>
  <c r="T95" i="31"/>
  <c r="S95" i="31"/>
  <c r="R95" i="31"/>
  <c r="Q95" i="31"/>
  <c r="P95" i="31"/>
  <c r="O95" i="31"/>
  <c r="N95" i="31"/>
  <c r="M95" i="31"/>
  <c r="L95" i="31"/>
  <c r="K95" i="31"/>
  <c r="J95" i="31"/>
  <c r="I95" i="31"/>
  <c r="H95" i="31"/>
  <c r="BG94" i="31"/>
  <c r="BF94" i="31"/>
  <c r="BE94" i="31"/>
  <c r="BD94" i="31"/>
  <c r="BC94" i="31"/>
  <c r="BB94" i="31"/>
  <c r="BA94" i="31"/>
  <c r="AZ94" i="31"/>
  <c r="AY94" i="31"/>
  <c r="AX94" i="31"/>
  <c r="AW94" i="31"/>
  <c r="AV94" i="31"/>
  <c r="AU94" i="31"/>
  <c r="AT94" i="31"/>
  <c r="AS94" i="31"/>
  <c r="AR94" i="31"/>
  <c r="AQ94" i="31"/>
  <c r="AP94" i="31"/>
  <c r="AO94" i="31"/>
  <c r="AN94" i="31"/>
  <c r="AM94" i="31"/>
  <c r="AL94" i="31"/>
  <c r="AK94" i="31"/>
  <c r="AJ94" i="31"/>
  <c r="AI94" i="31"/>
  <c r="AH94" i="31"/>
  <c r="AG94" i="31"/>
  <c r="AF94" i="31"/>
  <c r="AE94" i="31"/>
  <c r="AD94" i="31"/>
  <c r="AC94" i="31"/>
  <c r="AB94" i="31"/>
  <c r="AA94" i="31"/>
  <c r="Z94" i="31"/>
  <c r="Y94" i="31"/>
  <c r="X94" i="31"/>
  <c r="W94" i="31"/>
  <c r="V94" i="31"/>
  <c r="U94" i="31"/>
  <c r="T94" i="31"/>
  <c r="S94" i="31"/>
  <c r="R94" i="31"/>
  <c r="Q94" i="31"/>
  <c r="P94" i="31"/>
  <c r="O94" i="31"/>
  <c r="N94" i="31"/>
  <c r="M94" i="31"/>
  <c r="L94" i="31"/>
  <c r="K94" i="31"/>
  <c r="J94" i="31"/>
  <c r="I94" i="31"/>
  <c r="H94" i="31"/>
  <c r="BG93" i="31"/>
  <c r="BF93" i="31"/>
  <c r="BE93" i="31"/>
  <c r="BD93" i="31"/>
  <c r="BC93" i="31"/>
  <c r="BB93" i="31"/>
  <c r="BA93" i="31"/>
  <c r="AZ93" i="31"/>
  <c r="AY93" i="31"/>
  <c r="AX93" i="31"/>
  <c r="AW93" i="31"/>
  <c r="AV93" i="31"/>
  <c r="AU93" i="31"/>
  <c r="AT93" i="31"/>
  <c r="AS93" i="31"/>
  <c r="AR93" i="31"/>
  <c r="AQ93" i="31"/>
  <c r="AP93" i="31"/>
  <c r="AO93" i="31"/>
  <c r="AN93" i="31"/>
  <c r="AM93" i="31"/>
  <c r="AL93" i="31"/>
  <c r="AK93" i="31"/>
  <c r="AJ93" i="31"/>
  <c r="AI93" i="31"/>
  <c r="AH93" i="31"/>
  <c r="AG93" i="31"/>
  <c r="AF93" i="31"/>
  <c r="AE93" i="31"/>
  <c r="AD93" i="31"/>
  <c r="AC93" i="31"/>
  <c r="AB93" i="31"/>
  <c r="AA93" i="31"/>
  <c r="Z93" i="31"/>
  <c r="Y93" i="31"/>
  <c r="X93" i="31"/>
  <c r="W93" i="31"/>
  <c r="V93" i="31"/>
  <c r="U93" i="31"/>
  <c r="T93" i="31"/>
  <c r="S93" i="31"/>
  <c r="R93" i="31"/>
  <c r="Q93" i="31"/>
  <c r="P93" i="31"/>
  <c r="O93" i="31"/>
  <c r="N93" i="31"/>
  <c r="M93" i="31"/>
  <c r="L93" i="31"/>
  <c r="K93" i="31"/>
  <c r="J93" i="31"/>
  <c r="I93" i="31"/>
  <c r="H93" i="31"/>
  <c r="BG92" i="31"/>
  <c r="BF92" i="31"/>
  <c r="BE92" i="31"/>
  <c r="BD92" i="31"/>
  <c r="BC92" i="31"/>
  <c r="BB92" i="31"/>
  <c r="BA92" i="31"/>
  <c r="AZ92" i="31"/>
  <c r="AY92" i="31"/>
  <c r="AX92" i="31"/>
  <c r="AW92" i="31"/>
  <c r="AV92" i="31"/>
  <c r="AU92" i="31"/>
  <c r="AT92" i="31"/>
  <c r="AS92" i="31"/>
  <c r="AR92" i="31"/>
  <c r="AQ92" i="31"/>
  <c r="AP92" i="31"/>
  <c r="AO92" i="31"/>
  <c r="AN92" i="31"/>
  <c r="AM92" i="31"/>
  <c r="AL92" i="31"/>
  <c r="AK92" i="31"/>
  <c r="AJ92" i="31"/>
  <c r="AI92" i="31"/>
  <c r="AH92" i="31"/>
  <c r="AG92" i="31"/>
  <c r="AF92" i="31"/>
  <c r="AE92" i="31"/>
  <c r="AD92" i="31"/>
  <c r="AC92" i="31"/>
  <c r="AB92" i="31"/>
  <c r="AA92" i="31"/>
  <c r="Z92" i="31"/>
  <c r="Y92" i="31"/>
  <c r="X92" i="31"/>
  <c r="W92" i="31"/>
  <c r="V92" i="31"/>
  <c r="U92" i="31"/>
  <c r="T92" i="31"/>
  <c r="S92" i="31"/>
  <c r="R92" i="31"/>
  <c r="Q92" i="31"/>
  <c r="P92" i="31"/>
  <c r="O92" i="31"/>
  <c r="N92" i="31"/>
  <c r="M92" i="31"/>
  <c r="L92" i="31"/>
  <c r="K92" i="31"/>
  <c r="J92" i="31"/>
  <c r="I92" i="31"/>
  <c r="H92" i="31"/>
  <c r="BG91" i="31"/>
  <c r="BF91" i="31"/>
  <c r="BE91" i="31"/>
  <c r="BD91" i="31"/>
  <c r="BC91" i="31"/>
  <c r="BB91" i="31"/>
  <c r="BA91" i="31"/>
  <c r="AZ91" i="31"/>
  <c r="AY91" i="31"/>
  <c r="AX91" i="31"/>
  <c r="AW91" i="31"/>
  <c r="AV91" i="31"/>
  <c r="AU91" i="31"/>
  <c r="AT91" i="31"/>
  <c r="AS91" i="31"/>
  <c r="AR91" i="31"/>
  <c r="AQ91" i="31"/>
  <c r="AP91" i="31"/>
  <c r="AO91" i="31"/>
  <c r="AN91" i="31"/>
  <c r="AM91" i="31"/>
  <c r="AL91" i="31"/>
  <c r="AK91" i="31"/>
  <c r="AJ91" i="31"/>
  <c r="AI91" i="31"/>
  <c r="AH91" i="31"/>
  <c r="AG91" i="31"/>
  <c r="AF91" i="31"/>
  <c r="AE91" i="31"/>
  <c r="AD91" i="31"/>
  <c r="AC91" i="31"/>
  <c r="AB91" i="31"/>
  <c r="AA91" i="31"/>
  <c r="Z91" i="31"/>
  <c r="Y91" i="31"/>
  <c r="X91" i="31"/>
  <c r="W91" i="31"/>
  <c r="V91" i="31"/>
  <c r="U91" i="31"/>
  <c r="T91" i="31"/>
  <c r="S91" i="31"/>
  <c r="R91" i="31"/>
  <c r="Q91" i="31"/>
  <c r="P91" i="31"/>
  <c r="O91" i="31"/>
  <c r="N91" i="31"/>
  <c r="M91" i="31"/>
  <c r="L91" i="31"/>
  <c r="K91" i="31"/>
  <c r="J91" i="31"/>
  <c r="I91" i="31"/>
  <c r="H91" i="31"/>
  <c r="BG90" i="31"/>
  <c r="BF90" i="31"/>
  <c r="BE90" i="31"/>
  <c r="BD90" i="31"/>
  <c r="BC90" i="31"/>
  <c r="BB90" i="31"/>
  <c r="BA90" i="31"/>
  <c r="AZ90" i="31"/>
  <c r="AY90" i="31"/>
  <c r="AX90" i="31"/>
  <c r="AW90" i="31"/>
  <c r="AV90" i="31"/>
  <c r="AU90" i="31"/>
  <c r="AT90" i="31"/>
  <c r="AS90" i="31"/>
  <c r="AR90" i="31"/>
  <c r="AQ90" i="31"/>
  <c r="AP90" i="31"/>
  <c r="AO90" i="31"/>
  <c r="AN90" i="31"/>
  <c r="AM90" i="31"/>
  <c r="AL90" i="31"/>
  <c r="AK90" i="31"/>
  <c r="AJ90" i="31"/>
  <c r="AI90" i="31"/>
  <c r="AH90" i="31"/>
  <c r="AG90" i="31"/>
  <c r="AF90" i="31"/>
  <c r="AE90" i="31"/>
  <c r="AD90" i="31"/>
  <c r="AC90" i="31"/>
  <c r="AB90" i="31"/>
  <c r="AA90" i="31"/>
  <c r="Z90" i="31"/>
  <c r="Y90" i="31"/>
  <c r="X90" i="31"/>
  <c r="W90" i="31"/>
  <c r="V90" i="31"/>
  <c r="U90" i="31"/>
  <c r="T90" i="31"/>
  <c r="S90" i="31"/>
  <c r="R90" i="31"/>
  <c r="Q90" i="31"/>
  <c r="P90" i="31"/>
  <c r="O90" i="31"/>
  <c r="N90" i="31"/>
  <c r="M90" i="31"/>
  <c r="L90" i="31"/>
  <c r="K90" i="31"/>
  <c r="J90" i="31"/>
  <c r="I90" i="31"/>
  <c r="H90" i="31"/>
  <c r="BG89" i="31"/>
  <c r="BF89" i="31"/>
  <c r="BE89" i="31"/>
  <c r="BD89" i="31"/>
  <c r="BC89" i="31"/>
  <c r="BB89" i="31"/>
  <c r="BA89" i="31"/>
  <c r="AZ89" i="31"/>
  <c r="AY89" i="31"/>
  <c r="AX89" i="31"/>
  <c r="AW89" i="31"/>
  <c r="AV89" i="31"/>
  <c r="AU89" i="31"/>
  <c r="AT89" i="31"/>
  <c r="AS89" i="31"/>
  <c r="AR89" i="31"/>
  <c r="AQ89" i="31"/>
  <c r="AP89" i="31"/>
  <c r="AO89" i="31"/>
  <c r="AN89" i="31"/>
  <c r="AM89" i="31"/>
  <c r="AL89" i="31"/>
  <c r="AK89" i="31"/>
  <c r="AJ89" i="31"/>
  <c r="AI89" i="31"/>
  <c r="AH89" i="31"/>
  <c r="AG89" i="31"/>
  <c r="AF89" i="31"/>
  <c r="AE89" i="31"/>
  <c r="AD89" i="31"/>
  <c r="AC89" i="31"/>
  <c r="AB89" i="31"/>
  <c r="AA89" i="31"/>
  <c r="Z89" i="31"/>
  <c r="Y89" i="31"/>
  <c r="X89" i="31"/>
  <c r="W89" i="31"/>
  <c r="V89" i="31"/>
  <c r="U89" i="31"/>
  <c r="T89" i="31"/>
  <c r="S89" i="31"/>
  <c r="R89" i="31"/>
  <c r="Q89" i="31"/>
  <c r="P89" i="31"/>
  <c r="O89" i="31"/>
  <c r="N89" i="31"/>
  <c r="M89" i="31"/>
  <c r="L89" i="31"/>
  <c r="K89" i="31"/>
  <c r="J89" i="31"/>
  <c r="I89" i="31"/>
  <c r="H89" i="31"/>
  <c r="BG88" i="31"/>
  <c r="BF88" i="31"/>
  <c r="BE88" i="31"/>
  <c r="BD88" i="31"/>
  <c r="BC88" i="31"/>
  <c r="BB88" i="31"/>
  <c r="BA88" i="31"/>
  <c r="AZ88" i="31"/>
  <c r="AY88" i="31"/>
  <c r="AX88" i="31"/>
  <c r="AW88" i="31"/>
  <c r="AV88" i="31"/>
  <c r="AU88" i="31"/>
  <c r="AT88" i="31"/>
  <c r="AS88" i="31"/>
  <c r="AR88" i="31"/>
  <c r="AQ88" i="31"/>
  <c r="AP88" i="31"/>
  <c r="AO88" i="31"/>
  <c r="AN88" i="31"/>
  <c r="AM88" i="31"/>
  <c r="AL88" i="31"/>
  <c r="AK88" i="31"/>
  <c r="AJ88" i="31"/>
  <c r="AI88" i="31"/>
  <c r="AH88" i="31"/>
  <c r="AG88" i="31"/>
  <c r="AF88" i="31"/>
  <c r="AE88" i="31"/>
  <c r="AD88" i="31"/>
  <c r="AC88" i="31"/>
  <c r="AB88" i="31"/>
  <c r="AA88" i="31"/>
  <c r="Z88" i="31"/>
  <c r="Y88" i="31"/>
  <c r="X88" i="31"/>
  <c r="W88" i="31"/>
  <c r="V88" i="31"/>
  <c r="U88" i="31"/>
  <c r="T88" i="31"/>
  <c r="S88" i="31"/>
  <c r="R88" i="31"/>
  <c r="Q88" i="31"/>
  <c r="P88" i="31"/>
  <c r="O88" i="31"/>
  <c r="N88" i="31"/>
  <c r="M88" i="31"/>
  <c r="L88" i="31"/>
  <c r="K88" i="31"/>
  <c r="J88" i="31"/>
  <c r="I88" i="31"/>
  <c r="H88" i="31"/>
  <c r="BG87" i="31"/>
  <c r="BF87" i="31"/>
  <c r="BE87" i="31"/>
  <c r="BD87" i="31"/>
  <c r="BC87" i="31"/>
  <c r="BB87" i="31"/>
  <c r="BA87" i="31"/>
  <c r="AZ87" i="31"/>
  <c r="AY87" i="31"/>
  <c r="AX87" i="31"/>
  <c r="AW87" i="31"/>
  <c r="AV87" i="31"/>
  <c r="AU87" i="31"/>
  <c r="AT87" i="31"/>
  <c r="AS87" i="31"/>
  <c r="AR87" i="31"/>
  <c r="AQ87" i="31"/>
  <c r="AP87" i="31"/>
  <c r="AO87" i="31"/>
  <c r="AN87" i="31"/>
  <c r="AM87" i="31"/>
  <c r="AL87" i="31"/>
  <c r="AK87" i="31"/>
  <c r="AJ87" i="31"/>
  <c r="AI87" i="31"/>
  <c r="AH87" i="31"/>
  <c r="AG87" i="31"/>
  <c r="AF87" i="31"/>
  <c r="AE87" i="31"/>
  <c r="AD87" i="31"/>
  <c r="AC87" i="31"/>
  <c r="AB87" i="31"/>
  <c r="AA87" i="31"/>
  <c r="Z87" i="31"/>
  <c r="Y87" i="31"/>
  <c r="X87" i="31"/>
  <c r="W87" i="31"/>
  <c r="V87" i="31"/>
  <c r="U87" i="31"/>
  <c r="T87" i="31"/>
  <c r="S87" i="31"/>
  <c r="R87" i="31"/>
  <c r="Q87" i="31"/>
  <c r="P87" i="31"/>
  <c r="O87" i="31"/>
  <c r="N87" i="31"/>
  <c r="M87" i="31"/>
  <c r="L87" i="31"/>
  <c r="K87" i="31"/>
  <c r="J87" i="31"/>
  <c r="I87" i="31"/>
  <c r="H87" i="31"/>
  <c r="BG86" i="31"/>
  <c r="BF86" i="31"/>
  <c r="BE86" i="31"/>
  <c r="BD86" i="31"/>
  <c r="BC86" i="31"/>
  <c r="BB86" i="31"/>
  <c r="BA86" i="31"/>
  <c r="AZ86" i="31"/>
  <c r="AY86" i="31"/>
  <c r="AX86" i="31"/>
  <c r="AW86" i="31"/>
  <c r="AV86" i="31"/>
  <c r="AU86" i="31"/>
  <c r="AT86" i="31"/>
  <c r="AS86" i="31"/>
  <c r="AR86" i="31"/>
  <c r="AQ86" i="31"/>
  <c r="AP86" i="31"/>
  <c r="AO86" i="31"/>
  <c r="AN86" i="31"/>
  <c r="AM86" i="31"/>
  <c r="AL86" i="31"/>
  <c r="AK86" i="31"/>
  <c r="AJ86" i="31"/>
  <c r="AI86" i="31"/>
  <c r="AH86" i="31"/>
  <c r="AG86" i="31"/>
  <c r="AF86" i="31"/>
  <c r="AE86" i="31"/>
  <c r="AD86" i="31"/>
  <c r="AC86" i="31"/>
  <c r="AB86" i="31"/>
  <c r="AA86" i="31"/>
  <c r="Z86" i="31"/>
  <c r="Y86" i="31"/>
  <c r="X86" i="31"/>
  <c r="W86" i="31"/>
  <c r="V86" i="31"/>
  <c r="U86" i="31"/>
  <c r="T86" i="31"/>
  <c r="S86" i="31"/>
  <c r="R86" i="31"/>
  <c r="Q86" i="31"/>
  <c r="P86" i="31"/>
  <c r="O86" i="31"/>
  <c r="N86" i="31"/>
  <c r="M86" i="31"/>
  <c r="L86" i="31"/>
  <c r="K86" i="31"/>
  <c r="J86" i="31"/>
  <c r="I86" i="31"/>
  <c r="H86" i="31"/>
  <c r="BG85" i="31"/>
  <c r="BF85" i="31"/>
  <c r="BE85" i="31"/>
  <c r="BD85" i="31"/>
  <c r="BC85" i="31"/>
  <c r="BB85" i="31"/>
  <c r="BA85" i="31"/>
  <c r="AZ85" i="31"/>
  <c r="AY85" i="31"/>
  <c r="AX85" i="31"/>
  <c r="AW85" i="31"/>
  <c r="AV85" i="31"/>
  <c r="AU85" i="31"/>
  <c r="AT85" i="31"/>
  <c r="AS85" i="31"/>
  <c r="AR85" i="31"/>
  <c r="AQ85" i="31"/>
  <c r="AP85" i="31"/>
  <c r="AO85" i="31"/>
  <c r="AN85" i="31"/>
  <c r="AM85" i="31"/>
  <c r="AL85" i="31"/>
  <c r="AK85" i="31"/>
  <c r="AJ85" i="31"/>
  <c r="AI85" i="31"/>
  <c r="AH85" i="31"/>
  <c r="AG85" i="31"/>
  <c r="AF85" i="31"/>
  <c r="AE85" i="31"/>
  <c r="AD85" i="31"/>
  <c r="AC85" i="31"/>
  <c r="AB85" i="31"/>
  <c r="AA85" i="31"/>
  <c r="Z85" i="31"/>
  <c r="Y85" i="31"/>
  <c r="X85" i="31"/>
  <c r="W85" i="31"/>
  <c r="V85" i="31"/>
  <c r="U85" i="31"/>
  <c r="T85" i="31"/>
  <c r="S85" i="31"/>
  <c r="R85" i="31"/>
  <c r="Q85" i="31"/>
  <c r="P85" i="31"/>
  <c r="O85" i="31"/>
  <c r="N85" i="31"/>
  <c r="M85" i="31"/>
  <c r="L85" i="31"/>
  <c r="K85" i="31"/>
  <c r="J85" i="31"/>
  <c r="I85" i="31"/>
  <c r="H85" i="31"/>
  <c r="BG84" i="31"/>
  <c r="BF84" i="31"/>
  <c r="BE84" i="31"/>
  <c r="BD84" i="31"/>
  <c r="BC84" i="31"/>
  <c r="BB84" i="31"/>
  <c r="BA84" i="31"/>
  <c r="AZ84" i="31"/>
  <c r="AY84" i="31"/>
  <c r="AX84" i="31"/>
  <c r="AW84" i="31"/>
  <c r="AV84" i="31"/>
  <c r="AU84" i="31"/>
  <c r="AT84" i="31"/>
  <c r="AS84" i="31"/>
  <c r="AR84" i="31"/>
  <c r="AQ84" i="31"/>
  <c r="AP84" i="31"/>
  <c r="AO84" i="31"/>
  <c r="AN84" i="31"/>
  <c r="AM84" i="31"/>
  <c r="AL84" i="31"/>
  <c r="AK84" i="31"/>
  <c r="AJ84" i="31"/>
  <c r="AI84" i="31"/>
  <c r="AH84" i="31"/>
  <c r="AG84" i="31"/>
  <c r="AF84" i="31"/>
  <c r="AE84" i="31"/>
  <c r="AD84" i="31"/>
  <c r="AC84" i="31"/>
  <c r="AB84" i="31"/>
  <c r="AA84" i="31"/>
  <c r="Z84" i="31"/>
  <c r="Y84" i="31"/>
  <c r="X84" i="31"/>
  <c r="W84" i="31"/>
  <c r="V84" i="31"/>
  <c r="U84" i="31"/>
  <c r="T84" i="31"/>
  <c r="S84" i="31"/>
  <c r="R84" i="31"/>
  <c r="Q84" i="31"/>
  <c r="P84" i="31"/>
  <c r="O84" i="31"/>
  <c r="N84" i="31"/>
  <c r="M84" i="31"/>
  <c r="L84" i="31"/>
  <c r="K84" i="31"/>
  <c r="J84" i="31"/>
  <c r="I84" i="31"/>
  <c r="H84" i="31"/>
  <c r="BG83" i="31"/>
  <c r="BF83" i="31"/>
  <c r="BE83" i="31"/>
  <c r="BD83" i="31"/>
  <c r="BC83" i="31"/>
  <c r="BB83" i="31"/>
  <c r="BA83" i="31"/>
  <c r="AZ83" i="31"/>
  <c r="AY83" i="31"/>
  <c r="AX83" i="31"/>
  <c r="AW83" i="31"/>
  <c r="AV83" i="31"/>
  <c r="AU83" i="31"/>
  <c r="AT83" i="31"/>
  <c r="AS83" i="31"/>
  <c r="AR83" i="31"/>
  <c r="AQ83" i="31"/>
  <c r="AP83" i="31"/>
  <c r="AO83" i="31"/>
  <c r="AN83" i="31"/>
  <c r="AM83" i="31"/>
  <c r="AL83" i="31"/>
  <c r="AK83" i="31"/>
  <c r="AJ83" i="31"/>
  <c r="AI83" i="31"/>
  <c r="AH83" i="31"/>
  <c r="AG83" i="31"/>
  <c r="AF83" i="31"/>
  <c r="AE83" i="31"/>
  <c r="AD83" i="31"/>
  <c r="AC83" i="31"/>
  <c r="AB83" i="31"/>
  <c r="AA83" i="31"/>
  <c r="Z83" i="31"/>
  <c r="Y83" i="31"/>
  <c r="X83" i="31"/>
  <c r="W83" i="31"/>
  <c r="V83" i="31"/>
  <c r="U83" i="31"/>
  <c r="T83" i="31"/>
  <c r="S83" i="31"/>
  <c r="R83" i="31"/>
  <c r="Q83" i="31"/>
  <c r="P83" i="31"/>
  <c r="O83" i="31"/>
  <c r="N83" i="31"/>
  <c r="M83" i="31"/>
  <c r="L83" i="31"/>
  <c r="K83" i="31"/>
  <c r="J83" i="31"/>
  <c r="I83" i="31"/>
  <c r="H83" i="31"/>
  <c r="BG82" i="31"/>
  <c r="BF82" i="31"/>
  <c r="BE82" i="31"/>
  <c r="BD82" i="31"/>
  <c r="BC82" i="31"/>
  <c r="BB82" i="31"/>
  <c r="BA82" i="31"/>
  <c r="AZ82" i="31"/>
  <c r="AY82" i="31"/>
  <c r="AX82" i="31"/>
  <c r="AW82" i="31"/>
  <c r="AV82" i="31"/>
  <c r="AU82" i="31"/>
  <c r="AT82" i="31"/>
  <c r="AS82" i="31"/>
  <c r="AR82" i="31"/>
  <c r="AQ82" i="31"/>
  <c r="AP82" i="31"/>
  <c r="AO82" i="31"/>
  <c r="AN82" i="31"/>
  <c r="AM82" i="31"/>
  <c r="AL82" i="31"/>
  <c r="AK82" i="31"/>
  <c r="AJ82" i="31"/>
  <c r="AI82" i="31"/>
  <c r="AH82" i="31"/>
  <c r="AG82" i="31"/>
  <c r="AF82" i="31"/>
  <c r="AE82" i="31"/>
  <c r="AD82" i="31"/>
  <c r="AC82" i="31"/>
  <c r="AB82" i="31"/>
  <c r="AA82" i="31"/>
  <c r="Z82" i="31"/>
  <c r="Y82" i="31"/>
  <c r="X82" i="31"/>
  <c r="W82" i="31"/>
  <c r="V82" i="31"/>
  <c r="U82" i="31"/>
  <c r="T82" i="31"/>
  <c r="S82" i="31"/>
  <c r="R82" i="31"/>
  <c r="Q82" i="31"/>
  <c r="P82" i="31"/>
  <c r="O82" i="31"/>
  <c r="N82" i="31"/>
  <c r="M82" i="31"/>
  <c r="L82" i="31"/>
  <c r="K82" i="31"/>
  <c r="J82" i="31"/>
  <c r="I82" i="31"/>
  <c r="H82" i="31"/>
  <c r="BG81" i="31"/>
  <c r="BF81" i="31"/>
  <c r="BE81" i="31"/>
  <c r="BD81" i="31"/>
  <c r="BC81" i="31"/>
  <c r="BB81" i="31"/>
  <c r="BA81" i="31"/>
  <c r="AZ81" i="31"/>
  <c r="AY81" i="31"/>
  <c r="AX81" i="31"/>
  <c r="AW81" i="31"/>
  <c r="AV81" i="31"/>
  <c r="AU81" i="31"/>
  <c r="AT81" i="31"/>
  <c r="AS81" i="31"/>
  <c r="AR81" i="31"/>
  <c r="AQ81" i="31"/>
  <c r="AP81" i="31"/>
  <c r="AO81" i="31"/>
  <c r="AN81" i="31"/>
  <c r="AM81" i="31"/>
  <c r="AL81" i="31"/>
  <c r="AK81" i="31"/>
  <c r="AJ81" i="31"/>
  <c r="AI81" i="31"/>
  <c r="AH81" i="31"/>
  <c r="AG81" i="31"/>
  <c r="AF81" i="31"/>
  <c r="AE81" i="31"/>
  <c r="AD81" i="31"/>
  <c r="AC81" i="31"/>
  <c r="AB81" i="31"/>
  <c r="AA81" i="31"/>
  <c r="Z81" i="31"/>
  <c r="Y81" i="31"/>
  <c r="X81" i="31"/>
  <c r="W81" i="31"/>
  <c r="V81" i="31"/>
  <c r="U81" i="31"/>
  <c r="T81" i="31"/>
  <c r="S81" i="31"/>
  <c r="R81" i="31"/>
  <c r="Q81" i="31"/>
  <c r="P81" i="31"/>
  <c r="O81" i="31"/>
  <c r="N81" i="31"/>
  <c r="M81" i="31"/>
  <c r="L81" i="31"/>
  <c r="K81" i="31"/>
  <c r="J81" i="31"/>
  <c r="I81" i="31"/>
  <c r="H81" i="31"/>
  <c r="BG80" i="31"/>
  <c r="BF80" i="31"/>
  <c r="BE80" i="31"/>
  <c r="BD80" i="31"/>
  <c r="BC80" i="31"/>
  <c r="BB80" i="31"/>
  <c r="BA80" i="31"/>
  <c r="AZ80" i="31"/>
  <c r="AY80" i="31"/>
  <c r="AX80" i="31"/>
  <c r="AW80" i="31"/>
  <c r="AV80" i="31"/>
  <c r="AU80" i="31"/>
  <c r="AT80" i="31"/>
  <c r="AS80" i="31"/>
  <c r="AR80" i="31"/>
  <c r="AQ80" i="31"/>
  <c r="AP80" i="31"/>
  <c r="AO80" i="31"/>
  <c r="AN80" i="31"/>
  <c r="AM80" i="31"/>
  <c r="AL80" i="31"/>
  <c r="AK80" i="31"/>
  <c r="AJ80" i="31"/>
  <c r="AI80" i="31"/>
  <c r="AH80" i="31"/>
  <c r="AG80" i="31"/>
  <c r="AF80" i="31"/>
  <c r="AE80" i="31"/>
  <c r="AD80" i="31"/>
  <c r="AC80" i="31"/>
  <c r="AB80" i="31"/>
  <c r="AA80" i="31"/>
  <c r="Z80" i="31"/>
  <c r="Y80" i="31"/>
  <c r="X80" i="31"/>
  <c r="W80" i="31"/>
  <c r="V80" i="31"/>
  <c r="U80" i="31"/>
  <c r="T80" i="31"/>
  <c r="S80" i="31"/>
  <c r="R80" i="31"/>
  <c r="Q80" i="31"/>
  <c r="P80" i="31"/>
  <c r="O80" i="31"/>
  <c r="N80" i="31"/>
  <c r="M80" i="31"/>
  <c r="L80" i="31"/>
  <c r="K80" i="31"/>
  <c r="J80" i="31"/>
  <c r="I80" i="31"/>
  <c r="H80" i="31"/>
  <c r="BG79" i="31"/>
  <c r="BF79" i="31"/>
  <c r="BE79" i="31"/>
  <c r="BD79" i="31"/>
  <c r="BC79" i="31"/>
  <c r="BB79" i="31"/>
  <c r="BA79" i="31"/>
  <c r="AZ79" i="31"/>
  <c r="AY79" i="31"/>
  <c r="AX79" i="31"/>
  <c r="AW79" i="31"/>
  <c r="AV79" i="31"/>
  <c r="AU79" i="31"/>
  <c r="AT79" i="31"/>
  <c r="AS79" i="31"/>
  <c r="AR79" i="31"/>
  <c r="AQ79" i="31"/>
  <c r="AP79" i="31"/>
  <c r="AO79" i="31"/>
  <c r="AN79" i="31"/>
  <c r="AM79" i="31"/>
  <c r="AL79" i="31"/>
  <c r="AK79" i="31"/>
  <c r="AJ79" i="31"/>
  <c r="AI79" i="31"/>
  <c r="AH79" i="31"/>
  <c r="AG79" i="31"/>
  <c r="AF79" i="31"/>
  <c r="AE79" i="31"/>
  <c r="AD79" i="31"/>
  <c r="AC79" i="31"/>
  <c r="AB79" i="31"/>
  <c r="AA79" i="31"/>
  <c r="Z79" i="31"/>
  <c r="Y79" i="31"/>
  <c r="X79" i="31"/>
  <c r="W79" i="31"/>
  <c r="V79" i="31"/>
  <c r="U79" i="31"/>
  <c r="T79" i="31"/>
  <c r="S79" i="31"/>
  <c r="R79" i="31"/>
  <c r="Q79" i="31"/>
  <c r="P79" i="31"/>
  <c r="O79" i="31"/>
  <c r="N79" i="31"/>
  <c r="M79" i="31"/>
  <c r="L79" i="31"/>
  <c r="K79" i="31"/>
  <c r="J79" i="31"/>
  <c r="I79" i="31"/>
  <c r="H79" i="31"/>
  <c r="BG78" i="31"/>
  <c r="BF78" i="31"/>
  <c r="BE78" i="31"/>
  <c r="BD78" i="31"/>
  <c r="BC78" i="31"/>
  <c r="BB78" i="31"/>
  <c r="BA78" i="31"/>
  <c r="AZ78" i="31"/>
  <c r="AY78" i="31"/>
  <c r="AX78" i="31"/>
  <c r="AW78" i="31"/>
  <c r="AV78" i="31"/>
  <c r="AU78" i="31"/>
  <c r="AT78" i="31"/>
  <c r="AS78" i="31"/>
  <c r="AR78" i="31"/>
  <c r="AQ78" i="31"/>
  <c r="AP78" i="31"/>
  <c r="AO78" i="31"/>
  <c r="AN78" i="31"/>
  <c r="AM78" i="31"/>
  <c r="AL78" i="31"/>
  <c r="AK78" i="31"/>
  <c r="AJ78" i="31"/>
  <c r="AI78" i="31"/>
  <c r="AH78" i="31"/>
  <c r="AG78" i="31"/>
  <c r="AF78" i="31"/>
  <c r="AE78" i="31"/>
  <c r="AD78" i="31"/>
  <c r="AC78" i="31"/>
  <c r="AB78" i="31"/>
  <c r="AA78" i="31"/>
  <c r="Z78" i="31"/>
  <c r="Y78" i="31"/>
  <c r="X78" i="31"/>
  <c r="W78" i="31"/>
  <c r="V78" i="31"/>
  <c r="U78" i="31"/>
  <c r="T78" i="31"/>
  <c r="S78" i="31"/>
  <c r="R78" i="31"/>
  <c r="Q78" i="31"/>
  <c r="P78" i="31"/>
  <c r="O78" i="31"/>
  <c r="N78" i="31"/>
  <c r="M78" i="31"/>
  <c r="L78" i="31"/>
  <c r="K78" i="31"/>
  <c r="J78" i="31"/>
  <c r="I78" i="31"/>
  <c r="H78" i="31"/>
  <c r="BG77" i="31"/>
  <c r="BF77" i="31"/>
  <c r="BE77" i="31"/>
  <c r="BD77" i="31"/>
  <c r="BC77" i="31"/>
  <c r="BB77" i="31"/>
  <c r="BA77" i="31"/>
  <c r="AZ77" i="31"/>
  <c r="AY77" i="31"/>
  <c r="AX77" i="31"/>
  <c r="AW77" i="31"/>
  <c r="AV77" i="31"/>
  <c r="AU77" i="31"/>
  <c r="AT77" i="31"/>
  <c r="AS77" i="31"/>
  <c r="AR77" i="31"/>
  <c r="AQ77" i="31"/>
  <c r="AP77" i="31"/>
  <c r="AO77" i="31"/>
  <c r="AN77" i="31"/>
  <c r="AM77" i="31"/>
  <c r="AL77" i="31"/>
  <c r="AK77" i="31"/>
  <c r="AJ77" i="31"/>
  <c r="AI77" i="31"/>
  <c r="AH77" i="31"/>
  <c r="AG77" i="31"/>
  <c r="AF77" i="31"/>
  <c r="AE77" i="31"/>
  <c r="AD77" i="31"/>
  <c r="AC77" i="31"/>
  <c r="AB77" i="31"/>
  <c r="AA77" i="31"/>
  <c r="Z77" i="31"/>
  <c r="Y77" i="31"/>
  <c r="X77" i="31"/>
  <c r="W77" i="31"/>
  <c r="V77" i="31"/>
  <c r="U77" i="31"/>
  <c r="T77" i="31"/>
  <c r="S77" i="31"/>
  <c r="R77" i="31"/>
  <c r="Q77" i="31"/>
  <c r="P77" i="31"/>
  <c r="O77" i="31"/>
  <c r="N77" i="31"/>
  <c r="M77" i="31"/>
  <c r="L77" i="31"/>
  <c r="K77" i="31"/>
  <c r="J77" i="31"/>
  <c r="I77" i="31"/>
  <c r="H77" i="31"/>
  <c r="BG76" i="31"/>
  <c r="BF76" i="31"/>
  <c r="BE76" i="31"/>
  <c r="BD76" i="31"/>
  <c r="BC76" i="31"/>
  <c r="BB76" i="31"/>
  <c r="BA76" i="31"/>
  <c r="AZ76" i="31"/>
  <c r="AY76" i="31"/>
  <c r="AX76" i="31"/>
  <c r="AW76" i="31"/>
  <c r="AV76" i="31"/>
  <c r="AU76" i="31"/>
  <c r="AT76" i="31"/>
  <c r="AS76" i="31"/>
  <c r="AR76" i="31"/>
  <c r="AQ76" i="31"/>
  <c r="AP76" i="31"/>
  <c r="AO76" i="31"/>
  <c r="AN76" i="31"/>
  <c r="AM76" i="31"/>
  <c r="AL76" i="31"/>
  <c r="AK76" i="31"/>
  <c r="AJ76" i="31"/>
  <c r="AI76" i="31"/>
  <c r="AH76" i="31"/>
  <c r="AG76" i="31"/>
  <c r="AF76" i="31"/>
  <c r="AE76" i="31"/>
  <c r="AD76" i="31"/>
  <c r="AC76" i="31"/>
  <c r="AB76" i="31"/>
  <c r="AA76" i="31"/>
  <c r="Z76" i="31"/>
  <c r="Y76" i="31"/>
  <c r="X76" i="31"/>
  <c r="W76" i="31"/>
  <c r="V76" i="31"/>
  <c r="U76" i="31"/>
  <c r="T76" i="31"/>
  <c r="S76" i="31"/>
  <c r="R76" i="31"/>
  <c r="Q76" i="31"/>
  <c r="P76" i="31"/>
  <c r="O76" i="31"/>
  <c r="N76" i="31"/>
  <c r="M76" i="31"/>
  <c r="L76" i="31"/>
  <c r="K76" i="31"/>
  <c r="J76" i="31"/>
  <c r="I76" i="31"/>
  <c r="H76" i="31"/>
  <c r="BG75" i="31"/>
  <c r="BF75" i="31"/>
  <c r="BE75" i="31"/>
  <c r="BD75" i="31"/>
  <c r="BC75" i="31"/>
  <c r="BB75" i="31"/>
  <c r="BA75" i="31"/>
  <c r="AZ75" i="31"/>
  <c r="AY75" i="31"/>
  <c r="AX75" i="31"/>
  <c r="AW75" i="31"/>
  <c r="AV75" i="31"/>
  <c r="AU75" i="31"/>
  <c r="AT75" i="31"/>
  <c r="AS75" i="31"/>
  <c r="AR75" i="31"/>
  <c r="AQ75" i="31"/>
  <c r="AP75" i="31"/>
  <c r="AO75" i="31"/>
  <c r="AN75" i="31"/>
  <c r="AM75" i="31"/>
  <c r="AL75" i="31"/>
  <c r="AK75" i="31"/>
  <c r="AJ75" i="31"/>
  <c r="AI75" i="31"/>
  <c r="AH75" i="31"/>
  <c r="AG75" i="31"/>
  <c r="AF75" i="31"/>
  <c r="AE75" i="31"/>
  <c r="AD75" i="31"/>
  <c r="AC75" i="31"/>
  <c r="AB75" i="31"/>
  <c r="AA75" i="31"/>
  <c r="Z75" i="31"/>
  <c r="Y75" i="31"/>
  <c r="X75" i="31"/>
  <c r="W75" i="31"/>
  <c r="V75" i="31"/>
  <c r="U75" i="31"/>
  <c r="T75" i="31"/>
  <c r="S75" i="31"/>
  <c r="R75" i="31"/>
  <c r="Q75" i="31"/>
  <c r="P75" i="31"/>
  <c r="O75" i="31"/>
  <c r="N75" i="31"/>
  <c r="M75" i="31"/>
  <c r="L75" i="31"/>
  <c r="K75" i="31"/>
  <c r="J75" i="31"/>
  <c r="I75" i="31"/>
  <c r="H75" i="31"/>
  <c r="BG74" i="31"/>
  <c r="BF74" i="31"/>
  <c r="BE74" i="31"/>
  <c r="BD74" i="31"/>
  <c r="BC74" i="31"/>
  <c r="BB74" i="31"/>
  <c r="BA74" i="31"/>
  <c r="AZ74" i="31"/>
  <c r="AY74" i="31"/>
  <c r="AX74" i="31"/>
  <c r="AW74" i="31"/>
  <c r="AV74" i="31"/>
  <c r="AU74" i="31"/>
  <c r="AT74" i="31"/>
  <c r="AS74" i="31"/>
  <c r="AR74" i="31"/>
  <c r="AQ74" i="31"/>
  <c r="AP74" i="31"/>
  <c r="AO74" i="31"/>
  <c r="AN74" i="31"/>
  <c r="AM74" i="31"/>
  <c r="AL74" i="31"/>
  <c r="AK74" i="31"/>
  <c r="AJ74" i="31"/>
  <c r="AI74" i="31"/>
  <c r="AH74" i="31"/>
  <c r="AG74" i="31"/>
  <c r="AF74" i="31"/>
  <c r="AE74" i="31"/>
  <c r="AD74" i="31"/>
  <c r="AC74" i="31"/>
  <c r="AB74" i="31"/>
  <c r="AA74" i="31"/>
  <c r="Z74" i="31"/>
  <c r="Y74" i="31"/>
  <c r="X74" i="31"/>
  <c r="W74" i="31"/>
  <c r="V74" i="31"/>
  <c r="U74" i="31"/>
  <c r="T74" i="31"/>
  <c r="S74" i="31"/>
  <c r="R74" i="31"/>
  <c r="Q74" i="31"/>
  <c r="P74" i="31"/>
  <c r="O74" i="31"/>
  <c r="N74" i="31"/>
  <c r="M74" i="31"/>
  <c r="L74" i="31"/>
  <c r="K74" i="31"/>
  <c r="J74" i="31"/>
  <c r="I74" i="31"/>
  <c r="H74" i="31"/>
  <c r="BG73" i="31"/>
  <c r="BF73" i="31"/>
  <c r="BE73" i="31"/>
  <c r="BD73" i="31"/>
  <c r="BC73" i="31"/>
  <c r="BB73" i="31"/>
  <c r="BA73" i="31"/>
  <c r="AZ73" i="31"/>
  <c r="AY73" i="31"/>
  <c r="AX73" i="31"/>
  <c r="AW73" i="31"/>
  <c r="AV73" i="31"/>
  <c r="AU73" i="31"/>
  <c r="AT73" i="31"/>
  <c r="AS73" i="31"/>
  <c r="AR73" i="31"/>
  <c r="AQ73" i="31"/>
  <c r="AP73" i="31"/>
  <c r="AO73" i="31"/>
  <c r="AN73" i="31"/>
  <c r="AM73" i="31"/>
  <c r="AL73" i="31"/>
  <c r="AK73" i="31"/>
  <c r="AJ73" i="31"/>
  <c r="AI73" i="31"/>
  <c r="AH73" i="31"/>
  <c r="AG73" i="31"/>
  <c r="AF73" i="31"/>
  <c r="AE73" i="31"/>
  <c r="AD73" i="31"/>
  <c r="AC73" i="31"/>
  <c r="AB73" i="31"/>
  <c r="AA73" i="31"/>
  <c r="Z73" i="31"/>
  <c r="Y73" i="31"/>
  <c r="X73" i="31"/>
  <c r="W73" i="31"/>
  <c r="V73" i="31"/>
  <c r="U73" i="31"/>
  <c r="T73" i="31"/>
  <c r="S73" i="31"/>
  <c r="R73" i="31"/>
  <c r="Q73" i="31"/>
  <c r="P73" i="31"/>
  <c r="O73" i="31"/>
  <c r="N73" i="31"/>
  <c r="M73" i="31"/>
  <c r="L73" i="31"/>
  <c r="K73" i="31"/>
  <c r="J73" i="31"/>
  <c r="I73" i="31"/>
  <c r="H73" i="31"/>
  <c r="BG72" i="31"/>
  <c r="BF72" i="31"/>
  <c r="BE72" i="31"/>
  <c r="BD72" i="31"/>
  <c r="BC72" i="31"/>
  <c r="BB72" i="31"/>
  <c r="BA72" i="31"/>
  <c r="AZ72" i="31"/>
  <c r="AY72" i="31"/>
  <c r="AX72" i="31"/>
  <c r="AW72" i="31"/>
  <c r="AV72" i="31"/>
  <c r="AU72" i="31"/>
  <c r="AT72" i="31"/>
  <c r="AS72" i="31"/>
  <c r="AR72" i="31"/>
  <c r="AQ72" i="31"/>
  <c r="AP72" i="31"/>
  <c r="AO72" i="31"/>
  <c r="AN72" i="31"/>
  <c r="AM72" i="31"/>
  <c r="AL72" i="31"/>
  <c r="AK72" i="31"/>
  <c r="AJ72" i="31"/>
  <c r="AI72" i="31"/>
  <c r="AH72" i="31"/>
  <c r="AG72" i="31"/>
  <c r="AF72" i="31"/>
  <c r="AE72" i="31"/>
  <c r="AD72" i="31"/>
  <c r="AC72" i="31"/>
  <c r="AB72" i="31"/>
  <c r="AA72" i="31"/>
  <c r="Z72" i="31"/>
  <c r="Y72" i="31"/>
  <c r="X72" i="31"/>
  <c r="W72" i="31"/>
  <c r="V72" i="31"/>
  <c r="U72" i="31"/>
  <c r="T72" i="31"/>
  <c r="S72" i="31"/>
  <c r="R72" i="31"/>
  <c r="Q72" i="31"/>
  <c r="P72" i="31"/>
  <c r="O72" i="31"/>
  <c r="N72" i="31"/>
  <c r="M72" i="31"/>
  <c r="L72" i="31"/>
  <c r="K72" i="31"/>
  <c r="J72" i="31"/>
  <c r="I72" i="31"/>
  <c r="H72" i="31"/>
  <c r="BG71" i="31"/>
  <c r="BF71" i="31"/>
  <c r="BE71" i="31"/>
  <c r="BD71" i="31"/>
  <c r="BC71" i="31"/>
  <c r="BB71" i="31"/>
  <c r="BA71" i="31"/>
  <c r="AZ71" i="31"/>
  <c r="AY71" i="31"/>
  <c r="AX71" i="31"/>
  <c r="AW71" i="31"/>
  <c r="AV71" i="31"/>
  <c r="AU71" i="31"/>
  <c r="AT71" i="31"/>
  <c r="AS71" i="31"/>
  <c r="AR71" i="31"/>
  <c r="AQ71" i="31"/>
  <c r="AP71" i="31"/>
  <c r="AO71" i="31"/>
  <c r="AN71" i="31"/>
  <c r="AM71" i="31"/>
  <c r="AL71" i="31"/>
  <c r="AK71" i="31"/>
  <c r="AJ71" i="31"/>
  <c r="AI71" i="31"/>
  <c r="AH71" i="31"/>
  <c r="AG71" i="31"/>
  <c r="AF71" i="31"/>
  <c r="AE71" i="31"/>
  <c r="AD71" i="31"/>
  <c r="AC71" i="31"/>
  <c r="AB71" i="31"/>
  <c r="AA71" i="31"/>
  <c r="Z71" i="31"/>
  <c r="Y71" i="31"/>
  <c r="X71" i="31"/>
  <c r="W71" i="31"/>
  <c r="V71" i="31"/>
  <c r="U71" i="31"/>
  <c r="T71" i="31"/>
  <c r="S71" i="31"/>
  <c r="R71" i="31"/>
  <c r="Q71" i="31"/>
  <c r="P71" i="31"/>
  <c r="O71" i="31"/>
  <c r="N71" i="31"/>
  <c r="M71" i="31"/>
  <c r="L71" i="31"/>
  <c r="K71" i="31"/>
  <c r="J71" i="31"/>
  <c r="I71" i="31"/>
  <c r="H71" i="31"/>
  <c r="BG70" i="31"/>
  <c r="BF70" i="31"/>
  <c r="BE70" i="31"/>
  <c r="BD70" i="31"/>
  <c r="BC70" i="31"/>
  <c r="BB70" i="31"/>
  <c r="BA70" i="31"/>
  <c r="AZ70" i="31"/>
  <c r="AY70" i="31"/>
  <c r="AX70" i="31"/>
  <c r="AW70" i="31"/>
  <c r="AV70" i="31"/>
  <c r="AU70" i="31"/>
  <c r="AT70" i="31"/>
  <c r="AS70" i="31"/>
  <c r="AR70" i="31"/>
  <c r="AQ70" i="31"/>
  <c r="AP70" i="31"/>
  <c r="AO70" i="31"/>
  <c r="AN70" i="31"/>
  <c r="AM70" i="31"/>
  <c r="AL70" i="31"/>
  <c r="AK70" i="31"/>
  <c r="AJ70" i="31"/>
  <c r="AI70" i="31"/>
  <c r="AH70" i="31"/>
  <c r="AG70" i="31"/>
  <c r="AF70" i="31"/>
  <c r="AE70" i="31"/>
  <c r="AD70" i="31"/>
  <c r="AC70" i="31"/>
  <c r="AB70" i="31"/>
  <c r="AA70" i="31"/>
  <c r="Z70" i="31"/>
  <c r="Y70" i="31"/>
  <c r="X70" i="31"/>
  <c r="W70" i="31"/>
  <c r="V70" i="31"/>
  <c r="U70" i="31"/>
  <c r="T70" i="31"/>
  <c r="S70" i="31"/>
  <c r="R70" i="31"/>
  <c r="Q70" i="31"/>
  <c r="P70" i="31"/>
  <c r="O70" i="31"/>
  <c r="N70" i="31"/>
  <c r="M70" i="31"/>
  <c r="L70" i="31"/>
  <c r="K70" i="31"/>
  <c r="J70" i="31"/>
  <c r="I70" i="31"/>
  <c r="H70" i="31"/>
  <c r="BG69" i="31"/>
  <c r="BF69" i="31"/>
  <c r="BE69" i="31"/>
  <c r="BD69" i="31"/>
  <c r="BC69" i="31"/>
  <c r="BB69" i="31"/>
  <c r="BA69" i="31"/>
  <c r="AZ69" i="31"/>
  <c r="AY69" i="31"/>
  <c r="AX69" i="31"/>
  <c r="AW69" i="31"/>
  <c r="AV69" i="31"/>
  <c r="AU69" i="31"/>
  <c r="AT69" i="31"/>
  <c r="AS69" i="31"/>
  <c r="AR69" i="31"/>
  <c r="AQ69" i="31"/>
  <c r="AP69" i="31"/>
  <c r="AO69" i="31"/>
  <c r="AN69" i="31"/>
  <c r="AM69" i="31"/>
  <c r="AL69" i="31"/>
  <c r="AK69" i="31"/>
  <c r="AJ69" i="31"/>
  <c r="AI69" i="31"/>
  <c r="AH69" i="31"/>
  <c r="AG69" i="31"/>
  <c r="AF69" i="31"/>
  <c r="AE69" i="31"/>
  <c r="AD69" i="31"/>
  <c r="AC69" i="31"/>
  <c r="AB69" i="31"/>
  <c r="AA69" i="31"/>
  <c r="Z69" i="31"/>
  <c r="Y69" i="31"/>
  <c r="X69" i="31"/>
  <c r="W69" i="31"/>
  <c r="V69" i="31"/>
  <c r="U69" i="31"/>
  <c r="T69" i="31"/>
  <c r="S69" i="31"/>
  <c r="R69" i="31"/>
  <c r="Q69" i="31"/>
  <c r="P69" i="31"/>
  <c r="O69" i="31"/>
  <c r="N69" i="31"/>
  <c r="M69" i="31"/>
  <c r="L69" i="31"/>
  <c r="K69" i="31"/>
  <c r="J69" i="31"/>
  <c r="I69" i="31"/>
  <c r="H69" i="31"/>
  <c r="BG68" i="31"/>
  <c r="BF68" i="31"/>
  <c r="BE68" i="31"/>
  <c r="BD68" i="31"/>
  <c r="BC68" i="31"/>
  <c r="BB68" i="31"/>
  <c r="BA68" i="31"/>
  <c r="AZ68" i="31"/>
  <c r="AY68" i="31"/>
  <c r="AX68" i="31"/>
  <c r="AW68" i="31"/>
  <c r="AV68" i="31"/>
  <c r="AU68" i="31"/>
  <c r="AT68" i="31"/>
  <c r="AS68" i="31"/>
  <c r="AR68" i="31"/>
  <c r="AQ68" i="31"/>
  <c r="AP68" i="31"/>
  <c r="AO68" i="31"/>
  <c r="AN68" i="31"/>
  <c r="AM68" i="31"/>
  <c r="AL68" i="31"/>
  <c r="AK68" i="31"/>
  <c r="AJ68" i="31"/>
  <c r="AI68" i="31"/>
  <c r="AH68" i="31"/>
  <c r="AG68" i="31"/>
  <c r="AF68" i="31"/>
  <c r="AE68" i="31"/>
  <c r="AD68" i="31"/>
  <c r="AC68" i="31"/>
  <c r="AB68" i="31"/>
  <c r="AA68" i="31"/>
  <c r="Z68" i="31"/>
  <c r="Y68" i="31"/>
  <c r="X68" i="31"/>
  <c r="W68" i="31"/>
  <c r="V68" i="31"/>
  <c r="U68" i="31"/>
  <c r="T68" i="31"/>
  <c r="S68" i="31"/>
  <c r="R68" i="31"/>
  <c r="Q68" i="31"/>
  <c r="P68" i="31"/>
  <c r="O68" i="31"/>
  <c r="N68" i="31"/>
  <c r="M68" i="31"/>
  <c r="L68" i="31"/>
  <c r="K68" i="31"/>
  <c r="J68" i="31"/>
  <c r="I68" i="31"/>
  <c r="H68" i="31"/>
  <c r="BG67" i="31"/>
  <c r="BF67" i="31"/>
  <c r="BE67" i="31"/>
  <c r="BD67" i="31"/>
  <c r="BC67" i="31"/>
  <c r="BB67" i="31"/>
  <c r="BA67" i="31"/>
  <c r="AZ67" i="31"/>
  <c r="AY67" i="31"/>
  <c r="AX67" i="31"/>
  <c r="AW67" i="31"/>
  <c r="AV67" i="31"/>
  <c r="AU67" i="31"/>
  <c r="AT67" i="31"/>
  <c r="AS67" i="31"/>
  <c r="AR67" i="31"/>
  <c r="AQ67" i="31"/>
  <c r="AP67" i="31"/>
  <c r="AO67" i="31"/>
  <c r="AN67" i="31"/>
  <c r="AM67" i="31"/>
  <c r="AL67" i="31"/>
  <c r="AK67" i="31"/>
  <c r="AJ67" i="31"/>
  <c r="AI67" i="31"/>
  <c r="AH67" i="31"/>
  <c r="AG67" i="31"/>
  <c r="AF67" i="31"/>
  <c r="AE67" i="31"/>
  <c r="AD67" i="31"/>
  <c r="AC67" i="31"/>
  <c r="AB67" i="31"/>
  <c r="AA67" i="31"/>
  <c r="Z67" i="31"/>
  <c r="Y67" i="31"/>
  <c r="X67" i="31"/>
  <c r="W67" i="31"/>
  <c r="V67" i="31"/>
  <c r="U67" i="31"/>
  <c r="T67" i="31"/>
  <c r="S67" i="31"/>
  <c r="R67" i="31"/>
  <c r="Q67" i="31"/>
  <c r="P67" i="31"/>
  <c r="O67" i="31"/>
  <c r="N67" i="31"/>
  <c r="M67" i="31"/>
  <c r="L67" i="31"/>
  <c r="K67" i="31"/>
  <c r="J67" i="31"/>
  <c r="I67" i="31"/>
  <c r="H67" i="31"/>
  <c r="BG66" i="31"/>
  <c r="BF66" i="31"/>
  <c r="BE66" i="31"/>
  <c r="BD66" i="31"/>
  <c r="BC66" i="31"/>
  <c r="BB66" i="31"/>
  <c r="BA66" i="31"/>
  <c r="AZ66" i="31"/>
  <c r="AY66" i="31"/>
  <c r="AX66" i="31"/>
  <c r="AW66" i="31"/>
  <c r="AV66" i="31"/>
  <c r="AU66" i="31"/>
  <c r="AT66" i="31"/>
  <c r="AS66" i="31"/>
  <c r="AR66" i="31"/>
  <c r="AQ66" i="31"/>
  <c r="AP66" i="31"/>
  <c r="AO66" i="31"/>
  <c r="AN66" i="31"/>
  <c r="AM66" i="31"/>
  <c r="AL66" i="31"/>
  <c r="AK66" i="31"/>
  <c r="AJ66" i="31"/>
  <c r="AI66" i="31"/>
  <c r="AH66" i="31"/>
  <c r="AG66" i="31"/>
  <c r="AF66" i="31"/>
  <c r="AE66" i="31"/>
  <c r="AD66" i="31"/>
  <c r="AC66" i="31"/>
  <c r="AB66" i="31"/>
  <c r="AA66" i="31"/>
  <c r="Z66" i="31"/>
  <c r="Y66" i="31"/>
  <c r="X66" i="31"/>
  <c r="W66" i="31"/>
  <c r="V66" i="31"/>
  <c r="U66" i="31"/>
  <c r="T66" i="31"/>
  <c r="S66" i="31"/>
  <c r="R66" i="31"/>
  <c r="Q66" i="31"/>
  <c r="P66" i="31"/>
  <c r="O66" i="31"/>
  <c r="N66" i="31"/>
  <c r="M66" i="31"/>
  <c r="L66" i="31"/>
  <c r="K66" i="31"/>
  <c r="J66" i="31"/>
  <c r="I66" i="31"/>
  <c r="H66" i="31"/>
  <c r="BG65" i="31"/>
  <c r="BF65" i="31"/>
  <c r="BE65" i="31"/>
  <c r="BD65" i="31"/>
  <c r="BC65" i="31"/>
  <c r="BB65" i="31"/>
  <c r="BA65" i="31"/>
  <c r="AZ65" i="31"/>
  <c r="AY65" i="31"/>
  <c r="AX65" i="31"/>
  <c r="AW65" i="31"/>
  <c r="AV65" i="31"/>
  <c r="AU65" i="31"/>
  <c r="AT65" i="31"/>
  <c r="AS65" i="31"/>
  <c r="AR65" i="31"/>
  <c r="AQ65" i="31"/>
  <c r="AP65" i="31"/>
  <c r="AO65" i="31"/>
  <c r="AN65" i="31"/>
  <c r="AM65" i="31"/>
  <c r="AL65" i="31"/>
  <c r="AK65" i="31"/>
  <c r="AJ65" i="31"/>
  <c r="AI65" i="31"/>
  <c r="AH65" i="31"/>
  <c r="AG65" i="31"/>
  <c r="AF65" i="31"/>
  <c r="AE65" i="31"/>
  <c r="AD65" i="31"/>
  <c r="AC65" i="31"/>
  <c r="AB65" i="31"/>
  <c r="AA65" i="31"/>
  <c r="Z65" i="31"/>
  <c r="Y65" i="31"/>
  <c r="X65" i="31"/>
  <c r="W65" i="31"/>
  <c r="V65" i="31"/>
  <c r="U65" i="31"/>
  <c r="T65" i="31"/>
  <c r="S65" i="31"/>
  <c r="R65" i="31"/>
  <c r="Q65" i="31"/>
  <c r="P65" i="31"/>
  <c r="O65" i="31"/>
  <c r="N65" i="31"/>
  <c r="M65" i="31"/>
  <c r="L65" i="31"/>
  <c r="K65" i="31"/>
  <c r="J65" i="31"/>
  <c r="I65" i="31"/>
  <c r="H65" i="31"/>
  <c r="BG64" i="31"/>
  <c r="BF64" i="31"/>
  <c r="BE64" i="31"/>
  <c r="BD64" i="31"/>
  <c r="BC64" i="31"/>
  <c r="BB64" i="31"/>
  <c r="BA64" i="31"/>
  <c r="AZ64" i="31"/>
  <c r="AY64" i="31"/>
  <c r="AX64" i="31"/>
  <c r="AW64" i="31"/>
  <c r="AV64" i="31"/>
  <c r="AU64" i="31"/>
  <c r="AT64" i="31"/>
  <c r="AS64" i="31"/>
  <c r="AR64" i="31"/>
  <c r="AQ64" i="31"/>
  <c r="AP64" i="31"/>
  <c r="AO64" i="31"/>
  <c r="AN64" i="31"/>
  <c r="AM64" i="31"/>
  <c r="AL64" i="31"/>
  <c r="AK64" i="31"/>
  <c r="AJ64" i="31"/>
  <c r="AI64" i="31"/>
  <c r="AH64" i="31"/>
  <c r="AG64" i="31"/>
  <c r="AF64" i="31"/>
  <c r="AE64" i="31"/>
  <c r="AD64" i="31"/>
  <c r="AC64" i="31"/>
  <c r="AB64" i="31"/>
  <c r="AA64" i="31"/>
  <c r="Z64" i="31"/>
  <c r="Y64" i="31"/>
  <c r="X64" i="31"/>
  <c r="W64" i="31"/>
  <c r="V64" i="31"/>
  <c r="U64" i="31"/>
  <c r="T64" i="31"/>
  <c r="S64" i="31"/>
  <c r="R64" i="31"/>
  <c r="Q64" i="31"/>
  <c r="P64" i="31"/>
  <c r="O64" i="31"/>
  <c r="N64" i="31"/>
  <c r="M64" i="31"/>
  <c r="L64" i="31"/>
  <c r="K64" i="31"/>
  <c r="J64" i="31"/>
  <c r="I64" i="31"/>
  <c r="H64" i="31"/>
  <c r="BG63" i="31"/>
  <c r="BF63" i="31"/>
  <c r="BE63" i="31"/>
  <c r="BD63" i="31"/>
  <c r="BC63" i="31"/>
  <c r="BB63" i="31"/>
  <c r="BA63" i="31"/>
  <c r="AZ63" i="31"/>
  <c r="AY63" i="31"/>
  <c r="AX63" i="31"/>
  <c r="AW63" i="31"/>
  <c r="AV63" i="31"/>
  <c r="AU63" i="31"/>
  <c r="AT63" i="31"/>
  <c r="AS63" i="31"/>
  <c r="AR63" i="31"/>
  <c r="AQ63" i="31"/>
  <c r="AP63" i="31"/>
  <c r="AO63" i="31"/>
  <c r="AN63" i="31"/>
  <c r="AM63" i="31"/>
  <c r="AL63" i="31"/>
  <c r="AK63" i="31"/>
  <c r="AJ63" i="31"/>
  <c r="AI63" i="31"/>
  <c r="AH63" i="31"/>
  <c r="AG63" i="31"/>
  <c r="AF63" i="31"/>
  <c r="AE63" i="31"/>
  <c r="AD63" i="31"/>
  <c r="AC63" i="31"/>
  <c r="AB63" i="31"/>
  <c r="AA63" i="31"/>
  <c r="Z63" i="31"/>
  <c r="Y63" i="31"/>
  <c r="X63" i="31"/>
  <c r="W63" i="31"/>
  <c r="V63" i="31"/>
  <c r="U63" i="31"/>
  <c r="T63" i="31"/>
  <c r="S63" i="31"/>
  <c r="R63" i="31"/>
  <c r="Q63" i="31"/>
  <c r="P63" i="31"/>
  <c r="O63" i="31"/>
  <c r="N63" i="31"/>
  <c r="M63" i="31"/>
  <c r="L63" i="31"/>
  <c r="K63" i="31"/>
  <c r="J63" i="31"/>
  <c r="I63" i="31"/>
  <c r="H63" i="31"/>
  <c r="BG62" i="31"/>
  <c r="BF62" i="31"/>
  <c r="BE62" i="31"/>
  <c r="BD62" i="31"/>
  <c r="BC62" i="31"/>
  <c r="BB62" i="31"/>
  <c r="BA62" i="31"/>
  <c r="AZ62" i="31"/>
  <c r="AY62" i="31"/>
  <c r="AX62" i="31"/>
  <c r="AW62" i="31"/>
  <c r="AV62" i="31"/>
  <c r="AU62" i="31"/>
  <c r="AT62" i="31"/>
  <c r="AS62" i="31"/>
  <c r="AR62" i="31"/>
  <c r="AQ62" i="31"/>
  <c r="AP62" i="31"/>
  <c r="AO62" i="31"/>
  <c r="AN62" i="31"/>
  <c r="AM62" i="31"/>
  <c r="AL62" i="31"/>
  <c r="AK62" i="31"/>
  <c r="AJ62" i="31"/>
  <c r="AI62" i="31"/>
  <c r="AH62" i="31"/>
  <c r="AG62" i="31"/>
  <c r="AF62" i="31"/>
  <c r="AE62" i="31"/>
  <c r="AD62" i="31"/>
  <c r="AC62" i="31"/>
  <c r="AB62" i="31"/>
  <c r="AA62" i="31"/>
  <c r="Z62" i="31"/>
  <c r="Y62" i="31"/>
  <c r="X62" i="31"/>
  <c r="W62" i="31"/>
  <c r="V62" i="31"/>
  <c r="U62" i="31"/>
  <c r="T62" i="31"/>
  <c r="S62" i="31"/>
  <c r="R62" i="31"/>
  <c r="Q62" i="31"/>
  <c r="P62" i="31"/>
  <c r="O62" i="31"/>
  <c r="N62" i="31"/>
  <c r="M62" i="31"/>
  <c r="L62" i="31"/>
  <c r="K62" i="31"/>
  <c r="J62" i="31"/>
  <c r="I62" i="31"/>
  <c r="H62" i="31"/>
  <c r="BG61" i="31"/>
  <c r="BF61" i="31"/>
  <c r="BE61" i="31"/>
  <c r="BD61" i="31"/>
  <c r="BC61" i="31"/>
  <c r="BB61" i="31"/>
  <c r="BA61" i="31"/>
  <c r="AZ61" i="31"/>
  <c r="AY61" i="31"/>
  <c r="AX61" i="31"/>
  <c r="AW61" i="31"/>
  <c r="AV61" i="31"/>
  <c r="AU61" i="31"/>
  <c r="AT61" i="31"/>
  <c r="AS61" i="31"/>
  <c r="AR61" i="31"/>
  <c r="AQ61" i="31"/>
  <c r="AP61" i="31"/>
  <c r="AO61" i="31"/>
  <c r="AN61" i="31"/>
  <c r="AM61" i="31"/>
  <c r="AL61" i="31"/>
  <c r="AK61" i="31"/>
  <c r="AJ61" i="31"/>
  <c r="AI61" i="31"/>
  <c r="AH61" i="31"/>
  <c r="AG61" i="31"/>
  <c r="AF61" i="31"/>
  <c r="AE61" i="31"/>
  <c r="AD61" i="31"/>
  <c r="AC61" i="31"/>
  <c r="AB61" i="31"/>
  <c r="AA61" i="31"/>
  <c r="Z61" i="31"/>
  <c r="Y61" i="31"/>
  <c r="X61" i="31"/>
  <c r="W61" i="31"/>
  <c r="V61" i="31"/>
  <c r="U61" i="31"/>
  <c r="T61" i="31"/>
  <c r="S61" i="31"/>
  <c r="R61" i="31"/>
  <c r="Q61" i="31"/>
  <c r="P61" i="31"/>
  <c r="O61" i="31"/>
  <c r="N61" i="31"/>
  <c r="M61" i="31"/>
  <c r="L61" i="31"/>
  <c r="K61" i="31"/>
  <c r="J61" i="31"/>
  <c r="I61" i="31"/>
  <c r="H61" i="31"/>
  <c r="BG60" i="31"/>
  <c r="BF60" i="31"/>
  <c r="BE60" i="31"/>
  <c r="BD60" i="31"/>
  <c r="BC60" i="31"/>
  <c r="BB60" i="31"/>
  <c r="BA60" i="31"/>
  <c r="AZ60" i="31"/>
  <c r="AY60" i="31"/>
  <c r="AX60" i="31"/>
  <c r="AW60" i="31"/>
  <c r="AV60" i="31"/>
  <c r="AU60" i="31"/>
  <c r="AT60" i="31"/>
  <c r="AS60" i="31"/>
  <c r="AR60" i="31"/>
  <c r="AQ60" i="31"/>
  <c r="AP60" i="31"/>
  <c r="AO60" i="31"/>
  <c r="AN60" i="31"/>
  <c r="AM60" i="31"/>
  <c r="AL60" i="31"/>
  <c r="AK60" i="31"/>
  <c r="AJ60" i="31"/>
  <c r="AI60" i="31"/>
  <c r="AH60" i="31"/>
  <c r="AG60" i="31"/>
  <c r="AF60" i="31"/>
  <c r="AE60" i="31"/>
  <c r="AD60" i="31"/>
  <c r="AC60" i="31"/>
  <c r="AB60" i="31"/>
  <c r="AA60" i="31"/>
  <c r="Z60" i="31"/>
  <c r="Y60" i="31"/>
  <c r="X60" i="31"/>
  <c r="W60" i="31"/>
  <c r="V60" i="31"/>
  <c r="U60" i="31"/>
  <c r="T60" i="31"/>
  <c r="S60" i="31"/>
  <c r="R60" i="31"/>
  <c r="Q60" i="31"/>
  <c r="P60" i="31"/>
  <c r="O60" i="31"/>
  <c r="N60" i="31"/>
  <c r="M60" i="31"/>
  <c r="L60" i="31"/>
  <c r="K60" i="31"/>
  <c r="J60" i="31"/>
  <c r="I60" i="31"/>
  <c r="H60" i="31"/>
  <c r="BG59" i="31"/>
  <c r="BF59" i="31"/>
  <c r="BE59" i="31"/>
  <c r="BD59" i="31"/>
  <c r="BC59" i="31"/>
  <c r="BB59" i="31"/>
  <c r="BA59" i="31"/>
  <c r="AZ59" i="31"/>
  <c r="AY59" i="31"/>
  <c r="AX59" i="31"/>
  <c r="AW59" i="31"/>
  <c r="AV59" i="31"/>
  <c r="AU59" i="31"/>
  <c r="AT59" i="31"/>
  <c r="AS59" i="31"/>
  <c r="AR59" i="31"/>
  <c r="AQ59" i="31"/>
  <c r="AP59" i="31"/>
  <c r="AO59" i="31"/>
  <c r="AN59" i="31"/>
  <c r="AM59" i="31"/>
  <c r="AL59" i="31"/>
  <c r="AK59" i="31"/>
  <c r="AJ59" i="31"/>
  <c r="AI59" i="31"/>
  <c r="AH59" i="31"/>
  <c r="AG59" i="31"/>
  <c r="AF59" i="31"/>
  <c r="AE59" i="31"/>
  <c r="AD59" i="31"/>
  <c r="AC59" i="31"/>
  <c r="AB59" i="31"/>
  <c r="AA59" i="31"/>
  <c r="Z59" i="31"/>
  <c r="Y59" i="31"/>
  <c r="X59" i="31"/>
  <c r="W59" i="31"/>
  <c r="V59" i="31"/>
  <c r="U59" i="31"/>
  <c r="T59" i="31"/>
  <c r="S59" i="31"/>
  <c r="R59" i="31"/>
  <c r="Q59" i="31"/>
  <c r="P59" i="31"/>
  <c r="O59" i="31"/>
  <c r="N59" i="31"/>
  <c r="M59" i="31"/>
  <c r="L59" i="31"/>
  <c r="K59" i="31"/>
  <c r="J59" i="31"/>
  <c r="I59" i="31"/>
  <c r="H59" i="31"/>
  <c r="BG58" i="31"/>
  <c r="BF58" i="31"/>
  <c r="BE58" i="31"/>
  <c r="BD58" i="31"/>
  <c r="BC58" i="31"/>
  <c r="BB58" i="31"/>
  <c r="BA58" i="31"/>
  <c r="AZ58" i="31"/>
  <c r="AY58" i="31"/>
  <c r="AX58" i="31"/>
  <c r="AW58" i="31"/>
  <c r="AV58" i="31"/>
  <c r="AU58" i="31"/>
  <c r="AT58" i="31"/>
  <c r="AS58" i="31"/>
  <c r="AR58" i="31"/>
  <c r="AQ58" i="31"/>
  <c r="AP58" i="31"/>
  <c r="AO58" i="31"/>
  <c r="AN58" i="31"/>
  <c r="AM58" i="31"/>
  <c r="AL58" i="31"/>
  <c r="AK58" i="31"/>
  <c r="AJ58" i="31"/>
  <c r="AI58" i="31"/>
  <c r="AH58" i="31"/>
  <c r="AG58" i="31"/>
  <c r="AF58" i="31"/>
  <c r="AE58" i="31"/>
  <c r="AD58" i="31"/>
  <c r="AC58" i="31"/>
  <c r="AB58" i="31"/>
  <c r="AA58" i="31"/>
  <c r="Z58" i="31"/>
  <c r="Y58" i="31"/>
  <c r="X58" i="31"/>
  <c r="W58" i="31"/>
  <c r="V58" i="31"/>
  <c r="U58" i="31"/>
  <c r="T58" i="31"/>
  <c r="S58" i="31"/>
  <c r="R58" i="31"/>
  <c r="Q58" i="31"/>
  <c r="P58" i="31"/>
  <c r="O58" i="31"/>
  <c r="N58" i="31"/>
  <c r="M58" i="31"/>
  <c r="L58" i="31"/>
  <c r="K58" i="31"/>
  <c r="J58" i="31"/>
  <c r="I58" i="31"/>
  <c r="H58" i="31"/>
  <c r="BG57" i="31"/>
  <c r="BF57" i="31"/>
  <c r="BE57" i="31"/>
  <c r="BD57" i="31"/>
  <c r="BC57" i="31"/>
  <c r="BB57" i="31"/>
  <c r="BA57" i="31"/>
  <c r="AZ57" i="31"/>
  <c r="AY57" i="31"/>
  <c r="AX57" i="31"/>
  <c r="AW57" i="31"/>
  <c r="AV57" i="31"/>
  <c r="AU57" i="31"/>
  <c r="AT57" i="31"/>
  <c r="AS57" i="31"/>
  <c r="AR57" i="31"/>
  <c r="AQ57" i="31"/>
  <c r="AP57" i="31"/>
  <c r="AO57" i="31"/>
  <c r="AN57" i="31"/>
  <c r="AM57" i="31"/>
  <c r="AL57" i="31"/>
  <c r="AK57" i="31"/>
  <c r="AJ57" i="31"/>
  <c r="AI57" i="31"/>
  <c r="AH57" i="31"/>
  <c r="AG57" i="31"/>
  <c r="AF57" i="31"/>
  <c r="AE57" i="31"/>
  <c r="AD57" i="31"/>
  <c r="AC57" i="31"/>
  <c r="AB57" i="31"/>
  <c r="AA57" i="31"/>
  <c r="Z57" i="31"/>
  <c r="Y57" i="31"/>
  <c r="X57" i="31"/>
  <c r="W57" i="31"/>
  <c r="V57" i="31"/>
  <c r="U57" i="31"/>
  <c r="T57" i="31"/>
  <c r="S57" i="31"/>
  <c r="R57" i="31"/>
  <c r="Q57" i="31"/>
  <c r="P57" i="31"/>
  <c r="O57" i="31"/>
  <c r="N57" i="31"/>
  <c r="M57" i="31"/>
  <c r="L57" i="31"/>
  <c r="K57" i="31"/>
  <c r="J57" i="31"/>
  <c r="I57" i="31"/>
  <c r="H57" i="31"/>
  <c r="BG56" i="31"/>
  <c r="BF56" i="31"/>
  <c r="BE56" i="31"/>
  <c r="BD56" i="31"/>
  <c r="BC56" i="31"/>
  <c r="BB56" i="31"/>
  <c r="BA56" i="31"/>
  <c r="AZ56" i="31"/>
  <c r="AY56" i="31"/>
  <c r="AX56" i="31"/>
  <c r="AW56" i="31"/>
  <c r="AV56" i="31"/>
  <c r="AU56" i="31"/>
  <c r="AT56" i="31"/>
  <c r="AS56" i="31"/>
  <c r="AR56" i="31"/>
  <c r="AQ56" i="31"/>
  <c r="AP56" i="31"/>
  <c r="AO56" i="31"/>
  <c r="AN56" i="31"/>
  <c r="AM56" i="31"/>
  <c r="AL56" i="31"/>
  <c r="AK56" i="31"/>
  <c r="AJ56" i="31"/>
  <c r="AI56" i="31"/>
  <c r="AH56" i="31"/>
  <c r="AG56" i="31"/>
  <c r="AF56" i="31"/>
  <c r="AE56" i="31"/>
  <c r="AD56" i="31"/>
  <c r="AC56" i="31"/>
  <c r="AB56" i="31"/>
  <c r="AA56" i="31"/>
  <c r="Z56" i="31"/>
  <c r="Y56" i="31"/>
  <c r="X56" i="31"/>
  <c r="W56" i="31"/>
  <c r="V56" i="31"/>
  <c r="U56" i="31"/>
  <c r="T56" i="31"/>
  <c r="S56" i="31"/>
  <c r="R56" i="31"/>
  <c r="Q56" i="31"/>
  <c r="P56" i="31"/>
  <c r="O56" i="31"/>
  <c r="N56" i="31"/>
  <c r="M56" i="31"/>
  <c r="L56" i="31"/>
  <c r="K56" i="31"/>
  <c r="J56" i="31"/>
  <c r="I56" i="31"/>
  <c r="H56" i="31"/>
  <c r="BG55" i="31"/>
  <c r="BF55" i="31"/>
  <c r="BE55" i="31"/>
  <c r="BD55" i="31"/>
  <c r="BC55" i="31"/>
  <c r="BB55" i="31"/>
  <c r="BA55" i="31"/>
  <c r="AZ55" i="31"/>
  <c r="AY55" i="31"/>
  <c r="AX55" i="31"/>
  <c r="AW55" i="31"/>
  <c r="AV55" i="31"/>
  <c r="AU55" i="31"/>
  <c r="AT55" i="31"/>
  <c r="AS55" i="31"/>
  <c r="AR55" i="31"/>
  <c r="AQ55" i="31"/>
  <c r="AP55" i="31"/>
  <c r="AO55" i="31"/>
  <c r="AN55" i="31"/>
  <c r="AM55" i="31"/>
  <c r="AL55" i="31"/>
  <c r="AK55" i="31"/>
  <c r="AJ55" i="31"/>
  <c r="AI55" i="31"/>
  <c r="AH55" i="31"/>
  <c r="AG55" i="31"/>
  <c r="AF55" i="31"/>
  <c r="AE55" i="31"/>
  <c r="AD55" i="31"/>
  <c r="AC55" i="31"/>
  <c r="AB55" i="31"/>
  <c r="AA55" i="31"/>
  <c r="Z55" i="31"/>
  <c r="Y55" i="31"/>
  <c r="X55" i="31"/>
  <c r="W55" i="31"/>
  <c r="V55" i="31"/>
  <c r="U55" i="31"/>
  <c r="T55" i="31"/>
  <c r="S55" i="31"/>
  <c r="R55" i="31"/>
  <c r="Q55" i="31"/>
  <c r="P55" i="31"/>
  <c r="O55" i="31"/>
  <c r="N55" i="31"/>
  <c r="M55" i="31"/>
  <c r="L55" i="31"/>
  <c r="K55" i="31"/>
  <c r="J55" i="31"/>
  <c r="I55" i="31"/>
  <c r="H55" i="31"/>
  <c r="BG54" i="31"/>
  <c r="BF54" i="31"/>
  <c r="BE54" i="31"/>
  <c r="BD54" i="31"/>
  <c r="BC54" i="31"/>
  <c r="BB54" i="31"/>
  <c r="BA54" i="31"/>
  <c r="AZ54" i="31"/>
  <c r="AY54" i="31"/>
  <c r="AX54" i="31"/>
  <c r="AW54" i="31"/>
  <c r="AV54" i="31"/>
  <c r="AU54" i="31"/>
  <c r="AT54" i="31"/>
  <c r="AS54" i="31"/>
  <c r="AR54" i="31"/>
  <c r="AQ54" i="31"/>
  <c r="AP54" i="31"/>
  <c r="AO54" i="31"/>
  <c r="AN54" i="31"/>
  <c r="AM54" i="31"/>
  <c r="AL54" i="31"/>
  <c r="AK54" i="31"/>
  <c r="AJ54" i="31"/>
  <c r="AI54" i="31"/>
  <c r="AH54" i="31"/>
  <c r="AG54" i="31"/>
  <c r="AF54" i="31"/>
  <c r="AE54" i="31"/>
  <c r="AD54" i="31"/>
  <c r="AC54" i="31"/>
  <c r="AB54" i="31"/>
  <c r="AA54" i="31"/>
  <c r="Z54" i="31"/>
  <c r="Y54" i="31"/>
  <c r="X54" i="31"/>
  <c r="W54" i="31"/>
  <c r="V54" i="31"/>
  <c r="U54" i="31"/>
  <c r="T54" i="31"/>
  <c r="S54" i="31"/>
  <c r="R54" i="31"/>
  <c r="Q54" i="31"/>
  <c r="P54" i="31"/>
  <c r="O54" i="31"/>
  <c r="N54" i="31"/>
  <c r="M54" i="31"/>
  <c r="L54" i="31"/>
  <c r="K54" i="31"/>
  <c r="J54" i="31"/>
  <c r="I54" i="31"/>
  <c r="H54" i="31"/>
  <c r="BG53" i="31"/>
  <c r="BF53" i="31"/>
  <c r="BE53" i="31"/>
  <c r="BD53" i="31"/>
  <c r="BC53" i="31"/>
  <c r="BB53" i="31"/>
  <c r="BA53" i="31"/>
  <c r="AZ53" i="31"/>
  <c r="AY53" i="31"/>
  <c r="AX53" i="31"/>
  <c r="AW53" i="31"/>
  <c r="AV53" i="31"/>
  <c r="AU53" i="31"/>
  <c r="AT53" i="31"/>
  <c r="AS53" i="31"/>
  <c r="AR53" i="31"/>
  <c r="AQ53" i="31"/>
  <c r="AP53" i="31"/>
  <c r="AO53" i="31"/>
  <c r="AN53" i="31"/>
  <c r="AM53" i="31"/>
  <c r="AL53" i="31"/>
  <c r="AK53" i="31"/>
  <c r="AJ53" i="31"/>
  <c r="AI53" i="31"/>
  <c r="AH53" i="31"/>
  <c r="AG53" i="31"/>
  <c r="AF53" i="31"/>
  <c r="AE53" i="31"/>
  <c r="AD53" i="31"/>
  <c r="AC53" i="31"/>
  <c r="AB53" i="31"/>
  <c r="AA53" i="31"/>
  <c r="Z53" i="31"/>
  <c r="Y53" i="31"/>
  <c r="X53" i="31"/>
  <c r="W53" i="31"/>
  <c r="V53" i="31"/>
  <c r="U53" i="31"/>
  <c r="T53" i="31"/>
  <c r="S53" i="31"/>
  <c r="R53" i="31"/>
  <c r="Q53" i="31"/>
  <c r="P53" i="31"/>
  <c r="O53" i="31"/>
  <c r="N53" i="31"/>
  <c r="M53" i="31"/>
  <c r="L53" i="31"/>
  <c r="K53" i="31"/>
  <c r="J53" i="31"/>
  <c r="I53" i="31"/>
  <c r="H53" i="31"/>
  <c r="BG52" i="31"/>
  <c r="BF52" i="31"/>
  <c r="BE52" i="31"/>
  <c r="BD52" i="31"/>
  <c r="BC52" i="31"/>
  <c r="BB52" i="31"/>
  <c r="BA52" i="31"/>
  <c r="AZ52" i="31"/>
  <c r="AY52" i="31"/>
  <c r="AX52" i="31"/>
  <c r="AW52" i="31"/>
  <c r="AV52" i="31"/>
  <c r="AU52" i="31"/>
  <c r="AT52" i="31"/>
  <c r="AS52" i="31"/>
  <c r="AR52" i="31"/>
  <c r="AQ52" i="31"/>
  <c r="AP52" i="31"/>
  <c r="AO52" i="31"/>
  <c r="AN52" i="31"/>
  <c r="AM52" i="31"/>
  <c r="AL52" i="31"/>
  <c r="AK52" i="31"/>
  <c r="AJ52" i="31"/>
  <c r="AI52" i="31"/>
  <c r="AH52" i="31"/>
  <c r="AG52" i="31"/>
  <c r="AF52" i="31"/>
  <c r="AE52" i="31"/>
  <c r="AD52" i="31"/>
  <c r="AC52" i="31"/>
  <c r="AB52" i="31"/>
  <c r="AA52" i="31"/>
  <c r="Z52" i="31"/>
  <c r="Y52" i="31"/>
  <c r="X52" i="31"/>
  <c r="W52" i="31"/>
  <c r="V52" i="31"/>
  <c r="U52" i="31"/>
  <c r="T52" i="31"/>
  <c r="S52" i="31"/>
  <c r="R52" i="31"/>
  <c r="Q52" i="31"/>
  <c r="P52" i="31"/>
  <c r="O52" i="31"/>
  <c r="N52" i="31"/>
  <c r="M52" i="31"/>
  <c r="L52" i="31"/>
  <c r="K52" i="31"/>
  <c r="J52" i="31"/>
  <c r="I52" i="31"/>
  <c r="H52" i="31"/>
  <c r="BG51" i="31"/>
  <c r="BF51" i="31"/>
  <c r="BE51" i="31"/>
  <c r="BD51" i="31"/>
  <c r="BC51" i="31"/>
  <c r="BB51" i="31"/>
  <c r="BA51" i="31"/>
  <c r="AZ51" i="31"/>
  <c r="AY51" i="31"/>
  <c r="AX51" i="31"/>
  <c r="AW51" i="31"/>
  <c r="AV51" i="31"/>
  <c r="AU51" i="31"/>
  <c r="AT51" i="31"/>
  <c r="AS51" i="31"/>
  <c r="AR51" i="31"/>
  <c r="AQ51" i="31"/>
  <c r="AP51" i="31"/>
  <c r="AO51" i="31"/>
  <c r="AN51" i="31"/>
  <c r="AM51" i="31"/>
  <c r="AL51" i="31"/>
  <c r="AK51" i="31"/>
  <c r="AJ51" i="31"/>
  <c r="AI51" i="31"/>
  <c r="AH51" i="31"/>
  <c r="AG51" i="31"/>
  <c r="AF51" i="31"/>
  <c r="AE51" i="31"/>
  <c r="AD51" i="31"/>
  <c r="AC51" i="31"/>
  <c r="AB51" i="31"/>
  <c r="AA51" i="31"/>
  <c r="Z51" i="31"/>
  <c r="Y51" i="31"/>
  <c r="X51" i="31"/>
  <c r="W51" i="31"/>
  <c r="V51" i="31"/>
  <c r="U51" i="31"/>
  <c r="T51" i="31"/>
  <c r="S51" i="31"/>
  <c r="R51" i="31"/>
  <c r="Q51" i="31"/>
  <c r="P51" i="31"/>
  <c r="O51" i="31"/>
  <c r="N51" i="31"/>
  <c r="M51" i="31"/>
  <c r="L51" i="31"/>
  <c r="K51" i="31"/>
  <c r="J51" i="31"/>
  <c r="I51" i="31"/>
  <c r="H51" i="31"/>
  <c r="BG50" i="31"/>
  <c r="BF50" i="31"/>
  <c r="BE50" i="31"/>
  <c r="BD50" i="31"/>
  <c r="BC50" i="31"/>
  <c r="BB50" i="31"/>
  <c r="BA50" i="31"/>
  <c r="AZ50" i="31"/>
  <c r="AY50" i="31"/>
  <c r="AX50" i="31"/>
  <c r="AW50" i="31"/>
  <c r="AV50" i="31"/>
  <c r="AU50" i="31"/>
  <c r="AT50" i="31"/>
  <c r="AS50" i="31"/>
  <c r="AR50" i="31"/>
  <c r="AQ50" i="31"/>
  <c r="AP50" i="31"/>
  <c r="AO50" i="31"/>
  <c r="AN50" i="31"/>
  <c r="AM50" i="31"/>
  <c r="AL50" i="31"/>
  <c r="AK50" i="31"/>
  <c r="AJ50" i="31"/>
  <c r="AI50" i="31"/>
  <c r="AH50" i="31"/>
  <c r="AG50" i="3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BG49" i="31"/>
  <c r="BF49" i="31"/>
  <c r="BE49" i="31"/>
  <c r="BD49" i="31"/>
  <c r="BC49" i="31"/>
  <c r="BB49" i="31"/>
  <c r="BA49" i="31"/>
  <c r="AZ49" i="31"/>
  <c r="AY49" i="31"/>
  <c r="AX49" i="31"/>
  <c r="AW49" i="31"/>
  <c r="AV49" i="31"/>
  <c r="AU49" i="31"/>
  <c r="AT49" i="31"/>
  <c r="AS49" i="31"/>
  <c r="AR49" i="31"/>
  <c r="AQ49" i="31"/>
  <c r="AP49" i="31"/>
  <c r="AO49" i="31"/>
  <c r="AN49" i="31"/>
  <c r="AM49" i="31"/>
  <c r="AL49" i="31"/>
  <c r="AK49" i="31"/>
  <c r="AJ49" i="31"/>
  <c r="AI49" i="31"/>
  <c r="AH49" i="31"/>
  <c r="AG49" i="31"/>
  <c r="AF49" i="31"/>
  <c r="AE49" i="31"/>
  <c r="AD49" i="31"/>
  <c r="AC49" i="31"/>
  <c r="AB49" i="31"/>
  <c r="AA49" i="31"/>
  <c r="Z49" i="31"/>
  <c r="Y49" i="31"/>
  <c r="X49" i="31"/>
  <c r="W49" i="31"/>
  <c r="V49" i="31"/>
  <c r="U49" i="31"/>
  <c r="T49" i="31"/>
  <c r="S49" i="31"/>
  <c r="R49" i="31"/>
  <c r="Q49" i="31"/>
  <c r="P49" i="31"/>
  <c r="O49" i="31"/>
  <c r="N49" i="31"/>
  <c r="M49" i="31"/>
  <c r="L49" i="31"/>
  <c r="K49" i="31"/>
  <c r="J49" i="31"/>
  <c r="I49" i="31"/>
  <c r="H49" i="31"/>
  <c r="BG48" i="31"/>
  <c r="BF48" i="31"/>
  <c r="BE48" i="31"/>
  <c r="BD48" i="31"/>
  <c r="BC48" i="31"/>
  <c r="BB48" i="31"/>
  <c r="BA48" i="31"/>
  <c r="AZ48" i="31"/>
  <c r="AY48" i="31"/>
  <c r="AX48" i="31"/>
  <c r="AW48" i="31"/>
  <c r="AV48" i="31"/>
  <c r="AU48" i="31"/>
  <c r="AT48" i="31"/>
  <c r="AS48" i="31"/>
  <c r="AR48" i="31"/>
  <c r="AQ48" i="31"/>
  <c r="AP48" i="31"/>
  <c r="AO48" i="31"/>
  <c r="AN48" i="31"/>
  <c r="AM48" i="31"/>
  <c r="AL48" i="31"/>
  <c r="AK48" i="31"/>
  <c r="AJ48" i="31"/>
  <c r="AI48" i="31"/>
  <c r="AH48" i="31"/>
  <c r="AG48" i="31"/>
  <c r="AF48" i="31"/>
  <c r="AE48" i="31"/>
  <c r="AD48" i="31"/>
  <c r="AC48" i="31"/>
  <c r="AB48" i="31"/>
  <c r="AA48" i="31"/>
  <c r="Z48" i="31"/>
  <c r="Y48" i="31"/>
  <c r="X48" i="31"/>
  <c r="W48" i="31"/>
  <c r="V48" i="31"/>
  <c r="U48" i="31"/>
  <c r="T48" i="31"/>
  <c r="S48" i="31"/>
  <c r="R48" i="31"/>
  <c r="Q48" i="31"/>
  <c r="P48" i="31"/>
  <c r="O48" i="31"/>
  <c r="N48" i="31"/>
  <c r="M48" i="31"/>
  <c r="L48" i="31"/>
  <c r="K48" i="31"/>
  <c r="J48" i="31"/>
  <c r="I48" i="31"/>
  <c r="H48" i="31"/>
  <c r="BG47" i="31"/>
  <c r="BF47" i="31"/>
  <c r="BE47" i="31"/>
  <c r="BD47" i="31"/>
  <c r="BC47" i="31"/>
  <c r="BB47" i="31"/>
  <c r="BA47" i="31"/>
  <c r="AZ47" i="31"/>
  <c r="AY47" i="31"/>
  <c r="AX47" i="31"/>
  <c r="AW47" i="31"/>
  <c r="AV47" i="31"/>
  <c r="AU47" i="31"/>
  <c r="AT47" i="31"/>
  <c r="AS47" i="31"/>
  <c r="AR47" i="31"/>
  <c r="AQ47" i="31"/>
  <c r="AP47" i="31"/>
  <c r="AO47" i="31"/>
  <c r="AN47" i="31"/>
  <c r="AM47" i="31"/>
  <c r="AL47" i="31"/>
  <c r="AK47" i="31"/>
  <c r="AJ47" i="31"/>
  <c r="AI47" i="31"/>
  <c r="AH47" i="31"/>
  <c r="AG47" i="31"/>
  <c r="AF47" i="31"/>
  <c r="AE47" i="31"/>
  <c r="AD47" i="31"/>
  <c r="AC47" i="31"/>
  <c r="AB47" i="31"/>
  <c r="AA47" i="31"/>
  <c r="Z47" i="31"/>
  <c r="Y47" i="31"/>
  <c r="X47" i="31"/>
  <c r="W47" i="31"/>
  <c r="V47" i="31"/>
  <c r="U47" i="31"/>
  <c r="T47" i="31"/>
  <c r="S47" i="31"/>
  <c r="R47" i="31"/>
  <c r="Q47" i="31"/>
  <c r="P47" i="31"/>
  <c r="O47" i="31"/>
  <c r="N47" i="31"/>
  <c r="M47" i="31"/>
  <c r="L47" i="31"/>
  <c r="K47" i="31"/>
  <c r="J47" i="31"/>
  <c r="I47" i="31"/>
  <c r="H47" i="31"/>
  <c r="BG46" i="31"/>
  <c r="BF46" i="31"/>
  <c r="BE46" i="31"/>
  <c r="BD46" i="31"/>
  <c r="BC46" i="31"/>
  <c r="BB46" i="31"/>
  <c r="BA46" i="31"/>
  <c r="AZ46" i="31"/>
  <c r="AY46" i="31"/>
  <c r="AX46" i="31"/>
  <c r="AW46" i="31"/>
  <c r="AV46" i="31"/>
  <c r="AU46" i="31"/>
  <c r="AT46" i="31"/>
  <c r="AS46" i="31"/>
  <c r="AR46" i="31"/>
  <c r="AQ46" i="31"/>
  <c r="AP46" i="31"/>
  <c r="AO46" i="31"/>
  <c r="AN46" i="31"/>
  <c r="AM46" i="31"/>
  <c r="AL46" i="31"/>
  <c r="AK46" i="31"/>
  <c r="AJ46" i="31"/>
  <c r="AI46" i="31"/>
  <c r="AH46" i="31"/>
  <c r="AG46" i="31"/>
  <c r="AF46" i="31"/>
  <c r="AE46" i="31"/>
  <c r="AD46" i="31"/>
  <c r="AC46" i="31"/>
  <c r="AB46" i="31"/>
  <c r="AA46" i="31"/>
  <c r="Z46" i="31"/>
  <c r="Y46" i="31"/>
  <c r="X46" i="31"/>
  <c r="W46" i="31"/>
  <c r="V46" i="31"/>
  <c r="U46" i="31"/>
  <c r="T46" i="31"/>
  <c r="S46" i="31"/>
  <c r="R46" i="31"/>
  <c r="Q46" i="31"/>
  <c r="P46" i="31"/>
  <c r="O46" i="31"/>
  <c r="N46" i="31"/>
  <c r="M46" i="31"/>
  <c r="L46" i="31"/>
  <c r="K46" i="31"/>
  <c r="J46" i="31"/>
  <c r="I46" i="31"/>
  <c r="H46" i="31"/>
  <c r="BG45" i="31"/>
  <c r="BF45" i="31"/>
  <c r="BE45" i="31"/>
  <c r="BD45" i="31"/>
  <c r="BC45" i="31"/>
  <c r="BB45" i="31"/>
  <c r="BA45" i="31"/>
  <c r="AZ45" i="31"/>
  <c r="AY45" i="31"/>
  <c r="AX45" i="31"/>
  <c r="AW45" i="31"/>
  <c r="AV45" i="31"/>
  <c r="AU45" i="31"/>
  <c r="AT45" i="31"/>
  <c r="AS45" i="31"/>
  <c r="AR45" i="31"/>
  <c r="AQ45" i="31"/>
  <c r="AP45" i="31"/>
  <c r="AO45" i="31"/>
  <c r="AN45" i="31"/>
  <c r="AM45" i="31"/>
  <c r="AL45" i="31"/>
  <c r="AK45" i="31"/>
  <c r="AJ45" i="31"/>
  <c r="AI45" i="31"/>
  <c r="AH45" i="31"/>
  <c r="AG45" i="31"/>
  <c r="AF45" i="31"/>
  <c r="AE45" i="31"/>
  <c r="AD45" i="31"/>
  <c r="AC45" i="31"/>
  <c r="AB45" i="31"/>
  <c r="AA45" i="31"/>
  <c r="Z45" i="31"/>
  <c r="Y45" i="31"/>
  <c r="X45" i="31"/>
  <c r="W45" i="31"/>
  <c r="V45" i="31"/>
  <c r="U45" i="31"/>
  <c r="T45" i="31"/>
  <c r="S45" i="31"/>
  <c r="R45" i="31"/>
  <c r="Q45" i="31"/>
  <c r="P45" i="31"/>
  <c r="O45" i="31"/>
  <c r="N45" i="31"/>
  <c r="M45" i="31"/>
  <c r="L45" i="31"/>
  <c r="K45" i="31"/>
  <c r="J45" i="31"/>
  <c r="I45" i="31"/>
  <c r="H45" i="31"/>
  <c r="BG44" i="31"/>
  <c r="BF44" i="31"/>
  <c r="BE44" i="31"/>
  <c r="BD44" i="31"/>
  <c r="BC44" i="31"/>
  <c r="BB44" i="31"/>
  <c r="BA44" i="31"/>
  <c r="AZ44" i="31"/>
  <c r="AY44" i="31"/>
  <c r="AX44" i="31"/>
  <c r="AW44" i="31"/>
  <c r="AV44" i="31"/>
  <c r="AU44" i="31"/>
  <c r="AT44" i="31"/>
  <c r="AS44" i="31"/>
  <c r="AR44" i="31"/>
  <c r="AQ44" i="31"/>
  <c r="AP44" i="31"/>
  <c r="AO44" i="31"/>
  <c r="AN44" i="31"/>
  <c r="AM44" i="31"/>
  <c r="AL44" i="31"/>
  <c r="AK44" i="31"/>
  <c r="AJ44" i="31"/>
  <c r="AI44" i="31"/>
  <c r="AH44" i="31"/>
  <c r="AG44" i="31"/>
  <c r="AF44" i="31"/>
  <c r="AE44" i="31"/>
  <c r="AD44" i="31"/>
  <c r="AC44" i="31"/>
  <c r="AB44" i="31"/>
  <c r="AA44" i="31"/>
  <c r="Z44" i="31"/>
  <c r="Y44" i="31"/>
  <c r="X44" i="31"/>
  <c r="W44" i="31"/>
  <c r="V44" i="31"/>
  <c r="U44" i="31"/>
  <c r="T44" i="31"/>
  <c r="S44" i="31"/>
  <c r="R44" i="31"/>
  <c r="Q44" i="31"/>
  <c r="P44" i="31"/>
  <c r="O44" i="31"/>
  <c r="N44" i="31"/>
  <c r="M44" i="31"/>
  <c r="L44" i="31"/>
  <c r="K44" i="31"/>
  <c r="J44" i="31"/>
  <c r="I44" i="31"/>
  <c r="H44" i="31"/>
  <c r="BG43" i="31"/>
  <c r="BF43" i="31"/>
  <c r="BE43" i="31"/>
  <c r="BD43" i="31"/>
  <c r="BC43" i="31"/>
  <c r="BB43" i="31"/>
  <c r="BA43" i="31"/>
  <c r="AZ43" i="31"/>
  <c r="AY43" i="31"/>
  <c r="AX43" i="31"/>
  <c r="AW43" i="31"/>
  <c r="AV43" i="31"/>
  <c r="AU43" i="31"/>
  <c r="AT43" i="31"/>
  <c r="AS43" i="31"/>
  <c r="AR43" i="31"/>
  <c r="AQ43" i="31"/>
  <c r="AP43" i="31"/>
  <c r="AO43" i="31"/>
  <c r="AN43" i="31"/>
  <c r="AM43" i="31"/>
  <c r="AL43" i="31"/>
  <c r="AK43" i="31"/>
  <c r="AJ43" i="31"/>
  <c r="AI43" i="31"/>
  <c r="AH43" i="31"/>
  <c r="AG43" i="31"/>
  <c r="AF43" i="31"/>
  <c r="AE43" i="31"/>
  <c r="AD43" i="31"/>
  <c r="AC43" i="31"/>
  <c r="AB43" i="31"/>
  <c r="AA43" i="31"/>
  <c r="Z43" i="31"/>
  <c r="Y43" i="31"/>
  <c r="X43" i="31"/>
  <c r="W43" i="31"/>
  <c r="V43" i="31"/>
  <c r="U43" i="31"/>
  <c r="T43" i="31"/>
  <c r="S43" i="31"/>
  <c r="R43" i="31"/>
  <c r="Q43" i="31"/>
  <c r="P43" i="31"/>
  <c r="O43" i="31"/>
  <c r="N43" i="31"/>
  <c r="M43" i="31"/>
  <c r="L43" i="31"/>
  <c r="K43" i="31"/>
  <c r="J43" i="31"/>
  <c r="I43" i="31"/>
  <c r="H43" i="31"/>
  <c r="BG42" i="31"/>
  <c r="BF42" i="31"/>
  <c r="BE42" i="31"/>
  <c r="BD42" i="31"/>
  <c r="BC42" i="31"/>
  <c r="BB42" i="31"/>
  <c r="BA42" i="31"/>
  <c r="AZ42" i="31"/>
  <c r="AY42" i="31"/>
  <c r="AX42" i="31"/>
  <c r="AW42" i="31"/>
  <c r="AV42" i="31"/>
  <c r="AU42" i="31"/>
  <c r="AT42" i="31"/>
  <c r="AS42" i="31"/>
  <c r="AR42" i="31"/>
  <c r="AQ42" i="31"/>
  <c r="AP42" i="31"/>
  <c r="AO42" i="31"/>
  <c r="AN42" i="31"/>
  <c r="AM42" i="31"/>
  <c r="AL42" i="31"/>
  <c r="AK42" i="31"/>
  <c r="AJ42" i="31"/>
  <c r="AI42" i="31"/>
  <c r="AH42" i="31"/>
  <c r="AG42" i="31"/>
  <c r="AF42" i="31"/>
  <c r="AE42" i="31"/>
  <c r="AD42" i="31"/>
  <c r="AC42" i="31"/>
  <c r="AB42" i="31"/>
  <c r="AA42" i="31"/>
  <c r="Z42" i="31"/>
  <c r="Y42" i="31"/>
  <c r="X42" i="31"/>
  <c r="W42" i="31"/>
  <c r="V42" i="31"/>
  <c r="U42" i="31"/>
  <c r="T42" i="31"/>
  <c r="S42" i="31"/>
  <c r="R42" i="31"/>
  <c r="Q42" i="31"/>
  <c r="P42" i="31"/>
  <c r="O42" i="31"/>
  <c r="N42" i="31"/>
  <c r="M42" i="31"/>
  <c r="L42" i="31"/>
  <c r="K42" i="31"/>
  <c r="J42" i="31"/>
  <c r="I42" i="31"/>
  <c r="H42" i="31"/>
  <c r="BG41" i="31"/>
  <c r="BF41" i="31"/>
  <c r="BE41" i="31"/>
  <c r="BD41" i="31"/>
  <c r="BC41" i="31"/>
  <c r="BB41" i="31"/>
  <c r="BA41" i="31"/>
  <c r="AZ41" i="31"/>
  <c r="AY41" i="31"/>
  <c r="AX41" i="31"/>
  <c r="AW41" i="31"/>
  <c r="AV41" i="31"/>
  <c r="AU41" i="31"/>
  <c r="AT41" i="31"/>
  <c r="AS41" i="31"/>
  <c r="AR41" i="31"/>
  <c r="AQ41" i="31"/>
  <c r="AP41" i="31"/>
  <c r="AO41" i="31"/>
  <c r="AN41" i="31"/>
  <c r="AM41" i="31"/>
  <c r="AL41" i="31"/>
  <c r="AK41" i="31"/>
  <c r="AJ41" i="31"/>
  <c r="AI41" i="31"/>
  <c r="AH41" i="31"/>
  <c r="AG41" i="31"/>
  <c r="AF41" i="31"/>
  <c r="AE41" i="31"/>
  <c r="AD41" i="31"/>
  <c r="AC41" i="31"/>
  <c r="AB41" i="31"/>
  <c r="AA41" i="31"/>
  <c r="Z41" i="31"/>
  <c r="Y41" i="31"/>
  <c r="X41" i="31"/>
  <c r="W41" i="31"/>
  <c r="V41" i="31"/>
  <c r="U41" i="31"/>
  <c r="T41" i="31"/>
  <c r="S41" i="31"/>
  <c r="R41" i="31"/>
  <c r="Q41" i="31"/>
  <c r="P41" i="31"/>
  <c r="O41" i="31"/>
  <c r="N41" i="31"/>
  <c r="M41" i="31"/>
  <c r="L41" i="31"/>
  <c r="K41" i="31"/>
  <c r="J41" i="31"/>
  <c r="I41" i="31"/>
  <c r="H41" i="31"/>
  <c r="BG40" i="31"/>
  <c r="BF40" i="31"/>
  <c r="BE40" i="31"/>
  <c r="BD40" i="31"/>
  <c r="BC40" i="31"/>
  <c r="BB40" i="31"/>
  <c r="BA40" i="31"/>
  <c r="AZ40" i="31"/>
  <c r="AY40" i="31"/>
  <c r="AX40" i="31"/>
  <c r="AW40" i="31"/>
  <c r="AV40" i="31"/>
  <c r="AU40" i="31"/>
  <c r="AT40" i="31"/>
  <c r="AS40" i="31"/>
  <c r="AR40" i="31"/>
  <c r="AQ40" i="31"/>
  <c r="AP40" i="31"/>
  <c r="AO40" i="31"/>
  <c r="AN40" i="31"/>
  <c r="AM40" i="31"/>
  <c r="AL40" i="31"/>
  <c r="AK40" i="31"/>
  <c r="AJ40" i="31"/>
  <c r="AI40" i="31"/>
  <c r="AH40" i="31"/>
  <c r="AG40" i="31"/>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BG39" i="31"/>
  <c r="BF39" i="31"/>
  <c r="BE39" i="31"/>
  <c r="BD39" i="31"/>
  <c r="BC39" i="31"/>
  <c r="BB39" i="31"/>
  <c r="BA39" i="31"/>
  <c r="AZ39" i="31"/>
  <c r="AY39" i="31"/>
  <c r="AX39" i="31"/>
  <c r="AW39" i="31"/>
  <c r="AV39" i="31"/>
  <c r="AU39" i="31"/>
  <c r="AT39" i="31"/>
  <c r="AS39" i="31"/>
  <c r="AR39" i="31"/>
  <c r="AQ39" i="31"/>
  <c r="AP39"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N39" i="31"/>
  <c r="M39" i="31"/>
  <c r="L39" i="31"/>
  <c r="K39" i="31"/>
  <c r="J39" i="31"/>
  <c r="I39" i="31"/>
  <c r="H39" i="31"/>
  <c r="BG38" i="31"/>
  <c r="BF38" i="31"/>
  <c r="BE38" i="31"/>
  <c r="BD38" i="31"/>
  <c r="BC38" i="31"/>
  <c r="BB38" i="31"/>
  <c r="BA38" i="31"/>
  <c r="AZ38" i="31"/>
  <c r="AY38" i="31"/>
  <c r="AX38" i="31"/>
  <c r="AW38" i="31"/>
  <c r="AV38" i="31"/>
  <c r="AU38" i="31"/>
  <c r="AT38" i="31"/>
  <c r="AS38" i="31"/>
  <c r="AR38" i="31"/>
  <c r="AQ38" i="31"/>
  <c r="AP38" i="31"/>
  <c r="AO38" i="31"/>
  <c r="AN38" i="31"/>
  <c r="AM38" i="31"/>
  <c r="AL38" i="31"/>
  <c r="AK38" i="31"/>
  <c r="AJ38" i="31"/>
  <c r="AI38" i="31"/>
  <c r="AH38" i="31"/>
  <c r="AG38" i="31"/>
  <c r="AF38" i="31"/>
  <c r="AE38" i="31"/>
  <c r="AD38" i="31"/>
  <c r="AC38" i="31"/>
  <c r="AB38" i="31"/>
  <c r="AA38" i="31"/>
  <c r="Z38" i="31"/>
  <c r="Y38" i="31"/>
  <c r="X38" i="31"/>
  <c r="W38" i="31"/>
  <c r="V38" i="31"/>
  <c r="U38" i="31"/>
  <c r="T38" i="31"/>
  <c r="S38" i="31"/>
  <c r="R38" i="31"/>
  <c r="Q38" i="31"/>
  <c r="P38" i="31"/>
  <c r="O38" i="31"/>
  <c r="N38" i="31"/>
  <c r="M38" i="31"/>
  <c r="L38" i="31"/>
  <c r="K38" i="31"/>
  <c r="J38" i="31"/>
  <c r="I38" i="31"/>
  <c r="H38" i="31"/>
  <c r="BG37" i="31"/>
  <c r="BF37" i="31"/>
  <c r="BE37" i="31"/>
  <c r="BD37" i="31"/>
  <c r="BC37" i="31"/>
  <c r="BB37" i="31"/>
  <c r="BA37" i="31"/>
  <c r="AZ37" i="31"/>
  <c r="AY37" i="31"/>
  <c r="AX37" i="31"/>
  <c r="AW37" i="31"/>
  <c r="AV37" i="31"/>
  <c r="AU37" i="31"/>
  <c r="AT37" i="31"/>
  <c r="AS37" i="31"/>
  <c r="AR37" i="31"/>
  <c r="AQ37" i="31"/>
  <c r="AP37" i="31"/>
  <c r="AO37" i="31"/>
  <c r="AN37" i="31"/>
  <c r="AM37" i="31"/>
  <c r="AL37" i="31"/>
  <c r="AK37" i="31"/>
  <c r="AJ37" i="31"/>
  <c r="AI37" i="31"/>
  <c r="AH37" i="31"/>
  <c r="AG37" i="31"/>
  <c r="AF37" i="31"/>
  <c r="AE37" i="31"/>
  <c r="AD37" i="31"/>
  <c r="AC37" i="31"/>
  <c r="AB37" i="31"/>
  <c r="AA37" i="31"/>
  <c r="Z37" i="31"/>
  <c r="Y37" i="31"/>
  <c r="X37" i="31"/>
  <c r="W37" i="31"/>
  <c r="V37" i="31"/>
  <c r="U37" i="31"/>
  <c r="T37" i="31"/>
  <c r="S37" i="31"/>
  <c r="R37" i="31"/>
  <c r="Q37" i="31"/>
  <c r="P37" i="31"/>
  <c r="O37" i="31"/>
  <c r="N37" i="31"/>
  <c r="M37" i="31"/>
  <c r="L37" i="31"/>
  <c r="K37" i="31"/>
  <c r="J37" i="31"/>
  <c r="I37" i="31"/>
  <c r="H37" i="31"/>
  <c r="BG36" i="31"/>
  <c r="BF36" i="31"/>
  <c r="BE36" i="31"/>
  <c r="BD36" i="31"/>
  <c r="BC36" i="31"/>
  <c r="BB36" i="31"/>
  <c r="BA36" i="31"/>
  <c r="AZ36" i="31"/>
  <c r="AY36" i="31"/>
  <c r="AX36" i="31"/>
  <c r="AW36" i="31"/>
  <c r="AV36" i="31"/>
  <c r="AU36" i="31"/>
  <c r="AT36" i="31"/>
  <c r="AS36" i="31"/>
  <c r="AR36" i="31"/>
  <c r="AQ36" i="31"/>
  <c r="AP36" i="31"/>
  <c r="AO36" i="31"/>
  <c r="AN36" i="31"/>
  <c r="AM36" i="31"/>
  <c r="AL36" i="31"/>
  <c r="AK36" i="31"/>
  <c r="AJ36" i="31"/>
  <c r="AI36" i="31"/>
  <c r="AH36" i="31"/>
  <c r="AG36" i="31"/>
  <c r="AF36" i="31"/>
  <c r="AE36" i="31"/>
  <c r="AD36" i="31"/>
  <c r="AC36" i="31"/>
  <c r="AB36" i="31"/>
  <c r="AA36" i="31"/>
  <c r="Z36" i="31"/>
  <c r="Y36" i="31"/>
  <c r="X36" i="31"/>
  <c r="W36" i="31"/>
  <c r="V36" i="31"/>
  <c r="U36" i="31"/>
  <c r="T36" i="31"/>
  <c r="S36" i="31"/>
  <c r="R36" i="31"/>
  <c r="Q36" i="31"/>
  <c r="P36" i="31"/>
  <c r="O36" i="31"/>
  <c r="N36" i="31"/>
  <c r="M36" i="31"/>
  <c r="L36" i="31"/>
  <c r="K36" i="31"/>
  <c r="J36" i="31"/>
  <c r="I36" i="31"/>
  <c r="H36" i="31"/>
  <c r="BG35" i="31"/>
  <c r="BF35" i="31"/>
  <c r="BE35" i="31"/>
  <c r="BD35" i="31"/>
  <c r="BC35" i="31"/>
  <c r="BB35" i="31"/>
  <c r="BA35" i="31"/>
  <c r="AZ35" i="31"/>
  <c r="AY35" i="31"/>
  <c r="AX35" i="31"/>
  <c r="AW35" i="31"/>
  <c r="AV35" i="31"/>
  <c r="AU35" i="31"/>
  <c r="AT35" i="31"/>
  <c r="AS35" i="31"/>
  <c r="AR35" i="31"/>
  <c r="AQ35" i="31"/>
  <c r="AP35" i="31"/>
  <c r="AO35" i="31"/>
  <c r="AN35" i="31"/>
  <c r="AM35" i="31"/>
  <c r="AL35" i="31"/>
  <c r="AK35" i="31"/>
  <c r="AJ35" i="31"/>
  <c r="AI35" i="31"/>
  <c r="AH35" i="31"/>
  <c r="AG35" i="31"/>
  <c r="AF35" i="31"/>
  <c r="AE35" i="31"/>
  <c r="AD35" i="31"/>
  <c r="AC35" i="31"/>
  <c r="AB35" i="31"/>
  <c r="AA35" i="31"/>
  <c r="Z35" i="31"/>
  <c r="Y35" i="31"/>
  <c r="X35" i="31"/>
  <c r="W35" i="31"/>
  <c r="V35" i="31"/>
  <c r="U35" i="31"/>
  <c r="T35" i="31"/>
  <c r="S35" i="31"/>
  <c r="R35" i="31"/>
  <c r="Q35" i="31"/>
  <c r="P35" i="31"/>
  <c r="O35" i="31"/>
  <c r="N35" i="31"/>
  <c r="M35" i="31"/>
  <c r="L35" i="31"/>
  <c r="K35" i="31"/>
  <c r="J35" i="31"/>
  <c r="I35" i="31"/>
  <c r="H35" i="31"/>
  <c r="BG34" i="31"/>
  <c r="BF34" i="31"/>
  <c r="BE34" i="31"/>
  <c r="BD34" i="31"/>
  <c r="BC34" i="31"/>
  <c r="BB34" i="31"/>
  <c r="BA34" i="31"/>
  <c r="AZ34" i="31"/>
  <c r="AY34" i="31"/>
  <c r="AX34" i="31"/>
  <c r="AW34" i="31"/>
  <c r="AV34" i="31"/>
  <c r="AU34" i="31"/>
  <c r="AT34" i="31"/>
  <c r="AS34" i="31"/>
  <c r="AR34" i="31"/>
  <c r="AQ34" i="31"/>
  <c r="AP34" i="31"/>
  <c r="AO34" i="31"/>
  <c r="AN34" i="31"/>
  <c r="AM34" i="31"/>
  <c r="AL34" i="31"/>
  <c r="AK34" i="31"/>
  <c r="AJ34" i="31"/>
  <c r="AI34" i="31"/>
  <c r="AH34" i="31"/>
  <c r="AG34" i="31"/>
  <c r="AF34" i="31"/>
  <c r="AE34" i="31"/>
  <c r="AD34" i="31"/>
  <c r="AC34" i="31"/>
  <c r="AB34" i="31"/>
  <c r="AA34" i="31"/>
  <c r="Z34" i="31"/>
  <c r="Y34" i="31"/>
  <c r="X34" i="31"/>
  <c r="W34" i="31"/>
  <c r="V34" i="31"/>
  <c r="U34" i="31"/>
  <c r="T34" i="31"/>
  <c r="S34" i="31"/>
  <c r="R34" i="31"/>
  <c r="Q34" i="31"/>
  <c r="P34" i="31"/>
  <c r="O34" i="31"/>
  <c r="N34" i="31"/>
  <c r="M34" i="31"/>
  <c r="L34" i="31"/>
  <c r="K34" i="31"/>
  <c r="J34" i="31"/>
  <c r="I34" i="31"/>
  <c r="H34" i="31"/>
  <c r="BG33" i="31"/>
  <c r="BF33" i="31"/>
  <c r="BE33" i="31"/>
  <c r="BD33" i="31"/>
  <c r="BC33" i="31"/>
  <c r="BB33" i="31"/>
  <c r="BA33" i="31"/>
  <c r="AZ33" i="31"/>
  <c r="AY33" i="31"/>
  <c r="AX33" i="31"/>
  <c r="AW33" i="31"/>
  <c r="AV33" i="31"/>
  <c r="AU33" i="31"/>
  <c r="AT33" i="31"/>
  <c r="AS33" i="31"/>
  <c r="AR33" i="31"/>
  <c r="AQ33" i="31"/>
  <c r="AP33" i="31"/>
  <c r="AO33" i="31"/>
  <c r="AN33" i="31"/>
  <c r="AM33" i="31"/>
  <c r="AL33" i="31"/>
  <c r="AK33" i="31"/>
  <c r="AJ33" i="31"/>
  <c r="AI33" i="31"/>
  <c r="AH33" i="31"/>
  <c r="AG33" i="31"/>
  <c r="AF33" i="31"/>
  <c r="AE33" i="31"/>
  <c r="AD33" i="31"/>
  <c r="AC33" i="31"/>
  <c r="AB33" i="31"/>
  <c r="AA33" i="31"/>
  <c r="Z33" i="31"/>
  <c r="Y33" i="31"/>
  <c r="X33" i="31"/>
  <c r="W33" i="31"/>
  <c r="V33" i="31"/>
  <c r="U33" i="31"/>
  <c r="T33" i="31"/>
  <c r="S33" i="31"/>
  <c r="R33" i="31"/>
  <c r="Q33" i="31"/>
  <c r="P33" i="31"/>
  <c r="O33" i="31"/>
  <c r="N33" i="31"/>
  <c r="M33" i="31"/>
  <c r="L33" i="31"/>
  <c r="K33" i="31"/>
  <c r="J33" i="31"/>
  <c r="I33" i="31"/>
  <c r="H33" i="31"/>
  <c r="BG32" i="31"/>
  <c r="BF32" i="31"/>
  <c r="BE32" i="31"/>
  <c r="BD32" i="31"/>
  <c r="BC32" i="31"/>
  <c r="BB32" i="31"/>
  <c r="BA32" i="31"/>
  <c r="AZ32" i="31"/>
  <c r="AY32" i="31"/>
  <c r="AX32" i="31"/>
  <c r="AW32" i="31"/>
  <c r="AV32" i="31"/>
  <c r="AU32" i="31"/>
  <c r="AT32" i="31"/>
  <c r="AS32" i="31"/>
  <c r="AR32" i="31"/>
  <c r="AQ32" i="31"/>
  <c r="AP32" i="31"/>
  <c r="AO32" i="31"/>
  <c r="AN32" i="31"/>
  <c r="AM32" i="31"/>
  <c r="AL32" i="31"/>
  <c r="AK32" i="31"/>
  <c r="AJ32" i="31"/>
  <c r="AI32" i="31"/>
  <c r="AH32" i="31"/>
  <c r="AG32" i="31"/>
  <c r="AF32" i="31"/>
  <c r="AE32" i="31"/>
  <c r="AD32" i="31"/>
  <c r="AC32" i="31"/>
  <c r="AB32" i="31"/>
  <c r="AA32" i="31"/>
  <c r="Z32" i="31"/>
  <c r="Y32" i="31"/>
  <c r="X32" i="31"/>
  <c r="W32" i="31"/>
  <c r="V32" i="31"/>
  <c r="U32" i="31"/>
  <c r="T32" i="31"/>
  <c r="S32" i="31"/>
  <c r="R32" i="31"/>
  <c r="Q32" i="31"/>
  <c r="P32" i="31"/>
  <c r="O32" i="31"/>
  <c r="N32" i="31"/>
  <c r="M32" i="31"/>
  <c r="L32" i="31"/>
  <c r="K32" i="31"/>
  <c r="J32" i="31"/>
  <c r="I32" i="31"/>
  <c r="H32" i="31"/>
  <c r="BG31" i="31"/>
  <c r="BF31" i="31"/>
  <c r="BE31" i="31"/>
  <c r="BD31" i="31"/>
  <c r="BC31" i="31"/>
  <c r="BB31" i="31"/>
  <c r="BA31" i="31"/>
  <c r="AZ31" i="31"/>
  <c r="AY31" i="31"/>
  <c r="AX31" i="31"/>
  <c r="AW31" i="31"/>
  <c r="AV31" i="31"/>
  <c r="AU31" i="31"/>
  <c r="AT31" i="31"/>
  <c r="AS31" i="31"/>
  <c r="AR31" i="31"/>
  <c r="AQ31" i="31"/>
  <c r="AP31" i="31"/>
  <c r="AO31" i="31"/>
  <c r="AN31" i="31"/>
  <c r="AM31" i="31"/>
  <c r="AL31" i="31"/>
  <c r="AK31" i="31"/>
  <c r="AJ31" i="31"/>
  <c r="AI31" i="31"/>
  <c r="AH31" i="31"/>
  <c r="AG31" i="31"/>
  <c r="AF31" i="31"/>
  <c r="AE31" i="31"/>
  <c r="AD31" i="31"/>
  <c r="AC31" i="31"/>
  <c r="AB31" i="31"/>
  <c r="AA31" i="31"/>
  <c r="Z31" i="31"/>
  <c r="Y31" i="31"/>
  <c r="X31" i="31"/>
  <c r="W31" i="31"/>
  <c r="V31" i="31"/>
  <c r="U31" i="31"/>
  <c r="T31" i="31"/>
  <c r="S31" i="31"/>
  <c r="R31" i="31"/>
  <c r="Q31" i="31"/>
  <c r="P31" i="31"/>
  <c r="O31" i="31"/>
  <c r="N31" i="31"/>
  <c r="M31" i="31"/>
  <c r="L31" i="31"/>
  <c r="K31" i="31"/>
  <c r="J31" i="31"/>
  <c r="I31" i="31"/>
  <c r="H31" i="31"/>
  <c r="BG30" i="31"/>
  <c r="BF30" i="31"/>
  <c r="BE30" i="31"/>
  <c r="BD30" i="31"/>
  <c r="BC30" i="31"/>
  <c r="BB30" i="31"/>
  <c r="BA30" i="31"/>
  <c r="AZ30" i="31"/>
  <c r="AY30" i="31"/>
  <c r="AX30" i="31"/>
  <c r="AW30" i="31"/>
  <c r="AV30" i="31"/>
  <c r="AU30" i="31"/>
  <c r="AT30" i="31"/>
  <c r="AS30" i="31"/>
  <c r="AR30" i="31"/>
  <c r="AQ30" i="31"/>
  <c r="AP30" i="31"/>
  <c r="AO30" i="31"/>
  <c r="AN30" i="31"/>
  <c r="AM30" i="31"/>
  <c r="AL30" i="31"/>
  <c r="AK30" i="31"/>
  <c r="AJ30" i="31"/>
  <c r="AI30" i="31"/>
  <c r="AH30" i="31"/>
  <c r="AG30" i="31"/>
  <c r="AF30" i="31"/>
  <c r="AE30" i="31"/>
  <c r="AD30" i="31"/>
  <c r="AC30" i="31"/>
  <c r="AB30" i="31"/>
  <c r="AA30" i="31"/>
  <c r="Z30" i="31"/>
  <c r="Y30" i="31"/>
  <c r="X30" i="31"/>
  <c r="W30" i="31"/>
  <c r="V30" i="31"/>
  <c r="U30" i="31"/>
  <c r="T30" i="31"/>
  <c r="S30" i="31"/>
  <c r="R30" i="31"/>
  <c r="Q30" i="31"/>
  <c r="P30" i="31"/>
  <c r="O30" i="31"/>
  <c r="N30" i="31"/>
  <c r="M30" i="31"/>
  <c r="L30" i="31"/>
  <c r="K30" i="31"/>
  <c r="J30" i="31"/>
  <c r="I30" i="31"/>
  <c r="H30" i="31"/>
  <c r="BG29" i="31"/>
  <c r="BF29" i="31"/>
  <c r="BE29" i="31"/>
  <c r="BD29" i="31"/>
  <c r="BC29" i="31"/>
  <c r="BB29" i="31"/>
  <c r="BA29" i="31"/>
  <c r="AZ29" i="31"/>
  <c r="AY29" i="31"/>
  <c r="AX29" i="31"/>
  <c r="AW29" i="31"/>
  <c r="AV29" i="31"/>
  <c r="AU29" i="31"/>
  <c r="AT29" i="31"/>
  <c r="AS29" i="31"/>
  <c r="AR29" i="31"/>
  <c r="AQ29" i="31"/>
  <c r="AP29" i="31"/>
  <c r="AO29" i="31"/>
  <c r="AN29" i="31"/>
  <c r="AM29" i="31"/>
  <c r="AL29" i="31"/>
  <c r="AK29" i="31"/>
  <c r="AJ29" i="31"/>
  <c r="AI29" i="31"/>
  <c r="AH29" i="31"/>
  <c r="AG29" i="31"/>
  <c r="AF29" i="31"/>
  <c r="AE29" i="31"/>
  <c r="AD29" i="31"/>
  <c r="AC29" i="31"/>
  <c r="AB29" i="31"/>
  <c r="AA29" i="31"/>
  <c r="Z29" i="31"/>
  <c r="Y29" i="31"/>
  <c r="X29" i="31"/>
  <c r="W29" i="31"/>
  <c r="V29" i="31"/>
  <c r="U29" i="31"/>
  <c r="T29" i="31"/>
  <c r="S29" i="31"/>
  <c r="R29" i="31"/>
  <c r="Q29" i="31"/>
  <c r="P29" i="31"/>
  <c r="O29" i="31"/>
  <c r="N29" i="31"/>
  <c r="M29" i="31"/>
  <c r="L29" i="31"/>
  <c r="K29" i="31"/>
  <c r="J29" i="31"/>
  <c r="I29" i="31"/>
  <c r="H29" i="31"/>
  <c r="BG28" i="31"/>
  <c r="BF28" i="31"/>
  <c r="BE28" i="31"/>
  <c r="BD28" i="31"/>
  <c r="BC28" i="31"/>
  <c r="BB28" i="31"/>
  <c r="BA28" i="31"/>
  <c r="AZ28" i="31"/>
  <c r="AY28" i="31"/>
  <c r="AX28" i="31"/>
  <c r="AW28" i="31"/>
  <c r="AV28" i="31"/>
  <c r="AU28" i="31"/>
  <c r="AT28" i="31"/>
  <c r="AS28" i="31"/>
  <c r="AR28" i="31"/>
  <c r="AQ28" i="31"/>
  <c r="AP28" i="31"/>
  <c r="AO28" i="31"/>
  <c r="AN28" i="31"/>
  <c r="AM28" i="31"/>
  <c r="AL28" i="31"/>
  <c r="AK28" i="31"/>
  <c r="AJ28" i="31"/>
  <c r="AI28" i="31"/>
  <c r="AH28" i="31"/>
  <c r="AG28" i="31"/>
  <c r="AF28" i="31"/>
  <c r="AE28" i="31"/>
  <c r="AD28" i="31"/>
  <c r="AC28" i="31"/>
  <c r="AB28" i="31"/>
  <c r="AA28" i="31"/>
  <c r="Z28" i="31"/>
  <c r="Y28" i="31"/>
  <c r="X28" i="31"/>
  <c r="W28" i="31"/>
  <c r="V28" i="31"/>
  <c r="U28" i="31"/>
  <c r="T28" i="31"/>
  <c r="S28" i="31"/>
  <c r="R28" i="31"/>
  <c r="Q28" i="31"/>
  <c r="P28" i="31"/>
  <c r="O28" i="31"/>
  <c r="N28" i="31"/>
  <c r="M28" i="31"/>
  <c r="L28" i="31"/>
  <c r="K28" i="31"/>
  <c r="J28" i="31"/>
  <c r="I28" i="31"/>
  <c r="H28" i="31"/>
  <c r="BG27" i="31"/>
  <c r="BF27" i="31"/>
  <c r="BE27" i="31"/>
  <c r="BD27" i="31"/>
  <c r="BC27" i="31"/>
  <c r="BB27" i="31"/>
  <c r="BA27" i="31"/>
  <c r="AZ27" i="31"/>
  <c r="AY27" i="31"/>
  <c r="AX27" i="31"/>
  <c r="AW27" i="31"/>
  <c r="AV27" i="31"/>
  <c r="AU27" i="31"/>
  <c r="AT27" i="31"/>
  <c r="AS27" i="31"/>
  <c r="AR27" i="31"/>
  <c r="AQ27" i="31"/>
  <c r="AP27" i="31"/>
  <c r="AO27" i="31"/>
  <c r="AN27" i="31"/>
  <c r="AM27" i="31"/>
  <c r="AL27" i="31"/>
  <c r="AK27" i="31"/>
  <c r="AJ27" i="31"/>
  <c r="AI27" i="31"/>
  <c r="AH27" i="31"/>
  <c r="AG27" i="31"/>
  <c r="AF27" i="31"/>
  <c r="AE27" i="31"/>
  <c r="AD27" i="31"/>
  <c r="AC27" i="31"/>
  <c r="AB27" i="31"/>
  <c r="AA27" i="31"/>
  <c r="Z27" i="31"/>
  <c r="Y27" i="31"/>
  <c r="X27" i="31"/>
  <c r="W27" i="31"/>
  <c r="V27" i="31"/>
  <c r="U27" i="31"/>
  <c r="T27" i="31"/>
  <c r="S27" i="31"/>
  <c r="R27" i="31"/>
  <c r="Q27" i="31"/>
  <c r="P27" i="31"/>
  <c r="O27" i="31"/>
  <c r="N27" i="31"/>
  <c r="M27" i="31"/>
  <c r="L27" i="31"/>
  <c r="K27" i="31"/>
  <c r="J27" i="31"/>
  <c r="I27" i="31"/>
  <c r="H27" i="31"/>
  <c r="BG26" i="31"/>
  <c r="BF26" i="31"/>
  <c r="BE26" i="31"/>
  <c r="BD26" i="31"/>
  <c r="BC26" i="31"/>
  <c r="BB26" i="31"/>
  <c r="BA26" i="31"/>
  <c r="AZ26" i="31"/>
  <c r="AY26" i="31"/>
  <c r="AX26" i="31"/>
  <c r="AW26" i="31"/>
  <c r="AV26" i="31"/>
  <c r="AU26" i="31"/>
  <c r="AT26" i="31"/>
  <c r="AS26" i="31"/>
  <c r="AR26" i="31"/>
  <c r="AQ26" i="31"/>
  <c r="AP26" i="31"/>
  <c r="AO26" i="31"/>
  <c r="AN26" i="31"/>
  <c r="AM26" i="31"/>
  <c r="AL26" i="31"/>
  <c r="AK26" i="31"/>
  <c r="AJ26" i="31"/>
  <c r="AI26" i="31"/>
  <c r="AH26" i="31"/>
  <c r="AG26" i="31"/>
  <c r="AF26" i="31"/>
  <c r="AE26" i="31"/>
  <c r="AD26" i="31"/>
  <c r="AC26" i="31"/>
  <c r="AB26" i="31"/>
  <c r="AA26" i="31"/>
  <c r="Z26" i="31"/>
  <c r="Y26" i="31"/>
  <c r="X26" i="31"/>
  <c r="W26" i="31"/>
  <c r="V26" i="31"/>
  <c r="U26" i="31"/>
  <c r="T26" i="31"/>
  <c r="S26" i="31"/>
  <c r="R26" i="31"/>
  <c r="Q26" i="31"/>
  <c r="P26" i="31"/>
  <c r="O26" i="31"/>
  <c r="N26" i="31"/>
  <c r="M26" i="31"/>
  <c r="L26" i="31"/>
  <c r="K26" i="31"/>
  <c r="J26" i="31"/>
  <c r="I26" i="31"/>
  <c r="H26" i="31"/>
  <c r="BG25" i="31"/>
  <c r="BF25" i="31"/>
  <c r="BE25" i="31"/>
  <c r="BD25" i="31"/>
  <c r="BC25" i="31"/>
  <c r="BB25" i="31"/>
  <c r="BA25" i="31"/>
  <c r="AZ25" i="31"/>
  <c r="AY25" i="31"/>
  <c r="AX25" i="31"/>
  <c r="AW25" i="31"/>
  <c r="AV25" i="31"/>
  <c r="AU25" i="31"/>
  <c r="AT25" i="31"/>
  <c r="AS25" i="31"/>
  <c r="AR25" i="31"/>
  <c r="AQ25" i="31"/>
  <c r="AP25" i="31"/>
  <c r="AO25" i="31"/>
  <c r="AN25" i="31"/>
  <c r="AM25" i="31"/>
  <c r="AL25" i="31"/>
  <c r="AK25" i="31"/>
  <c r="AJ25" i="31"/>
  <c r="AI25" i="31"/>
  <c r="AH25" i="31"/>
  <c r="AG25" i="31"/>
  <c r="AF25" i="31"/>
  <c r="AE25" i="31"/>
  <c r="AD25" i="31"/>
  <c r="AC25" i="31"/>
  <c r="AB25" i="31"/>
  <c r="AA25" i="31"/>
  <c r="Z25" i="31"/>
  <c r="Y25" i="31"/>
  <c r="X25" i="31"/>
  <c r="W25" i="31"/>
  <c r="V25" i="31"/>
  <c r="U25" i="31"/>
  <c r="T25" i="31"/>
  <c r="S25" i="31"/>
  <c r="R25" i="31"/>
  <c r="Q25" i="31"/>
  <c r="P25" i="31"/>
  <c r="O25" i="31"/>
  <c r="N25" i="31"/>
  <c r="M25" i="31"/>
  <c r="L25" i="31"/>
  <c r="K25" i="31"/>
  <c r="J25" i="31"/>
  <c r="I25" i="31"/>
  <c r="H25" i="31"/>
  <c r="BG24" i="31"/>
  <c r="BF24" i="31"/>
  <c r="BE24" i="31"/>
  <c r="BD24" i="31"/>
  <c r="BC24" i="31"/>
  <c r="BB24" i="31"/>
  <c r="BA24" i="31"/>
  <c r="AZ24" i="31"/>
  <c r="AY24" i="31"/>
  <c r="AX24" i="31"/>
  <c r="AW24" i="31"/>
  <c r="AV24" i="31"/>
  <c r="AU24" i="31"/>
  <c r="AT24" i="31"/>
  <c r="AS24" i="31"/>
  <c r="AR24" i="31"/>
  <c r="AQ24" i="31"/>
  <c r="AP24" i="31"/>
  <c r="AO24" i="31"/>
  <c r="AN24" i="31"/>
  <c r="AM24" i="31"/>
  <c r="AL24" i="31"/>
  <c r="AK24" i="31"/>
  <c r="AJ24" i="31"/>
  <c r="AI24" i="31"/>
  <c r="AH24" i="31"/>
  <c r="AG24" i="31"/>
  <c r="AF24" i="31"/>
  <c r="AE24" i="31"/>
  <c r="AD24" i="31"/>
  <c r="AC24" i="31"/>
  <c r="AB24" i="31"/>
  <c r="AA24" i="31"/>
  <c r="Z24" i="31"/>
  <c r="Y24" i="31"/>
  <c r="X24" i="31"/>
  <c r="W24" i="31"/>
  <c r="V24" i="31"/>
  <c r="U24" i="31"/>
  <c r="T24" i="31"/>
  <c r="S24" i="31"/>
  <c r="R24" i="31"/>
  <c r="Q24" i="31"/>
  <c r="P24" i="31"/>
  <c r="O24" i="31"/>
  <c r="N24" i="31"/>
  <c r="M24" i="31"/>
  <c r="L24" i="31"/>
  <c r="K24" i="31"/>
  <c r="J24" i="31"/>
  <c r="I24" i="31"/>
  <c r="H24" i="31"/>
  <c r="BG23" i="31"/>
  <c r="BF23" i="31"/>
  <c r="BE23" i="31"/>
  <c r="BD23" i="31"/>
  <c r="BC23" i="31"/>
  <c r="BB23" i="31"/>
  <c r="BA23" i="31"/>
  <c r="AZ23" i="31"/>
  <c r="AY23" i="31"/>
  <c r="AX23" i="31"/>
  <c r="AW23" i="31"/>
  <c r="AV23" i="31"/>
  <c r="AU23" i="31"/>
  <c r="AT23" i="31"/>
  <c r="AS23" i="31"/>
  <c r="AR23" i="31"/>
  <c r="AQ23" i="31"/>
  <c r="AP23" i="31"/>
  <c r="AO23" i="31"/>
  <c r="AN23" i="31"/>
  <c r="AM23" i="31"/>
  <c r="AL23" i="31"/>
  <c r="AK23" i="31"/>
  <c r="AJ23" i="31"/>
  <c r="AI23" i="31"/>
  <c r="AH23" i="31"/>
  <c r="AG23" i="31"/>
  <c r="AF23" i="31"/>
  <c r="AE23" i="31"/>
  <c r="AD23" i="31"/>
  <c r="AC23" i="31"/>
  <c r="AB23" i="31"/>
  <c r="AA23" i="31"/>
  <c r="Z23" i="31"/>
  <c r="Y23" i="31"/>
  <c r="X23" i="31"/>
  <c r="W23" i="31"/>
  <c r="V23" i="31"/>
  <c r="U23" i="31"/>
  <c r="T23" i="31"/>
  <c r="S23" i="31"/>
  <c r="R23" i="31"/>
  <c r="Q23" i="31"/>
  <c r="P23" i="31"/>
  <c r="O23" i="31"/>
  <c r="N23" i="31"/>
  <c r="M23" i="31"/>
  <c r="L23" i="31"/>
  <c r="K23" i="31"/>
  <c r="J23" i="31"/>
  <c r="I23" i="31"/>
  <c r="H23" i="31"/>
  <c r="BG22" i="31"/>
  <c r="BF22" i="31"/>
  <c r="BE22" i="31"/>
  <c r="BD22" i="31"/>
  <c r="BC22" i="31"/>
  <c r="BB22" i="31"/>
  <c r="BA22" i="31"/>
  <c r="AZ22" i="31"/>
  <c r="AY22" i="31"/>
  <c r="AX22" i="31"/>
  <c r="AW22" i="31"/>
  <c r="AV22" i="31"/>
  <c r="AU22" i="31"/>
  <c r="AT22" i="31"/>
  <c r="AS22" i="31"/>
  <c r="AR22" i="31"/>
  <c r="AQ22" i="31"/>
  <c r="AP22" i="31"/>
  <c r="AO22" i="31"/>
  <c r="AN22" i="31"/>
  <c r="AM22" i="31"/>
  <c r="AL22" i="31"/>
  <c r="AK22" i="31"/>
  <c r="AJ22" i="31"/>
  <c r="AI22" i="31"/>
  <c r="AH22" i="31"/>
  <c r="AG22" i="31"/>
  <c r="AF22" i="31"/>
  <c r="AE22" i="31"/>
  <c r="AD22" i="31"/>
  <c r="AC22" i="31"/>
  <c r="AB22" i="31"/>
  <c r="AA22" i="31"/>
  <c r="Z22" i="31"/>
  <c r="Y22" i="31"/>
  <c r="X22" i="31"/>
  <c r="W22" i="31"/>
  <c r="V22" i="31"/>
  <c r="U22" i="31"/>
  <c r="T22" i="31"/>
  <c r="S22" i="31"/>
  <c r="R22" i="31"/>
  <c r="Q22" i="31"/>
  <c r="P22" i="31"/>
  <c r="O22" i="31"/>
  <c r="N22" i="31"/>
  <c r="M22" i="31"/>
  <c r="L22" i="31"/>
  <c r="K22" i="31"/>
  <c r="J22" i="31"/>
  <c r="I22" i="31"/>
  <c r="H22" i="31"/>
  <c r="BG21" i="31"/>
  <c r="BF21" i="31"/>
  <c r="BE21" i="31"/>
  <c r="BD21" i="31"/>
  <c r="BC21" i="31"/>
  <c r="BB21" i="31"/>
  <c r="BA21" i="31"/>
  <c r="AZ21" i="31"/>
  <c r="AY21" i="31"/>
  <c r="AX21" i="31"/>
  <c r="AW21" i="31"/>
  <c r="AV21" i="31"/>
  <c r="AU21" i="31"/>
  <c r="AT21" i="31"/>
  <c r="AS21" i="31"/>
  <c r="AR21" i="31"/>
  <c r="AQ21" i="31"/>
  <c r="AP21" i="31"/>
  <c r="AO21" i="31"/>
  <c r="AN21" i="31"/>
  <c r="AM21" i="31"/>
  <c r="AL21" i="31"/>
  <c r="AK21" i="31"/>
  <c r="AJ21" i="31"/>
  <c r="AI21" i="31"/>
  <c r="AH21" i="31"/>
  <c r="AG21" i="31"/>
  <c r="AF21" i="31"/>
  <c r="AE21" i="31"/>
  <c r="AD21" i="31"/>
  <c r="AC21" i="31"/>
  <c r="AB21" i="31"/>
  <c r="AA21" i="31"/>
  <c r="Z21" i="31"/>
  <c r="Y21" i="31"/>
  <c r="X21" i="31"/>
  <c r="W21" i="31"/>
  <c r="V21" i="31"/>
  <c r="U21" i="31"/>
  <c r="T21" i="31"/>
  <c r="S21" i="31"/>
  <c r="R21" i="31"/>
  <c r="Q21" i="31"/>
  <c r="P21" i="31"/>
  <c r="O21" i="31"/>
  <c r="N21" i="31"/>
  <c r="M21" i="31"/>
  <c r="L21" i="31"/>
  <c r="K21" i="31"/>
  <c r="J21" i="31"/>
  <c r="I21" i="31"/>
  <c r="H21" i="31"/>
  <c r="BG20" i="31"/>
  <c r="BF20" i="31"/>
  <c r="BE20" i="31"/>
  <c r="BD20" i="31"/>
  <c r="BC20" i="31"/>
  <c r="BB20" i="31"/>
  <c r="BA20" i="31"/>
  <c r="AZ20" i="31"/>
  <c r="AY20" i="31"/>
  <c r="AX20" i="31"/>
  <c r="AW20" i="31"/>
  <c r="AV20" i="31"/>
  <c r="AU20" i="31"/>
  <c r="AT20" i="31"/>
  <c r="AS20" i="31"/>
  <c r="AR20" i="31"/>
  <c r="AQ20" i="31"/>
  <c r="AP20" i="31"/>
  <c r="AO20" i="31"/>
  <c r="AN20" i="31"/>
  <c r="AM20" i="31"/>
  <c r="AL20" i="31"/>
  <c r="AK20" i="31"/>
  <c r="AJ20" i="31"/>
  <c r="AI20" i="31"/>
  <c r="AH20" i="31"/>
  <c r="AG20" i="31"/>
  <c r="AF20" i="31"/>
  <c r="AE20" i="31"/>
  <c r="AD20" i="31"/>
  <c r="AC20" i="31"/>
  <c r="AB20" i="31"/>
  <c r="AA20" i="31"/>
  <c r="Z20" i="31"/>
  <c r="Y20" i="31"/>
  <c r="X20" i="31"/>
  <c r="W20" i="31"/>
  <c r="V20" i="31"/>
  <c r="U20" i="31"/>
  <c r="T20" i="31"/>
  <c r="S20" i="31"/>
  <c r="R20" i="31"/>
  <c r="Q20" i="31"/>
  <c r="P20" i="31"/>
  <c r="O20" i="31"/>
  <c r="N20" i="31"/>
  <c r="M20" i="31"/>
  <c r="L20" i="31"/>
  <c r="K20" i="31"/>
  <c r="J20" i="31"/>
  <c r="I20" i="31"/>
  <c r="H20" i="31"/>
  <c r="BG19" i="31"/>
  <c r="BF19" i="31"/>
  <c r="BE19" i="31"/>
  <c r="BD19" i="31"/>
  <c r="BC19" i="31"/>
  <c r="BB19" i="31"/>
  <c r="BA19" i="31"/>
  <c r="AZ19" i="31"/>
  <c r="AY19" i="31"/>
  <c r="AX19" i="31"/>
  <c r="AW19" i="31"/>
  <c r="AV19" i="31"/>
  <c r="AU19" i="31"/>
  <c r="AT19" i="31"/>
  <c r="AS19" i="31"/>
  <c r="AR19" i="31"/>
  <c r="AQ19" i="31"/>
  <c r="AP19" i="31"/>
  <c r="AO19" i="31"/>
  <c r="AN19" i="31"/>
  <c r="AM19" i="31"/>
  <c r="AL19" i="31"/>
  <c r="AK19" i="31"/>
  <c r="AJ19" i="31"/>
  <c r="AI19" i="31"/>
  <c r="AH19" i="31"/>
  <c r="AG19" i="31"/>
  <c r="AF19" i="31"/>
  <c r="AE19" i="31"/>
  <c r="AD19" i="31"/>
  <c r="AC19" i="31"/>
  <c r="AB19" i="31"/>
  <c r="AA19" i="31"/>
  <c r="Z19" i="31"/>
  <c r="Y19" i="31"/>
  <c r="X19" i="31"/>
  <c r="W19" i="31"/>
  <c r="V19" i="31"/>
  <c r="U19" i="31"/>
  <c r="T19" i="31"/>
  <c r="S19" i="31"/>
  <c r="R19" i="31"/>
  <c r="Q19" i="31"/>
  <c r="P19" i="31"/>
  <c r="O19" i="31"/>
  <c r="N19" i="31"/>
  <c r="M19" i="31"/>
  <c r="L19" i="31"/>
  <c r="K19" i="31"/>
  <c r="J19" i="31"/>
  <c r="I19" i="31"/>
  <c r="H19" i="31"/>
  <c r="BG18" i="31"/>
  <c r="BF18" i="31"/>
  <c r="BE18" i="31"/>
  <c r="BD18" i="31"/>
  <c r="BC18" i="31"/>
  <c r="BB18" i="31"/>
  <c r="BA18" i="31"/>
  <c r="AZ18" i="31"/>
  <c r="AY18" i="31"/>
  <c r="AX18" i="31"/>
  <c r="AW18" i="31"/>
  <c r="AV18" i="31"/>
  <c r="AU18" i="31"/>
  <c r="AT18" i="31"/>
  <c r="AS18" i="31"/>
  <c r="AR18" i="31"/>
  <c r="AQ18" i="31"/>
  <c r="AP18" i="31"/>
  <c r="AO18" i="31"/>
  <c r="AN18" i="31"/>
  <c r="AM18" i="31"/>
  <c r="AL18" i="31"/>
  <c r="AK18" i="31"/>
  <c r="AJ18" i="31"/>
  <c r="AI18" i="31"/>
  <c r="AH18" i="31"/>
  <c r="AG18" i="31"/>
  <c r="AF18" i="31"/>
  <c r="AE18" i="31"/>
  <c r="AD18" i="31"/>
  <c r="AC18" i="31"/>
  <c r="AB18" i="31"/>
  <c r="AA18" i="31"/>
  <c r="Z18" i="31"/>
  <c r="Y18" i="31"/>
  <c r="X18" i="31"/>
  <c r="W18" i="31"/>
  <c r="V18" i="31"/>
  <c r="U18" i="31"/>
  <c r="T18" i="31"/>
  <c r="S18" i="31"/>
  <c r="R18" i="31"/>
  <c r="Q18" i="31"/>
  <c r="P18" i="31"/>
  <c r="O18" i="31"/>
  <c r="N18" i="31"/>
  <c r="M18" i="31"/>
  <c r="L18" i="31"/>
  <c r="K18" i="31"/>
  <c r="J18" i="31"/>
  <c r="I18" i="31"/>
  <c r="H18" i="31"/>
  <c r="BG17" i="31"/>
  <c r="BF17" i="31"/>
  <c r="BE17" i="31"/>
  <c r="BD17" i="31"/>
  <c r="BC17" i="31"/>
  <c r="BB17" i="31"/>
  <c r="BA17" i="31"/>
  <c r="AZ17" i="31"/>
  <c r="AY17" i="31"/>
  <c r="AX17" i="31"/>
  <c r="AW17" i="31"/>
  <c r="AV17" i="31"/>
  <c r="AU17" i="31"/>
  <c r="AT17" i="31"/>
  <c r="AS17" i="31"/>
  <c r="AR17" i="31"/>
  <c r="AQ17" i="31"/>
  <c r="AP17" i="31"/>
  <c r="AO17" i="31"/>
  <c r="AN17" i="31"/>
  <c r="AM17" i="31"/>
  <c r="AL17" i="31"/>
  <c r="AK17" i="31"/>
  <c r="AJ17" i="31"/>
  <c r="AI17" i="31"/>
  <c r="AH17" i="31"/>
  <c r="AG17" i="31"/>
  <c r="AF17" i="31"/>
  <c r="AE17" i="31"/>
  <c r="AD17" i="31"/>
  <c r="AC17" i="31"/>
  <c r="AB17" i="31"/>
  <c r="AA17" i="31"/>
  <c r="Z17" i="31"/>
  <c r="Y17" i="31"/>
  <c r="X17" i="31"/>
  <c r="W17" i="31"/>
  <c r="V17" i="31"/>
  <c r="U17" i="31"/>
  <c r="T17" i="31"/>
  <c r="S17" i="31"/>
  <c r="R17" i="31"/>
  <c r="Q17" i="31"/>
  <c r="P17" i="31"/>
  <c r="O17" i="31"/>
  <c r="N17" i="31"/>
  <c r="M17" i="31"/>
  <c r="L17" i="31"/>
  <c r="K17" i="31"/>
  <c r="J17" i="31"/>
  <c r="I17" i="31"/>
  <c r="H17" i="31"/>
  <c r="BG16" i="31"/>
  <c r="BF16" i="31"/>
  <c r="BE16" i="31"/>
  <c r="BD16" i="31"/>
  <c r="BC16" i="31"/>
  <c r="BB16" i="31"/>
  <c r="BA16" i="31"/>
  <c r="AZ16" i="31"/>
  <c r="AY16" i="31"/>
  <c r="AX16" i="31"/>
  <c r="AW16" i="31"/>
  <c r="AV16" i="31"/>
  <c r="AU16" i="31"/>
  <c r="AT16" i="31"/>
  <c r="AS16" i="31"/>
  <c r="AR16" i="31"/>
  <c r="AQ16" i="31"/>
  <c r="AP16" i="31"/>
  <c r="AO16" i="31"/>
  <c r="AN16" i="31"/>
  <c r="AM16" i="31"/>
  <c r="AL16" i="31"/>
  <c r="AK16" i="31"/>
  <c r="AJ16" i="31"/>
  <c r="AI16" i="31"/>
  <c r="AH16" i="31"/>
  <c r="AG16" i="31"/>
  <c r="AF16" i="31"/>
  <c r="AE16" i="31"/>
  <c r="AD16" i="31"/>
  <c r="AC16" i="31"/>
  <c r="AB16" i="31"/>
  <c r="AA16" i="31"/>
  <c r="Z16" i="31"/>
  <c r="Y16" i="31"/>
  <c r="X16" i="31"/>
  <c r="W16" i="31"/>
  <c r="V16" i="31"/>
  <c r="U16" i="31"/>
  <c r="T16" i="31"/>
  <c r="S16" i="31"/>
  <c r="R16" i="31"/>
  <c r="Q16" i="31"/>
  <c r="P16" i="31"/>
  <c r="O16" i="31"/>
  <c r="N16" i="31"/>
  <c r="M16" i="31"/>
  <c r="L16" i="31"/>
  <c r="K16" i="31"/>
  <c r="J16" i="31"/>
  <c r="I16" i="31"/>
  <c r="H16" i="31"/>
  <c r="BG15" i="31"/>
  <c r="BF15" i="31"/>
  <c r="BE15" i="31"/>
  <c r="BD15" i="31"/>
  <c r="BC15" i="31"/>
  <c r="BB15" i="31"/>
  <c r="BA15" i="31"/>
  <c r="AZ15" i="31"/>
  <c r="AY15" i="31"/>
  <c r="AX15" i="31"/>
  <c r="AW15" i="31"/>
  <c r="AV15" i="31"/>
  <c r="AU15" i="31"/>
  <c r="AT15" i="31"/>
  <c r="AS15" i="31"/>
  <c r="AR15" i="31"/>
  <c r="AQ15" i="31"/>
  <c r="AP15" i="31"/>
  <c r="AO15" i="31"/>
  <c r="AN15" i="31"/>
  <c r="AM15" i="31"/>
  <c r="AL15" i="31"/>
  <c r="AK15" i="31"/>
  <c r="AJ15" i="31"/>
  <c r="AI15" i="31"/>
  <c r="AH15" i="31"/>
  <c r="AG15" i="31"/>
  <c r="AF15" i="31"/>
  <c r="AE15" i="31"/>
  <c r="AD15" i="31"/>
  <c r="AC15" i="31"/>
  <c r="AB15" i="31"/>
  <c r="AA15" i="31"/>
  <c r="Z15" i="31"/>
  <c r="Y15" i="31"/>
  <c r="X15" i="31"/>
  <c r="W15" i="31"/>
  <c r="V15" i="31"/>
  <c r="U15" i="31"/>
  <c r="T15" i="31"/>
  <c r="S15" i="31"/>
  <c r="R15" i="31"/>
  <c r="Q15" i="31"/>
  <c r="P15" i="31"/>
  <c r="O15" i="31"/>
  <c r="N15" i="31"/>
  <c r="M15" i="31"/>
  <c r="L15" i="31"/>
  <c r="K15" i="31"/>
  <c r="J15" i="31"/>
  <c r="I15" i="31"/>
  <c r="H15" i="31"/>
  <c r="BG14" i="31"/>
  <c r="BF14" i="31"/>
  <c r="BE14" i="31"/>
  <c r="BD14" i="31"/>
  <c r="BC14" i="31"/>
  <c r="BB14" i="31"/>
  <c r="BA14" i="31"/>
  <c r="AZ14" i="31"/>
  <c r="AY14" i="31"/>
  <c r="AX14" i="31"/>
  <c r="AW14" i="31"/>
  <c r="AV14" i="31"/>
  <c r="AU14" i="31"/>
  <c r="AT14" i="31"/>
  <c r="AS14" i="31"/>
  <c r="AR14" i="31"/>
  <c r="AQ14" i="31"/>
  <c r="AP14" i="31"/>
  <c r="AO14" i="31"/>
  <c r="AN14" i="31"/>
  <c r="AM14" i="31"/>
  <c r="AL14" i="31"/>
  <c r="AK14" i="31"/>
  <c r="AJ14" i="31"/>
  <c r="AI14" i="31"/>
  <c r="AH14" i="31"/>
  <c r="AG14" i="31"/>
  <c r="AF14" i="31"/>
  <c r="AE14" i="31"/>
  <c r="AD14" i="31"/>
  <c r="AC14" i="31"/>
  <c r="AB14" i="31"/>
  <c r="AA14" i="31"/>
  <c r="Z14" i="31"/>
  <c r="Y14" i="31"/>
  <c r="X14" i="31"/>
  <c r="W14" i="31"/>
  <c r="V14" i="31"/>
  <c r="U14" i="31"/>
  <c r="T14" i="31"/>
  <c r="S14" i="31"/>
  <c r="R14" i="31"/>
  <c r="Q14" i="31"/>
  <c r="P14" i="31"/>
  <c r="O14" i="31"/>
  <c r="N14" i="31"/>
  <c r="M14" i="31"/>
  <c r="L14" i="31"/>
  <c r="K14" i="31"/>
  <c r="J14" i="31"/>
  <c r="I14" i="31"/>
  <c r="H14" i="31"/>
  <c r="BG13" i="31"/>
  <c r="BF13" i="31"/>
  <c r="BE13" i="31"/>
  <c r="BD13" i="31"/>
  <c r="BC13" i="31"/>
  <c r="BB13" i="31"/>
  <c r="BA13" i="31"/>
  <c r="AZ13" i="31"/>
  <c r="AY13" i="31"/>
  <c r="AX13" i="31"/>
  <c r="AW13" i="31"/>
  <c r="AV13" i="31"/>
  <c r="AU13" i="31"/>
  <c r="AT13" i="31"/>
  <c r="AS13" i="31"/>
  <c r="AR13" i="31"/>
  <c r="AQ13" i="31"/>
  <c r="AP13" i="31"/>
  <c r="AO13" i="31"/>
  <c r="AN13" i="31"/>
  <c r="AM13" i="31"/>
  <c r="AL13" i="31"/>
  <c r="AK13" i="31"/>
  <c r="AJ13" i="31"/>
  <c r="AI13" i="31"/>
  <c r="AH13" i="31"/>
  <c r="AG13" i="31"/>
  <c r="AF13" i="31"/>
  <c r="AE13" i="31"/>
  <c r="AD13" i="31"/>
  <c r="AC13" i="31"/>
  <c r="AB13" i="31"/>
  <c r="AA13" i="31"/>
  <c r="Z13" i="31"/>
  <c r="Y13" i="31"/>
  <c r="X13" i="31"/>
  <c r="W13" i="31"/>
  <c r="V13" i="31"/>
  <c r="U13" i="31"/>
  <c r="T13" i="31"/>
  <c r="S13" i="31"/>
  <c r="R13" i="31"/>
  <c r="Q13" i="31"/>
  <c r="P13" i="31"/>
  <c r="O13" i="31"/>
  <c r="N13" i="31"/>
  <c r="M13" i="31"/>
  <c r="L13" i="31"/>
  <c r="K13" i="31"/>
  <c r="J13" i="31"/>
  <c r="I13" i="31"/>
  <c r="H13" i="31"/>
  <c r="BG12" i="31"/>
  <c r="BF12" i="31"/>
  <c r="BE12" i="31"/>
  <c r="BD12" i="31"/>
  <c r="BC12" i="31"/>
  <c r="BB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X12" i="31"/>
  <c r="W12" i="31"/>
  <c r="V12" i="31"/>
  <c r="U12" i="31"/>
  <c r="T12" i="31"/>
  <c r="S12" i="31"/>
  <c r="R12" i="31"/>
  <c r="Q12" i="31"/>
  <c r="P12" i="31"/>
  <c r="O12" i="31"/>
  <c r="N12" i="31"/>
  <c r="M12" i="31"/>
  <c r="L12" i="31"/>
  <c r="K12" i="31"/>
  <c r="J12" i="31"/>
  <c r="I12" i="31"/>
  <c r="H12" i="31"/>
  <c r="BG11" i="31"/>
  <c r="BF11" i="31"/>
  <c r="BE11" i="31"/>
  <c r="BD11" i="31"/>
  <c r="BC11" i="31"/>
  <c r="BB11" i="31"/>
  <c r="BA11" i="31"/>
  <c r="AZ11" i="31"/>
  <c r="AY11" i="31"/>
  <c r="AX11" i="31"/>
  <c r="AW11" i="31"/>
  <c r="AV11" i="31"/>
  <c r="AU11" i="31"/>
  <c r="AT11" i="31"/>
  <c r="AS11" i="31"/>
  <c r="AR11" i="31"/>
  <c r="AQ11" i="31"/>
  <c r="AP11" i="31"/>
  <c r="AO11" i="31"/>
  <c r="AN11" i="31"/>
  <c r="AM11" i="31"/>
  <c r="AL11" i="31"/>
  <c r="AK11" i="31"/>
  <c r="AJ11" i="31"/>
  <c r="AI11" i="31"/>
  <c r="AH11" i="31"/>
  <c r="AG11" i="31"/>
  <c r="AF11" i="31"/>
  <c r="AE11" i="31"/>
  <c r="AD11" i="31"/>
  <c r="AC11" i="31"/>
  <c r="AB11" i="31"/>
  <c r="AA11" i="31"/>
  <c r="Z11" i="31"/>
  <c r="Y11" i="31"/>
  <c r="X11" i="31"/>
  <c r="W11" i="31"/>
  <c r="V11" i="31"/>
  <c r="U11" i="31"/>
  <c r="T11" i="31"/>
  <c r="S11" i="31"/>
  <c r="R11" i="31"/>
  <c r="Q11" i="31"/>
  <c r="P11" i="31"/>
  <c r="O11" i="31"/>
  <c r="N11" i="31"/>
  <c r="M11" i="31"/>
  <c r="L11" i="31"/>
  <c r="K11" i="31"/>
  <c r="J11" i="31"/>
  <c r="I11" i="31"/>
  <c r="H11" i="31"/>
  <c r="BG10" i="31"/>
  <c r="BF10" i="31"/>
  <c r="BE10" i="31"/>
  <c r="BD10" i="31"/>
  <c r="BC10" i="31"/>
  <c r="BB10" i="31"/>
  <c r="BA10" i="31"/>
  <c r="AZ10" i="31"/>
  <c r="AY10" i="31"/>
  <c r="AX10" i="31"/>
  <c r="AW10" i="31"/>
  <c r="AV10" i="31"/>
  <c r="AU10" i="31"/>
  <c r="AT10" i="31"/>
  <c r="AS10" i="31"/>
  <c r="AR10" i="31"/>
  <c r="AQ10" i="31"/>
  <c r="AP10" i="31"/>
  <c r="AO10" i="31"/>
  <c r="AN10" i="31"/>
  <c r="AM10" i="31"/>
  <c r="AL10" i="31"/>
  <c r="AK10" i="31"/>
  <c r="AJ10" i="31"/>
  <c r="AI10" i="31"/>
  <c r="AH10" i="31"/>
  <c r="AG10" i="31"/>
  <c r="AF10" i="31"/>
  <c r="AE10" i="31"/>
  <c r="AD10" i="31"/>
  <c r="AC10" i="31"/>
  <c r="AB10" i="31"/>
  <c r="AA10" i="31"/>
  <c r="Z10" i="31"/>
  <c r="Y10" i="31"/>
  <c r="X10" i="31"/>
  <c r="W10" i="31"/>
  <c r="V10" i="31"/>
  <c r="U10" i="31"/>
  <c r="T10" i="31"/>
  <c r="S10" i="31"/>
  <c r="R10" i="31"/>
  <c r="Q10" i="31"/>
  <c r="P10" i="31"/>
  <c r="O10" i="31"/>
  <c r="N10" i="31"/>
  <c r="M10" i="31"/>
  <c r="L10" i="31"/>
  <c r="K10" i="31"/>
  <c r="J10" i="31"/>
  <c r="I10" i="31"/>
  <c r="H10" i="31"/>
  <c r="BG9" i="31"/>
  <c r="BF9" i="31"/>
  <c r="BE9" i="31"/>
  <c r="BD9" i="31"/>
  <c r="BC9" i="31"/>
  <c r="BB9" i="31"/>
  <c r="BA9" i="31"/>
  <c r="AZ9" i="31"/>
  <c r="AY9" i="31"/>
  <c r="AX9" i="31"/>
  <c r="AW9" i="31"/>
  <c r="AV9" i="31"/>
  <c r="AU9" i="31"/>
  <c r="AT9" i="31"/>
  <c r="AS9" i="31"/>
  <c r="AR9" i="31"/>
  <c r="AQ9" i="31"/>
  <c r="AP9" i="31"/>
  <c r="AO9" i="31"/>
  <c r="AN9" i="31"/>
  <c r="AM9" i="31"/>
  <c r="AL9" i="31"/>
  <c r="AK9" i="31"/>
  <c r="AJ9" i="31"/>
  <c r="AI9" i="31"/>
  <c r="AH9" i="31"/>
  <c r="AG9" i="31"/>
  <c r="AF9" i="31"/>
  <c r="AE9" i="31"/>
  <c r="AD9" i="31"/>
  <c r="AC9" i="31"/>
  <c r="AB9" i="31"/>
  <c r="AA9" i="31"/>
  <c r="Z9" i="31"/>
  <c r="Y9" i="31"/>
  <c r="X9" i="31"/>
  <c r="W9" i="31"/>
  <c r="V9" i="31"/>
  <c r="U9" i="31"/>
  <c r="T9" i="31"/>
  <c r="S9" i="31"/>
  <c r="R9" i="31"/>
  <c r="Q9" i="31"/>
  <c r="P9" i="31"/>
  <c r="O9" i="31"/>
  <c r="N9" i="31"/>
  <c r="M9" i="31"/>
  <c r="L9" i="31"/>
  <c r="K9" i="31"/>
  <c r="J9" i="31"/>
  <c r="I9" i="31"/>
  <c r="H9" i="31"/>
  <c r="BG8" i="31"/>
  <c r="BF8" i="31"/>
  <c r="BE8" i="31"/>
  <c r="BD8" i="31"/>
  <c r="BC8" i="31"/>
  <c r="BB8" i="31"/>
  <c r="BA8" i="31"/>
  <c r="AZ8" i="31"/>
  <c r="AY8" i="31"/>
  <c r="AX8" i="31"/>
  <c r="AW8" i="31"/>
  <c r="AV8" i="31"/>
  <c r="AU8" i="31"/>
  <c r="AT8" i="31"/>
  <c r="AS8" i="31"/>
  <c r="AR8" i="31"/>
  <c r="AQ8" i="31"/>
  <c r="AP8" i="31"/>
  <c r="AO8" i="31"/>
  <c r="AN8" i="31"/>
  <c r="AM8" i="31"/>
  <c r="AL8" i="31"/>
  <c r="AK8" i="31"/>
  <c r="AJ8" i="31"/>
  <c r="AI8" i="31"/>
  <c r="AH8" i="31"/>
  <c r="AG8" i="31"/>
  <c r="AF8" i="31"/>
  <c r="AE8" i="31"/>
  <c r="AD8" i="31"/>
  <c r="AC8" i="31"/>
  <c r="AB8" i="31"/>
  <c r="AA8" i="31"/>
  <c r="Z8" i="31"/>
  <c r="Y8" i="31"/>
  <c r="X8" i="31"/>
  <c r="W8" i="31"/>
  <c r="V8" i="31"/>
  <c r="U8" i="31"/>
  <c r="T8" i="31"/>
  <c r="S8" i="31"/>
  <c r="R8" i="31"/>
  <c r="Q8" i="31"/>
  <c r="P8" i="31"/>
  <c r="O8" i="31"/>
  <c r="N8" i="31"/>
  <c r="M8" i="31"/>
  <c r="L8" i="31"/>
  <c r="K8" i="31"/>
  <c r="J8" i="31"/>
  <c r="I8" i="31"/>
  <c r="H8" i="31"/>
  <c r="BG7" i="31"/>
  <c r="BF7" i="31"/>
  <c r="BE7" i="31"/>
  <c r="BD7" i="31"/>
  <c r="BC7" i="31"/>
  <c r="BB7" i="31"/>
  <c r="BA7" i="31"/>
  <c r="AZ7" i="31"/>
  <c r="AY7" i="31"/>
  <c r="AX7" i="31"/>
  <c r="AW7" i="31"/>
  <c r="AV7" i="31"/>
  <c r="AU7" i="31"/>
  <c r="AT7" i="31"/>
  <c r="AS7" i="31"/>
  <c r="AR7" i="31"/>
  <c r="AQ7" i="31"/>
  <c r="AP7" i="31"/>
  <c r="AO7" i="31"/>
  <c r="AN7" i="31"/>
  <c r="AM7" i="31"/>
  <c r="AL7" i="31"/>
  <c r="AK7" i="31"/>
  <c r="AJ7" i="31"/>
  <c r="AI7" i="31"/>
  <c r="AH7" i="31"/>
  <c r="AG7" i="31"/>
  <c r="AF7" i="31"/>
  <c r="AE7" i="31"/>
  <c r="AD7" i="31"/>
  <c r="AC7" i="31"/>
  <c r="AB7" i="31"/>
  <c r="AA7" i="31"/>
  <c r="Z7" i="31"/>
  <c r="Y7" i="31"/>
  <c r="X7" i="31"/>
  <c r="W7" i="31"/>
  <c r="V7" i="31"/>
  <c r="U7" i="31"/>
  <c r="T7" i="31"/>
  <c r="S7" i="31"/>
  <c r="R7" i="31"/>
  <c r="Q7" i="31"/>
  <c r="P7" i="31"/>
  <c r="O7" i="31"/>
  <c r="N7" i="31"/>
  <c r="M7" i="31"/>
  <c r="L7" i="31"/>
  <c r="K7" i="31"/>
  <c r="J7" i="31"/>
  <c r="I7" i="31"/>
  <c r="H7" i="31"/>
  <c r="BG6" i="31"/>
  <c r="BF6" i="31"/>
  <c r="BE6" i="31"/>
  <c r="BD6" i="31"/>
  <c r="BC6" i="31"/>
  <c r="BB6" i="31"/>
  <c r="BA6" i="31"/>
  <c r="AZ6" i="31"/>
  <c r="AY6" i="31"/>
  <c r="AX6" i="31"/>
  <c r="AW6" i="31"/>
  <c r="AV6" i="31"/>
  <c r="AU6" i="31"/>
  <c r="AT6" i="31"/>
  <c r="AS6" i="31"/>
  <c r="AR6" i="31"/>
  <c r="AQ6" i="31"/>
  <c r="AP6" i="31"/>
  <c r="AO6" i="31"/>
  <c r="AN6" i="31"/>
  <c r="AM6" i="31"/>
  <c r="AL6" i="31"/>
  <c r="AK6" i="31"/>
  <c r="AJ6" i="31"/>
  <c r="AI6" i="31"/>
  <c r="AH6" i="31"/>
  <c r="AG6" i="31"/>
  <c r="AF6" i="31"/>
  <c r="AE6" i="31"/>
  <c r="AD6" i="31"/>
  <c r="AC6" i="31"/>
  <c r="AB6" i="31"/>
  <c r="AA6" i="31"/>
  <c r="Z6" i="31"/>
  <c r="Y6" i="31"/>
  <c r="X6" i="31"/>
  <c r="W6" i="31"/>
  <c r="V6" i="31"/>
  <c r="U6" i="31"/>
  <c r="T6" i="31"/>
  <c r="S6" i="31"/>
  <c r="R6" i="31"/>
  <c r="Q6" i="31"/>
  <c r="P6" i="31"/>
  <c r="O6" i="31"/>
  <c r="N6" i="31"/>
  <c r="M6" i="31"/>
  <c r="L6" i="31"/>
  <c r="K6" i="31"/>
  <c r="J6" i="31"/>
  <c r="I6" i="31"/>
  <c r="H6" i="31"/>
  <c r="BG5" i="31"/>
  <c r="BF5" i="31"/>
  <c r="BE5" i="31"/>
  <c r="BD5" i="31"/>
  <c r="BC5" i="31"/>
  <c r="BB5" i="31"/>
  <c r="BA5" i="31"/>
  <c r="AZ5" i="31"/>
  <c r="AY5" i="31"/>
  <c r="AX5" i="31"/>
  <c r="AW5" i="31"/>
  <c r="AV5" i="31"/>
  <c r="AU5" i="31"/>
  <c r="AT5" i="31"/>
  <c r="AS5" i="31"/>
  <c r="AR5" i="31"/>
  <c r="AQ5" i="31"/>
  <c r="AP5" i="31"/>
  <c r="AO5" i="31"/>
  <c r="AN5" i="31"/>
  <c r="AM5" i="31"/>
  <c r="AL5" i="31"/>
  <c r="AK5" i="31"/>
  <c r="AJ5" i="31"/>
  <c r="AI5" i="31"/>
  <c r="AH5" i="31"/>
  <c r="AG5" i="31"/>
  <c r="AF5" i="31"/>
  <c r="AE5" i="31"/>
  <c r="AD5" i="31"/>
  <c r="AC5" i="31"/>
  <c r="AB5" i="31"/>
  <c r="AA5" i="31"/>
  <c r="Z5" i="31"/>
  <c r="Y5" i="31"/>
  <c r="X5" i="31"/>
  <c r="W5" i="31"/>
  <c r="V5" i="31"/>
  <c r="U5" i="31"/>
  <c r="T5" i="31"/>
  <c r="S5" i="31"/>
  <c r="R5" i="31"/>
  <c r="Q5" i="31"/>
  <c r="P5" i="31"/>
  <c r="O5" i="31"/>
  <c r="N5" i="31"/>
  <c r="M5" i="31"/>
  <c r="L5" i="31"/>
  <c r="K5" i="31"/>
  <c r="J5" i="31"/>
  <c r="I5" i="31"/>
  <c r="H5" i="31"/>
  <c r="EE8" i="6" l="1"/>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0"/>
  <c r="BR7" i="30"/>
  <c r="Y7" i="30"/>
  <c r="BE7" i="30"/>
  <c r="AF7" i="30"/>
  <c r="BH7" i="30"/>
  <c r="W7" i="30"/>
  <c r="X7" i="30"/>
  <c r="AE7" i="30"/>
  <c r="BN7" i="30"/>
  <c r="AR7" i="30"/>
  <c r="AV7" i="30"/>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E127" i="24" l="1"/>
  <c r="E124" i="24"/>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l="1"/>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24"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BI63" i="3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M79"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CF78" i="31"/>
  <c r="BX78" i="31"/>
  <c r="BO78" i="31"/>
  <c r="DJ78" i="31"/>
  <c r="DI78" i="31"/>
  <c r="DA78" i="31"/>
  <c r="CZ78" i="31"/>
  <c r="CR78" i="31"/>
  <c r="CQ78" i="31"/>
  <c r="CI78" i="31"/>
  <c r="CH78" i="31"/>
  <c r="BZ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CN21" i="31"/>
  <c r="CF21" i="31"/>
  <c r="BW21" i="31"/>
  <c r="BO21" i="31"/>
  <c r="BN21" i="31"/>
  <c r="DI21" i="31"/>
  <c r="DH21" i="31"/>
  <c r="CZ21" i="31"/>
  <c r="CX21" i="31"/>
  <c r="CP21" i="31"/>
  <c r="CG21" i="31"/>
  <c r="BY21" i="31"/>
  <c r="CY21" i="31"/>
  <c r="CQ21" i="31"/>
  <c r="CQ49" i="31"/>
  <c r="CI49" i="31"/>
  <c r="CH49" i="31"/>
  <c r="BZ49" i="31"/>
  <c r="BQ49" i="31"/>
  <c r="DC49" i="31"/>
  <c r="DB49" i="31"/>
  <c r="CT49" i="31"/>
  <c r="CV49" i="31"/>
  <c r="CB49" i="31"/>
  <c r="BT49" i="31"/>
  <c r="DH49" i="31"/>
  <c r="BL49" i="31"/>
  <c r="DA49" i="31"/>
  <c r="CE87" i="31"/>
  <c r="BO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E101" i="31"/>
  <c r="CM101" i="31"/>
  <c r="CD101" i="31"/>
  <c r="BU101" i="31"/>
  <c r="BL101" i="31"/>
  <c r="CV101" i="31"/>
  <c r="BR101"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76" i="24"/>
  <c r="J60" i="32"/>
  <c r="F182" i="24"/>
  <c r="F197" i="24"/>
  <c r="F195" i="24"/>
  <c r="BI12" i="31"/>
  <c r="F140"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X80" i="31" l="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K63" i="31"/>
  <c r="I70" i="32" s="1"/>
  <c r="DK57" i="31"/>
  <c r="I64" i="32" s="1"/>
  <c r="DK76" i="31"/>
  <c r="I83" i="32" s="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49" i="31" l="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4" i="26"/>
  <c r="F21" i="26" l="1"/>
  <c r="B47" i="26"/>
  <c r="B46" i="26"/>
  <c r="H21" i="26" l="1"/>
  <c r="H24" i="26" s="1"/>
  <c r="I16" i="11" s="1"/>
  <c r="F25" i="26"/>
  <c r="C8" i="37"/>
  <c r="C46" i="26"/>
  <c r="D18" i="35"/>
  <c r="I7" i="17"/>
  <c r="C47" i="26"/>
  <c r="C11" i="37"/>
  <c r="H25" i="26" l="1"/>
  <c r="J16" i="11" s="1"/>
  <c r="J27" i="11"/>
  <c r="F22" i="26" s="1"/>
  <c r="H22" i="26" s="1"/>
  <c r="C21" i="26"/>
  <c r="C25" i="26" s="1"/>
  <c r="H11" i="11" s="1"/>
  <c r="C22" i="26" s="1"/>
  <c r="C24" i="26" s="1"/>
  <c r="B44" i="26" s="1"/>
  <c r="G57" i="26"/>
  <c r="G55" i="26"/>
  <c r="G56" i="26"/>
  <c r="J7" i="17"/>
  <c r="B8" i="39"/>
  <c r="C16" i="11" l="1"/>
  <c r="B27" i="26"/>
  <c r="B26" i="11" s="1"/>
  <c r="M34" i="17"/>
  <c r="M49" i="17"/>
  <c r="C15" i="37"/>
  <c r="I5" i="17"/>
  <c r="M36" i="17"/>
  <c r="M62" i="17"/>
  <c r="M50" i="17"/>
  <c r="M35" i="17"/>
  <c r="M33" i="17"/>
  <c r="M46" i="17"/>
  <c r="M60" i="17"/>
  <c r="M61" i="17"/>
  <c r="M44" i="17"/>
  <c r="T44" i="17" s="1"/>
  <c r="M38" i="17"/>
  <c r="M57" i="17"/>
  <c r="T57" i="17" s="1"/>
  <c r="D16" i="35"/>
  <c r="M56" i="17"/>
  <c r="M37" i="17"/>
  <c r="M45" i="17"/>
  <c r="T45" i="17" s="1"/>
  <c r="M32" i="17"/>
  <c r="M47" i="17"/>
  <c r="M58" i="17"/>
  <c r="M59" i="17"/>
  <c r="M67" i="17"/>
  <c r="T67" i="17" s="1"/>
  <c r="M48" i="17"/>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15" i="39"/>
  <c r="B16" i="39" s="1"/>
  <c r="B12" i="39"/>
  <c r="F62" i="26"/>
  <c r="X31" i="17" l="1"/>
  <c r="X18" i="17"/>
  <c r="X53" i="17"/>
  <c r="X46" i="17"/>
  <c r="X39" i="17"/>
  <c r="J5" i="17"/>
  <c r="L4" i="17" s="1"/>
  <c r="X32" i="17"/>
  <c r="X62" i="17"/>
  <c r="X63" i="17"/>
  <c r="X66" i="17"/>
  <c r="X54" i="17"/>
  <c r="X61" i="17"/>
  <c r="X28" i="17"/>
  <c r="X27" i="17"/>
  <c r="X26" i="17"/>
  <c r="X23" i="17"/>
  <c r="X45" i="17"/>
  <c r="X40" i="17"/>
  <c r="X38" i="17"/>
  <c r="X15" i="17"/>
  <c r="X25" i="17"/>
  <c r="X21" i="17"/>
  <c r="X56" i="17"/>
  <c r="X57" i="17"/>
  <c r="X22" i="17"/>
  <c r="X47" i="17"/>
  <c r="X52" i="17"/>
  <c r="X48" i="17"/>
  <c r="X58" i="17"/>
  <c r="X35" i="17"/>
  <c r="X65" i="17"/>
  <c r="X30" i="17"/>
  <c r="X36" i="17"/>
  <c r="X43" i="17"/>
  <c r="B6" i="39"/>
  <c r="X33" i="17"/>
  <c r="X44" i="17"/>
  <c r="X19" i="17"/>
  <c r="X49" i="17"/>
  <c r="X60" i="17"/>
  <c r="X41" i="17"/>
  <c r="X16" i="17"/>
  <c r="X20" i="17"/>
  <c r="X64" i="17"/>
  <c r="X51" i="17"/>
  <c r="X17" i="17"/>
  <c r="X67" i="17"/>
  <c r="X59" i="17"/>
  <c r="X34" i="17"/>
  <c r="X37" i="17"/>
  <c r="X42" i="17"/>
  <c r="X29" i="17"/>
  <c r="X55" i="17"/>
  <c r="X50" i="17"/>
  <c r="X24" i="17"/>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H62" i="26"/>
  <c r="F63" i="26"/>
  <c r="I62" i="26"/>
  <c r="C4" i="36" l="1"/>
  <c r="C47" i="36"/>
  <c r="C48" i="36"/>
  <c r="C45" i="36"/>
  <c r="C50" i="36"/>
  <c r="C51" i="36"/>
  <c r="C49" i="36"/>
  <c r="C46" i="36"/>
  <c r="C38" i="36"/>
  <c r="C36" i="36"/>
  <c r="C33" i="36"/>
  <c r="C35" i="36"/>
  <c r="C39" i="36"/>
  <c r="C34" i="36"/>
  <c r="C23" i="36"/>
  <c r="C24" i="36"/>
  <c r="C37" i="36"/>
  <c r="C26" i="36"/>
  <c r="C21" i="36"/>
  <c r="C27" i="36"/>
  <c r="C25" i="36"/>
  <c r="C22" i="36"/>
  <c r="X72" i="17"/>
  <c r="C4" i="37" s="1"/>
  <c r="X71" i="17"/>
  <c r="E30" i="18" s="1"/>
  <c r="X70" i="17"/>
  <c r="N36" i="39"/>
  <c r="N37" i="39"/>
  <c r="N22" i="39"/>
  <c r="M47" i="39"/>
  <c r="N18" i="39"/>
  <c r="M29" i="39"/>
  <c r="N34" i="39"/>
  <c r="N28" i="39"/>
  <c r="N21" i="39"/>
  <c r="N43" i="39"/>
  <c r="M52" i="39"/>
  <c r="N60" i="39"/>
  <c r="M32" i="39"/>
  <c r="M13" i="39"/>
  <c r="N26" i="39"/>
  <c r="N41" i="39"/>
  <c r="N45" i="39"/>
  <c r="M60" i="39"/>
  <c r="N39" i="39"/>
  <c r="M15" i="39"/>
  <c r="M54" i="39"/>
  <c r="N31" i="39"/>
  <c r="N47" i="39"/>
  <c r="M22" i="39"/>
  <c r="M56" i="39"/>
  <c r="N13" i="39"/>
  <c r="M64" i="39"/>
  <c r="N59" i="39"/>
  <c r="M30" i="39"/>
  <c r="N58" i="39"/>
  <c r="M62" i="39"/>
  <c r="N29" i="39"/>
  <c r="M44" i="39"/>
  <c r="M23" i="39"/>
  <c r="M43" i="39"/>
  <c r="M49" i="39"/>
  <c r="N15" i="39"/>
  <c r="M45" i="39"/>
  <c r="N49" i="39"/>
  <c r="N14" i="39"/>
  <c r="N62" i="39"/>
  <c r="M33" i="39"/>
  <c r="M51" i="39"/>
  <c r="M26" i="39"/>
  <c r="N52" i="39"/>
  <c r="M24" i="39"/>
  <c r="M42" i="39"/>
  <c r="M39" i="39"/>
  <c r="N44" i="39"/>
  <c r="M61" i="39"/>
  <c r="N25" i="39"/>
  <c r="M46" i="39"/>
  <c r="M27" i="39"/>
  <c r="M28" i="39"/>
  <c r="M20" i="39"/>
  <c r="M55" i="39"/>
  <c r="M48" i="39"/>
  <c r="M21" i="39"/>
  <c r="N32" i="39"/>
  <c r="N51" i="39"/>
  <c r="N19" i="39"/>
  <c r="N30" i="39"/>
  <c r="N55" i="39"/>
  <c r="M36" i="39"/>
  <c r="M25" i="39"/>
  <c r="M14" i="39"/>
  <c r="N64" i="39"/>
  <c r="N23" i="39"/>
  <c r="N63" i="39"/>
  <c r="M50" i="39"/>
  <c r="N53" i="39"/>
  <c r="M41" i="39"/>
  <c r="N57" i="39"/>
  <c r="M17" i="39"/>
  <c r="M63" i="39"/>
  <c r="N46" i="39"/>
  <c r="N50" i="39"/>
  <c r="N20" i="39"/>
  <c r="N16" i="39"/>
  <c r="M53" i="39"/>
  <c r="M40" i="39"/>
  <c r="M31" i="39"/>
  <c r="M37" i="39"/>
  <c r="M34" i="39"/>
  <c r="N61" i="39"/>
  <c r="M35" i="39"/>
  <c r="M18" i="39"/>
  <c r="N48" i="39"/>
  <c r="B11" i="39"/>
  <c r="B13" i="39" s="1"/>
  <c r="N38" i="39"/>
  <c r="M58" i="39"/>
  <c r="M19" i="39"/>
  <c r="N40" i="39"/>
  <c r="M59" i="39"/>
  <c r="M16" i="39"/>
  <c r="N42" i="39"/>
  <c r="M57" i="39"/>
  <c r="N33" i="39"/>
  <c r="M38" i="39"/>
  <c r="N54" i="39"/>
  <c r="N17" i="39"/>
  <c r="N35" i="39"/>
  <c r="N27" i="39"/>
  <c r="N56" i="39"/>
  <c r="N24" i="39"/>
  <c r="H63" i="26"/>
  <c r="AA40" i="39" s="1"/>
  <c r="C13" i="37"/>
  <c r="I63" i="26"/>
  <c r="AB13" i="39" s="1"/>
  <c r="D30" i="18" l="1"/>
  <c r="D12" i="35"/>
  <c r="D13" i="35" s="1"/>
  <c r="AA36" i="39"/>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B49" i="39"/>
  <c r="AB31" i="39"/>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26" i="39" l="1"/>
  <c r="AC31" i="39"/>
  <c r="AC50" i="39"/>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DO8" i="6"/>
  <c r="F52" i="17"/>
  <c r="DP48" i="6" s="1"/>
  <c r="DT48" i="6" s="1"/>
  <c r="N59" i="17" s="1"/>
  <c r="DO18" i="6"/>
  <c r="DQ18" i="6" s="1"/>
  <c r="DS18" i="6" s="1"/>
  <c r="F24" i="17"/>
  <c r="F26" i="17"/>
  <c r="F42" i="17"/>
  <c r="DP46" i="6" s="1"/>
  <c r="DT46" i="6" s="1"/>
  <c r="DO17" i="6"/>
  <c r="DQ17" i="6" s="1"/>
  <c r="DS17" i="6" s="1"/>
  <c r="DO7" i="6"/>
  <c r="F64" i="17"/>
  <c r="DO30" i="6"/>
  <c r="DQ30" i="6" s="1"/>
  <c r="DS30" i="6" s="1"/>
  <c r="F41" i="17"/>
  <c r="DO42" i="6"/>
  <c r="DQ42" i="6" s="1"/>
  <c r="DS42" i="6" s="1"/>
  <c r="F53" i="17"/>
  <c r="DO4" i="6"/>
  <c r="DO53" i="6"/>
  <c r="DQ53" i="6" s="1"/>
  <c r="DS53" i="6" s="1"/>
  <c r="DO41" i="6"/>
  <c r="DQ41" i="6" s="1"/>
  <c r="DS41" i="6" s="1"/>
  <c r="DO29" i="6"/>
  <c r="DQ29" i="6" s="1"/>
  <c r="DS29" i="6" s="1"/>
  <c r="F40" i="17"/>
  <c r="DP36" i="6" s="1"/>
  <c r="DT36" i="6" s="1"/>
  <c r="N47" i="17" s="1"/>
  <c r="F25" i="17"/>
  <c r="F51" i="17"/>
  <c r="F54" i="17"/>
  <c r="DO32" i="6"/>
  <c r="DQ32" i="6" s="1"/>
  <c r="DS32" i="6" s="1"/>
  <c r="F43" i="17"/>
  <c r="DO54" i="6"/>
  <c r="DQ54" i="6" s="1"/>
  <c r="DS54" i="6" s="1"/>
  <c r="F65" i="17"/>
  <c r="F66" i="17"/>
  <c r="DO43" i="6"/>
  <c r="DQ43" i="6" s="1"/>
  <c r="DS43" i="6" s="1"/>
  <c r="DO31" i="6"/>
  <c r="DQ31" i="6" s="1"/>
  <c r="DS31" i="6" s="1"/>
  <c r="DO19" i="6"/>
  <c r="DQ19" i="6" s="1"/>
  <c r="DS19" i="6" s="1"/>
  <c r="DO55" i="6"/>
  <c r="DQ55" i="6" s="1"/>
  <c r="DS55" i="6" s="1"/>
  <c r="DO44" i="6"/>
  <c r="DQ44" i="6" s="1"/>
  <c r="DS44" i="6" s="1"/>
  <c r="F55" i="17"/>
  <c r="DO52" i="6"/>
  <c r="DQ52" i="6" s="1"/>
  <c r="DS52" i="6" s="1"/>
  <c r="DO40" i="6"/>
  <c r="DQ40" i="6" s="1"/>
  <c r="DS40" i="6" s="1"/>
  <c r="DO28" i="6"/>
  <c r="DQ28" i="6" s="1"/>
  <c r="DS28" i="6" s="1"/>
  <c r="DO16" i="6"/>
  <c r="DQ16" i="6" s="1"/>
  <c r="DS16" i="6" s="1"/>
  <c r="F23" i="17"/>
  <c r="M63" i="17" l="1"/>
  <c r="C52" i="36"/>
  <c r="M40" i="17"/>
  <c r="C29" i="36"/>
  <c r="M65" i="17"/>
  <c r="C54" i="36"/>
  <c r="M52" i="17"/>
  <c r="C41" i="36"/>
  <c r="M31" i="17"/>
  <c r="C20" i="36"/>
  <c r="M51" i="17"/>
  <c r="C40" i="36"/>
  <c r="M55" i="17"/>
  <c r="C44" i="36"/>
  <c r="M64" i="17"/>
  <c r="C53" i="36"/>
  <c r="M28" i="17"/>
  <c r="C17" i="36"/>
  <c r="M30" i="17"/>
  <c r="C19" i="36"/>
  <c r="M66" i="17"/>
  <c r="C55" i="36"/>
  <c r="M27" i="17"/>
  <c r="C16" i="36"/>
  <c r="M42" i="17"/>
  <c r="C31" i="36"/>
  <c r="M53" i="17"/>
  <c r="C42" i="36"/>
  <c r="M43" i="17"/>
  <c r="C32" i="36"/>
  <c r="M39" i="17"/>
  <c r="C28" i="36"/>
  <c r="M54" i="17"/>
  <c r="C43" i="36"/>
  <c r="M29" i="17"/>
  <c r="C18" i="36"/>
  <c r="M41" i="17"/>
  <c r="C30" i="36"/>
  <c r="DX46" i="6"/>
  <c r="D46" i="36" s="1"/>
  <c r="N57" i="17"/>
  <c r="U57" i="17" s="1"/>
  <c r="DP33" i="6"/>
  <c r="DT33" i="6" s="1"/>
  <c r="DP34" i="6"/>
  <c r="DT34" i="6" s="1"/>
  <c r="DP45" i="6"/>
  <c r="DT45" i="6" s="1"/>
  <c r="N56" i="17" s="1"/>
  <c r="DP56" i="6"/>
  <c r="DT56" i="6" s="1"/>
  <c r="DX56" i="6" s="1"/>
  <c r="DQ4" i="6"/>
  <c r="DQ6" i="6"/>
  <c r="DS6" i="6" s="1"/>
  <c r="DQ7" i="6"/>
  <c r="DS7" i="6" s="1"/>
  <c r="DQ5" i="6"/>
  <c r="DS5" i="6" s="1"/>
  <c r="DQ8" i="6"/>
  <c r="DP23" i="6"/>
  <c r="DT23" i="6" s="1"/>
  <c r="N34" i="17" s="1"/>
  <c r="DP22" i="6"/>
  <c r="DT22" i="6" s="1"/>
  <c r="N33" i="17" s="1"/>
  <c r="DX36" i="6"/>
  <c r="DX48" i="6"/>
  <c r="DX35" i="6"/>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DS4" i="6" s="1"/>
  <c r="M15" i="17"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T46" i="17" l="1"/>
  <c r="D35" i="36"/>
  <c r="T59" i="17"/>
  <c r="D48" i="36"/>
  <c r="T47" i="17"/>
  <c r="D36" i="36"/>
  <c r="M16" i="17"/>
  <c r="T16" i="17" s="1"/>
  <c r="C5" i="36"/>
  <c r="M18" i="17"/>
  <c r="T18" i="17" s="1"/>
  <c r="C7" i="36"/>
  <c r="M17" i="17"/>
  <c r="T17" i="17" s="1"/>
  <c r="C6" i="36"/>
  <c r="N67" i="17"/>
  <c r="U67" i="17" s="1"/>
  <c r="DX34" i="6"/>
  <c r="D34" i="36" s="1"/>
  <c r="N45" i="17"/>
  <c r="U45" i="17" s="1"/>
  <c r="DX33" i="6"/>
  <c r="D33" i="36" s="1"/>
  <c r="N44" i="17"/>
  <c r="U44" i="17" s="1"/>
  <c r="DX45" i="6"/>
  <c r="DX4" i="6"/>
  <c r="D4" i="36" s="1"/>
  <c r="DS9" i="6"/>
  <c r="DS10" i="6"/>
  <c r="DS8" i="6"/>
  <c r="DX5" i="6"/>
  <c r="N16" i="17"/>
  <c r="DX23" i="6"/>
  <c r="DX7" i="6"/>
  <c r="N18" i="17"/>
  <c r="DX6" i="6"/>
  <c r="N17" i="17"/>
  <c r="DX22" i="6"/>
  <c r="U47" i="17"/>
  <c r="U34" i="17"/>
  <c r="DX30" i="6"/>
  <c r="DX42" i="6"/>
  <c r="D42" i="36" s="1"/>
  <c r="DX52" i="6"/>
  <c r="DX47" i="6"/>
  <c r="U46" i="17"/>
  <c r="U59" i="17"/>
  <c r="DX24" i="6"/>
  <c r="DX27" i="6"/>
  <c r="DX54" i="6"/>
  <c r="DX40" i="6"/>
  <c r="DX19" i="6"/>
  <c r="D19" i="36" s="1"/>
  <c r="DX26" i="6"/>
  <c r="DX18" i="6"/>
  <c r="DX28" i="6"/>
  <c r="DX17" i="6"/>
  <c r="DX39" i="6"/>
  <c r="DX53" i="6"/>
  <c r="DX50" i="6"/>
  <c r="U33" i="17"/>
  <c r="U56" i="17"/>
  <c r="DX55" i="6"/>
  <c r="DX16" i="6"/>
  <c r="D16" i="36" s="1"/>
  <c r="DX37" i="6"/>
  <c r="DX44" i="6"/>
  <c r="DX41" i="6"/>
  <c r="DX43" i="6"/>
  <c r="DX21" i="6"/>
  <c r="DX49" i="6"/>
  <c r="DX51" i="6"/>
  <c r="DX20" i="6"/>
  <c r="DX31" i="6"/>
  <c r="DX29" i="6"/>
  <c r="DX25" i="6"/>
  <c r="DX32" i="6"/>
  <c r="DX38" i="6"/>
  <c r="DS13" i="6"/>
  <c r="DS14" i="6"/>
  <c r="DS15" i="6"/>
  <c r="DS12" i="6"/>
  <c r="DS11" i="6"/>
  <c r="DU5" i="6"/>
  <c r="DU7" i="6"/>
  <c r="T15" i="17"/>
  <c r="DU4" i="6"/>
  <c r="DU6" i="6"/>
  <c r="D7" i="36" l="1"/>
  <c r="D6" i="36"/>
  <c r="D5" i="36"/>
  <c r="T62" i="17"/>
  <c r="D51" i="36"/>
  <c r="T66" i="17"/>
  <c r="D55" i="36"/>
  <c r="T29" i="17"/>
  <c r="D18" i="36"/>
  <c r="T40" i="17"/>
  <c r="AD29" i="36" s="1"/>
  <c r="D29" i="36"/>
  <c r="T38" i="17"/>
  <c r="D27" i="36"/>
  <c r="T39" i="17"/>
  <c r="D28" i="36"/>
  <c r="T33" i="17"/>
  <c r="D22" i="36"/>
  <c r="T60" i="17"/>
  <c r="D49" i="36"/>
  <c r="T37" i="17"/>
  <c r="D26" i="36"/>
  <c r="T58" i="17"/>
  <c r="D47" i="36"/>
  <c r="T50" i="17"/>
  <c r="D39" i="36"/>
  <c r="T42" i="17"/>
  <c r="D31" i="36"/>
  <c r="T28" i="17"/>
  <c r="AD17" i="36" s="1"/>
  <c r="D17" i="36"/>
  <c r="T49" i="17"/>
  <c r="D38" i="36"/>
  <c r="T32" i="17"/>
  <c r="D21" i="36"/>
  <c r="T63" i="17"/>
  <c r="D52" i="36"/>
  <c r="T55" i="17"/>
  <c r="D44" i="36"/>
  <c r="T31" i="17"/>
  <c r="AD20" i="36" s="1"/>
  <c r="D20" i="36"/>
  <c r="T43" i="17"/>
  <c r="D32" i="36"/>
  <c r="T54" i="17"/>
  <c r="D43" i="36"/>
  <c r="T61" i="17"/>
  <c r="D50" i="36"/>
  <c r="T51" i="17"/>
  <c r="D40" i="36"/>
  <c r="T56" i="17"/>
  <c r="D45" i="36"/>
  <c r="T48" i="17"/>
  <c r="D37" i="36"/>
  <c r="T35" i="17"/>
  <c r="AD24" i="36" s="1"/>
  <c r="D24" i="36"/>
  <c r="T36" i="17"/>
  <c r="AD25" i="36" s="1"/>
  <c r="D25" i="36"/>
  <c r="T52" i="17"/>
  <c r="D41" i="36"/>
  <c r="T64" i="17"/>
  <c r="D53" i="36"/>
  <c r="T65" i="17"/>
  <c r="D54" i="36"/>
  <c r="T41" i="17"/>
  <c r="AD30" i="36" s="1"/>
  <c r="D30" i="36"/>
  <c r="T34" i="17"/>
  <c r="AD23" i="36" s="1"/>
  <c r="D23" i="36"/>
  <c r="M19" i="17"/>
  <c r="T19" i="17" s="1"/>
  <c r="C8" i="36"/>
  <c r="M25" i="17"/>
  <c r="C14" i="36"/>
  <c r="DT10" i="6"/>
  <c r="N21" i="17" s="1"/>
  <c r="C10" i="36"/>
  <c r="M22" i="17"/>
  <c r="C11" i="36"/>
  <c r="M26" i="17"/>
  <c r="C15" i="36"/>
  <c r="M24" i="17"/>
  <c r="C13" i="36"/>
  <c r="DT9" i="6"/>
  <c r="N20" i="17" s="1"/>
  <c r="C9" i="36"/>
  <c r="M23" i="17"/>
  <c r="C12" i="36"/>
  <c r="N15" i="17"/>
  <c r="U15" i="17" s="1"/>
  <c r="DU8" i="6"/>
  <c r="DU10" i="6"/>
  <c r="M21" i="17"/>
  <c r="T21" i="17" s="1"/>
  <c r="DU9" i="6"/>
  <c r="M20" i="17"/>
  <c r="T20" i="17" s="1"/>
  <c r="DT8"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U40" i="17"/>
  <c r="U60" i="17"/>
  <c r="U55" i="17"/>
  <c r="U28" i="17"/>
  <c r="DT12" i="6"/>
  <c r="N23" i="17" s="1"/>
  <c r="U49" i="17"/>
  <c r="U42" i="17"/>
  <c r="U32" i="17"/>
  <c r="U48" i="17"/>
  <c r="U61" i="17"/>
  <c r="DT11" i="6"/>
  <c r="N22" i="17" s="1"/>
  <c r="U17" i="17"/>
  <c r="U18" i="17"/>
  <c r="U16" i="17"/>
  <c r="DU13" i="6"/>
  <c r="DU11" i="6"/>
  <c r="DU14" i="6"/>
  <c r="DU12" i="6"/>
  <c r="DU15" i="6"/>
  <c r="AD7" i="36"/>
  <c r="AD27" i="36"/>
  <c r="AD46" i="36"/>
  <c r="AD6" i="36"/>
  <c r="AD33" i="36"/>
  <c r="AD35" i="36"/>
  <c r="U41" i="17"/>
  <c r="T30" i="17"/>
  <c r="T53" i="17"/>
  <c r="AD34" i="36" s="1"/>
  <c r="T27" i="17"/>
  <c r="DX10" i="6" l="1"/>
  <c r="D10" i="36" s="1"/>
  <c r="DX9" i="6"/>
  <c r="D9" i="36" s="1"/>
  <c r="AD45" i="36"/>
  <c r="EA3" i="6"/>
  <c r="D36" i="40" s="1"/>
  <c r="F36" i="40" s="1"/>
  <c r="AD26" i="36"/>
  <c r="U21" i="17"/>
  <c r="U20" i="17"/>
  <c r="AE9" i="36" s="1"/>
  <c r="N19" i="17"/>
  <c r="U19" i="17" s="1"/>
  <c r="AE34" i="36" s="1"/>
  <c r="DX8" i="6"/>
  <c r="D8" i="36" s="1"/>
  <c r="AD18" i="36"/>
  <c r="AD28" i="36"/>
  <c r="AE26" i="36"/>
  <c r="AE25" i="36"/>
  <c r="DX12" i="6"/>
  <c r="DX11" i="6"/>
  <c r="DX13" i="6"/>
  <c r="DX15" i="6"/>
  <c r="DX14" i="6"/>
  <c r="EE10" i="6"/>
  <c r="AD5" i="36"/>
  <c r="AD22" i="36"/>
  <c r="AD44" i="36"/>
  <c r="AD21" i="36"/>
  <c r="AE23" i="36"/>
  <c r="AE27" i="36"/>
  <c r="AD8" i="36"/>
  <c r="AE6" i="36"/>
  <c r="AE24" i="36"/>
  <c r="AD4" i="36"/>
  <c r="AE45" i="36"/>
  <c r="AE20" i="36"/>
  <c r="AE22" i="36"/>
  <c r="AE21" i="36"/>
  <c r="AE18" i="36"/>
  <c r="AE19" i="36"/>
  <c r="AE28" i="36"/>
  <c r="AE29" i="36"/>
  <c r="AD32" i="36"/>
  <c r="AD9" i="36"/>
  <c r="AD31" i="36"/>
  <c r="AE17" i="36"/>
  <c r="AE30" i="36"/>
  <c r="AE33" i="36"/>
  <c r="AD16" i="36"/>
  <c r="AD36" i="36"/>
  <c r="AD19" i="36"/>
  <c r="AD42" i="36"/>
  <c r="U27" i="17"/>
  <c r="T24" i="17" l="1"/>
  <c r="AD54" i="36" s="1"/>
  <c r="D13" i="36"/>
  <c r="T25" i="17"/>
  <c r="AD14" i="36" s="1"/>
  <c r="D14" i="36"/>
  <c r="T26" i="17"/>
  <c r="AD15" i="36" s="1"/>
  <c r="D15" i="36"/>
  <c r="T22" i="17"/>
  <c r="AD11" i="36" s="1"/>
  <c r="D11" i="36"/>
  <c r="T23" i="17"/>
  <c r="AD12" i="36" s="1"/>
  <c r="D12" i="36"/>
  <c r="AD37" i="36"/>
  <c r="AD53" i="36"/>
  <c r="AD38" i="36"/>
  <c r="AD47" i="36"/>
  <c r="AD48" i="36"/>
  <c r="AD10" i="36"/>
  <c r="AD43" i="36"/>
  <c r="AD40" i="36"/>
  <c r="AD39" i="36"/>
  <c r="AD41" i="36"/>
  <c r="AD55" i="36"/>
  <c r="AD52" i="36"/>
  <c r="AD50" i="36"/>
  <c r="AD49" i="36"/>
  <c r="AD51" i="36"/>
  <c r="U22" i="17"/>
  <c r="U23" i="17"/>
  <c r="U24" i="17"/>
  <c r="M70" i="17"/>
  <c r="D29" i="18" s="1"/>
  <c r="G29" i="18" s="1"/>
  <c r="U26" i="17"/>
  <c r="AE15" i="36" s="1"/>
  <c r="U25" i="17"/>
  <c r="AE5" i="36"/>
  <c r="AE44" i="36"/>
  <c r="AE55" i="36"/>
  <c r="AE46" i="36"/>
  <c r="AE47" i="36"/>
  <c r="AE7" i="36"/>
  <c r="AE8" i="36"/>
  <c r="AE16" i="36"/>
  <c r="AE36" i="36"/>
  <c r="AE35" i="36"/>
  <c r="AE31" i="36"/>
  <c r="AE32" i="36"/>
  <c r="AD13" i="36" l="1"/>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<sst xmlns="http://schemas.openxmlformats.org/spreadsheetml/2006/main" count="2190" uniqueCount="1257">
  <si>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</si>
  <si>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</si>
  <si>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</si>
  <si>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</si>
  <si>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</si>
  <si>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</si>
  <si>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</si>
  <si>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</si>
  <si>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</si>
  <si>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</si>
  <si>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</si>
  <si>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</si>
  <si>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</si>
  <si>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</si>
  <si>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</si>
  <si>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</si>
  <si>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</si>
  <si>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</si>
  <si>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</si>
  <si>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</si>
  <si>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</si>
  <si>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</si>
  <si>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</si>
  <si>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</si>
  <si>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</si>
  <si>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</si>
  <si>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</si>
  <si>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</si>
  <si>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</si>
  <si>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</si>
  <si>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</si>
  <si>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</si>
  <si>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</si>
  <si>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</si>
  <si>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</si>
  <si>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</si>
  <si>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</si>
  <si>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</si>
  <si>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</si>
  <si>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</si>
  <si>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</si>
  <si>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</si>
  <si>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</si>
  <si>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</si>
  <si>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</si>
  <si>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</si>
  <si>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</si>
  <si>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</si>
  <si>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</si>
  <si>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</si>
  <si>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</si>
  <si>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</si>
  <si>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</si>
  <si>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</si>
  <si>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</si>
  <si>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</si>
  <si>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</si>
  <si>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</si>
  <si>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</si>
  <si>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</si>
  <si>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</si>
  <si>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</si>
  <si>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</si>
  <si>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</si>
  <si>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</si>
  <si>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</si>
  <si>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</si>
  <si>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</si>
  <si>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</si>
  <si>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</si>
  <si>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</si>
  <si>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</si>
  <si>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</si>
  <si>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</si>
  <si>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</si>
  <si>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</si>
  <si>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</si>
  <si>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</si>
  <si>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</si>
  <si>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</si>
  <si>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</si>
  <si>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</si>
  <si>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</si>
  <si>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</si>
  <si>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</si>
  <si>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</si>
  <si>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</si>
  <si>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</si>
  <si>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</si>
  <si>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</si>
  <si>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</si>
  <si>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</si>
  <si>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</si>
  <si>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</si>
  <si>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</si>
  <si>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</si>
  <si>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</si>
  <si>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</si>
  <si>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</si>
  <si>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</si>
  <si>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</si>
  <si>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</si>
  <si>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</si>
  <si>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</si>
  <si>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</si>
  <si>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</si>
  <si>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</si>
  <si>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</si>
  <si>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</si>
  <si>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</si>
  <si>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</si>
  <si>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</si>
  <si>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</si>
  <si>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</si>
  <si>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</si>
  <si>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</si>
  <si>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</si>
  <si>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</si>
  <si>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</si>
  <si>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</si>
  <si>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</si>
  <si>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</si>
  <si>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</si>
  <si>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</si>
  <si>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</si>
  <si>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</si>
  <si>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</si>
  <si>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</si>
  <si>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</si>
  <si>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</si>
  <si>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</si>
  <si>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</si>
  <si>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</si>
  <si>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</si>
  <si>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</si>
  <si>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</si>
  <si>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</si>
  <si>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</si>
  <si>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</si>
  <si>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</si>
  <si>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</si>
  <si>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</si>
  <si>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</si>
  <si>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</si>
  <si>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</si>
  <si>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</si>
  <si>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</si>
  <si>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</si>
  <si>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</si>
  <si>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</si>
  <si>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</si>
  <si>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</si>
  <si>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</si>
  <si>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</si>
  <si>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</si>
  <si>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</si>
  <si>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</si>
  <si>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</si>
  <si>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</si>
  <si>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</si>
  <si>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</si>
  <si>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</si>
  <si>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</si>
  <si>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</si>
  <si>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</si>
  <si>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</si>
  <si>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</si>
  <si>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</si>
  <si>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</si>
  <si>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</si>
  <si>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</si>
  <si>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</si>
  <si>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</si>
  <si>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</si>
  <si>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</si>
  <si>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</si>
  <si>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</si>
  <si>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</si>
  <si>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</si>
  <si>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</si>
  <si>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</si>
  <si>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</si>
  <si>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</si>
  <si>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</si>
  <si>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</si>
  <si>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</si>
  <si>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</si>
  <si>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</si>
  <si>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</si>
  <si>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</si>
  <si>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</si>
  <si>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</si>
  <si>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</si>
  <si>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</si>
  <si>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</si>
  <si>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</si>
  <si>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</si>
  <si>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</si>
  <si>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</si>
  <si>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</si>
  <si>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</si>
  <si>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</si>
  <si>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</si>
  <si>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</si>
  <si>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</si>
  <si>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</si>
  <si>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</si>
  <si>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</si>
  <si>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</si>
  <si>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</si>
  <si>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</si>
  <si>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</si>
  <si>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</si>
  <si>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</si>
  <si>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</si>
  <si>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</si>
  <si>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</si>
  <si>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</si>
  <si>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</si>
  <si>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</si>
  <si>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</si>
  <si>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</si>
  <si>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</si>
  <si>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</si>
  <si>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</si>
  <si>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</si>
  <si>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</si>
  <si>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</si>
  <si>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</si>
  <si>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</si>
  <si>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</si>
  <si>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</si>
  <si>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</si>
  <si>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</si>
  <si>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</si>
  <si>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</si>
  <si>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</si>
  <si>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</si>
  <si>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</si>
  <si>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</si>
  <si>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</si>
  <si>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</si>
  <si>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</si>
  <si>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</si>
  <si>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</si>
  <si>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</si>
  <si>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</si>
  <si>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</si>
  <si>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</si>
  <si>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</si>
  <si>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</si>
  <si>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</si>
  <si>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</si>
  <si>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</si>
  <si>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</si>
  <si>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</si>
  <si>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</si>
  <si>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</si>
  <si>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</si>
  <si>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</si>
  <si>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</si>
  <si>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</si>
  <si>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</si>
  <si>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</si>
  <si>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</si>
  <si>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</si>
  <si>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</si>
  <si>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</si>
  <si>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</si>
  <si>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</si>
  <si>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</si>
  <si>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</si>
  <si>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</si>
  <si>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</si>
  <si>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</si>
  <si>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</si>
  <si>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</si>
  <si>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</si>
  <si>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</si>
  <si>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</si>
  <si>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</si>
  <si>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</si>
  <si>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</si>
  <si>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</si>
  <si>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</si>
  <si>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</si>
  <si>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</si>
  <si>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</si>
  <si>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</si>
  <si>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</si>
  <si>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</si>
  <si>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</si>
  <si>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</si>
  <si>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</si>
  <si>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</si>
  <si>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</si>
  <si>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</si>
  <si>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</si>
  <si>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</si>
  <si>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</si>
  <si>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</si>
  <si>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</si>
  <si>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</si>
  <si>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</si>
  <si>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</si>
  <si>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</si>
  <si>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</si>
  <si>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</si>
  <si>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</si>
  <si>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</si>
  <si>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</si>
  <si>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</si>
  <si>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</si>
  <si>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</si>
  <si>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</si>
  <si>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</si>
  <si>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</si>
  <si>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</si>
  <si>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</si>
  <si>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</si>
  <si>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</si>
  <si>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</si>
  <si>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</si>
  <si>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</si>
  <si>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</si>
  <si>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</si>
  <si>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</si>
  <si>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</si>
  <si>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</si>
  <si>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</si>
  <si>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</si>
  <si>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</si>
  <si>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</si>
  <si>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</si>
  <si>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</si>
  <si>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</si>
  <si>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</si>
  <si>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</si>
  <si>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</si>
  <si>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</si>
  <si>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</si>
  <si>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</si>
  <si>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</si>
  <si>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</si>
  <si>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</si>
  <si>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</si>
  <si>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</si>
  <si>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</si>
  <si>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</si>
  <si>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</si>
  <si>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</si>
  <si>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</si>
  <si>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</si>
  <si>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</si>
  <si>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</si>
  <si>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</si>
  <si>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</si>
  <si>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</si>
  <si>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</si>
  <si>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</si>
  <si>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</si>
  <si>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</si>
  <si>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</si>
  <si>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</si>
  <si>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</si>
  <si>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</si>
  <si>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</si>
  <si>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</si>
  <si>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</si>
  <si>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</si>
  <si>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</si>
  <si>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</si>
  <si>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</si>
  <si>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</si>
  <si>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</si>
  <si>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</si>
  <si>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</si>
  <si>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</si>
  <si>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</si>
  <si>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</si>
  <si>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</si>
  <si>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</si>
  <si>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</si>
  <si>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</si>
  <si>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</si>
  <si>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</si>
  <si>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</si>
  <si>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</si>
  <si>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</si>
  <si>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</si>
  <si>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</si>
  <si>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</si>
  <si>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</si>
  <si>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</si>
  <si>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</si>
  <si>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</si>
  <si>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</si>
  <si>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</si>
  <si>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</si>
  <si>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</si>
  <si>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</si>
  <si>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</si>
  <si>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</si>
  <si>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</si>
  <si>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</si>
  <si>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</si>
  <si>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</si>
  <si>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</si>
  <si>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</si>
  <si>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</si>
  <si>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</si>
  <si>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</si>
  <si>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</si>
  <si>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</si>
  <si>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</si>
  <si>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</si>
  <si>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</si>
  <si>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</si>
  <si>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</si>
  <si>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</si>
  <si>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</si>
  <si>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</si>
  <si>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</si>
  <si>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</si>
  <si>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</si>
  <si>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</si>
  <si>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</si>
  <si>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</si>
  <si>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</si>
  <si>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</si>
  <si>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</si>
  <si>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</si>
  <si>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</si>
  <si>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</si>
  <si>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</si>
  <si>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</si>
  <si>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</si>
  <si>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</si>
  <si>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</si>
  <si>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</si>
  <si>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</si>
  <si>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</si>
  <si>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</si>
  <si>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</si>
  <si>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</si>
  <si>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</si>
  <si>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</si>
  <si>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</si>
  <si>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</si>
  <si>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</si>
  <si>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</si>
  <si>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</si>
  <si>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</si>
  <si>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</si>
  <si>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</si>
  <si>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</si>
  <si>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</si>
  <si>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</si>
  <si>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</si>
  <si>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</si>
  <si>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</si>
  <si>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</si>
  <si>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</si>
  <si>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</si>
  <si>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</si>
  <si>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</si>
  <si>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</si>
  <si>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</si>
  <si>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</si>
  <si>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</si>
  <si>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</si>
  <si>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</si>
  <si>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</si>
  <si>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</si>
  <si>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</si>
  <si>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</si>
  <si>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</si>
  <si>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</si>
  <si>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</si>
  <si>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</si>
  <si>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</si>
  <si>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</si>
  <si>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</si>
  <si>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</si>
  <si>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</si>
  <si>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</si>
  <si>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</si>
  <si>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</si>
  <si>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</si>
  <si>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</si>
  <si>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</si>
  <si>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</si>
  <si>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</si>
  <si>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</si>
  <si>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</si>
  <si>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</si>
  <si>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</si>
  <si>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</si>
  <si>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</si>
  <si>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</si>
  <si>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</si>
  <si>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</si>
  <si>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</si>
  <si>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</si>
  <si>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</si>
  <si>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</si>
  <si>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</si>
  <si>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</si>
  <si>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</si>
  <si>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</si>
  <si>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</si>
  <si>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</si>
  <si>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</si>
  <si>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</si>
  <si>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</si>
  <si>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</si>
  <si>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</si>
  <si>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</si>
  <si>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</si>
  <si>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</si>
  <si>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</si>
  <si>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</si>
  <si>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</si>
  <si>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</si>
  <si>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</si>
  <si>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</si>
  <si>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</si>
  <si>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</si>
  <si>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</si>
  <si>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</si>
  <si>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</si>
  <si>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</si>
  <si>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</si>
  <si>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</si>
  <si>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</si>
  <si>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</si>
  <si>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</si>
  <si>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</si>
  <si>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</si>
  <si>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</si>
  <si>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</si>
  <si>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</si>
  <si>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</si>
  <si>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</si>
  <si>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</si>
  <si>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</si>
  <si>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</si>
  <si>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</si>
  <si>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</si>
  <si>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</si>
  <si>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</si>
  <si>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</si>
  <si>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</si>
  <si>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</si>
  <si>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</si>
  <si>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</si>
  <si>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</si>
  <si>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</si>
  <si>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</si>
  <si>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</si>
  <si>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</si>
  <si>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</si>
  <si>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</si>
  <si>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</si>
  <si>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</si>
  <si>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</si>
  <si>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</si>
  <si>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</si>
  <si>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</si>
  <si>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</si>
  <si>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</si>
  <si>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</si>
  <si>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</si>
  <si>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</si>
  <si>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</si>
  <si>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</si>
  <si>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</si>
  <si>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</si>
  <si>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</si>
  <si>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</si>
  <si>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</si>
  <si>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</si>
  <si>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</si>
  <si>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</si>
  <si>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</si>
  <si>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</si>
  <si>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</si>
  <si>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</si>
  <si>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</si>
  <si>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</si>
  <si>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</si>
  <si>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</si>
  <si>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</si>
  <si>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</si>
  <si>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</si>
  <si>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</si>
  <si>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</si>
  <si>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</si>
  <si>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</si>
  <si>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</si>
  <si>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</si>
  <si>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</si>
  <si>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</si>
  <si>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</si>
  <si>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</si>
  <si>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</si>
  <si>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</si>
  <si>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</si>
  <si>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</si>
  <si>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</si>
  <si>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</si>
  <si>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</si>
  <si>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</si>
  <si>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</si>
  <si>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</si>
  <si>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</si>
  <si>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</si>
  <si>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</si>
  <si>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</si>
  <si>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</si>
  <si>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</si>
  <si>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</si>
  <si>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</si>
  <si>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</si>
  <si>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</si>
  <si>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</si>
  <si>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</si>
  <si>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</si>
  <si>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</si>
  <si>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</si>
  <si>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</si>
  <si>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</si>
  <si>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</si>
  <si>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</si>
  <si>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</si>
  <si>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</si>
  <si>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</si>
  <si>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</si>
  <si>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</si>
  <si>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</si>
  <si>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</si>
  <si>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</si>
  <si>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</si>
  <si>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</si>
  <si>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</si>
  <si>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</si>
  <si>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</si>
  <si>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</si>
  <si>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</si>
  <si>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</si>
  <si>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</si>
  <si>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</si>
  <si>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</si>
  <si>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</si>
  <si>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</si>
  <si>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</si>
  <si>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</si>
  <si>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</si>
  <si>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</si>
  <si>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</si>
  <si>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</si>
  <si>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</si>
  <si>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</si>
  <si>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</si>
  <si>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</si>
  <si>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</si>
  <si>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</si>
  <si>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</si>
  <si>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</si>
  <si>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</si>
  <si>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</si>
  <si>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</si>
  <si>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</si>
  <si>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</si>
  <si>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</si>
  <si>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</si>
  <si>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</si>
  <si>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</si>
  <si>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</si>
  <si>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</si>
  <si>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</si>
  <si>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</si>
  <si>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</si>
  <si>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</si>
  <si>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</si>
  <si>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</si>
  <si>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</si>
  <si>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</si>
  <si>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</si>
  <si>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</si>
  <si>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</si>
  <si>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</si>
  <si>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</si>
  <si>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</si>
  <si>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</si>
  <si>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</si>
  <si>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</si>
  <si>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</si>
  <si>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</si>
  <si>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</si>
  <si>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</si>
  <si>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</si>
  <si>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</si>
  <si>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</si>
  <si>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</si>
  <si>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</si>
  <si>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</si>
  <si>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</si>
  <si>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</si>
  <si>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</si>
  <si>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</si>
  <si>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</si>
  <si>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</si>
  <si>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</si>
  <si>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</si>
  <si>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</si>
  <si>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</si>
  <si>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</si>
  <si>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</si>
  <si>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</si>
  <si>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</si>
  <si>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</si>
  <si>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</si>
  <si>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</si>
  <si>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</si>
  <si>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</si>
  <si>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</si>
  <si>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</si>
  <si>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</si>
  <si>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</si>
  <si>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</si>
  <si>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</si>
  <si>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</si>
  <si>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</si>
  <si>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</si>
  <si>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</si>
  <si>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</si>
  <si>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</si>
  <si>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</si>
  <si>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</si>
  <si>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</si>
  <si>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</si>
  <si>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</si>
  <si>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</si>
  <si>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</si>
  <si>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</si>
  <si>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</si>
  <si>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</si>
  <si>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</si>
  <si>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</si>
  <si>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</si>
  <si>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</si>
  <si>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</si>
  <si>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</si>
  <si>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</si>
  <si>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</si>
  <si>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</si>
  <si>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</si>
  <si>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</si>
  <si>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</si>
  <si>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</si>
  <si>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</si>
  <si>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</si>
  <si>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</si>
  <si>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</si>
  <si>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</si>
  <si>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</si>
  <si>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</si>
  <si>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</si>
  <si>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</si>
  <si>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</si>
  <si>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</si>
  <si>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</si>
  <si>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</si>
  <si>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</si>
  <si>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</si>
  <si>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</si>
  <si>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</si>
  <si>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</si>
  <si>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</si>
  <si>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</si>
  <si>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</si>
  <si>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</si>
  <si>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</si>
  <si>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</si>
  <si>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</si>
  <si>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</si>
  <si>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</si>
  <si>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</si>
  <si>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</si>
  <si>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</si>
  <si>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</si>
  <si>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</si>
  <si>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</si>
  <si>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</si>
  <si>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</si>
  <si>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</si>
  <si>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</si>
  <si>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</si>
  <si>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</si>
  <si>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</si>
  <si>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</si>
  <si>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</si>
  <si>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</si>
  <si>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</si>
  <si>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</si>
  <si>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</si>
  <si>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</si>
  <si>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</si>
  <si>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</si>
  <si>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</si>
  <si>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</si>
  <si>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</si>
  <si>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</si>
  <si>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</si>
  <si>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</si>
  <si>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</si>
  <si>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</si>
  <si>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</si>
  <si>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</si>
  <si>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</si>
  <si>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</si>
  <si>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</si>
  <si>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</si>
  <si>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</si>
  <si>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</si>
  <si>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</si>
  <si>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</si>
  <si>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</si>
  <si>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</si>
  <si>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</si>
  <si>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</si>
  <si>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</si>
  <si>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</si>
  <si>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</si>
  <si>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</si>
  <si>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</si>
  <si>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</si>
  <si>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</si>
  <si>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</si>
  <si>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</si>
  <si>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</si>
  <si>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</si>
  <si>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</si>
  <si>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</si>
  <si>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</si>
  <si>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</si>
  <si>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</si>
  <si>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</si>
  <si>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</si>
  <si>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</si>
  <si>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</si>
  <si>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</si>
  <si>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</si>
  <si>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</si>
  <si>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</si>
  <si>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</si>
  <si>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</si>
  <si>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</si>
  <si>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</si>
  <si>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</si>
  <si>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</si>
  <si>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</si>
  <si>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</si>
  <si>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</si>
  <si>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</si>
  <si>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</si>
  <si>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</si>
  <si>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</si>
  <si>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</si>
  <si>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</si>
  <si>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</si>
  <si>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</si>
  <si>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</si>
  <si>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</si>
  <si>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</si>
  <si>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</si>
  <si>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</si>
  <si>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</si>
  <si>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</si>
  <si>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</si>
  <si>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</si>
  <si>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</si>
  <si>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</si>
  <si>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</si>
  <si>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</si>
  <si>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</si>
  <si>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</si>
  <si>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</si>
  <si>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</si>
  <si>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</si>
  <si>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</si>
  <si>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</si>
  <si>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</si>
  <si>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</si>
  <si>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</si>
  <si>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</si>
  <si>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</si>
  <si>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</si>
  <si>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</si>
  <si>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</si>
  <si>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</si>
  <si>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</si>
  <si>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</si>
  <si>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</si>
  <si>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</si>
  <si>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</si>
  <si>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</si>
  <si>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</si>
  <si>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</si>
  <si>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</si>
  <si>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</si>
  <si>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</si>
  <si>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</si>
  <si>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</si>
  <si>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</si>
  <si>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</si>
  <si>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</si>
  <si>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</si>
  <si>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</si>
  <si>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</si>
  <si>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</si>
  <si>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</si>
  <si>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</si>
  <si>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</si>
  <si>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</si>
  <si>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</si>
  <si>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</si>
  <si>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</si>
  <si>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</si>
  <si>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</si>
  <si>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</si>
  <si>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</si>
  <si>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</si>
  <si>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</si>
  <si>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</si>
  <si>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</si>
  <si>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</si>
  <si>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</si>
  <si>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</si>
  <si>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</si>
  <si>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</si>
  <si>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</si>
  <si>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</si>
  <si>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</si>
  <si>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</si>
  <si>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</si>
  <si>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</si>
  <si>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</si>
  <si>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</si>
  <si>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</si>
  <si>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</si>
  <si>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</si>
  <si>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</si>
  <si>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</si>
  <si>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</si>
  <si>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</si>
  <si>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</si>
  <si>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</si>
  <si>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</si>
  <si>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</si>
  <si>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</si>
  <si>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</si>
  <si>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</si>
  <si>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</si>
  <si>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</si>
  <si>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</si>
  <si>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</si>
  <si>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</si>
  <si>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</si>
  <si>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</si>
  <si>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</si>
  <si>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</si>
  <si>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</si>
  <si>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</si>
  <si>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</si>
  <si>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</si>
  <si>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</si>
  <si>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</si>
  <si>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</si>
  <si>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</si>
  <si>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</si>
  <si>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</si>
  <si>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</si>
  <si>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</si>
  <si>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</si>
  <si>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</si>
  <si>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</si>
  <si>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</si>
  <si>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</si>
  <si>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</si>
  <si>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</si>
  <si>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</si>
  <si>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</si>
  <si>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</si>
  <si>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</si>
  <si>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</si>
  <si>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</si>
  <si>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</si>
  <si>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</si>
  <si>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</si>
  <si>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</si>
  <si>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</si>
  <si>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</si>
  <si>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</si>
  <si>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</si>
  <si>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</si>
  <si>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</si>
  <si>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</si>
  <si>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</si>
  <si>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</si>
  <si>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</si>
  <si>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</si>
  <si>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</si>
  <si>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</si>
  <si>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</si>
  <si>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</si>
  <si>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</si>
  <si>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</si>
  <si>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</si>
  <si>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</si>
  <si>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</si>
  <si>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</si>
  <si>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</si>
  <si>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</si>
  <si>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</si>
  <si>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</si>
  <si>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</si>
  <si>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</si>
  <si>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</si>
  <si>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</si>
  <si>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</si>
  <si>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</si>
  <si>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</si>
  <si>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</si>
  <si>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</si>
  <si>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</si>
  <si>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</si>
  <si>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</si>
  <si>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</si>
  <si>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</si>
  <si>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</si>
  <si>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</si>
  <si>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</si>
  <si>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</si>
  <si>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</si>
  <si>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</si>
  <si>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</si>
  <si>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</si>
  <si>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</si>
  <si>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</si>
  <si>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</si>
  <si>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</si>
  <si>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</si>
  <si>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</si>
  <si>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</si>
  <si>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</si>
  <si>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</si>
  <si>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</si>
  <si>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</si>
  <si>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</si>
  <si>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</si>
  <si>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</si>
  <si>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</si>
  <si>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</si>
  <si>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</si>
  <si>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</si>
  <si>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</si>
  <si>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</si>
  <si>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</si>
  <si>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</si>
  <si>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</si>
  <si>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</si>
  <si>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</si>
  <si>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</si>
  <si>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</si>
  <si>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</si>
  <si>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</si>
  <si>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</si>
  <si>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</si>
  <si>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</si>
  <si>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</si>
  <si>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</si>
  <si>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</si>
  <si>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</si>
  <si>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</si>
  <si>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</si>
  <si>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</si>
  <si>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</si>
  <si>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</si>
  <si>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</si>
  <si>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</si>
  <si>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</si>
  <si>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</si>
  <si>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</si>
  <si>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</si>
  <si>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</si>
  <si>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</si>
  <si>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</si>
  <si>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</si>
  <si>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</si>
  <si>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</si>
  <si>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</si>
  <si>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</si>
  <si>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</si>
  <si>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</si>
  <si>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</si>
  <si>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</si>
  <si>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</si>
  <si>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</si>
  <si>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</si>
  <si>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</si>
  <si>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</si>
  <si>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</si>
  <si>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</si>
  <si>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</si>
  <si>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</si>
  <si>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</si>
  <si>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</si>
  <si>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</si>
  <si>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</si>
  <si>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</si>
  <si>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</si>
  <si>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</si>
  <si>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</si>
  <si>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</si>
  <si>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</si>
  <si>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</si>
  <si>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</si>
  <si>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</si>
  <si>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</si>
  <si>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</si>
  <si>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</si>
  <si>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</si>
  <si>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</si>
  <si>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</si>
  <si>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</si>
  <si>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</si>
  <si>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</si>
  <si>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</si>
  <si>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</si>
  <si>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</si>
  <si>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</si>
  <si>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</si>
  <si>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</si>
  <si>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</si>
  <si>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</si>
  <si>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</si>
  <si>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</si>
  <si>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</si>
  <si>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</si>
  <si>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</si>
  <si>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</si>
  <si>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</si>
  <si>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</si>
  <si>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</si>
  <si>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</si>
  <si>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</si>
  <si>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</si>
  <si>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</si>
  <si>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</si>
  <si>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</si>
  <si>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</si>
  <si>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</si>
  <si>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</si>
  <si>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</si>
  <si>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</si>
  <si>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</si>
  <si>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</si>
  <si>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</si>
  <si>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</si>
  <si>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</si>
  <si>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</si>
  <si>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</si>
  <si>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</si>
  <si>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</si>
  <si>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</si>
  <si>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</si>
  <si>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</si>
  <si>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</si>
  <si>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</si>
  <si>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</si>
  <si>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</si>
  <si>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</si>
  <si>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</si>
  <si>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</si>
  <si>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</si>
  <si>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</si>
  <si>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</si>
  <si>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</si>
  <si>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</si>
  <si>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</si>
  <si>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</si>
  <si>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</si>
  <si>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</si>
  <si>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</si>
  <si>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</si>
  <si>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</si>
  <si>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</si>
  <si>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</si>
  <si>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</si>
  <si>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</si>
  <si>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</si>
  <si>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</si>
  <si>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</si>
  <si>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</si>
  <si>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</si>
  <si>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</si>
  <si>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</si>
  <si>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</si>
  <si>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</si>
  <si>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</si>
  <si>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</si>
  <si>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</si>
  <si>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</si>
  <si>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</si>
  <si>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</si>
  <si>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</si>
  <si>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</si>
  <si>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</si>
  <si>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</si>
  <si>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</si>
  <si>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</si>
  <si>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</si>
  <si>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</si>
  <si>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</si>
  <si>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</si>
  <si>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</si>
  <si>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</si>
  <si>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</si>
  <si>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</si>
  <si>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</si>
  <si>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</si>
  <si>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</si>
  <si>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</si>
  <si>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</si>
  <si>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</si>
  <si>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</si>
  <si>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</si>
  <si>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</si>
  <si>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</si>
  <si>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</si>
  <si>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</si>
  <si>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</si>
  <si>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</si>
  <si>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</si>
  <si>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</si>
  <si>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</si>
  <si>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</si>
  <si>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</si>
  <si>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</si>
  <si>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</si>
  <si>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</si>
  <si>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</si>
  <si>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a</t>
  </si>
  <si>
    <t>c</t>
  </si>
  <si>
    <t>Core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</si>
</sst>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7"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3" fontId="75" fillId="0" borderId="55" xfId="0" applyNumberFormat="1" applyFont="1" applyBorder="1" applyAlignment="1" applyProtection="1">
      <alignment horizontal="center"/>
      <protection locked="0"/>
    </xf>
    <xf numFmtId="3" fontId="75" fillId="0" borderId="56"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61" xfId="0" applyFont="1" applyBorder="1" applyAlignment="1" applyProtection="1">
      <alignment horizontal="center" vertical="center"/>
      <protection locked="0"/>
    </xf>
    <xf numFmtId="0" fontId="76" fillId="0" borderId="62"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5">
    <dxf>
      <fill>
        <patternFill>
          <bgColor theme="5" tint="0.79998168889431442"/>
        </patternFill>
      </fill>
    </dxf>
    <dxf>
      <fill>
        <patternFill>
          <bgColor theme="5"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1250</v>
      </c>
      <c r="B3" s="290">
        <v>44027</v>
      </c>
      <c r="C3" s="289" t="s">
        <v>5</v>
      </c>
      <c r="D3" s="292" t="s">
        <v>1251</v>
      </c>
      <c r="E3" s="289"/>
    </row>
    <row r="4" spans="1:5" s="67" customFormat="1" ht="151.80000000000001" x14ac:dyDescent="0.25">
      <c r="A4" s="289" t="s">
        <v>1240</v>
      </c>
      <c r="B4" s="290">
        <v>44025</v>
      </c>
      <c r="C4" s="289" t="s">
        <v>5</v>
      </c>
      <c r="D4" s="292" t="s">
        <v>1249</v>
      </c>
      <c r="E4" s="292"/>
    </row>
    <row r="5" spans="1:5" s="67" customFormat="1" ht="69" x14ac:dyDescent="0.25">
      <c r="A5" s="289" t="s">
        <v>1235</v>
      </c>
      <c r="B5" s="290">
        <v>43997</v>
      </c>
      <c r="C5" s="289" t="s">
        <v>5</v>
      </c>
      <c r="D5" s="292" t="s">
        <v>1241</v>
      </c>
      <c r="E5" s="289"/>
    </row>
    <row r="6" spans="1:5" s="67" customFormat="1" ht="151.80000000000001" x14ac:dyDescent="0.25">
      <c r="A6" s="289">
        <v>3.4</v>
      </c>
      <c r="B6" s="290">
        <v>43993</v>
      </c>
      <c r="C6" s="289" t="s">
        <v>5</v>
      </c>
      <c r="D6" s="292" t="s">
        <v>1233</v>
      </c>
      <c r="E6" s="292"/>
    </row>
    <row r="7" spans="1:5" s="67" customFormat="1" ht="138" x14ac:dyDescent="0.25">
      <c r="A7" s="289">
        <v>3.3</v>
      </c>
      <c r="B7" s="290">
        <v>43980</v>
      </c>
      <c r="C7" s="289" t="s">
        <v>5</v>
      </c>
      <c r="D7" s="292" t="s">
        <v>1231</v>
      </c>
      <c r="E7" s="289"/>
    </row>
    <row r="8" spans="1:5" s="67" customFormat="1" ht="41.4" x14ac:dyDescent="0.25">
      <c r="A8" s="338">
        <v>3.2</v>
      </c>
      <c r="B8" s="290">
        <v>43965</v>
      </c>
      <c r="C8" s="289" t="s">
        <v>5</v>
      </c>
      <c r="D8" s="292" t="s">
        <v>1214</v>
      </c>
      <c r="E8" s="292"/>
    </row>
    <row r="9" spans="1:5" s="67" customFormat="1" ht="41.4" x14ac:dyDescent="0.25">
      <c r="A9" s="338">
        <v>3.1</v>
      </c>
      <c r="B9" s="290">
        <v>43964</v>
      </c>
      <c r="C9" s="289" t="s">
        <v>5</v>
      </c>
      <c r="D9" s="292" t="s">
        <v>1209</v>
      </c>
      <c r="E9" s="292"/>
    </row>
    <row r="10" spans="1:5" s="67" customFormat="1" ht="96.6" x14ac:dyDescent="0.25">
      <c r="A10" s="338">
        <v>3</v>
      </c>
      <c r="B10" s="290">
        <v>43963</v>
      </c>
      <c r="C10" s="289" t="s">
        <v>5</v>
      </c>
      <c r="D10" s="292" t="s">
        <v>1203</v>
      </c>
      <c r="E10" s="292" t="s">
        <v>1204</v>
      </c>
    </row>
    <row r="11" spans="1:5" s="67" customFormat="1" ht="69" x14ac:dyDescent="0.25">
      <c r="A11" s="289">
        <v>2.13</v>
      </c>
      <c r="B11" s="290">
        <v>43903</v>
      </c>
      <c r="C11" s="289" t="s">
        <v>5</v>
      </c>
      <c r="D11" s="292" t="s">
        <v>1175</v>
      </c>
      <c r="E11" s="285"/>
    </row>
    <row r="12" spans="1:5" s="67" customFormat="1" ht="27.6" x14ac:dyDescent="0.25">
      <c r="A12" s="289">
        <v>2.12</v>
      </c>
      <c r="B12" s="290">
        <v>43887</v>
      </c>
      <c r="C12" s="289" t="s">
        <v>276</v>
      </c>
      <c r="D12" s="292" t="s">
        <v>1176</v>
      </c>
      <c r="E12" s="285"/>
    </row>
    <row r="13" spans="1:5" s="67" customFormat="1" ht="55.2" x14ac:dyDescent="0.25">
      <c r="A13" s="289">
        <v>2.11</v>
      </c>
      <c r="B13" s="290">
        <v>43846</v>
      </c>
      <c r="C13" s="292" t="s">
        <v>1167</v>
      </c>
      <c r="D13" s="292" t="s">
        <v>1174</v>
      </c>
      <c r="E13" s="292" t="s">
        <v>1172</v>
      </c>
    </row>
    <row r="14" spans="1:5" s="67" customFormat="1" ht="41.4" x14ac:dyDescent="0.25">
      <c r="A14" s="328">
        <v>2.1</v>
      </c>
      <c r="B14" s="290">
        <v>43756</v>
      </c>
      <c r="C14" s="289" t="s">
        <v>276</v>
      </c>
      <c r="D14" s="292" t="s">
        <v>1171</v>
      </c>
      <c r="E14" s="285"/>
    </row>
    <row r="15" spans="1:5" s="67" customFormat="1" ht="55.2" x14ac:dyDescent="0.25">
      <c r="A15" s="289">
        <v>2.02</v>
      </c>
      <c r="B15" s="290">
        <v>43718</v>
      </c>
      <c r="C15" s="289" t="s">
        <v>5</v>
      </c>
      <c r="D15" s="292" t="s">
        <v>1170</v>
      </c>
      <c r="E15" s="285"/>
    </row>
    <row r="16" spans="1:5" s="67" customFormat="1" ht="55.2" x14ac:dyDescent="0.25">
      <c r="A16" s="289">
        <v>2.0099999999999998</v>
      </c>
      <c r="B16" s="290">
        <v>43693</v>
      </c>
      <c r="C16" s="289" t="s">
        <v>1109</v>
      </c>
      <c r="D16" s="292" t="s">
        <v>1169</v>
      </c>
      <c r="E16" s="285"/>
    </row>
    <row r="17" spans="1:5" s="67" customFormat="1" ht="96.6" x14ac:dyDescent="0.25">
      <c r="A17" s="324">
        <v>2</v>
      </c>
      <c r="B17" s="314">
        <v>43665</v>
      </c>
      <c r="C17" s="292" t="s">
        <v>1167</v>
      </c>
      <c r="D17" s="292" t="s">
        <v>1168</v>
      </c>
      <c r="E17" s="285"/>
    </row>
    <row r="18" spans="1:5" s="67" customFormat="1" ht="248.4" x14ac:dyDescent="0.25">
      <c r="A18" s="285">
        <v>1.05</v>
      </c>
      <c r="B18" s="314">
        <v>43570</v>
      </c>
      <c r="C18" s="292" t="s">
        <v>1166</v>
      </c>
      <c r="D18" s="292" t="s">
        <v>1161</v>
      </c>
      <c r="E18" s="316" t="s">
        <v>1160</v>
      </c>
    </row>
    <row r="19" spans="1:5" s="67" customFormat="1" ht="82.8" x14ac:dyDescent="0.25">
      <c r="A19" s="289">
        <v>1.04</v>
      </c>
      <c r="B19" s="290">
        <v>43516</v>
      </c>
      <c r="C19" s="289" t="s">
        <v>1109</v>
      </c>
      <c r="D19" s="292" t="s">
        <v>1112</v>
      </c>
      <c r="E19" s="292"/>
    </row>
    <row r="20" spans="1:5" s="67" customFormat="1" ht="124.2" x14ac:dyDescent="0.25">
      <c r="A20" s="289" t="s">
        <v>1108</v>
      </c>
      <c r="B20" s="290">
        <v>43486</v>
      </c>
      <c r="C20" s="289" t="s">
        <v>1109</v>
      </c>
      <c r="D20" s="292" t="s">
        <v>1110</v>
      </c>
      <c r="E20" s="292" t="s">
        <v>1111</v>
      </c>
    </row>
    <row r="21" spans="1:5" s="291" customFormat="1" ht="165.6" x14ac:dyDescent="0.25">
      <c r="A21" s="289" t="s">
        <v>1108</v>
      </c>
      <c r="B21" s="290">
        <v>43395</v>
      </c>
      <c r="C21" s="289" t="s">
        <v>5</v>
      </c>
      <c r="D21" s="292" t="s">
        <v>1107</v>
      </c>
      <c r="E21" s="292" t="s">
        <v>1106</v>
      </c>
    </row>
    <row r="22" spans="1:5" s="291" customFormat="1" ht="165.6" x14ac:dyDescent="0.25">
      <c r="A22" s="289">
        <v>1.03</v>
      </c>
      <c r="B22" s="290">
        <v>43319</v>
      </c>
      <c r="C22" s="289" t="s">
        <v>5</v>
      </c>
      <c r="D22" s="292" t="s">
        <v>1105</v>
      </c>
      <c r="E22" s="289"/>
    </row>
    <row r="23" spans="1:5" ht="409.6" x14ac:dyDescent="0.25">
      <c r="A23" s="286">
        <v>1.02</v>
      </c>
      <c r="B23" s="287">
        <v>43292</v>
      </c>
      <c r="C23" s="286" t="s">
        <v>5</v>
      </c>
      <c r="D23" s="288" t="s">
        <v>1104</v>
      </c>
      <c r="E23" s="288" t="s">
        <v>945</v>
      </c>
    </row>
    <row r="24" spans="1:5" ht="41.4" x14ac:dyDescent="0.25">
      <c r="A24" s="286" t="s">
        <v>933</v>
      </c>
      <c r="B24" s="287">
        <v>43291</v>
      </c>
      <c r="C24" s="286" t="s">
        <v>5</v>
      </c>
      <c r="D24" s="288" t="s">
        <v>934</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1185</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1. Clinic 1</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2. c</v>
      </c>
      <c r="AF4" s="67"/>
      <c r="AI4">
        <v>21</v>
      </c>
    </row>
    <row r="5" spans="1:35" x14ac:dyDescent="0.25">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3. c</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4. c</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5. c</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6. c</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7. c</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8. c</v>
      </c>
      <c r="AF10" s="67"/>
      <c r="AI10" s="67">
        <v>27</v>
      </c>
    </row>
    <row r="11" spans="1:35" x14ac:dyDescent="0.25">
      <c r="A11">
        <v>9</v>
      </c>
      <c r="C11" t="s">
        <v>1179</v>
      </c>
      <c r="K11" s="318">
        <f t="shared" si="0"/>
        <v>43955</v>
      </c>
      <c r="S11" s="7" t="str">
        <f t="shared" si="1"/>
        <v/>
      </c>
      <c r="V11">
        <v>5.5</v>
      </c>
      <c r="Y11" t="s">
        <v>48</v>
      </c>
      <c r="Z11" t="str">
        <f>Setup!C35</f>
        <v>Modality 9</v>
      </c>
      <c r="AA11" t="str">
        <f t="shared" si="2"/>
        <v>Modality 9</v>
      </c>
      <c r="AE11" s="67" t="str">
        <f>IF(Capacity!B25="","",ROW(A9)&amp;". "&amp;Capacity!B25)</f>
        <v>9. c</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10. c</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11. c</v>
      </c>
      <c r="AF13" s="67"/>
      <c r="AI13" s="67">
        <v>30</v>
      </c>
    </row>
    <row r="14" spans="1:35" x14ac:dyDescent="0.25">
      <c r="A14">
        <v>12</v>
      </c>
      <c r="E14" t="s">
        <v>25</v>
      </c>
      <c r="H14" t="s">
        <v>876</v>
      </c>
      <c r="K14" s="318">
        <f t="shared" si="0"/>
        <v>43976</v>
      </c>
      <c r="S14" s="7" t="str">
        <f t="shared" si="1"/>
        <v/>
      </c>
      <c r="V14">
        <v>7</v>
      </c>
      <c r="AE14" s="67" t="str">
        <f>IF(Capacity!B28="","",ROW(A12)&amp;". "&amp;Capacity!B28)</f>
        <v>12. c</v>
      </c>
      <c r="AF14" s="67"/>
      <c r="AI14" s="67">
        <v>31</v>
      </c>
    </row>
    <row r="15" spans="1:35" x14ac:dyDescent="0.25">
      <c r="A15">
        <v>13</v>
      </c>
      <c r="K15" s="318">
        <f t="shared" si="0"/>
        <v>43983</v>
      </c>
      <c r="S15" s="7" t="str">
        <f t="shared" si="1"/>
        <v/>
      </c>
      <c r="V15">
        <v>7.5</v>
      </c>
      <c r="AE15" s="67" t="str">
        <f>IF(Capacity!B29="","",ROW(A13)&amp;". "&amp;Capacity!B29)</f>
        <v>13. c</v>
      </c>
      <c r="AF15" s="67"/>
      <c r="AI15" s="67">
        <v>32</v>
      </c>
    </row>
    <row r="16" spans="1:35" x14ac:dyDescent="0.25">
      <c r="A16">
        <v>14</v>
      </c>
      <c r="E16" t="s">
        <v>88</v>
      </c>
      <c r="K16" s="318">
        <f t="shared" si="0"/>
        <v>43990</v>
      </c>
      <c r="S16" s="7" t="str">
        <f t="shared" si="1"/>
        <v/>
      </c>
      <c r="V16">
        <v>8</v>
      </c>
      <c r="AE16" s="67" t="str">
        <f>IF(Capacity!B30="","",ROW(A14)&amp;". "&amp;Capacity!B30)</f>
        <v>14. c</v>
      </c>
      <c r="AF16" s="67"/>
      <c r="AI16" s="67">
        <v>33</v>
      </c>
    </row>
    <row r="17" spans="1:35" x14ac:dyDescent="0.25">
      <c r="A17">
        <v>15</v>
      </c>
      <c r="E17" t="s">
        <v>87</v>
      </c>
      <c r="K17" s="318">
        <f t="shared" si="0"/>
        <v>43997</v>
      </c>
      <c r="S17" s="7" t="str">
        <f t="shared" si="1"/>
        <v/>
      </c>
      <c r="V17">
        <v>8.5</v>
      </c>
      <c r="AE17" s="67" t="str">
        <f>IF(Capacity!B31="","",ROW(A15)&amp;". "&amp;Capacity!B31)</f>
        <v/>
      </c>
      <c r="AF17" s="67"/>
      <c r="AI17" s="67">
        <v>34</v>
      </c>
    </row>
    <row r="18" spans="1:35" x14ac:dyDescent="0.25">
      <c r="A18">
        <v>16</v>
      </c>
      <c r="K18" s="318">
        <f t="shared" si="0"/>
        <v>44004</v>
      </c>
      <c r="S18" s="7" t="str">
        <f t="shared" si="1"/>
        <v/>
      </c>
      <c r="V18">
        <v>9</v>
      </c>
      <c r="AE18" s="67" t="str">
        <f>IF(Capacity!B32="","",ROW(A16)&amp;". "&amp;Capacity!B32)</f>
        <v/>
      </c>
      <c r="AF18" s="67"/>
      <c r="AI18" s="67">
        <v>35</v>
      </c>
    </row>
    <row r="19" spans="1:35" x14ac:dyDescent="0.25">
      <c r="A19">
        <v>17</v>
      </c>
      <c r="E19" t="s">
        <v>402</v>
      </c>
      <c r="K19" s="318">
        <f t="shared" si="0"/>
        <v>44011</v>
      </c>
      <c r="S19" s="7" t="str">
        <f t="shared" si="1"/>
        <v/>
      </c>
      <c r="V19">
        <v>9.5</v>
      </c>
      <c r="AE19" s="67" t="str">
        <f>IF(Capacity!B33="","",ROW(A17)&amp;". "&amp;Capacity!B33)</f>
        <v/>
      </c>
      <c r="AF19" s="67"/>
      <c r="AI19" s="67">
        <v>36</v>
      </c>
    </row>
    <row r="20" spans="1:35" x14ac:dyDescent="0.25">
      <c r="A20">
        <v>18</v>
      </c>
      <c r="E20" t="s">
        <v>401</v>
      </c>
      <c r="K20" s="318">
        <f t="shared" si="0"/>
        <v>44018</v>
      </c>
      <c r="S20" s="7" t="str">
        <f t="shared" si="1"/>
        <v/>
      </c>
      <c r="V20">
        <v>10</v>
      </c>
      <c r="AE20" s="67" t="str">
        <f>IF(Capacity!B34="","",ROW(A18)&amp;". "&amp;Capacity!B34)</f>
        <v/>
      </c>
      <c r="AF20" s="67"/>
      <c r="AI20" s="67">
        <v>37</v>
      </c>
    </row>
    <row r="21" spans="1:35" x14ac:dyDescent="0.25">
      <c r="A21">
        <v>19</v>
      </c>
      <c r="K21" s="318">
        <f t="shared" si="0"/>
        <v>44025</v>
      </c>
      <c r="S21" s="7" t="str">
        <f t="shared" si="1"/>
        <v/>
      </c>
      <c r="V21">
        <v>10.5</v>
      </c>
      <c r="AE21" s="67" t="str">
        <f>IF(Capacity!B35="","",ROW(A19)&amp;". "&amp;Capacity!B35)</f>
        <v/>
      </c>
      <c r="AF21" s="67"/>
      <c r="AI21" s="67">
        <v>38</v>
      </c>
    </row>
    <row r="22" spans="1:35" x14ac:dyDescent="0.25">
      <c r="A22">
        <v>20</v>
      </c>
      <c r="E22" t="s">
        <v>24</v>
      </c>
      <c r="K22" s="318">
        <f t="shared" si="0"/>
        <v>44032</v>
      </c>
      <c r="S22" s="7" t="str">
        <f t="shared" si="1"/>
        <v/>
      </c>
      <c r="V22">
        <v>11</v>
      </c>
      <c r="AE22" s="67" t="str">
        <f>IF(Capacity!B36="","",ROW(A20)&amp;". "&amp;Capacity!B36)</f>
        <v/>
      </c>
      <c r="AF22" s="67"/>
      <c r="AI22" s="67">
        <v>39</v>
      </c>
    </row>
    <row r="23" spans="1:35" x14ac:dyDescent="0.25">
      <c r="A23">
        <v>21</v>
      </c>
      <c r="E23" t="s">
        <v>421</v>
      </c>
      <c r="K23" s="318">
        <f t="shared" si="0"/>
        <v>44039</v>
      </c>
      <c r="S23" s="7" t="str">
        <f t="shared" si="1"/>
        <v/>
      </c>
      <c r="V23">
        <v>11.5</v>
      </c>
      <c r="AE23" s="67" t="str">
        <f>IF(Capacity!B37="","",ROW(A21)&amp;". "&amp;Capacity!B37)</f>
        <v/>
      </c>
      <c r="AF23" s="67"/>
      <c r="AI23" s="67">
        <v>40</v>
      </c>
    </row>
    <row r="24" spans="1:35" x14ac:dyDescent="0.25">
      <c r="A24">
        <v>22</v>
      </c>
      <c r="H24" t="s">
        <v>249</v>
      </c>
      <c r="K24" s="318">
        <f t="shared" si="0"/>
        <v>44046</v>
      </c>
      <c r="S24" s="7" t="str">
        <f t="shared" si="1"/>
        <v/>
      </c>
      <c r="V24">
        <v>12</v>
      </c>
      <c r="AE24" s="67" t="str">
        <f>IF(Capacity!B38="","",ROW(A22)&amp;". "&amp;Capacity!B38)</f>
        <v/>
      </c>
      <c r="AF24" s="67"/>
      <c r="AI24" s="67">
        <v>41</v>
      </c>
    </row>
    <row r="25" spans="1:35" x14ac:dyDescent="0.25">
      <c r="A25">
        <v>23</v>
      </c>
      <c r="E25" t="s">
        <v>480</v>
      </c>
      <c r="H25" t="s">
        <v>1232</v>
      </c>
      <c r="K25" s="318">
        <f t="shared" si="0"/>
        <v>44053</v>
      </c>
      <c r="S25" s="7" t="str">
        <f t="shared" si="1"/>
        <v/>
      </c>
      <c r="AE25" s="67" t="str">
        <f>IF(Capacity!B39="","",ROW(A23)&amp;". "&amp;Capacity!B39)</f>
        <v/>
      </c>
      <c r="AF25" s="67"/>
      <c r="AI25" s="67">
        <v>42</v>
      </c>
    </row>
    <row r="26" spans="1:35" x14ac:dyDescent="0.25">
      <c r="A26">
        <v>24</v>
      </c>
      <c r="E26" t="s">
        <v>481</v>
      </c>
      <c r="K26" s="318">
        <f t="shared" si="0"/>
        <v>44060</v>
      </c>
      <c r="S26" s="7" t="str">
        <f t="shared" si="1"/>
        <v/>
      </c>
      <c r="AE26" s="67" t="str">
        <f>IF(Capacity!B40="","",ROW(A24)&amp;". "&amp;Capacity!B40)</f>
        <v/>
      </c>
      <c r="AF26" s="67"/>
      <c r="AI26" s="67">
        <v>43</v>
      </c>
    </row>
    <row r="27" spans="1:35" x14ac:dyDescent="0.25">
      <c r="A27">
        <v>25</v>
      </c>
      <c r="K27" s="318">
        <f t="shared" si="0"/>
        <v>44067</v>
      </c>
      <c r="S27" s="7" t="str">
        <f t="shared" si="1"/>
        <v/>
      </c>
      <c r="AE27" s="67" t="str">
        <f>IF(Capacity!B41="","",ROW(A25)&amp;". "&amp;Capacity!B41)</f>
        <v/>
      </c>
      <c r="AF27" s="67"/>
      <c r="AI27" s="67">
        <v>44</v>
      </c>
    </row>
    <row r="28" spans="1:35" x14ac:dyDescent="0.25">
      <c r="A28">
        <v>26</v>
      </c>
      <c r="K28" s="318">
        <f t="shared" si="0"/>
        <v>44074</v>
      </c>
      <c r="S28" s="7" t="str">
        <f t="shared" si="1"/>
        <v/>
      </c>
      <c r="AE28" s="67" t="str">
        <f>IF(Capacity!B42="","",ROW(A26)&amp;". "&amp;Capacity!B42)</f>
        <v/>
      </c>
      <c r="AF28" s="67"/>
      <c r="AI28" s="67">
        <v>45</v>
      </c>
    </row>
    <row r="29" spans="1:35" x14ac:dyDescent="0.25">
      <c r="A29">
        <v>27</v>
      </c>
      <c r="C29" t="s">
        <v>194</v>
      </c>
      <c r="E29" t="s">
        <v>482</v>
      </c>
      <c r="K29" s="318">
        <f t="shared" si="0"/>
        <v>44081</v>
      </c>
      <c r="S29" s="7" t="str">
        <f t="shared" si="1"/>
        <v/>
      </c>
      <c r="AE29" s="67" t="str">
        <f>IF(Capacity!B43="","",ROW(A27)&amp;". "&amp;Capacity!B43)</f>
        <v/>
      </c>
      <c r="AF29" s="67"/>
      <c r="AI29" s="67">
        <v>46</v>
      </c>
    </row>
    <row r="30" spans="1:35" x14ac:dyDescent="0.25">
      <c r="A30">
        <v>28</v>
      </c>
      <c r="C30" t="s">
        <v>192</v>
      </c>
      <c r="K30" s="318">
        <f t="shared" si="0"/>
        <v>44088</v>
      </c>
      <c r="S30" s="7" t="str">
        <f t="shared" si="1"/>
        <v/>
      </c>
      <c r="AE30" s="67" t="str">
        <f>IF(Capacity!B44="","",ROW(A28)&amp;". "&amp;Capacity!B44)</f>
        <v/>
      </c>
      <c r="AF30" s="67"/>
      <c r="AI30" s="67">
        <v>47</v>
      </c>
    </row>
    <row r="31" spans="1:35" x14ac:dyDescent="0.25">
      <c r="A31">
        <v>29</v>
      </c>
      <c r="C31" t="s">
        <v>193</v>
      </c>
      <c r="K31" s="318">
        <f t="shared" si="0"/>
        <v>44095</v>
      </c>
      <c r="S31" s="7" t="str">
        <f t="shared" si="1"/>
        <v/>
      </c>
      <c r="AE31" s="67" t="str">
        <f>IF(Capacity!B45="","",ROW(A29)&amp;". "&amp;Capacity!B45)</f>
        <v/>
      </c>
      <c r="AF31" s="67"/>
      <c r="AI31" s="67">
        <v>48</v>
      </c>
    </row>
    <row r="32" spans="1:35" x14ac:dyDescent="0.25">
      <c r="A32">
        <v>30</v>
      </c>
      <c r="K32" s="318">
        <f t="shared" si="0"/>
        <v>44102</v>
      </c>
      <c r="S32" s="7" t="str">
        <f t="shared" si="1"/>
        <v/>
      </c>
      <c r="AE32" s="67" t="str">
        <f>IF(Capacity!B46="","",ROW(A30)&amp;". "&amp;Capacity!B46)</f>
        <v/>
      </c>
      <c r="AF32" s="67"/>
      <c r="AI32" s="67">
        <v>49</v>
      </c>
    </row>
    <row r="33" spans="1:35" x14ac:dyDescent="0.25">
      <c r="A33">
        <v>31</v>
      </c>
      <c r="K33" s="318">
        <f t="shared" si="0"/>
        <v>44109</v>
      </c>
      <c r="S33" s="7" t="str">
        <f t="shared" si="1"/>
        <v/>
      </c>
      <c r="AE33" s="67" t="str">
        <f>IF(Capacity!B47="","",ROW(A31)&amp;". "&amp;Capacity!B47)</f>
        <v/>
      </c>
      <c r="AF33" s="67"/>
      <c r="AI33" s="67">
        <v>50</v>
      </c>
    </row>
    <row r="34" spans="1:35" x14ac:dyDescent="0.25">
      <c r="A34">
        <v>32</v>
      </c>
      <c r="C34" t="s">
        <v>24</v>
      </c>
      <c r="K34" s="318">
        <f t="shared" si="0"/>
        <v>44116</v>
      </c>
      <c r="S34" s="7" t="str">
        <f t="shared" si="1"/>
        <v/>
      </c>
      <c r="AE34" s="67" t="str">
        <f>IF(Capacity!B48="","",ROW(A32)&amp;". "&amp;Capacity!B48)</f>
        <v/>
      </c>
      <c r="AF34" s="67"/>
      <c r="AI34" s="67">
        <v>51</v>
      </c>
    </row>
    <row r="35" spans="1:35" x14ac:dyDescent="0.25">
      <c r="A35">
        <v>33</v>
      </c>
      <c r="C35" t="s">
        <v>102</v>
      </c>
      <c r="K35" s="318">
        <f t="shared" si="0"/>
        <v>44123</v>
      </c>
      <c r="S35" s="7" t="str">
        <f t="shared" si="1"/>
        <v/>
      </c>
      <c r="AE35" s="67" t="str">
        <f>IF(Capacity!B49="","",ROW(A33)&amp;". "&amp;Capacity!B49)</f>
        <v/>
      </c>
      <c r="AF35" s="67"/>
      <c r="AI35" s="67">
        <v>52</v>
      </c>
    </row>
    <row r="36" spans="1:35" x14ac:dyDescent="0.25">
      <c r="A36">
        <v>34</v>
      </c>
      <c r="K36" s="318">
        <f t="shared" si="0"/>
        <v>44130</v>
      </c>
      <c r="S36" s="7" t="str">
        <f t="shared" si="1"/>
        <v/>
      </c>
      <c r="AE36" s="67" t="str">
        <f>IF(Capacity!B50="","",ROW(A34)&amp;". "&amp;Capacity!B50)</f>
        <v/>
      </c>
      <c r="AF36" s="67"/>
    </row>
    <row r="37" spans="1:35" x14ac:dyDescent="0.25">
      <c r="A37">
        <v>35</v>
      </c>
      <c r="K37" s="318">
        <f t="shared" si="0"/>
        <v>44137</v>
      </c>
      <c r="S37" s="7" t="str">
        <f t="shared" si="1"/>
        <v/>
      </c>
      <c r="AE37" s="67" t="str">
        <f>IF(Capacity!B51="","",ROW(A35)&amp;". "&amp;Capacity!B51)</f>
        <v/>
      </c>
      <c r="AF37" s="67"/>
    </row>
    <row r="38" spans="1:35" x14ac:dyDescent="0.25">
      <c r="A38">
        <v>36</v>
      </c>
      <c r="K38" s="318">
        <f t="shared" si="0"/>
        <v>44144</v>
      </c>
      <c r="S38" s="7" t="str">
        <f t="shared" si="1"/>
        <v/>
      </c>
      <c r="AE38" s="67" t="str">
        <f>IF(Capacity!B52="","",ROW(A36)&amp;". "&amp;Capacity!B52)</f>
        <v/>
      </c>
      <c r="AF38" s="67"/>
    </row>
    <row r="39" spans="1:35" x14ac:dyDescent="0.25">
      <c r="A39">
        <v>37</v>
      </c>
      <c r="K39" s="318">
        <f t="shared" si="0"/>
        <v>44151</v>
      </c>
      <c r="S39" s="7" t="str">
        <f t="shared" si="1"/>
        <v/>
      </c>
      <c r="AE39" s="67" t="str">
        <f>IF(Capacity!B53="","",ROW(A37)&amp;". "&amp;Capacity!B53)</f>
        <v/>
      </c>
      <c r="AF39" s="67"/>
    </row>
    <row r="40" spans="1:35" x14ac:dyDescent="0.25">
      <c r="A40">
        <v>38</v>
      </c>
      <c r="K40" s="318">
        <f t="shared" si="0"/>
        <v>44158</v>
      </c>
      <c r="S40" s="7" t="str">
        <f t="shared" si="1"/>
        <v/>
      </c>
      <c r="AE40" s="67" t="str">
        <f>IF(Capacity!B54="","",ROW(A38)&amp;". "&amp;Capacity!B54)</f>
        <v/>
      </c>
      <c r="AF40" s="67"/>
    </row>
    <row r="41" spans="1:35" x14ac:dyDescent="0.25">
      <c r="A41">
        <v>39</v>
      </c>
      <c r="K41" s="318">
        <f t="shared" si="0"/>
        <v>44165</v>
      </c>
      <c r="S41" s="7" t="str">
        <f t="shared" si="1"/>
        <v/>
      </c>
      <c r="AE41" s="67" t="str">
        <f>IF(Capacity!B55="","",ROW(A39)&amp;". "&amp;Capacity!B55)</f>
        <v/>
      </c>
      <c r="AF41" s="67"/>
    </row>
    <row r="42" spans="1:35" x14ac:dyDescent="0.25">
      <c r="A42">
        <v>40</v>
      </c>
      <c r="K42" s="318">
        <f t="shared" si="0"/>
        <v>44172</v>
      </c>
      <c r="S42" s="7" t="str">
        <f t="shared" si="1"/>
        <v/>
      </c>
      <c r="AE42" s="67" t="str">
        <f>IF(Capacity!B56="","",ROW(A40)&amp;". "&amp;Capacity!B56)</f>
        <v/>
      </c>
      <c r="AF42" s="67"/>
    </row>
    <row r="43" spans="1:35" x14ac:dyDescent="0.25">
      <c r="A43">
        <v>41</v>
      </c>
      <c r="K43" s="318">
        <f t="shared" si="0"/>
        <v>44179</v>
      </c>
      <c r="S43" s="7" t="str">
        <f t="shared" si="1"/>
        <v/>
      </c>
      <c r="AE43" s="67" t="str">
        <f>IF(Capacity!B57="","",ROW(A41)&amp;". "&amp;Capacity!B57)</f>
        <v/>
      </c>
      <c r="AF43" s="67"/>
    </row>
    <row r="44" spans="1:35" x14ac:dyDescent="0.25">
      <c r="A44">
        <v>42</v>
      </c>
      <c r="K44" s="318">
        <f t="shared" si="0"/>
        <v>44186</v>
      </c>
      <c r="S44" s="7" t="str">
        <f t="shared" si="1"/>
        <v/>
      </c>
      <c r="AE44" s="67" t="str">
        <f>IF(Capacity!B58="","",ROW(A42)&amp;". "&amp;Capacity!B58)</f>
        <v/>
      </c>
      <c r="AF44" s="67"/>
    </row>
    <row r="45" spans="1:35" x14ac:dyDescent="0.25">
      <c r="A45">
        <v>43</v>
      </c>
      <c r="K45" s="318">
        <f t="shared" si="0"/>
        <v>44193</v>
      </c>
      <c r="S45" s="7" t="str">
        <f t="shared" si="1"/>
        <v/>
      </c>
      <c r="AE45" s="67" t="str">
        <f>IF(Capacity!B59="","",ROW(A43)&amp;". "&amp;Capacity!B59)</f>
        <v/>
      </c>
      <c r="AF45" s="67"/>
    </row>
    <row r="46" spans="1:35" x14ac:dyDescent="0.25">
      <c r="A46">
        <v>44</v>
      </c>
      <c r="K46" s="318">
        <f t="shared" si="0"/>
        <v>44200</v>
      </c>
      <c r="S46" s="7" t="str">
        <f t="shared" si="1"/>
        <v/>
      </c>
      <c r="AE46" s="67" t="str">
        <f>IF(Capacity!B60="","",ROW(A44)&amp;". "&amp;Capacity!B60)</f>
        <v/>
      </c>
      <c r="AF46" s="67"/>
    </row>
    <row r="47" spans="1:35" x14ac:dyDescent="0.25">
      <c r="A47">
        <v>45</v>
      </c>
      <c r="K47" s="318">
        <f t="shared" si="0"/>
        <v>44207</v>
      </c>
      <c r="S47" s="7" t="str">
        <f t="shared" si="1"/>
        <v/>
      </c>
      <c r="AE47" s="67" t="str">
        <f>IF(Capacity!B61="","",ROW(A45)&amp;". "&amp;Capacity!B61)</f>
        <v/>
      </c>
      <c r="AF47" s="67"/>
    </row>
    <row r="48" spans="1:35" x14ac:dyDescent="0.25">
      <c r="A48">
        <v>46</v>
      </c>
      <c r="K48" s="318">
        <f t="shared" si="0"/>
        <v>44214</v>
      </c>
      <c r="S48" s="7" t="str">
        <f t="shared" si="1"/>
        <v/>
      </c>
      <c r="AE48" s="67" t="str">
        <f>IF(Capacity!B62="","",ROW(A46)&amp;". "&amp;Capacity!B62)</f>
        <v/>
      </c>
      <c r="AF48" s="67"/>
    </row>
    <row r="49" spans="1:32" x14ac:dyDescent="0.25">
      <c r="A49">
        <v>47</v>
      </c>
      <c r="K49" s="318">
        <f t="shared" si="0"/>
        <v>44221</v>
      </c>
      <c r="S49" s="7" t="str">
        <f t="shared" si="1"/>
        <v/>
      </c>
      <c r="AE49" s="67" t="str">
        <f>IF(Capacity!B63="","",ROW(A47)&amp;". "&amp;Capacity!B63)</f>
        <v/>
      </c>
      <c r="AF49" s="67"/>
    </row>
    <row r="50" spans="1:32" x14ac:dyDescent="0.25">
      <c r="A50">
        <v>48</v>
      </c>
      <c r="K50" s="318">
        <f t="shared" si="0"/>
        <v>44228</v>
      </c>
      <c r="S50" s="7" t="str">
        <f t="shared" si="1"/>
        <v/>
      </c>
      <c r="AE50" s="67" t="str">
        <f>IF(Capacity!B64="","",ROW(A48)&amp;". "&amp;Capacity!B64)</f>
        <v/>
      </c>
      <c r="AF50" s="67"/>
    </row>
    <row r="51" spans="1:32" x14ac:dyDescent="0.25">
      <c r="A51">
        <v>49</v>
      </c>
      <c r="K51" s="318">
        <f t="shared" si="0"/>
        <v>44235</v>
      </c>
      <c r="S51" s="7" t="str">
        <f t="shared" si="1"/>
        <v/>
      </c>
      <c r="AE51" s="67" t="str">
        <f>IF(Capacity!B65="","",ROW(A49)&amp;". "&amp;Capacity!B65)</f>
        <v/>
      </c>
      <c r="AF51" s="67"/>
    </row>
    <row r="52" spans="1:32" x14ac:dyDescent="0.25">
      <c r="A52">
        <v>50</v>
      </c>
      <c r="K52" s="318">
        <f t="shared" si="0"/>
        <v>44242</v>
      </c>
      <c r="S52" s="7" t="str">
        <f t="shared" si="1"/>
        <v/>
      </c>
      <c r="AE52" s="67" t="str">
        <f>IF(Capacity!B66="","",ROW(A50)&amp;". "&amp;Capacity!B66)</f>
        <v/>
      </c>
      <c r="AF52" s="67"/>
    </row>
    <row r="53" spans="1:32" x14ac:dyDescent="0.25">
      <c r="A53">
        <v>51</v>
      </c>
      <c r="K53" s="318">
        <f t="shared" si="0"/>
        <v>44249</v>
      </c>
      <c r="S53" s="7" t="str">
        <f t="shared" si="1"/>
        <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54" priority="7">
      <formula>IF(B5&lt;&gt;"",TRUE,FALSE)</formula>
    </cfRule>
  </conditionalFormatting>
  <conditionalFormatting sqref="B8">
    <cfRule type="expression" dxfId="53" priority="6">
      <formula>IF(B8&lt;&gt;"",TRUE,FALSE)</formula>
    </cfRule>
  </conditionalFormatting>
  <conditionalFormatting sqref="B17">
    <cfRule type="expression" dxfId="52" priority="4">
      <formula>IF(B17&lt;&gt;"",TRUE,FALSE)</formula>
    </cfRule>
  </conditionalFormatting>
  <conditionalFormatting sqref="B9">
    <cfRule type="expression" dxfId="51" priority="3">
      <formula>IF(B9&lt;&gt;"",TRUE,FALSE)</formula>
    </cfRule>
  </conditionalFormatting>
  <conditionalFormatting sqref="B10">
    <cfRule type="expression" dxfId="50" priority="2">
      <formula>IF(B10&lt;&gt;"",TRUE,FALSE)</formula>
    </cfRule>
  </conditionalFormatting>
  <conditionalFormatting sqref="B13">
    <cfRule type="expression" dxfId="49"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heetViews>
  <sheetFormatPr defaultRowHeight="13.8" x14ac:dyDescent="0.25"/>
  <cols>
    <col min="57" max="57" width="0" hidden="1" customWidth="1"/>
  </cols>
  <sheetData>
    <row r="2" spans="1:9" x14ac:dyDescent="0.25">
      <c r="A2" s="2" t="s">
        <v>879</v>
      </c>
    </row>
    <row r="3" spans="1:9" x14ac:dyDescent="0.25">
      <c r="A3" s="273" t="s">
        <v>1236</v>
      </c>
    </row>
    <row r="4" spans="1:9" x14ac:dyDescent="0.25">
      <c r="A4" s="8"/>
      <c r="B4" s="8"/>
      <c r="C4" s="8"/>
      <c r="D4" s="8"/>
      <c r="E4" s="8"/>
      <c r="F4" s="8"/>
      <c r="G4" s="8"/>
      <c r="H4" s="8"/>
      <c r="I4" s="8"/>
    </row>
    <row r="5" spans="1:9" x14ac:dyDescent="0.25">
      <c r="A5" s="2" t="s">
        <v>27</v>
      </c>
      <c r="C5" s="384" t="s">
        <v>872</v>
      </c>
      <c r="D5" s="385"/>
      <c r="E5" s="385"/>
      <c r="F5" s="385"/>
      <c r="G5" s="386"/>
    </row>
    <row r="7" spans="1:9" x14ac:dyDescent="0.25">
      <c r="A7" s="2" t="s">
        <v>28</v>
      </c>
      <c r="C7" s="384" t="s">
        <v>898</v>
      </c>
      <c r="D7" s="385"/>
      <c r="E7" s="385"/>
      <c r="F7" s="385"/>
      <c r="G7" s="386"/>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1" t="s">
        <v>926</v>
      </c>
      <c r="B11" s="381"/>
      <c r="C11" s="381"/>
      <c r="D11" s="381"/>
      <c r="E11" s="381"/>
      <c r="F11" s="381"/>
      <c r="G11" s="381"/>
      <c r="H11" s="381"/>
      <c r="I11" s="209">
        <v>1</v>
      </c>
    </row>
    <row r="12" spans="1:9" x14ac:dyDescent="0.25">
      <c r="I12" s="4"/>
    </row>
    <row r="13" spans="1:9" x14ac:dyDescent="0.25">
      <c r="A13" s="381" t="s">
        <v>424</v>
      </c>
      <c r="B13" s="381"/>
      <c r="C13" s="381"/>
      <c r="D13" s="381"/>
      <c r="E13" s="381"/>
      <c r="F13" s="381"/>
      <c r="G13" s="381"/>
      <c r="H13" s="381"/>
      <c r="I13" s="209" t="s">
        <v>22</v>
      </c>
    </row>
    <row r="14" spans="1:9" x14ac:dyDescent="0.25">
      <c r="I14" s="4"/>
    </row>
    <row r="15" spans="1:9" x14ac:dyDescent="0.25">
      <c r="A15" s="381" t="s">
        <v>425</v>
      </c>
      <c r="B15" s="381"/>
      <c r="C15" s="381"/>
      <c r="D15" s="381"/>
      <c r="E15" s="381"/>
      <c r="F15" s="381"/>
      <c r="G15" s="381"/>
      <c r="H15" s="381"/>
      <c r="I15" s="209" t="s">
        <v>22</v>
      </c>
    </row>
    <row r="16" spans="1:9" x14ac:dyDescent="0.25">
      <c r="I16" s="4"/>
    </row>
    <row r="17" spans="1:9" x14ac:dyDescent="0.25">
      <c r="A17" s="381" t="s">
        <v>29</v>
      </c>
      <c r="B17" s="381"/>
      <c r="C17" s="381"/>
      <c r="D17" s="381"/>
      <c r="E17" s="381"/>
      <c r="F17" s="381"/>
      <c r="G17" s="381"/>
      <c r="H17" s="381"/>
      <c r="I17" s="209" t="s">
        <v>19</v>
      </c>
    </row>
    <row r="18" spans="1:9" x14ac:dyDescent="0.25">
      <c r="I18" s="4"/>
    </row>
    <row r="19" spans="1:9" x14ac:dyDescent="0.25">
      <c r="A19" s="381" t="s">
        <v>30</v>
      </c>
      <c r="B19" s="381"/>
      <c r="C19" s="381"/>
      <c r="D19" s="381"/>
      <c r="E19" s="381"/>
      <c r="F19" s="381"/>
      <c r="G19" s="381"/>
      <c r="H19" s="381"/>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82" t="s">
        <v>927</v>
      </c>
      <c r="H26" s="382"/>
      <c r="I26" s="382"/>
    </row>
    <row r="27" spans="1:9" ht="19.5" customHeight="1" x14ac:dyDescent="0.25">
      <c r="A27" s="377" t="s">
        <v>31</v>
      </c>
      <c r="B27" s="378"/>
      <c r="C27" s="379" t="s">
        <v>1244</v>
      </c>
      <c r="D27" s="380"/>
      <c r="E27" s="380"/>
      <c r="F27" s="380"/>
      <c r="G27" s="383">
        <v>0</v>
      </c>
      <c r="H27" s="383"/>
      <c r="I27" s="383"/>
    </row>
    <row r="28" spans="1:9" ht="19.5" hidden="1" customHeight="1" x14ac:dyDescent="0.25">
      <c r="A28" s="377" t="s">
        <v>33</v>
      </c>
      <c r="B28" s="378"/>
      <c r="C28" s="379" t="s">
        <v>1245</v>
      </c>
      <c r="D28" s="380"/>
      <c r="E28" s="380"/>
      <c r="F28" s="380"/>
      <c r="G28" s="383">
        <v>30</v>
      </c>
      <c r="H28" s="383"/>
      <c r="I28" s="383"/>
    </row>
    <row r="29" spans="1:9" ht="19.5" hidden="1" customHeight="1" x14ac:dyDescent="0.25">
      <c r="A29" s="377" t="s">
        <v>35</v>
      </c>
      <c r="B29" s="378"/>
      <c r="C29" s="379" t="s">
        <v>1246</v>
      </c>
      <c r="D29" s="380"/>
      <c r="E29" s="380"/>
      <c r="F29" s="380"/>
      <c r="G29" s="383">
        <v>20</v>
      </c>
      <c r="H29" s="383"/>
      <c r="I29" s="383"/>
    </row>
    <row r="30" spans="1:9" ht="19.5" hidden="1" customHeight="1" x14ac:dyDescent="0.25">
      <c r="A30" s="377" t="s">
        <v>37</v>
      </c>
      <c r="B30" s="378"/>
      <c r="C30" s="379" t="s">
        <v>38</v>
      </c>
      <c r="D30" s="380"/>
      <c r="E30" s="380"/>
      <c r="F30" s="380"/>
      <c r="G30" s="383">
        <v>2</v>
      </c>
      <c r="H30" s="383"/>
      <c r="I30" s="383"/>
    </row>
    <row r="31" spans="1:9" ht="19.5" hidden="1" customHeight="1" x14ac:dyDescent="0.25">
      <c r="A31" s="377" t="s">
        <v>39</v>
      </c>
      <c r="B31" s="378"/>
      <c r="C31" s="379" t="s">
        <v>40</v>
      </c>
      <c r="D31" s="380"/>
      <c r="E31" s="380"/>
      <c r="F31" s="380"/>
      <c r="G31" s="383">
        <v>4</v>
      </c>
      <c r="H31" s="383"/>
      <c r="I31" s="383"/>
    </row>
    <row r="32" spans="1:9" ht="19.5" hidden="1" customHeight="1" x14ac:dyDescent="0.25">
      <c r="A32" s="377" t="s">
        <v>41</v>
      </c>
      <c r="B32" s="378"/>
      <c r="C32" s="379" t="s">
        <v>42</v>
      </c>
      <c r="D32" s="380"/>
      <c r="E32" s="380"/>
      <c r="F32" s="380"/>
      <c r="G32" s="383">
        <v>8</v>
      </c>
      <c r="H32" s="383"/>
      <c r="I32" s="383"/>
    </row>
    <row r="33" spans="1:9" ht="19.5" hidden="1" customHeight="1" x14ac:dyDescent="0.25">
      <c r="A33" s="377" t="s">
        <v>43</v>
      </c>
      <c r="B33" s="378"/>
      <c r="C33" s="379" t="s">
        <v>44</v>
      </c>
      <c r="D33" s="380"/>
      <c r="E33" s="380"/>
      <c r="F33" s="380"/>
      <c r="G33" s="383">
        <v>16</v>
      </c>
      <c r="H33" s="383"/>
      <c r="I33" s="383"/>
    </row>
    <row r="34" spans="1:9" ht="19.5" hidden="1" customHeight="1" x14ac:dyDescent="0.25">
      <c r="A34" s="377" t="s">
        <v>45</v>
      </c>
      <c r="B34" s="378"/>
      <c r="C34" s="379" t="s">
        <v>46</v>
      </c>
      <c r="D34" s="380"/>
      <c r="E34" s="380"/>
      <c r="F34" s="380"/>
      <c r="G34" s="383">
        <v>32</v>
      </c>
      <c r="H34" s="383"/>
      <c r="I34" s="383"/>
    </row>
    <row r="35" spans="1:9" ht="19.5" hidden="1" customHeight="1" x14ac:dyDescent="0.25">
      <c r="A35" s="377" t="s">
        <v>47</v>
      </c>
      <c r="B35" s="378"/>
      <c r="C35" s="379" t="s">
        <v>48</v>
      </c>
      <c r="D35" s="380"/>
      <c r="E35" s="380"/>
      <c r="F35" s="380"/>
      <c r="G35" s="383">
        <v>64</v>
      </c>
      <c r="H35" s="383"/>
      <c r="I35" s="383"/>
    </row>
    <row r="36" spans="1:9" ht="19.5" hidden="1" customHeight="1" x14ac:dyDescent="0.25">
      <c r="A36" s="377" t="s">
        <v>49</v>
      </c>
      <c r="B36" s="378"/>
      <c r="C36" s="379" t="s">
        <v>50</v>
      </c>
      <c r="D36" s="380"/>
      <c r="E36" s="380"/>
      <c r="F36" s="380"/>
      <c r="G36" s="383">
        <v>128</v>
      </c>
      <c r="H36" s="383"/>
      <c r="I36" s="383"/>
    </row>
  </sheetData>
  <sheetProtection algorithmName="SHA-512" hashValue="ooPm+cIVtOIRjEFN3stq9e4M1JBEQPG3pWHV41NFHH4FwfLpMVKmFnfvVilHeE7bln+zyBRZdW5EhN4yYH0wvw==" saltValue="3X3E749cSC0TQbIRIxdYO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1207</v>
      </c>
      <c r="C6" s="332"/>
      <c r="K6" s="72"/>
    </row>
    <row r="7" spans="1:57" ht="14.25" hidden="1" customHeight="1" x14ac:dyDescent="0.25">
      <c r="B7" t="s">
        <v>1177</v>
      </c>
      <c r="C7" s="162">
        <v>4</v>
      </c>
    </row>
    <row r="8" spans="1:57" x14ac:dyDescent="0.25">
      <c r="B8" t="s">
        <v>1178</v>
      </c>
      <c r="C8" s="335" t="s">
        <v>1237</v>
      </c>
    </row>
    <row r="9" spans="1:57" x14ac:dyDescent="0.25">
      <c r="B9" s="343" t="str">
        <f>IF(LEFT(C8,1)="M","Note: SPC Chart is disabled when using your own forecast.","")</f>
        <v/>
      </c>
    </row>
    <row r="10" spans="1:57" x14ac:dyDescent="0.25">
      <c r="B10" s="388" t="s">
        <v>128</v>
      </c>
      <c r="C10" s="388" t="s">
        <v>56</v>
      </c>
      <c r="D10" s="387" t="s">
        <v>1208</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7" t="str">
        <f>"Total"&amp;IF(Setup!$I$17&lt;&gt;"Patients","
(Patients)","")</f>
        <v>Total</v>
      </c>
      <c r="BD10" s="387" t="str">
        <f>"Total
("&amp;Setup!$I$17&amp;")"</f>
        <v>Total
(Patients)</v>
      </c>
      <c r="BE10" s="387" t="s">
        <v>111</v>
      </c>
    </row>
    <row r="11" spans="1:57" ht="14.25" hidden="1" customHeight="1" x14ac:dyDescent="0.25">
      <c r="B11" s="388"/>
      <c r="C11" s="388"/>
      <c r="D11" s="387"/>
      <c r="E11" s="6" t="str">
        <f>IF(Setup!$I$17&lt;&gt;"Patients",Setup!$I$17&amp;":","")</f>
        <v/>
      </c>
      <c r="F11" s="344"/>
      <c r="G11" s="6"/>
      <c r="H11" s="6"/>
      <c r="I11" s="6"/>
      <c r="J11" s="6" t="str">
        <f>IF(Setup!$I$17&lt;&gt;"Patients",Setup!$I$17&amp;":","")</f>
        <v/>
      </c>
      <c r="K11" s="344">
        <v>0</v>
      </c>
      <c r="L11" s="6"/>
      <c r="M11" s="6"/>
      <c r="N11" s="6"/>
      <c r="O11" s="6" t="str">
        <f>IF(Setup!$I$17&lt;&gt;"Patients",Setup!$I$17&amp;":","")</f>
        <v/>
      </c>
      <c r="P11" s="344">
        <v>0</v>
      </c>
      <c r="Q11" s="6"/>
      <c r="R11" s="6"/>
      <c r="S11" s="6"/>
      <c r="T11" s="6" t="str">
        <f>IF(Setup!$I$17&lt;&gt;"Patients",Setup!$I$17&amp;":","")</f>
        <v/>
      </c>
      <c r="U11" s="344">
        <v>0</v>
      </c>
      <c r="V11" s="6"/>
      <c r="W11" s="6"/>
      <c r="X11" s="6"/>
      <c r="Y11" s="6" t="str">
        <f>IF(Setup!$I$17&lt;&gt;"Patients",Setup!$I$17&amp;":","")</f>
        <v/>
      </c>
      <c r="Z11" s="344">
        <v>0</v>
      </c>
      <c r="AA11" s="6"/>
      <c r="AB11" s="6"/>
      <c r="AC11" s="6"/>
      <c r="AD11" s="6" t="str">
        <f>IF(Setup!$I$17&lt;&gt;"Patients",Setup!$I$17&amp;":","")</f>
        <v/>
      </c>
      <c r="AE11" s="344">
        <v>0</v>
      </c>
      <c r="AF11" s="6"/>
      <c r="AG11" s="6"/>
      <c r="AH11" s="6"/>
      <c r="AI11" s="6" t="str">
        <f>IF(Setup!$I$17&lt;&gt;"Patients",Setup!$I$17&amp;":","")</f>
        <v/>
      </c>
      <c r="AJ11" s="344">
        <v>0</v>
      </c>
      <c r="AK11" s="6"/>
      <c r="AL11" s="6"/>
      <c r="AM11" s="6"/>
      <c r="AN11" s="6" t="str">
        <f>IF(Setup!$I$17&lt;&gt;"Patients",Setup!$I$17&amp;":","")</f>
        <v/>
      </c>
      <c r="AO11" s="344">
        <v>0</v>
      </c>
      <c r="AP11" s="6"/>
      <c r="AQ11" s="6"/>
      <c r="AR11" s="6"/>
      <c r="AS11" s="6" t="str">
        <f>IF(Setup!$I$17&lt;&gt;"Patients",Setup!$I$17&amp;":","")</f>
        <v/>
      </c>
      <c r="AT11" s="344">
        <v>0</v>
      </c>
      <c r="AU11" s="6"/>
      <c r="AV11" s="6"/>
      <c r="AW11" s="6"/>
      <c r="AX11" s="6" t="str">
        <f>IF(Setup!$I$17&lt;&gt;"Patients",Setup!$I$17&amp;":","")</f>
        <v/>
      </c>
      <c r="AY11" s="344">
        <v>0</v>
      </c>
      <c r="AZ11" s="6"/>
      <c r="BA11" s="6"/>
      <c r="BB11" s="6"/>
      <c r="BC11" s="387"/>
      <c r="BD11" s="387"/>
      <c r="BE11" s="387"/>
    </row>
    <row r="12" spans="1:57" ht="14.4" thickBot="1" x14ac:dyDescent="0.3">
      <c r="B12" s="388"/>
      <c r="C12" s="388"/>
      <c r="D12" s="387"/>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7"/>
      <c r="BD12" s="387"/>
      <c r="BE12" s="387"/>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8" priority="4">
      <formula>IF(ROW(C65)-12&lt;=$A$6,TRUE,FALSE)</formula>
    </cfRule>
  </conditionalFormatting>
  <conditionalFormatting sqref="BC65:BE272">
    <cfRule type="expression" dxfId="47" priority="3">
      <formula>IF(ROW(A65)-12&lt;=$A$6,TRUE,FALSE)</formula>
    </cfRule>
  </conditionalFormatting>
  <conditionalFormatting sqref="C65:BB272">
    <cfRule type="expression" dxfId="46"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1191</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1192</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1200</v>
      </c>
      <c r="DR3" t="s">
        <v>1193</v>
      </c>
      <c r="DS3" t="s">
        <v>1199</v>
      </c>
      <c r="DT3" s="67" t="s">
        <v>1202</v>
      </c>
      <c r="DU3" t="s">
        <v>502</v>
      </c>
      <c r="DV3" s="67" t="s">
        <v>1226</v>
      </c>
      <c r="DW3" s="67" t="s">
        <v>1227</v>
      </c>
      <c r="DX3" s="67" t="s">
        <v>1225</v>
      </c>
      <c r="DZ3" s="67" t="s">
        <v>1224</v>
      </c>
      <c r="EA3" s="5">
        <f ca="1">IFERROR(SUM(DU4:DU29),0)</f>
        <v>0</v>
      </c>
      <c r="ED3" t="s">
        <v>1228</v>
      </c>
      <c r="EE3" t="s">
        <v>1196</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f>IF('Demand adjustments for Covid'!$F$9="Yes",IF(DR4=0,DQ4,((SUM(DR$4:DR4)-1)*$EE$8)+'Demand adjustments for Covid'!F$13),'Demand background (hide)'!DO4)</f>
        <v>0</v>
      </c>
      <c r="DT4" s="5" t="str">
        <f ca="1">IF(AND('Demand adjustments for Covid'!$F$9="Yes",MaxRows&gt;=10),IF(OR(AND(DN4&gt;='Demand adjustments for Covid'!$F$12,DN4&lt;'Demand adjustments for Covid'!$F$17),DR4=1),DS4+3,DP4),'Demand background (hide)'!DP4)</f>
        <v/>
      </c>
      <c r="DU4" s="5" t="e">
        <f ca="1">IF(DS4&lt;='Demand adjustments for Covid'!$F$17,DO4-DS4,0)</f>
        <v>#VALUE!</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1194</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1229</v>
      </c>
      <c r="EA5" s="5">
        <f>MATCH('Demand adjustments for Covid'!F17,'Demand background (hide)'!DN4:DN55,0)+'Demand adjustments for Covid'!F18+12</f>
        <v>13</v>
      </c>
      <c r="ED5" s="5" t="s">
        <v>1195</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1197</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1198</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1201</v>
      </c>
      <c r="EE10" s="5" t="e">
        <f ca="1">SUM(DU4:DU55)</f>
        <v>#VALUE!</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tabSelected="1" zoomScaleNormal="100" workbookViewId="0">
      <selection activeCell="F12" sqref="F12"/>
    </sheetView>
  </sheetViews>
  <sheetFormatPr defaultRowHeight="13.8" x14ac:dyDescent="0.25"/>
  <cols>
    <col min="1" max="3" width="10.3984375" style="356" customWidth="1"/>
    <col min="4" max="4" width="17.8984375" style="356" customWidth="1"/>
    <col min="5" max="5" width="13.8984375" style="356" customWidth="1"/>
    <col min="6" max="6" width="9.8984375" style="356" bestFit="1" customWidth="1"/>
    <col min="7" max="16384" width="8.796875" style="356"/>
  </cols>
  <sheetData>
    <row r="2" spans="1:18" x14ac:dyDescent="0.25">
      <c r="A2" s="355" t="s">
        <v>1180</v>
      </c>
      <c r="B2" s="355"/>
      <c r="C2" s="355"/>
      <c r="D2" s="355"/>
      <c r="E2" s="355"/>
      <c r="F2" s="355"/>
      <c r="G2" s="355"/>
      <c r="H2" s="355"/>
      <c r="I2" s="355"/>
      <c r="J2" s="355"/>
      <c r="K2" s="355"/>
      <c r="L2" s="355"/>
      <c r="M2" s="355"/>
      <c r="N2" s="355"/>
      <c r="O2" s="355"/>
      <c r="P2" s="355"/>
      <c r="Q2" s="355"/>
      <c r="R2" s="355"/>
    </row>
    <row r="3" spans="1:18" x14ac:dyDescent="0.25">
      <c r="A3" s="357" t="s">
        <v>1181</v>
      </c>
      <c r="B3" s="357"/>
      <c r="C3" s="357"/>
      <c r="D3" s="357"/>
      <c r="E3" s="357"/>
      <c r="F3" s="357"/>
      <c r="G3" s="357"/>
      <c r="H3" s="357"/>
      <c r="I3" s="357"/>
      <c r="J3" s="357"/>
      <c r="K3" s="357"/>
      <c r="L3" s="357"/>
      <c r="M3" s="357"/>
      <c r="N3" s="357"/>
      <c r="O3" s="357"/>
      <c r="P3" s="357"/>
      <c r="Q3" s="357"/>
      <c r="R3" s="357"/>
    </row>
    <row r="5" spans="1:18" x14ac:dyDescent="0.25">
      <c r="A5" s="356" t="s">
        <v>1213</v>
      </c>
    </row>
    <row r="6" spans="1:18" x14ac:dyDescent="0.25">
      <c r="A6" s="356" t="s">
        <v>1189</v>
      </c>
    </row>
    <row r="7" spans="1:18" x14ac:dyDescent="0.25">
      <c r="A7" s="356" t="s">
        <v>1190</v>
      </c>
    </row>
    <row r="9" spans="1:18" x14ac:dyDescent="0.25">
      <c r="A9" s="284" t="s">
        <v>1182</v>
      </c>
      <c r="F9" s="341" t="s">
        <v>20</v>
      </c>
    </row>
    <row r="10" spans="1:18" x14ac:dyDescent="0.25">
      <c r="A10" s="358" t="str">
        <f>IF(AND(F9="Yes",Demand!C6="",LEFT(Demand!C8,1)="M"),"You must enter a start date on the 'Demand' sheet, otherwise the model will show errors!","")</f>
        <v/>
      </c>
    </row>
    <row r="11" spans="1:18" x14ac:dyDescent="0.25">
      <c r="A11" s="284" t="s">
        <v>1187</v>
      </c>
    </row>
    <row r="12" spans="1:18" x14ac:dyDescent="0.25">
      <c r="A12" s="356" t="s">
        <v>1184</v>
      </c>
      <c r="F12" s="167">
        <v>43892</v>
      </c>
    </row>
    <row r="13" spans="1:18" x14ac:dyDescent="0.25">
      <c r="A13" s="356" t="str">
        <f>"Current (restricted) level of demand ("&amp;Setup!$I$17&amp;"):"</f>
        <v>Current (restricted) level of demand (Patients):</v>
      </c>
      <c r="D13" s="219"/>
      <c r="F13" s="341"/>
    </row>
    <row r="14" spans="1:18" x14ac:dyDescent="0.25">
      <c r="D14" s="219"/>
      <c r="F14" s="219"/>
    </row>
    <row r="16" spans="1:18" x14ac:dyDescent="0.25">
      <c r="A16" s="284" t="s">
        <v>1188</v>
      </c>
    </row>
    <row r="17" spans="1:6" x14ac:dyDescent="0.25">
      <c r="A17" s="356" t="s">
        <v>1186</v>
      </c>
      <c r="F17" s="167">
        <v>43892</v>
      </c>
    </row>
    <row r="18" spans="1:6" x14ac:dyDescent="0.25">
      <c r="A18" s="356" t="s">
        <v>1242</v>
      </c>
      <c r="F18" s="341"/>
    </row>
    <row r="20" spans="1:6" x14ac:dyDescent="0.25">
      <c r="A20" s="356" t="s">
        <v>1183</v>
      </c>
      <c r="F20" s="341" t="s">
        <v>22</v>
      </c>
    </row>
    <row r="23" spans="1:6" x14ac:dyDescent="0.25">
      <c r="A23" s="284" t="s">
        <v>1215</v>
      </c>
    </row>
    <row r="24" spans="1:6" x14ac:dyDescent="0.25">
      <c r="A24" s="356" t="s">
        <v>1216</v>
      </c>
    </row>
    <row r="26" spans="1:6" x14ac:dyDescent="0.25">
      <c r="A26" s="356" t="s">
        <v>1217</v>
      </c>
    </row>
    <row r="27" spans="1:6" x14ac:dyDescent="0.25">
      <c r="A27" s="356" t="s">
        <v>1218</v>
      </c>
    </row>
    <row r="28" spans="1:6" x14ac:dyDescent="0.25">
      <c r="A28" s="359" t="s">
        <v>1223</v>
      </c>
    </row>
    <row r="31" spans="1:6" x14ac:dyDescent="0.25">
      <c r="A31" s="284" t="s">
        <v>1219</v>
      </c>
    </row>
    <row r="33" spans="1:18" x14ac:dyDescent="0.25">
      <c r="D33" s="390" t="str">
        <f>"Number of patients ("&amp;Setup!$I$17&amp;")"</f>
        <v>Number of patients (Patients)</v>
      </c>
      <c r="E33" s="389" t="s">
        <v>1222</v>
      </c>
      <c r="F33" s="390" t="str">
        <f>Setup!$I$17&amp;" remaining"</f>
        <v>Patients remaining</v>
      </c>
      <c r="G33" s="360" t="str">
        <f>"Backlog / unseen patients ("&amp;Setup!$I$17&amp;") brought in post-transition, by week"</f>
        <v>Backlog / unseen patients (Patients) brought in post-transition, by week</v>
      </c>
      <c r="H33" s="361"/>
      <c r="I33" s="361"/>
      <c r="J33" s="361"/>
      <c r="K33" s="361"/>
      <c r="L33" s="361"/>
      <c r="M33" s="361"/>
      <c r="N33" s="361"/>
      <c r="O33" s="361"/>
      <c r="P33" s="361"/>
      <c r="Q33" s="361"/>
      <c r="R33" s="362"/>
    </row>
    <row r="34" spans="1:18" x14ac:dyDescent="0.25">
      <c r="D34" s="390"/>
      <c r="E34" s="389"/>
      <c r="F34" s="390"/>
      <c r="G34" s="363">
        <v>1</v>
      </c>
      <c r="H34" s="363">
        <v>2</v>
      </c>
      <c r="I34" s="363">
        <v>3</v>
      </c>
      <c r="J34" s="363">
        <v>4</v>
      </c>
      <c r="K34" s="363">
        <v>5</v>
      </c>
      <c r="L34" s="363">
        <v>6</v>
      </c>
      <c r="M34" s="363">
        <v>7</v>
      </c>
      <c r="N34" s="363">
        <v>8</v>
      </c>
      <c r="O34" s="363">
        <v>9</v>
      </c>
      <c r="P34" s="363">
        <v>10</v>
      </c>
      <c r="Q34" s="363">
        <v>11</v>
      </c>
      <c r="R34" s="363">
        <v>12</v>
      </c>
    </row>
    <row r="35" spans="1:18" x14ac:dyDescent="0.25">
      <c r="A35" s="356" t="s">
        <v>1220</v>
      </c>
      <c r="D35" s="366">
        <f ca="1">SUM(OFFSET('Parameters calculator (hide)'!$C$68,0,0,Num_Modalities,1))</f>
        <v>0</v>
      </c>
      <c r="E35" s="342">
        <v>0</v>
      </c>
      <c r="F35" s="364">
        <f ca="1">ROUNDUP(D35*(1-E35),0)-SUM(G35:N35)</f>
        <v>0</v>
      </c>
      <c r="G35" s="341"/>
      <c r="H35" s="341"/>
      <c r="I35" s="341"/>
      <c r="J35" s="341"/>
      <c r="K35" s="341"/>
      <c r="L35" s="341"/>
      <c r="M35" s="341"/>
      <c r="N35" s="341"/>
      <c r="O35" s="341"/>
      <c r="P35" s="341"/>
      <c r="Q35" s="341"/>
      <c r="R35" s="341"/>
    </row>
    <row r="36" spans="1:18" x14ac:dyDescent="0.25">
      <c r="A36" s="356" t="s">
        <v>1221</v>
      </c>
      <c r="D36" s="367">
        <f ca="1">'Demand background (hide)'!EA3</f>
        <v>0</v>
      </c>
      <c r="E36" s="342">
        <v>0</v>
      </c>
      <c r="F36" s="365">
        <f ca="1">ROUNDUP(D36*(1-E36),0)-SUM(G36:N36)</f>
        <v>0</v>
      </c>
      <c r="G36" s="341"/>
      <c r="H36" s="341"/>
      <c r="I36" s="341"/>
      <c r="J36" s="341"/>
      <c r="K36" s="341"/>
      <c r="L36" s="341"/>
      <c r="M36" s="341"/>
      <c r="N36" s="341"/>
      <c r="O36" s="341"/>
      <c r="P36" s="341"/>
      <c r="Q36" s="341"/>
      <c r="R36" s="341"/>
    </row>
    <row r="39" spans="1:18" x14ac:dyDescent="0.25">
      <c r="A39" s="356" t="s">
        <v>1230</v>
      </c>
    </row>
  </sheetData>
  <mergeCells count="3">
    <mergeCell ref="E33:E34"/>
    <mergeCell ref="D33:D34"/>
    <mergeCell ref="F33:F34"/>
  </mergeCells>
  <conditionalFormatting sqref="F35:F36">
    <cfRule type="expression" dxfId="45" priority="2">
      <formula>IF($F35&lt;0,1,0)</formula>
    </cfRule>
  </conditionalFormatting>
  <conditionalFormatting sqref="A11:R39">
    <cfRule type="expression" dxfId="44"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7" t="s">
        <v>186</v>
      </c>
      <c r="B7" s="368"/>
      <c r="C7" s="368"/>
    </row>
    <row r="8" spans="1:3" ht="14.25" customHeight="1" x14ac:dyDescent="0.25">
      <c r="A8" s="327" t="s">
        <v>187</v>
      </c>
      <c r="B8" s="368"/>
      <c r="C8" s="368" t="str">
        <f ca="1">IF('SPC background (hide)'!H7&lt;&gt;"",'SPC background (hide)'!H7&amp;" weeks","")</f>
        <v/>
      </c>
    </row>
    <row r="9" spans="1:3" ht="14.25" customHeight="1" x14ac:dyDescent="0.25">
      <c r="A9" s="327"/>
      <c r="B9" s="368"/>
      <c r="C9" s="368"/>
    </row>
    <row r="10" spans="1:3" ht="14.25" customHeight="1" x14ac:dyDescent="0.25">
      <c r="A10" s="327" t="s">
        <v>188</v>
      </c>
      <c r="B10" s="368"/>
      <c r="C10" s="368"/>
    </row>
    <row r="11" spans="1:3" ht="14.25" customHeight="1" x14ac:dyDescent="0.25">
      <c r="A11" s="327" t="s">
        <v>189</v>
      </c>
      <c r="B11" s="368"/>
      <c r="C11" s="368" t="str">
        <f ca="1">IF('SPC background (hide)'!H9&lt;&gt;"",'SPC background (hide)'!H9&amp;" weeks","")</f>
        <v/>
      </c>
    </row>
    <row r="12" spans="1:3" ht="14.25" customHeight="1" x14ac:dyDescent="0.25">
      <c r="A12" s="327"/>
      <c r="B12" s="368"/>
      <c r="C12" s="368"/>
    </row>
    <row r="13" spans="1:3" ht="14.25" customHeight="1" x14ac:dyDescent="0.25">
      <c r="A13" s="327" t="s">
        <v>190</v>
      </c>
      <c r="B13" s="368"/>
      <c r="C13" s="368"/>
    </row>
    <row r="14" spans="1:3" ht="14.25" customHeight="1" x14ac:dyDescent="0.25">
      <c r="A14" s="327" t="s">
        <v>191</v>
      </c>
      <c r="B14" s="368"/>
      <c r="C14" s="368"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43"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1" t="s">
        <v>24</v>
      </c>
      <c r="D6" s="392"/>
    </row>
    <row r="8" spans="1:20" x14ac:dyDescent="0.25">
      <c r="B8" t="s">
        <v>218</v>
      </c>
      <c r="C8" s="210"/>
    </row>
    <row r="10" spans="1:20" x14ac:dyDescent="0.25">
      <c r="B10" s="388" t="s">
        <v>128</v>
      </c>
      <c r="C10" s="388" t="s">
        <v>56</v>
      </c>
      <c r="D10" s="388"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7" t="s">
        <v>222</v>
      </c>
      <c r="Q10" s="387" t="str">
        <f>"Total "&amp;"("&amp;Setup!$I$17&amp;")"</f>
        <v>Total (Patients)</v>
      </c>
      <c r="R10" s="387" t="s">
        <v>111</v>
      </c>
    </row>
    <row r="11" spans="1:20" hidden="1" x14ac:dyDescent="0.25">
      <c r="B11" s="388"/>
      <c r="C11" s="388"/>
      <c r="D11" s="388"/>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7"/>
      <c r="Q11" s="387"/>
      <c r="R11" s="387"/>
    </row>
    <row r="12" spans="1:20" x14ac:dyDescent="0.25">
      <c r="B12" s="388"/>
      <c r="C12" s="388"/>
      <c r="D12" s="388"/>
      <c r="E12" s="6"/>
      <c r="F12" s="6"/>
      <c r="G12" s="6"/>
      <c r="H12" s="6"/>
      <c r="I12" s="6"/>
      <c r="J12" s="6"/>
      <c r="K12" s="6"/>
      <c r="L12" s="6"/>
      <c r="M12" s="6"/>
      <c r="N12" s="6"/>
      <c r="O12" s="6"/>
      <c r="P12" s="387"/>
      <c r="Q12" s="387"/>
      <c r="R12" s="387"/>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6"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6"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6"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6"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6"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6"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41"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37">
        <f>'Demand adjustments for Covid'!F12</f>
        <v>43892</v>
      </c>
      <c r="D3" s="72"/>
      <c r="F3" s="72"/>
      <c r="G3" s="72"/>
      <c r="H3" s="72"/>
      <c r="I3" s="72"/>
      <c r="J3" s="72"/>
      <c r="K3" s="72"/>
      <c r="L3" s="72"/>
      <c r="M3" s="72"/>
      <c r="N3" s="72"/>
      <c r="O3" s="72"/>
      <c r="P3" s="72"/>
      <c r="Q3" s="72"/>
      <c r="R3" s="72"/>
      <c r="S3" s="72"/>
      <c r="T3" s="72"/>
      <c r="U3" s="72"/>
    </row>
    <row r="4" spans="1:23" x14ac:dyDescent="0.25">
      <c r="B4" t="s">
        <v>437</v>
      </c>
      <c r="C4" s="269">
        <f>IF(C3="","",DATE(YEAR(C3)+1,MONTH(C3),DAY(C3))-1)</f>
        <v>44256</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393" t="s">
        <v>440</v>
      </c>
      <c r="C13" s="393"/>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6"/>
      <c r="N14" s="119" t="s">
        <v>436</v>
      </c>
      <c r="O14" s="72"/>
      <c r="P14" s="72"/>
      <c r="Q14" s="72"/>
      <c r="R14" s="72"/>
      <c r="S14" s="72"/>
      <c r="T14" s="72"/>
      <c r="U14" s="72"/>
    </row>
    <row r="15" spans="1:23" x14ac:dyDescent="0.25">
      <c r="A15" s="226"/>
      <c r="B15" s="72"/>
      <c r="C15" s="72"/>
      <c r="D15" s="72"/>
      <c r="E15" s="72"/>
      <c r="F15" s="72"/>
      <c r="G15" s="71"/>
      <c r="H15" s="225">
        <f>SUM(H17:H116)</f>
        <v>0</v>
      </c>
      <c r="I15" s="225">
        <f>H15/52</f>
        <v>0</v>
      </c>
      <c r="J15" s="67"/>
      <c r="K15" s="67"/>
      <c r="L15" s="67"/>
      <c r="M15" s="376"/>
      <c r="N15" s="72"/>
      <c r="O15" s="72"/>
      <c r="P15" s="72"/>
      <c r="Q15" s="72"/>
      <c r="R15" s="119" t="s">
        <v>255</v>
      </c>
      <c r="S15" s="119"/>
      <c r="T15" s="224">
        <f>SUM(T17:T116)</f>
        <v>0</v>
      </c>
      <c r="U15" s="224">
        <f>SUM(U17:U116)</f>
        <v>0</v>
      </c>
      <c r="W15" s="72"/>
    </row>
    <row r="16" spans="1:23" ht="44.25" customHeight="1" x14ac:dyDescent="0.25">
      <c r="A16" s="293">
        <f>MAX(A17:A116)</f>
        <v>14</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1252</v>
      </c>
      <c r="M16" s="294">
        <f>MAX(M17:M116)</f>
        <v>9</v>
      </c>
      <c r="N16" s="296" t="s">
        <v>512</v>
      </c>
      <c r="O16" s="296" t="s">
        <v>513</v>
      </c>
      <c r="P16" s="296" t="s">
        <v>514</v>
      </c>
      <c r="Q16" s="296" t="s">
        <v>253</v>
      </c>
      <c r="R16" s="296" t="str">
        <f>C11&amp;" Per Clinic"</f>
        <v>Patients Per Clinic</v>
      </c>
      <c r="S16" s="296" t="s">
        <v>441</v>
      </c>
      <c r="T16" s="296" t="str">
        <f>"Total 
("&amp;C11&amp;")"</f>
        <v>Total 
(Patients)</v>
      </c>
      <c r="U16" s="296" t="s">
        <v>254</v>
      </c>
      <c r="V16" s="313" t="s">
        <v>1252</v>
      </c>
      <c r="W16" s="72"/>
    </row>
    <row r="17" spans="1:23" x14ac:dyDescent="0.25">
      <c r="A17" s="293">
        <f>IF(B17&lt;&gt;"",ROW(A1),0)</f>
        <v>1</v>
      </c>
      <c r="B17" s="163" t="s">
        <v>1205</v>
      </c>
      <c r="C17" s="163"/>
      <c r="D17" s="163"/>
      <c r="E17" s="175"/>
      <c r="F17" s="175"/>
      <c r="G17" s="130"/>
      <c r="H17" s="222">
        <f>IF(ROW(A1)&lt;=$A$16,F17*E17,"")</f>
        <v>0</v>
      </c>
      <c r="I17" s="300">
        <f>IFERROR(H17/52,"")</f>
        <v>0</v>
      </c>
      <c r="J17" s="67"/>
      <c r="K17" s="67"/>
      <c r="L17" s="369" t="s">
        <v>1247</v>
      </c>
      <c r="M17" s="294">
        <f>IF(N17&lt;&gt;"",ROW(A1),0)</f>
        <v>1</v>
      </c>
      <c r="N17" s="176" t="s">
        <v>1206</v>
      </c>
      <c r="O17" s="176"/>
      <c r="P17" s="176"/>
      <c r="Q17" s="177"/>
      <c r="R17" s="177"/>
      <c r="S17" s="131"/>
      <c r="T17" s="223">
        <f>IF(ROW(A1)&lt;=$M$16,R17*Q17,"")</f>
        <v>0</v>
      </c>
      <c r="U17" s="301">
        <f>IFERROR(T17/52,"")</f>
        <v>0</v>
      </c>
      <c r="V17" s="370"/>
      <c r="W17" s="72"/>
    </row>
    <row r="18" spans="1:23" x14ac:dyDescent="0.25">
      <c r="A18" s="293">
        <f t="shared" ref="A18:A81" si="0">IF(B18&lt;&gt;"",ROW(A2),0)</f>
        <v>2</v>
      </c>
      <c r="B18" s="163" t="s">
        <v>1255</v>
      </c>
      <c r="C18" s="163"/>
      <c r="D18" s="163"/>
      <c r="E18" s="175"/>
      <c r="F18" s="175"/>
      <c r="G18" s="130"/>
      <c r="H18" s="222">
        <f t="shared" ref="H18:H81" si="1">IF(ROW(A2)&lt;=$A$16,F18*E18,"")</f>
        <v>0</v>
      </c>
      <c r="I18" s="300">
        <f t="shared" ref="I18:I81" si="2">IFERROR(H18/52,"")</f>
        <v>0</v>
      </c>
      <c r="J18" s="67"/>
      <c r="K18" s="67"/>
      <c r="L18" s="369" t="s">
        <v>1247</v>
      </c>
      <c r="M18" s="294">
        <f t="shared" ref="M18:M81" si="3">IF(N18&lt;&gt;"",ROW(A2),0)</f>
        <v>2</v>
      </c>
      <c r="N18" s="176" t="s">
        <v>1254</v>
      </c>
      <c r="O18" s="163"/>
      <c r="P18" s="163"/>
      <c r="Q18" s="175"/>
      <c r="R18" s="175"/>
      <c r="S18" s="130"/>
      <c r="T18" s="223">
        <f t="shared" ref="T18:T81" si="4">IF(ROW(A2)&lt;=$M$16,R18*Q18,"")</f>
        <v>0</v>
      </c>
      <c r="U18" s="300">
        <f t="shared" ref="U18:U81" si="5">IFERROR(T18/52,"")</f>
        <v>0</v>
      </c>
      <c r="V18" s="370" t="s">
        <v>1247</v>
      </c>
      <c r="W18" s="72"/>
    </row>
    <row r="19" spans="1:23" x14ac:dyDescent="0.25">
      <c r="A19" s="293">
        <f t="shared" si="0"/>
        <v>3</v>
      </c>
      <c r="B19" s="163" t="s">
        <v>1255</v>
      </c>
      <c r="C19" s="163"/>
      <c r="D19" s="163"/>
      <c r="E19" s="175"/>
      <c r="F19" s="175"/>
      <c r="G19" s="130"/>
      <c r="H19" s="222">
        <f t="shared" si="1"/>
        <v>0</v>
      </c>
      <c r="I19" s="300">
        <f t="shared" si="2"/>
        <v>0</v>
      </c>
      <c r="J19" s="67"/>
      <c r="K19" s="67"/>
      <c r="L19" s="369" t="s">
        <v>1247</v>
      </c>
      <c r="M19" s="294">
        <f t="shared" si="3"/>
        <v>3</v>
      </c>
      <c r="N19" s="176" t="s">
        <v>1254</v>
      </c>
      <c r="O19" s="163"/>
      <c r="P19" s="163"/>
      <c r="Q19" s="175"/>
      <c r="R19" s="175"/>
      <c r="S19" s="130"/>
      <c r="T19" s="223">
        <f t="shared" si="4"/>
        <v>0</v>
      </c>
      <c r="U19" s="222">
        <f t="shared" si="5"/>
        <v>0</v>
      </c>
      <c r="V19" s="370" t="s">
        <v>1247</v>
      </c>
      <c r="W19" s="72"/>
    </row>
    <row r="20" spans="1:23" x14ac:dyDescent="0.25">
      <c r="A20" s="293">
        <f t="shared" si="0"/>
        <v>4</v>
      </c>
      <c r="B20" s="163" t="s">
        <v>1255</v>
      </c>
      <c r="C20" s="163"/>
      <c r="D20" s="163"/>
      <c r="E20" s="175"/>
      <c r="F20" s="175"/>
      <c r="G20" s="130"/>
      <c r="H20" s="222">
        <f t="shared" si="1"/>
        <v>0</v>
      </c>
      <c r="I20" s="300">
        <f t="shared" si="2"/>
        <v>0</v>
      </c>
      <c r="J20" s="67"/>
      <c r="K20" s="67"/>
      <c r="L20" s="369" t="s">
        <v>1247</v>
      </c>
      <c r="M20" s="294">
        <f t="shared" si="3"/>
        <v>4</v>
      </c>
      <c r="N20" s="176" t="s">
        <v>1254</v>
      </c>
      <c r="O20" s="163"/>
      <c r="P20" s="163"/>
      <c r="Q20" s="175"/>
      <c r="R20" s="175"/>
      <c r="S20" s="130"/>
      <c r="T20" s="223">
        <f t="shared" si="4"/>
        <v>0</v>
      </c>
      <c r="U20" s="222">
        <f t="shared" si="5"/>
        <v>0</v>
      </c>
      <c r="V20" s="370" t="s">
        <v>1247</v>
      </c>
      <c r="W20" s="72"/>
    </row>
    <row r="21" spans="1:23" x14ac:dyDescent="0.25">
      <c r="A21" s="293">
        <f t="shared" si="0"/>
        <v>5</v>
      </c>
      <c r="B21" s="163" t="s">
        <v>1255</v>
      </c>
      <c r="C21" s="163"/>
      <c r="D21" s="163"/>
      <c r="E21" s="175"/>
      <c r="F21" s="175"/>
      <c r="G21" s="130"/>
      <c r="H21" s="222">
        <f t="shared" si="1"/>
        <v>0</v>
      </c>
      <c r="I21" s="222">
        <f t="shared" si="2"/>
        <v>0</v>
      </c>
      <c r="J21" s="67"/>
      <c r="K21" s="67"/>
      <c r="L21" s="369" t="s">
        <v>1247</v>
      </c>
      <c r="M21" s="294">
        <f t="shared" si="3"/>
        <v>5</v>
      </c>
      <c r="N21" s="176" t="s">
        <v>1254</v>
      </c>
      <c r="O21" s="163"/>
      <c r="P21" s="163"/>
      <c r="Q21" s="175"/>
      <c r="R21" s="175"/>
      <c r="S21" s="130"/>
      <c r="T21" s="223">
        <f t="shared" si="4"/>
        <v>0</v>
      </c>
      <c r="U21" s="222">
        <f t="shared" si="5"/>
        <v>0</v>
      </c>
      <c r="V21" s="370" t="s">
        <v>1247</v>
      </c>
      <c r="W21" s="72"/>
    </row>
    <row r="22" spans="1:23" x14ac:dyDescent="0.25">
      <c r="A22" s="293">
        <f t="shared" si="0"/>
        <v>6</v>
      </c>
      <c r="B22" s="163" t="s">
        <v>1255</v>
      </c>
      <c r="C22" s="163"/>
      <c r="D22" s="163"/>
      <c r="E22" s="175"/>
      <c r="F22" s="175"/>
      <c r="G22" s="130"/>
      <c r="H22" s="222">
        <f t="shared" si="1"/>
        <v>0</v>
      </c>
      <c r="I22" s="222">
        <f t="shared" si="2"/>
        <v>0</v>
      </c>
      <c r="J22" s="67"/>
      <c r="K22" s="67"/>
      <c r="L22" s="369" t="s">
        <v>1247</v>
      </c>
      <c r="M22" s="294">
        <f t="shared" si="3"/>
        <v>6</v>
      </c>
      <c r="N22" s="176" t="s">
        <v>1254</v>
      </c>
      <c r="O22" s="163"/>
      <c r="P22" s="163"/>
      <c r="Q22" s="175"/>
      <c r="R22" s="175"/>
      <c r="S22" s="130"/>
      <c r="T22" s="223">
        <f t="shared" si="4"/>
        <v>0</v>
      </c>
      <c r="U22" s="222">
        <f t="shared" si="5"/>
        <v>0</v>
      </c>
      <c r="V22" s="370" t="s">
        <v>1247</v>
      </c>
      <c r="W22" s="72"/>
    </row>
    <row r="23" spans="1:23" x14ac:dyDescent="0.25">
      <c r="A23" s="293">
        <f t="shared" si="0"/>
        <v>7</v>
      </c>
      <c r="B23" s="163" t="s">
        <v>1255</v>
      </c>
      <c r="C23" s="163"/>
      <c r="D23" s="163"/>
      <c r="E23" s="175"/>
      <c r="F23" s="175"/>
      <c r="G23" s="130"/>
      <c r="H23" s="222">
        <f t="shared" si="1"/>
        <v>0</v>
      </c>
      <c r="I23" s="222">
        <f t="shared" si="2"/>
        <v>0</v>
      </c>
      <c r="J23" s="67"/>
      <c r="K23" s="67"/>
      <c r="L23" s="369" t="s">
        <v>1247</v>
      </c>
      <c r="M23" s="294">
        <f t="shared" si="3"/>
        <v>7</v>
      </c>
      <c r="N23" s="176" t="s">
        <v>1254</v>
      </c>
      <c r="O23" s="163"/>
      <c r="P23" s="163"/>
      <c r="Q23" s="175"/>
      <c r="R23" s="175"/>
      <c r="S23" s="130"/>
      <c r="T23" s="223">
        <f t="shared" si="4"/>
        <v>0</v>
      </c>
      <c r="U23" s="222">
        <f t="shared" si="5"/>
        <v>0</v>
      </c>
      <c r="V23" s="370" t="s">
        <v>1247</v>
      </c>
      <c r="W23" s="72"/>
    </row>
    <row r="24" spans="1:23" x14ac:dyDescent="0.25">
      <c r="A24" s="293">
        <f t="shared" si="0"/>
        <v>8</v>
      </c>
      <c r="B24" s="163" t="s">
        <v>1255</v>
      </c>
      <c r="C24" s="163"/>
      <c r="D24" s="163"/>
      <c r="E24" s="175"/>
      <c r="F24" s="175"/>
      <c r="G24" s="130"/>
      <c r="H24" s="222">
        <f t="shared" si="1"/>
        <v>0</v>
      </c>
      <c r="I24" s="222">
        <f t="shared" si="2"/>
        <v>0</v>
      </c>
      <c r="J24" s="67"/>
      <c r="K24" s="67"/>
      <c r="L24" s="369" t="s">
        <v>1247</v>
      </c>
      <c r="M24" s="294">
        <f t="shared" si="3"/>
        <v>8</v>
      </c>
      <c r="N24" s="176" t="s">
        <v>1254</v>
      </c>
      <c r="O24" s="163"/>
      <c r="P24" s="163"/>
      <c r="Q24" s="175"/>
      <c r="R24" s="175"/>
      <c r="S24" s="130"/>
      <c r="T24" s="223">
        <f t="shared" si="4"/>
        <v>0</v>
      </c>
      <c r="U24" s="222">
        <f t="shared" si="5"/>
        <v>0</v>
      </c>
      <c r="V24" s="370" t="s">
        <v>1247</v>
      </c>
      <c r="W24" s="72"/>
    </row>
    <row r="25" spans="1:23" x14ac:dyDescent="0.25">
      <c r="A25" s="293">
        <f t="shared" si="0"/>
        <v>9</v>
      </c>
      <c r="B25" s="163" t="s">
        <v>1255</v>
      </c>
      <c r="C25" s="163"/>
      <c r="D25" s="163"/>
      <c r="E25" s="175"/>
      <c r="F25" s="175"/>
      <c r="G25" s="130"/>
      <c r="H25" s="222">
        <f t="shared" si="1"/>
        <v>0</v>
      </c>
      <c r="I25" s="222">
        <f t="shared" si="2"/>
        <v>0</v>
      </c>
      <c r="J25" s="67"/>
      <c r="K25" s="67"/>
      <c r="L25" s="369" t="s">
        <v>1247</v>
      </c>
      <c r="M25" s="294">
        <f t="shared" si="3"/>
        <v>9</v>
      </c>
      <c r="N25" s="176" t="s">
        <v>1254</v>
      </c>
      <c r="O25" s="163"/>
      <c r="P25" s="163"/>
      <c r="Q25" s="175"/>
      <c r="R25" s="175"/>
      <c r="S25" s="130"/>
      <c r="T25" s="223">
        <f t="shared" si="4"/>
        <v>0</v>
      </c>
      <c r="U25" s="222">
        <f t="shared" si="5"/>
        <v>0</v>
      </c>
      <c r="V25" s="370" t="s">
        <v>1247</v>
      </c>
      <c r="W25" s="72"/>
    </row>
    <row r="26" spans="1:23" x14ac:dyDescent="0.25">
      <c r="A26" s="293">
        <f t="shared" si="0"/>
        <v>10</v>
      </c>
      <c r="B26" s="163" t="s">
        <v>1255</v>
      </c>
      <c r="C26" s="163"/>
      <c r="D26" s="163"/>
      <c r="E26" s="175"/>
      <c r="F26" s="175"/>
      <c r="G26" s="130"/>
      <c r="H26" s="222">
        <f t="shared" si="1"/>
        <v>0</v>
      </c>
      <c r="I26" s="222">
        <f t="shared" si="2"/>
        <v>0</v>
      </c>
      <c r="J26" s="67"/>
      <c r="K26" s="67"/>
      <c r="L26" s="369" t="s">
        <v>1247</v>
      </c>
      <c r="M26" s="294">
        <f t="shared" si="3"/>
        <v>0</v>
      </c>
      <c r="N26" s="176"/>
      <c r="O26" s="163"/>
      <c r="P26" s="163"/>
      <c r="Q26" s="175"/>
      <c r="R26" s="175"/>
      <c r="S26" s="130"/>
      <c r="T26" s="223" t="str">
        <f t="shared" si="4"/>
        <v/>
      </c>
      <c r="U26" s="222" t="str">
        <f t="shared" si="5"/>
        <v/>
      </c>
      <c r="V26" s="370" t="s">
        <v>1247</v>
      </c>
      <c r="W26" s="72"/>
    </row>
    <row r="27" spans="1:23" x14ac:dyDescent="0.25">
      <c r="A27" s="293">
        <f t="shared" si="0"/>
        <v>11</v>
      </c>
      <c r="B27" s="163" t="s">
        <v>1255</v>
      </c>
      <c r="C27" s="163"/>
      <c r="D27" s="163"/>
      <c r="E27" s="175"/>
      <c r="F27" s="175"/>
      <c r="G27" s="130"/>
      <c r="H27" s="222">
        <f t="shared" si="1"/>
        <v>0</v>
      </c>
      <c r="I27" s="222">
        <f t="shared" si="2"/>
        <v>0</v>
      </c>
      <c r="J27" s="67"/>
      <c r="K27" s="67"/>
      <c r="L27" s="369" t="s">
        <v>1247</v>
      </c>
      <c r="M27" s="294">
        <f t="shared" si="3"/>
        <v>0</v>
      </c>
      <c r="N27" s="176"/>
      <c r="O27" s="163"/>
      <c r="P27" s="163"/>
      <c r="Q27" s="175"/>
      <c r="R27" s="175"/>
      <c r="S27" s="130"/>
      <c r="T27" s="223" t="str">
        <f t="shared" si="4"/>
        <v/>
      </c>
      <c r="U27" s="222" t="str">
        <f t="shared" si="5"/>
        <v/>
      </c>
      <c r="V27" s="370" t="s">
        <v>1247</v>
      </c>
      <c r="W27" s="72"/>
    </row>
    <row r="28" spans="1:23" x14ac:dyDescent="0.25">
      <c r="A28" s="293">
        <f t="shared" si="0"/>
        <v>12</v>
      </c>
      <c r="B28" s="163" t="s">
        <v>1255</v>
      </c>
      <c r="C28" s="163"/>
      <c r="D28" s="163"/>
      <c r="E28" s="175"/>
      <c r="F28" s="175"/>
      <c r="G28" s="130"/>
      <c r="H28" s="222">
        <f t="shared" si="1"/>
        <v>0</v>
      </c>
      <c r="I28" s="222">
        <f t="shared" si="2"/>
        <v>0</v>
      </c>
      <c r="J28" s="67"/>
      <c r="K28" s="67"/>
      <c r="L28" s="369" t="s">
        <v>1247</v>
      </c>
      <c r="M28" s="294">
        <f t="shared" si="3"/>
        <v>0</v>
      </c>
      <c r="N28" s="176"/>
      <c r="O28" s="163"/>
      <c r="P28" s="163"/>
      <c r="Q28" s="175"/>
      <c r="R28" s="175"/>
      <c r="S28" s="130"/>
      <c r="T28" s="223" t="str">
        <f t="shared" si="4"/>
        <v/>
      </c>
      <c r="U28" s="222" t="str">
        <f t="shared" si="5"/>
        <v/>
      </c>
      <c r="V28" s="370" t="s">
        <v>1247</v>
      </c>
      <c r="W28" s="72"/>
    </row>
    <row r="29" spans="1:23" x14ac:dyDescent="0.25">
      <c r="A29" s="293">
        <f t="shared" si="0"/>
        <v>13</v>
      </c>
      <c r="B29" s="163" t="s">
        <v>1255</v>
      </c>
      <c r="C29" s="163"/>
      <c r="D29" s="163"/>
      <c r="E29" s="175"/>
      <c r="F29" s="175"/>
      <c r="G29" s="130"/>
      <c r="H29" s="222">
        <f t="shared" si="1"/>
        <v>0</v>
      </c>
      <c r="I29" s="222">
        <f t="shared" si="2"/>
        <v>0</v>
      </c>
      <c r="J29" s="67"/>
      <c r="K29" s="67"/>
      <c r="L29" s="369" t="s">
        <v>1247</v>
      </c>
      <c r="M29" s="294">
        <f t="shared" si="3"/>
        <v>0</v>
      </c>
      <c r="N29" s="176"/>
      <c r="O29" s="163"/>
      <c r="P29" s="163"/>
      <c r="Q29" s="175"/>
      <c r="R29" s="175"/>
      <c r="S29" s="130"/>
      <c r="T29" s="223" t="str">
        <f t="shared" si="4"/>
        <v/>
      </c>
      <c r="U29" s="222" t="str">
        <f t="shared" si="5"/>
        <v/>
      </c>
      <c r="V29" s="370" t="s">
        <v>1247</v>
      </c>
      <c r="W29" s="72"/>
    </row>
    <row r="30" spans="1:23" x14ac:dyDescent="0.25">
      <c r="A30" s="293">
        <f t="shared" si="0"/>
        <v>14</v>
      </c>
      <c r="B30" s="163" t="s">
        <v>1255</v>
      </c>
      <c r="C30" s="163"/>
      <c r="D30" s="163"/>
      <c r="E30" s="175"/>
      <c r="F30" s="175"/>
      <c r="G30" s="130"/>
      <c r="H30" s="222">
        <f t="shared" si="1"/>
        <v>0</v>
      </c>
      <c r="I30" s="222">
        <f t="shared" si="2"/>
        <v>0</v>
      </c>
      <c r="J30" s="67"/>
      <c r="K30" s="67"/>
      <c r="L30" s="369" t="s">
        <v>1247</v>
      </c>
      <c r="M30" s="294">
        <f t="shared" si="3"/>
        <v>0</v>
      </c>
      <c r="N30" s="176"/>
      <c r="O30" s="163"/>
      <c r="P30" s="163"/>
      <c r="Q30" s="175"/>
      <c r="R30" s="175"/>
      <c r="S30" s="130"/>
      <c r="T30" s="223" t="str">
        <f t="shared" si="4"/>
        <v/>
      </c>
      <c r="U30" s="222" t="str">
        <f t="shared" si="5"/>
        <v/>
      </c>
      <c r="V30" s="370" t="s">
        <v>1247</v>
      </c>
      <c r="W30" s="72"/>
    </row>
    <row r="31" spans="1:23" x14ac:dyDescent="0.25">
      <c r="A31" s="293">
        <f t="shared" si="0"/>
        <v>0</v>
      </c>
      <c r="B31" s="163"/>
      <c r="C31" s="163"/>
      <c r="D31" s="163"/>
      <c r="E31" s="175"/>
      <c r="F31" s="175"/>
      <c r="G31" s="130"/>
      <c r="H31" s="222" t="str">
        <f t="shared" si="1"/>
        <v/>
      </c>
      <c r="I31" s="222" t="str">
        <f t="shared" si="2"/>
        <v/>
      </c>
      <c r="J31" s="67"/>
      <c r="K31" s="67"/>
      <c r="L31" s="369" t="s">
        <v>1247</v>
      </c>
      <c r="M31" s="294">
        <f t="shared" si="3"/>
        <v>0</v>
      </c>
      <c r="N31" s="176"/>
      <c r="O31" s="163"/>
      <c r="P31" s="163"/>
      <c r="Q31" s="175"/>
      <c r="R31" s="175"/>
      <c r="S31" s="130"/>
      <c r="T31" s="223" t="str">
        <f t="shared" si="4"/>
        <v/>
      </c>
      <c r="U31" s="222" t="str">
        <f t="shared" si="5"/>
        <v/>
      </c>
      <c r="V31" s="370" t="s">
        <v>1247</v>
      </c>
      <c r="W31" s="72"/>
    </row>
    <row r="32" spans="1:23" x14ac:dyDescent="0.25">
      <c r="A32" s="293">
        <f t="shared" si="0"/>
        <v>0</v>
      </c>
      <c r="B32" s="163"/>
      <c r="C32" s="163"/>
      <c r="D32" s="163"/>
      <c r="E32" s="175"/>
      <c r="F32" s="175"/>
      <c r="G32" s="130"/>
      <c r="H32" s="222" t="str">
        <f t="shared" si="1"/>
        <v/>
      </c>
      <c r="I32" s="222" t="str">
        <f t="shared" si="2"/>
        <v/>
      </c>
      <c r="J32" s="67"/>
      <c r="K32" s="67"/>
      <c r="L32" s="369" t="s">
        <v>1247</v>
      </c>
      <c r="M32" s="294">
        <f t="shared" si="3"/>
        <v>0</v>
      </c>
      <c r="N32" s="176"/>
      <c r="O32" s="163"/>
      <c r="P32" s="163"/>
      <c r="Q32" s="175"/>
      <c r="R32" s="175"/>
      <c r="S32" s="130"/>
      <c r="T32" s="223" t="str">
        <f t="shared" si="4"/>
        <v/>
      </c>
      <c r="U32" s="222" t="str">
        <f t="shared" si="5"/>
        <v/>
      </c>
      <c r="V32" s="370" t="s">
        <v>1247</v>
      </c>
      <c r="W32" s="72"/>
    </row>
    <row r="33" spans="1:23" x14ac:dyDescent="0.25">
      <c r="A33" s="293">
        <f t="shared" si="0"/>
        <v>0</v>
      </c>
      <c r="B33" s="163"/>
      <c r="C33" s="163"/>
      <c r="D33" s="163"/>
      <c r="E33" s="175"/>
      <c r="F33" s="175"/>
      <c r="G33" s="130"/>
      <c r="H33" s="222" t="str">
        <f t="shared" si="1"/>
        <v/>
      </c>
      <c r="I33" s="222" t="str">
        <f t="shared" si="2"/>
        <v/>
      </c>
      <c r="J33" s="67"/>
      <c r="K33" s="67"/>
      <c r="L33" s="369" t="s">
        <v>1247</v>
      </c>
      <c r="M33" s="294">
        <f t="shared" si="3"/>
        <v>0</v>
      </c>
      <c r="N33" s="176"/>
      <c r="O33" s="163"/>
      <c r="P33" s="163"/>
      <c r="Q33" s="175"/>
      <c r="R33" s="175"/>
      <c r="S33" s="130"/>
      <c r="T33" s="223" t="str">
        <f t="shared" si="4"/>
        <v/>
      </c>
      <c r="U33" s="222" t="str">
        <f t="shared" si="5"/>
        <v/>
      </c>
      <c r="V33" s="370" t="s">
        <v>1247</v>
      </c>
      <c r="W33" s="72"/>
    </row>
    <row r="34" spans="1:23" x14ac:dyDescent="0.25">
      <c r="A34" s="293">
        <f t="shared" si="0"/>
        <v>0</v>
      </c>
      <c r="B34" s="163"/>
      <c r="C34" s="163"/>
      <c r="D34" s="163"/>
      <c r="E34" s="175"/>
      <c r="F34" s="175"/>
      <c r="G34" s="130"/>
      <c r="H34" s="222" t="str">
        <f t="shared" si="1"/>
        <v/>
      </c>
      <c r="I34" s="222" t="str">
        <f t="shared" si="2"/>
        <v/>
      </c>
      <c r="J34" s="67"/>
      <c r="K34" s="67"/>
      <c r="L34" s="369" t="s">
        <v>1247</v>
      </c>
      <c r="M34" s="294">
        <f t="shared" si="3"/>
        <v>0</v>
      </c>
      <c r="N34" s="176"/>
      <c r="O34" s="163"/>
      <c r="P34" s="163"/>
      <c r="Q34" s="175"/>
      <c r="R34" s="175"/>
      <c r="S34" s="130"/>
      <c r="T34" s="223" t="str">
        <f t="shared" si="4"/>
        <v/>
      </c>
      <c r="U34" s="222" t="str">
        <f t="shared" si="5"/>
        <v/>
      </c>
      <c r="V34" s="370" t="s">
        <v>1247</v>
      </c>
      <c r="W34" s="72"/>
    </row>
    <row r="35" spans="1:23" x14ac:dyDescent="0.25">
      <c r="A35" s="293">
        <f t="shared" si="0"/>
        <v>0</v>
      </c>
      <c r="B35" s="163"/>
      <c r="C35" s="163"/>
      <c r="D35" s="163"/>
      <c r="E35" s="175"/>
      <c r="F35" s="175"/>
      <c r="G35" s="130"/>
      <c r="H35" s="222" t="str">
        <f t="shared" si="1"/>
        <v/>
      </c>
      <c r="I35" s="222" t="str">
        <f t="shared" si="2"/>
        <v/>
      </c>
      <c r="J35" s="67"/>
      <c r="K35" s="67"/>
      <c r="L35" s="369" t="s">
        <v>1247</v>
      </c>
      <c r="M35" s="294">
        <f t="shared" si="3"/>
        <v>0</v>
      </c>
      <c r="N35" s="176"/>
      <c r="O35" s="163"/>
      <c r="P35" s="163"/>
      <c r="Q35" s="175"/>
      <c r="R35" s="175"/>
      <c r="S35" s="130"/>
      <c r="T35" s="223" t="str">
        <f t="shared" si="4"/>
        <v/>
      </c>
      <c r="U35" s="222" t="str">
        <f t="shared" si="5"/>
        <v/>
      </c>
      <c r="V35" s="370" t="s">
        <v>1247</v>
      </c>
      <c r="W35" s="72"/>
    </row>
    <row r="36" spans="1:23" x14ac:dyDescent="0.25">
      <c r="A36" s="293">
        <f t="shared" si="0"/>
        <v>0</v>
      </c>
      <c r="B36" s="163"/>
      <c r="C36" s="163"/>
      <c r="D36" s="163"/>
      <c r="E36" s="175"/>
      <c r="F36" s="175"/>
      <c r="G36" s="130"/>
      <c r="H36" s="222" t="str">
        <f t="shared" si="1"/>
        <v/>
      </c>
      <c r="I36" s="222" t="str">
        <f t="shared" si="2"/>
        <v/>
      </c>
      <c r="J36" s="67"/>
      <c r="K36" s="67"/>
      <c r="L36" s="369" t="s">
        <v>1247</v>
      </c>
      <c r="M36" s="294">
        <f t="shared" si="3"/>
        <v>0</v>
      </c>
      <c r="N36" s="176"/>
      <c r="O36" s="163"/>
      <c r="P36" s="163"/>
      <c r="Q36" s="175"/>
      <c r="R36" s="175"/>
      <c r="S36" s="130"/>
      <c r="T36" s="223" t="str">
        <f t="shared" si="4"/>
        <v/>
      </c>
      <c r="U36" s="222" t="str">
        <f t="shared" si="5"/>
        <v/>
      </c>
      <c r="V36" s="370" t="s">
        <v>1247</v>
      </c>
      <c r="W36" s="72"/>
    </row>
    <row r="37" spans="1:23" x14ac:dyDescent="0.25">
      <c r="A37" s="293">
        <f t="shared" si="0"/>
        <v>0</v>
      </c>
      <c r="B37" s="163"/>
      <c r="C37" s="163"/>
      <c r="D37" s="163"/>
      <c r="E37" s="175"/>
      <c r="F37" s="175"/>
      <c r="G37" s="130"/>
      <c r="H37" s="222" t="str">
        <f t="shared" si="1"/>
        <v/>
      </c>
      <c r="I37" s="222" t="str">
        <f t="shared" si="2"/>
        <v/>
      </c>
      <c r="J37" s="67"/>
      <c r="K37" s="67"/>
      <c r="L37" s="369" t="s">
        <v>1247</v>
      </c>
      <c r="M37" s="294">
        <f t="shared" si="3"/>
        <v>0</v>
      </c>
      <c r="N37" s="176"/>
      <c r="O37" s="163"/>
      <c r="P37" s="163"/>
      <c r="Q37" s="175"/>
      <c r="R37" s="175"/>
      <c r="S37" s="130"/>
      <c r="T37" s="223" t="str">
        <f t="shared" si="4"/>
        <v/>
      </c>
      <c r="U37" s="222" t="str">
        <f t="shared" si="5"/>
        <v/>
      </c>
      <c r="V37" s="370" t="s">
        <v>1247</v>
      </c>
      <c r="W37" s="72"/>
    </row>
    <row r="38" spans="1:23" x14ac:dyDescent="0.25">
      <c r="A38" s="293">
        <f t="shared" si="0"/>
        <v>0</v>
      </c>
      <c r="B38" s="163"/>
      <c r="C38" s="163"/>
      <c r="D38" s="163"/>
      <c r="E38" s="175"/>
      <c r="F38" s="175"/>
      <c r="G38" s="130"/>
      <c r="H38" s="222" t="str">
        <f t="shared" si="1"/>
        <v/>
      </c>
      <c r="I38" s="222" t="str">
        <f t="shared" si="2"/>
        <v/>
      </c>
      <c r="J38" s="67"/>
      <c r="K38" s="67"/>
      <c r="L38" s="369" t="s">
        <v>1247</v>
      </c>
      <c r="M38" s="294">
        <f t="shared" si="3"/>
        <v>0</v>
      </c>
      <c r="N38" s="176"/>
      <c r="O38" s="163"/>
      <c r="P38" s="163"/>
      <c r="Q38" s="175"/>
      <c r="R38" s="175"/>
      <c r="S38" s="130"/>
      <c r="T38" s="223" t="str">
        <f t="shared" si="4"/>
        <v/>
      </c>
      <c r="U38" s="222" t="str">
        <f t="shared" si="5"/>
        <v/>
      </c>
      <c r="V38" s="370" t="s">
        <v>1247</v>
      </c>
      <c r="W38" s="72"/>
    </row>
    <row r="39" spans="1:23" x14ac:dyDescent="0.25">
      <c r="A39" s="293">
        <f t="shared" si="0"/>
        <v>0</v>
      </c>
      <c r="B39" s="163"/>
      <c r="C39" s="163"/>
      <c r="D39" s="163"/>
      <c r="E39" s="175"/>
      <c r="F39" s="175"/>
      <c r="G39" s="130"/>
      <c r="H39" s="222" t="str">
        <f t="shared" si="1"/>
        <v/>
      </c>
      <c r="I39" s="222" t="str">
        <f t="shared" si="2"/>
        <v/>
      </c>
      <c r="J39" s="67"/>
      <c r="K39" s="67"/>
      <c r="L39" s="369" t="s">
        <v>1247</v>
      </c>
      <c r="M39" s="294">
        <f t="shared" si="3"/>
        <v>0</v>
      </c>
      <c r="N39" s="176"/>
      <c r="O39" s="163"/>
      <c r="P39" s="163"/>
      <c r="Q39" s="175"/>
      <c r="R39" s="175"/>
      <c r="S39" s="130"/>
      <c r="T39" s="223" t="str">
        <f t="shared" si="4"/>
        <v/>
      </c>
      <c r="U39" s="222" t="str">
        <f t="shared" si="5"/>
        <v/>
      </c>
      <c r="V39" s="370" t="s">
        <v>1247</v>
      </c>
      <c r="W39" s="72"/>
    </row>
    <row r="40" spans="1:23" x14ac:dyDescent="0.25">
      <c r="A40" s="293">
        <f t="shared" si="0"/>
        <v>0</v>
      </c>
      <c r="B40" s="163"/>
      <c r="C40" s="163"/>
      <c r="D40" s="163"/>
      <c r="E40" s="175"/>
      <c r="F40" s="175"/>
      <c r="G40" s="130"/>
      <c r="H40" s="222" t="str">
        <f t="shared" si="1"/>
        <v/>
      </c>
      <c r="I40" s="222" t="str">
        <f t="shared" si="2"/>
        <v/>
      </c>
      <c r="J40" s="67"/>
      <c r="K40" s="67"/>
      <c r="L40" s="369" t="s">
        <v>1247</v>
      </c>
      <c r="M40" s="294">
        <f t="shared" si="3"/>
        <v>0</v>
      </c>
      <c r="N40" s="176"/>
      <c r="O40" s="163"/>
      <c r="P40" s="163"/>
      <c r="Q40" s="175"/>
      <c r="R40" s="175"/>
      <c r="S40" s="130"/>
      <c r="T40" s="223" t="str">
        <f t="shared" si="4"/>
        <v/>
      </c>
      <c r="U40" s="222" t="str">
        <f t="shared" si="5"/>
        <v/>
      </c>
      <c r="V40" s="370" t="s">
        <v>1247</v>
      </c>
      <c r="W40" s="72"/>
    </row>
    <row r="41" spans="1:23" x14ac:dyDescent="0.25">
      <c r="A41" s="293">
        <f t="shared" si="0"/>
        <v>0</v>
      </c>
      <c r="B41" s="163"/>
      <c r="C41" s="163"/>
      <c r="D41" s="163"/>
      <c r="E41" s="175"/>
      <c r="F41" s="175"/>
      <c r="G41" s="130"/>
      <c r="H41" s="222" t="str">
        <f t="shared" si="1"/>
        <v/>
      </c>
      <c r="I41" s="222" t="str">
        <f t="shared" si="2"/>
        <v/>
      </c>
      <c r="J41" s="67"/>
      <c r="K41" s="67"/>
      <c r="L41" s="369" t="s">
        <v>1247</v>
      </c>
      <c r="M41" s="294">
        <f t="shared" si="3"/>
        <v>0</v>
      </c>
      <c r="N41" s="176"/>
      <c r="O41" s="163"/>
      <c r="P41" s="163"/>
      <c r="Q41" s="175"/>
      <c r="R41" s="175"/>
      <c r="S41" s="130"/>
      <c r="T41" s="223" t="str">
        <f t="shared" si="4"/>
        <v/>
      </c>
      <c r="U41" s="222" t="str">
        <f t="shared" si="5"/>
        <v/>
      </c>
      <c r="V41" s="370" t="s">
        <v>1247</v>
      </c>
      <c r="W41" s="72"/>
    </row>
    <row r="42" spans="1:23" x14ac:dyDescent="0.25">
      <c r="A42" s="293">
        <f t="shared" si="0"/>
        <v>0</v>
      </c>
      <c r="B42" s="163"/>
      <c r="C42" s="163"/>
      <c r="D42" s="163"/>
      <c r="E42" s="175"/>
      <c r="F42" s="175"/>
      <c r="G42" s="130"/>
      <c r="H42" s="222" t="str">
        <f t="shared" si="1"/>
        <v/>
      </c>
      <c r="I42" s="222" t="str">
        <f t="shared" si="2"/>
        <v/>
      </c>
      <c r="J42" s="67"/>
      <c r="K42" s="67"/>
      <c r="L42" s="369" t="s">
        <v>1247</v>
      </c>
      <c r="M42" s="294">
        <f t="shared" si="3"/>
        <v>0</v>
      </c>
      <c r="N42" s="176"/>
      <c r="O42" s="163"/>
      <c r="P42" s="163"/>
      <c r="Q42" s="175"/>
      <c r="R42" s="175"/>
      <c r="S42" s="130"/>
      <c r="T42" s="223" t="str">
        <f t="shared" si="4"/>
        <v/>
      </c>
      <c r="U42" s="222" t="str">
        <f t="shared" si="5"/>
        <v/>
      </c>
      <c r="V42" s="370" t="s">
        <v>1247</v>
      </c>
      <c r="W42" s="72"/>
    </row>
    <row r="43" spans="1:23" x14ac:dyDescent="0.25">
      <c r="A43" s="293">
        <f t="shared" si="0"/>
        <v>0</v>
      </c>
      <c r="B43" s="163"/>
      <c r="C43" s="163"/>
      <c r="D43" s="163"/>
      <c r="E43" s="175"/>
      <c r="F43" s="175"/>
      <c r="G43" s="130"/>
      <c r="H43" s="222" t="str">
        <f t="shared" si="1"/>
        <v/>
      </c>
      <c r="I43" s="222" t="str">
        <f t="shared" si="2"/>
        <v/>
      </c>
      <c r="J43" s="67"/>
      <c r="K43" s="67"/>
      <c r="L43" s="369" t="s">
        <v>1247</v>
      </c>
      <c r="M43" s="294">
        <f t="shared" si="3"/>
        <v>0</v>
      </c>
      <c r="N43" s="176"/>
      <c r="O43" s="163"/>
      <c r="P43" s="163"/>
      <c r="Q43" s="175"/>
      <c r="R43" s="175"/>
      <c r="S43" s="130"/>
      <c r="T43" s="223" t="str">
        <f t="shared" si="4"/>
        <v/>
      </c>
      <c r="U43" s="222" t="str">
        <f t="shared" si="5"/>
        <v/>
      </c>
      <c r="V43" s="370" t="s">
        <v>1247</v>
      </c>
      <c r="W43" s="72"/>
    </row>
    <row r="44" spans="1:23" x14ac:dyDescent="0.25">
      <c r="A44" s="293">
        <f t="shared" si="0"/>
        <v>0</v>
      </c>
      <c r="B44" s="163"/>
      <c r="C44" s="163"/>
      <c r="D44" s="163"/>
      <c r="E44" s="175"/>
      <c r="F44" s="175"/>
      <c r="G44" s="130"/>
      <c r="H44" s="222" t="str">
        <f t="shared" si="1"/>
        <v/>
      </c>
      <c r="I44" s="222" t="str">
        <f t="shared" si="2"/>
        <v/>
      </c>
      <c r="J44" s="67"/>
      <c r="K44" s="67"/>
      <c r="L44" s="369" t="s">
        <v>1247</v>
      </c>
      <c r="M44" s="294">
        <f t="shared" si="3"/>
        <v>0</v>
      </c>
      <c r="N44" s="176"/>
      <c r="O44" s="163"/>
      <c r="P44" s="163"/>
      <c r="Q44" s="175"/>
      <c r="R44" s="175"/>
      <c r="S44" s="130"/>
      <c r="T44" s="223" t="str">
        <f t="shared" si="4"/>
        <v/>
      </c>
      <c r="U44" s="222" t="str">
        <f t="shared" si="5"/>
        <v/>
      </c>
      <c r="V44" s="370" t="s">
        <v>1247</v>
      </c>
      <c r="W44" s="72"/>
    </row>
    <row r="45" spans="1:23" x14ac:dyDescent="0.25">
      <c r="A45" s="293">
        <f t="shared" si="0"/>
        <v>0</v>
      </c>
      <c r="B45" s="163"/>
      <c r="C45" s="163"/>
      <c r="D45" s="163"/>
      <c r="E45" s="175"/>
      <c r="F45" s="175"/>
      <c r="G45" s="130"/>
      <c r="H45" s="222" t="str">
        <f t="shared" si="1"/>
        <v/>
      </c>
      <c r="I45" s="222" t="str">
        <f t="shared" si="2"/>
        <v/>
      </c>
      <c r="J45" s="67"/>
      <c r="K45" s="67"/>
      <c r="L45" s="369" t="s">
        <v>1247</v>
      </c>
      <c r="M45" s="294">
        <f t="shared" si="3"/>
        <v>0</v>
      </c>
      <c r="N45" s="176"/>
      <c r="O45" s="163"/>
      <c r="P45" s="163"/>
      <c r="Q45" s="175"/>
      <c r="R45" s="175"/>
      <c r="S45" s="130"/>
      <c r="T45" s="223" t="str">
        <f t="shared" si="4"/>
        <v/>
      </c>
      <c r="U45" s="222" t="str">
        <f t="shared" si="5"/>
        <v/>
      </c>
      <c r="V45" s="370" t="s">
        <v>1247</v>
      </c>
      <c r="W45" s="72"/>
    </row>
    <row r="46" spans="1:23" x14ac:dyDescent="0.25">
      <c r="A46" s="293">
        <f t="shared" si="0"/>
        <v>0</v>
      </c>
      <c r="B46" s="163"/>
      <c r="C46" s="163"/>
      <c r="D46" s="163"/>
      <c r="E46" s="175"/>
      <c r="F46" s="175"/>
      <c r="G46" s="130"/>
      <c r="H46" s="222" t="str">
        <f t="shared" si="1"/>
        <v/>
      </c>
      <c r="I46" s="222" t="str">
        <f t="shared" si="2"/>
        <v/>
      </c>
      <c r="J46" s="67"/>
      <c r="K46" s="67"/>
      <c r="L46" s="369" t="s">
        <v>1247</v>
      </c>
      <c r="M46" s="294">
        <f t="shared" si="3"/>
        <v>0</v>
      </c>
      <c r="N46" s="176"/>
      <c r="O46" s="163"/>
      <c r="P46" s="163"/>
      <c r="Q46" s="175"/>
      <c r="R46" s="175"/>
      <c r="S46" s="130"/>
      <c r="T46" s="223" t="str">
        <f t="shared" si="4"/>
        <v/>
      </c>
      <c r="U46" s="222" t="str">
        <f t="shared" si="5"/>
        <v/>
      </c>
      <c r="V46" s="370" t="s">
        <v>1247</v>
      </c>
      <c r="W46" s="72"/>
    </row>
    <row r="47" spans="1:23" x14ac:dyDescent="0.25">
      <c r="A47" s="293">
        <f t="shared" si="0"/>
        <v>0</v>
      </c>
      <c r="B47" s="163"/>
      <c r="C47" s="163"/>
      <c r="D47" s="163"/>
      <c r="E47" s="175"/>
      <c r="F47" s="175"/>
      <c r="G47" s="130"/>
      <c r="H47" s="222" t="str">
        <f t="shared" si="1"/>
        <v/>
      </c>
      <c r="I47" s="222" t="str">
        <f t="shared" si="2"/>
        <v/>
      </c>
      <c r="J47" s="67"/>
      <c r="K47" s="67"/>
      <c r="L47" s="369" t="s">
        <v>1247</v>
      </c>
      <c r="M47" s="294">
        <f t="shared" si="3"/>
        <v>0</v>
      </c>
      <c r="N47" s="176"/>
      <c r="O47" s="163"/>
      <c r="P47" s="163"/>
      <c r="Q47" s="175"/>
      <c r="R47" s="175"/>
      <c r="S47" s="130"/>
      <c r="T47" s="223" t="str">
        <f t="shared" si="4"/>
        <v/>
      </c>
      <c r="U47" s="222" t="str">
        <f t="shared" si="5"/>
        <v/>
      </c>
      <c r="V47" s="370" t="s">
        <v>1247</v>
      </c>
      <c r="W47" s="72"/>
    </row>
    <row r="48" spans="1:23" x14ac:dyDescent="0.25">
      <c r="A48" s="293">
        <f t="shared" si="0"/>
        <v>0</v>
      </c>
      <c r="B48" s="163"/>
      <c r="C48" s="163"/>
      <c r="D48" s="163"/>
      <c r="E48" s="175"/>
      <c r="F48" s="175"/>
      <c r="G48" s="130"/>
      <c r="H48" s="222" t="str">
        <f t="shared" si="1"/>
        <v/>
      </c>
      <c r="I48" s="222" t="str">
        <f t="shared" si="2"/>
        <v/>
      </c>
      <c r="J48" s="67"/>
      <c r="K48" s="67"/>
      <c r="L48" s="369" t="s">
        <v>1247</v>
      </c>
      <c r="M48" s="294">
        <f t="shared" si="3"/>
        <v>0</v>
      </c>
      <c r="N48" s="176"/>
      <c r="O48" s="163"/>
      <c r="P48" s="163"/>
      <c r="Q48" s="175"/>
      <c r="R48" s="175"/>
      <c r="S48" s="130"/>
      <c r="T48" s="223" t="str">
        <f t="shared" si="4"/>
        <v/>
      </c>
      <c r="U48" s="222" t="str">
        <f t="shared" si="5"/>
        <v/>
      </c>
      <c r="V48" s="370" t="s">
        <v>1247</v>
      </c>
      <c r="W48" s="72"/>
    </row>
    <row r="49" spans="1:23" x14ac:dyDescent="0.25">
      <c r="A49" s="293">
        <f t="shared" si="0"/>
        <v>0</v>
      </c>
      <c r="B49" s="163"/>
      <c r="C49" s="163"/>
      <c r="D49" s="163"/>
      <c r="E49" s="175"/>
      <c r="F49" s="175"/>
      <c r="G49" s="130"/>
      <c r="H49" s="222" t="str">
        <f t="shared" si="1"/>
        <v/>
      </c>
      <c r="I49" s="222" t="str">
        <f t="shared" si="2"/>
        <v/>
      </c>
      <c r="J49" s="67"/>
      <c r="K49" s="67"/>
      <c r="L49" s="369" t="s">
        <v>1247</v>
      </c>
      <c r="M49" s="294">
        <f t="shared" si="3"/>
        <v>0</v>
      </c>
      <c r="N49" s="176"/>
      <c r="O49" s="163"/>
      <c r="P49" s="163"/>
      <c r="Q49" s="175"/>
      <c r="R49" s="175"/>
      <c r="S49" s="130"/>
      <c r="T49" s="223" t="str">
        <f t="shared" si="4"/>
        <v/>
      </c>
      <c r="U49" s="222" t="str">
        <f t="shared" si="5"/>
        <v/>
      </c>
      <c r="V49" s="370" t="s">
        <v>1247</v>
      </c>
      <c r="W49" s="72"/>
    </row>
    <row r="50" spans="1:23" x14ac:dyDescent="0.25">
      <c r="A50" s="293">
        <f t="shared" si="0"/>
        <v>0</v>
      </c>
      <c r="B50" s="163"/>
      <c r="C50" s="163"/>
      <c r="D50" s="163"/>
      <c r="E50" s="175"/>
      <c r="F50" s="175"/>
      <c r="G50" s="130"/>
      <c r="H50" s="222" t="str">
        <f t="shared" si="1"/>
        <v/>
      </c>
      <c r="I50" s="222" t="str">
        <f t="shared" si="2"/>
        <v/>
      </c>
      <c r="J50" s="67"/>
      <c r="K50" s="67"/>
      <c r="L50" s="369" t="s">
        <v>1247</v>
      </c>
      <c r="M50" s="294">
        <f t="shared" si="3"/>
        <v>0</v>
      </c>
      <c r="N50" s="176"/>
      <c r="O50" s="163"/>
      <c r="P50" s="163"/>
      <c r="Q50" s="175"/>
      <c r="R50" s="175"/>
      <c r="S50" s="130"/>
      <c r="T50" s="223" t="str">
        <f t="shared" si="4"/>
        <v/>
      </c>
      <c r="U50" s="222" t="str">
        <f t="shared" si="5"/>
        <v/>
      </c>
      <c r="V50" s="370" t="s">
        <v>1247</v>
      </c>
      <c r="W50" s="72"/>
    </row>
    <row r="51" spans="1:23" x14ac:dyDescent="0.25">
      <c r="A51" s="293">
        <f t="shared" si="0"/>
        <v>0</v>
      </c>
      <c r="B51" s="163"/>
      <c r="C51" s="163"/>
      <c r="D51" s="163"/>
      <c r="E51" s="175"/>
      <c r="F51" s="175"/>
      <c r="G51" s="130"/>
      <c r="H51" s="222" t="str">
        <f t="shared" si="1"/>
        <v/>
      </c>
      <c r="I51" s="222" t="str">
        <f t="shared" si="2"/>
        <v/>
      </c>
      <c r="J51" s="67"/>
      <c r="K51" s="67"/>
      <c r="L51" s="369" t="s">
        <v>1247</v>
      </c>
      <c r="M51" s="294">
        <f t="shared" si="3"/>
        <v>0</v>
      </c>
      <c r="N51" s="176"/>
      <c r="O51" s="163"/>
      <c r="P51" s="163"/>
      <c r="Q51" s="175"/>
      <c r="R51" s="175"/>
      <c r="S51" s="130"/>
      <c r="T51" s="223" t="str">
        <f t="shared" si="4"/>
        <v/>
      </c>
      <c r="U51" s="222" t="str">
        <f t="shared" si="5"/>
        <v/>
      </c>
      <c r="V51" s="370" t="s">
        <v>1247</v>
      </c>
      <c r="W51" s="72"/>
    </row>
    <row r="52" spans="1:23" x14ac:dyDescent="0.25">
      <c r="A52" s="293">
        <f t="shared" si="0"/>
        <v>0</v>
      </c>
      <c r="B52" s="163"/>
      <c r="C52" s="163"/>
      <c r="D52" s="163"/>
      <c r="E52" s="175"/>
      <c r="F52" s="175"/>
      <c r="G52" s="130"/>
      <c r="H52" s="222" t="str">
        <f t="shared" si="1"/>
        <v/>
      </c>
      <c r="I52" s="222" t="str">
        <f t="shared" si="2"/>
        <v/>
      </c>
      <c r="J52" s="67"/>
      <c r="K52" s="67"/>
      <c r="L52" s="369" t="s">
        <v>1247</v>
      </c>
      <c r="M52" s="294">
        <f t="shared" si="3"/>
        <v>0</v>
      </c>
      <c r="N52" s="176"/>
      <c r="O52" s="163"/>
      <c r="P52" s="163"/>
      <c r="Q52" s="175"/>
      <c r="R52" s="175"/>
      <c r="S52" s="130"/>
      <c r="T52" s="223" t="str">
        <f t="shared" si="4"/>
        <v/>
      </c>
      <c r="U52" s="222" t="str">
        <f t="shared" si="5"/>
        <v/>
      </c>
      <c r="V52" s="370" t="s">
        <v>1247</v>
      </c>
      <c r="W52" s="72"/>
    </row>
    <row r="53" spans="1:23" x14ac:dyDescent="0.25">
      <c r="A53" s="293">
        <f t="shared" si="0"/>
        <v>0</v>
      </c>
      <c r="B53" s="163"/>
      <c r="C53" s="163"/>
      <c r="D53" s="163"/>
      <c r="E53" s="175"/>
      <c r="F53" s="175"/>
      <c r="G53" s="130"/>
      <c r="H53" s="222" t="str">
        <f t="shared" si="1"/>
        <v/>
      </c>
      <c r="I53" s="222" t="str">
        <f t="shared" si="2"/>
        <v/>
      </c>
      <c r="J53" s="67"/>
      <c r="K53" s="67"/>
      <c r="L53" s="369" t="s">
        <v>1247</v>
      </c>
      <c r="M53" s="294">
        <f t="shared" si="3"/>
        <v>0</v>
      </c>
      <c r="N53" s="176"/>
      <c r="O53" s="163"/>
      <c r="P53" s="163"/>
      <c r="Q53" s="175"/>
      <c r="R53" s="175"/>
      <c r="S53" s="130"/>
      <c r="T53" s="223" t="str">
        <f t="shared" si="4"/>
        <v/>
      </c>
      <c r="U53" s="222" t="str">
        <f t="shared" si="5"/>
        <v/>
      </c>
      <c r="V53" s="370" t="s">
        <v>1247</v>
      </c>
      <c r="W53" s="72"/>
    </row>
    <row r="54" spans="1:23" x14ac:dyDescent="0.25">
      <c r="A54" s="293">
        <f t="shared" si="0"/>
        <v>0</v>
      </c>
      <c r="B54" s="163"/>
      <c r="C54" s="163"/>
      <c r="D54" s="163"/>
      <c r="E54" s="175"/>
      <c r="F54" s="175"/>
      <c r="G54" s="130"/>
      <c r="H54" s="222" t="str">
        <f t="shared" si="1"/>
        <v/>
      </c>
      <c r="I54" s="222" t="str">
        <f t="shared" si="2"/>
        <v/>
      </c>
      <c r="J54" s="67"/>
      <c r="K54" s="67"/>
      <c r="L54" s="369" t="s">
        <v>1247</v>
      </c>
      <c r="M54" s="294">
        <f t="shared" si="3"/>
        <v>0</v>
      </c>
      <c r="N54" s="176"/>
      <c r="O54" s="163"/>
      <c r="P54" s="163"/>
      <c r="Q54" s="175"/>
      <c r="R54" s="175"/>
      <c r="S54" s="130"/>
      <c r="T54" s="223" t="str">
        <f t="shared" si="4"/>
        <v/>
      </c>
      <c r="U54" s="222" t="str">
        <f t="shared" si="5"/>
        <v/>
      </c>
      <c r="V54" s="370" t="s">
        <v>1247</v>
      </c>
      <c r="W54" s="72"/>
    </row>
    <row r="55" spans="1:23" x14ac:dyDescent="0.25">
      <c r="A55" s="293">
        <f t="shared" si="0"/>
        <v>0</v>
      </c>
      <c r="B55" s="163"/>
      <c r="C55" s="163"/>
      <c r="D55" s="163"/>
      <c r="E55" s="175"/>
      <c r="F55" s="175"/>
      <c r="G55" s="130"/>
      <c r="H55" s="222" t="str">
        <f t="shared" si="1"/>
        <v/>
      </c>
      <c r="I55" s="222" t="str">
        <f t="shared" si="2"/>
        <v/>
      </c>
      <c r="J55" s="67"/>
      <c r="K55" s="67"/>
      <c r="L55" s="369" t="s">
        <v>1247</v>
      </c>
      <c r="M55" s="294">
        <f t="shared" si="3"/>
        <v>0</v>
      </c>
      <c r="N55" s="176"/>
      <c r="O55" s="163"/>
      <c r="P55" s="163"/>
      <c r="Q55" s="175"/>
      <c r="R55" s="175"/>
      <c r="S55" s="130"/>
      <c r="T55" s="223" t="str">
        <f t="shared" si="4"/>
        <v/>
      </c>
      <c r="U55" s="222" t="str">
        <f t="shared" si="5"/>
        <v/>
      </c>
      <c r="V55" s="370" t="s">
        <v>1247</v>
      </c>
      <c r="W55" s="72"/>
    </row>
    <row r="56" spans="1:23" x14ac:dyDescent="0.25">
      <c r="A56" s="293">
        <f t="shared" si="0"/>
        <v>0</v>
      </c>
      <c r="B56" s="163"/>
      <c r="C56" s="163"/>
      <c r="D56" s="163"/>
      <c r="E56" s="175"/>
      <c r="F56" s="175"/>
      <c r="G56" s="130"/>
      <c r="H56" s="222" t="str">
        <f t="shared" si="1"/>
        <v/>
      </c>
      <c r="I56" s="222" t="str">
        <f t="shared" si="2"/>
        <v/>
      </c>
      <c r="J56" s="67"/>
      <c r="K56" s="67"/>
      <c r="L56" s="369" t="s">
        <v>1247</v>
      </c>
      <c r="M56" s="294">
        <f t="shared" si="3"/>
        <v>0</v>
      </c>
      <c r="N56" s="176"/>
      <c r="O56" s="163"/>
      <c r="P56" s="163"/>
      <c r="Q56" s="175"/>
      <c r="R56" s="175"/>
      <c r="S56" s="130"/>
      <c r="T56" s="223" t="str">
        <f t="shared" si="4"/>
        <v/>
      </c>
      <c r="U56" s="222" t="str">
        <f t="shared" si="5"/>
        <v/>
      </c>
      <c r="V56" s="370" t="s">
        <v>1247</v>
      </c>
      <c r="W56" s="72"/>
    </row>
    <row r="57" spans="1:23" x14ac:dyDescent="0.25">
      <c r="A57" s="293">
        <f t="shared" si="0"/>
        <v>0</v>
      </c>
      <c r="B57" s="163"/>
      <c r="C57" s="163"/>
      <c r="D57" s="163"/>
      <c r="E57" s="175"/>
      <c r="F57" s="175"/>
      <c r="G57" s="130"/>
      <c r="H57" s="222" t="str">
        <f t="shared" si="1"/>
        <v/>
      </c>
      <c r="I57" s="222" t="str">
        <f t="shared" si="2"/>
        <v/>
      </c>
      <c r="J57" s="67"/>
      <c r="K57" s="67"/>
      <c r="L57" s="369" t="s">
        <v>1247</v>
      </c>
      <c r="M57" s="294">
        <f t="shared" si="3"/>
        <v>0</v>
      </c>
      <c r="N57" s="176"/>
      <c r="O57" s="163"/>
      <c r="P57" s="163"/>
      <c r="Q57" s="175"/>
      <c r="R57" s="175"/>
      <c r="S57" s="130"/>
      <c r="T57" s="223" t="str">
        <f t="shared" si="4"/>
        <v/>
      </c>
      <c r="U57" s="222" t="str">
        <f t="shared" si="5"/>
        <v/>
      </c>
      <c r="V57" s="370" t="s">
        <v>1247</v>
      </c>
      <c r="W57" s="72"/>
    </row>
    <row r="58" spans="1:23" x14ac:dyDescent="0.25">
      <c r="A58" s="293">
        <f t="shared" si="0"/>
        <v>0</v>
      </c>
      <c r="B58" s="163"/>
      <c r="C58" s="163"/>
      <c r="D58" s="163"/>
      <c r="E58" s="175"/>
      <c r="F58" s="175"/>
      <c r="G58" s="130"/>
      <c r="H58" s="222" t="str">
        <f t="shared" si="1"/>
        <v/>
      </c>
      <c r="I58" s="222" t="str">
        <f t="shared" si="2"/>
        <v/>
      </c>
      <c r="J58" s="67"/>
      <c r="K58" s="67"/>
      <c r="L58" s="369" t="s">
        <v>1247</v>
      </c>
      <c r="M58" s="294">
        <f t="shared" si="3"/>
        <v>0</v>
      </c>
      <c r="N58" s="176"/>
      <c r="O58" s="163"/>
      <c r="P58" s="163"/>
      <c r="Q58" s="175"/>
      <c r="R58" s="175"/>
      <c r="S58" s="130"/>
      <c r="T58" s="223" t="str">
        <f t="shared" si="4"/>
        <v/>
      </c>
      <c r="U58" s="222" t="str">
        <f t="shared" si="5"/>
        <v/>
      </c>
      <c r="V58" s="370" t="s">
        <v>1247</v>
      </c>
      <c r="W58" s="72"/>
    </row>
    <row r="59" spans="1:23" x14ac:dyDescent="0.25">
      <c r="A59" s="293">
        <f t="shared" si="0"/>
        <v>0</v>
      </c>
      <c r="B59" s="163"/>
      <c r="C59" s="163"/>
      <c r="D59" s="163"/>
      <c r="E59" s="175"/>
      <c r="F59" s="175"/>
      <c r="G59" s="130"/>
      <c r="H59" s="222" t="str">
        <f t="shared" si="1"/>
        <v/>
      </c>
      <c r="I59" s="222" t="str">
        <f t="shared" si="2"/>
        <v/>
      </c>
      <c r="J59" s="67"/>
      <c r="K59" s="67"/>
      <c r="L59" s="369" t="s">
        <v>1247</v>
      </c>
      <c r="M59" s="294">
        <f t="shared" si="3"/>
        <v>0</v>
      </c>
      <c r="N59" s="176"/>
      <c r="O59" s="163"/>
      <c r="P59" s="163"/>
      <c r="Q59" s="175"/>
      <c r="R59" s="175"/>
      <c r="S59" s="130"/>
      <c r="T59" s="223" t="str">
        <f t="shared" si="4"/>
        <v/>
      </c>
      <c r="U59" s="222" t="str">
        <f t="shared" si="5"/>
        <v/>
      </c>
      <c r="V59" s="370" t="s">
        <v>1247</v>
      </c>
      <c r="W59" s="72"/>
    </row>
    <row r="60" spans="1:23" x14ac:dyDescent="0.25">
      <c r="A60" s="293">
        <f t="shared" si="0"/>
        <v>0</v>
      </c>
      <c r="B60" s="163"/>
      <c r="C60" s="163"/>
      <c r="D60" s="163"/>
      <c r="E60" s="175"/>
      <c r="F60" s="175"/>
      <c r="G60" s="130"/>
      <c r="H60" s="222" t="str">
        <f t="shared" si="1"/>
        <v/>
      </c>
      <c r="I60" s="222" t="str">
        <f t="shared" si="2"/>
        <v/>
      </c>
      <c r="J60" s="67"/>
      <c r="K60" s="67"/>
      <c r="L60" s="369" t="s">
        <v>1247</v>
      </c>
      <c r="M60" s="294">
        <f t="shared" si="3"/>
        <v>0</v>
      </c>
      <c r="N60" s="176"/>
      <c r="O60" s="163"/>
      <c r="P60" s="163"/>
      <c r="Q60" s="175"/>
      <c r="R60" s="175"/>
      <c r="S60" s="130"/>
      <c r="T60" s="223" t="str">
        <f t="shared" si="4"/>
        <v/>
      </c>
      <c r="U60" s="222" t="str">
        <f t="shared" si="5"/>
        <v/>
      </c>
      <c r="V60" s="370" t="s">
        <v>1247</v>
      </c>
      <c r="W60" s="72"/>
    </row>
    <row r="61" spans="1:23" x14ac:dyDescent="0.25">
      <c r="A61" s="293">
        <f t="shared" si="0"/>
        <v>0</v>
      </c>
      <c r="B61" s="163"/>
      <c r="C61" s="163"/>
      <c r="D61" s="163"/>
      <c r="E61" s="175"/>
      <c r="F61" s="175"/>
      <c r="G61" s="130"/>
      <c r="H61" s="222" t="str">
        <f t="shared" si="1"/>
        <v/>
      </c>
      <c r="I61" s="222" t="str">
        <f t="shared" si="2"/>
        <v/>
      </c>
      <c r="J61" s="67"/>
      <c r="K61" s="67"/>
      <c r="L61" s="369" t="s">
        <v>1247</v>
      </c>
      <c r="M61" s="294">
        <f t="shared" si="3"/>
        <v>0</v>
      </c>
      <c r="N61" s="176"/>
      <c r="O61" s="163"/>
      <c r="P61" s="163"/>
      <c r="Q61" s="175"/>
      <c r="R61" s="175"/>
      <c r="S61" s="130"/>
      <c r="T61" s="223" t="str">
        <f t="shared" si="4"/>
        <v/>
      </c>
      <c r="U61" s="222" t="str">
        <f t="shared" si="5"/>
        <v/>
      </c>
      <c r="V61" s="370" t="s">
        <v>1247</v>
      </c>
      <c r="W61" s="72"/>
    </row>
    <row r="62" spans="1:23" x14ac:dyDescent="0.25">
      <c r="A62" s="293">
        <f t="shared" si="0"/>
        <v>0</v>
      </c>
      <c r="B62" s="163"/>
      <c r="C62" s="163"/>
      <c r="D62" s="163"/>
      <c r="E62" s="175"/>
      <c r="F62" s="175"/>
      <c r="G62" s="130"/>
      <c r="H62" s="222" t="str">
        <f t="shared" si="1"/>
        <v/>
      </c>
      <c r="I62" s="222" t="str">
        <f t="shared" si="2"/>
        <v/>
      </c>
      <c r="J62" s="67"/>
      <c r="K62" s="67"/>
      <c r="L62" s="369" t="s">
        <v>1247</v>
      </c>
      <c r="M62" s="294">
        <f t="shared" si="3"/>
        <v>0</v>
      </c>
      <c r="N62" s="176"/>
      <c r="O62" s="163"/>
      <c r="P62" s="163"/>
      <c r="Q62" s="175"/>
      <c r="R62" s="175"/>
      <c r="S62" s="130"/>
      <c r="T62" s="223" t="str">
        <f t="shared" si="4"/>
        <v/>
      </c>
      <c r="U62" s="222" t="str">
        <f t="shared" si="5"/>
        <v/>
      </c>
      <c r="V62" s="370" t="s">
        <v>1247</v>
      </c>
      <c r="W62" s="72"/>
    </row>
    <row r="63" spans="1:23" x14ac:dyDescent="0.25">
      <c r="A63" s="293">
        <f t="shared" si="0"/>
        <v>0</v>
      </c>
      <c r="B63" s="163"/>
      <c r="C63" s="163"/>
      <c r="D63" s="163"/>
      <c r="E63" s="175"/>
      <c r="F63" s="175"/>
      <c r="G63" s="130"/>
      <c r="H63" s="222" t="str">
        <f t="shared" si="1"/>
        <v/>
      </c>
      <c r="I63" s="222" t="str">
        <f t="shared" si="2"/>
        <v/>
      </c>
      <c r="J63" s="67"/>
      <c r="K63" s="67"/>
      <c r="L63" s="369" t="s">
        <v>1247</v>
      </c>
      <c r="M63" s="294">
        <f t="shared" si="3"/>
        <v>0</v>
      </c>
      <c r="N63" s="176"/>
      <c r="O63" s="163"/>
      <c r="P63" s="163"/>
      <c r="Q63" s="175"/>
      <c r="R63" s="175"/>
      <c r="S63" s="130"/>
      <c r="T63" s="223" t="str">
        <f t="shared" si="4"/>
        <v/>
      </c>
      <c r="U63" s="222" t="str">
        <f t="shared" si="5"/>
        <v/>
      </c>
      <c r="V63" s="370" t="s">
        <v>1247</v>
      </c>
      <c r="W63" s="72"/>
    </row>
    <row r="64" spans="1:23" x14ac:dyDescent="0.25">
      <c r="A64" s="293">
        <f t="shared" si="0"/>
        <v>0</v>
      </c>
      <c r="B64" s="163"/>
      <c r="C64" s="163"/>
      <c r="D64" s="163"/>
      <c r="E64" s="175"/>
      <c r="F64" s="175"/>
      <c r="G64" s="130"/>
      <c r="H64" s="222" t="str">
        <f t="shared" si="1"/>
        <v/>
      </c>
      <c r="I64" s="222" t="str">
        <f t="shared" si="2"/>
        <v/>
      </c>
      <c r="J64" s="67"/>
      <c r="K64" s="67"/>
      <c r="L64" s="369" t="s">
        <v>1247</v>
      </c>
      <c r="M64" s="294">
        <f t="shared" si="3"/>
        <v>0</v>
      </c>
      <c r="N64" s="176"/>
      <c r="O64" s="163"/>
      <c r="P64" s="163"/>
      <c r="Q64" s="175"/>
      <c r="R64" s="175"/>
      <c r="S64" s="130"/>
      <c r="T64" s="223" t="str">
        <f t="shared" si="4"/>
        <v/>
      </c>
      <c r="U64" s="222" t="str">
        <f t="shared" si="5"/>
        <v/>
      </c>
      <c r="V64" s="370" t="s">
        <v>1247</v>
      </c>
      <c r="W64" s="72"/>
    </row>
    <row r="65" spans="1:23" x14ac:dyDescent="0.25">
      <c r="A65" s="293">
        <f t="shared" si="0"/>
        <v>0</v>
      </c>
      <c r="B65" s="163"/>
      <c r="C65" s="163"/>
      <c r="D65" s="163"/>
      <c r="E65" s="175"/>
      <c r="F65" s="175"/>
      <c r="G65" s="130"/>
      <c r="H65" s="222" t="str">
        <f t="shared" si="1"/>
        <v/>
      </c>
      <c r="I65" s="222" t="str">
        <f t="shared" si="2"/>
        <v/>
      </c>
      <c r="J65" s="67"/>
      <c r="K65" s="67"/>
      <c r="L65" s="369" t="s">
        <v>1247</v>
      </c>
      <c r="M65" s="294">
        <f t="shared" si="3"/>
        <v>0</v>
      </c>
      <c r="N65" s="176"/>
      <c r="O65" s="163"/>
      <c r="P65" s="163"/>
      <c r="Q65" s="175"/>
      <c r="R65" s="175"/>
      <c r="S65" s="130"/>
      <c r="T65" s="223" t="str">
        <f t="shared" si="4"/>
        <v/>
      </c>
      <c r="U65" s="222" t="str">
        <f t="shared" si="5"/>
        <v/>
      </c>
      <c r="V65" s="370" t="s">
        <v>1247</v>
      </c>
      <c r="W65" s="72"/>
    </row>
    <row r="66" spans="1:23" x14ac:dyDescent="0.25">
      <c r="A66" s="293">
        <f t="shared" si="0"/>
        <v>0</v>
      </c>
      <c r="B66" s="163"/>
      <c r="C66" s="163"/>
      <c r="D66" s="163"/>
      <c r="E66" s="175"/>
      <c r="F66" s="175"/>
      <c r="G66" s="130"/>
      <c r="H66" s="222" t="str">
        <f t="shared" si="1"/>
        <v/>
      </c>
      <c r="I66" s="222" t="str">
        <f t="shared" si="2"/>
        <v/>
      </c>
      <c r="J66" s="67"/>
      <c r="K66" s="67"/>
      <c r="L66" s="369" t="s">
        <v>1247</v>
      </c>
      <c r="M66" s="294">
        <f t="shared" si="3"/>
        <v>0</v>
      </c>
      <c r="N66" s="176"/>
      <c r="O66" s="163"/>
      <c r="P66" s="163"/>
      <c r="Q66" s="175"/>
      <c r="R66" s="175"/>
      <c r="S66" s="130"/>
      <c r="T66" s="223" t="str">
        <f t="shared" si="4"/>
        <v/>
      </c>
      <c r="U66" s="222" t="str">
        <f t="shared" si="5"/>
        <v/>
      </c>
      <c r="V66" s="370" t="s">
        <v>1247</v>
      </c>
      <c r="W66" s="72"/>
    </row>
    <row r="67" spans="1:23" x14ac:dyDescent="0.25">
      <c r="A67" s="293">
        <f t="shared" si="0"/>
        <v>0</v>
      </c>
      <c r="B67" s="163"/>
      <c r="C67" s="163"/>
      <c r="D67" s="163"/>
      <c r="E67" s="175"/>
      <c r="F67" s="175"/>
      <c r="G67" s="130"/>
      <c r="H67" s="222" t="str">
        <f t="shared" si="1"/>
        <v/>
      </c>
      <c r="I67" s="222" t="str">
        <f t="shared" si="2"/>
        <v/>
      </c>
      <c r="J67" s="67"/>
      <c r="K67" s="67"/>
      <c r="L67" s="369" t="s">
        <v>1247</v>
      </c>
      <c r="M67" s="294">
        <f t="shared" si="3"/>
        <v>0</v>
      </c>
      <c r="N67" s="176"/>
      <c r="O67" s="163"/>
      <c r="P67" s="163"/>
      <c r="Q67" s="175"/>
      <c r="R67" s="175"/>
      <c r="S67" s="130"/>
      <c r="T67" s="223" t="str">
        <f t="shared" si="4"/>
        <v/>
      </c>
      <c r="U67" s="222" t="str">
        <f t="shared" si="5"/>
        <v/>
      </c>
      <c r="V67" s="370" t="s">
        <v>1247</v>
      </c>
      <c r="W67" s="72"/>
    </row>
    <row r="68" spans="1:23" x14ac:dyDescent="0.25">
      <c r="A68" s="293">
        <f t="shared" si="0"/>
        <v>0</v>
      </c>
      <c r="B68" s="163"/>
      <c r="C68" s="163"/>
      <c r="D68" s="163"/>
      <c r="E68" s="175"/>
      <c r="F68" s="175"/>
      <c r="G68" s="130"/>
      <c r="H68" s="222" t="str">
        <f t="shared" si="1"/>
        <v/>
      </c>
      <c r="I68" s="222" t="str">
        <f t="shared" si="2"/>
        <v/>
      </c>
      <c r="J68" s="67"/>
      <c r="K68" s="67"/>
      <c r="L68" s="369" t="s">
        <v>1247</v>
      </c>
      <c r="M68" s="294">
        <f t="shared" si="3"/>
        <v>0</v>
      </c>
      <c r="N68" s="176"/>
      <c r="O68" s="163"/>
      <c r="P68" s="163"/>
      <c r="Q68" s="175"/>
      <c r="R68" s="175"/>
      <c r="S68" s="130"/>
      <c r="T68" s="223" t="str">
        <f t="shared" si="4"/>
        <v/>
      </c>
      <c r="U68" s="222" t="str">
        <f t="shared" si="5"/>
        <v/>
      </c>
      <c r="V68" s="370" t="s">
        <v>1247</v>
      </c>
      <c r="W68" s="72"/>
    </row>
    <row r="69" spans="1:23" x14ac:dyDescent="0.25">
      <c r="A69" s="293">
        <f t="shared" si="0"/>
        <v>0</v>
      </c>
      <c r="B69" s="163"/>
      <c r="C69" s="163"/>
      <c r="D69" s="163"/>
      <c r="E69" s="175"/>
      <c r="F69" s="175"/>
      <c r="G69" s="130"/>
      <c r="H69" s="222" t="str">
        <f t="shared" si="1"/>
        <v/>
      </c>
      <c r="I69" s="222" t="str">
        <f t="shared" si="2"/>
        <v/>
      </c>
      <c r="J69" s="67"/>
      <c r="K69" s="67"/>
      <c r="L69" s="369" t="s">
        <v>1247</v>
      </c>
      <c r="M69" s="294">
        <f t="shared" si="3"/>
        <v>0</v>
      </c>
      <c r="N69" s="176"/>
      <c r="O69" s="163"/>
      <c r="P69" s="163"/>
      <c r="Q69" s="175"/>
      <c r="R69" s="175"/>
      <c r="S69" s="130"/>
      <c r="T69" s="223" t="str">
        <f t="shared" si="4"/>
        <v/>
      </c>
      <c r="U69" s="222" t="str">
        <f t="shared" si="5"/>
        <v/>
      </c>
      <c r="V69" s="370" t="s">
        <v>1247</v>
      </c>
      <c r="W69" s="72"/>
    </row>
    <row r="70" spans="1:23" x14ac:dyDescent="0.25">
      <c r="A70" s="293">
        <f t="shared" si="0"/>
        <v>0</v>
      </c>
      <c r="B70" s="163"/>
      <c r="C70" s="163"/>
      <c r="D70" s="163"/>
      <c r="E70" s="175"/>
      <c r="F70" s="175"/>
      <c r="G70" s="130"/>
      <c r="H70" s="222" t="str">
        <f t="shared" si="1"/>
        <v/>
      </c>
      <c r="I70" s="222" t="str">
        <f t="shared" si="2"/>
        <v/>
      </c>
      <c r="J70" s="67"/>
      <c r="K70" s="67"/>
      <c r="L70" s="369" t="s">
        <v>1247</v>
      </c>
      <c r="M70" s="294">
        <f t="shared" si="3"/>
        <v>0</v>
      </c>
      <c r="N70" s="176"/>
      <c r="O70" s="163"/>
      <c r="P70" s="163"/>
      <c r="Q70" s="175"/>
      <c r="R70" s="175"/>
      <c r="S70" s="130"/>
      <c r="T70" s="223" t="str">
        <f t="shared" si="4"/>
        <v/>
      </c>
      <c r="U70" s="222" t="str">
        <f t="shared" si="5"/>
        <v/>
      </c>
      <c r="V70" s="370" t="s">
        <v>1247</v>
      </c>
      <c r="W70" s="72"/>
    </row>
    <row r="71" spans="1:23" x14ac:dyDescent="0.25">
      <c r="A71" s="293">
        <f t="shared" si="0"/>
        <v>0</v>
      </c>
      <c r="B71" s="163"/>
      <c r="C71" s="163"/>
      <c r="D71" s="163"/>
      <c r="E71" s="175"/>
      <c r="F71" s="175"/>
      <c r="G71" s="130"/>
      <c r="H71" s="222" t="str">
        <f t="shared" si="1"/>
        <v/>
      </c>
      <c r="I71" s="222" t="str">
        <f t="shared" si="2"/>
        <v/>
      </c>
      <c r="J71" s="67"/>
      <c r="K71" s="67"/>
      <c r="L71" s="369" t="s">
        <v>1247</v>
      </c>
      <c r="M71" s="294">
        <f t="shared" si="3"/>
        <v>0</v>
      </c>
      <c r="N71" s="176"/>
      <c r="O71" s="163"/>
      <c r="P71" s="163"/>
      <c r="Q71" s="175"/>
      <c r="R71" s="175"/>
      <c r="S71" s="130"/>
      <c r="T71" s="223" t="str">
        <f t="shared" si="4"/>
        <v/>
      </c>
      <c r="U71" s="222" t="str">
        <f t="shared" si="5"/>
        <v/>
      </c>
      <c r="V71" s="370" t="s">
        <v>1247</v>
      </c>
      <c r="W71" s="72"/>
    </row>
    <row r="72" spans="1:23" x14ac:dyDescent="0.25">
      <c r="A72" s="293">
        <f t="shared" si="0"/>
        <v>0</v>
      </c>
      <c r="B72" s="163"/>
      <c r="C72" s="163"/>
      <c r="D72" s="163"/>
      <c r="E72" s="175"/>
      <c r="F72" s="175"/>
      <c r="G72" s="130"/>
      <c r="H72" s="222" t="str">
        <f t="shared" si="1"/>
        <v/>
      </c>
      <c r="I72" s="222" t="str">
        <f t="shared" si="2"/>
        <v/>
      </c>
      <c r="J72" s="67"/>
      <c r="K72" s="67"/>
      <c r="L72" s="369" t="s">
        <v>1247</v>
      </c>
      <c r="M72" s="294">
        <f t="shared" si="3"/>
        <v>0</v>
      </c>
      <c r="N72" s="176"/>
      <c r="O72" s="163"/>
      <c r="P72" s="163"/>
      <c r="Q72" s="175"/>
      <c r="R72" s="175"/>
      <c r="S72" s="130"/>
      <c r="T72" s="223" t="str">
        <f t="shared" si="4"/>
        <v/>
      </c>
      <c r="U72" s="222" t="str">
        <f t="shared" si="5"/>
        <v/>
      </c>
      <c r="V72" s="370" t="s">
        <v>1247</v>
      </c>
      <c r="W72" s="72"/>
    </row>
    <row r="73" spans="1:23" x14ac:dyDescent="0.25">
      <c r="A73" s="293">
        <f t="shared" si="0"/>
        <v>0</v>
      </c>
      <c r="B73" s="163"/>
      <c r="C73" s="163"/>
      <c r="D73" s="163"/>
      <c r="E73" s="175"/>
      <c r="F73" s="175"/>
      <c r="G73" s="130"/>
      <c r="H73" s="222" t="str">
        <f t="shared" si="1"/>
        <v/>
      </c>
      <c r="I73" s="222" t="str">
        <f t="shared" si="2"/>
        <v/>
      </c>
      <c r="J73" s="67"/>
      <c r="K73" s="67"/>
      <c r="L73" s="369" t="s">
        <v>1247</v>
      </c>
      <c r="M73" s="294">
        <f t="shared" si="3"/>
        <v>0</v>
      </c>
      <c r="N73" s="176"/>
      <c r="O73" s="163"/>
      <c r="P73" s="163"/>
      <c r="Q73" s="175"/>
      <c r="R73" s="175"/>
      <c r="S73" s="130"/>
      <c r="T73" s="223" t="str">
        <f t="shared" si="4"/>
        <v/>
      </c>
      <c r="U73" s="222" t="str">
        <f t="shared" si="5"/>
        <v/>
      </c>
      <c r="V73" s="370" t="s">
        <v>1247</v>
      </c>
      <c r="W73" s="72"/>
    </row>
    <row r="74" spans="1:23" x14ac:dyDescent="0.25">
      <c r="A74" s="293">
        <f t="shared" si="0"/>
        <v>0</v>
      </c>
      <c r="B74" s="163"/>
      <c r="C74" s="163"/>
      <c r="D74" s="163"/>
      <c r="E74" s="175"/>
      <c r="F74" s="175"/>
      <c r="G74" s="130"/>
      <c r="H74" s="222" t="str">
        <f t="shared" si="1"/>
        <v/>
      </c>
      <c r="I74" s="222" t="str">
        <f t="shared" si="2"/>
        <v/>
      </c>
      <c r="J74" s="67"/>
      <c r="K74" s="67"/>
      <c r="L74" s="369" t="s">
        <v>1247</v>
      </c>
      <c r="M74" s="294">
        <f t="shared" si="3"/>
        <v>0</v>
      </c>
      <c r="N74" s="176"/>
      <c r="O74" s="163"/>
      <c r="P74" s="163"/>
      <c r="Q74" s="175"/>
      <c r="R74" s="175"/>
      <c r="S74" s="130"/>
      <c r="T74" s="223" t="str">
        <f t="shared" si="4"/>
        <v/>
      </c>
      <c r="U74" s="222" t="str">
        <f t="shared" si="5"/>
        <v/>
      </c>
      <c r="V74" s="370" t="s">
        <v>1247</v>
      </c>
      <c r="W74" s="72"/>
    </row>
    <row r="75" spans="1:23" x14ac:dyDescent="0.25">
      <c r="A75" s="293">
        <f t="shared" si="0"/>
        <v>0</v>
      </c>
      <c r="B75" s="163"/>
      <c r="C75" s="163"/>
      <c r="D75" s="163"/>
      <c r="E75" s="175"/>
      <c r="F75" s="175"/>
      <c r="G75" s="130"/>
      <c r="H75" s="222" t="str">
        <f t="shared" si="1"/>
        <v/>
      </c>
      <c r="I75" s="222" t="str">
        <f t="shared" si="2"/>
        <v/>
      </c>
      <c r="J75" s="67"/>
      <c r="K75" s="67"/>
      <c r="L75" s="369" t="s">
        <v>1247</v>
      </c>
      <c r="M75" s="294">
        <f t="shared" si="3"/>
        <v>0</v>
      </c>
      <c r="N75" s="176"/>
      <c r="O75" s="163"/>
      <c r="P75" s="163"/>
      <c r="Q75" s="175"/>
      <c r="R75" s="175"/>
      <c r="S75" s="130"/>
      <c r="T75" s="223" t="str">
        <f t="shared" si="4"/>
        <v/>
      </c>
      <c r="U75" s="222" t="str">
        <f t="shared" si="5"/>
        <v/>
      </c>
      <c r="V75" s="370" t="s">
        <v>1247</v>
      </c>
      <c r="W75" s="72"/>
    </row>
    <row r="76" spans="1:23" x14ac:dyDescent="0.25">
      <c r="A76" s="293">
        <f t="shared" si="0"/>
        <v>0</v>
      </c>
      <c r="B76" s="163"/>
      <c r="C76" s="163"/>
      <c r="D76" s="163"/>
      <c r="E76" s="175"/>
      <c r="F76" s="175"/>
      <c r="G76" s="130"/>
      <c r="H76" s="222" t="str">
        <f t="shared" si="1"/>
        <v/>
      </c>
      <c r="I76" s="222" t="str">
        <f t="shared" si="2"/>
        <v/>
      </c>
      <c r="J76" s="67"/>
      <c r="K76" s="67"/>
      <c r="L76" s="369" t="s">
        <v>1247</v>
      </c>
      <c r="M76" s="294">
        <f t="shared" si="3"/>
        <v>0</v>
      </c>
      <c r="N76" s="176"/>
      <c r="O76" s="163"/>
      <c r="P76" s="163"/>
      <c r="Q76" s="175"/>
      <c r="R76" s="175"/>
      <c r="S76" s="130"/>
      <c r="T76" s="223" t="str">
        <f t="shared" si="4"/>
        <v/>
      </c>
      <c r="U76" s="222" t="str">
        <f t="shared" si="5"/>
        <v/>
      </c>
      <c r="V76" s="370" t="s">
        <v>1247</v>
      </c>
      <c r="W76" s="72"/>
    </row>
    <row r="77" spans="1:23" x14ac:dyDescent="0.25">
      <c r="A77" s="293">
        <f t="shared" si="0"/>
        <v>0</v>
      </c>
      <c r="B77" s="163"/>
      <c r="C77" s="163"/>
      <c r="D77" s="163"/>
      <c r="E77" s="175"/>
      <c r="F77" s="175"/>
      <c r="G77" s="130"/>
      <c r="H77" s="222" t="str">
        <f t="shared" si="1"/>
        <v/>
      </c>
      <c r="I77" s="222" t="str">
        <f t="shared" si="2"/>
        <v/>
      </c>
      <c r="J77" s="67"/>
      <c r="K77" s="67"/>
      <c r="L77" s="369" t="s">
        <v>1247</v>
      </c>
      <c r="M77" s="294">
        <f t="shared" si="3"/>
        <v>0</v>
      </c>
      <c r="N77" s="176"/>
      <c r="O77" s="163"/>
      <c r="P77" s="163"/>
      <c r="Q77" s="175"/>
      <c r="R77" s="175"/>
      <c r="S77" s="130"/>
      <c r="T77" s="223" t="str">
        <f t="shared" si="4"/>
        <v/>
      </c>
      <c r="U77" s="222" t="str">
        <f t="shared" si="5"/>
        <v/>
      </c>
      <c r="V77" s="370" t="s">
        <v>1247</v>
      </c>
      <c r="W77" s="72"/>
    </row>
    <row r="78" spans="1:23" x14ac:dyDescent="0.25">
      <c r="A78" s="293">
        <f t="shared" si="0"/>
        <v>0</v>
      </c>
      <c r="B78" s="163"/>
      <c r="C78" s="163"/>
      <c r="D78" s="163"/>
      <c r="E78" s="175"/>
      <c r="F78" s="175"/>
      <c r="G78" s="130"/>
      <c r="H78" s="222" t="str">
        <f t="shared" si="1"/>
        <v/>
      </c>
      <c r="I78" s="222" t="str">
        <f t="shared" si="2"/>
        <v/>
      </c>
      <c r="J78" s="67"/>
      <c r="K78" s="67"/>
      <c r="L78" s="369" t="s">
        <v>1247</v>
      </c>
      <c r="M78" s="294">
        <f t="shared" si="3"/>
        <v>0</v>
      </c>
      <c r="N78" s="176"/>
      <c r="O78" s="163"/>
      <c r="P78" s="163"/>
      <c r="Q78" s="175"/>
      <c r="R78" s="175"/>
      <c r="S78" s="130"/>
      <c r="T78" s="223" t="str">
        <f t="shared" si="4"/>
        <v/>
      </c>
      <c r="U78" s="222" t="str">
        <f t="shared" si="5"/>
        <v/>
      </c>
      <c r="V78" s="370" t="s">
        <v>1247</v>
      </c>
      <c r="W78" s="72"/>
    </row>
    <row r="79" spans="1:23" x14ac:dyDescent="0.25">
      <c r="A79" s="293">
        <f t="shared" si="0"/>
        <v>0</v>
      </c>
      <c r="B79" s="163"/>
      <c r="C79" s="163"/>
      <c r="D79" s="163"/>
      <c r="E79" s="175"/>
      <c r="F79" s="175"/>
      <c r="G79" s="130"/>
      <c r="H79" s="222" t="str">
        <f t="shared" si="1"/>
        <v/>
      </c>
      <c r="I79" s="222" t="str">
        <f t="shared" si="2"/>
        <v/>
      </c>
      <c r="J79" s="67"/>
      <c r="K79" s="67"/>
      <c r="L79" s="369" t="s">
        <v>1247</v>
      </c>
      <c r="M79" s="294">
        <f t="shared" si="3"/>
        <v>0</v>
      </c>
      <c r="N79" s="176"/>
      <c r="O79" s="163"/>
      <c r="P79" s="163"/>
      <c r="Q79" s="175"/>
      <c r="R79" s="175"/>
      <c r="S79" s="130"/>
      <c r="T79" s="223" t="str">
        <f t="shared" si="4"/>
        <v/>
      </c>
      <c r="U79" s="222" t="str">
        <f t="shared" si="5"/>
        <v/>
      </c>
      <c r="V79" s="370" t="s">
        <v>1247</v>
      </c>
      <c r="W79" s="72"/>
    </row>
    <row r="80" spans="1:23" x14ac:dyDescent="0.25">
      <c r="A80" s="293">
        <f t="shared" si="0"/>
        <v>0</v>
      </c>
      <c r="B80" s="163"/>
      <c r="C80" s="163"/>
      <c r="D80" s="163"/>
      <c r="E80" s="175"/>
      <c r="F80" s="175"/>
      <c r="G80" s="130"/>
      <c r="H80" s="222" t="str">
        <f t="shared" si="1"/>
        <v/>
      </c>
      <c r="I80" s="222" t="str">
        <f t="shared" si="2"/>
        <v/>
      </c>
      <c r="J80" s="67"/>
      <c r="K80" s="67"/>
      <c r="L80" s="369" t="s">
        <v>1247</v>
      </c>
      <c r="M80" s="294">
        <f t="shared" si="3"/>
        <v>0</v>
      </c>
      <c r="N80" s="176"/>
      <c r="O80" s="163"/>
      <c r="P80" s="163"/>
      <c r="Q80" s="175"/>
      <c r="R80" s="175"/>
      <c r="S80" s="130"/>
      <c r="T80" s="223" t="str">
        <f t="shared" si="4"/>
        <v/>
      </c>
      <c r="U80" s="222" t="str">
        <f t="shared" si="5"/>
        <v/>
      </c>
      <c r="V80" s="370" t="s">
        <v>1247</v>
      </c>
      <c r="W80" s="72"/>
    </row>
    <row r="81" spans="1:23" x14ac:dyDescent="0.25">
      <c r="A81" s="293">
        <f t="shared" si="0"/>
        <v>0</v>
      </c>
      <c r="B81" s="163"/>
      <c r="C81" s="163"/>
      <c r="D81" s="163"/>
      <c r="E81" s="175"/>
      <c r="F81" s="175"/>
      <c r="G81" s="130"/>
      <c r="H81" s="222" t="str">
        <f t="shared" si="1"/>
        <v/>
      </c>
      <c r="I81" s="222" t="str">
        <f t="shared" si="2"/>
        <v/>
      </c>
      <c r="J81" s="67"/>
      <c r="K81" s="67"/>
      <c r="L81" s="369" t="s">
        <v>1247</v>
      </c>
      <c r="M81" s="294">
        <f t="shared" si="3"/>
        <v>0</v>
      </c>
      <c r="N81" s="176"/>
      <c r="O81" s="163"/>
      <c r="P81" s="163"/>
      <c r="Q81" s="175"/>
      <c r="R81" s="175"/>
      <c r="S81" s="130"/>
      <c r="T81" s="223" t="str">
        <f t="shared" si="4"/>
        <v/>
      </c>
      <c r="U81" s="222" t="str">
        <f t="shared" si="5"/>
        <v/>
      </c>
      <c r="V81" s="370" t="s">
        <v>1247</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9" t="s">
        <v>1247</v>
      </c>
      <c r="M82" s="294">
        <f t="shared" ref="M82:M116" si="9">IF(N82&lt;&gt;"",ROW(A66),0)</f>
        <v>0</v>
      </c>
      <c r="N82" s="176"/>
      <c r="O82" s="163"/>
      <c r="P82" s="163"/>
      <c r="Q82" s="175"/>
      <c r="R82" s="175"/>
      <c r="S82" s="130"/>
      <c r="T82" s="223" t="str">
        <f t="shared" ref="T82:T116" si="10">IF(ROW(A66)&lt;=$M$16,R82*Q82,"")</f>
        <v/>
      </c>
      <c r="U82" s="222" t="str">
        <f t="shared" ref="U82:U116" si="11">IFERROR(T82/52,"")</f>
        <v/>
      </c>
      <c r="V82" s="370" t="s">
        <v>1247</v>
      </c>
      <c r="W82" s="72"/>
    </row>
    <row r="83" spans="1:23" x14ac:dyDescent="0.25">
      <c r="A83" s="293">
        <f t="shared" si="6"/>
        <v>0</v>
      </c>
      <c r="B83" s="163"/>
      <c r="C83" s="163"/>
      <c r="D83" s="163"/>
      <c r="E83" s="175"/>
      <c r="F83" s="175"/>
      <c r="G83" s="130"/>
      <c r="H83" s="222" t="str">
        <f t="shared" si="7"/>
        <v/>
      </c>
      <c r="I83" s="222" t="str">
        <f t="shared" si="8"/>
        <v/>
      </c>
      <c r="J83" s="67"/>
      <c r="K83" s="67"/>
      <c r="L83" s="369" t="s">
        <v>1247</v>
      </c>
      <c r="M83" s="294">
        <f t="shared" si="9"/>
        <v>0</v>
      </c>
      <c r="N83" s="176"/>
      <c r="O83" s="163"/>
      <c r="P83" s="163"/>
      <c r="Q83" s="175"/>
      <c r="R83" s="175"/>
      <c r="S83" s="130"/>
      <c r="T83" s="223" t="str">
        <f t="shared" si="10"/>
        <v/>
      </c>
      <c r="U83" s="222" t="str">
        <f t="shared" si="11"/>
        <v/>
      </c>
      <c r="V83" s="370" t="s">
        <v>1247</v>
      </c>
      <c r="W83" s="72"/>
    </row>
    <row r="84" spans="1:23" x14ac:dyDescent="0.25">
      <c r="A84" s="293">
        <f t="shared" si="6"/>
        <v>0</v>
      </c>
      <c r="B84" s="163"/>
      <c r="C84" s="163"/>
      <c r="D84" s="163"/>
      <c r="E84" s="175"/>
      <c r="F84" s="175"/>
      <c r="G84" s="130"/>
      <c r="H84" s="222" t="str">
        <f t="shared" si="7"/>
        <v/>
      </c>
      <c r="I84" s="222" t="str">
        <f t="shared" si="8"/>
        <v/>
      </c>
      <c r="J84" s="67"/>
      <c r="K84" s="67"/>
      <c r="L84" s="369" t="s">
        <v>1247</v>
      </c>
      <c r="M84" s="294">
        <f t="shared" si="9"/>
        <v>0</v>
      </c>
      <c r="N84" s="176"/>
      <c r="O84" s="163"/>
      <c r="P84" s="163"/>
      <c r="Q84" s="175"/>
      <c r="R84" s="175"/>
      <c r="S84" s="130"/>
      <c r="T84" s="223" t="str">
        <f t="shared" si="10"/>
        <v/>
      </c>
      <c r="U84" s="222" t="str">
        <f t="shared" si="11"/>
        <v/>
      </c>
      <c r="V84" s="370" t="s">
        <v>1247</v>
      </c>
      <c r="W84" s="72"/>
    </row>
    <row r="85" spans="1:23" x14ac:dyDescent="0.25">
      <c r="A85" s="293">
        <f t="shared" si="6"/>
        <v>0</v>
      </c>
      <c r="B85" s="163"/>
      <c r="C85" s="163"/>
      <c r="D85" s="163"/>
      <c r="E85" s="175"/>
      <c r="F85" s="175"/>
      <c r="G85" s="130"/>
      <c r="H85" s="222" t="str">
        <f t="shared" si="7"/>
        <v/>
      </c>
      <c r="I85" s="222" t="str">
        <f t="shared" si="8"/>
        <v/>
      </c>
      <c r="J85" s="67"/>
      <c r="K85" s="67"/>
      <c r="L85" s="369" t="s">
        <v>1247</v>
      </c>
      <c r="M85" s="294">
        <f t="shared" si="9"/>
        <v>0</v>
      </c>
      <c r="N85" s="176"/>
      <c r="O85" s="163"/>
      <c r="P85" s="163"/>
      <c r="Q85" s="175"/>
      <c r="R85" s="175"/>
      <c r="S85" s="130"/>
      <c r="T85" s="223" t="str">
        <f t="shared" si="10"/>
        <v/>
      </c>
      <c r="U85" s="222" t="str">
        <f t="shared" si="11"/>
        <v/>
      </c>
      <c r="V85" s="370" t="s">
        <v>1247</v>
      </c>
      <c r="W85" s="72"/>
    </row>
    <row r="86" spans="1:23" x14ac:dyDescent="0.25">
      <c r="A86" s="293">
        <f t="shared" si="6"/>
        <v>0</v>
      </c>
      <c r="B86" s="163"/>
      <c r="C86" s="163"/>
      <c r="D86" s="163"/>
      <c r="E86" s="175"/>
      <c r="F86" s="175"/>
      <c r="G86" s="130"/>
      <c r="H86" s="222" t="str">
        <f t="shared" si="7"/>
        <v/>
      </c>
      <c r="I86" s="222" t="str">
        <f t="shared" si="8"/>
        <v/>
      </c>
      <c r="J86" s="67"/>
      <c r="K86" s="67"/>
      <c r="L86" s="369" t="s">
        <v>1247</v>
      </c>
      <c r="M86" s="294">
        <f t="shared" si="9"/>
        <v>0</v>
      </c>
      <c r="N86" s="176"/>
      <c r="O86" s="163"/>
      <c r="P86" s="163"/>
      <c r="Q86" s="175"/>
      <c r="R86" s="175"/>
      <c r="S86" s="130"/>
      <c r="T86" s="223" t="str">
        <f t="shared" si="10"/>
        <v/>
      </c>
      <c r="U86" s="222" t="str">
        <f t="shared" si="11"/>
        <v/>
      </c>
      <c r="V86" s="370" t="s">
        <v>1247</v>
      </c>
      <c r="W86" s="72"/>
    </row>
    <row r="87" spans="1:23" x14ac:dyDescent="0.25">
      <c r="A87" s="293">
        <f t="shared" si="6"/>
        <v>0</v>
      </c>
      <c r="B87" s="163"/>
      <c r="C87" s="163"/>
      <c r="D87" s="163"/>
      <c r="E87" s="175"/>
      <c r="F87" s="175"/>
      <c r="G87" s="130"/>
      <c r="H87" s="222" t="str">
        <f t="shared" si="7"/>
        <v/>
      </c>
      <c r="I87" s="222" t="str">
        <f t="shared" si="8"/>
        <v/>
      </c>
      <c r="J87" s="67"/>
      <c r="K87" s="67"/>
      <c r="L87" s="369" t="s">
        <v>1247</v>
      </c>
      <c r="M87" s="294">
        <f t="shared" si="9"/>
        <v>0</v>
      </c>
      <c r="N87" s="176"/>
      <c r="O87" s="163"/>
      <c r="P87" s="163"/>
      <c r="Q87" s="175"/>
      <c r="R87" s="175"/>
      <c r="S87" s="130"/>
      <c r="T87" s="223" t="str">
        <f t="shared" si="10"/>
        <v/>
      </c>
      <c r="U87" s="222" t="str">
        <f t="shared" si="11"/>
        <v/>
      </c>
      <c r="V87" s="370" t="s">
        <v>1247</v>
      </c>
      <c r="W87" s="72"/>
    </row>
    <row r="88" spans="1:23" x14ac:dyDescent="0.25">
      <c r="A88" s="293">
        <f t="shared" si="6"/>
        <v>0</v>
      </c>
      <c r="B88" s="163"/>
      <c r="C88" s="163"/>
      <c r="D88" s="163"/>
      <c r="E88" s="175"/>
      <c r="F88" s="175"/>
      <c r="G88" s="130"/>
      <c r="H88" s="222" t="str">
        <f t="shared" si="7"/>
        <v/>
      </c>
      <c r="I88" s="222" t="str">
        <f t="shared" si="8"/>
        <v/>
      </c>
      <c r="J88" s="67"/>
      <c r="K88" s="67"/>
      <c r="L88" s="369" t="s">
        <v>1247</v>
      </c>
      <c r="M88" s="294">
        <f t="shared" si="9"/>
        <v>0</v>
      </c>
      <c r="N88" s="176"/>
      <c r="O88" s="163"/>
      <c r="P88" s="163"/>
      <c r="Q88" s="175"/>
      <c r="R88" s="175"/>
      <c r="S88" s="130"/>
      <c r="T88" s="223" t="str">
        <f t="shared" si="10"/>
        <v/>
      </c>
      <c r="U88" s="222" t="str">
        <f t="shared" si="11"/>
        <v/>
      </c>
      <c r="V88" s="370" t="s">
        <v>1247</v>
      </c>
      <c r="W88" s="72"/>
    </row>
    <row r="89" spans="1:23" x14ac:dyDescent="0.25">
      <c r="A89" s="293">
        <f t="shared" si="6"/>
        <v>0</v>
      </c>
      <c r="B89" s="163"/>
      <c r="C89" s="163"/>
      <c r="D89" s="163"/>
      <c r="E89" s="175"/>
      <c r="F89" s="175"/>
      <c r="G89" s="130"/>
      <c r="H89" s="222" t="str">
        <f t="shared" si="7"/>
        <v/>
      </c>
      <c r="I89" s="222" t="str">
        <f t="shared" si="8"/>
        <v/>
      </c>
      <c r="J89" s="67"/>
      <c r="K89" s="67"/>
      <c r="L89" s="369" t="s">
        <v>1247</v>
      </c>
      <c r="M89" s="294">
        <f t="shared" si="9"/>
        <v>0</v>
      </c>
      <c r="N89" s="176"/>
      <c r="O89" s="163"/>
      <c r="P89" s="163"/>
      <c r="Q89" s="175"/>
      <c r="R89" s="175"/>
      <c r="S89" s="130"/>
      <c r="T89" s="223" t="str">
        <f t="shared" si="10"/>
        <v/>
      </c>
      <c r="U89" s="222" t="str">
        <f t="shared" si="11"/>
        <v/>
      </c>
      <c r="V89" s="370" t="s">
        <v>1247</v>
      </c>
      <c r="W89" s="72"/>
    </row>
    <row r="90" spans="1:23" x14ac:dyDescent="0.25">
      <c r="A90" s="293">
        <f t="shared" si="6"/>
        <v>0</v>
      </c>
      <c r="B90" s="163"/>
      <c r="C90" s="163"/>
      <c r="D90" s="163"/>
      <c r="E90" s="175"/>
      <c r="F90" s="175"/>
      <c r="G90" s="130"/>
      <c r="H90" s="222" t="str">
        <f t="shared" si="7"/>
        <v/>
      </c>
      <c r="I90" s="222" t="str">
        <f t="shared" si="8"/>
        <v/>
      </c>
      <c r="J90" s="67"/>
      <c r="K90" s="67"/>
      <c r="L90" s="369" t="s">
        <v>1247</v>
      </c>
      <c r="M90" s="294">
        <f t="shared" si="9"/>
        <v>0</v>
      </c>
      <c r="N90" s="176"/>
      <c r="O90" s="163"/>
      <c r="P90" s="163"/>
      <c r="Q90" s="175"/>
      <c r="R90" s="175"/>
      <c r="S90" s="130"/>
      <c r="T90" s="223" t="str">
        <f t="shared" si="10"/>
        <v/>
      </c>
      <c r="U90" s="222" t="str">
        <f t="shared" si="11"/>
        <v/>
      </c>
      <c r="V90" s="370" t="s">
        <v>1247</v>
      </c>
      <c r="W90" s="72"/>
    </row>
    <row r="91" spans="1:23" x14ac:dyDescent="0.25">
      <c r="A91" s="293">
        <f t="shared" si="6"/>
        <v>0</v>
      </c>
      <c r="B91" s="163"/>
      <c r="C91" s="163"/>
      <c r="D91" s="163"/>
      <c r="E91" s="175"/>
      <c r="F91" s="175"/>
      <c r="G91" s="130"/>
      <c r="H91" s="222" t="str">
        <f t="shared" si="7"/>
        <v/>
      </c>
      <c r="I91" s="222" t="str">
        <f t="shared" si="8"/>
        <v/>
      </c>
      <c r="J91" s="67"/>
      <c r="K91" s="67"/>
      <c r="L91" s="369" t="s">
        <v>1247</v>
      </c>
      <c r="M91" s="294">
        <f t="shared" si="9"/>
        <v>0</v>
      </c>
      <c r="N91" s="176"/>
      <c r="O91" s="163"/>
      <c r="P91" s="163"/>
      <c r="Q91" s="175"/>
      <c r="R91" s="175"/>
      <c r="S91" s="130"/>
      <c r="T91" s="223" t="str">
        <f t="shared" si="10"/>
        <v/>
      </c>
      <c r="U91" s="222" t="str">
        <f t="shared" si="11"/>
        <v/>
      </c>
      <c r="V91" s="370" t="s">
        <v>1247</v>
      </c>
      <c r="W91" s="72"/>
    </row>
    <row r="92" spans="1:23" x14ac:dyDescent="0.25">
      <c r="A92" s="293">
        <f t="shared" si="6"/>
        <v>0</v>
      </c>
      <c r="B92" s="163"/>
      <c r="C92" s="163"/>
      <c r="D92" s="163"/>
      <c r="E92" s="175"/>
      <c r="F92" s="175"/>
      <c r="G92" s="130"/>
      <c r="H92" s="222" t="str">
        <f t="shared" si="7"/>
        <v/>
      </c>
      <c r="I92" s="222" t="str">
        <f t="shared" si="8"/>
        <v/>
      </c>
      <c r="J92" s="67"/>
      <c r="K92" s="67"/>
      <c r="L92" s="369" t="s">
        <v>1247</v>
      </c>
      <c r="M92" s="294">
        <f t="shared" si="9"/>
        <v>0</v>
      </c>
      <c r="N92" s="176"/>
      <c r="O92" s="163"/>
      <c r="P92" s="163"/>
      <c r="Q92" s="175"/>
      <c r="R92" s="175"/>
      <c r="S92" s="130"/>
      <c r="T92" s="223" t="str">
        <f t="shared" si="10"/>
        <v/>
      </c>
      <c r="U92" s="222" t="str">
        <f t="shared" si="11"/>
        <v/>
      </c>
      <c r="V92" s="370" t="s">
        <v>1247</v>
      </c>
      <c r="W92" s="72"/>
    </row>
    <row r="93" spans="1:23" x14ac:dyDescent="0.25">
      <c r="A93" s="293">
        <f t="shared" si="6"/>
        <v>0</v>
      </c>
      <c r="B93" s="163"/>
      <c r="C93" s="163"/>
      <c r="D93" s="163"/>
      <c r="E93" s="175"/>
      <c r="F93" s="175"/>
      <c r="G93" s="130"/>
      <c r="H93" s="222" t="str">
        <f t="shared" si="7"/>
        <v/>
      </c>
      <c r="I93" s="222" t="str">
        <f t="shared" si="8"/>
        <v/>
      </c>
      <c r="J93" s="67"/>
      <c r="K93" s="67"/>
      <c r="L93" s="369" t="s">
        <v>1247</v>
      </c>
      <c r="M93" s="294">
        <f t="shared" si="9"/>
        <v>0</v>
      </c>
      <c r="N93" s="176"/>
      <c r="O93" s="163"/>
      <c r="P93" s="163"/>
      <c r="Q93" s="175"/>
      <c r="R93" s="175"/>
      <c r="S93" s="130"/>
      <c r="T93" s="223" t="str">
        <f t="shared" si="10"/>
        <v/>
      </c>
      <c r="U93" s="222" t="str">
        <f t="shared" si="11"/>
        <v/>
      </c>
      <c r="V93" s="370" t="s">
        <v>1247</v>
      </c>
      <c r="W93" s="72"/>
    </row>
    <row r="94" spans="1:23" x14ac:dyDescent="0.25">
      <c r="A94" s="293">
        <f t="shared" si="6"/>
        <v>0</v>
      </c>
      <c r="B94" s="163"/>
      <c r="C94" s="163"/>
      <c r="D94" s="163"/>
      <c r="E94" s="175"/>
      <c r="F94" s="175"/>
      <c r="G94" s="130"/>
      <c r="H94" s="222" t="str">
        <f t="shared" si="7"/>
        <v/>
      </c>
      <c r="I94" s="222" t="str">
        <f t="shared" si="8"/>
        <v/>
      </c>
      <c r="J94" s="67"/>
      <c r="K94" s="67"/>
      <c r="L94" s="369" t="s">
        <v>1247</v>
      </c>
      <c r="M94" s="294">
        <f t="shared" si="9"/>
        <v>0</v>
      </c>
      <c r="N94" s="176"/>
      <c r="O94" s="163"/>
      <c r="P94" s="163"/>
      <c r="Q94" s="175"/>
      <c r="R94" s="175"/>
      <c r="S94" s="130"/>
      <c r="T94" s="223" t="str">
        <f t="shared" si="10"/>
        <v/>
      </c>
      <c r="U94" s="222" t="str">
        <f t="shared" si="11"/>
        <v/>
      </c>
      <c r="V94" s="370" t="s">
        <v>1247</v>
      </c>
      <c r="W94" s="72"/>
    </row>
    <row r="95" spans="1:23" x14ac:dyDescent="0.25">
      <c r="A95" s="293">
        <f t="shared" si="6"/>
        <v>0</v>
      </c>
      <c r="B95" s="163"/>
      <c r="C95" s="163"/>
      <c r="D95" s="163"/>
      <c r="E95" s="175"/>
      <c r="F95" s="175"/>
      <c r="G95" s="130"/>
      <c r="H95" s="222" t="str">
        <f t="shared" si="7"/>
        <v/>
      </c>
      <c r="I95" s="222" t="str">
        <f t="shared" si="8"/>
        <v/>
      </c>
      <c r="J95" s="67"/>
      <c r="K95" s="67"/>
      <c r="L95" s="369" t="s">
        <v>1247</v>
      </c>
      <c r="M95" s="294">
        <f t="shared" si="9"/>
        <v>0</v>
      </c>
      <c r="N95" s="176"/>
      <c r="O95" s="163"/>
      <c r="P95" s="163"/>
      <c r="Q95" s="175"/>
      <c r="R95" s="175"/>
      <c r="S95" s="130"/>
      <c r="T95" s="223" t="str">
        <f t="shared" si="10"/>
        <v/>
      </c>
      <c r="U95" s="222" t="str">
        <f t="shared" si="11"/>
        <v/>
      </c>
      <c r="V95" s="370" t="s">
        <v>1247</v>
      </c>
      <c r="W95" s="72"/>
    </row>
    <row r="96" spans="1:23" x14ac:dyDescent="0.25">
      <c r="A96" s="293">
        <f t="shared" si="6"/>
        <v>0</v>
      </c>
      <c r="B96" s="163"/>
      <c r="C96" s="163"/>
      <c r="D96" s="163"/>
      <c r="E96" s="175"/>
      <c r="F96" s="175"/>
      <c r="G96" s="130"/>
      <c r="H96" s="222" t="str">
        <f t="shared" si="7"/>
        <v/>
      </c>
      <c r="I96" s="222" t="str">
        <f t="shared" si="8"/>
        <v/>
      </c>
      <c r="J96" s="67"/>
      <c r="K96" s="67"/>
      <c r="L96" s="369" t="s">
        <v>1247</v>
      </c>
      <c r="M96" s="294">
        <f t="shared" si="9"/>
        <v>0</v>
      </c>
      <c r="N96" s="176"/>
      <c r="O96" s="163"/>
      <c r="P96" s="163"/>
      <c r="Q96" s="175"/>
      <c r="R96" s="175"/>
      <c r="S96" s="130"/>
      <c r="T96" s="223" t="str">
        <f t="shared" si="10"/>
        <v/>
      </c>
      <c r="U96" s="222" t="str">
        <f t="shared" si="11"/>
        <v/>
      </c>
      <c r="V96" s="370" t="s">
        <v>1247</v>
      </c>
      <c r="W96" s="72"/>
    </row>
    <row r="97" spans="1:23" x14ac:dyDescent="0.25">
      <c r="A97" s="293">
        <f t="shared" si="6"/>
        <v>0</v>
      </c>
      <c r="B97" s="163"/>
      <c r="C97" s="163"/>
      <c r="D97" s="163"/>
      <c r="E97" s="175"/>
      <c r="F97" s="175"/>
      <c r="G97" s="130"/>
      <c r="H97" s="222" t="str">
        <f t="shared" si="7"/>
        <v/>
      </c>
      <c r="I97" s="222" t="str">
        <f t="shared" si="8"/>
        <v/>
      </c>
      <c r="J97" s="67"/>
      <c r="K97" s="67"/>
      <c r="L97" s="369" t="s">
        <v>1247</v>
      </c>
      <c r="M97" s="294">
        <f t="shared" si="9"/>
        <v>0</v>
      </c>
      <c r="N97" s="176"/>
      <c r="O97" s="163"/>
      <c r="P97" s="163"/>
      <c r="Q97" s="175"/>
      <c r="R97" s="175"/>
      <c r="S97" s="130"/>
      <c r="T97" s="223" t="str">
        <f t="shared" si="10"/>
        <v/>
      </c>
      <c r="U97" s="222" t="str">
        <f t="shared" si="11"/>
        <v/>
      </c>
      <c r="V97" s="370" t="s">
        <v>1247</v>
      </c>
      <c r="W97" s="72"/>
    </row>
    <row r="98" spans="1:23" x14ac:dyDescent="0.25">
      <c r="A98" s="293">
        <f t="shared" si="6"/>
        <v>0</v>
      </c>
      <c r="B98" s="163"/>
      <c r="C98" s="163"/>
      <c r="D98" s="163"/>
      <c r="E98" s="175"/>
      <c r="F98" s="175"/>
      <c r="G98" s="130"/>
      <c r="H98" s="222" t="str">
        <f t="shared" si="7"/>
        <v/>
      </c>
      <c r="I98" s="222" t="str">
        <f t="shared" si="8"/>
        <v/>
      </c>
      <c r="J98" s="67"/>
      <c r="K98" s="67"/>
      <c r="L98" s="369" t="s">
        <v>1247</v>
      </c>
      <c r="M98" s="294">
        <f t="shared" si="9"/>
        <v>0</v>
      </c>
      <c r="N98" s="176"/>
      <c r="O98" s="163"/>
      <c r="P98" s="163"/>
      <c r="Q98" s="175"/>
      <c r="R98" s="175"/>
      <c r="S98" s="130"/>
      <c r="T98" s="223" t="str">
        <f t="shared" si="10"/>
        <v/>
      </c>
      <c r="U98" s="222" t="str">
        <f t="shared" si="11"/>
        <v/>
      </c>
      <c r="V98" s="370" t="s">
        <v>1247</v>
      </c>
      <c r="W98" s="72"/>
    </row>
    <row r="99" spans="1:23" x14ac:dyDescent="0.25">
      <c r="A99" s="293">
        <f t="shared" si="6"/>
        <v>0</v>
      </c>
      <c r="B99" s="163"/>
      <c r="C99" s="163"/>
      <c r="D99" s="163"/>
      <c r="E99" s="175"/>
      <c r="F99" s="175"/>
      <c r="G99" s="130"/>
      <c r="H99" s="222" t="str">
        <f t="shared" si="7"/>
        <v/>
      </c>
      <c r="I99" s="222" t="str">
        <f t="shared" si="8"/>
        <v/>
      </c>
      <c r="J99" s="67"/>
      <c r="K99" s="67"/>
      <c r="L99" s="369" t="s">
        <v>1247</v>
      </c>
      <c r="M99" s="294">
        <f t="shared" si="9"/>
        <v>0</v>
      </c>
      <c r="N99" s="176"/>
      <c r="O99" s="163"/>
      <c r="P99" s="163"/>
      <c r="Q99" s="175"/>
      <c r="R99" s="175"/>
      <c r="S99" s="130"/>
      <c r="T99" s="223" t="str">
        <f t="shared" si="10"/>
        <v/>
      </c>
      <c r="U99" s="222" t="str">
        <f t="shared" si="11"/>
        <v/>
      </c>
      <c r="V99" s="370" t="s">
        <v>1247</v>
      </c>
      <c r="W99" s="72"/>
    </row>
    <row r="100" spans="1:23" x14ac:dyDescent="0.25">
      <c r="A100" s="293">
        <f t="shared" si="6"/>
        <v>0</v>
      </c>
      <c r="B100" s="163"/>
      <c r="C100" s="163"/>
      <c r="D100" s="163"/>
      <c r="E100" s="175"/>
      <c r="F100" s="175"/>
      <c r="G100" s="130"/>
      <c r="H100" s="222" t="str">
        <f t="shared" si="7"/>
        <v/>
      </c>
      <c r="I100" s="222" t="str">
        <f t="shared" si="8"/>
        <v/>
      </c>
      <c r="J100" s="67"/>
      <c r="K100" s="67"/>
      <c r="L100" s="369" t="s">
        <v>1247</v>
      </c>
      <c r="M100" s="294">
        <f t="shared" si="9"/>
        <v>0</v>
      </c>
      <c r="N100" s="176"/>
      <c r="O100" s="163"/>
      <c r="P100" s="163"/>
      <c r="Q100" s="175"/>
      <c r="R100" s="175"/>
      <c r="S100" s="130"/>
      <c r="T100" s="223" t="str">
        <f t="shared" si="10"/>
        <v/>
      </c>
      <c r="U100" s="222" t="str">
        <f t="shared" si="11"/>
        <v/>
      </c>
      <c r="V100" s="370" t="s">
        <v>1247</v>
      </c>
      <c r="W100" s="72"/>
    </row>
    <row r="101" spans="1:23" x14ac:dyDescent="0.25">
      <c r="A101" s="293">
        <f t="shared" si="6"/>
        <v>0</v>
      </c>
      <c r="B101" s="163"/>
      <c r="C101" s="163"/>
      <c r="D101" s="163"/>
      <c r="E101" s="175"/>
      <c r="F101" s="175"/>
      <c r="G101" s="130"/>
      <c r="H101" s="222" t="str">
        <f t="shared" si="7"/>
        <v/>
      </c>
      <c r="I101" s="222" t="str">
        <f t="shared" si="8"/>
        <v/>
      </c>
      <c r="J101" s="67"/>
      <c r="K101" s="67"/>
      <c r="L101" s="369" t="s">
        <v>1247</v>
      </c>
      <c r="M101" s="294">
        <f t="shared" si="9"/>
        <v>0</v>
      </c>
      <c r="N101" s="176"/>
      <c r="O101" s="163"/>
      <c r="P101" s="163"/>
      <c r="Q101" s="175"/>
      <c r="R101" s="175"/>
      <c r="S101" s="130"/>
      <c r="T101" s="223" t="str">
        <f t="shared" si="10"/>
        <v/>
      </c>
      <c r="U101" s="222" t="str">
        <f t="shared" si="11"/>
        <v/>
      </c>
      <c r="V101" s="370" t="s">
        <v>1247</v>
      </c>
      <c r="W101" s="72"/>
    </row>
    <row r="102" spans="1:23" x14ac:dyDescent="0.25">
      <c r="A102" s="293">
        <f t="shared" si="6"/>
        <v>0</v>
      </c>
      <c r="B102" s="163"/>
      <c r="C102" s="163"/>
      <c r="D102" s="163"/>
      <c r="E102" s="175"/>
      <c r="F102" s="175"/>
      <c r="G102" s="130"/>
      <c r="H102" s="222" t="str">
        <f t="shared" si="7"/>
        <v/>
      </c>
      <c r="I102" s="222" t="str">
        <f t="shared" si="8"/>
        <v/>
      </c>
      <c r="J102" s="67"/>
      <c r="K102" s="67"/>
      <c r="L102" s="369" t="s">
        <v>1247</v>
      </c>
      <c r="M102" s="294">
        <f t="shared" si="9"/>
        <v>0</v>
      </c>
      <c r="N102" s="176"/>
      <c r="O102" s="163"/>
      <c r="P102" s="163"/>
      <c r="Q102" s="175"/>
      <c r="R102" s="175"/>
      <c r="S102" s="130"/>
      <c r="T102" s="223" t="str">
        <f t="shared" si="10"/>
        <v/>
      </c>
      <c r="U102" s="222" t="str">
        <f t="shared" si="11"/>
        <v/>
      </c>
      <c r="V102" s="370" t="s">
        <v>1247</v>
      </c>
      <c r="W102" s="72"/>
    </row>
    <row r="103" spans="1:23" x14ac:dyDescent="0.25">
      <c r="A103" s="293">
        <f t="shared" si="6"/>
        <v>0</v>
      </c>
      <c r="B103" s="163"/>
      <c r="C103" s="163"/>
      <c r="D103" s="163"/>
      <c r="E103" s="175"/>
      <c r="F103" s="175"/>
      <c r="G103" s="130"/>
      <c r="H103" s="222" t="str">
        <f t="shared" si="7"/>
        <v/>
      </c>
      <c r="I103" s="222" t="str">
        <f t="shared" si="8"/>
        <v/>
      </c>
      <c r="J103" s="67"/>
      <c r="K103" s="67"/>
      <c r="L103" s="369" t="s">
        <v>1247</v>
      </c>
      <c r="M103" s="294">
        <f t="shared" si="9"/>
        <v>0</v>
      </c>
      <c r="N103" s="176"/>
      <c r="O103" s="163"/>
      <c r="P103" s="163"/>
      <c r="Q103" s="175"/>
      <c r="R103" s="175"/>
      <c r="S103" s="130"/>
      <c r="T103" s="223" t="str">
        <f t="shared" si="10"/>
        <v/>
      </c>
      <c r="U103" s="222" t="str">
        <f t="shared" si="11"/>
        <v/>
      </c>
      <c r="V103" s="370" t="s">
        <v>1247</v>
      </c>
      <c r="W103" s="72"/>
    </row>
    <row r="104" spans="1:23" x14ac:dyDescent="0.25">
      <c r="A104" s="293">
        <f t="shared" si="6"/>
        <v>0</v>
      </c>
      <c r="B104" s="163"/>
      <c r="C104" s="163"/>
      <c r="D104" s="163"/>
      <c r="E104" s="175"/>
      <c r="F104" s="175"/>
      <c r="G104" s="130"/>
      <c r="H104" s="222" t="str">
        <f t="shared" si="7"/>
        <v/>
      </c>
      <c r="I104" s="222" t="str">
        <f t="shared" si="8"/>
        <v/>
      </c>
      <c r="J104" s="67"/>
      <c r="K104" s="67"/>
      <c r="L104" s="369" t="s">
        <v>1247</v>
      </c>
      <c r="M104" s="294">
        <f t="shared" si="9"/>
        <v>0</v>
      </c>
      <c r="N104" s="176"/>
      <c r="O104" s="163"/>
      <c r="P104" s="163"/>
      <c r="Q104" s="175"/>
      <c r="R104" s="175"/>
      <c r="S104" s="130"/>
      <c r="T104" s="223" t="str">
        <f t="shared" si="10"/>
        <v/>
      </c>
      <c r="U104" s="222" t="str">
        <f t="shared" si="11"/>
        <v/>
      </c>
      <c r="V104" s="370" t="s">
        <v>1247</v>
      </c>
      <c r="W104" s="72"/>
    </row>
    <row r="105" spans="1:23" x14ac:dyDescent="0.25">
      <c r="A105" s="293">
        <f t="shared" si="6"/>
        <v>0</v>
      </c>
      <c r="B105" s="163"/>
      <c r="C105" s="163"/>
      <c r="D105" s="163"/>
      <c r="E105" s="175"/>
      <c r="F105" s="175"/>
      <c r="G105" s="130"/>
      <c r="H105" s="222" t="str">
        <f t="shared" si="7"/>
        <v/>
      </c>
      <c r="I105" s="222" t="str">
        <f t="shared" si="8"/>
        <v/>
      </c>
      <c r="J105" s="67"/>
      <c r="K105" s="67"/>
      <c r="L105" s="369" t="s">
        <v>1247</v>
      </c>
      <c r="M105" s="294">
        <f t="shared" si="9"/>
        <v>0</v>
      </c>
      <c r="N105" s="176"/>
      <c r="O105" s="163"/>
      <c r="P105" s="163"/>
      <c r="Q105" s="175"/>
      <c r="R105" s="175"/>
      <c r="S105" s="130"/>
      <c r="T105" s="223" t="str">
        <f t="shared" si="10"/>
        <v/>
      </c>
      <c r="U105" s="222" t="str">
        <f t="shared" si="11"/>
        <v/>
      </c>
      <c r="V105" s="370" t="s">
        <v>1247</v>
      </c>
      <c r="W105" s="72"/>
    </row>
    <row r="106" spans="1:23" x14ac:dyDescent="0.25">
      <c r="A106" s="293">
        <f t="shared" si="6"/>
        <v>0</v>
      </c>
      <c r="B106" s="163"/>
      <c r="C106" s="163"/>
      <c r="D106" s="163"/>
      <c r="E106" s="175"/>
      <c r="F106" s="175"/>
      <c r="G106" s="130"/>
      <c r="H106" s="222" t="str">
        <f t="shared" si="7"/>
        <v/>
      </c>
      <c r="I106" s="222" t="str">
        <f t="shared" si="8"/>
        <v/>
      </c>
      <c r="J106" s="67"/>
      <c r="K106" s="67"/>
      <c r="L106" s="369" t="s">
        <v>1247</v>
      </c>
      <c r="M106" s="294">
        <f t="shared" si="9"/>
        <v>0</v>
      </c>
      <c r="N106" s="176"/>
      <c r="O106" s="163"/>
      <c r="P106" s="163"/>
      <c r="Q106" s="175"/>
      <c r="R106" s="175"/>
      <c r="S106" s="130"/>
      <c r="T106" s="223" t="str">
        <f t="shared" si="10"/>
        <v/>
      </c>
      <c r="U106" s="222" t="str">
        <f t="shared" si="11"/>
        <v/>
      </c>
      <c r="V106" s="370" t="s">
        <v>1247</v>
      </c>
      <c r="W106" s="72"/>
    </row>
    <row r="107" spans="1:23" x14ac:dyDescent="0.25">
      <c r="A107" s="293">
        <f t="shared" si="6"/>
        <v>0</v>
      </c>
      <c r="B107" s="163"/>
      <c r="C107" s="163"/>
      <c r="D107" s="163"/>
      <c r="E107" s="175"/>
      <c r="F107" s="175"/>
      <c r="G107" s="130"/>
      <c r="H107" s="222" t="str">
        <f t="shared" si="7"/>
        <v/>
      </c>
      <c r="I107" s="222" t="str">
        <f t="shared" si="8"/>
        <v/>
      </c>
      <c r="J107" s="67"/>
      <c r="K107" s="67"/>
      <c r="L107" s="369" t="s">
        <v>1247</v>
      </c>
      <c r="M107" s="294">
        <f t="shared" si="9"/>
        <v>0</v>
      </c>
      <c r="N107" s="176"/>
      <c r="O107" s="163"/>
      <c r="P107" s="163"/>
      <c r="Q107" s="175"/>
      <c r="R107" s="175"/>
      <c r="S107" s="130"/>
      <c r="T107" s="223" t="str">
        <f t="shared" si="10"/>
        <v/>
      </c>
      <c r="U107" s="222" t="str">
        <f t="shared" si="11"/>
        <v/>
      </c>
      <c r="V107" s="370" t="s">
        <v>1247</v>
      </c>
      <c r="W107" s="72"/>
    </row>
    <row r="108" spans="1:23" x14ac:dyDescent="0.25">
      <c r="A108" s="293">
        <f t="shared" si="6"/>
        <v>0</v>
      </c>
      <c r="B108" s="163"/>
      <c r="C108" s="163"/>
      <c r="D108" s="163"/>
      <c r="E108" s="175"/>
      <c r="F108" s="175"/>
      <c r="G108" s="130"/>
      <c r="H108" s="222" t="str">
        <f t="shared" si="7"/>
        <v/>
      </c>
      <c r="I108" s="222" t="str">
        <f t="shared" si="8"/>
        <v/>
      </c>
      <c r="J108" s="67"/>
      <c r="K108" s="67"/>
      <c r="L108" s="369" t="s">
        <v>1247</v>
      </c>
      <c r="M108" s="294">
        <f t="shared" si="9"/>
        <v>0</v>
      </c>
      <c r="N108" s="176"/>
      <c r="O108" s="163"/>
      <c r="P108" s="163"/>
      <c r="Q108" s="175"/>
      <c r="R108" s="175"/>
      <c r="S108" s="130"/>
      <c r="T108" s="223" t="str">
        <f t="shared" si="10"/>
        <v/>
      </c>
      <c r="U108" s="222" t="str">
        <f t="shared" si="11"/>
        <v/>
      </c>
      <c r="V108" s="370" t="s">
        <v>1247</v>
      </c>
      <c r="W108" s="72"/>
    </row>
    <row r="109" spans="1:23" x14ac:dyDescent="0.25">
      <c r="A109" s="293">
        <f t="shared" si="6"/>
        <v>0</v>
      </c>
      <c r="B109" s="163"/>
      <c r="C109" s="163"/>
      <c r="D109" s="163"/>
      <c r="E109" s="175"/>
      <c r="F109" s="175"/>
      <c r="G109" s="130"/>
      <c r="H109" s="222" t="str">
        <f t="shared" si="7"/>
        <v/>
      </c>
      <c r="I109" s="222" t="str">
        <f t="shared" si="8"/>
        <v/>
      </c>
      <c r="J109" s="67"/>
      <c r="K109" s="67"/>
      <c r="L109" s="369" t="s">
        <v>1247</v>
      </c>
      <c r="M109" s="294">
        <f t="shared" si="9"/>
        <v>0</v>
      </c>
      <c r="N109" s="176"/>
      <c r="O109" s="163"/>
      <c r="P109" s="163"/>
      <c r="Q109" s="175"/>
      <c r="R109" s="175"/>
      <c r="S109" s="130"/>
      <c r="T109" s="223" t="str">
        <f t="shared" si="10"/>
        <v/>
      </c>
      <c r="U109" s="222" t="str">
        <f t="shared" si="11"/>
        <v/>
      </c>
      <c r="V109" s="370" t="s">
        <v>1247</v>
      </c>
      <c r="W109" s="72"/>
    </row>
    <row r="110" spans="1:23" x14ac:dyDescent="0.25">
      <c r="A110" s="293">
        <f t="shared" si="6"/>
        <v>0</v>
      </c>
      <c r="B110" s="163"/>
      <c r="C110" s="163"/>
      <c r="D110" s="163"/>
      <c r="E110" s="175"/>
      <c r="F110" s="175"/>
      <c r="G110" s="130"/>
      <c r="H110" s="222" t="str">
        <f t="shared" si="7"/>
        <v/>
      </c>
      <c r="I110" s="222" t="str">
        <f t="shared" si="8"/>
        <v/>
      </c>
      <c r="J110" s="67"/>
      <c r="K110" s="67"/>
      <c r="L110" s="369" t="s">
        <v>1247</v>
      </c>
      <c r="M110" s="294">
        <f t="shared" si="9"/>
        <v>0</v>
      </c>
      <c r="N110" s="176"/>
      <c r="O110" s="163"/>
      <c r="P110" s="163"/>
      <c r="Q110" s="175"/>
      <c r="R110" s="175"/>
      <c r="S110" s="130"/>
      <c r="T110" s="223" t="str">
        <f t="shared" si="10"/>
        <v/>
      </c>
      <c r="U110" s="222" t="str">
        <f t="shared" si="11"/>
        <v/>
      </c>
      <c r="V110" s="370" t="s">
        <v>1247</v>
      </c>
      <c r="W110" s="72"/>
    </row>
    <row r="111" spans="1:23" x14ac:dyDescent="0.25">
      <c r="A111" s="293">
        <f t="shared" si="6"/>
        <v>0</v>
      </c>
      <c r="B111" s="163"/>
      <c r="C111" s="163"/>
      <c r="D111" s="163"/>
      <c r="E111" s="175"/>
      <c r="F111" s="175"/>
      <c r="G111" s="130"/>
      <c r="H111" s="222" t="str">
        <f t="shared" si="7"/>
        <v/>
      </c>
      <c r="I111" s="222" t="str">
        <f t="shared" si="8"/>
        <v/>
      </c>
      <c r="J111" s="67"/>
      <c r="K111" s="67"/>
      <c r="L111" s="369" t="s">
        <v>1247</v>
      </c>
      <c r="M111" s="294">
        <f t="shared" si="9"/>
        <v>0</v>
      </c>
      <c r="N111" s="176"/>
      <c r="O111" s="163"/>
      <c r="P111" s="163"/>
      <c r="Q111" s="175"/>
      <c r="R111" s="175"/>
      <c r="S111" s="130"/>
      <c r="T111" s="223" t="str">
        <f t="shared" si="10"/>
        <v/>
      </c>
      <c r="U111" s="222" t="str">
        <f t="shared" si="11"/>
        <v/>
      </c>
      <c r="V111" s="370" t="s">
        <v>1247</v>
      </c>
      <c r="W111" s="72"/>
    </row>
    <row r="112" spans="1:23" x14ac:dyDescent="0.25">
      <c r="A112" s="293">
        <f t="shared" si="6"/>
        <v>0</v>
      </c>
      <c r="B112" s="163"/>
      <c r="C112" s="163"/>
      <c r="D112" s="163"/>
      <c r="E112" s="175"/>
      <c r="F112" s="175"/>
      <c r="G112" s="130"/>
      <c r="H112" s="222" t="str">
        <f t="shared" si="7"/>
        <v/>
      </c>
      <c r="I112" s="222" t="str">
        <f t="shared" si="8"/>
        <v/>
      </c>
      <c r="J112" s="67"/>
      <c r="K112" s="67"/>
      <c r="L112" s="369" t="s">
        <v>1247</v>
      </c>
      <c r="M112" s="294">
        <f t="shared" si="9"/>
        <v>0</v>
      </c>
      <c r="N112" s="176"/>
      <c r="O112" s="163"/>
      <c r="P112" s="163"/>
      <c r="Q112" s="175"/>
      <c r="R112" s="175"/>
      <c r="S112" s="130"/>
      <c r="T112" s="223" t="str">
        <f t="shared" si="10"/>
        <v/>
      </c>
      <c r="U112" s="222" t="str">
        <f t="shared" si="11"/>
        <v/>
      </c>
      <c r="V112" s="370" t="s">
        <v>1247</v>
      </c>
      <c r="W112" s="72"/>
    </row>
    <row r="113" spans="1:23" x14ac:dyDescent="0.25">
      <c r="A113" s="293">
        <f t="shared" si="6"/>
        <v>0</v>
      </c>
      <c r="B113" s="163"/>
      <c r="C113" s="163"/>
      <c r="D113" s="163"/>
      <c r="E113" s="175"/>
      <c r="F113" s="175"/>
      <c r="G113" s="130"/>
      <c r="H113" s="222" t="str">
        <f t="shared" si="7"/>
        <v/>
      </c>
      <c r="I113" s="222" t="str">
        <f t="shared" si="8"/>
        <v/>
      </c>
      <c r="J113" s="67"/>
      <c r="K113" s="67"/>
      <c r="L113" s="369" t="s">
        <v>1247</v>
      </c>
      <c r="M113" s="294">
        <f t="shared" si="9"/>
        <v>0</v>
      </c>
      <c r="N113" s="176"/>
      <c r="O113" s="163"/>
      <c r="P113" s="163"/>
      <c r="Q113" s="175"/>
      <c r="R113" s="175"/>
      <c r="S113" s="130"/>
      <c r="T113" s="223" t="str">
        <f t="shared" si="10"/>
        <v/>
      </c>
      <c r="U113" s="222" t="str">
        <f t="shared" si="11"/>
        <v/>
      </c>
      <c r="V113" s="370" t="s">
        <v>1247</v>
      </c>
      <c r="W113" s="72"/>
    </row>
    <row r="114" spans="1:23" x14ac:dyDescent="0.25">
      <c r="A114" s="293">
        <f t="shared" si="6"/>
        <v>0</v>
      </c>
      <c r="B114" s="163"/>
      <c r="C114" s="163"/>
      <c r="D114" s="163"/>
      <c r="E114" s="175"/>
      <c r="F114" s="175"/>
      <c r="G114" s="130"/>
      <c r="H114" s="222" t="str">
        <f t="shared" si="7"/>
        <v/>
      </c>
      <c r="I114" s="222" t="str">
        <f t="shared" si="8"/>
        <v/>
      </c>
      <c r="J114" s="67"/>
      <c r="K114" s="67"/>
      <c r="L114" s="369" t="s">
        <v>1247</v>
      </c>
      <c r="M114" s="294">
        <f t="shared" si="9"/>
        <v>0</v>
      </c>
      <c r="N114" s="176"/>
      <c r="O114" s="163"/>
      <c r="P114" s="163"/>
      <c r="Q114" s="175"/>
      <c r="R114" s="175"/>
      <c r="S114" s="130"/>
      <c r="T114" s="223" t="str">
        <f t="shared" si="10"/>
        <v/>
      </c>
      <c r="U114" s="222" t="str">
        <f t="shared" si="11"/>
        <v/>
      </c>
      <c r="V114" s="370" t="s">
        <v>1247</v>
      </c>
      <c r="W114" s="72"/>
    </row>
    <row r="115" spans="1:23" x14ac:dyDescent="0.25">
      <c r="A115" s="293">
        <f t="shared" si="6"/>
        <v>0</v>
      </c>
      <c r="B115" s="163"/>
      <c r="C115" s="163"/>
      <c r="D115" s="163"/>
      <c r="E115" s="175"/>
      <c r="F115" s="175"/>
      <c r="G115" s="130"/>
      <c r="H115" s="222" t="str">
        <f t="shared" si="7"/>
        <v/>
      </c>
      <c r="I115" s="222" t="str">
        <f t="shared" si="8"/>
        <v/>
      </c>
      <c r="J115" s="67"/>
      <c r="K115" s="67"/>
      <c r="L115" s="369" t="s">
        <v>1247</v>
      </c>
      <c r="M115" s="294">
        <f t="shared" si="9"/>
        <v>0</v>
      </c>
      <c r="N115" s="176"/>
      <c r="O115" s="163"/>
      <c r="P115" s="163"/>
      <c r="Q115" s="175"/>
      <c r="R115" s="175"/>
      <c r="S115" s="130"/>
      <c r="T115" s="223" t="str">
        <f t="shared" si="10"/>
        <v/>
      </c>
      <c r="U115" s="222" t="str">
        <f t="shared" si="11"/>
        <v/>
      </c>
      <c r="V115" s="370" t="s">
        <v>1247</v>
      </c>
      <c r="W115" s="72"/>
    </row>
    <row r="116" spans="1:23" x14ac:dyDescent="0.25">
      <c r="A116" s="293">
        <f t="shared" si="6"/>
        <v>0</v>
      </c>
      <c r="B116" s="163"/>
      <c r="C116" s="163"/>
      <c r="D116" s="163"/>
      <c r="E116" s="175"/>
      <c r="F116" s="175"/>
      <c r="G116" s="130"/>
      <c r="H116" s="222" t="str">
        <f t="shared" si="7"/>
        <v/>
      </c>
      <c r="I116" s="222" t="str">
        <f t="shared" si="8"/>
        <v/>
      </c>
      <c r="J116" s="67"/>
      <c r="K116" s="67"/>
      <c r="L116" s="369" t="s">
        <v>1247</v>
      </c>
      <c r="M116" s="294">
        <f t="shared" si="9"/>
        <v>0</v>
      </c>
      <c r="N116" s="176"/>
      <c r="O116" s="163"/>
      <c r="P116" s="163"/>
      <c r="Q116" s="175"/>
      <c r="R116" s="175"/>
      <c r="S116" s="130"/>
      <c r="T116" s="223" t="str">
        <f t="shared" si="10"/>
        <v/>
      </c>
      <c r="U116" s="222" t="str">
        <f t="shared" si="11"/>
        <v/>
      </c>
      <c r="V116" s="370" t="s">
        <v>1247</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mergeCells count="1">
    <mergeCell ref="B13:C13"/>
  </mergeCells>
  <conditionalFormatting sqref="B17:I116">
    <cfRule type="expression" dxfId="22" priority="12">
      <formula>IF(ROW(B17)-16&lt;=$A$16,TRUE, FALSE)</formula>
    </cfRule>
  </conditionalFormatting>
  <conditionalFormatting sqref="N17:U116">
    <cfRule type="expression" dxfId="21" priority="11">
      <formula>IF(ROW(N17)-16&lt;=$M$16,TRUE, FALSE)</formula>
    </cfRule>
  </conditionalFormatting>
  <conditionalFormatting sqref="L17:L116">
    <cfRule type="expression" dxfId="20" priority="10">
      <formula>IF(ROW(L17)-16&lt;=$A$16,TRUE, FALSE)</formula>
    </cfRule>
  </conditionalFormatting>
  <conditionalFormatting sqref="V17:V116">
    <cfRule type="expression" dxfId="19" priority="4">
      <formula>IF(ROW(V17)-16&lt;=$M$16,TRUE, FALSE)</formula>
    </cfRule>
  </conditionalFormatting>
  <conditionalFormatting sqref="L17:L116 B17:F116">
    <cfRule type="expression" dxfId="17" priority="3">
      <formula>IF(OR(LOWER($L17)="x",$A17=0),FALSE,TRUE)</formula>
    </cfRule>
  </conditionalFormatting>
  <conditionalFormatting sqref="N17:R116 V17:V116">
    <cfRule type="expression" dxfId="18"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43892</v>
      </c>
      <c r="F3" s="111"/>
    </row>
    <row r="4" spans="1:19" x14ac:dyDescent="0.25">
      <c r="B4" s="139" t="s">
        <v>437</v>
      </c>
      <c r="C4" s="139"/>
      <c r="D4" s="271">
        <f>IF(Capacity!C4="",DATE(YEAR(D3)+1,MONTH(D3),DAY(D3))-1,Capacity!C4)</f>
        <v>44256</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6" t="s">
        <v>475</v>
      </c>
      <c r="E8" s="396"/>
      <c r="F8" s="396"/>
      <c r="G8" s="396"/>
      <c r="H8" s="396"/>
      <c r="I8" s="396"/>
      <c r="J8" s="396"/>
      <c r="K8" s="396"/>
      <c r="L8" s="108"/>
      <c r="M8" s="106"/>
      <c r="N8" s="106"/>
      <c r="O8" s="108"/>
      <c r="P8" s="106"/>
      <c r="Q8" s="106"/>
      <c r="S8" s="78"/>
    </row>
    <row r="10" spans="1:19" x14ac:dyDescent="0.25">
      <c r="D10" s="395" t="s">
        <v>444</v>
      </c>
      <c r="E10" s="395"/>
      <c r="F10" s="112"/>
      <c r="G10" s="394" t="s">
        <v>445</v>
      </c>
      <c r="H10" s="394"/>
      <c r="I10" s="112"/>
      <c r="J10" s="395" t="s">
        <v>446</v>
      </c>
      <c r="K10" s="395"/>
      <c r="L10" s="112"/>
      <c r="M10" s="394" t="s">
        <v>447</v>
      </c>
      <c r="N10" s="394"/>
      <c r="O10" s="112"/>
      <c r="P10" s="395" t="s">
        <v>448</v>
      </c>
      <c r="Q10" s="395"/>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8" priority="4">
      <formula>IF($B12="",FALSE, TRUE)</formula>
    </cfRule>
  </conditionalFormatting>
  <conditionalFormatting sqref="E12:E111 H12:H111 K12:K111 N12:N111 Q12:Q111">
    <cfRule type="expression" dxfId="37"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7" t="s">
        <v>473</v>
      </c>
      <c r="C1" s="397"/>
      <c r="D1" s="397"/>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Clinic 1</v>
      </c>
      <c r="C12" s="132"/>
      <c r="D12" s="132"/>
      <c r="E12" s="132"/>
      <c r="F12" s="215">
        <f>IF(ROW(A1)&lt;=Capacity!$A$16,Capacity!E17,"")</f>
        <v>0</v>
      </c>
      <c r="G12" s="216">
        <f ca="1">IF(ROW(A1)&lt;=Capacity!$A$16,'Capacity calculation (hide)'!BH5,"")</f>
        <v>52</v>
      </c>
      <c r="H12" s="215">
        <f>IF(ROW(A1)&lt;=Capacity!$A$16,Capacity!H17,"")</f>
        <v>0</v>
      </c>
      <c r="I12" s="217">
        <f ca="1">IF(ROW(A1)&lt;=Capacity!$A$16,'Capacity calculation (hide)'!DK5,"")</f>
        <v>0</v>
      </c>
      <c r="J12" s="218" t="str">
        <f ca="1">IFERROR(IF(G12-F12 &lt;0, "Under","Over"),"")</f>
        <v>Over</v>
      </c>
    </row>
    <row r="13" spans="1:11" x14ac:dyDescent="0.25">
      <c r="B13" s="218" t="str">
        <f>IF(Capacity!B18=0,"",Capacity!B18)</f>
        <v>c</v>
      </c>
      <c r="C13" s="132"/>
      <c r="D13" s="132"/>
      <c r="E13" s="132"/>
      <c r="F13" s="215">
        <f>IF(ROW(A2)&lt;=Capacity!$A$16,Capacity!E18,"")</f>
        <v>0</v>
      </c>
      <c r="G13" s="216">
        <f ca="1">IF(ROW(A2)&lt;=Capacity!$A$16,'Capacity calculation (hide)'!BH6,"")</f>
        <v>52</v>
      </c>
      <c r="H13" s="215">
        <f>IF(ROW(A2)&lt;=Capacity!$A$16,Capacity!H18,"")</f>
        <v>0</v>
      </c>
      <c r="I13" s="217">
        <f ca="1">IF(ROW(A2)&lt;=Capacity!$A$16,'Capacity calculation (hide)'!DK6,"")</f>
        <v>0</v>
      </c>
      <c r="J13" s="218" t="str">
        <f t="shared" ref="J13:J76" ca="1" si="0">IFERROR(IF(G13-F13 &lt;0, "Under","Over"),"")</f>
        <v>Over</v>
      </c>
    </row>
    <row r="14" spans="1:11" x14ac:dyDescent="0.25">
      <c r="B14" s="218" t="str">
        <f>IF(Capacity!B19=0,"",Capacity!B19)</f>
        <v>c</v>
      </c>
      <c r="C14" s="132"/>
      <c r="D14" s="132"/>
      <c r="E14" s="132"/>
      <c r="F14" s="215">
        <f>IF(ROW(A3)&lt;=Capacity!$A$16,Capacity!E19,"")</f>
        <v>0</v>
      </c>
      <c r="G14" s="216">
        <f ca="1">IF(ROW(A3)&lt;=Capacity!$A$16,'Capacity calculation (hide)'!BH7,"")</f>
        <v>52</v>
      </c>
      <c r="H14" s="215">
        <f>IF(ROW(A3)&lt;=Capacity!$A$16,Capacity!H19,"")</f>
        <v>0</v>
      </c>
      <c r="I14" s="217">
        <f ca="1">IF(ROW(A3)&lt;=Capacity!$A$16,'Capacity calculation (hide)'!DK7,"")</f>
        <v>0</v>
      </c>
      <c r="J14" s="218" t="str">
        <f t="shared" ca="1" si="0"/>
        <v>Over</v>
      </c>
    </row>
    <row r="15" spans="1:11" x14ac:dyDescent="0.25">
      <c r="B15" s="218" t="str">
        <f>IF(Capacity!B20=0,"",Capacity!B20)</f>
        <v>c</v>
      </c>
      <c r="C15" s="132"/>
      <c r="D15" s="132"/>
      <c r="E15" s="132"/>
      <c r="F15" s="215">
        <f>IF(ROW(A4)&lt;=Capacity!$A$16,Capacity!E20,"")</f>
        <v>0</v>
      </c>
      <c r="G15" s="216">
        <f ca="1">IF(ROW(A4)&lt;=Capacity!$A$16,'Capacity calculation (hide)'!BH8,"")</f>
        <v>52</v>
      </c>
      <c r="H15" s="215">
        <f>IF(ROW(A4)&lt;=Capacity!$A$16,Capacity!H20,"")</f>
        <v>0</v>
      </c>
      <c r="I15" s="217">
        <f ca="1">IF(ROW(A4)&lt;=Capacity!$A$16,'Capacity calculation (hide)'!DK8,"")</f>
        <v>0</v>
      </c>
      <c r="J15" s="218" t="str">
        <f t="shared" ca="1" si="0"/>
        <v>Over</v>
      </c>
    </row>
    <row r="16" spans="1:11" x14ac:dyDescent="0.25">
      <c r="B16" s="218" t="str">
        <f>IF(Capacity!B21=0,"",Capacity!B21)</f>
        <v>c</v>
      </c>
      <c r="C16" s="132"/>
      <c r="D16" s="132"/>
      <c r="E16" s="132"/>
      <c r="F16" s="215">
        <f>IF(ROW(A5)&lt;=Capacity!$A$16,Capacity!E21,"")</f>
        <v>0</v>
      </c>
      <c r="G16" s="216">
        <f ca="1">IF(ROW(A5)&lt;=Capacity!$A$16,'Capacity calculation (hide)'!BH9,"")</f>
        <v>52</v>
      </c>
      <c r="H16" s="215">
        <f>IF(ROW(A5)&lt;=Capacity!$A$16,Capacity!H21,"")</f>
        <v>0</v>
      </c>
      <c r="I16" s="217">
        <f ca="1">IF(ROW(A5)&lt;=Capacity!$A$16,'Capacity calculation (hide)'!DK9,"")</f>
        <v>0</v>
      </c>
      <c r="J16" s="218" t="str">
        <f t="shared" ca="1" si="0"/>
        <v>Over</v>
      </c>
    </row>
    <row r="17" spans="2:10" x14ac:dyDescent="0.25">
      <c r="B17" s="218" t="str">
        <f>IF(Capacity!B22=0,"",Capacity!B22)</f>
        <v>c</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(hide)'!DK10,"")</f>
        <v>0</v>
      </c>
      <c r="J17" s="218" t="str">
        <f t="shared" ca="1" si="0"/>
        <v>Over</v>
      </c>
    </row>
    <row r="18" spans="2:10" x14ac:dyDescent="0.25">
      <c r="B18" s="218" t="str">
        <f>IF(Capacity!B23=0,"",Capacity!B23)</f>
        <v>c</v>
      </c>
      <c r="C18" s="132"/>
      <c r="D18" s="132"/>
      <c r="E18" s="132"/>
      <c r="F18" s="215">
        <f>IF(ROW(A7)&lt;=Capacity!$A$16,Capacity!E23,"")</f>
        <v>0</v>
      </c>
      <c r="G18" s="216">
        <f ca="1">IF(ROW(A7)&lt;=Capacity!$A$16,'Capacity calculation (hide)'!BH11,"")</f>
        <v>52</v>
      </c>
      <c r="H18" s="215">
        <f>IF(ROW(A7)&lt;=Capacity!$A$16,Capacity!H23,"")</f>
        <v>0</v>
      </c>
      <c r="I18" s="217">
        <f ca="1">IF(ROW(A7)&lt;=Capacity!$A$16,'Capacity calculation (hide)'!DK11,"")</f>
        <v>0</v>
      </c>
      <c r="J18" s="218" t="str">
        <f t="shared" ca="1" si="0"/>
        <v>Over</v>
      </c>
    </row>
    <row r="19" spans="2:10" x14ac:dyDescent="0.25">
      <c r="B19" s="218" t="str">
        <f>IF(Capacity!B24=0,"",Capacity!B24)</f>
        <v>c</v>
      </c>
      <c r="C19" s="132"/>
      <c r="D19" s="132"/>
      <c r="E19" s="132"/>
      <c r="F19" s="215">
        <f>IF(ROW(A8)&lt;=Capacity!$A$16,Capacity!E24,"")</f>
        <v>0</v>
      </c>
      <c r="G19" s="216">
        <f ca="1">IF(ROW(A8)&lt;=Capacity!$A$16,'Capacity calculation (hide)'!BH12,"")</f>
        <v>52</v>
      </c>
      <c r="H19" s="215">
        <f>IF(ROW(A8)&lt;=Capacity!$A$16,Capacity!H24,"")</f>
        <v>0</v>
      </c>
      <c r="I19" s="217">
        <f ca="1">IF(ROW(A8)&lt;=Capacity!$A$16,'Capacity calculation (hide)'!DK12,"")</f>
        <v>0</v>
      </c>
      <c r="J19" s="218" t="str">
        <f t="shared" ca="1" si="0"/>
        <v>Over</v>
      </c>
    </row>
    <row r="20" spans="2:10" x14ac:dyDescent="0.25">
      <c r="B20" s="218" t="str">
        <f>IF(Capacity!B25=0,"",Capacity!B25)</f>
        <v>c</v>
      </c>
      <c r="C20" s="132"/>
      <c r="D20" s="132"/>
      <c r="E20" s="132"/>
      <c r="F20" s="215">
        <f>IF(ROW(A9)&lt;=Capacity!$A$16,Capacity!E25,"")</f>
        <v>0</v>
      </c>
      <c r="G20" s="216">
        <f ca="1">IF(ROW(A9)&lt;=Capacity!$A$16,'Capacity calculation (hide)'!BH13,"")</f>
        <v>52</v>
      </c>
      <c r="H20" s="215">
        <f>IF(ROW(A9)&lt;=Capacity!$A$16,Capacity!H25,"")</f>
        <v>0</v>
      </c>
      <c r="I20" s="217">
        <f ca="1">IF(ROW(A9)&lt;=Capacity!$A$16,'Capacity calculation (hide)'!DK13,"")</f>
        <v>0</v>
      </c>
      <c r="J20" s="218" t="str">
        <f t="shared" ca="1" si="0"/>
        <v>Over</v>
      </c>
    </row>
    <row r="21" spans="2:10" x14ac:dyDescent="0.25">
      <c r="B21" s="218" t="str">
        <f>IF(Capacity!B26=0,"",Capacity!B26)</f>
        <v>c</v>
      </c>
      <c r="C21" s="132"/>
      <c r="D21" s="132"/>
      <c r="E21" s="132"/>
      <c r="F21" s="215">
        <f>IF(ROW(A10)&lt;=Capacity!$A$16,Capacity!E26,"")</f>
        <v>0</v>
      </c>
      <c r="G21" s="216">
        <f ca="1">IF(ROW(A10)&lt;=Capacity!$A$16,'Capacity calculation (hide)'!BH14,"")</f>
        <v>52</v>
      </c>
      <c r="H21" s="215">
        <f>IF(ROW(A10)&lt;=Capacity!$A$16,Capacity!H26,"")</f>
        <v>0</v>
      </c>
      <c r="I21" s="217">
        <f ca="1">IF(ROW(A10)&lt;=Capacity!$A$16,'Capacity calculation (hide)'!DK14,"")</f>
        <v>0</v>
      </c>
      <c r="J21" s="218" t="str">
        <f t="shared" ca="1" si="0"/>
        <v>Over</v>
      </c>
    </row>
    <row r="22" spans="2:10" x14ac:dyDescent="0.25">
      <c r="B22" s="218" t="str">
        <f>IF(Capacity!B27=0,"",Capacity!B27)</f>
        <v>c</v>
      </c>
      <c r="C22" s="132"/>
      <c r="D22" s="132"/>
      <c r="E22" s="132"/>
      <c r="F22" s="215">
        <f>IF(ROW(A11)&lt;=Capacity!$A$16,Capacity!E27,"")</f>
        <v>0</v>
      </c>
      <c r="G22" s="216">
        <f ca="1">IF(ROW(A11)&lt;=Capacity!$A$16,'Capacity calculation (hide)'!BH15,"")</f>
        <v>52</v>
      </c>
      <c r="H22" s="215">
        <f>IF(ROW(A11)&lt;=Capacity!$A$16,Capacity!H27,"")</f>
        <v>0</v>
      </c>
      <c r="I22" s="217">
        <f ca="1">IF(ROW(A11)&lt;=Capacity!$A$16,'Capacity calculation (hide)'!DK15,"")</f>
        <v>0</v>
      </c>
      <c r="J22" s="218" t="str">
        <f t="shared" ca="1" si="0"/>
        <v>Over</v>
      </c>
    </row>
    <row r="23" spans="2:10" x14ac:dyDescent="0.25">
      <c r="B23" s="218" t="str">
        <f>IF(Capacity!B28=0,"",Capacity!B28)</f>
        <v>c</v>
      </c>
      <c r="C23" s="132"/>
      <c r="D23" s="132"/>
      <c r="E23" s="132"/>
      <c r="F23" s="215">
        <f>IF(ROW(A12)&lt;=Capacity!$A$16,Capacity!E28,"")</f>
        <v>0</v>
      </c>
      <c r="G23" s="216">
        <f ca="1">IF(ROW(A12)&lt;=Capacity!$A$16,'Capacity calculation (hide)'!BH16,"")</f>
        <v>52</v>
      </c>
      <c r="H23" s="215">
        <f>IF(ROW(A12)&lt;=Capacity!$A$16,Capacity!H28,"")</f>
        <v>0</v>
      </c>
      <c r="I23" s="217">
        <f ca="1">IF(ROW(A12)&lt;=Capacity!$A$16,'Capacity calculation (hide)'!DK16,"")</f>
        <v>0</v>
      </c>
      <c r="J23" s="218" t="str">
        <f t="shared" ca="1" si="0"/>
        <v>Over</v>
      </c>
    </row>
    <row r="24" spans="2:10" x14ac:dyDescent="0.25">
      <c r="B24" s="218" t="str">
        <f>IF(Capacity!B29=0,"",Capacity!B29)</f>
        <v>c</v>
      </c>
      <c r="C24" s="132"/>
      <c r="D24" s="132"/>
      <c r="E24" s="132"/>
      <c r="F24" s="215">
        <f>IF(ROW(A13)&lt;=Capacity!$A$16,Capacity!E29,"")</f>
        <v>0</v>
      </c>
      <c r="G24" s="216">
        <f ca="1">IF(ROW(A13)&lt;=Capacity!$A$16,'Capacity calculation (hide)'!BH17,"")</f>
        <v>52</v>
      </c>
      <c r="H24" s="215">
        <f>IF(ROW(A13)&lt;=Capacity!$A$16,Capacity!H29,"")</f>
        <v>0</v>
      </c>
      <c r="I24" s="217">
        <f ca="1">IF(ROW(A13)&lt;=Capacity!$A$16,'Capacity calculation (hide)'!DK17,"")</f>
        <v>0</v>
      </c>
      <c r="J24" s="218" t="str">
        <f t="shared" ca="1" si="0"/>
        <v>Over</v>
      </c>
    </row>
    <row r="25" spans="2:10" x14ac:dyDescent="0.25">
      <c r="B25" s="218" t="str">
        <f>IF(Capacity!B30=0,"",Capacity!B30)</f>
        <v>c</v>
      </c>
      <c r="C25" s="132"/>
      <c r="D25" s="132"/>
      <c r="E25" s="132"/>
      <c r="F25" s="215">
        <f>IF(ROW(A14)&lt;=Capacity!$A$16,Capacity!E30,"")</f>
        <v>0</v>
      </c>
      <c r="G25" s="216">
        <f ca="1">IF(ROW(A14)&lt;=Capacity!$A$16,'Capacity calculation (hide)'!BH18,"")</f>
        <v>52</v>
      </c>
      <c r="H25" s="215">
        <f>IF(ROW(A14)&lt;=Capacity!$A$16,Capacity!H30,"")</f>
        <v>0</v>
      </c>
      <c r="I25" s="217">
        <f ca="1">IF(ROW(A14)&lt;=Capacity!$A$16,'Capacity calculation (hide)'!DK18,"")</f>
        <v>0</v>
      </c>
      <c r="J25" s="218" t="str">
        <f t="shared" ca="1" si="0"/>
        <v>Over</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clinic 1</v>
      </c>
      <c r="C118" s="132"/>
      <c r="D118" s="132"/>
      <c r="E118" s="132"/>
      <c r="F118" s="215">
        <f>IF(ROW(A1)&lt;=Capacity!$M$16,Capacity!Q17,"")</f>
        <v>0</v>
      </c>
      <c r="G118" s="321">
        <f>IF(ROW(A1)&lt;=Capacity!$M$16,'Capacity calculation (hide)'!BH112,"")</f>
        <v>10</v>
      </c>
      <c r="H118" s="215">
        <f>IF(ROW(A1)&lt;=Capacity!$M$16,Capacity!T17,"")</f>
        <v>0</v>
      </c>
      <c r="I118" s="217">
        <f ca="1">IF(ROW(A1)&lt;=Capacity!$M$16,'Capacity calculation (hide)'!DK111,"")</f>
        <v>0</v>
      </c>
      <c r="J118" s="218" t="str">
        <f>IFERROR(IF(G118-F118 &lt;0, "Under","Over"),"")</f>
        <v>Over</v>
      </c>
    </row>
    <row r="119" spans="2:10" hidden="1" x14ac:dyDescent="0.25">
      <c r="B119" s="218" t="str">
        <f>IF(Capacity!N18=0,"",Capacity!N18)</f>
        <v>a</v>
      </c>
      <c r="C119" s="132"/>
      <c r="D119" s="132"/>
      <c r="E119" s="132"/>
      <c r="F119" s="215">
        <f>IF(ROW(A2)&lt;=Capacity!$M$16,Capacity!Q18,"")</f>
        <v>0</v>
      </c>
      <c r="G119" s="321">
        <f>IF(ROW(A2)&lt;=Capacity!$M$16,'Capacity calculation (hide)'!BH113,"")</f>
        <v>13</v>
      </c>
      <c r="H119" s="215">
        <f>IF(ROW(A2)&lt;=Capacity!$M$16,Capacity!T18,"")</f>
        <v>0</v>
      </c>
      <c r="I119" s="217">
        <f>IF(ROW(A2)&lt;=Capacity!$M$16,'Capacity calculation (hide)'!DK112,"")</f>
        <v>0</v>
      </c>
      <c r="J119" s="218" t="str">
        <f t="shared" ref="J119:J182" si="2">IFERROR(IF(G119-F119 &lt;0, "Under","Over"),"")</f>
        <v>Over</v>
      </c>
    </row>
    <row r="120" spans="2:10" hidden="1" x14ac:dyDescent="0.25">
      <c r="B120" s="218" t="str">
        <f>IF(Capacity!N19=0,"",Capacity!N19)</f>
        <v>a</v>
      </c>
      <c r="C120" s="132"/>
      <c r="D120" s="132"/>
      <c r="E120" s="132"/>
      <c r="F120" s="215">
        <f>IF(ROW(A3)&lt;=Capacity!$M$16,Capacity!Q19,"")</f>
        <v>0</v>
      </c>
      <c r="G120" s="321">
        <f ca="1">IF(ROW(A3)&lt;=Capacity!$M$16,'Capacity calculation (hide)'!BH114,"")</f>
        <v>52</v>
      </c>
      <c r="H120" s="215">
        <f>IF(ROW(A3)&lt;=Capacity!$M$16,Capacity!T19,"")</f>
        <v>0</v>
      </c>
      <c r="I120" s="217">
        <f ca="1">IF(ROW(A3)&lt;=Capacity!$M$16,'Capacity calculation (hide)'!DK113,"")</f>
        <v>0</v>
      </c>
      <c r="J120" s="218" t="str">
        <f t="shared" ca="1" si="2"/>
        <v>Over</v>
      </c>
    </row>
    <row r="121" spans="2:10" hidden="1" x14ac:dyDescent="0.25">
      <c r="B121" s="218" t="str">
        <f>IF(Capacity!N20=0,"",Capacity!N20)</f>
        <v>a</v>
      </c>
      <c r="C121" s="132"/>
      <c r="D121" s="132"/>
      <c r="E121" s="132"/>
      <c r="F121" s="215">
        <f>IF(ROW(A4)&lt;=Capacity!$M$16,Capacity!Q20,"")</f>
        <v>0</v>
      </c>
      <c r="G121" s="321">
        <f ca="1">IF(ROW(A4)&lt;=Capacity!$M$16,'Capacity calculation (hide)'!BH115,"")</f>
        <v>52</v>
      </c>
      <c r="H121" s="215">
        <f>IF(ROW(A4)&lt;=Capacity!$M$16,Capacity!T20,"")</f>
        <v>0</v>
      </c>
      <c r="I121" s="217">
        <f ca="1">IF(ROW(A4)&lt;=Capacity!$M$16,'Capacity calculation (hide)'!DK114,"")</f>
        <v>0</v>
      </c>
      <c r="J121" s="218" t="str">
        <f t="shared" ca="1" si="2"/>
        <v>Over</v>
      </c>
    </row>
    <row r="122" spans="2:10" hidden="1" x14ac:dyDescent="0.25">
      <c r="B122" s="218" t="str">
        <f>IF(Capacity!N21=0,"",Capacity!N21)</f>
        <v>a</v>
      </c>
      <c r="C122" s="132"/>
      <c r="D122" s="132"/>
      <c r="E122" s="132"/>
      <c r="F122" s="215">
        <f>IF(ROW(A5)&lt;=Capacity!$M$16,Capacity!Q21,"")</f>
        <v>0</v>
      </c>
      <c r="G122" s="321">
        <f ca="1">IF(ROW(A5)&lt;=Capacity!$M$16,'Capacity calculation (hide)'!BH116,"")</f>
        <v>52</v>
      </c>
      <c r="H122" s="215">
        <f>IF(ROW(A5)&lt;=Capacity!$M$16,Capacity!T21,"")</f>
        <v>0</v>
      </c>
      <c r="I122" s="217">
        <f ca="1">IF(ROW(A5)&lt;=Capacity!$M$16,'Capacity calculation (hide)'!DK115,"")</f>
        <v>0</v>
      </c>
      <c r="J122" s="218" t="str">
        <f t="shared" ca="1" si="2"/>
        <v>Over</v>
      </c>
    </row>
    <row r="123" spans="2:10" hidden="1" x14ac:dyDescent="0.25">
      <c r="B123" s="218" t="str">
        <f>IF(Capacity!N22=0,"",Capacity!N22)</f>
        <v>a</v>
      </c>
      <c r="C123" s="132"/>
      <c r="D123" s="132"/>
      <c r="E123" s="132"/>
      <c r="F123" s="215">
        <f>IF(ROW(A6)&lt;=Capacity!$M$16,Capacity!Q22,"")</f>
        <v>0</v>
      </c>
      <c r="G123" s="321">
        <f ca="1">IF(ROW(A6)&lt;=Capacity!$M$16,'Capacity calculation (hide)'!BH117,"")</f>
        <v>52</v>
      </c>
      <c r="H123" s="215">
        <f>IF(ROW(A6)&lt;=Capacity!$M$16,Capacity!T22,"")</f>
        <v>0</v>
      </c>
      <c r="I123" s="217">
        <f ca="1">IF(ROW(A6)&lt;=Capacity!$M$16,'Capacity calculation (hide)'!DK116,"")</f>
        <v>0</v>
      </c>
      <c r="J123" s="218" t="str">
        <f t="shared" ca="1" si="2"/>
        <v>Over</v>
      </c>
    </row>
    <row r="124" spans="2:10" hidden="1" x14ac:dyDescent="0.25">
      <c r="B124" s="218" t="str">
        <f>IF(Capacity!N23=0,"",Capacity!N23)</f>
        <v>a</v>
      </c>
      <c r="C124" s="132"/>
      <c r="D124" s="132"/>
      <c r="E124" s="132"/>
      <c r="F124" s="215">
        <f>IF(ROW(A7)&lt;=Capacity!$M$16,Capacity!Q23,"")</f>
        <v>0</v>
      </c>
      <c r="G124" s="321">
        <f ca="1">IF(ROW(A7)&lt;=Capacity!$M$16,'Capacity calculation (hide)'!BH118,"")</f>
        <v>52</v>
      </c>
      <c r="H124" s="215">
        <f>IF(ROW(A7)&lt;=Capacity!$M$16,Capacity!T23,"")</f>
        <v>0</v>
      </c>
      <c r="I124" s="217">
        <f ca="1">IF(ROW(A7)&lt;=Capacity!$M$16,'Capacity calculation (hide)'!DK117,"")</f>
        <v>0</v>
      </c>
      <c r="J124" s="218" t="str">
        <f t="shared" ca="1" si="2"/>
        <v>Over</v>
      </c>
    </row>
    <row r="125" spans="2:10" hidden="1" x14ac:dyDescent="0.25">
      <c r="B125" s="218" t="str">
        <f>IF(Capacity!N24=0,"",Capacity!N24)</f>
        <v>a</v>
      </c>
      <c r="C125" s="132"/>
      <c r="D125" s="132"/>
      <c r="E125" s="132"/>
      <c r="F125" s="215">
        <f>IF(ROW(A8)&lt;=Capacity!$M$16,Capacity!Q24,"")</f>
        <v>0</v>
      </c>
      <c r="G125" s="321">
        <f ca="1">IF(ROW(A8)&lt;=Capacity!$M$16,'Capacity calculation (hide)'!BH119,"")</f>
        <v>52</v>
      </c>
      <c r="H125" s="215">
        <f>IF(ROW(A8)&lt;=Capacity!$M$16,Capacity!T24,"")</f>
        <v>0</v>
      </c>
      <c r="I125" s="217">
        <f ca="1">IF(ROW(A8)&lt;=Capacity!$M$16,'Capacity calculation (hide)'!DK118,"")</f>
        <v>0</v>
      </c>
      <c r="J125" s="218" t="str">
        <f t="shared" ca="1" si="2"/>
        <v>Over</v>
      </c>
    </row>
    <row r="126" spans="2:10" hidden="1" x14ac:dyDescent="0.25">
      <c r="B126" s="218" t="str">
        <f>IF(Capacity!N25=0,"",Capacity!N25)</f>
        <v>a</v>
      </c>
      <c r="C126" s="132"/>
      <c r="D126" s="132"/>
      <c r="E126" s="132"/>
      <c r="F126" s="215">
        <f>IF(ROW(A9)&lt;=Capacity!$M$16,Capacity!Q25,"")</f>
        <v>0</v>
      </c>
      <c r="G126" s="321">
        <f ca="1">IF(ROW(A9)&lt;=Capacity!$M$16,'Capacity calculation (hide)'!BH120,"")</f>
        <v>52</v>
      </c>
      <c r="H126" s="215">
        <f>IF(ROW(A9)&lt;=Capacity!$M$16,Capacity!T25,"")</f>
        <v>0</v>
      </c>
      <c r="I126" s="217">
        <f ca="1">IF(ROW(A9)&lt;=Capacity!$M$16,'Capacity calculation (hide)'!DK119,"")</f>
        <v>0</v>
      </c>
      <c r="J126" s="218" t="str">
        <f t="shared" ca="1" si="2"/>
        <v>Over</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34" priority="4">
      <formula>IF($B12="",FALSE,TRUE)</formula>
    </cfRule>
  </conditionalFormatting>
  <conditionalFormatting sqref="B12:B111 F12:I111">
    <cfRule type="expression" dxfId="33" priority="3">
      <formula>IF($B12="",FALSE, TRUE)</formula>
    </cfRule>
  </conditionalFormatting>
  <conditionalFormatting sqref="B118:J217">
    <cfRule type="expression" dxfId="32" priority="2">
      <formula>IF($B118="",FALSE,TRUE)</formula>
    </cfRule>
  </conditionalFormatting>
  <conditionalFormatting sqref="B118:B217 F118:I217">
    <cfRule type="expression" dxfId="31"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BI125" sqref="BI125"/>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(hide)'!DK4</f>
        <v>0</v>
      </c>
      <c r="D4" s="221">
        <f ca="1">'Capacity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7" t="s">
        <v>57</v>
      </c>
      <c r="D10" s="407"/>
      <c r="E10" s="407"/>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7" t="s">
        <v>57</v>
      </c>
      <c r="D11" s="407"/>
      <c r="E11" s="407"/>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9" t="s">
        <v>1210</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0" t="s">
        <v>1211</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1212</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8" t="s">
        <v>1256</v>
      </c>
      <c r="C21" s="401" t="s">
        <v>486</v>
      </c>
      <c r="D21" s="402"/>
      <c r="E21" s="402" t="s">
        <v>483</v>
      </c>
      <c r="F21" s="405"/>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9"/>
      <c r="C22" s="403"/>
      <c r="D22" s="404"/>
      <c r="E22" s="404"/>
      <c r="F22" s="40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00"/>
      <c r="C23" s="304" t="s">
        <v>484</v>
      </c>
      <c r="D23" s="143" t="s">
        <v>485</v>
      </c>
      <c r="E23" s="143" t="s">
        <v>484</v>
      </c>
      <c r="F23" s="282" t="s">
        <v>485</v>
      </c>
      <c r="H23" s="345"/>
      <c r="I23" s="345"/>
      <c r="J23" s="345"/>
      <c r="K23" s="345"/>
      <c r="L23" s="345"/>
      <c r="M23" s="345"/>
      <c r="N23" s="345"/>
      <c r="O23" s="345"/>
      <c r="P23" s="345"/>
      <c r="Q23" s="345"/>
      <c r="R23" s="345"/>
      <c r="S23" s="345"/>
      <c r="T23" s="345"/>
      <c r="U23" s="345"/>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125"/>
      <c r="BI23" s="282" t="s">
        <v>1252</v>
      </c>
      <c r="BJ23" s="125"/>
      <c r="BK23" s="125"/>
      <c r="BL23" s="125"/>
    </row>
    <row r="24" spans="2:64" hidden="1" x14ac:dyDescent="0.25">
      <c r="B24" s="219" t="str">
        <f>IF(Capacity!N17="","",Capacity!N17)</f>
        <v>Ad hoc clinic 1</v>
      </c>
      <c r="C24" s="220">
        <f>IF(B24="","",Capacity!Q17)</f>
        <v>0</v>
      </c>
      <c r="D24" s="310">
        <f>IF(B24="","",Capacity!R17)</f>
        <v>0</v>
      </c>
      <c r="E24" s="220">
        <f>IF(B24="","",IF(COUNTBLANK(H24:BG24)=52,SUM('Capacity calculation (hide)'!H112:BG112),52-COUNTBLANK(H24:BG24)))</f>
        <v>10</v>
      </c>
      <c r="F24" s="311">
        <f>'Capacity calculation (hide)'!BI112</f>
        <v>0</v>
      </c>
      <c r="H24" s="372"/>
      <c r="I24" s="372" t="s">
        <v>1247</v>
      </c>
      <c r="J24" s="372"/>
      <c r="K24" s="372" t="s">
        <v>1247</v>
      </c>
      <c r="L24" s="372"/>
      <c r="M24" s="372" t="s">
        <v>1247</v>
      </c>
      <c r="N24" s="372" t="s">
        <v>1247</v>
      </c>
      <c r="O24" s="372"/>
      <c r="P24" s="372"/>
      <c r="Q24" s="372" t="s">
        <v>1247</v>
      </c>
      <c r="R24" s="372" t="s">
        <v>1247</v>
      </c>
      <c r="S24" s="372"/>
      <c r="T24" s="372"/>
      <c r="U24" s="372" t="s">
        <v>1247</v>
      </c>
      <c r="V24" s="372"/>
      <c r="W24" s="372"/>
      <c r="X24" s="372"/>
      <c r="Y24" s="372"/>
      <c r="Z24" s="372"/>
      <c r="AA24" s="372"/>
      <c r="AB24" s="372"/>
      <c r="AC24" s="372"/>
      <c r="AD24" s="372"/>
      <c r="AE24" s="372"/>
      <c r="AF24" s="372"/>
      <c r="AG24" s="372"/>
      <c r="AH24" s="372"/>
      <c r="AI24" s="372" t="s">
        <v>1247</v>
      </c>
      <c r="AJ24" s="372" t="s">
        <v>1247</v>
      </c>
      <c r="AK24" s="372"/>
      <c r="AL24" s="372"/>
      <c r="AM24" s="372"/>
      <c r="AN24" s="372"/>
      <c r="AO24" s="372"/>
      <c r="AP24" s="372"/>
      <c r="AQ24" s="372"/>
      <c r="AR24" s="372" t="s">
        <v>1247</v>
      </c>
      <c r="AS24" s="372"/>
      <c r="AT24" s="372"/>
      <c r="AU24" s="372"/>
      <c r="AV24" s="372"/>
      <c r="AW24" s="372"/>
      <c r="AX24" s="372"/>
      <c r="AY24" s="372"/>
      <c r="AZ24" s="372"/>
      <c r="BA24" s="372"/>
      <c r="BB24" s="372"/>
      <c r="BC24" s="372"/>
      <c r="BD24" s="372"/>
      <c r="BE24" s="372"/>
      <c r="BF24" s="372"/>
      <c r="BG24" s="372"/>
      <c r="BH24" s="66"/>
      <c r="BI24" s="346"/>
      <c r="BJ24" s="66"/>
      <c r="BK24" s="66"/>
      <c r="BL24" s="66"/>
    </row>
    <row r="25" spans="2:64" hidden="1" x14ac:dyDescent="0.25">
      <c r="B25" s="219" t="str">
        <f>IF(Capacity!N18="","",Capacity!N18)</f>
        <v>a</v>
      </c>
      <c r="C25" s="220">
        <f>IF(B25="","",Capacity!Q18)</f>
        <v>0</v>
      </c>
      <c r="D25" s="310">
        <f>IF(B25="","",Capacity!R18)</f>
        <v>0</v>
      </c>
      <c r="E25" s="220">
        <f>IF(B25="","",IF(COUNTBLANK(H25:BG25)=52,SUM('Capacity calculation (hide)'!H113:BG113),52-COUNTBLANK(H25:BG25)))</f>
        <v>13</v>
      </c>
      <c r="F25" s="311">
        <f>'Capacity calculation (hide)'!BI113</f>
        <v>0</v>
      </c>
      <c r="H25" s="373"/>
      <c r="I25" s="372"/>
      <c r="J25" s="372"/>
      <c r="K25" s="372"/>
      <c r="L25" s="372"/>
      <c r="M25" s="372"/>
      <c r="N25" s="372"/>
      <c r="O25" s="372"/>
      <c r="P25" s="372" t="s">
        <v>1247</v>
      </c>
      <c r="Q25" s="372" t="s">
        <v>1247</v>
      </c>
      <c r="R25" s="372"/>
      <c r="S25" s="372"/>
      <c r="T25" s="372"/>
      <c r="U25" s="372" t="s">
        <v>1247</v>
      </c>
      <c r="V25" s="372"/>
      <c r="W25" s="372"/>
      <c r="X25" s="372"/>
      <c r="Y25" s="372"/>
      <c r="Z25" s="372"/>
      <c r="AA25" s="372"/>
      <c r="AB25" s="372"/>
      <c r="AC25" s="372"/>
      <c r="AD25" s="372"/>
      <c r="AE25" s="372"/>
      <c r="AF25" s="372"/>
      <c r="AG25" s="372" t="s">
        <v>1247</v>
      </c>
      <c r="AH25" s="372" t="s">
        <v>1247</v>
      </c>
      <c r="AI25" s="372" t="s">
        <v>1247</v>
      </c>
      <c r="AJ25" s="372" t="s">
        <v>1247</v>
      </c>
      <c r="AK25" s="372" t="s">
        <v>1247</v>
      </c>
      <c r="AL25" s="372" t="s">
        <v>1247</v>
      </c>
      <c r="AM25" s="372" t="s">
        <v>1247</v>
      </c>
      <c r="AN25" s="372" t="s">
        <v>1247</v>
      </c>
      <c r="AO25" s="372" t="s">
        <v>1247</v>
      </c>
      <c r="AP25" s="372" t="s">
        <v>1247</v>
      </c>
      <c r="AQ25" s="372"/>
      <c r="AR25" s="372"/>
      <c r="AS25" s="372"/>
      <c r="AT25" s="372"/>
      <c r="AU25" s="372"/>
      <c r="AV25" s="372"/>
      <c r="AW25" s="372"/>
      <c r="AX25" s="372"/>
      <c r="AY25" s="372"/>
      <c r="AZ25" s="372"/>
      <c r="BA25" s="372"/>
      <c r="BB25" s="372"/>
      <c r="BC25" s="372"/>
      <c r="BD25" s="372"/>
      <c r="BE25" s="372"/>
      <c r="BF25" s="372"/>
      <c r="BG25" s="374"/>
      <c r="BH25" s="66"/>
      <c r="BI25" s="346" t="s">
        <v>1247</v>
      </c>
    </row>
    <row r="26" spans="2:64" hidden="1" x14ac:dyDescent="0.25">
      <c r="B26" s="219" t="str">
        <f>IF(Capacity!N19="","",Capacity!N19)</f>
        <v>a</v>
      </c>
      <c r="C26" s="220">
        <f>IF(B26="","",Capacity!Q19)</f>
        <v>0</v>
      </c>
      <c r="D26" s="310">
        <f>IF(B26="","",Capacity!R19)</f>
        <v>0</v>
      </c>
      <c r="E26" s="220">
        <f ca="1">IF(B26="","",IF(COUNTBLANK(H26:BG26)=52,SUM('Capacity calculation (hide)'!H114:BG114),52-COUNTBLANK(H26:BG26)))</f>
        <v>52</v>
      </c>
      <c r="F26" s="311">
        <f ca="1">'Capacity calculation (hide)'!BI114</f>
        <v>0</v>
      </c>
      <c r="H26" s="372"/>
      <c r="I26" s="372"/>
      <c r="J26" s="372"/>
      <c r="K26" s="372"/>
      <c r="L26" s="372"/>
      <c r="M26" s="372"/>
      <c r="N26" s="372"/>
      <c r="O26" s="372"/>
      <c r="P26" s="372"/>
      <c r="Q26" s="372"/>
      <c r="R26" s="372"/>
      <c r="S26" s="372"/>
      <c r="T26" s="372"/>
      <c r="U26" s="372"/>
      <c r="V26" s="372"/>
      <c r="W26" s="372"/>
      <c r="X26" s="372"/>
      <c r="Y26" s="372"/>
      <c r="Z26" s="372"/>
      <c r="AA26" s="372"/>
      <c r="AB26" s="372"/>
      <c r="AC26" s="372"/>
      <c r="AD26" s="372"/>
      <c r="AE26" s="372"/>
      <c r="AF26" s="372"/>
      <c r="AG26" s="372"/>
      <c r="AH26" s="372"/>
      <c r="AI26" s="372"/>
      <c r="AJ26" s="372"/>
      <c r="AK26" s="372"/>
      <c r="AL26" s="372"/>
      <c r="AM26" s="372"/>
      <c r="AN26" s="372"/>
      <c r="AO26" s="372"/>
      <c r="AP26" s="372"/>
      <c r="AQ26" s="372"/>
      <c r="AR26" s="372"/>
      <c r="AS26" s="372"/>
      <c r="AT26" s="372"/>
      <c r="AU26" s="372"/>
      <c r="AV26" s="372"/>
      <c r="AW26" s="372"/>
      <c r="AX26" s="372"/>
      <c r="AY26" s="372"/>
      <c r="AZ26" s="372"/>
      <c r="BA26" s="372"/>
      <c r="BB26" s="372"/>
      <c r="BC26" s="372"/>
      <c r="BD26" s="372"/>
      <c r="BE26" s="372"/>
      <c r="BF26" s="372"/>
      <c r="BG26" s="372"/>
      <c r="BH26" s="129"/>
      <c r="BI26" s="346" t="s">
        <v>1247</v>
      </c>
    </row>
    <row r="27" spans="2:64" hidden="1" x14ac:dyDescent="0.25">
      <c r="B27" s="219" t="str">
        <f>IF(Capacity!N20="","",Capacity!N20)</f>
        <v>a</v>
      </c>
      <c r="C27" s="220">
        <f>IF(B27="","",Capacity!Q20)</f>
        <v>0</v>
      </c>
      <c r="D27" s="310">
        <f>IF(B27="","",Capacity!R20)</f>
        <v>0</v>
      </c>
      <c r="E27" s="220">
        <f ca="1">IF(B27="","",IF(COUNTBLANK(H27:BG27)=52,SUM('Capacity calculation (hide)'!H115:BG115),52-COUNTBLANK(H27:BG27)))</f>
        <v>52</v>
      </c>
      <c r="F27" s="311">
        <f ca="1">'Capacity calculation (hide)'!BI115</f>
        <v>0</v>
      </c>
      <c r="H27" s="372"/>
      <c r="I27" s="372"/>
      <c r="J27" s="372"/>
      <c r="K27" s="372"/>
      <c r="L27" s="372"/>
      <c r="M27" s="372"/>
      <c r="N27" s="372"/>
      <c r="O27" s="372"/>
      <c r="P27" s="372"/>
      <c r="Q27" s="372"/>
      <c r="R27" s="372"/>
      <c r="S27" s="372"/>
      <c r="T27" s="372"/>
      <c r="U27" s="372"/>
      <c r="V27" s="372"/>
      <c r="W27" s="372"/>
      <c r="X27" s="372"/>
      <c r="Y27" s="372"/>
      <c r="Z27" s="372"/>
      <c r="AA27" s="372"/>
      <c r="AB27" s="372"/>
      <c r="AC27" s="372"/>
      <c r="AD27" s="371"/>
      <c r="AE27" s="371"/>
      <c r="AF27" s="371"/>
      <c r="AG27" s="371"/>
      <c r="AH27" s="371"/>
      <c r="AI27" s="371"/>
      <c r="AJ27" s="371"/>
      <c r="AK27" s="371"/>
      <c r="AL27" s="371"/>
      <c r="AM27" s="371"/>
      <c r="AN27" s="371"/>
      <c r="AO27" s="371"/>
      <c r="AP27" s="371"/>
      <c r="AQ27" s="371"/>
      <c r="AR27" s="371"/>
      <c r="AS27" s="371"/>
      <c r="AT27" s="371"/>
      <c r="AU27" s="371"/>
      <c r="AV27" s="371"/>
      <c r="AW27" s="371"/>
      <c r="AX27" s="371"/>
      <c r="AY27" s="371"/>
      <c r="AZ27" s="371"/>
      <c r="BA27" s="371"/>
      <c r="BB27" s="371"/>
      <c r="BC27" s="371"/>
      <c r="BD27" s="371"/>
      <c r="BE27" s="371"/>
      <c r="BF27" s="371"/>
      <c r="BG27" s="371"/>
      <c r="BI27" s="346" t="s">
        <v>1247</v>
      </c>
    </row>
    <row r="28" spans="2:64" hidden="1" x14ac:dyDescent="0.25">
      <c r="B28" s="219" t="str">
        <f>IF(Capacity!N21="","",Capacity!N21)</f>
        <v>a</v>
      </c>
      <c r="C28" s="220">
        <f>IF(B28="","",Capacity!Q21)</f>
        <v>0</v>
      </c>
      <c r="D28" s="310">
        <f>IF(B28="","",Capacity!R21)</f>
        <v>0</v>
      </c>
      <c r="E28" s="220">
        <f ca="1">IF(B28="","",IF(COUNTBLANK(H28:BG28)=52,SUM('Capacity calculation (hide)'!H116:BG116),52-COUNTBLANK(H28:BG28)))</f>
        <v>52</v>
      </c>
      <c r="F28" s="311">
        <f ca="1">'Capacity calculation (hide)'!BI116</f>
        <v>0</v>
      </c>
      <c r="H28" s="372"/>
      <c r="I28" s="372"/>
      <c r="J28" s="372"/>
      <c r="K28" s="372"/>
      <c r="L28" s="372"/>
      <c r="M28" s="372"/>
      <c r="N28" s="372"/>
      <c r="O28" s="372"/>
      <c r="P28" s="372"/>
      <c r="Q28" s="372"/>
      <c r="R28" s="372"/>
      <c r="S28" s="372"/>
      <c r="T28" s="372"/>
      <c r="U28" s="372"/>
      <c r="V28" s="372"/>
      <c r="W28" s="372"/>
      <c r="X28" s="372"/>
      <c r="Y28" s="372"/>
      <c r="Z28" s="372"/>
      <c r="AA28" s="372"/>
      <c r="AB28" s="372"/>
      <c r="AC28" s="372"/>
      <c r="AD28" s="371"/>
      <c r="AE28" s="371"/>
      <c r="AF28" s="371"/>
      <c r="AG28" s="371"/>
      <c r="AH28" s="371"/>
      <c r="AI28" s="371"/>
      <c r="AJ28" s="371"/>
      <c r="AK28" s="371"/>
      <c r="AL28" s="371"/>
      <c r="AM28" s="371"/>
      <c r="AN28" s="371"/>
      <c r="AO28" s="371"/>
      <c r="AP28" s="371"/>
      <c r="AQ28" s="371"/>
      <c r="AR28" s="371"/>
      <c r="AS28" s="371"/>
      <c r="AT28" s="371"/>
      <c r="AU28" s="371"/>
      <c r="AV28" s="371"/>
      <c r="AW28" s="371"/>
      <c r="AX28" s="371"/>
      <c r="AY28" s="371"/>
      <c r="AZ28" s="371"/>
      <c r="BA28" s="371"/>
      <c r="BB28" s="371"/>
      <c r="BC28" s="371"/>
      <c r="BD28" s="371"/>
      <c r="BE28" s="371"/>
      <c r="BF28" s="371"/>
      <c r="BG28" s="371"/>
      <c r="BI28" s="346" t="s">
        <v>1247</v>
      </c>
    </row>
    <row r="29" spans="2:64" hidden="1" x14ac:dyDescent="0.25">
      <c r="B29" s="219" t="str">
        <f>IF(Capacity!N22="","",Capacity!N22)</f>
        <v>a</v>
      </c>
      <c r="C29" s="220">
        <f>IF(B29="","",Capacity!Q22)</f>
        <v>0</v>
      </c>
      <c r="D29" s="310">
        <f>IF(B29="","",Capacity!R22)</f>
        <v>0</v>
      </c>
      <c r="E29" s="220">
        <f ca="1">IF(B29="","",IF(COUNTBLANK(H29:BG29)=52,SUM('Capacity calculation (hide)'!H117:BG117),52-COUNTBLANK(H29:BG29)))</f>
        <v>52</v>
      </c>
      <c r="F29" s="311">
        <f ca="1">'Capacity calculation (hide)'!BI117</f>
        <v>0</v>
      </c>
      <c r="H29" s="372"/>
      <c r="I29" s="372"/>
      <c r="J29" s="372"/>
      <c r="K29" s="372"/>
      <c r="L29" s="372"/>
      <c r="M29" s="372"/>
      <c r="N29" s="372"/>
      <c r="O29" s="372"/>
      <c r="P29" s="372"/>
      <c r="Q29" s="372"/>
      <c r="R29" s="372"/>
      <c r="S29" s="372"/>
      <c r="T29" s="372"/>
      <c r="U29" s="372"/>
      <c r="V29" s="372"/>
      <c r="W29" s="372"/>
      <c r="X29" s="372"/>
      <c r="Y29" s="372"/>
      <c r="Z29" s="372"/>
      <c r="AA29" s="372"/>
      <c r="AB29" s="372"/>
      <c r="AC29" s="372"/>
      <c r="AD29" s="371"/>
      <c r="AE29" s="371"/>
      <c r="AF29" s="371"/>
      <c r="AG29" s="371"/>
      <c r="AH29" s="371"/>
      <c r="AI29" s="371"/>
      <c r="AJ29" s="371"/>
      <c r="AK29" s="371"/>
      <c r="AL29" s="371"/>
      <c r="AM29" s="371"/>
      <c r="AN29" s="371"/>
      <c r="AO29" s="371"/>
      <c r="AP29" s="371"/>
      <c r="AQ29" s="371"/>
      <c r="AR29" s="371"/>
      <c r="AS29" s="371"/>
      <c r="AT29" s="371"/>
      <c r="AU29" s="371"/>
      <c r="AV29" s="371"/>
      <c r="AW29" s="371"/>
      <c r="AX29" s="371"/>
      <c r="AY29" s="371"/>
      <c r="AZ29" s="371"/>
      <c r="BA29" s="371"/>
      <c r="BB29" s="371"/>
      <c r="BC29" s="371"/>
      <c r="BD29" s="371"/>
      <c r="BE29" s="371"/>
      <c r="BF29" s="371"/>
      <c r="BG29" s="371"/>
      <c r="BI29" s="346" t="s">
        <v>1247</v>
      </c>
    </row>
    <row r="30" spans="2:64" hidden="1" x14ac:dyDescent="0.25">
      <c r="B30" s="219" t="str">
        <f>IF(Capacity!N23="","",Capacity!N23)</f>
        <v>a</v>
      </c>
      <c r="C30" s="220">
        <f>IF(B30="","",Capacity!Q23)</f>
        <v>0</v>
      </c>
      <c r="D30" s="310">
        <f>IF(B30="","",Capacity!R23)</f>
        <v>0</v>
      </c>
      <c r="E30" s="220">
        <f ca="1">IF(B30="","",IF(COUNTBLANK(H30:BG30)=52,SUM('Capacity calculation (hide)'!H118:BG118),52-COUNTBLANK(H30:BG30)))</f>
        <v>52</v>
      </c>
      <c r="F30" s="311">
        <f ca="1">'Capacity calculation (hide)'!BI118</f>
        <v>0</v>
      </c>
      <c r="H30" s="372"/>
      <c r="I30" s="372"/>
      <c r="J30" s="372"/>
      <c r="K30" s="372"/>
      <c r="L30" s="372"/>
      <c r="M30" s="372"/>
      <c r="N30" s="372"/>
      <c r="O30" s="372"/>
      <c r="P30" s="372"/>
      <c r="Q30" s="372"/>
      <c r="R30" s="372"/>
      <c r="S30" s="372"/>
      <c r="T30" s="372"/>
      <c r="U30" s="372"/>
      <c r="V30" s="372"/>
      <c r="W30" s="372"/>
      <c r="X30" s="372"/>
      <c r="Y30" s="372"/>
      <c r="Z30" s="372"/>
      <c r="AA30" s="372"/>
      <c r="AB30" s="372"/>
      <c r="AC30" s="372"/>
      <c r="AD30" s="371"/>
      <c r="AE30" s="371"/>
      <c r="AF30" s="371"/>
      <c r="AG30" s="371"/>
      <c r="AH30" s="371"/>
      <c r="AI30" s="371"/>
      <c r="AJ30" s="371"/>
      <c r="AK30" s="371"/>
      <c r="AL30" s="371"/>
      <c r="AM30" s="371"/>
      <c r="AN30" s="371"/>
      <c r="AO30" s="371"/>
      <c r="AP30" s="371"/>
      <c r="AQ30" s="371"/>
      <c r="AR30" s="371"/>
      <c r="AS30" s="371"/>
      <c r="AT30" s="371"/>
      <c r="AU30" s="371"/>
      <c r="AV30" s="371"/>
      <c r="AW30" s="371"/>
      <c r="AX30" s="371"/>
      <c r="AY30" s="371"/>
      <c r="AZ30" s="371"/>
      <c r="BA30" s="371"/>
      <c r="BB30" s="371"/>
      <c r="BC30" s="371"/>
      <c r="BD30" s="371"/>
      <c r="BE30" s="371"/>
      <c r="BF30" s="371"/>
      <c r="BG30" s="371"/>
      <c r="BI30" s="346" t="s">
        <v>1247</v>
      </c>
    </row>
    <row r="31" spans="2:64" hidden="1" x14ac:dyDescent="0.25">
      <c r="B31" s="219" t="str">
        <f>IF(Capacity!N24="","",Capacity!N24)</f>
        <v>a</v>
      </c>
      <c r="C31" s="220">
        <f>IF(B31="","",Capacity!Q24)</f>
        <v>0</v>
      </c>
      <c r="D31" s="310">
        <f>IF(B31="","",Capacity!R24)</f>
        <v>0</v>
      </c>
      <c r="E31" s="220">
        <f ca="1">IF(B31="","",IF(COUNTBLANK(H31:BG31)=52,SUM('Capacity calculation (hide)'!H119:BG119),52-COUNTBLANK(H31:BG31)))</f>
        <v>52</v>
      </c>
      <c r="F31" s="311">
        <f ca="1">'Capacity calculation (hide)'!BI119</f>
        <v>0</v>
      </c>
      <c r="H31" s="372"/>
      <c r="I31" s="372"/>
      <c r="J31" s="372"/>
      <c r="K31" s="372"/>
      <c r="L31" s="372"/>
      <c r="M31" s="372"/>
      <c r="N31" s="372"/>
      <c r="O31" s="372"/>
      <c r="P31" s="372"/>
      <c r="Q31" s="372"/>
      <c r="R31" s="372"/>
      <c r="S31" s="372"/>
      <c r="T31" s="372"/>
      <c r="U31" s="372"/>
      <c r="V31" s="372"/>
      <c r="W31" s="372"/>
      <c r="X31" s="372"/>
      <c r="Y31" s="372"/>
      <c r="Z31" s="372"/>
      <c r="AA31" s="372"/>
      <c r="AB31" s="372"/>
      <c r="AC31" s="372"/>
      <c r="AD31" s="371"/>
      <c r="AE31" s="371"/>
      <c r="AF31" s="371"/>
      <c r="AG31" s="371"/>
      <c r="AH31" s="371"/>
      <c r="AI31" s="371"/>
      <c r="AJ31" s="371"/>
      <c r="AK31" s="371"/>
      <c r="AL31" s="371"/>
      <c r="AM31" s="371"/>
      <c r="AN31" s="371"/>
      <c r="AO31" s="371"/>
      <c r="AP31" s="371"/>
      <c r="AQ31" s="371"/>
      <c r="AR31" s="371"/>
      <c r="AS31" s="371"/>
      <c r="AT31" s="371"/>
      <c r="AU31" s="371"/>
      <c r="AV31" s="371"/>
      <c r="AW31" s="371"/>
      <c r="AX31" s="371"/>
      <c r="AY31" s="371"/>
      <c r="AZ31" s="371"/>
      <c r="BA31" s="371"/>
      <c r="BB31" s="371"/>
      <c r="BC31" s="371"/>
      <c r="BD31" s="371"/>
      <c r="BE31" s="371"/>
      <c r="BF31" s="371"/>
      <c r="BG31" s="371"/>
      <c r="BI31" s="346" t="s">
        <v>1247</v>
      </c>
    </row>
    <row r="32" spans="2:64" hidden="1" x14ac:dyDescent="0.25">
      <c r="B32" s="219" t="str">
        <f>IF(Capacity!N25="","",Capacity!N25)</f>
        <v>a</v>
      </c>
      <c r="C32" s="220">
        <f>IF(B32="","",Capacity!Q25)</f>
        <v>0</v>
      </c>
      <c r="D32" s="310">
        <f>IF(B32="","",Capacity!R25)</f>
        <v>0</v>
      </c>
      <c r="E32" s="220">
        <f ca="1">IF(B32="","",IF(COUNTBLANK(H32:BG32)=52,SUM('Capacity calculation (hide)'!H120:BG120),52-COUNTBLANK(H32:BG32)))</f>
        <v>52</v>
      </c>
      <c r="F32" s="311">
        <f ca="1">'Capacity calculation (hide)'!BI120</f>
        <v>0</v>
      </c>
      <c r="H32" s="372"/>
      <c r="I32" s="372"/>
      <c r="J32" s="372"/>
      <c r="K32" s="372"/>
      <c r="L32" s="372"/>
      <c r="M32" s="372"/>
      <c r="N32" s="372"/>
      <c r="O32" s="372"/>
      <c r="P32" s="372"/>
      <c r="Q32" s="372"/>
      <c r="R32" s="372"/>
      <c r="S32" s="372"/>
      <c r="T32" s="372"/>
      <c r="U32" s="372"/>
      <c r="V32" s="372"/>
      <c r="W32" s="372"/>
      <c r="X32" s="372"/>
      <c r="Y32" s="372"/>
      <c r="Z32" s="372"/>
      <c r="AA32" s="372"/>
      <c r="AB32" s="372"/>
      <c r="AC32" s="372"/>
      <c r="AD32" s="371"/>
      <c r="AE32" s="371"/>
      <c r="AF32" s="371"/>
      <c r="AG32" s="371"/>
      <c r="AH32" s="371"/>
      <c r="AI32" s="371"/>
      <c r="AJ32" s="371"/>
      <c r="AK32" s="371"/>
      <c r="AL32" s="371"/>
      <c r="AM32" s="371"/>
      <c r="AN32" s="371"/>
      <c r="AO32" s="371"/>
      <c r="AP32" s="371"/>
      <c r="AQ32" s="371"/>
      <c r="AR32" s="371"/>
      <c r="AS32" s="371"/>
      <c r="AT32" s="371"/>
      <c r="AU32" s="371"/>
      <c r="AV32" s="371"/>
      <c r="AW32" s="371"/>
      <c r="AX32" s="371"/>
      <c r="AY32" s="371"/>
      <c r="AZ32" s="371"/>
      <c r="BA32" s="371"/>
      <c r="BB32" s="371"/>
      <c r="BC32" s="371"/>
      <c r="BD32" s="371"/>
      <c r="BE32" s="371"/>
      <c r="BF32" s="371"/>
      <c r="BG32" s="371"/>
      <c r="BI32" s="346" t="s">
        <v>1247</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72"/>
      <c r="I33" s="372"/>
      <c r="J33" s="372"/>
      <c r="K33" s="372"/>
      <c r="L33" s="372"/>
      <c r="M33" s="372"/>
      <c r="N33" s="372"/>
      <c r="O33" s="372"/>
      <c r="P33" s="372"/>
      <c r="Q33" s="372"/>
      <c r="R33" s="372"/>
      <c r="S33" s="372"/>
      <c r="T33" s="372"/>
      <c r="U33" s="372"/>
      <c r="V33" s="372"/>
      <c r="W33" s="372"/>
      <c r="X33" s="372"/>
      <c r="Y33" s="372"/>
      <c r="Z33" s="372"/>
      <c r="AA33" s="372"/>
      <c r="AB33" s="372"/>
      <c r="AC33" s="372"/>
      <c r="AD33" s="371"/>
      <c r="AE33" s="371"/>
      <c r="AF33" s="371"/>
      <c r="AG33" s="371"/>
      <c r="AH33" s="371"/>
      <c r="AI33" s="371"/>
      <c r="AJ33" s="371"/>
      <c r="AK33" s="371"/>
      <c r="AL33" s="371"/>
      <c r="AM33" s="371"/>
      <c r="AN33" s="371"/>
      <c r="AO33" s="371"/>
      <c r="AP33" s="371"/>
      <c r="AQ33" s="371"/>
      <c r="AR33" s="371"/>
      <c r="AS33" s="371"/>
      <c r="AT33" s="371"/>
      <c r="AU33" s="371"/>
      <c r="AV33" s="371"/>
      <c r="AW33" s="371"/>
      <c r="AX33" s="371"/>
      <c r="AY33" s="371"/>
      <c r="AZ33" s="371"/>
      <c r="BA33" s="371"/>
      <c r="BB33" s="371"/>
      <c r="BC33" s="371"/>
      <c r="BD33" s="371"/>
      <c r="BE33" s="371"/>
      <c r="BF33" s="371"/>
      <c r="BG33" s="371"/>
      <c r="BI33" s="346" t="s">
        <v>1247</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71"/>
      <c r="I34" s="371"/>
      <c r="J34" s="375"/>
      <c r="K34" s="375"/>
      <c r="L34" s="375"/>
      <c r="M34" s="375"/>
      <c r="N34" s="375"/>
      <c r="O34" s="375"/>
      <c r="P34" s="375"/>
      <c r="Q34" s="375"/>
      <c r="R34" s="375"/>
      <c r="S34" s="375"/>
      <c r="T34" s="375"/>
      <c r="U34" s="375"/>
      <c r="V34" s="375"/>
      <c r="W34" s="375"/>
      <c r="X34" s="375"/>
      <c r="Y34" s="375"/>
      <c r="Z34" s="375"/>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375"/>
      <c r="BA34" s="375"/>
      <c r="BB34" s="375"/>
      <c r="BC34" s="375"/>
      <c r="BD34" s="375"/>
      <c r="BE34" s="375"/>
      <c r="BF34" s="375"/>
      <c r="BG34" s="371"/>
      <c r="BI34" s="346" t="s">
        <v>1247</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72"/>
      <c r="I35" s="372"/>
      <c r="J35" s="372"/>
      <c r="K35" s="372"/>
      <c r="L35" s="372"/>
      <c r="M35" s="372"/>
      <c r="N35" s="372"/>
      <c r="O35" s="372"/>
      <c r="P35" s="372"/>
      <c r="Q35" s="372"/>
      <c r="R35" s="372"/>
      <c r="S35" s="372"/>
      <c r="T35" s="372"/>
      <c r="U35" s="372"/>
      <c r="V35" s="372"/>
      <c r="W35" s="372"/>
      <c r="X35" s="372"/>
      <c r="Y35" s="372"/>
      <c r="Z35" s="372"/>
      <c r="AA35" s="372"/>
      <c r="AB35" s="372"/>
      <c r="AC35" s="372"/>
      <c r="AD35" s="372"/>
      <c r="AE35" s="372"/>
      <c r="AF35" s="372"/>
      <c r="AG35" s="372"/>
      <c r="AH35" s="372"/>
      <c r="AI35" s="372"/>
      <c r="AJ35" s="372"/>
      <c r="AK35" s="372"/>
      <c r="AL35" s="372"/>
      <c r="AM35" s="372"/>
      <c r="AN35" s="372"/>
      <c r="AO35" s="372"/>
      <c r="AP35" s="372"/>
      <c r="AQ35" s="372"/>
      <c r="AR35" s="372"/>
      <c r="AS35" s="372"/>
      <c r="AT35" s="372"/>
      <c r="AU35" s="372"/>
      <c r="AV35" s="372"/>
      <c r="AW35" s="372"/>
      <c r="AX35" s="372"/>
      <c r="AY35" s="372"/>
      <c r="AZ35" s="372"/>
      <c r="BA35" s="372"/>
      <c r="BB35" s="372"/>
      <c r="BC35" s="372"/>
      <c r="BD35" s="372"/>
      <c r="BE35" s="372"/>
      <c r="BF35" s="372"/>
      <c r="BG35" s="372"/>
      <c r="BI35" s="346" t="s">
        <v>1247</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72"/>
      <c r="I36" s="372"/>
      <c r="J36" s="372"/>
      <c r="K36" s="372"/>
      <c r="L36" s="372"/>
      <c r="M36" s="372"/>
      <c r="N36" s="372"/>
      <c r="O36" s="372"/>
      <c r="P36" s="372"/>
      <c r="Q36" s="372"/>
      <c r="R36" s="372"/>
      <c r="S36" s="372"/>
      <c r="T36" s="372"/>
      <c r="U36" s="372"/>
      <c r="V36" s="372"/>
      <c r="W36" s="372"/>
      <c r="X36" s="372"/>
      <c r="Y36" s="372"/>
      <c r="Z36" s="372"/>
      <c r="AA36" s="372"/>
      <c r="AB36" s="372"/>
      <c r="AC36" s="372"/>
      <c r="AD36" s="372"/>
      <c r="AE36" s="372"/>
      <c r="AF36" s="372"/>
      <c r="AG36" s="372"/>
      <c r="AH36" s="372"/>
      <c r="AI36" s="372"/>
      <c r="AJ36" s="372"/>
      <c r="AK36" s="372"/>
      <c r="AL36" s="372"/>
      <c r="AM36" s="372"/>
      <c r="AN36" s="372"/>
      <c r="AO36" s="372"/>
      <c r="AP36" s="372"/>
      <c r="AQ36" s="372"/>
      <c r="AR36" s="372"/>
      <c r="AS36" s="372"/>
      <c r="AT36" s="372"/>
      <c r="AU36" s="372"/>
      <c r="AV36" s="372"/>
      <c r="AW36" s="372"/>
      <c r="AX36" s="372"/>
      <c r="AY36" s="372"/>
      <c r="AZ36" s="372"/>
      <c r="BA36" s="372"/>
      <c r="BB36" s="372"/>
      <c r="BC36" s="372"/>
      <c r="BD36" s="372"/>
      <c r="BE36" s="372"/>
      <c r="BF36" s="372"/>
      <c r="BG36" s="372"/>
      <c r="BI36" s="346" t="s">
        <v>1247</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71"/>
      <c r="I37" s="371"/>
      <c r="J37" s="371"/>
      <c r="K37" s="371"/>
      <c r="L37" s="371"/>
      <c r="M37" s="371"/>
      <c r="N37" s="371"/>
      <c r="O37" s="371"/>
      <c r="P37" s="371"/>
      <c r="Q37" s="371"/>
      <c r="R37" s="371"/>
      <c r="S37" s="371"/>
      <c r="T37" s="371"/>
      <c r="U37" s="371"/>
      <c r="V37" s="371"/>
      <c r="W37" s="371"/>
      <c r="X37" s="371"/>
      <c r="Y37" s="371"/>
      <c r="Z37" s="371"/>
      <c r="AA37" s="371"/>
      <c r="AB37" s="371"/>
      <c r="AC37" s="371"/>
      <c r="AD37" s="371"/>
      <c r="AE37" s="371"/>
      <c r="AF37" s="371"/>
      <c r="AG37" s="371"/>
      <c r="AH37" s="371"/>
      <c r="AI37" s="371"/>
      <c r="AJ37" s="371"/>
      <c r="AK37" s="371"/>
      <c r="AL37" s="371"/>
      <c r="AM37" s="371"/>
      <c r="AN37" s="371"/>
      <c r="AO37" s="371"/>
      <c r="AP37" s="371"/>
      <c r="AQ37" s="371"/>
      <c r="AR37" s="371"/>
      <c r="AS37" s="371"/>
      <c r="AT37" s="371"/>
      <c r="AU37" s="371"/>
      <c r="AV37" s="371"/>
      <c r="AW37" s="371"/>
      <c r="AX37" s="371"/>
      <c r="AY37" s="371"/>
      <c r="AZ37" s="371"/>
      <c r="BA37" s="371"/>
      <c r="BB37" s="371"/>
      <c r="BC37" s="371"/>
      <c r="BD37" s="371"/>
      <c r="BE37" s="371"/>
      <c r="BF37" s="371"/>
      <c r="BG37" s="371"/>
      <c r="BI37" s="346" t="s">
        <v>1247</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71"/>
      <c r="I38" s="371"/>
      <c r="J38" s="371"/>
      <c r="K38" s="371"/>
      <c r="L38" s="371"/>
      <c r="M38" s="371"/>
      <c r="N38" s="371"/>
      <c r="O38" s="371"/>
      <c r="P38" s="371"/>
      <c r="Q38" s="371"/>
      <c r="R38" s="371"/>
      <c r="S38" s="371"/>
      <c r="T38" s="371"/>
      <c r="U38" s="371"/>
      <c r="V38" s="371"/>
      <c r="W38" s="371"/>
      <c r="X38" s="371"/>
      <c r="Y38" s="371"/>
      <c r="Z38" s="371"/>
      <c r="AA38" s="371"/>
      <c r="AB38" s="371"/>
      <c r="AC38" s="371"/>
      <c r="AD38" s="371"/>
      <c r="AE38" s="371"/>
      <c r="AF38" s="371"/>
      <c r="AG38" s="371"/>
      <c r="AH38" s="371"/>
      <c r="AI38" s="371"/>
      <c r="AJ38" s="371"/>
      <c r="AK38" s="371"/>
      <c r="AL38" s="371"/>
      <c r="AM38" s="371"/>
      <c r="AN38" s="371"/>
      <c r="AO38" s="371"/>
      <c r="AP38" s="371"/>
      <c r="AQ38" s="371"/>
      <c r="AR38" s="371"/>
      <c r="AS38" s="371"/>
      <c r="AT38" s="371"/>
      <c r="AU38" s="371"/>
      <c r="AV38" s="371"/>
      <c r="AW38" s="371"/>
      <c r="AX38" s="371"/>
      <c r="AY38" s="371"/>
      <c r="AZ38" s="371"/>
      <c r="BA38" s="371"/>
      <c r="BB38" s="371"/>
      <c r="BC38" s="371"/>
      <c r="BD38" s="371"/>
      <c r="BE38" s="371"/>
      <c r="BF38" s="371"/>
      <c r="BG38" s="371"/>
      <c r="BI38" s="346" t="s">
        <v>1247</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71"/>
      <c r="I39" s="371"/>
      <c r="J39" s="371"/>
      <c r="K39" s="371"/>
      <c r="L39" s="371"/>
      <c r="M39" s="371"/>
      <c r="N39" s="371"/>
      <c r="O39" s="371"/>
      <c r="P39" s="371"/>
      <c r="Q39" s="371"/>
      <c r="R39" s="371"/>
      <c r="S39" s="371"/>
      <c r="T39" s="371"/>
      <c r="U39" s="371"/>
      <c r="V39" s="371"/>
      <c r="W39" s="371"/>
      <c r="X39" s="371"/>
      <c r="Y39" s="371"/>
      <c r="Z39" s="371"/>
      <c r="AA39" s="371"/>
      <c r="AB39" s="371"/>
      <c r="AC39" s="371"/>
      <c r="AD39" s="371"/>
      <c r="AE39" s="371"/>
      <c r="AF39" s="371"/>
      <c r="AG39" s="371"/>
      <c r="AH39" s="371"/>
      <c r="AI39" s="371"/>
      <c r="AJ39" s="371"/>
      <c r="AK39" s="371"/>
      <c r="AL39" s="371"/>
      <c r="AM39" s="371"/>
      <c r="AN39" s="371"/>
      <c r="AO39" s="371"/>
      <c r="AP39" s="371"/>
      <c r="AQ39" s="371"/>
      <c r="AR39" s="371"/>
      <c r="AS39" s="371"/>
      <c r="AT39" s="371"/>
      <c r="AU39" s="371"/>
      <c r="AV39" s="371"/>
      <c r="AW39" s="371"/>
      <c r="AX39" s="371"/>
      <c r="AY39" s="371"/>
      <c r="AZ39" s="371"/>
      <c r="BA39" s="371"/>
      <c r="BB39" s="371"/>
      <c r="BC39" s="371"/>
      <c r="BD39" s="371"/>
      <c r="BE39" s="371"/>
      <c r="BF39" s="371"/>
      <c r="BG39" s="371"/>
      <c r="BI39" s="346" t="s">
        <v>1247</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71"/>
      <c r="I40" s="371"/>
      <c r="J40" s="371"/>
      <c r="K40" s="371"/>
      <c r="L40" s="371"/>
      <c r="M40" s="371"/>
      <c r="N40" s="371"/>
      <c r="O40" s="371"/>
      <c r="P40" s="371"/>
      <c r="Q40" s="371"/>
      <c r="R40" s="371"/>
      <c r="S40" s="371"/>
      <c r="T40" s="371"/>
      <c r="U40" s="371"/>
      <c r="V40" s="371"/>
      <c r="W40" s="371"/>
      <c r="X40" s="371"/>
      <c r="Y40" s="371"/>
      <c r="Z40" s="371"/>
      <c r="AA40" s="371"/>
      <c r="AB40" s="371"/>
      <c r="AC40" s="371"/>
      <c r="AD40" s="371"/>
      <c r="AE40" s="371"/>
      <c r="AF40" s="371"/>
      <c r="AG40" s="371"/>
      <c r="AH40" s="371"/>
      <c r="AI40" s="371"/>
      <c r="AJ40" s="371"/>
      <c r="AK40" s="371"/>
      <c r="AL40" s="371"/>
      <c r="AM40" s="371"/>
      <c r="AN40" s="371"/>
      <c r="AO40" s="371"/>
      <c r="AP40" s="371"/>
      <c r="AQ40" s="371"/>
      <c r="AR40" s="371"/>
      <c r="AS40" s="371"/>
      <c r="AT40" s="371"/>
      <c r="AU40" s="371"/>
      <c r="AV40" s="371"/>
      <c r="AW40" s="371"/>
      <c r="AX40" s="371"/>
      <c r="AY40" s="371"/>
      <c r="AZ40" s="371"/>
      <c r="BA40" s="371"/>
      <c r="BB40" s="371"/>
      <c r="BC40" s="371"/>
      <c r="BD40" s="371"/>
      <c r="BE40" s="371"/>
      <c r="BF40" s="371"/>
      <c r="BG40" s="371"/>
      <c r="BI40" s="346" t="s">
        <v>1247</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71"/>
      <c r="I41" s="371"/>
      <c r="J41" s="371"/>
      <c r="K41" s="371"/>
      <c r="L41" s="371"/>
      <c r="M41" s="371"/>
      <c r="N41" s="371"/>
      <c r="O41" s="371"/>
      <c r="P41" s="371"/>
      <c r="Q41" s="371"/>
      <c r="R41" s="371"/>
      <c r="S41" s="371"/>
      <c r="T41" s="371"/>
      <c r="U41" s="371"/>
      <c r="V41" s="371"/>
      <c r="W41" s="371"/>
      <c r="X41" s="371"/>
      <c r="Y41" s="371"/>
      <c r="Z41" s="371"/>
      <c r="AA41" s="371"/>
      <c r="AB41" s="371"/>
      <c r="AC41" s="371"/>
      <c r="AD41" s="371"/>
      <c r="AE41" s="371"/>
      <c r="AF41" s="371"/>
      <c r="AG41" s="371"/>
      <c r="AH41" s="371"/>
      <c r="AI41" s="371"/>
      <c r="AJ41" s="371"/>
      <c r="AK41" s="371"/>
      <c r="AL41" s="371"/>
      <c r="AM41" s="371"/>
      <c r="AN41" s="371"/>
      <c r="AO41" s="371"/>
      <c r="AP41" s="371"/>
      <c r="AQ41" s="371"/>
      <c r="AR41" s="371"/>
      <c r="AS41" s="371"/>
      <c r="AT41" s="371"/>
      <c r="AU41" s="371"/>
      <c r="AV41" s="371"/>
      <c r="AW41" s="371"/>
      <c r="AX41" s="371"/>
      <c r="AY41" s="371"/>
      <c r="AZ41" s="371"/>
      <c r="BA41" s="371"/>
      <c r="BB41" s="371"/>
      <c r="BC41" s="371"/>
      <c r="BD41" s="371"/>
      <c r="BE41" s="371"/>
      <c r="BF41" s="371"/>
      <c r="BG41" s="371"/>
      <c r="BI41" s="346" t="s">
        <v>1247</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71"/>
      <c r="I42" s="371"/>
      <c r="J42" s="371"/>
      <c r="K42" s="371"/>
      <c r="L42" s="371"/>
      <c r="M42" s="371"/>
      <c r="N42" s="371"/>
      <c r="O42" s="371"/>
      <c r="P42" s="371"/>
      <c r="Q42" s="371"/>
      <c r="R42" s="371"/>
      <c r="S42" s="371"/>
      <c r="T42" s="371"/>
      <c r="U42" s="371"/>
      <c r="V42" s="371"/>
      <c r="W42" s="371"/>
      <c r="X42" s="371"/>
      <c r="Y42" s="371"/>
      <c r="Z42" s="371"/>
      <c r="AA42" s="371"/>
      <c r="AB42" s="371"/>
      <c r="AC42" s="371"/>
      <c r="AD42" s="371"/>
      <c r="AE42" s="371"/>
      <c r="AF42" s="371"/>
      <c r="AG42" s="371"/>
      <c r="AH42" s="371"/>
      <c r="AI42" s="371"/>
      <c r="AJ42" s="371"/>
      <c r="AK42" s="371"/>
      <c r="AL42" s="371"/>
      <c r="AM42" s="371"/>
      <c r="AN42" s="371"/>
      <c r="AO42" s="371"/>
      <c r="AP42" s="371"/>
      <c r="AQ42" s="371"/>
      <c r="AR42" s="371"/>
      <c r="AS42" s="371"/>
      <c r="AT42" s="371"/>
      <c r="AU42" s="371"/>
      <c r="AV42" s="371"/>
      <c r="AW42" s="371"/>
      <c r="AX42" s="371"/>
      <c r="AY42" s="371"/>
      <c r="AZ42" s="371"/>
      <c r="BA42" s="371"/>
      <c r="BB42" s="371"/>
      <c r="BC42" s="371"/>
      <c r="BD42" s="371"/>
      <c r="BE42" s="371"/>
      <c r="BF42" s="371"/>
      <c r="BG42" s="371"/>
      <c r="BI42" s="346" t="s">
        <v>1247</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71"/>
      <c r="I43" s="371"/>
      <c r="J43" s="371"/>
      <c r="K43" s="371"/>
      <c r="L43" s="371"/>
      <c r="M43" s="371"/>
      <c r="N43" s="371"/>
      <c r="O43" s="371"/>
      <c r="P43" s="371"/>
      <c r="Q43" s="371"/>
      <c r="R43" s="371"/>
      <c r="S43" s="371"/>
      <c r="T43" s="371"/>
      <c r="U43" s="371"/>
      <c r="V43" s="371"/>
      <c r="W43" s="371"/>
      <c r="X43" s="371"/>
      <c r="Y43" s="371"/>
      <c r="Z43" s="371"/>
      <c r="AA43" s="371"/>
      <c r="AB43" s="371"/>
      <c r="AC43" s="371"/>
      <c r="AD43" s="371"/>
      <c r="AE43" s="371"/>
      <c r="AF43" s="371"/>
      <c r="AG43" s="371"/>
      <c r="AH43" s="371"/>
      <c r="AI43" s="371"/>
      <c r="AJ43" s="371"/>
      <c r="AK43" s="371"/>
      <c r="AL43" s="371"/>
      <c r="AM43" s="371"/>
      <c r="AN43" s="371"/>
      <c r="AO43" s="371"/>
      <c r="AP43" s="371"/>
      <c r="AQ43" s="371"/>
      <c r="AR43" s="371"/>
      <c r="AS43" s="371"/>
      <c r="AT43" s="371"/>
      <c r="AU43" s="371"/>
      <c r="AV43" s="371"/>
      <c r="AW43" s="371"/>
      <c r="AX43" s="371"/>
      <c r="AY43" s="371"/>
      <c r="AZ43" s="371"/>
      <c r="BA43" s="371"/>
      <c r="BB43" s="371"/>
      <c r="BC43" s="371"/>
      <c r="BD43" s="371"/>
      <c r="BE43" s="371"/>
      <c r="BF43" s="371"/>
      <c r="BG43" s="371"/>
      <c r="BI43" s="346" t="s">
        <v>1247</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71"/>
      <c r="I44" s="371"/>
      <c r="J44" s="371"/>
      <c r="K44" s="371"/>
      <c r="L44" s="371"/>
      <c r="M44" s="371"/>
      <c r="N44" s="371"/>
      <c r="O44" s="371"/>
      <c r="P44" s="371"/>
      <c r="Q44" s="371"/>
      <c r="R44" s="371"/>
      <c r="S44" s="371"/>
      <c r="T44" s="371"/>
      <c r="U44" s="371"/>
      <c r="V44" s="371"/>
      <c r="W44" s="371"/>
      <c r="X44" s="371"/>
      <c r="Y44" s="371"/>
      <c r="Z44" s="371"/>
      <c r="AA44" s="371"/>
      <c r="AB44" s="371"/>
      <c r="AC44" s="371"/>
      <c r="AD44" s="371"/>
      <c r="AE44" s="371"/>
      <c r="AF44" s="371"/>
      <c r="AG44" s="371"/>
      <c r="AH44" s="371"/>
      <c r="AI44" s="371"/>
      <c r="AJ44" s="371"/>
      <c r="AK44" s="371"/>
      <c r="AL44" s="371"/>
      <c r="AM44" s="371"/>
      <c r="AN44" s="371"/>
      <c r="AO44" s="371"/>
      <c r="AP44" s="371"/>
      <c r="AQ44" s="371"/>
      <c r="AR44" s="371"/>
      <c r="AS44" s="371"/>
      <c r="AT44" s="371"/>
      <c r="AU44" s="371"/>
      <c r="AV44" s="371"/>
      <c r="AW44" s="371"/>
      <c r="AX44" s="371"/>
      <c r="AY44" s="371"/>
      <c r="AZ44" s="371"/>
      <c r="BA44" s="371"/>
      <c r="BB44" s="371"/>
      <c r="BC44" s="371"/>
      <c r="BD44" s="371"/>
      <c r="BE44" s="371"/>
      <c r="BF44" s="371"/>
      <c r="BG44" s="371"/>
      <c r="BI44" s="346" t="s">
        <v>1247</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71"/>
      <c r="I45" s="371"/>
      <c r="J45" s="371"/>
      <c r="K45" s="371"/>
      <c r="L45" s="371"/>
      <c r="M45" s="371"/>
      <c r="N45" s="371"/>
      <c r="O45" s="371"/>
      <c r="P45" s="371"/>
      <c r="Q45" s="371"/>
      <c r="R45" s="371"/>
      <c r="S45" s="371"/>
      <c r="T45" s="371"/>
      <c r="U45" s="371"/>
      <c r="V45" s="371"/>
      <c r="W45" s="371"/>
      <c r="X45" s="371"/>
      <c r="Y45" s="371"/>
      <c r="Z45" s="371"/>
      <c r="AA45" s="371"/>
      <c r="AB45" s="371"/>
      <c r="AC45" s="371"/>
      <c r="AD45" s="371"/>
      <c r="AE45" s="371"/>
      <c r="AF45" s="371"/>
      <c r="AG45" s="371"/>
      <c r="AH45" s="371"/>
      <c r="AI45" s="371"/>
      <c r="AJ45" s="371"/>
      <c r="AK45" s="371"/>
      <c r="AL45" s="371"/>
      <c r="AM45" s="371"/>
      <c r="AN45" s="371"/>
      <c r="AO45" s="371"/>
      <c r="AP45" s="371"/>
      <c r="AQ45" s="371"/>
      <c r="AR45" s="371"/>
      <c r="AS45" s="371"/>
      <c r="AT45" s="371"/>
      <c r="AU45" s="371"/>
      <c r="AV45" s="371"/>
      <c r="AW45" s="371"/>
      <c r="AX45" s="371"/>
      <c r="AY45" s="371"/>
      <c r="AZ45" s="371"/>
      <c r="BA45" s="371"/>
      <c r="BB45" s="371"/>
      <c r="BC45" s="371"/>
      <c r="BD45" s="371"/>
      <c r="BE45" s="371"/>
      <c r="BF45" s="371"/>
      <c r="BG45" s="371"/>
      <c r="BI45" s="346" t="s">
        <v>1247</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71"/>
      <c r="I46" s="371"/>
      <c r="J46" s="371"/>
      <c r="K46" s="371"/>
      <c r="L46" s="371"/>
      <c r="M46" s="371"/>
      <c r="N46" s="371"/>
      <c r="O46" s="371"/>
      <c r="P46" s="371"/>
      <c r="Q46" s="371"/>
      <c r="R46" s="371"/>
      <c r="S46" s="371"/>
      <c r="T46" s="371"/>
      <c r="U46" s="371"/>
      <c r="V46" s="371"/>
      <c r="W46" s="371"/>
      <c r="X46" s="371"/>
      <c r="Y46" s="371"/>
      <c r="Z46" s="371"/>
      <c r="AA46" s="371"/>
      <c r="AB46" s="371"/>
      <c r="AC46" s="371"/>
      <c r="AD46" s="371"/>
      <c r="AE46" s="371"/>
      <c r="AF46" s="371"/>
      <c r="AG46" s="371"/>
      <c r="AH46" s="371"/>
      <c r="AI46" s="371"/>
      <c r="AJ46" s="371"/>
      <c r="AK46" s="371"/>
      <c r="AL46" s="371"/>
      <c r="AM46" s="371"/>
      <c r="AN46" s="371"/>
      <c r="AO46" s="371"/>
      <c r="AP46" s="371"/>
      <c r="AQ46" s="371"/>
      <c r="AR46" s="371"/>
      <c r="AS46" s="371"/>
      <c r="AT46" s="371"/>
      <c r="AU46" s="371"/>
      <c r="AV46" s="371"/>
      <c r="AW46" s="371"/>
      <c r="AX46" s="371"/>
      <c r="AY46" s="371"/>
      <c r="AZ46" s="371"/>
      <c r="BA46" s="371"/>
      <c r="BB46" s="371"/>
      <c r="BC46" s="371"/>
      <c r="BD46" s="371"/>
      <c r="BE46" s="371"/>
      <c r="BF46" s="371"/>
      <c r="BG46" s="371"/>
      <c r="BI46" s="346" t="s">
        <v>1247</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71"/>
      <c r="I47" s="371"/>
      <c r="J47" s="371"/>
      <c r="K47" s="371"/>
      <c r="L47" s="371"/>
      <c r="M47" s="371"/>
      <c r="N47" s="371"/>
      <c r="O47" s="371"/>
      <c r="P47" s="371"/>
      <c r="Q47" s="371"/>
      <c r="R47" s="371"/>
      <c r="S47" s="371"/>
      <c r="T47" s="371"/>
      <c r="U47" s="371"/>
      <c r="V47" s="371"/>
      <c r="W47" s="371"/>
      <c r="X47" s="371"/>
      <c r="Y47" s="371"/>
      <c r="Z47" s="371"/>
      <c r="AA47" s="371"/>
      <c r="AB47" s="371"/>
      <c r="AC47" s="371"/>
      <c r="AD47" s="371"/>
      <c r="AE47" s="371"/>
      <c r="AF47" s="371"/>
      <c r="AG47" s="371"/>
      <c r="AH47" s="371"/>
      <c r="AI47" s="371"/>
      <c r="AJ47" s="371"/>
      <c r="AK47" s="371"/>
      <c r="AL47" s="371"/>
      <c r="AM47" s="371"/>
      <c r="AN47" s="371"/>
      <c r="AO47" s="371"/>
      <c r="AP47" s="371"/>
      <c r="AQ47" s="371"/>
      <c r="AR47" s="371"/>
      <c r="AS47" s="371"/>
      <c r="AT47" s="371"/>
      <c r="AU47" s="371"/>
      <c r="AV47" s="371"/>
      <c r="AW47" s="371"/>
      <c r="AX47" s="371"/>
      <c r="AY47" s="371"/>
      <c r="AZ47" s="371"/>
      <c r="BA47" s="371"/>
      <c r="BB47" s="371"/>
      <c r="BC47" s="371"/>
      <c r="BD47" s="371"/>
      <c r="BE47" s="371"/>
      <c r="BF47" s="371"/>
      <c r="BG47" s="371"/>
      <c r="BI47" s="346" t="s">
        <v>1247</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71"/>
      <c r="I48" s="371"/>
      <c r="J48" s="371"/>
      <c r="K48" s="371"/>
      <c r="L48" s="371"/>
      <c r="M48" s="371"/>
      <c r="N48" s="371"/>
      <c r="O48" s="371"/>
      <c r="P48" s="371"/>
      <c r="Q48" s="371"/>
      <c r="R48" s="371"/>
      <c r="S48" s="371"/>
      <c r="T48" s="371"/>
      <c r="U48" s="371"/>
      <c r="V48" s="371"/>
      <c r="W48" s="371"/>
      <c r="X48" s="371"/>
      <c r="Y48" s="371"/>
      <c r="Z48" s="371"/>
      <c r="AA48" s="371"/>
      <c r="AB48" s="371"/>
      <c r="AC48" s="371"/>
      <c r="AD48" s="371"/>
      <c r="AE48" s="371"/>
      <c r="AF48" s="371"/>
      <c r="AG48" s="371"/>
      <c r="AH48" s="371"/>
      <c r="AI48" s="371"/>
      <c r="AJ48" s="371"/>
      <c r="AK48" s="371"/>
      <c r="AL48" s="371"/>
      <c r="AM48" s="371"/>
      <c r="AN48" s="371"/>
      <c r="AO48" s="371"/>
      <c r="AP48" s="371"/>
      <c r="AQ48" s="371"/>
      <c r="AR48" s="371"/>
      <c r="AS48" s="371"/>
      <c r="AT48" s="371"/>
      <c r="AU48" s="371"/>
      <c r="AV48" s="371"/>
      <c r="AW48" s="371"/>
      <c r="AX48" s="371"/>
      <c r="AY48" s="371"/>
      <c r="AZ48" s="371"/>
      <c r="BA48" s="371"/>
      <c r="BB48" s="371"/>
      <c r="BC48" s="371"/>
      <c r="BD48" s="371"/>
      <c r="BE48" s="371"/>
      <c r="BF48" s="371"/>
      <c r="BG48" s="371"/>
      <c r="BI48" s="346" t="s">
        <v>1247</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71"/>
      <c r="I49" s="371"/>
      <c r="J49" s="371"/>
      <c r="K49" s="371"/>
      <c r="L49" s="371"/>
      <c r="M49" s="371"/>
      <c r="N49" s="371"/>
      <c r="O49" s="371"/>
      <c r="P49" s="371"/>
      <c r="Q49" s="371"/>
      <c r="R49" s="371"/>
      <c r="S49" s="371"/>
      <c r="T49" s="371"/>
      <c r="U49" s="371"/>
      <c r="V49" s="371"/>
      <c r="W49" s="371"/>
      <c r="X49" s="371"/>
      <c r="Y49" s="371"/>
      <c r="Z49" s="371"/>
      <c r="AA49" s="371"/>
      <c r="AB49" s="371"/>
      <c r="AC49" s="371"/>
      <c r="AD49" s="371"/>
      <c r="AE49" s="371"/>
      <c r="AF49" s="371"/>
      <c r="AG49" s="371"/>
      <c r="AH49" s="371"/>
      <c r="AI49" s="371"/>
      <c r="AJ49" s="371"/>
      <c r="AK49" s="371"/>
      <c r="AL49" s="371"/>
      <c r="AM49" s="371"/>
      <c r="AN49" s="371"/>
      <c r="AO49" s="371"/>
      <c r="AP49" s="371"/>
      <c r="AQ49" s="371"/>
      <c r="AR49" s="371"/>
      <c r="AS49" s="371"/>
      <c r="AT49" s="371"/>
      <c r="AU49" s="371"/>
      <c r="AV49" s="371"/>
      <c r="AW49" s="371"/>
      <c r="AX49" s="371"/>
      <c r="AY49" s="371"/>
      <c r="AZ49" s="371"/>
      <c r="BA49" s="371"/>
      <c r="BB49" s="371"/>
      <c r="BC49" s="371"/>
      <c r="BD49" s="371"/>
      <c r="BE49" s="371"/>
      <c r="BF49" s="371"/>
      <c r="BG49" s="371"/>
      <c r="BI49" s="346" t="s">
        <v>1247</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71"/>
      <c r="I50" s="371"/>
      <c r="J50" s="371"/>
      <c r="K50" s="371"/>
      <c r="L50" s="371"/>
      <c r="M50" s="371"/>
      <c r="N50" s="371"/>
      <c r="O50" s="371"/>
      <c r="P50" s="371"/>
      <c r="Q50" s="371"/>
      <c r="R50" s="371"/>
      <c r="S50" s="371"/>
      <c r="T50" s="371"/>
      <c r="U50" s="371"/>
      <c r="V50" s="371"/>
      <c r="W50" s="371"/>
      <c r="X50" s="371"/>
      <c r="Y50" s="371"/>
      <c r="Z50" s="371"/>
      <c r="AA50" s="371"/>
      <c r="AB50" s="371"/>
      <c r="AC50" s="371"/>
      <c r="AD50" s="371"/>
      <c r="AE50" s="371"/>
      <c r="AF50" s="371"/>
      <c r="AG50" s="371"/>
      <c r="AH50" s="371"/>
      <c r="AI50" s="371"/>
      <c r="AJ50" s="371"/>
      <c r="AK50" s="371"/>
      <c r="AL50" s="371"/>
      <c r="AM50" s="371"/>
      <c r="AN50" s="371"/>
      <c r="AO50" s="371"/>
      <c r="AP50" s="371"/>
      <c r="AQ50" s="371"/>
      <c r="AR50" s="371"/>
      <c r="AS50" s="371"/>
      <c r="AT50" s="371"/>
      <c r="AU50" s="371"/>
      <c r="AV50" s="371"/>
      <c r="AW50" s="371"/>
      <c r="AX50" s="371"/>
      <c r="AY50" s="371"/>
      <c r="AZ50" s="371"/>
      <c r="BA50" s="371"/>
      <c r="BB50" s="371"/>
      <c r="BC50" s="371"/>
      <c r="BD50" s="371"/>
      <c r="BE50" s="371"/>
      <c r="BF50" s="371"/>
      <c r="BG50" s="371"/>
      <c r="BI50" s="346" t="s">
        <v>1247</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71"/>
      <c r="I51" s="371"/>
      <c r="J51" s="371"/>
      <c r="K51" s="371"/>
      <c r="L51" s="371"/>
      <c r="M51" s="371"/>
      <c r="N51" s="371"/>
      <c r="O51" s="371"/>
      <c r="P51" s="371"/>
      <c r="Q51" s="371"/>
      <c r="R51" s="371"/>
      <c r="S51" s="371"/>
      <c r="T51" s="371"/>
      <c r="U51" s="371"/>
      <c r="V51" s="371"/>
      <c r="W51" s="371"/>
      <c r="X51" s="371"/>
      <c r="Y51" s="371"/>
      <c r="Z51" s="371"/>
      <c r="AA51" s="371"/>
      <c r="AB51" s="371"/>
      <c r="AC51" s="371"/>
      <c r="AD51" s="371"/>
      <c r="AE51" s="371"/>
      <c r="AF51" s="371"/>
      <c r="AG51" s="371"/>
      <c r="AH51" s="371"/>
      <c r="AI51" s="371"/>
      <c r="AJ51" s="371"/>
      <c r="AK51" s="371"/>
      <c r="AL51" s="371"/>
      <c r="AM51" s="371"/>
      <c r="AN51" s="371"/>
      <c r="AO51" s="371"/>
      <c r="AP51" s="371"/>
      <c r="AQ51" s="371"/>
      <c r="AR51" s="371"/>
      <c r="AS51" s="371"/>
      <c r="AT51" s="371"/>
      <c r="AU51" s="371"/>
      <c r="AV51" s="371"/>
      <c r="AW51" s="371"/>
      <c r="AX51" s="371"/>
      <c r="AY51" s="371"/>
      <c r="AZ51" s="371"/>
      <c r="BA51" s="371"/>
      <c r="BB51" s="371"/>
      <c r="BC51" s="371"/>
      <c r="BD51" s="371"/>
      <c r="BE51" s="371"/>
      <c r="BF51" s="371"/>
      <c r="BG51" s="371"/>
      <c r="BI51" s="346" t="s">
        <v>1247</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71"/>
      <c r="I52" s="371"/>
      <c r="J52" s="371"/>
      <c r="K52" s="371"/>
      <c r="L52" s="371"/>
      <c r="M52" s="371"/>
      <c r="N52" s="371"/>
      <c r="O52" s="371"/>
      <c r="P52" s="371"/>
      <c r="Q52" s="371"/>
      <c r="R52" s="371"/>
      <c r="S52" s="371"/>
      <c r="T52" s="371"/>
      <c r="U52" s="371"/>
      <c r="V52" s="371"/>
      <c r="W52" s="371"/>
      <c r="X52" s="371"/>
      <c r="Y52" s="371"/>
      <c r="Z52" s="371"/>
      <c r="AA52" s="371"/>
      <c r="AB52" s="371"/>
      <c r="AC52" s="371"/>
      <c r="AD52" s="371"/>
      <c r="AE52" s="371"/>
      <c r="AF52" s="371"/>
      <c r="AG52" s="371"/>
      <c r="AH52" s="371"/>
      <c r="AI52" s="371"/>
      <c r="AJ52" s="371"/>
      <c r="AK52" s="371"/>
      <c r="AL52" s="371"/>
      <c r="AM52" s="371"/>
      <c r="AN52" s="371"/>
      <c r="AO52" s="371"/>
      <c r="AP52" s="371"/>
      <c r="AQ52" s="371"/>
      <c r="AR52" s="371"/>
      <c r="AS52" s="371"/>
      <c r="AT52" s="371"/>
      <c r="AU52" s="371"/>
      <c r="AV52" s="371"/>
      <c r="AW52" s="371"/>
      <c r="AX52" s="371"/>
      <c r="AY52" s="371"/>
      <c r="AZ52" s="371"/>
      <c r="BA52" s="371"/>
      <c r="BB52" s="371"/>
      <c r="BC52" s="371"/>
      <c r="BD52" s="371"/>
      <c r="BE52" s="371"/>
      <c r="BF52" s="371"/>
      <c r="BG52" s="371"/>
      <c r="BI52" s="346" t="s">
        <v>1247</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71"/>
      <c r="I53" s="371"/>
      <c r="J53" s="371"/>
      <c r="K53" s="371"/>
      <c r="L53" s="371"/>
      <c r="M53" s="371"/>
      <c r="N53" s="371"/>
      <c r="O53" s="371"/>
      <c r="P53" s="371"/>
      <c r="Q53" s="371"/>
      <c r="R53" s="371"/>
      <c r="S53" s="371"/>
      <c r="T53" s="371"/>
      <c r="U53" s="371"/>
      <c r="V53" s="371"/>
      <c r="W53" s="371"/>
      <c r="X53" s="371"/>
      <c r="Y53" s="371"/>
      <c r="Z53" s="371"/>
      <c r="AA53" s="371"/>
      <c r="AB53" s="371"/>
      <c r="AC53" s="371"/>
      <c r="AD53" s="371"/>
      <c r="AE53" s="371"/>
      <c r="AF53" s="371"/>
      <c r="AG53" s="371"/>
      <c r="AH53" s="371"/>
      <c r="AI53" s="371"/>
      <c r="AJ53" s="371"/>
      <c r="AK53" s="371"/>
      <c r="AL53" s="371"/>
      <c r="AM53" s="371"/>
      <c r="AN53" s="371"/>
      <c r="AO53" s="371"/>
      <c r="AP53" s="371"/>
      <c r="AQ53" s="371"/>
      <c r="AR53" s="371"/>
      <c r="AS53" s="371"/>
      <c r="AT53" s="371"/>
      <c r="AU53" s="371"/>
      <c r="AV53" s="371"/>
      <c r="AW53" s="371"/>
      <c r="AX53" s="371"/>
      <c r="AY53" s="371"/>
      <c r="AZ53" s="371"/>
      <c r="BA53" s="371"/>
      <c r="BB53" s="371"/>
      <c r="BC53" s="371"/>
      <c r="BD53" s="371"/>
      <c r="BE53" s="371"/>
      <c r="BF53" s="371"/>
      <c r="BG53" s="371"/>
      <c r="BI53" s="346" t="s">
        <v>1247</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71"/>
      <c r="I54" s="371"/>
      <c r="J54" s="371"/>
      <c r="K54" s="371"/>
      <c r="L54" s="371"/>
      <c r="M54" s="371"/>
      <c r="N54" s="371"/>
      <c r="O54" s="371"/>
      <c r="P54" s="371"/>
      <c r="Q54" s="371"/>
      <c r="R54" s="371"/>
      <c r="S54" s="371"/>
      <c r="T54" s="371"/>
      <c r="U54" s="371"/>
      <c r="V54" s="371"/>
      <c r="W54" s="371"/>
      <c r="X54" s="371"/>
      <c r="Y54" s="371"/>
      <c r="Z54" s="371"/>
      <c r="AA54" s="371"/>
      <c r="AB54" s="371"/>
      <c r="AC54" s="371"/>
      <c r="AD54" s="371"/>
      <c r="AE54" s="371"/>
      <c r="AF54" s="371"/>
      <c r="AG54" s="371"/>
      <c r="AH54" s="371"/>
      <c r="AI54" s="371"/>
      <c r="AJ54" s="371"/>
      <c r="AK54" s="371"/>
      <c r="AL54" s="371"/>
      <c r="AM54" s="371"/>
      <c r="AN54" s="371"/>
      <c r="AO54" s="371"/>
      <c r="AP54" s="371"/>
      <c r="AQ54" s="371"/>
      <c r="AR54" s="371"/>
      <c r="AS54" s="371"/>
      <c r="AT54" s="371"/>
      <c r="AU54" s="371"/>
      <c r="AV54" s="371"/>
      <c r="AW54" s="371"/>
      <c r="AX54" s="371"/>
      <c r="AY54" s="371"/>
      <c r="AZ54" s="371"/>
      <c r="BA54" s="371"/>
      <c r="BB54" s="371"/>
      <c r="BC54" s="371"/>
      <c r="BD54" s="371"/>
      <c r="BE54" s="371"/>
      <c r="BF54" s="371"/>
      <c r="BG54" s="371"/>
      <c r="BI54" s="346" t="s">
        <v>1247</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71"/>
      <c r="I55" s="371"/>
      <c r="J55" s="371"/>
      <c r="K55" s="371"/>
      <c r="L55" s="371"/>
      <c r="M55" s="371"/>
      <c r="N55" s="371"/>
      <c r="O55" s="371"/>
      <c r="P55" s="371"/>
      <c r="Q55" s="371"/>
      <c r="R55" s="371"/>
      <c r="S55" s="371"/>
      <c r="T55" s="371"/>
      <c r="U55" s="371"/>
      <c r="V55" s="371"/>
      <c r="W55" s="371"/>
      <c r="X55" s="371"/>
      <c r="Y55" s="371"/>
      <c r="Z55" s="371"/>
      <c r="AA55" s="371"/>
      <c r="AB55" s="371"/>
      <c r="AC55" s="371"/>
      <c r="AD55" s="371"/>
      <c r="AE55" s="371"/>
      <c r="AF55" s="371"/>
      <c r="AG55" s="371"/>
      <c r="AH55" s="371"/>
      <c r="AI55" s="371"/>
      <c r="AJ55" s="371"/>
      <c r="AK55" s="371"/>
      <c r="AL55" s="371"/>
      <c r="AM55" s="371"/>
      <c r="AN55" s="371"/>
      <c r="AO55" s="371"/>
      <c r="AP55" s="371"/>
      <c r="AQ55" s="371"/>
      <c r="AR55" s="371"/>
      <c r="AS55" s="371"/>
      <c r="AT55" s="371"/>
      <c r="AU55" s="371"/>
      <c r="AV55" s="371"/>
      <c r="AW55" s="371"/>
      <c r="AX55" s="371"/>
      <c r="AY55" s="371"/>
      <c r="AZ55" s="371"/>
      <c r="BA55" s="371"/>
      <c r="BB55" s="371"/>
      <c r="BC55" s="371"/>
      <c r="BD55" s="371"/>
      <c r="BE55" s="371"/>
      <c r="BF55" s="371"/>
      <c r="BG55" s="371"/>
      <c r="BI55" s="346" t="s">
        <v>1247</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71"/>
      <c r="I56" s="371"/>
      <c r="J56" s="371"/>
      <c r="K56" s="371"/>
      <c r="L56" s="371"/>
      <c r="M56" s="371"/>
      <c r="N56" s="371"/>
      <c r="O56" s="371"/>
      <c r="P56" s="371"/>
      <c r="Q56" s="371"/>
      <c r="R56" s="371"/>
      <c r="S56" s="371"/>
      <c r="T56" s="371"/>
      <c r="U56" s="371"/>
      <c r="V56" s="371"/>
      <c r="W56" s="371"/>
      <c r="X56" s="371"/>
      <c r="Y56" s="371"/>
      <c r="Z56" s="371"/>
      <c r="AA56" s="371"/>
      <c r="AB56" s="371"/>
      <c r="AC56" s="371"/>
      <c r="AD56" s="371"/>
      <c r="AE56" s="371"/>
      <c r="AF56" s="371"/>
      <c r="AG56" s="371"/>
      <c r="AH56" s="371"/>
      <c r="AI56" s="371"/>
      <c r="AJ56" s="371"/>
      <c r="AK56" s="371"/>
      <c r="AL56" s="371"/>
      <c r="AM56" s="371"/>
      <c r="AN56" s="371"/>
      <c r="AO56" s="371"/>
      <c r="AP56" s="371"/>
      <c r="AQ56" s="371"/>
      <c r="AR56" s="371"/>
      <c r="AS56" s="371"/>
      <c r="AT56" s="371"/>
      <c r="AU56" s="371"/>
      <c r="AV56" s="371"/>
      <c r="AW56" s="371"/>
      <c r="AX56" s="371"/>
      <c r="AY56" s="371"/>
      <c r="AZ56" s="371"/>
      <c r="BA56" s="371"/>
      <c r="BB56" s="371"/>
      <c r="BC56" s="371"/>
      <c r="BD56" s="371"/>
      <c r="BE56" s="371"/>
      <c r="BF56" s="371"/>
      <c r="BG56" s="371"/>
      <c r="BI56" s="346" t="s">
        <v>1247</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1"/>
      <c r="BC57" s="371"/>
      <c r="BD57" s="371"/>
      <c r="BE57" s="371"/>
      <c r="BF57" s="371"/>
      <c r="BG57" s="371"/>
      <c r="BI57" s="346" t="s">
        <v>1247</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71"/>
      <c r="I58" s="371"/>
      <c r="J58" s="371"/>
      <c r="K58" s="371"/>
      <c r="L58" s="371"/>
      <c r="M58" s="371"/>
      <c r="N58" s="371"/>
      <c r="O58" s="371"/>
      <c r="P58" s="371"/>
      <c r="Q58" s="371"/>
      <c r="R58" s="371"/>
      <c r="S58" s="371"/>
      <c r="T58" s="371"/>
      <c r="U58" s="371"/>
      <c r="V58" s="371"/>
      <c r="W58" s="371"/>
      <c r="X58" s="371"/>
      <c r="Y58" s="371"/>
      <c r="Z58" s="371"/>
      <c r="AA58" s="371"/>
      <c r="AB58" s="371"/>
      <c r="AC58" s="371"/>
      <c r="AD58" s="371"/>
      <c r="AE58" s="371"/>
      <c r="AF58" s="371"/>
      <c r="AG58" s="371"/>
      <c r="AH58" s="371"/>
      <c r="AI58" s="371"/>
      <c r="AJ58" s="371"/>
      <c r="AK58" s="371"/>
      <c r="AL58" s="371"/>
      <c r="AM58" s="371"/>
      <c r="AN58" s="371"/>
      <c r="AO58" s="371"/>
      <c r="AP58" s="371"/>
      <c r="AQ58" s="371"/>
      <c r="AR58" s="371"/>
      <c r="AS58" s="371"/>
      <c r="AT58" s="371"/>
      <c r="AU58" s="371"/>
      <c r="AV58" s="371"/>
      <c r="AW58" s="371"/>
      <c r="AX58" s="371"/>
      <c r="AY58" s="371"/>
      <c r="AZ58" s="371"/>
      <c r="BA58" s="371"/>
      <c r="BB58" s="371"/>
      <c r="BC58" s="371"/>
      <c r="BD58" s="371"/>
      <c r="BE58" s="371"/>
      <c r="BF58" s="371"/>
      <c r="BG58" s="371"/>
      <c r="BI58" s="346" t="s">
        <v>1247</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71"/>
      <c r="I59" s="371"/>
      <c r="J59" s="371"/>
      <c r="K59" s="371"/>
      <c r="L59" s="371"/>
      <c r="M59" s="371"/>
      <c r="N59" s="371"/>
      <c r="O59" s="371"/>
      <c r="P59" s="371"/>
      <c r="Q59" s="371"/>
      <c r="R59" s="371"/>
      <c r="S59" s="371"/>
      <c r="T59" s="371"/>
      <c r="U59" s="371"/>
      <c r="V59" s="371"/>
      <c r="W59" s="371"/>
      <c r="X59" s="371"/>
      <c r="Y59" s="371"/>
      <c r="Z59" s="371"/>
      <c r="AA59" s="371"/>
      <c r="AB59" s="371"/>
      <c r="AC59" s="371"/>
      <c r="AD59" s="371"/>
      <c r="AE59" s="371"/>
      <c r="AF59" s="371"/>
      <c r="AG59" s="371"/>
      <c r="AH59" s="371"/>
      <c r="AI59" s="371"/>
      <c r="AJ59" s="371"/>
      <c r="AK59" s="371"/>
      <c r="AL59" s="371"/>
      <c r="AM59" s="371"/>
      <c r="AN59" s="371"/>
      <c r="AO59" s="371"/>
      <c r="AP59" s="371"/>
      <c r="AQ59" s="371"/>
      <c r="AR59" s="371"/>
      <c r="AS59" s="371"/>
      <c r="AT59" s="371"/>
      <c r="AU59" s="371"/>
      <c r="AV59" s="371"/>
      <c r="AW59" s="371"/>
      <c r="AX59" s="371"/>
      <c r="AY59" s="371"/>
      <c r="AZ59" s="371"/>
      <c r="BA59" s="371"/>
      <c r="BB59" s="371"/>
      <c r="BC59" s="371"/>
      <c r="BD59" s="371"/>
      <c r="BE59" s="371"/>
      <c r="BF59" s="371"/>
      <c r="BG59" s="371"/>
      <c r="BI59" s="346" t="s">
        <v>1247</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71"/>
      <c r="I60" s="371"/>
      <c r="J60" s="371"/>
      <c r="K60" s="371"/>
      <c r="L60" s="371"/>
      <c r="M60" s="371"/>
      <c r="N60" s="371"/>
      <c r="O60" s="371"/>
      <c r="P60" s="371"/>
      <c r="Q60" s="371"/>
      <c r="R60" s="371"/>
      <c r="S60" s="371"/>
      <c r="T60" s="371"/>
      <c r="U60" s="371"/>
      <c r="V60" s="371"/>
      <c r="W60" s="371"/>
      <c r="X60" s="371"/>
      <c r="Y60" s="371"/>
      <c r="Z60" s="371"/>
      <c r="AA60" s="371"/>
      <c r="AB60" s="371"/>
      <c r="AC60" s="371"/>
      <c r="AD60" s="371"/>
      <c r="AE60" s="371"/>
      <c r="AF60" s="371"/>
      <c r="AG60" s="371"/>
      <c r="AH60" s="371"/>
      <c r="AI60" s="371"/>
      <c r="AJ60" s="371"/>
      <c r="AK60" s="371"/>
      <c r="AL60" s="371"/>
      <c r="AM60" s="371"/>
      <c r="AN60" s="371"/>
      <c r="AO60" s="371"/>
      <c r="AP60" s="371"/>
      <c r="AQ60" s="371"/>
      <c r="AR60" s="371"/>
      <c r="AS60" s="371"/>
      <c r="AT60" s="371"/>
      <c r="AU60" s="371"/>
      <c r="AV60" s="371"/>
      <c r="AW60" s="371"/>
      <c r="AX60" s="371"/>
      <c r="AY60" s="371"/>
      <c r="AZ60" s="371"/>
      <c r="BA60" s="371"/>
      <c r="BB60" s="371"/>
      <c r="BC60" s="371"/>
      <c r="BD60" s="371"/>
      <c r="BE60" s="371"/>
      <c r="BF60" s="371"/>
      <c r="BG60" s="371"/>
      <c r="BI60" s="346" t="s">
        <v>1247</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71"/>
      <c r="I61" s="371"/>
      <c r="J61" s="371"/>
      <c r="K61" s="371"/>
      <c r="L61" s="371"/>
      <c r="M61" s="371"/>
      <c r="N61" s="371"/>
      <c r="O61" s="371"/>
      <c r="P61" s="371"/>
      <c r="Q61" s="371"/>
      <c r="R61" s="371"/>
      <c r="S61" s="371"/>
      <c r="T61" s="371"/>
      <c r="U61" s="371"/>
      <c r="V61" s="371"/>
      <c r="W61" s="371"/>
      <c r="X61" s="371"/>
      <c r="Y61" s="371"/>
      <c r="Z61" s="371"/>
      <c r="AA61" s="371"/>
      <c r="AB61" s="371"/>
      <c r="AC61" s="371"/>
      <c r="AD61" s="371"/>
      <c r="AE61" s="371"/>
      <c r="AF61" s="371"/>
      <c r="AG61" s="371"/>
      <c r="AH61" s="371"/>
      <c r="AI61" s="371"/>
      <c r="AJ61" s="371"/>
      <c r="AK61" s="371"/>
      <c r="AL61" s="371"/>
      <c r="AM61" s="371"/>
      <c r="AN61" s="371"/>
      <c r="AO61" s="371"/>
      <c r="AP61" s="371"/>
      <c r="AQ61" s="371"/>
      <c r="AR61" s="371"/>
      <c r="AS61" s="371"/>
      <c r="AT61" s="371"/>
      <c r="AU61" s="371"/>
      <c r="AV61" s="371"/>
      <c r="AW61" s="371"/>
      <c r="AX61" s="371"/>
      <c r="AY61" s="371"/>
      <c r="AZ61" s="371"/>
      <c r="BA61" s="371"/>
      <c r="BB61" s="371"/>
      <c r="BC61" s="371"/>
      <c r="BD61" s="371"/>
      <c r="BE61" s="371"/>
      <c r="BF61" s="371"/>
      <c r="BG61" s="371"/>
      <c r="BI61" s="346" t="s">
        <v>1247</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71"/>
      <c r="I62" s="371"/>
      <c r="J62" s="371"/>
      <c r="K62" s="371"/>
      <c r="L62" s="371"/>
      <c r="M62" s="371"/>
      <c r="N62" s="371"/>
      <c r="O62" s="371"/>
      <c r="P62" s="371"/>
      <c r="Q62" s="371"/>
      <c r="R62" s="371"/>
      <c r="S62" s="371"/>
      <c r="T62" s="371"/>
      <c r="U62" s="371"/>
      <c r="V62" s="371"/>
      <c r="W62" s="371"/>
      <c r="X62" s="371"/>
      <c r="Y62" s="371"/>
      <c r="Z62" s="371"/>
      <c r="AA62" s="371"/>
      <c r="AB62" s="371"/>
      <c r="AC62" s="371"/>
      <c r="AD62" s="371"/>
      <c r="AE62" s="371"/>
      <c r="AF62" s="371"/>
      <c r="AG62" s="371"/>
      <c r="AH62" s="371"/>
      <c r="AI62" s="371"/>
      <c r="AJ62" s="371"/>
      <c r="AK62" s="371"/>
      <c r="AL62" s="371"/>
      <c r="AM62" s="371"/>
      <c r="AN62" s="371"/>
      <c r="AO62" s="371"/>
      <c r="AP62" s="371"/>
      <c r="AQ62" s="371"/>
      <c r="AR62" s="371"/>
      <c r="AS62" s="371"/>
      <c r="AT62" s="371"/>
      <c r="AU62" s="371"/>
      <c r="AV62" s="371"/>
      <c r="AW62" s="371"/>
      <c r="AX62" s="371"/>
      <c r="AY62" s="371"/>
      <c r="AZ62" s="371"/>
      <c r="BA62" s="371"/>
      <c r="BB62" s="371"/>
      <c r="BC62" s="371"/>
      <c r="BD62" s="371"/>
      <c r="BE62" s="371"/>
      <c r="BF62" s="371"/>
      <c r="BG62" s="371"/>
      <c r="BI62" s="346" t="s">
        <v>1247</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71"/>
      <c r="I63" s="371"/>
      <c r="J63" s="371"/>
      <c r="K63" s="371"/>
      <c r="L63" s="371"/>
      <c r="M63" s="371"/>
      <c r="N63" s="371"/>
      <c r="O63" s="371"/>
      <c r="P63" s="371"/>
      <c r="Q63" s="371"/>
      <c r="R63" s="371"/>
      <c r="S63" s="371"/>
      <c r="T63" s="371"/>
      <c r="U63" s="371"/>
      <c r="V63" s="371"/>
      <c r="W63" s="371"/>
      <c r="X63" s="371"/>
      <c r="Y63" s="371"/>
      <c r="Z63" s="371"/>
      <c r="AA63" s="371"/>
      <c r="AB63" s="371"/>
      <c r="AC63" s="371"/>
      <c r="AD63" s="371"/>
      <c r="AE63" s="371"/>
      <c r="AF63" s="371"/>
      <c r="AG63" s="371"/>
      <c r="AH63" s="371"/>
      <c r="AI63" s="371"/>
      <c r="AJ63" s="371"/>
      <c r="AK63" s="371"/>
      <c r="AL63" s="371"/>
      <c r="AM63" s="371"/>
      <c r="AN63" s="371"/>
      <c r="AO63" s="371"/>
      <c r="AP63" s="371"/>
      <c r="AQ63" s="371"/>
      <c r="AR63" s="371"/>
      <c r="AS63" s="371"/>
      <c r="AT63" s="371"/>
      <c r="AU63" s="371"/>
      <c r="AV63" s="371"/>
      <c r="AW63" s="371"/>
      <c r="AX63" s="371"/>
      <c r="AY63" s="371"/>
      <c r="AZ63" s="371"/>
      <c r="BA63" s="371"/>
      <c r="BB63" s="371"/>
      <c r="BC63" s="371"/>
      <c r="BD63" s="371"/>
      <c r="BE63" s="371"/>
      <c r="BF63" s="371"/>
      <c r="BG63" s="371"/>
      <c r="BI63" s="346" t="s">
        <v>1247</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71"/>
      <c r="I64" s="371"/>
      <c r="J64" s="371"/>
      <c r="K64" s="371"/>
      <c r="L64" s="371"/>
      <c r="M64" s="371"/>
      <c r="N64" s="371"/>
      <c r="O64" s="371"/>
      <c r="P64" s="371"/>
      <c r="Q64" s="371"/>
      <c r="R64" s="371"/>
      <c r="S64" s="371"/>
      <c r="T64" s="371"/>
      <c r="U64" s="371"/>
      <c r="V64" s="371"/>
      <c r="W64" s="371"/>
      <c r="X64" s="371"/>
      <c r="Y64" s="371"/>
      <c r="Z64" s="371"/>
      <c r="AA64" s="371"/>
      <c r="AB64" s="371"/>
      <c r="AC64" s="371"/>
      <c r="AD64" s="371"/>
      <c r="AE64" s="371"/>
      <c r="AF64" s="371"/>
      <c r="AG64" s="371"/>
      <c r="AH64" s="371"/>
      <c r="AI64" s="371"/>
      <c r="AJ64" s="371"/>
      <c r="AK64" s="371"/>
      <c r="AL64" s="371"/>
      <c r="AM64" s="371"/>
      <c r="AN64" s="371"/>
      <c r="AO64" s="371"/>
      <c r="AP64" s="371"/>
      <c r="AQ64" s="371"/>
      <c r="AR64" s="371"/>
      <c r="AS64" s="371"/>
      <c r="AT64" s="371"/>
      <c r="AU64" s="371"/>
      <c r="AV64" s="371"/>
      <c r="AW64" s="371"/>
      <c r="AX64" s="371"/>
      <c r="AY64" s="371"/>
      <c r="AZ64" s="371"/>
      <c r="BA64" s="371"/>
      <c r="BB64" s="371"/>
      <c r="BC64" s="371"/>
      <c r="BD64" s="371"/>
      <c r="BE64" s="371"/>
      <c r="BF64" s="371"/>
      <c r="BG64" s="371"/>
      <c r="BI64" s="346" t="s">
        <v>1247</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71"/>
      <c r="I65" s="371"/>
      <c r="J65" s="371"/>
      <c r="K65" s="371"/>
      <c r="L65" s="371"/>
      <c r="M65" s="371"/>
      <c r="N65" s="371"/>
      <c r="O65" s="371"/>
      <c r="P65" s="371"/>
      <c r="Q65" s="371"/>
      <c r="R65" s="371"/>
      <c r="S65" s="371"/>
      <c r="T65" s="371"/>
      <c r="U65" s="371"/>
      <c r="V65" s="371"/>
      <c r="W65" s="371"/>
      <c r="X65" s="371"/>
      <c r="Y65" s="371"/>
      <c r="Z65" s="371"/>
      <c r="AA65" s="371"/>
      <c r="AB65" s="371"/>
      <c r="AC65" s="371"/>
      <c r="AD65" s="371"/>
      <c r="AE65" s="371"/>
      <c r="AF65" s="371"/>
      <c r="AG65" s="371"/>
      <c r="AH65" s="371"/>
      <c r="AI65" s="371"/>
      <c r="AJ65" s="371"/>
      <c r="AK65" s="371"/>
      <c r="AL65" s="371"/>
      <c r="AM65" s="371"/>
      <c r="AN65" s="371"/>
      <c r="AO65" s="371"/>
      <c r="AP65" s="371"/>
      <c r="AQ65" s="371"/>
      <c r="AR65" s="371"/>
      <c r="AS65" s="371"/>
      <c r="AT65" s="371"/>
      <c r="AU65" s="371"/>
      <c r="AV65" s="371"/>
      <c r="AW65" s="371"/>
      <c r="AX65" s="371"/>
      <c r="AY65" s="371"/>
      <c r="AZ65" s="371"/>
      <c r="BA65" s="371"/>
      <c r="BB65" s="371"/>
      <c r="BC65" s="371"/>
      <c r="BD65" s="371"/>
      <c r="BE65" s="371"/>
      <c r="BF65" s="371"/>
      <c r="BG65" s="371"/>
      <c r="BI65" s="346" t="s">
        <v>1247</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71"/>
      <c r="I66" s="371"/>
      <c r="J66" s="371"/>
      <c r="K66" s="371"/>
      <c r="L66" s="371"/>
      <c r="M66" s="371"/>
      <c r="N66" s="371"/>
      <c r="O66" s="371"/>
      <c r="P66" s="371"/>
      <c r="Q66" s="371"/>
      <c r="R66" s="371"/>
      <c r="S66" s="371"/>
      <c r="T66" s="371"/>
      <c r="U66" s="371"/>
      <c r="V66" s="371"/>
      <c r="W66" s="371"/>
      <c r="X66" s="371"/>
      <c r="Y66" s="371"/>
      <c r="Z66" s="371"/>
      <c r="AA66" s="371"/>
      <c r="AB66" s="371"/>
      <c r="AC66" s="371"/>
      <c r="AD66" s="371"/>
      <c r="AE66" s="371"/>
      <c r="AF66" s="371"/>
      <c r="AG66" s="371"/>
      <c r="AH66" s="371"/>
      <c r="AI66" s="371"/>
      <c r="AJ66" s="371"/>
      <c r="AK66" s="371"/>
      <c r="AL66" s="371"/>
      <c r="AM66" s="371"/>
      <c r="AN66" s="371"/>
      <c r="AO66" s="371"/>
      <c r="AP66" s="371"/>
      <c r="AQ66" s="371"/>
      <c r="AR66" s="371"/>
      <c r="AS66" s="371"/>
      <c r="AT66" s="371"/>
      <c r="AU66" s="371"/>
      <c r="AV66" s="371"/>
      <c r="AW66" s="371"/>
      <c r="AX66" s="371"/>
      <c r="AY66" s="371"/>
      <c r="AZ66" s="371"/>
      <c r="BA66" s="371"/>
      <c r="BB66" s="371"/>
      <c r="BC66" s="371"/>
      <c r="BD66" s="371"/>
      <c r="BE66" s="371"/>
      <c r="BF66" s="371"/>
      <c r="BG66" s="371"/>
      <c r="BI66" s="346" t="s">
        <v>1247</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71"/>
      <c r="I67" s="371"/>
      <c r="J67" s="371"/>
      <c r="K67" s="371"/>
      <c r="L67" s="371"/>
      <c r="M67" s="371"/>
      <c r="N67" s="371"/>
      <c r="O67" s="371"/>
      <c r="P67" s="371"/>
      <c r="Q67" s="371"/>
      <c r="R67" s="371"/>
      <c r="S67" s="371"/>
      <c r="T67" s="371"/>
      <c r="U67" s="371"/>
      <c r="V67" s="371"/>
      <c r="W67" s="371"/>
      <c r="X67" s="371"/>
      <c r="Y67" s="371"/>
      <c r="Z67" s="371"/>
      <c r="AA67" s="371"/>
      <c r="AB67" s="371"/>
      <c r="AC67" s="371"/>
      <c r="AD67" s="371"/>
      <c r="AE67" s="371"/>
      <c r="AF67" s="371"/>
      <c r="AG67" s="371"/>
      <c r="AH67" s="371"/>
      <c r="AI67" s="371"/>
      <c r="AJ67" s="371"/>
      <c r="AK67" s="371"/>
      <c r="AL67" s="371"/>
      <c r="AM67" s="371"/>
      <c r="AN67" s="371"/>
      <c r="AO67" s="371"/>
      <c r="AP67" s="371"/>
      <c r="AQ67" s="371"/>
      <c r="AR67" s="371"/>
      <c r="AS67" s="371"/>
      <c r="AT67" s="371"/>
      <c r="AU67" s="371"/>
      <c r="AV67" s="371"/>
      <c r="AW67" s="371"/>
      <c r="AX67" s="371"/>
      <c r="AY67" s="371"/>
      <c r="AZ67" s="371"/>
      <c r="BA67" s="371"/>
      <c r="BB67" s="371"/>
      <c r="BC67" s="371"/>
      <c r="BD67" s="371"/>
      <c r="BE67" s="371"/>
      <c r="BF67" s="371"/>
      <c r="BG67" s="371"/>
      <c r="BI67" s="346" t="s">
        <v>1247</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71"/>
      <c r="I68" s="371"/>
      <c r="J68" s="371"/>
      <c r="K68" s="371"/>
      <c r="L68" s="371"/>
      <c r="M68" s="371"/>
      <c r="N68" s="371"/>
      <c r="O68" s="371"/>
      <c r="P68" s="371"/>
      <c r="Q68" s="371"/>
      <c r="R68" s="371"/>
      <c r="S68" s="371"/>
      <c r="T68" s="371"/>
      <c r="U68" s="371"/>
      <c r="V68" s="371"/>
      <c r="W68" s="371"/>
      <c r="X68" s="371"/>
      <c r="Y68" s="371"/>
      <c r="Z68" s="371"/>
      <c r="AA68" s="371"/>
      <c r="AB68" s="371"/>
      <c r="AC68" s="371"/>
      <c r="AD68" s="371"/>
      <c r="AE68" s="371"/>
      <c r="AF68" s="371"/>
      <c r="AG68" s="371"/>
      <c r="AH68" s="371"/>
      <c r="AI68" s="371"/>
      <c r="AJ68" s="371"/>
      <c r="AK68" s="371"/>
      <c r="AL68" s="371"/>
      <c r="AM68" s="371"/>
      <c r="AN68" s="371"/>
      <c r="AO68" s="371"/>
      <c r="AP68" s="371"/>
      <c r="AQ68" s="371"/>
      <c r="AR68" s="371"/>
      <c r="AS68" s="371"/>
      <c r="AT68" s="371"/>
      <c r="AU68" s="371"/>
      <c r="AV68" s="371"/>
      <c r="AW68" s="371"/>
      <c r="AX68" s="371"/>
      <c r="AY68" s="371"/>
      <c r="AZ68" s="371"/>
      <c r="BA68" s="371"/>
      <c r="BB68" s="371"/>
      <c r="BC68" s="371"/>
      <c r="BD68" s="371"/>
      <c r="BE68" s="371"/>
      <c r="BF68" s="371"/>
      <c r="BG68" s="371"/>
      <c r="BI68" s="346" t="s">
        <v>1247</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71"/>
      <c r="I69" s="371"/>
      <c r="J69" s="371"/>
      <c r="K69" s="371"/>
      <c r="L69" s="371"/>
      <c r="M69" s="371"/>
      <c r="N69" s="371"/>
      <c r="O69" s="371"/>
      <c r="P69" s="371"/>
      <c r="Q69" s="371"/>
      <c r="R69" s="371"/>
      <c r="S69" s="371"/>
      <c r="T69" s="371"/>
      <c r="U69" s="371"/>
      <c r="V69" s="371"/>
      <c r="W69" s="371"/>
      <c r="X69" s="371"/>
      <c r="Y69" s="371"/>
      <c r="Z69" s="371"/>
      <c r="AA69" s="371"/>
      <c r="AB69" s="371"/>
      <c r="AC69" s="371"/>
      <c r="AD69" s="371"/>
      <c r="AE69" s="371"/>
      <c r="AF69" s="371"/>
      <c r="AG69" s="371"/>
      <c r="AH69" s="371"/>
      <c r="AI69" s="371"/>
      <c r="AJ69" s="371"/>
      <c r="AK69" s="371"/>
      <c r="AL69" s="371"/>
      <c r="AM69" s="371"/>
      <c r="AN69" s="371"/>
      <c r="AO69" s="371"/>
      <c r="AP69" s="371"/>
      <c r="AQ69" s="371"/>
      <c r="AR69" s="371"/>
      <c r="AS69" s="371"/>
      <c r="AT69" s="371"/>
      <c r="AU69" s="371"/>
      <c r="AV69" s="371"/>
      <c r="AW69" s="371"/>
      <c r="AX69" s="371"/>
      <c r="AY69" s="371"/>
      <c r="AZ69" s="371"/>
      <c r="BA69" s="371"/>
      <c r="BB69" s="371"/>
      <c r="BC69" s="371"/>
      <c r="BD69" s="371"/>
      <c r="BE69" s="371"/>
      <c r="BF69" s="371"/>
      <c r="BG69" s="371"/>
      <c r="BI69" s="346" t="s">
        <v>1247</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71"/>
      <c r="I70" s="371"/>
      <c r="J70" s="371"/>
      <c r="K70" s="371"/>
      <c r="L70" s="371"/>
      <c r="M70" s="371"/>
      <c r="N70" s="371"/>
      <c r="O70" s="371"/>
      <c r="P70" s="371"/>
      <c r="Q70" s="371"/>
      <c r="R70" s="371"/>
      <c r="S70" s="371"/>
      <c r="T70" s="371"/>
      <c r="U70" s="371"/>
      <c r="V70" s="371"/>
      <c r="W70" s="371"/>
      <c r="X70" s="371"/>
      <c r="Y70" s="371"/>
      <c r="Z70" s="371"/>
      <c r="AA70" s="371"/>
      <c r="AB70" s="371"/>
      <c r="AC70" s="371"/>
      <c r="AD70" s="371"/>
      <c r="AE70" s="371"/>
      <c r="AF70" s="371"/>
      <c r="AG70" s="371"/>
      <c r="AH70" s="371"/>
      <c r="AI70" s="371"/>
      <c r="AJ70" s="371"/>
      <c r="AK70" s="371"/>
      <c r="AL70" s="371"/>
      <c r="AM70" s="371"/>
      <c r="AN70" s="371"/>
      <c r="AO70" s="371"/>
      <c r="AP70" s="371"/>
      <c r="AQ70" s="371"/>
      <c r="AR70" s="371"/>
      <c r="AS70" s="371"/>
      <c r="AT70" s="371"/>
      <c r="AU70" s="371"/>
      <c r="AV70" s="371"/>
      <c r="AW70" s="371"/>
      <c r="AX70" s="371"/>
      <c r="AY70" s="371"/>
      <c r="AZ70" s="371"/>
      <c r="BA70" s="371"/>
      <c r="BB70" s="371"/>
      <c r="BC70" s="371"/>
      <c r="BD70" s="371"/>
      <c r="BE70" s="371"/>
      <c r="BF70" s="371"/>
      <c r="BG70" s="371"/>
      <c r="BI70" s="346" t="s">
        <v>1247</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71"/>
      <c r="I71" s="371"/>
      <c r="J71" s="371"/>
      <c r="K71" s="371"/>
      <c r="L71" s="371"/>
      <c r="M71" s="371"/>
      <c r="N71" s="371"/>
      <c r="O71" s="371"/>
      <c r="P71" s="371"/>
      <c r="Q71" s="371"/>
      <c r="R71" s="371"/>
      <c r="S71" s="371"/>
      <c r="T71" s="371"/>
      <c r="U71" s="371"/>
      <c r="V71" s="371"/>
      <c r="W71" s="371"/>
      <c r="X71" s="371"/>
      <c r="Y71" s="371"/>
      <c r="Z71" s="371"/>
      <c r="AA71" s="371"/>
      <c r="AB71" s="371"/>
      <c r="AC71" s="371"/>
      <c r="AD71" s="371"/>
      <c r="AE71" s="371"/>
      <c r="AF71" s="371"/>
      <c r="AG71" s="371"/>
      <c r="AH71" s="371"/>
      <c r="AI71" s="371"/>
      <c r="AJ71" s="371"/>
      <c r="AK71" s="371"/>
      <c r="AL71" s="371"/>
      <c r="AM71" s="371"/>
      <c r="AN71" s="371"/>
      <c r="AO71" s="371"/>
      <c r="AP71" s="371"/>
      <c r="AQ71" s="371"/>
      <c r="AR71" s="371"/>
      <c r="AS71" s="371"/>
      <c r="AT71" s="371"/>
      <c r="AU71" s="371"/>
      <c r="AV71" s="371"/>
      <c r="AW71" s="371"/>
      <c r="AX71" s="371"/>
      <c r="AY71" s="371"/>
      <c r="AZ71" s="371"/>
      <c r="BA71" s="371"/>
      <c r="BB71" s="371"/>
      <c r="BC71" s="371"/>
      <c r="BD71" s="371"/>
      <c r="BE71" s="371"/>
      <c r="BF71" s="371"/>
      <c r="BG71" s="371"/>
      <c r="BI71" s="346" t="s">
        <v>1247</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71"/>
      <c r="I72" s="371"/>
      <c r="J72" s="371"/>
      <c r="K72" s="371"/>
      <c r="L72" s="371"/>
      <c r="M72" s="371"/>
      <c r="N72" s="371"/>
      <c r="O72" s="371"/>
      <c r="P72" s="371"/>
      <c r="Q72" s="371"/>
      <c r="R72" s="371"/>
      <c r="S72" s="371"/>
      <c r="T72" s="371"/>
      <c r="U72" s="371"/>
      <c r="V72" s="371"/>
      <c r="W72" s="371"/>
      <c r="X72" s="371"/>
      <c r="Y72" s="371"/>
      <c r="Z72" s="371"/>
      <c r="AA72" s="371"/>
      <c r="AB72" s="371"/>
      <c r="AC72" s="371"/>
      <c r="AD72" s="371"/>
      <c r="AE72" s="371"/>
      <c r="AF72" s="371"/>
      <c r="AG72" s="371"/>
      <c r="AH72" s="371"/>
      <c r="AI72" s="371"/>
      <c r="AJ72" s="371"/>
      <c r="AK72" s="371"/>
      <c r="AL72" s="371"/>
      <c r="AM72" s="371"/>
      <c r="AN72" s="371"/>
      <c r="AO72" s="371"/>
      <c r="AP72" s="371"/>
      <c r="AQ72" s="371"/>
      <c r="AR72" s="371"/>
      <c r="AS72" s="371"/>
      <c r="AT72" s="371"/>
      <c r="AU72" s="371"/>
      <c r="AV72" s="371"/>
      <c r="AW72" s="371"/>
      <c r="AX72" s="371"/>
      <c r="AY72" s="371"/>
      <c r="AZ72" s="371"/>
      <c r="BA72" s="371"/>
      <c r="BB72" s="371"/>
      <c r="BC72" s="371"/>
      <c r="BD72" s="371"/>
      <c r="BE72" s="371"/>
      <c r="BF72" s="371"/>
      <c r="BG72" s="371"/>
      <c r="BI72" s="346" t="s">
        <v>1247</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71"/>
      <c r="I73" s="371"/>
      <c r="J73" s="371"/>
      <c r="K73" s="371"/>
      <c r="L73" s="371"/>
      <c r="M73" s="371"/>
      <c r="N73" s="371"/>
      <c r="O73" s="371"/>
      <c r="P73" s="371"/>
      <c r="Q73" s="371"/>
      <c r="R73" s="371"/>
      <c r="S73" s="371"/>
      <c r="T73" s="371"/>
      <c r="U73" s="371"/>
      <c r="V73" s="371"/>
      <c r="W73" s="371"/>
      <c r="X73" s="371"/>
      <c r="Y73" s="371"/>
      <c r="Z73" s="371"/>
      <c r="AA73" s="371"/>
      <c r="AB73" s="371"/>
      <c r="AC73" s="371"/>
      <c r="AD73" s="371"/>
      <c r="AE73" s="371"/>
      <c r="AF73" s="371"/>
      <c r="AG73" s="371"/>
      <c r="AH73" s="371"/>
      <c r="AI73" s="371"/>
      <c r="AJ73" s="371"/>
      <c r="AK73" s="371"/>
      <c r="AL73" s="371"/>
      <c r="AM73" s="371"/>
      <c r="AN73" s="371"/>
      <c r="AO73" s="371"/>
      <c r="AP73" s="371"/>
      <c r="AQ73" s="371"/>
      <c r="AR73" s="371"/>
      <c r="AS73" s="371"/>
      <c r="AT73" s="371"/>
      <c r="AU73" s="371"/>
      <c r="AV73" s="371"/>
      <c r="AW73" s="371"/>
      <c r="AX73" s="371"/>
      <c r="AY73" s="371"/>
      <c r="AZ73" s="371"/>
      <c r="BA73" s="371"/>
      <c r="BB73" s="371"/>
      <c r="BC73" s="371"/>
      <c r="BD73" s="371"/>
      <c r="BE73" s="371"/>
      <c r="BF73" s="371"/>
      <c r="BG73" s="371"/>
      <c r="BI73" s="346" t="s">
        <v>1247</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71"/>
      <c r="I74" s="371"/>
      <c r="J74" s="371"/>
      <c r="K74" s="371"/>
      <c r="L74" s="371"/>
      <c r="M74" s="371"/>
      <c r="N74" s="371"/>
      <c r="O74" s="371"/>
      <c r="P74" s="371"/>
      <c r="Q74" s="371"/>
      <c r="R74" s="371"/>
      <c r="S74" s="371"/>
      <c r="T74" s="371"/>
      <c r="U74" s="371"/>
      <c r="V74" s="371"/>
      <c r="W74" s="371"/>
      <c r="X74" s="371"/>
      <c r="Y74" s="371"/>
      <c r="Z74" s="371"/>
      <c r="AA74" s="371"/>
      <c r="AB74" s="371"/>
      <c r="AC74" s="371"/>
      <c r="AD74" s="371"/>
      <c r="AE74" s="371"/>
      <c r="AF74" s="371"/>
      <c r="AG74" s="371"/>
      <c r="AH74" s="371"/>
      <c r="AI74" s="371"/>
      <c r="AJ74" s="371"/>
      <c r="AK74" s="371"/>
      <c r="AL74" s="371"/>
      <c r="AM74" s="371"/>
      <c r="AN74" s="371"/>
      <c r="AO74" s="371"/>
      <c r="AP74" s="371"/>
      <c r="AQ74" s="371"/>
      <c r="AR74" s="371"/>
      <c r="AS74" s="371"/>
      <c r="AT74" s="371"/>
      <c r="AU74" s="371"/>
      <c r="AV74" s="371"/>
      <c r="AW74" s="371"/>
      <c r="AX74" s="371"/>
      <c r="AY74" s="371"/>
      <c r="AZ74" s="371"/>
      <c r="BA74" s="371"/>
      <c r="BB74" s="371"/>
      <c r="BC74" s="371"/>
      <c r="BD74" s="371"/>
      <c r="BE74" s="371"/>
      <c r="BF74" s="371"/>
      <c r="BG74" s="371"/>
      <c r="BI74" s="346" t="s">
        <v>1247</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71"/>
      <c r="I75" s="371"/>
      <c r="J75" s="371"/>
      <c r="K75" s="371"/>
      <c r="L75" s="371"/>
      <c r="M75" s="371"/>
      <c r="N75" s="371"/>
      <c r="O75" s="371"/>
      <c r="P75" s="371"/>
      <c r="Q75" s="371"/>
      <c r="R75" s="371"/>
      <c r="S75" s="371"/>
      <c r="T75" s="371"/>
      <c r="U75" s="371"/>
      <c r="V75" s="371"/>
      <c r="W75" s="371"/>
      <c r="X75" s="371"/>
      <c r="Y75" s="371"/>
      <c r="Z75" s="371"/>
      <c r="AA75" s="371"/>
      <c r="AB75" s="371"/>
      <c r="AC75" s="371"/>
      <c r="AD75" s="371"/>
      <c r="AE75" s="371"/>
      <c r="AF75" s="371"/>
      <c r="AG75" s="371"/>
      <c r="AH75" s="371"/>
      <c r="AI75" s="371"/>
      <c r="AJ75" s="371"/>
      <c r="AK75" s="371"/>
      <c r="AL75" s="371"/>
      <c r="AM75" s="371"/>
      <c r="AN75" s="371"/>
      <c r="AO75" s="371"/>
      <c r="AP75" s="371"/>
      <c r="AQ75" s="371"/>
      <c r="AR75" s="371"/>
      <c r="AS75" s="371"/>
      <c r="AT75" s="371"/>
      <c r="AU75" s="371"/>
      <c r="AV75" s="371"/>
      <c r="AW75" s="371"/>
      <c r="AX75" s="371"/>
      <c r="AY75" s="371"/>
      <c r="AZ75" s="371"/>
      <c r="BA75" s="371"/>
      <c r="BB75" s="371"/>
      <c r="BC75" s="371"/>
      <c r="BD75" s="371"/>
      <c r="BE75" s="371"/>
      <c r="BF75" s="371"/>
      <c r="BG75" s="371"/>
      <c r="BI75" s="346" t="s">
        <v>1247</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71"/>
      <c r="I76" s="371"/>
      <c r="J76" s="371"/>
      <c r="K76" s="371"/>
      <c r="L76" s="371"/>
      <c r="M76" s="371"/>
      <c r="N76" s="371"/>
      <c r="O76" s="371"/>
      <c r="P76" s="371"/>
      <c r="Q76" s="371"/>
      <c r="R76" s="371"/>
      <c r="S76" s="371"/>
      <c r="T76" s="371"/>
      <c r="U76" s="371"/>
      <c r="V76" s="371"/>
      <c r="W76" s="371"/>
      <c r="X76" s="371"/>
      <c r="Y76" s="371"/>
      <c r="Z76" s="371"/>
      <c r="AA76" s="371"/>
      <c r="AB76" s="371"/>
      <c r="AC76" s="371"/>
      <c r="AD76" s="371"/>
      <c r="AE76" s="371"/>
      <c r="AF76" s="371"/>
      <c r="AG76" s="371"/>
      <c r="AH76" s="371"/>
      <c r="AI76" s="371"/>
      <c r="AJ76" s="371"/>
      <c r="AK76" s="371"/>
      <c r="AL76" s="371"/>
      <c r="AM76" s="371"/>
      <c r="AN76" s="371"/>
      <c r="AO76" s="371"/>
      <c r="AP76" s="371"/>
      <c r="AQ76" s="371"/>
      <c r="AR76" s="371"/>
      <c r="AS76" s="371"/>
      <c r="AT76" s="371"/>
      <c r="AU76" s="371"/>
      <c r="AV76" s="371"/>
      <c r="AW76" s="371"/>
      <c r="AX76" s="371"/>
      <c r="AY76" s="371"/>
      <c r="AZ76" s="371"/>
      <c r="BA76" s="371"/>
      <c r="BB76" s="371"/>
      <c r="BC76" s="371"/>
      <c r="BD76" s="371"/>
      <c r="BE76" s="371"/>
      <c r="BF76" s="371"/>
      <c r="BG76" s="371"/>
      <c r="BI76" s="346" t="s">
        <v>1247</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71"/>
      <c r="I77" s="371"/>
      <c r="J77" s="371"/>
      <c r="K77" s="371"/>
      <c r="L77" s="371"/>
      <c r="M77" s="371"/>
      <c r="N77" s="371"/>
      <c r="O77" s="371"/>
      <c r="P77" s="371"/>
      <c r="Q77" s="371"/>
      <c r="R77" s="371"/>
      <c r="S77" s="371"/>
      <c r="T77" s="371"/>
      <c r="U77" s="371"/>
      <c r="V77" s="371"/>
      <c r="W77" s="371"/>
      <c r="X77" s="371"/>
      <c r="Y77" s="371"/>
      <c r="Z77" s="371"/>
      <c r="AA77" s="371"/>
      <c r="AB77" s="371"/>
      <c r="AC77" s="371"/>
      <c r="AD77" s="371"/>
      <c r="AE77" s="371"/>
      <c r="AF77" s="371"/>
      <c r="AG77" s="371"/>
      <c r="AH77" s="371"/>
      <c r="AI77" s="371"/>
      <c r="AJ77" s="371"/>
      <c r="AK77" s="371"/>
      <c r="AL77" s="371"/>
      <c r="AM77" s="371"/>
      <c r="AN77" s="371"/>
      <c r="AO77" s="371"/>
      <c r="AP77" s="371"/>
      <c r="AQ77" s="371"/>
      <c r="AR77" s="371"/>
      <c r="AS77" s="371"/>
      <c r="AT77" s="371"/>
      <c r="AU77" s="371"/>
      <c r="AV77" s="371"/>
      <c r="AW77" s="371"/>
      <c r="AX77" s="371"/>
      <c r="AY77" s="371"/>
      <c r="AZ77" s="371"/>
      <c r="BA77" s="371"/>
      <c r="BB77" s="371"/>
      <c r="BC77" s="371"/>
      <c r="BD77" s="371"/>
      <c r="BE77" s="371"/>
      <c r="BF77" s="371"/>
      <c r="BG77" s="371"/>
      <c r="BI77" s="346" t="s">
        <v>1247</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71"/>
      <c r="I78" s="371"/>
      <c r="J78" s="371"/>
      <c r="K78" s="371"/>
      <c r="L78" s="371"/>
      <c r="M78" s="371"/>
      <c r="N78" s="371"/>
      <c r="O78" s="371"/>
      <c r="P78" s="371"/>
      <c r="Q78" s="371"/>
      <c r="R78" s="371"/>
      <c r="S78" s="371"/>
      <c r="T78" s="371"/>
      <c r="U78" s="371"/>
      <c r="V78" s="371"/>
      <c r="W78" s="371"/>
      <c r="X78" s="371"/>
      <c r="Y78" s="371"/>
      <c r="Z78" s="371"/>
      <c r="AA78" s="371"/>
      <c r="AB78" s="371"/>
      <c r="AC78" s="371"/>
      <c r="AD78" s="371"/>
      <c r="AE78" s="371"/>
      <c r="AF78" s="371"/>
      <c r="AG78" s="371"/>
      <c r="AH78" s="371"/>
      <c r="AI78" s="371"/>
      <c r="AJ78" s="371"/>
      <c r="AK78" s="371"/>
      <c r="AL78" s="371"/>
      <c r="AM78" s="371"/>
      <c r="AN78" s="371"/>
      <c r="AO78" s="371"/>
      <c r="AP78" s="371"/>
      <c r="AQ78" s="371"/>
      <c r="AR78" s="371"/>
      <c r="AS78" s="371"/>
      <c r="AT78" s="371"/>
      <c r="AU78" s="371"/>
      <c r="AV78" s="371"/>
      <c r="AW78" s="371"/>
      <c r="AX78" s="371"/>
      <c r="AY78" s="371"/>
      <c r="AZ78" s="371"/>
      <c r="BA78" s="371"/>
      <c r="BB78" s="371"/>
      <c r="BC78" s="371"/>
      <c r="BD78" s="371"/>
      <c r="BE78" s="371"/>
      <c r="BF78" s="371"/>
      <c r="BG78" s="371"/>
      <c r="BI78" s="346" t="s">
        <v>1247</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71"/>
      <c r="I79" s="371"/>
      <c r="J79" s="371"/>
      <c r="K79" s="371"/>
      <c r="L79" s="371"/>
      <c r="M79" s="371"/>
      <c r="N79" s="371"/>
      <c r="O79" s="371"/>
      <c r="P79" s="371"/>
      <c r="Q79" s="371"/>
      <c r="R79" s="371"/>
      <c r="S79" s="371"/>
      <c r="T79" s="371"/>
      <c r="U79" s="371"/>
      <c r="V79" s="371"/>
      <c r="W79" s="371"/>
      <c r="X79" s="371"/>
      <c r="Y79" s="371"/>
      <c r="Z79" s="371"/>
      <c r="AA79" s="371"/>
      <c r="AB79" s="371"/>
      <c r="AC79" s="371"/>
      <c r="AD79" s="371"/>
      <c r="AE79" s="371"/>
      <c r="AF79" s="371"/>
      <c r="AG79" s="371"/>
      <c r="AH79" s="371"/>
      <c r="AI79" s="371"/>
      <c r="AJ79" s="371"/>
      <c r="AK79" s="371"/>
      <c r="AL79" s="371"/>
      <c r="AM79" s="371"/>
      <c r="AN79" s="371"/>
      <c r="AO79" s="371"/>
      <c r="AP79" s="371"/>
      <c r="AQ79" s="371"/>
      <c r="AR79" s="371"/>
      <c r="AS79" s="371"/>
      <c r="AT79" s="371"/>
      <c r="AU79" s="371"/>
      <c r="AV79" s="371"/>
      <c r="AW79" s="371"/>
      <c r="AX79" s="371"/>
      <c r="AY79" s="371"/>
      <c r="AZ79" s="371"/>
      <c r="BA79" s="371"/>
      <c r="BB79" s="371"/>
      <c r="BC79" s="371"/>
      <c r="BD79" s="371"/>
      <c r="BE79" s="371"/>
      <c r="BF79" s="371"/>
      <c r="BG79" s="371"/>
      <c r="BI79" s="346" t="s">
        <v>1247</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71"/>
      <c r="I80" s="371"/>
      <c r="J80" s="371"/>
      <c r="K80" s="371"/>
      <c r="L80" s="371"/>
      <c r="M80" s="371"/>
      <c r="N80" s="371"/>
      <c r="O80" s="371"/>
      <c r="P80" s="371"/>
      <c r="Q80" s="371"/>
      <c r="R80" s="371"/>
      <c r="S80" s="371"/>
      <c r="T80" s="371"/>
      <c r="U80" s="371"/>
      <c r="V80" s="371"/>
      <c r="W80" s="371"/>
      <c r="X80" s="371"/>
      <c r="Y80" s="371"/>
      <c r="Z80" s="371"/>
      <c r="AA80" s="371"/>
      <c r="AB80" s="371"/>
      <c r="AC80" s="371"/>
      <c r="AD80" s="371"/>
      <c r="AE80" s="371"/>
      <c r="AF80" s="371"/>
      <c r="AG80" s="371"/>
      <c r="AH80" s="371"/>
      <c r="AI80" s="371"/>
      <c r="AJ80" s="371"/>
      <c r="AK80" s="371"/>
      <c r="AL80" s="371"/>
      <c r="AM80" s="371"/>
      <c r="AN80" s="371"/>
      <c r="AO80" s="371"/>
      <c r="AP80" s="371"/>
      <c r="AQ80" s="371"/>
      <c r="AR80" s="371"/>
      <c r="AS80" s="371"/>
      <c r="AT80" s="371"/>
      <c r="AU80" s="371"/>
      <c r="AV80" s="371"/>
      <c r="AW80" s="371"/>
      <c r="AX80" s="371"/>
      <c r="AY80" s="371"/>
      <c r="AZ80" s="371"/>
      <c r="BA80" s="371"/>
      <c r="BB80" s="371"/>
      <c r="BC80" s="371"/>
      <c r="BD80" s="371"/>
      <c r="BE80" s="371"/>
      <c r="BF80" s="371"/>
      <c r="BG80" s="371"/>
      <c r="BI80" s="346" t="s">
        <v>1247</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71"/>
      <c r="I81" s="371"/>
      <c r="J81" s="371"/>
      <c r="K81" s="371"/>
      <c r="L81" s="371"/>
      <c r="M81" s="371"/>
      <c r="N81" s="371"/>
      <c r="O81" s="371"/>
      <c r="P81" s="371"/>
      <c r="Q81" s="371"/>
      <c r="R81" s="371"/>
      <c r="S81" s="371"/>
      <c r="T81" s="371"/>
      <c r="U81" s="371"/>
      <c r="V81" s="371"/>
      <c r="W81" s="371"/>
      <c r="X81" s="371"/>
      <c r="Y81" s="371"/>
      <c r="Z81" s="371"/>
      <c r="AA81" s="371"/>
      <c r="AB81" s="371"/>
      <c r="AC81" s="371"/>
      <c r="AD81" s="371"/>
      <c r="AE81" s="371"/>
      <c r="AF81" s="371"/>
      <c r="AG81" s="371"/>
      <c r="AH81" s="371"/>
      <c r="AI81" s="371"/>
      <c r="AJ81" s="371"/>
      <c r="AK81" s="371"/>
      <c r="AL81" s="371"/>
      <c r="AM81" s="371"/>
      <c r="AN81" s="371"/>
      <c r="AO81" s="371"/>
      <c r="AP81" s="371"/>
      <c r="AQ81" s="371"/>
      <c r="AR81" s="371"/>
      <c r="AS81" s="371"/>
      <c r="AT81" s="371"/>
      <c r="AU81" s="371"/>
      <c r="AV81" s="371"/>
      <c r="AW81" s="371"/>
      <c r="AX81" s="371"/>
      <c r="AY81" s="371"/>
      <c r="AZ81" s="371"/>
      <c r="BA81" s="371"/>
      <c r="BB81" s="371"/>
      <c r="BC81" s="371"/>
      <c r="BD81" s="371"/>
      <c r="BE81" s="371"/>
      <c r="BF81" s="371"/>
      <c r="BG81" s="371"/>
      <c r="BI81" s="346" t="s">
        <v>1247</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71"/>
      <c r="I82" s="371"/>
      <c r="J82" s="371"/>
      <c r="K82" s="371"/>
      <c r="L82" s="371"/>
      <c r="M82" s="371"/>
      <c r="N82" s="371"/>
      <c r="O82" s="371"/>
      <c r="P82" s="371"/>
      <c r="Q82" s="371"/>
      <c r="R82" s="371"/>
      <c r="S82" s="371"/>
      <c r="T82" s="371"/>
      <c r="U82" s="371"/>
      <c r="V82" s="371"/>
      <c r="W82" s="371"/>
      <c r="X82" s="371"/>
      <c r="Y82" s="371"/>
      <c r="Z82" s="371"/>
      <c r="AA82" s="371"/>
      <c r="AB82" s="371"/>
      <c r="AC82" s="371"/>
      <c r="AD82" s="371"/>
      <c r="AE82" s="371"/>
      <c r="AF82" s="371"/>
      <c r="AG82" s="371"/>
      <c r="AH82" s="371"/>
      <c r="AI82" s="371"/>
      <c r="AJ82" s="371"/>
      <c r="AK82" s="371"/>
      <c r="AL82" s="371"/>
      <c r="AM82" s="371"/>
      <c r="AN82" s="371"/>
      <c r="AO82" s="371"/>
      <c r="AP82" s="371"/>
      <c r="AQ82" s="371"/>
      <c r="AR82" s="371"/>
      <c r="AS82" s="371"/>
      <c r="AT82" s="371"/>
      <c r="AU82" s="371"/>
      <c r="AV82" s="371"/>
      <c r="AW82" s="371"/>
      <c r="AX82" s="371"/>
      <c r="AY82" s="371"/>
      <c r="AZ82" s="371"/>
      <c r="BA82" s="371"/>
      <c r="BB82" s="371"/>
      <c r="BC82" s="371"/>
      <c r="BD82" s="371"/>
      <c r="BE82" s="371"/>
      <c r="BF82" s="371"/>
      <c r="BG82" s="371"/>
      <c r="BI82" s="346" t="s">
        <v>1247</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71"/>
      <c r="I83" s="371"/>
      <c r="J83" s="371"/>
      <c r="K83" s="371"/>
      <c r="L83" s="371"/>
      <c r="M83" s="371"/>
      <c r="N83" s="371"/>
      <c r="O83" s="371"/>
      <c r="P83" s="371"/>
      <c r="Q83" s="371"/>
      <c r="R83" s="371"/>
      <c r="S83" s="371"/>
      <c r="T83" s="371"/>
      <c r="U83" s="371"/>
      <c r="V83" s="371"/>
      <c r="W83" s="371"/>
      <c r="X83" s="371"/>
      <c r="Y83" s="371"/>
      <c r="Z83" s="371"/>
      <c r="AA83" s="371"/>
      <c r="AB83" s="371"/>
      <c r="AC83" s="371"/>
      <c r="AD83" s="371"/>
      <c r="AE83" s="371"/>
      <c r="AF83" s="371"/>
      <c r="AG83" s="371"/>
      <c r="AH83" s="371"/>
      <c r="AI83" s="371"/>
      <c r="AJ83" s="371"/>
      <c r="AK83" s="371"/>
      <c r="AL83" s="371"/>
      <c r="AM83" s="371"/>
      <c r="AN83" s="371"/>
      <c r="AO83" s="371"/>
      <c r="AP83" s="371"/>
      <c r="AQ83" s="371"/>
      <c r="AR83" s="371"/>
      <c r="AS83" s="371"/>
      <c r="AT83" s="371"/>
      <c r="AU83" s="371"/>
      <c r="AV83" s="371"/>
      <c r="AW83" s="371"/>
      <c r="AX83" s="371"/>
      <c r="AY83" s="371"/>
      <c r="AZ83" s="371"/>
      <c r="BA83" s="371"/>
      <c r="BB83" s="371"/>
      <c r="BC83" s="371"/>
      <c r="BD83" s="371"/>
      <c r="BE83" s="371"/>
      <c r="BF83" s="371"/>
      <c r="BG83" s="371"/>
      <c r="BI83" s="346" t="s">
        <v>1247</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71"/>
      <c r="I84" s="371"/>
      <c r="J84" s="371"/>
      <c r="K84" s="371"/>
      <c r="L84" s="371"/>
      <c r="M84" s="371"/>
      <c r="N84" s="371"/>
      <c r="O84" s="371"/>
      <c r="P84" s="371"/>
      <c r="Q84" s="371"/>
      <c r="R84" s="371"/>
      <c r="S84" s="371"/>
      <c r="T84" s="371"/>
      <c r="U84" s="371"/>
      <c r="V84" s="371"/>
      <c r="W84" s="371"/>
      <c r="X84" s="371"/>
      <c r="Y84" s="371"/>
      <c r="Z84" s="371"/>
      <c r="AA84" s="371"/>
      <c r="AB84" s="371"/>
      <c r="AC84" s="371"/>
      <c r="AD84" s="371"/>
      <c r="AE84" s="371"/>
      <c r="AF84" s="371"/>
      <c r="AG84" s="371"/>
      <c r="AH84" s="371"/>
      <c r="AI84" s="371"/>
      <c r="AJ84" s="371"/>
      <c r="AK84" s="371"/>
      <c r="AL84" s="371"/>
      <c r="AM84" s="371"/>
      <c r="AN84" s="371"/>
      <c r="AO84" s="371"/>
      <c r="AP84" s="371"/>
      <c r="AQ84" s="371"/>
      <c r="AR84" s="371"/>
      <c r="AS84" s="371"/>
      <c r="AT84" s="371"/>
      <c r="AU84" s="371"/>
      <c r="AV84" s="371"/>
      <c r="AW84" s="371"/>
      <c r="AX84" s="371"/>
      <c r="AY84" s="371"/>
      <c r="AZ84" s="371"/>
      <c r="BA84" s="371"/>
      <c r="BB84" s="371"/>
      <c r="BC84" s="371"/>
      <c r="BD84" s="371"/>
      <c r="BE84" s="371"/>
      <c r="BF84" s="371"/>
      <c r="BG84" s="371"/>
      <c r="BI84" s="346" t="s">
        <v>1247</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71"/>
      <c r="I85" s="371"/>
      <c r="J85" s="371"/>
      <c r="K85" s="371"/>
      <c r="L85" s="371"/>
      <c r="M85" s="371"/>
      <c r="N85" s="371"/>
      <c r="O85" s="371"/>
      <c r="P85" s="371"/>
      <c r="Q85" s="371"/>
      <c r="R85" s="371"/>
      <c r="S85" s="371"/>
      <c r="T85" s="371"/>
      <c r="U85" s="371"/>
      <c r="V85" s="371"/>
      <c r="W85" s="371"/>
      <c r="X85" s="371"/>
      <c r="Y85" s="371"/>
      <c r="Z85" s="371"/>
      <c r="AA85" s="371"/>
      <c r="AB85" s="371"/>
      <c r="AC85" s="371"/>
      <c r="AD85" s="371"/>
      <c r="AE85" s="371"/>
      <c r="AF85" s="371"/>
      <c r="AG85" s="371"/>
      <c r="AH85" s="371"/>
      <c r="AI85" s="371"/>
      <c r="AJ85" s="371"/>
      <c r="AK85" s="371"/>
      <c r="AL85" s="371"/>
      <c r="AM85" s="371"/>
      <c r="AN85" s="371"/>
      <c r="AO85" s="371"/>
      <c r="AP85" s="371"/>
      <c r="AQ85" s="371"/>
      <c r="AR85" s="371"/>
      <c r="AS85" s="371"/>
      <c r="AT85" s="371"/>
      <c r="AU85" s="371"/>
      <c r="AV85" s="371"/>
      <c r="AW85" s="371"/>
      <c r="AX85" s="371"/>
      <c r="AY85" s="371"/>
      <c r="AZ85" s="371"/>
      <c r="BA85" s="371"/>
      <c r="BB85" s="371"/>
      <c r="BC85" s="371"/>
      <c r="BD85" s="371"/>
      <c r="BE85" s="371"/>
      <c r="BF85" s="371"/>
      <c r="BG85" s="371"/>
      <c r="BI85" s="346" t="s">
        <v>1247</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71"/>
      <c r="I86" s="371"/>
      <c r="J86" s="371"/>
      <c r="K86" s="371"/>
      <c r="L86" s="371"/>
      <c r="M86" s="371"/>
      <c r="N86" s="371"/>
      <c r="O86" s="371"/>
      <c r="P86" s="371"/>
      <c r="Q86" s="371"/>
      <c r="R86" s="371"/>
      <c r="S86" s="371"/>
      <c r="T86" s="371"/>
      <c r="U86" s="371"/>
      <c r="V86" s="371"/>
      <c r="W86" s="371"/>
      <c r="X86" s="371"/>
      <c r="Y86" s="371"/>
      <c r="Z86" s="371"/>
      <c r="AA86" s="371"/>
      <c r="AB86" s="371"/>
      <c r="AC86" s="371"/>
      <c r="AD86" s="371"/>
      <c r="AE86" s="371"/>
      <c r="AF86" s="371"/>
      <c r="AG86" s="371"/>
      <c r="AH86" s="371"/>
      <c r="AI86" s="371"/>
      <c r="AJ86" s="371"/>
      <c r="AK86" s="371"/>
      <c r="AL86" s="371"/>
      <c r="AM86" s="371"/>
      <c r="AN86" s="371"/>
      <c r="AO86" s="371"/>
      <c r="AP86" s="371"/>
      <c r="AQ86" s="371"/>
      <c r="AR86" s="371"/>
      <c r="AS86" s="371"/>
      <c r="AT86" s="371"/>
      <c r="AU86" s="371"/>
      <c r="AV86" s="371"/>
      <c r="AW86" s="371"/>
      <c r="AX86" s="371"/>
      <c r="AY86" s="371"/>
      <c r="AZ86" s="371"/>
      <c r="BA86" s="371"/>
      <c r="BB86" s="371"/>
      <c r="BC86" s="371"/>
      <c r="BD86" s="371"/>
      <c r="BE86" s="371"/>
      <c r="BF86" s="371"/>
      <c r="BG86" s="371"/>
      <c r="BI86" s="346" t="s">
        <v>1247</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71"/>
      <c r="I87" s="371"/>
      <c r="J87" s="371"/>
      <c r="K87" s="371"/>
      <c r="L87" s="371"/>
      <c r="M87" s="371"/>
      <c r="N87" s="371"/>
      <c r="O87" s="371"/>
      <c r="P87" s="371"/>
      <c r="Q87" s="371"/>
      <c r="R87" s="371"/>
      <c r="S87" s="371"/>
      <c r="T87" s="371"/>
      <c r="U87" s="371"/>
      <c r="V87" s="371"/>
      <c r="W87" s="371"/>
      <c r="X87" s="371"/>
      <c r="Y87" s="371"/>
      <c r="Z87" s="371"/>
      <c r="AA87" s="371"/>
      <c r="AB87" s="371"/>
      <c r="AC87" s="371"/>
      <c r="AD87" s="371"/>
      <c r="AE87" s="371"/>
      <c r="AF87" s="371"/>
      <c r="AG87" s="371"/>
      <c r="AH87" s="371"/>
      <c r="AI87" s="371"/>
      <c r="AJ87" s="371"/>
      <c r="AK87" s="371"/>
      <c r="AL87" s="371"/>
      <c r="AM87" s="371"/>
      <c r="AN87" s="371"/>
      <c r="AO87" s="371"/>
      <c r="AP87" s="371"/>
      <c r="AQ87" s="371"/>
      <c r="AR87" s="371"/>
      <c r="AS87" s="371"/>
      <c r="AT87" s="371"/>
      <c r="AU87" s="371"/>
      <c r="AV87" s="371"/>
      <c r="AW87" s="371"/>
      <c r="AX87" s="371"/>
      <c r="AY87" s="371"/>
      <c r="AZ87" s="371"/>
      <c r="BA87" s="371"/>
      <c r="BB87" s="371"/>
      <c r="BC87" s="371"/>
      <c r="BD87" s="371"/>
      <c r="BE87" s="371"/>
      <c r="BF87" s="371"/>
      <c r="BG87" s="371"/>
      <c r="BI87" s="346" t="s">
        <v>1247</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71"/>
      <c r="I88" s="371"/>
      <c r="J88" s="371"/>
      <c r="K88" s="371"/>
      <c r="L88" s="371"/>
      <c r="M88" s="371"/>
      <c r="N88" s="371"/>
      <c r="O88" s="371"/>
      <c r="P88" s="371"/>
      <c r="Q88" s="371"/>
      <c r="R88" s="371"/>
      <c r="S88" s="371"/>
      <c r="T88" s="371"/>
      <c r="U88" s="371"/>
      <c r="V88" s="371"/>
      <c r="W88" s="371"/>
      <c r="X88" s="371"/>
      <c r="Y88" s="371"/>
      <c r="Z88" s="371"/>
      <c r="AA88" s="371"/>
      <c r="AB88" s="371"/>
      <c r="AC88" s="371"/>
      <c r="AD88" s="371"/>
      <c r="AE88" s="371"/>
      <c r="AF88" s="371"/>
      <c r="AG88" s="371"/>
      <c r="AH88" s="371"/>
      <c r="AI88" s="371"/>
      <c r="AJ88" s="371"/>
      <c r="AK88" s="371"/>
      <c r="AL88" s="371"/>
      <c r="AM88" s="371"/>
      <c r="AN88" s="371"/>
      <c r="AO88" s="371"/>
      <c r="AP88" s="371"/>
      <c r="AQ88" s="371"/>
      <c r="AR88" s="371"/>
      <c r="AS88" s="371"/>
      <c r="AT88" s="371"/>
      <c r="AU88" s="371"/>
      <c r="AV88" s="371"/>
      <c r="AW88" s="371"/>
      <c r="AX88" s="371"/>
      <c r="AY88" s="371"/>
      <c r="AZ88" s="371"/>
      <c r="BA88" s="371"/>
      <c r="BB88" s="371"/>
      <c r="BC88" s="371"/>
      <c r="BD88" s="371"/>
      <c r="BE88" s="371"/>
      <c r="BF88" s="371"/>
      <c r="BG88" s="371"/>
      <c r="BI88" s="346" t="s">
        <v>1247</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71"/>
      <c r="I89" s="371"/>
      <c r="J89" s="371"/>
      <c r="K89" s="371"/>
      <c r="L89" s="371"/>
      <c r="M89" s="371"/>
      <c r="N89" s="371"/>
      <c r="O89" s="371"/>
      <c r="P89" s="371"/>
      <c r="Q89" s="371"/>
      <c r="R89" s="371"/>
      <c r="S89" s="371"/>
      <c r="T89" s="371"/>
      <c r="U89" s="371"/>
      <c r="V89" s="371"/>
      <c r="W89" s="371"/>
      <c r="X89" s="371"/>
      <c r="Y89" s="371"/>
      <c r="Z89" s="371"/>
      <c r="AA89" s="371"/>
      <c r="AB89" s="371"/>
      <c r="AC89" s="371"/>
      <c r="AD89" s="371"/>
      <c r="AE89" s="371"/>
      <c r="AF89" s="371"/>
      <c r="AG89" s="371"/>
      <c r="AH89" s="371"/>
      <c r="AI89" s="371"/>
      <c r="AJ89" s="371"/>
      <c r="AK89" s="371"/>
      <c r="AL89" s="371"/>
      <c r="AM89" s="371"/>
      <c r="AN89" s="371"/>
      <c r="AO89" s="371"/>
      <c r="AP89" s="371"/>
      <c r="AQ89" s="371"/>
      <c r="AR89" s="371"/>
      <c r="AS89" s="371"/>
      <c r="AT89" s="371"/>
      <c r="AU89" s="371"/>
      <c r="AV89" s="371"/>
      <c r="AW89" s="371"/>
      <c r="AX89" s="371"/>
      <c r="AY89" s="371"/>
      <c r="AZ89" s="371"/>
      <c r="BA89" s="371"/>
      <c r="BB89" s="371"/>
      <c r="BC89" s="371"/>
      <c r="BD89" s="371"/>
      <c r="BE89" s="371"/>
      <c r="BF89" s="371"/>
      <c r="BG89" s="371"/>
      <c r="BI89" s="346" t="s">
        <v>1247</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71"/>
      <c r="I90" s="371"/>
      <c r="J90" s="371"/>
      <c r="K90" s="371"/>
      <c r="L90" s="371"/>
      <c r="M90" s="371"/>
      <c r="N90" s="371"/>
      <c r="O90" s="371"/>
      <c r="P90" s="371"/>
      <c r="Q90" s="371"/>
      <c r="R90" s="371"/>
      <c r="S90" s="371"/>
      <c r="T90" s="371"/>
      <c r="U90" s="371"/>
      <c r="V90" s="371"/>
      <c r="W90" s="371"/>
      <c r="X90" s="371"/>
      <c r="Y90" s="371"/>
      <c r="Z90" s="371"/>
      <c r="AA90" s="371"/>
      <c r="AB90" s="371"/>
      <c r="AC90" s="371"/>
      <c r="AD90" s="371"/>
      <c r="AE90" s="371"/>
      <c r="AF90" s="371"/>
      <c r="AG90" s="371"/>
      <c r="AH90" s="371"/>
      <c r="AI90" s="371"/>
      <c r="AJ90" s="371"/>
      <c r="AK90" s="371"/>
      <c r="AL90" s="371"/>
      <c r="AM90" s="371"/>
      <c r="AN90" s="371"/>
      <c r="AO90" s="371"/>
      <c r="AP90" s="371"/>
      <c r="AQ90" s="371"/>
      <c r="AR90" s="371"/>
      <c r="AS90" s="371"/>
      <c r="AT90" s="371"/>
      <c r="AU90" s="371"/>
      <c r="AV90" s="371"/>
      <c r="AW90" s="371"/>
      <c r="AX90" s="371"/>
      <c r="AY90" s="371"/>
      <c r="AZ90" s="371"/>
      <c r="BA90" s="371"/>
      <c r="BB90" s="371"/>
      <c r="BC90" s="371"/>
      <c r="BD90" s="371"/>
      <c r="BE90" s="371"/>
      <c r="BF90" s="371"/>
      <c r="BG90" s="371"/>
      <c r="BI90" s="346" t="s">
        <v>1247</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71"/>
      <c r="I91" s="371"/>
      <c r="J91" s="371"/>
      <c r="K91" s="371"/>
      <c r="L91" s="371"/>
      <c r="M91" s="371"/>
      <c r="N91" s="371"/>
      <c r="O91" s="371"/>
      <c r="P91" s="371"/>
      <c r="Q91" s="371"/>
      <c r="R91" s="371"/>
      <c r="S91" s="371"/>
      <c r="T91" s="371"/>
      <c r="U91" s="371"/>
      <c r="V91" s="371"/>
      <c r="W91" s="371"/>
      <c r="X91" s="371"/>
      <c r="Y91" s="371"/>
      <c r="Z91" s="371"/>
      <c r="AA91" s="371"/>
      <c r="AB91" s="371"/>
      <c r="AC91" s="371"/>
      <c r="AD91" s="371"/>
      <c r="AE91" s="371"/>
      <c r="AF91" s="371"/>
      <c r="AG91" s="371"/>
      <c r="AH91" s="371"/>
      <c r="AI91" s="371"/>
      <c r="AJ91" s="371"/>
      <c r="AK91" s="371"/>
      <c r="AL91" s="371"/>
      <c r="AM91" s="371"/>
      <c r="AN91" s="371"/>
      <c r="AO91" s="371"/>
      <c r="AP91" s="371"/>
      <c r="AQ91" s="371"/>
      <c r="AR91" s="371"/>
      <c r="AS91" s="371"/>
      <c r="AT91" s="371"/>
      <c r="AU91" s="371"/>
      <c r="AV91" s="371"/>
      <c r="AW91" s="371"/>
      <c r="AX91" s="371"/>
      <c r="AY91" s="371"/>
      <c r="AZ91" s="371"/>
      <c r="BA91" s="371"/>
      <c r="BB91" s="371"/>
      <c r="BC91" s="371"/>
      <c r="BD91" s="371"/>
      <c r="BE91" s="371"/>
      <c r="BF91" s="371"/>
      <c r="BG91" s="371"/>
      <c r="BI91" s="346" t="s">
        <v>1247</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71"/>
      <c r="I92" s="371"/>
      <c r="J92" s="371"/>
      <c r="K92" s="371"/>
      <c r="L92" s="371"/>
      <c r="M92" s="371"/>
      <c r="N92" s="371"/>
      <c r="O92" s="371"/>
      <c r="P92" s="371"/>
      <c r="Q92" s="371"/>
      <c r="R92" s="371"/>
      <c r="S92" s="371"/>
      <c r="T92" s="371"/>
      <c r="U92" s="371"/>
      <c r="V92" s="371"/>
      <c r="W92" s="371"/>
      <c r="X92" s="371"/>
      <c r="Y92" s="371"/>
      <c r="Z92" s="371"/>
      <c r="AA92" s="371"/>
      <c r="AB92" s="371"/>
      <c r="AC92" s="371"/>
      <c r="AD92" s="371"/>
      <c r="AE92" s="371"/>
      <c r="AF92" s="371"/>
      <c r="AG92" s="371"/>
      <c r="AH92" s="371"/>
      <c r="AI92" s="371"/>
      <c r="AJ92" s="371"/>
      <c r="AK92" s="371"/>
      <c r="AL92" s="371"/>
      <c r="AM92" s="371"/>
      <c r="AN92" s="371"/>
      <c r="AO92" s="371"/>
      <c r="AP92" s="371"/>
      <c r="AQ92" s="371"/>
      <c r="AR92" s="371"/>
      <c r="AS92" s="371"/>
      <c r="AT92" s="371"/>
      <c r="AU92" s="371"/>
      <c r="AV92" s="371"/>
      <c r="AW92" s="371"/>
      <c r="AX92" s="371"/>
      <c r="AY92" s="371"/>
      <c r="AZ92" s="371"/>
      <c r="BA92" s="371"/>
      <c r="BB92" s="371"/>
      <c r="BC92" s="371"/>
      <c r="BD92" s="371"/>
      <c r="BE92" s="371"/>
      <c r="BF92" s="371"/>
      <c r="BG92" s="371"/>
      <c r="BI92" s="346" t="s">
        <v>1247</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71"/>
      <c r="I93" s="371"/>
      <c r="J93" s="371"/>
      <c r="K93" s="371"/>
      <c r="L93" s="371"/>
      <c r="M93" s="371"/>
      <c r="N93" s="371"/>
      <c r="O93" s="371"/>
      <c r="P93" s="371"/>
      <c r="Q93" s="371"/>
      <c r="R93" s="371"/>
      <c r="S93" s="371"/>
      <c r="T93" s="371"/>
      <c r="U93" s="371"/>
      <c r="V93" s="371"/>
      <c r="W93" s="371"/>
      <c r="X93" s="371"/>
      <c r="Y93" s="371"/>
      <c r="Z93" s="371"/>
      <c r="AA93" s="371"/>
      <c r="AB93" s="371"/>
      <c r="AC93" s="371"/>
      <c r="AD93" s="371"/>
      <c r="AE93" s="371"/>
      <c r="AF93" s="371"/>
      <c r="AG93" s="371"/>
      <c r="AH93" s="371"/>
      <c r="AI93" s="371"/>
      <c r="AJ93" s="371"/>
      <c r="AK93" s="371"/>
      <c r="AL93" s="371"/>
      <c r="AM93" s="371"/>
      <c r="AN93" s="371"/>
      <c r="AO93" s="371"/>
      <c r="AP93" s="371"/>
      <c r="AQ93" s="371"/>
      <c r="AR93" s="371"/>
      <c r="AS93" s="371"/>
      <c r="AT93" s="371"/>
      <c r="AU93" s="371"/>
      <c r="AV93" s="371"/>
      <c r="AW93" s="371"/>
      <c r="AX93" s="371"/>
      <c r="AY93" s="371"/>
      <c r="AZ93" s="371"/>
      <c r="BA93" s="371"/>
      <c r="BB93" s="371"/>
      <c r="BC93" s="371"/>
      <c r="BD93" s="371"/>
      <c r="BE93" s="371"/>
      <c r="BF93" s="371"/>
      <c r="BG93" s="371"/>
      <c r="BI93" s="346" t="s">
        <v>1247</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71"/>
      <c r="I94" s="371"/>
      <c r="J94" s="371"/>
      <c r="K94" s="371"/>
      <c r="L94" s="371"/>
      <c r="M94" s="371"/>
      <c r="N94" s="371"/>
      <c r="O94" s="371"/>
      <c r="P94" s="371"/>
      <c r="Q94" s="371"/>
      <c r="R94" s="371"/>
      <c r="S94" s="371"/>
      <c r="T94" s="371"/>
      <c r="U94" s="371"/>
      <c r="V94" s="371"/>
      <c r="W94" s="371"/>
      <c r="X94" s="371"/>
      <c r="Y94" s="371"/>
      <c r="Z94" s="371"/>
      <c r="AA94" s="371"/>
      <c r="AB94" s="371"/>
      <c r="AC94" s="371"/>
      <c r="AD94" s="371"/>
      <c r="AE94" s="371"/>
      <c r="AF94" s="371"/>
      <c r="AG94" s="371"/>
      <c r="AH94" s="371"/>
      <c r="AI94" s="371"/>
      <c r="AJ94" s="371"/>
      <c r="AK94" s="371"/>
      <c r="AL94" s="371"/>
      <c r="AM94" s="371"/>
      <c r="AN94" s="371"/>
      <c r="AO94" s="371"/>
      <c r="AP94" s="371"/>
      <c r="AQ94" s="371"/>
      <c r="AR94" s="371"/>
      <c r="AS94" s="371"/>
      <c r="AT94" s="371"/>
      <c r="AU94" s="371"/>
      <c r="AV94" s="371"/>
      <c r="AW94" s="371"/>
      <c r="AX94" s="371"/>
      <c r="AY94" s="371"/>
      <c r="AZ94" s="371"/>
      <c r="BA94" s="371"/>
      <c r="BB94" s="371"/>
      <c r="BC94" s="371"/>
      <c r="BD94" s="371"/>
      <c r="BE94" s="371"/>
      <c r="BF94" s="371"/>
      <c r="BG94" s="371"/>
      <c r="BI94" s="346" t="s">
        <v>1247</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71"/>
      <c r="I95" s="371"/>
      <c r="J95" s="371"/>
      <c r="K95" s="371"/>
      <c r="L95" s="371"/>
      <c r="M95" s="371"/>
      <c r="N95" s="371"/>
      <c r="O95" s="371"/>
      <c r="P95" s="371"/>
      <c r="Q95" s="371"/>
      <c r="R95" s="371"/>
      <c r="S95" s="371"/>
      <c r="T95" s="371"/>
      <c r="U95" s="371"/>
      <c r="V95" s="371"/>
      <c r="W95" s="371"/>
      <c r="X95" s="371"/>
      <c r="Y95" s="371"/>
      <c r="Z95" s="371"/>
      <c r="AA95" s="371"/>
      <c r="AB95" s="371"/>
      <c r="AC95" s="371"/>
      <c r="AD95" s="371"/>
      <c r="AE95" s="371"/>
      <c r="AF95" s="371"/>
      <c r="AG95" s="371"/>
      <c r="AH95" s="371"/>
      <c r="AI95" s="371"/>
      <c r="AJ95" s="371"/>
      <c r="AK95" s="371"/>
      <c r="AL95" s="371"/>
      <c r="AM95" s="371"/>
      <c r="AN95" s="371"/>
      <c r="AO95" s="371"/>
      <c r="AP95" s="371"/>
      <c r="AQ95" s="371"/>
      <c r="AR95" s="371"/>
      <c r="AS95" s="371"/>
      <c r="AT95" s="371"/>
      <c r="AU95" s="371"/>
      <c r="AV95" s="371"/>
      <c r="AW95" s="371"/>
      <c r="AX95" s="371"/>
      <c r="AY95" s="371"/>
      <c r="AZ95" s="371"/>
      <c r="BA95" s="371"/>
      <c r="BB95" s="371"/>
      <c r="BC95" s="371"/>
      <c r="BD95" s="371"/>
      <c r="BE95" s="371"/>
      <c r="BF95" s="371"/>
      <c r="BG95" s="371"/>
      <c r="BI95" s="346" t="s">
        <v>1247</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71"/>
      <c r="I96" s="371"/>
      <c r="J96" s="371"/>
      <c r="K96" s="371"/>
      <c r="L96" s="371"/>
      <c r="M96" s="371"/>
      <c r="N96" s="371"/>
      <c r="O96" s="371"/>
      <c r="P96" s="371"/>
      <c r="Q96" s="371"/>
      <c r="R96" s="371"/>
      <c r="S96" s="371"/>
      <c r="T96" s="371"/>
      <c r="U96" s="371"/>
      <c r="V96" s="371"/>
      <c r="W96" s="371"/>
      <c r="X96" s="371"/>
      <c r="Y96" s="371"/>
      <c r="Z96" s="371"/>
      <c r="AA96" s="371"/>
      <c r="AB96" s="371"/>
      <c r="AC96" s="371"/>
      <c r="AD96" s="371"/>
      <c r="AE96" s="371"/>
      <c r="AF96" s="371"/>
      <c r="AG96" s="371"/>
      <c r="AH96" s="371"/>
      <c r="AI96" s="371"/>
      <c r="AJ96" s="371"/>
      <c r="AK96" s="371"/>
      <c r="AL96" s="371"/>
      <c r="AM96" s="371"/>
      <c r="AN96" s="371"/>
      <c r="AO96" s="371"/>
      <c r="AP96" s="371"/>
      <c r="AQ96" s="371"/>
      <c r="AR96" s="371"/>
      <c r="AS96" s="371"/>
      <c r="AT96" s="371"/>
      <c r="AU96" s="371"/>
      <c r="AV96" s="371"/>
      <c r="AW96" s="371"/>
      <c r="AX96" s="371"/>
      <c r="AY96" s="371"/>
      <c r="AZ96" s="371"/>
      <c r="BA96" s="371"/>
      <c r="BB96" s="371"/>
      <c r="BC96" s="371"/>
      <c r="BD96" s="371"/>
      <c r="BE96" s="371"/>
      <c r="BF96" s="371"/>
      <c r="BG96" s="371"/>
      <c r="BI96" s="346" t="s">
        <v>1247</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71"/>
      <c r="I97" s="371"/>
      <c r="J97" s="371"/>
      <c r="K97" s="371"/>
      <c r="L97" s="371"/>
      <c r="M97" s="371"/>
      <c r="N97" s="371"/>
      <c r="O97" s="371"/>
      <c r="P97" s="371"/>
      <c r="Q97" s="371"/>
      <c r="R97" s="371"/>
      <c r="S97" s="371"/>
      <c r="T97" s="371"/>
      <c r="U97" s="371"/>
      <c r="V97" s="371"/>
      <c r="W97" s="371"/>
      <c r="X97" s="371"/>
      <c r="Y97" s="371"/>
      <c r="Z97" s="371"/>
      <c r="AA97" s="371"/>
      <c r="AB97" s="371"/>
      <c r="AC97" s="371"/>
      <c r="AD97" s="371"/>
      <c r="AE97" s="371"/>
      <c r="AF97" s="371"/>
      <c r="AG97" s="371"/>
      <c r="AH97" s="371"/>
      <c r="AI97" s="371"/>
      <c r="AJ97" s="371"/>
      <c r="AK97" s="371"/>
      <c r="AL97" s="371"/>
      <c r="AM97" s="371"/>
      <c r="AN97" s="371"/>
      <c r="AO97" s="371"/>
      <c r="AP97" s="371"/>
      <c r="AQ97" s="371"/>
      <c r="AR97" s="371"/>
      <c r="AS97" s="371"/>
      <c r="AT97" s="371"/>
      <c r="AU97" s="371"/>
      <c r="AV97" s="371"/>
      <c r="AW97" s="371"/>
      <c r="AX97" s="371"/>
      <c r="AY97" s="371"/>
      <c r="AZ97" s="371"/>
      <c r="BA97" s="371"/>
      <c r="BB97" s="371"/>
      <c r="BC97" s="371"/>
      <c r="BD97" s="371"/>
      <c r="BE97" s="371"/>
      <c r="BF97" s="371"/>
      <c r="BG97" s="371"/>
      <c r="BI97" s="346" t="s">
        <v>1247</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71"/>
      <c r="I98" s="371"/>
      <c r="J98" s="371"/>
      <c r="K98" s="371"/>
      <c r="L98" s="371"/>
      <c r="M98" s="371"/>
      <c r="N98" s="371"/>
      <c r="O98" s="371"/>
      <c r="P98" s="371"/>
      <c r="Q98" s="371"/>
      <c r="R98" s="371"/>
      <c r="S98" s="371"/>
      <c r="T98" s="371"/>
      <c r="U98" s="371"/>
      <c r="V98" s="371"/>
      <c r="W98" s="371"/>
      <c r="X98" s="371"/>
      <c r="Y98" s="371"/>
      <c r="Z98" s="371"/>
      <c r="AA98" s="371"/>
      <c r="AB98" s="371"/>
      <c r="AC98" s="371"/>
      <c r="AD98" s="371"/>
      <c r="AE98" s="371"/>
      <c r="AF98" s="371"/>
      <c r="AG98" s="371"/>
      <c r="AH98" s="371"/>
      <c r="AI98" s="371"/>
      <c r="AJ98" s="371"/>
      <c r="AK98" s="371"/>
      <c r="AL98" s="371"/>
      <c r="AM98" s="371"/>
      <c r="AN98" s="371"/>
      <c r="AO98" s="371"/>
      <c r="AP98" s="371"/>
      <c r="AQ98" s="371"/>
      <c r="AR98" s="371"/>
      <c r="AS98" s="371"/>
      <c r="AT98" s="371"/>
      <c r="AU98" s="371"/>
      <c r="AV98" s="371"/>
      <c r="AW98" s="371"/>
      <c r="AX98" s="371"/>
      <c r="AY98" s="371"/>
      <c r="AZ98" s="371"/>
      <c r="BA98" s="371"/>
      <c r="BB98" s="371"/>
      <c r="BC98" s="371"/>
      <c r="BD98" s="371"/>
      <c r="BE98" s="371"/>
      <c r="BF98" s="371"/>
      <c r="BG98" s="371"/>
      <c r="BI98" s="346" t="s">
        <v>1247</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71"/>
      <c r="I99" s="371"/>
      <c r="J99" s="371"/>
      <c r="K99" s="371"/>
      <c r="L99" s="371"/>
      <c r="M99" s="371"/>
      <c r="N99" s="371"/>
      <c r="O99" s="371"/>
      <c r="P99" s="371"/>
      <c r="Q99" s="371"/>
      <c r="R99" s="371"/>
      <c r="S99" s="371"/>
      <c r="T99" s="371"/>
      <c r="U99" s="371"/>
      <c r="V99" s="371"/>
      <c r="W99" s="371"/>
      <c r="X99" s="371"/>
      <c r="Y99" s="371"/>
      <c r="Z99" s="371"/>
      <c r="AA99" s="371"/>
      <c r="AB99" s="371"/>
      <c r="AC99" s="371"/>
      <c r="AD99" s="371"/>
      <c r="AE99" s="371"/>
      <c r="AF99" s="371"/>
      <c r="AG99" s="371"/>
      <c r="AH99" s="371"/>
      <c r="AI99" s="371"/>
      <c r="AJ99" s="371"/>
      <c r="AK99" s="371"/>
      <c r="AL99" s="371"/>
      <c r="AM99" s="371"/>
      <c r="AN99" s="371"/>
      <c r="AO99" s="371"/>
      <c r="AP99" s="371"/>
      <c r="AQ99" s="371"/>
      <c r="AR99" s="371"/>
      <c r="AS99" s="371"/>
      <c r="AT99" s="371"/>
      <c r="AU99" s="371"/>
      <c r="AV99" s="371"/>
      <c r="AW99" s="371"/>
      <c r="AX99" s="371"/>
      <c r="AY99" s="371"/>
      <c r="AZ99" s="371"/>
      <c r="BA99" s="371"/>
      <c r="BB99" s="371"/>
      <c r="BC99" s="371"/>
      <c r="BD99" s="371"/>
      <c r="BE99" s="371"/>
      <c r="BF99" s="371"/>
      <c r="BG99" s="371"/>
      <c r="BI99" s="346" t="s">
        <v>1247</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71"/>
      <c r="I100" s="371"/>
      <c r="J100" s="371"/>
      <c r="K100" s="371"/>
      <c r="L100" s="371"/>
      <c r="M100" s="371"/>
      <c r="N100" s="371"/>
      <c r="O100" s="371"/>
      <c r="P100" s="371"/>
      <c r="Q100" s="371"/>
      <c r="R100" s="371"/>
      <c r="S100" s="371"/>
      <c r="T100" s="371"/>
      <c r="U100" s="371"/>
      <c r="V100" s="371"/>
      <c r="W100" s="371"/>
      <c r="X100" s="371"/>
      <c r="Y100" s="371"/>
      <c r="Z100" s="371"/>
      <c r="AA100" s="371"/>
      <c r="AB100" s="371"/>
      <c r="AC100" s="371"/>
      <c r="AD100" s="371"/>
      <c r="AE100" s="371"/>
      <c r="AF100" s="371"/>
      <c r="AG100" s="371"/>
      <c r="AH100" s="371"/>
      <c r="AI100" s="371"/>
      <c r="AJ100" s="371"/>
      <c r="AK100" s="371"/>
      <c r="AL100" s="371"/>
      <c r="AM100" s="371"/>
      <c r="AN100" s="371"/>
      <c r="AO100" s="371"/>
      <c r="AP100" s="371"/>
      <c r="AQ100" s="371"/>
      <c r="AR100" s="371"/>
      <c r="AS100" s="371"/>
      <c r="AT100" s="371"/>
      <c r="AU100" s="371"/>
      <c r="AV100" s="371"/>
      <c r="AW100" s="371"/>
      <c r="AX100" s="371"/>
      <c r="AY100" s="371"/>
      <c r="AZ100" s="371"/>
      <c r="BA100" s="371"/>
      <c r="BB100" s="371"/>
      <c r="BC100" s="371"/>
      <c r="BD100" s="371"/>
      <c r="BE100" s="371"/>
      <c r="BF100" s="371"/>
      <c r="BG100" s="371"/>
      <c r="BI100" s="346" t="s">
        <v>1247</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71"/>
      <c r="I101" s="371"/>
      <c r="J101" s="371"/>
      <c r="K101" s="371"/>
      <c r="L101" s="371"/>
      <c r="M101" s="371"/>
      <c r="N101" s="371"/>
      <c r="O101" s="371"/>
      <c r="P101" s="371"/>
      <c r="Q101" s="371"/>
      <c r="R101" s="371"/>
      <c r="S101" s="371"/>
      <c r="T101" s="371"/>
      <c r="U101" s="371"/>
      <c r="V101" s="371"/>
      <c r="W101" s="371"/>
      <c r="X101" s="371"/>
      <c r="Y101" s="371"/>
      <c r="Z101" s="371"/>
      <c r="AA101" s="371"/>
      <c r="AB101" s="371"/>
      <c r="AC101" s="371"/>
      <c r="AD101" s="371"/>
      <c r="AE101" s="371"/>
      <c r="AF101" s="371"/>
      <c r="AG101" s="371"/>
      <c r="AH101" s="371"/>
      <c r="AI101" s="371"/>
      <c r="AJ101" s="371"/>
      <c r="AK101" s="371"/>
      <c r="AL101" s="371"/>
      <c r="AM101" s="371"/>
      <c r="AN101" s="371"/>
      <c r="AO101" s="371"/>
      <c r="AP101" s="371"/>
      <c r="AQ101" s="371"/>
      <c r="AR101" s="371"/>
      <c r="AS101" s="371"/>
      <c r="AT101" s="371"/>
      <c r="AU101" s="371"/>
      <c r="AV101" s="371"/>
      <c r="AW101" s="371"/>
      <c r="AX101" s="371"/>
      <c r="AY101" s="371"/>
      <c r="AZ101" s="371"/>
      <c r="BA101" s="371"/>
      <c r="BB101" s="371"/>
      <c r="BC101" s="371"/>
      <c r="BD101" s="371"/>
      <c r="BE101" s="371"/>
      <c r="BF101" s="371"/>
      <c r="BG101" s="371"/>
      <c r="BI101" s="346" t="s">
        <v>1247</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71"/>
      <c r="I102" s="371"/>
      <c r="J102" s="371"/>
      <c r="K102" s="371"/>
      <c r="L102" s="371"/>
      <c r="M102" s="371"/>
      <c r="N102" s="371"/>
      <c r="O102" s="371"/>
      <c r="P102" s="371"/>
      <c r="Q102" s="371"/>
      <c r="R102" s="371"/>
      <c r="S102" s="371"/>
      <c r="T102" s="371"/>
      <c r="U102" s="371"/>
      <c r="V102" s="371"/>
      <c r="W102" s="371"/>
      <c r="X102" s="371"/>
      <c r="Y102" s="371"/>
      <c r="Z102" s="371"/>
      <c r="AA102" s="371"/>
      <c r="AB102" s="371"/>
      <c r="AC102" s="371"/>
      <c r="AD102" s="371"/>
      <c r="AE102" s="371"/>
      <c r="AF102" s="371"/>
      <c r="AG102" s="371"/>
      <c r="AH102" s="371"/>
      <c r="AI102" s="371"/>
      <c r="AJ102" s="371"/>
      <c r="AK102" s="371"/>
      <c r="AL102" s="371"/>
      <c r="AM102" s="371"/>
      <c r="AN102" s="371"/>
      <c r="AO102" s="371"/>
      <c r="AP102" s="371"/>
      <c r="AQ102" s="371"/>
      <c r="AR102" s="371"/>
      <c r="AS102" s="371"/>
      <c r="AT102" s="371"/>
      <c r="AU102" s="371"/>
      <c r="AV102" s="371"/>
      <c r="AW102" s="371"/>
      <c r="AX102" s="371"/>
      <c r="AY102" s="371"/>
      <c r="AZ102" s="371"/>
      <c r="BA102" s="371"/>
      <c r="BB102" s="371"/>
      <c r="BC102" s="371"/>
      <c r="BD102" s="371"/>
      <c r="BE102" s="371"/>
      <c r="BF102" s="371"/>
      <c r="BG102" s="371"/>
      <c r="BI102" s="346" t="s">
        <v>1247</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71"/>
      <c r="I103" s="371"/>
      <c r="J103" s="371"/>
      <c r="K103" s="371"/>
      <c r="L103" s="371"/>
      <c r="M103" s="371"/>
      <c r="N103" s="371"/>
      <c r="O103" s="371"/>
      <c r="P103" s="371"/>
      <c r="Q103" s="371"/>
      <c r="R103" s="371"/>
      <c r="S103" s="371"/>
      <c r="T103" s="371"/>
      <c r="U103" s="371"/>
      <c r="V103" s="371"/>
      <c r="W103" s="371"/>
      <c r="X103" s="371"/>
      <c r="Y103" s="371"/>
      <c r="Z103" s="371"/>
      <c r="AA103" s="371"/>
      <c r="AB103" s="371"/>
      <c r="AC103" s="371"/>
      <c r="AD103" s="371"/>
      <c r="AE103" s="371"/>
      <c r="AF103" s="371"/>
      <c r="AG103" s="371"/>
      <c r="AH103" s="371"/>
      <c r="AI103" s="371"/>
      <c r="AJ103" s="371"/>
      <c r="AK103" s="371"/>
      <c r="AL103" s="371"/>
      <c r="AM103" s="371"/>
      <c r="AN103" s="371"/>
      <c r="AO103" s="371"/>
      <c r="AP103" s="371"/>
      <c r="AQ103" s="371"/>
      <c r="AR103" s="371"/>
      <c r="AS103" s="371"/>
      <c r="AT103" s="371"/>
      <c r="AU103" s="371"/>
      <c r="AV103" s="371"/>
      <c r="AW103" s="371"/>
      <c r="AX103" s="371"/>
      <c r="AY103" s="371"/>
      <c r="AZ103" s="371"/>
      <c r="BA103" s="371"/>
      <c r="BB103" s="371"/>
      <c r="BC103" s="371"/>
      <c r="BD103" s="371"/>
      <c r="BE103" s="371"/>
      <c r="BF103" s="371"/>
      <c r="BG103" s="371"/>
      <c r="BI103" s="346" t="s">
        <v>1247</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71"/>
      <c r="I104" s="371"/>
      <c r="J104" s="371"/>
      <c r="K104" s="371"/>
      <c r="L104" s="371"/>
      <c r="M104" s="371"/>
      <c r="N104" s="371"/>
      <c r="O104" s="371"/>
      <c r="P104" s="371"/>
      <c r="Q104" s="371"/>
      <c r="R104" s="371"/>
      <c r="S104" s="371"/>
      <c r="T104" s="371"/>
      <c r="U104" s="371"/>
      <c r="V104" s="371"/>
      <c r="W104" s="371"/>
      <c r="X104" s="371"/>
      <c r="Y104" s="371"/>
      <c r="Z104" s="371"/>
      <c r="AA104" s="371"/>
      <c r="AB104" s="371"/>
      <c r="AC104" s="371"/>
      <c r="AD104" s="371"/>
      <c r="AE104" s="371"/>
      <c r="AF104" s="371"/>
      <c r="AG104" s="371"/>
      <c r="AH104" s="371"/>
      <c r="AI104" s="371"/>
      <c r="AJ104" s="371"/>
      <c r="AK104" s="371"/>
      <c r="AL104" s="371"/>
      <c r="AM104" s="371"/>
      <c r="AN104" s="371"/>
      <c r="AO104" s="371"/>
      <c r="AP104" s="371"/>
      <c r="AQ104" s="371"/>
      <c r="AR104" s="371"/>
      <c r="AS104" s="371"/>
      <c r="AT104" s="371"/>
      <c r="AU104" s="371"/>
      <c r="AV104" s="371"/>
      <c r="AW104" s="371"/>
      <c r="AX104" s="371"/>
      <c r="AY104" s="371"/>
      <c r="AZ104" s="371"/>
      <c r="BA104" s="371"/>
      <c r="BB104" s="371"/>
      <c r="BC104" s="371"/>
      <c r="BD104" s="371"/>
      <c r="BE104" s="371"/>
      <c r="BF104" s="371"/>
      <c r="BG104" s="371"/>
      <c r="BI104" s="346" t="s">
        <v>1247</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71"/>
      <c r="I105" s="371"/>
      <c r="J105" s="371"/>
      <c r="K105" s="371"/>
      <c r="L105" s="371"/>
      <c r="M105" s="371"/>
      <c r="N105" s="371"/>
      <c r="O105" s="371"/>
      <c r="P105" s="371"/>
      <c r="Q105" s="371"/>
      <c r="R105" s="371"/>
      <c r="S105" s="371"/>
      <c r="T105" s="371"/>
      <c r="U105" s="371"/>
      <c r="V105" s="371"/>
      <c r="W105" s="371"/>
      <c r="X105" s="371"/>
      <c r="Y105" s="371"/>
      <c r="Z105" s="371"/>
      <c r="AA105" s="371"/>
      <c r="AB105" s="371"/>
      <c r="AC105" s="371"/>
      <c r="AD105" s="371"/>
      <c r="AE105" s="371"/>
      <c r="AF105" s="371"/>
      <c r="AG105" s="371"/>
      <c r="AH105" s="371"/>
      <c r="AI105" s="371"/>
      <c r="AJ105" s="371"/>
      <c r="AK105" s="371"/>
      <c r="AL105" s="371"/>
      <c r="AM105" s="371"/>
      <c r="AN105" s="371"/>
      <c r="AO105" s="371"/>
      <c r="AP105" s="371"/>
      <c r="AQ105" s="371"/>
      <c r="AR105" s="371"/>
      <c r="AS105" s="371"/>
      <c r="AT105" s="371"/>
      <c r="AU105" s="371"/>
      <c r="AV105" s="371"/>
      <c r="AW105" s="371"/>
      <c r="AX105" s="371"/>
      <c r="AY105" s="371"/>
      <c r="AZ105" s="371"/>
      <c r="BA105" s="371"/>
      <c r="BB105" s="371"/>
      <c r="BC105" s="371"/>
      <c r="BD105" s="371"/>
      <c r="BE105" s="371"/>
      <c r="BF105" s="371"/>
      <c r="BG105" s="371"/>
      <c r="BI105" s="346" t="s">
        <v>1247</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71"/>
      <c r="I106" s="371"/>
      <c r="J106" s="371"/>
      <c r="K106" s="371"/>
      <c r="L106" s="371"/>
      <c r="M106" s="371"/>
      <c r="N106" s="371"/>
      <c r="O106" s="371"/>
      <c r="P106" s="371"/>
      <c r="Q106" s="371"/>
      <c r="R106" s="371"/>
      <c r="S106" s="371"/>
      <c r="T106" s="371"/>
      <c r="U106" s="371"/>
      <c r="V106" s="371"/>
      <c r="W106" s="371"/>
      <c r="X106" s="371"/>
      <c r="Y106" s="371"/>
      <c r="Z106" s="371"/>
      <c r="AA106" s="371"/>
      <c r="AB106" s="371"/>
      <c r="AC106" s="371"/>
      <c r="AD106" s="371"/>
      <c r="AE106" s="371"/>
      <c r="AF106" s="371"/>
      <c r="AG106" s="371"/>
      <c r="AH106" s="371"/>
      <c r="AI106" s="371"/>
      <c r="AJ106" s="371"/>
      <c r="AK106" s="371"/>
      <c r="AL106" s="371"/>
      <c r="AM106" s="371"/>
      <c r="AN106" s="371"/>
      <c r="AO106" s="371"/>
      <c r="AP106" s="371"/>
      <c r="AQ106" s="371"/>
      <c r="AR106" s="371"/>
      <c r="AS106" s="371"/>
      <c r="AT106" s="371"/>
      <c r="AU106" s="371"/>
      <c r="AV106" s="371"/>
      <c r="AW106" s="371"/>
      <c r="AX106" s="371"/>
      <c r="AY106" s="371"/>
      <c r="AZ106" s="371"/>
      <c r="BA106" s="371"/>
      <c r="BB106" s="371"/>
      <c r="BC106" s="371"/>
      <c r="BD106" s="371"/>
      <c r="BE106" s="371"/>
      <c r="BF106" s="371"/>
      <c r="BG106" s="371"/>
      <c r="BI106" s="346" t="s">
        <v>1247</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71"/>
      <c r="I107" s="371"/>
      <c r="J107" s="371"/>
      <c r="K107" s="371"/>
      <c r="L107" s="371"/>
      <c r="M107" s="371"/>
      <c r="N107" s="371"/>
      <c r="O107" s="371"/>
      <c r="P107" s="371"/>
      <c r="Q107" s="371"/>
      <c r="R107" s="371"/>
      <c r="S107" s="371"/>
      <c r="T107" s="371"/>
      <c r="U107" s="371"/>
      <c r="V107" s="371"/>
      <c r="W107" s="371"/>
      <c r="X107" s="371"/>
      <c r="Y107" s="371"/>
      <c r="Z107" s="371"/>
      <c r="AA107" s="371"/>
      <c r="AB107" s="371"/>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A107" s="371"/>
      <c r="BB107" s="371"/>
      <c r="BC107" s="371"/>
      <c r="BD107" s="371"/>
      <c r="BE107" s="371"/>
      <c r="BF107" s="371"/>
      <c r="BG107" s="371"/>
      <c r="BI107" s="346" t="s">
        <v>1247</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71"/>
      <c r="I108" s="371"/>
      <c r="J108" s="371"/>
      <c r="K108" s="371"/>
      <c r="L108" s="371"/>
      <c r="M108" s="371"/>
      <c r="N108" s="371"/>
      <c r="O108" s="371"/>
      <c r="P108" s="371"/>
      <c r="Q108" s="371"/>
      <c r="R108" s="371"/>
      <c r="S108" s="371"/>
      <c r="T108" s="371"/>
      <c r="U108" s="371"/>
      <c r="V108" s="371"/>
      <c r="W108" s="371"/>
      <c r="X108" s="371"/>
      <c r="Y108" s="371"/>
      <c r="Z108" s="371"/>
      <c r="AA108" s="371"/>
      <c r="AB108" s="37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A108" s="371"/>
      <c r="BB108" s="371"/>
      <c r="BC108" s="371"/>
      <c r="BD108" s="371"/>
      <c r="BE108" s="371"/>
      <c r="BF108" s="371"/>
      <c r="BG108" s="371"/>
      <c r="BI108" s="346" t="s">
        <v>1247</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71"/>
      <c r="I109" s="371"/>
      <c r="J109" s="371"/>
      <c r="K109" s="371"/>
      <c r="L109" s="371"/>
      <c r="M109" s="371"/>
      <c r="N109" s="371"/>
      <c r="O109" s="371"/>
      <c r="P109" s="371"/>
      <c r="Q109" s="371"/>
      <c r="R109" s="371"/>
      <c r="S109" s="371"/>
      <c r="T109" s="371"/>
      <c r="U109" s="371"/>
      <c r="V109" s="371"/>
      <c r="W109" s="371"/>
      <c r="X109" s="371"/>
      <c r="Y109" s="371"/>
      <c r="Z109" s="371"/>
      <c r="AA109" s="371"/>
      <c r="AB109" s="37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A109" s="371"/>
      <c r="BB109" s="371"/>
      <c r="BC109" s="371"/>
      <c r="BD109" s="371"/>
      <c r="BE109" s="371"/>
      <c r="BF109" s="371"/>
      <c r="BG109" s="371"/>
      <c r="BI109" s="346" t="s">
        <v>1247</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71"/>
      <c r="I110" s="371"/>
      <c r="J110" s="371"/>
      <c r="K110" s="371"/>
      <c r="L110" s="371"/>
      <c r="M110" s="371"/>
      <c r="N110" s="371"/>
      <c r="O110" s="371"/>
      <c r="P110" s="371"/>
      <c r="Q110" s="371"/>
      <c r="R110" s="371"/>
      <c r="S110" s="371"/>
      <c r="T110" s="371"/>
      <c r="U110" s="371"/>
      <c r="V110" s="371"/>
      <c r="W110" s="371"/>
      <c r="X110" s="371"/>
      <c r="Y110" s="371"/>
      <c r="Z110" s="371"/>
      <c r="AA110" s="371"/>
      <c r="AB110" s="37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A110" s="371"/>
      <c r="BB110" s="371"/>
      <c r="BC110" s="371"/>
      <c r="BD110" s="371"/>
      <c r="BE110" s="371"/>
      <c r="BF110" s="371"/>
      <c r="BG110" s="371"/>
      <c r="BI110" s="346" t="s">
        <v>1247</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71"/>
      <c r="I111" s="371"/>
      <c r="J111" s="371"/>
      <c r="K111" s="371"/>
      <c r="L111" s="371"/>
      <c r="M111" s="371"/>
      <c r="N111" s="371"/>
      <c r="O111" s="371"/>
      <c r="P111" s="371"/>
      <c r="Q111" s="371"/>
      <c r="R111" s="371"/>
      <c r="S111" s="371"/>
      <c r="T111" s="371"/>
      <c r="U111" s="371"/>
      <c r="V111" s="371"/>
      <c r="W111" s="371"/>
      <c r="X111" s="371"/>
      <c r="Y111" s="371"/>
      <c r="Z111" s="371"/>
      <c r="AA111" s="371"/>
      <c r="AB111" s="37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A111" s="371"/>
      <c r="BB111" s="371"/>
      <c r="BC111" s="371"/>
      <c r="BD111" s="371"/>
      <c r="BE111" s="371"/>
      <c r="BF111" s="371"/>
      <c r="BG111" s="371"/>
      <c r="BI111" s="346" t="s">
        <v>1247</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71"/>
      <c r="I112" s="371"/>
      <c r="J112" s="371"/>
      <c r="K112" s="371"/>
      <c r="L112" s="371"/>
      <c r="M112" s="371"/>
      <c r="N112" s="371"/>
      <c r="O112" s="371"/>
      <c r="P112" s="371"/>
      <c r="Q112" s="371"/>
      <c r="R112" s="371"/>
      <c r="S112" s="371"/>
      <c r="T112" s="371"/>
      <c r="U112" s="371"/>
      <c r="V112" s="371"/>
      <c r="W112" s="371"/>
      <c r="X112" s="371"/>
      <c r="Y112" s="371"/>
      <c r="Z112" s="371"/>
      <c r="AA112" s="371"/>
      <c r="AB112" s="37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A112" s="371"/>
      <c r="BB112" s="371"/>
      <c r="BC112" s="371"/>
      <c r="BD112" s="371"/>
      <c r="BE112" s="371"/>
      <c r="BF112" s="371"/>
      <c r="BG112" s="371"/>
      <c r="BI112" s="346" t="s">
        <v>1247</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71"/>
      <c r="I113" s="371"/>
      <c r="J113" s="371"/>
      <c r="K113" s="371"/>
      <c r="L113" s="371"/>
      <c r="M113" s="371"/>
      <c r="N113" s="371"/>
      <c r="O113" s="371"/>
      <c r="P113" s="371"/>
      <c r="Q113" s="371"/>
      <c r="R113" s="371"/>
      <c r="S113" s="371"/>
      <c r="T113" s="371"/>
      <c r="U113" s="371"/>
      <c r="V113" s="371"/>
      <c r="W113" s="371"/>
      <c r="X113" s="371"/>
      <c r="Y113" s="371"/>
      <c r="Z113" s="371"/>
      <c r="AA113" s="371"/>
      <c r="AB113" s="37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A113" s="371"/>
      <c r="BB113" s="371"/>
      <c r="BC113" s="371"/>
      <c r="BD113" s="371"/>
      <c r="BE113" s="371"/>
      <c r="BF113" s="371"/>
      <c r="BG113" s="371"/>
      <c r="BI113" s="346" t="s">
        <v>1247</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71"/>
      <c r="I114" s="371"/>
      <c r="J114" s="371"/>
      <c r="K114" s="371"/>
      <c r="L114" s="371"/>
      <c r="M114" s="371"/>
      <c r="N114" s="371"/>
      <c r="O114" s="371"/>
      <c r="P114" s="371"/>
      <c r="Q114" s="371"/>
      <c r="R114" s="371"/>
      <c r="S114" s="371"/>
      <c r="T114" s="371"/>
      <c r="U114" s="371"/>
      <c r="V114" s="371"/>
      <c r="W114" s="371"/>
      <c r="X114" s="371"/>
      <c r="Y114" s="371"/>
      <c r="Z114" s="371"/>
      <c r="AA114" s="371"/>
      <c r="AB114" s="37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A114" s="371"/>
      <c r="BB114" s="371"/>
      <c r="BC114" s="371"/>
      <c r="BD114" s="371"/>
      <c r="BE114" s="371"/>
      <c r="BF114" s="371"/>
      <c r="BG114" s="371"/>
      <c r="BI114" s="346" t="s">
        <v>1247</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71"/>
      <c r="I115" s="371"/>
      <c r="J115" s="371"/>
      <c r="K115" s="371"/>
      <c r="L115" s="371"/>
      <c r="M115" s="371"/>
      <c r="N115" s="371"/>
      <c r="O115" s="371"/>
      <c r="P115" s="371"/>
      <c r="Q115" s="371"/>
      <c r="R115" s="371"/>
      <c r="S115" s="371"/>
      <c r="T115" s="371"/>
      <c r="U115" s="371"/>
      <c r="V115" s="371"/>
      <c r="W115" s="371"/>
      <c r="X115" s="371"/>
      <c r="Y115" s="371"/>
      <c r="Z115" s="371"/>
      <c r="AA115" s="371"/>
      <c r="AB115" s="37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A115" s="371"/>
      <c r="BB115" s="371"/>
      <c r="BC115" s="371"/>
      <c r="BD115" s="371"/>
      <c r="BE115" s="371"/>
      <c r="BF115" s="371"/>
      <c r="BG115" s="371"/>
      <c r="BI115" s="346" t="s">
        <v>1247</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71"/>
      <c r="I116" s="371"/>
      <c r="J116" s="371"/>
      <c r="K116" s="371"/>
      <c r="L116" s="371"/>
      <c r="M116" s="371"/>
      <c r="N116" s="371"/>
      <c r="O116" s="371"/>
      <c r="P116" s="371"/>
      <c r="Q116" s="371"/>
      <c r="R116" s="371"/>
      <c r="S116" s="371"/>
      <c r="T116" s="371"/>
      <c r="U116" s="371"/>
      <c r="V116" s="371"/>
      <c r="W116" s="371"/>
      <c r="X116" s="371"/>
      <c r="Y116" s="371"/>
      <c r="Z116" s="371"/>
      <c r="AA116" s="371"/>
      <c r="AB116" s="37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A116" s="371"/>
      <c r="BB116" s="371"/>
      <c r="BC116" s="371"/>
      <c r="BD116" s="371"/>
      <c r="BE116" s="371"/>
      <c r="BF116" s="371"/>
      <c r="BG116" s="371"/>
      <c r="BI116" s="346" t="s">
        <v>1247</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71"/>
      <c r="I117" s="371"/>
      <c r="J117" s="371"/>
      <c r="K117" s="371"/>
      <c r="L117" s="371"/>
      <c r="M117" s="371"/>
      <c r="N117" s="371"/>
      <c r="O117" s="371"/>
      <c r="P117" s="371"/>
      <c r="Q117" s="371"/>
      <c r="R117" s="371"/>
      <c r="S117" s="371"/>
      <c r="T117" s="371"/>
      <c r="U117" s="371"/>
      <c r="V117" s="371"/>
      <c r="W117" s="371"/>
      <c r="X117" s="371"/>
      <c r="Y117" s="371"/>
      <c r="Z117" s="371"/>
      <c r="AA117" s="371"/>
      <c r="AB117" s="37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A117" s="371"/>
      <c r="BB117" s="371"/>
      <c r="BC117" s="371"/>
      <c r="BD117" s="371"/>
      <c r="BE117" s="371"/>
      <c r="BF117" s="371"/>
      <c r="BG117" s="371"/>
      <c r="BI117" s="346" t="s">
        <v>1247</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71"/>
      <c r="I118" s="371"/>
      <c r="J118" s="371"/>
      <c r="K118" s="371"/>
      <c r="L118" s="371"/>
      <c r="M118" s="371"/>
      <c r="N118" s="371"/>
      <c r="O118" s="371"/>
      <c r="P118" s="371"/>
      <c r="Q118" s="371"/>
      <c r="R118" s="371"/>
      <c r="S118" s="371"/>
      <c r="T118" s="371"/>
      <c r="U118" s="371"/>
      <c r="V118" s="371"/>
      <c r="W118" s="371"/>
      <c r="X118" s="371"/>
      <c r="Y118" s="371"/>
      <c r="Z118" s="371"/>
      <c r="AA118" s="371"/>
      <c r="AB118" s="37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A118" s="371"/>
      <c r="BB118" s="371"/>
      <c r="BC118" s="371"/>
      <c r="BD118" s="371"/>
      <c r="BE118" s="371"/>
      <c r="BF118" s="371"/>
      <c r="BG118" s="371"/>
      <c r="BI118" s="346" t="s">
        <v>1247</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71"/>
      <c r="I119" s="371"/>
      <c r="J119" s="371"/>
      <c r="K119" s="371"/>
      <c r="L119" s="371"/>
      <c r="M119" s="371"/>
      <c r="N119" s="371"/>
      <c r="O119" s="371"/>
      <c r="P119" s="371"/>
      <c r="Q119" s="371"/>
      <c r="R119" s="371"/>
      <c r="S119" s="371"/>
      <c r="T119" s="371"/>
      <c r="U119" s="371"/>
      <c r="V119" s="371"/>
      <c r="W119" s="371"/>
      <c r="X119" s="371"/>
      <c r="Y119" s="371"/>
      <c r="Z119" s="371"/>
      <c r="AA119" s="371"/>
      <c r="AB119" s="37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A119" s="371"/>
      <c r="BB119" s="371"/>
      <c r="BC119" s="371"/>
      <c r="BD119" s="371"/>
      <c r="BE119" s="371"/>
      <c r="BF119" s="371"/>
      <c r="BG119" s="371"/>
      <c r="BI119" s="346" t="s">
        <v>1247</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71"/>
      <c r="I120" s="371"/>
      <c r="J120" s="371"/>
      <c r="K120" s="371"/>
      <c r="L120" s="371"/>
      <c r="M120" s="371"/>
      <c r="N120" s="371"/>
      <c r="O120" s="371"/>
      <c r="P120" s="371"/>
      <c r="Q120" s="371"/>
      <c r="R120" s="371"/>
      <c r="S120" s="371"/>
      <c r="T120" s="371"/>
      <c r="U120" s="371"/>
      <c r="V120" s="371"/>
      <c r="W120" s="371"/>
      <c r="X120" s="371"/>
      <c r="Y120" s="371"/>
      <c r="Z120" s="371"/>
      <c r="AA120" s="371"/>
      <c r="AB120" s="371"/>
      <c r="AC120" s="371"/>
      <c r="AD120" s="371"/>
      <c r="AE120" s="371"/>
      <c r="AF120" s="371"/>
      <c r="AG120" s="371"/>
      <c r="AH120" s="371"/>
      <c r="AI120" s="371"/>
      <c r="AJ120" s="371"/>
      <c r="AK120" s="371"/>
      <c r="AL120" s="371"/>
      <c r="AM120" s="371"/>
      <c r="AN120" s="371"/>
      <c r="AO120" s="371"/>
      <c r="AP120" s="371"/>
      <c r="AQ120" s="371"/>
      <c r="AR120" s="371"/>
      <c r="AS120" s="371"/>
      <c r="AT120" s="371"/>
      <c r="AU120" s="371"/>
      <c r="AV120" s="371"/>
      <c r="AW120" s="371"/>
      <c r="AX120" s="371"/>
      <c r="AY120" s="371"/>
      <c r="AZ120" s="371"/>
      <c r="BA120" s="371"/>
      <c r="BB120" s="371"/>
      <c r="BC120" s="371"/>
      <c r="BD120" s="371"/>
      <c r="BE120" s="371"/>
      <c r="BF120" s="371"/>
      <c r="BG120" s="371"/>
      <c r="BI120" s="346" t="s">
        <v>1247</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71"/>
      <c r="I121" s="371"/>
      <c r="J121" s="371"/>
      <c r="K121" s="371"/>
      <c r="L121" s="371"/>
      <c r="M121" s="371"/>
      <c r="N121" s="371"/>
      <c r="O121" s="371"/>
      <c r="P121" s="371"/>
      <c r="Q121" s="371"/>
      <c r="R121" s="371"/>
      <c r="S121" s="371"/>
      <c r="T121" s="371"/>
      <c r="U121" s="371"/>
      <c r="V121" s="371"/>
      <c r="W121" s="371"/>
      <c r="X121" s="371"/>
      <c r="Y121" s="371"/>
      <c r="Z121" s="371"/>
      <c r="AA121" s="371"/>
      <c r="AB121" s="371"/>
      <c r="AC121" s="371"/>
      <c r="AD121" s="371"/>
      <c r="AE121" s="371"/>
      <c r="AF121" s="371"/>
      <c r="AG121" s="371"/>
      <c r="AH121" s="371"/>
      <c r="AI121" s="371"/>
      <c r="AJ121" s="371"/>
      <c r="AK121" s="371"/>
      <c r="AL121" s="371"/>
      <c r="AM121" s="371"/>
      <c r="AN121" s="371"/>
      <c r="AO121" s="371"/>
      <c r="AP121" s="371"/>
      <c r="AQ121" s="371"/>
      <c r="AR121" s="371"/>
      <c r="AS121" s="371"/>
      <c r="AT121" s="371"/>
      <c r="AU121" s="371"/>
      <c r="AV121" s="371"/>
      <c r="AW121" s="371"/>
      <c r="AX121" s="371"/>
      <c r="AY121" s="371"/>
      <c r="AZ121" s="371"/>
      <c r="BA121" s="371"/>
      <c r="BB121" s="371"/>
      <c r="BC121" s="371"/>
      <c r="BD121" s="371"/>
      <c r="BE121" s="371"/>
      <c r="BF121" s="371"/>
      <c r="BG121" s="371"/>
      <c r="BI121" s="346" t="s">
        <v>1247</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71"/>
      <c r="I122" s="371"/>
      <c r="J122" s="371"/>
      <c r="K122" s="371"/>
      <c r="L122" s="371"/>
      <c r="M122" s="371"/>
      <c r="N122" s="371"/>
      <c r="O122" s="371"/>
      <c r="P122" s="371"/>
      <c r="Q122" s="371"/>
      <c r="R122" s="371"/>
      <c r="S122" s="371"/>
      <c r="T122" s="371"/>
      <c r="U122" s="371"/>
      <c r="V122" s="371"/>
      <c r="W122" s="371"/>
      <c r="X122" s="371"/>
      <c r="Y122" s="371"/>
      <c r="Z122" s="371"/>
      <c r="AA122" s="371"/>
      <c r="AB122" s="371"/>
      <c r="AC122" s="371"/>
      <c r="AD122" s="371"/>
      <c r="AE122" s="371"/>
      <c r="AF122" s="371"/>
      <c r="AG122" s="371"/>
      <c r="AH122" s="371"/>
      <c r="AI122" s="371"/>
      <c r="AJ122" s="371"/>
      <c r="AK122" s="371"/>
      <c r="AL122" s="371"/>
      <c r="AM122" s="371"/>
      <c r="AN122" s="371"/>
      <c r="AO122" s="371"/>
      <c r="AP122" s="371"/>
      <c r="AQ122" s="371"/>
      <c r="AR122" s="371"/>
      <c r="AS122" s="371"/>
      <c r="AT122" s="371"/>
      <c r="AU122" s="371"/>
      <c r="AV122" s="371"/>
      <c r="AW122" s="371"/>
      <c r="AX122" s="371"/>
      <c r="AY122" s="371"/>
      <c r="AZ122" s="371"/>
      <c r="BA122" s="371"/>
      <c r="BB122" s="371"/>
      <c r="BC122" s="371"/>
      <c r="BD122" s="371"/>
      <c r="BE122" s="371"/>
      <c r="BF122" s="371"/>
      <c r="BG122" s="371"/>
      <c r="BI122" s="346" t="s">
        <v>1247</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71"/>
      <c r="I123" s="371"/>
      <c r="J123" s="371"/>
      <c r="K123" s="371"/>
      <c r="L123" s="371"/>
      <c r="M123" s="371"/>
      <c r="N123" s="371"/>
      <c r="O123" s="371"/>
      <c r="P123" s="371"/>
      <c r="Q123" s="371"/>
      <c r="R123" s="371"/>
      <c r="S123" s="371"/>
      <c r="T123" s="371"/>
      <c r="U123" s="371"/>
      <c r="V123" s="371"/>
      <c r="W123" s="371"/>
      <c r="X123" s="371"/>
      <c r="Y123" s="371"/>
      <c r="Z123" s="371"/>
      <c r="AA123" s="371"/>
      <c r="AB123" s="371"/>
      <c r="AC123" s="371"/>
      <c r="AD123" s="371"/>
      <c r="AE123" s="371"/>
      <c r="AF123" s="371"/>
      <c r="AG123" s="371"/>
      <c r="AH123" s="371"/>
      <c r="AI123" s="371"/>
      <c r="AJ123" s="371"/>
      <c r="AK123" s="371"/>
      <c r="AL123" s="371"/>
      <c r="AM123" s="371"/>
      <c r="AN123" s="371"/>
      <c r="AO123" s="371"/>
      <c r="AP123" s="371"/>
      <c r="AQ123" s="371"/>
      <c r="AR123" s="371"/>
      <c r="AS123" s="371"/>
      <c r="AT123" s="371"/>
      <c r="AU123" s="371"/>
      <c r="AV123" s="371"/>
      <c r="AW123" s="371"/>
      <c r="AX123" s="371"/>
      <c r="AY123" s="371"/>
      <c r="AZ123" s="371"/>
      <c r="BA123" s="371"/>
      <c r="BB123" s="371"/>
      <c r="BC123" s="371"/>
      <c r="BD123" s="371"/>
      <c r="BE123" s="371"/>
      <c r="BF123" s="371"/>
      <c r="BG123" s="371"/>
      <c r="BI123" s="346" t="s">
        <v>1247</v>
      </c>
    </row>
    <row r="124" spans="2:61" x14ac:dyDescent="0.25">
      <c r="B124" s="67" t="str">
        <f>IF(Capacity!B17="","",Capacity!B17)</f>
        <v>Clinic 1</v>
      </c>
      <c r="C124" s="220">
        <f>IF(B124="","",Capacity!E17)</f>
        <v>0</v>
      </c>
      <c r="D124" s="310">
        <f>IF(B124="","",Capacity!F17)</f>
        <v>0</v>
      </c>
      <c r="E124" s="220">
        <f ca="1">IF(B124="","",IF(COUNTBLANK(H124:BG124)=52,SUM('Capacity calculation (hide)'!H5:BG5),52-COUNTBLANK(H124:BG124)))</f>
        <v>52</v>
      </c>
      <c r="F124" s="311">
        <f ca="1">'Capacity calculation (hide)'!BI5</f>
        <v>0</v>
      </c>
      <c r="H124" s="371"/>
      <c r="I124" s="371"/>
      <c r="J124" s="371"/>
      <c r="K124" s="371"/>
      <c r="L124" s="371"/>
      <c r="M124" s="371"/>
      <c r="N124" s="371"/>
      <c r="O124" s="371"/>
      <c r="P124" s="371"/>
      <c r="Q124" s="371"/>
      <c r="R124" s="371"/>
      <c r="S124" s="371"/>
      <c r="T124" s="371"/>
      <c r="U124" s="371"/>
      <c r="V124" s="371"/>
      <c r="W124" s="371"/>
      <c r="X124" s="371"/>
      <c r="Y124" s="371"/>
      <c r="Z124" s="371"/>
      <c r="AA124" s="371"/>
      <c r="AB124" s="371"/>
      <c r="AC124" s="371"/>
      <c r="AD124" s="371"/>
      <c r="AE124" s="371"/>
      <c r="AF124" s="371"/>
      <c r="AG124" s="371"/>
      <c r="AH124" s="371"/>
      <c r="AI124" s="371"/>
      <c r="AJ124" s="371"/>
      <c r="AK124" s="371"/>
      <c r="AL124" s="371"/>
      <c r="AM124" s="371"/>
      <c r="AN124" s="371"/>
      <c r="AO124" s="371"/>
      <c r="AP124" s="371"/>
      <c r="AQ124" s="371"/>
      <c r="AR124" s="371"/>
      <c r="AS124" s="371"/>
      <c r="AT124" s="371"/>
      <c r="AU124" s="371"/>
      <c r="AV124" s="371"/>
      <c r="AW124" s="371"/>
      <c r="AX124" s="371"/>
      <c r="AY124" s="371"/>
      <c r="AZ124" s="371"/>
      <c r="BA124" s="371"/>
      <c r="BB124" s="371"/>
      <c r="BC124" s="371"/>
      <c r="BD124" s="371"/>
      <c r="BE124" s="371"/>
      <c r="BF124" s="371"/>
      <c r="BG124" s="371"/>
      <c r="BI124" s="347" t="s">
        <v>1247</v>
      </c>
    </row>
    <row r="125" spans="2:61" x14ac:dyDescent="0.25">
      <c r="B125" s="67" t="str">
        <f>IF(Capacity!B18="","",Capacity!B18)</f>
        <v>c</v>
      </c>
      <c r="C125" s="220">
        <f>IF(B125="","",Capacity!E18)</f>
        <v>0</v>
      </c>
      <c r="D125" s="310">
        <f>IF(B125="","",Capacity!F18)</f>
        <v>0</v>
      </c>
      <c r="E125" s="220">
        <f ca="1">IF(B125="","",IF(COUNTBLANK(H125:BG125)=52,SUM('Capacity calculation (hide)'!H6:BG6),52-COUNTBLANK(H125:BG125)))</f>
        <v>52</v>
      </c>
      <c r="F125" s="311">
        <f ca="1">'Capacity calculation (hide)'!BI6</f>
        <v>0</v>
      </c>
      <c r="H125" s="371"/>
      <c r="I125" s="371"/>
      <c r="J125" s="371"/>
      <c r="K125" s="371"/>
      <c r="L125" s="371"/>
      <c r="M125" s="371"/>
      <c r="N125" s="371"/>
      <c r="O125" s="371"/>
      <c r="P125" s="371"/>
      <c r="Q125" s="371"/>
      <c r="R125" s="371"/>
      <c r="S125" s="371"/>
      <c r="T125" s="371"/>
      <c r="U125" s="371"/>
      <c r="V125" s="371"/>
      <c r="W125" s="371"/>
      <c r="X125" s="371"/>
      <c r="Y125" s="371"/>
      <c r="Z125" s="371"/>
      <c r="AA125" s="371"/>
      <c r="AB125" s="371"/>
      <c r="AC125" s="371"/>
      <c r="AD125" s="371"/>
      <c r="AE125" s="371"/>
      <c r="AF125" s="371"/>
      <c r="AG125" s="371"/>
      <c r="AH125" s="371"/>
      <c r="AI125" s="371"/>
      <c r="AJ125" s="371"/>
      <c r="AK125" s="371"/>
      <c r="AL125" s="371"/>
      <c r="AM125" s="371"/>
      <c r="AN125" s="371"/>
      <c r="AO125" s="371"/>
      <c r="AP125" s="371"/>
      <c r="AQ125" s="371"/>
      <c r="AR125" s="371"/>
      <c r="AS125" s="371"/>
      <c r="AT125" s="371"/>
      <c r="AU125" s="371"/>
      <c r="AV125" s="371"/>
      <c r="AW125" s="371"/>
      <c r="AX125" s="371"/>
      <c r="AY125" s="371"/>
      <c r="AZ125" s="371"/>
      <c r="BA125" s="371"/>
      <c r="BB125" s="371"/>
      <c r="BC125" s="371"/>
      <c r="BD125" s="371"/>
      <c r="BE125" s="371"/>
      <c r="BF125" s="371"/>
      <c r="BG125" s="371"/>
      <c r="BI125" s="347" t="s">
        <v>1247</v>
      </c>
    </row>
    <row r="126" spans="2:61" x14ac:dyDescent="0.25">
      <c r="B126" s="67" t="str">
        <f>IF(Capacity!B19="","",Capacity!B19)</f>
        <v>c</v>
      </c>
      <c r="C126" s="220">
        <f>IF(B126="","",Capacity!E19)</f>
        <v>0</v>
      </c>
      <c r="D126" s="310">
        <f>IF(B126="","",Capacity!F19)</f>
        <v>0</v>
      </c>
      <c r="E126" s="220">
        <f ca="1">IF(B126="","",IF(COUNTBLANK(H126:BG126)=52,SUM('Capacity calculation (hide)'!H7:BG7),52-COUNTBLANK(H126:BG126)))</f>
        <v>52</v>
      </c>
      <c r="F126" s="311">
        <f ca="1">'Capacity calculation (hide)'!BI7</f>
        <v>0</v>
      </c>
      <c r="H126" s="371"/>
      <c r="I126" s="371"/>
      <c r="J126" s="371"/>
      <c r="K126" s="371"/>
      <c r="L126" s="371"/>
      <c r="M126" s="371"/>
      <c r="N126" s="371"/>
      <c r="O126" s="371"/>
      <c r="P126" s="371"/>
      <c r="Q126" s="371"/>
      <c r="R126" s="371"/>
      <c r="S126" s="371"/>
      <c r="T126" s="371"/>
      <c r="U126" s="371"/>
      <c r="V126" s="371"/>
      <c r="W126" s="371"/>
      <c r="X126" s="371"/>
      <c r="Y126" s="371"/>
      <c r="Z126" s="371"/>
      <c r="AA126" s="371"/>
      <c r="AB126" s="371"/>
      <c r="AC126" s="371"/>
      <c r="AD126" s="371"/>
      <c r="AE126" s="371"/>
      <c r="AF126" s="371"/>
      <c r="AG126" s="371"/>
      <c r="AH126" s="371"/>
      <c r="AI126" s="371"/>
      <c r="AJ126" s="371"/>
      <c r="AK126" s="371"/>
      <c r="AL126" s="371"/>
      <c r="AM126" s="371"/>
      <c r="AN126" s="371"/>
      <c r="AO126" s="371"/>
      <c r="AP126" s="371"/>
      <c r="AQ126" s="371"/>
      <c r="AR126" s="371"/>
      <c r="AS126" s="371"/>
      <c r="AT126" s="371"/>
      <c r="AU126" s="371"/>
      <c r="AV126" s="371"/>
      <c r="AW126" s="371"/>
      <c r="AX126" s="371"/>
      <c r="AY126" s="371"/>
      <c r="AZ126" s="371"/>
      <c r="BA126" s="371"/>
      <c r="BB126" s="371"/>
      <c r="BC126" s="371"/>
      <c r="BD126" s="371"/>
      <c r="BE126" s="371"/>
      <c r="BF126" s="371"/>
      <c r="BG126" s="371"/>
      <c r="BI126" s="347" t="s">
        <v>1247</v>
      </c>
    </row>
    <row r="127" spans="2:61" x14ac:dyDescent="0.25">
      <c r="B127" s="67" t="str">
        <f>IF(Capacity!B20="","",Capacity!B20)</f>
        <v>c</v>
      </c>
      <c r="C127" s="220">
        <f>IF(B127="","",Capacity!E20)</f>
        <v>0</v>
      </c>
      <c r="D127" s="310">
        <f>IF(B127="","",Capacity!F20)</f>
        <v>0</v>
      </c>
      <c r="E127" s="220">
        <f ca="1">IF(B127="","",IF(COUNTBLANK(H127:BG127)=52,SUM('Capacity calculation (hide)'!H8:BG8),52-COUNTBLANK(H127:BG127)))</f>
        <v>52</v>
      </c>
      <c r="F127" s="311">
        <f ca="1">'Capacity calculation (hide)'!BI8</f>
        <v>0</v>
      </c>
      <c r="H127" s="371"/>
      <c r="I127" s="371"/>
      <c r="J127" s="371"/>
      <c r="K127" s="371"/>
      <c r="L127" s="371"/>
      <c r="M127" s="371"/>
      <c r="N127" s="371"/>
      <c r="O127" s="371"/>
      <c r="P127" s="371"/>
      <c r="Q127" s="371"/>
      <c r="R127" s="371"/>
      <c r="S127" s="371"/>
      <c r="T127" s="371"/>
      <c r="U127" s="371"/>
      <c r="V127" s="371"/>
      <c r="W127" s="371"/>
      <c r="X127" s="371"/>
      <c r="Y127" s="371"/>
      <c r="Z127" s="371"/>
      <c r="AA127" s="371"/>
      <c r="AB127" s="371"/>
      <c r="AC127" s="371"/>
      <c r="AD127" s="371"/>
      <c r="AE127" s="371"/>
      <c r="AF127" s="371"/>
      <c r="AG127" s="371"/>
      <c r="AH127" s="371"/>
      <c r="AI127" s="371"/>
      <c r="AJ127" s="371"/>
      <c r="AK127" s="371"/>
      <c r="AL127" s="371"/>
      <c r="AM127" s="371"/>
      <c r="AN127" s="371"/>
      <c r="AO127" s="371"/>
      <c r="AP127" s="371"/>
      <c r="AQ127" s="371"/>
      <c r="AR127" s="371"/>
      <c r="AS127" s="371"/>
      <c r="AT127" s="371"/>
      <c r="AU127" s="371"/>
      <c r="AV127" s="371"/>
      <c r="AW127" s="371"/>
      <c r="AX127" s="371"/>
      <c r="AY127" s="371"/>
      <c r="AZ127" s="371"/>
      <c r="BA127" s="371"/>
      <c r="BB127" s="371"/>
      <c r="BC127" s="371"/>
      <c r="BD127" s="371"/>
      <c r="BE127" s="371"/>
      <c r="BF127" s="371"/>
      <c r="BG127" s="371"/>
      <c r="BI127" s="347" t="s">
        <v>1247</v>
      </c>
    </row>
    <row r="128" spans="2:61" x14ac:dyDescent="0.25">
      <c r="B128" s="67" t="str">
        <f>IF(Capacity!B21="","",Capacity!B21)</f>
        <v>c</v>
      </c>
      <c r="C128" s="220">
        <f>IF(B128="","",Capacity!E21)</f>
        <v>0</v>
      </c>
      <c r="D128" s="310">
        <f>IF(B128="","",Capacity!F21)</f>
        <v>0</v>
      </c>
      <c r="E128" s="220">
        <f ca="1">IF(B128="","",IF(COUNTBLANK(H128:BG128)=52,SUM('Capacity calculation (hide)'!H9:BG9),52-COUNTBLANK(H128:BG128)))</f>
        <v>52</v>
      </c>
      <c r="F128" s="311">
        <f ca="1">'Capacity calculation (hide)'!BI9</f>
        <v>0</v>
      </c>
      <c r="H128" s="371"/>
      <c r="I128" s="371"/>
      <c r="J128" s="371"/>
      <c r="K128" s="371"/>
      <c r="L128" s="371"/>
      <c r="M128" s="371"/>
      <c r="N128" s="371"/>
      <c r="O128" s="371"/>
      <c r="P128" s="371"/>
      <c r="Q128" s="371"/>
      <c r="R128" s="371"/>
      <c r="S128" s="371"/>
      <c r="T128" s="371"/>
      <c r="U128" s="371"/>
      <c r="V128" s="371"/>
      <c r="W128" s="371"/>
      <c r="X128" s="371"/>
      <c r="Y128" s="371"/>
      <c r="Z128" s="371"/>
      <c r="AA128" s="371"/>
      <c r="AB128" s="371"/>
      <c r="AC128" s="371"/>
      <c r="AD128" s="371"/>
      <c r="AE128" s="371"/>
      <c r="AF128" s="371"/>
      <c r="AG128" s="371"/>
      <c r="AH128" s="371"/>
      <c r="AI128" s="371"/>
      <c r="AJ128" s="371"/>
      <c r="AK128" s="371"/>
      <c r="AL128" s="371"/>
      <c r="AM128" s="371"/>
      <c r="AN128" s="371"/>
      <c r="AO128" s="371"/>
      <c r="AP128" s="371"/>
      <c r="AQ128" s="371"/>
      <c r="AR128" s="371"/>
      <c r="AS128" s="371"/>
      <c r="AT128" s="371"/>
      <c r="AU128" s="371"/>
      <c r="AV128" s="371"/>
      <c r="AW128" s="371"/>
      <c r="AX128" s="371"/>
      <c r="AY128" s="371"/>
      <c r="AZ128" s="371"/>
      <c r="BA128" s="371"/>
      <c r="BB128" s="371"/>
      <c r="BC128" s="371"/>
      <c r="BD128" s="371"/>
      <c r="BE128" s="371"/>
      <c r="BF128" s="371"/>
      <c r="BG128" s="371"/>
      <c r="BI128" s="347" t="s">
        <v>1247</v>
      </c>
    </row>
    <row r="129" spans="2:61" x14ac:dyDescent="0.25">
      <c r="B129" s="67" t="str">
        <f>IF(Capacity!B22="","",Capacity!B22)</f>
        <v>c</v>
      </c>
      <c r="C129" s="220">
        <f>IF(B129="","",Capacity!E22)</f>
        <v>0</v>
      </c>
      <c r="D129" s="310">
        <f>IF(B129="","",Capacity!F22)</f>
        <v>0</v>
      </c>
      <c r="E129" s="220">
        <f ca="1">IF(B129="","",IF(COUNTBLANK(H129:BG129)=52,SUM('Capacity calculation (hide)'!H10:BG10),52-COUNTBLANK(H129:BG129)))</f>
        <v>52</v>
      </c>
      <c r="F129" s="311">
        <f ca="1">'Capacity calculation (hide)'!BI10</f>
        <v>0</v>
      </c>
      <c r="H129" s="371"/>
      <c r="I129" s="371"/>
      <c r="J129" s="371"/>
      <c r="K129" s="371"/>
      <c r="L129" s="371"/>
      <c r="M129" s="371"/>
      <c r="N129" s="371"/>
      <c r="O129" s="371"/>
      <c r="P129" s="371"/>
      <c r="Q129" s="371"/>
      <c r="R129" s="371"/>
      <c r="S129" s="371"/>
      <c r="T129" s="371"/>
      <c r="U129" s="371"/>
      <c r="V129" s="371"/>
      <c r="W129" s="371"/>
      <c r="X129" s="371"/>
      <c r="Y129" s="371"/>
      <c r="Z129" s="371"/>
      <c r="AA129" s="371"/>
      <c r="AB129" s="371"/>
      <c r="AC129" s="371"/>
      <c r="AD129" s="371"/>
      <c r="AE129" s="371"/>
      <c r="AF129" s="371"/>
      <c r="AG129" s="371"/>
      <c r="AH129" s="371"/>
      <c r="AI129" s="371"/>
      <c r="AJ129" s="371"/>
      <c r="AK129" s="371"/>
      <c r="AL129" s="371"/>
      <c r="AM129" s="371"/>
      <c r="AN129" s="371"/>
      <c r="AO129" s="371"/>
      <c r="AP129" s="371"/>
      <c r="AQ129" s="371"/>
      <c r="AR129" s="371"/>
      <c r="AS129" s="371"/>
      <c r="AT129" s="371"/>
      <c r="AU129" s="371"/>
      <c r="AV129" s="371"/>
      <c r="AW129" s="371"/>
      <c r="AX129" s="371"/>
      <c r="AY129" s="371"/>
      <c r="AZ129" s="371"/>
      <c r="BA129" s="371"/>
      <c r="BB129" s="371"/>
      <c r="BC129" s="371"/>
      <c r="BD129" s="371"/>
      <c r="BE129" s="371"/>
      <c r="BF129" s="371"/>
      <c r="BG129" s="371"/>
      <c r="BI129" s="347" t="s">
        <v>1247</v>
      </c>
    </row>
    <row r="130" spans="2:61" x14ac:dyDescent="0.25">
      <c r="B130" s="67" t="str">
        <f>IF(Capacity!B23="","",Capacity!B23)</f>
        <v>c</v>
      </c>
      <c r="C130" s="220">
        <f>IF(B130="","",Capacity!E23)</f>
        <v>0</v>
      </c>
      <c r="D130" s="310">
        <f>IF(B130="","",Capacity!F23)</f>
        <v>0</v>
      </c>
      <c r="E130" s="220">
        <f ca="1">IF(B130="","",IF(COUNTBLANK(H130:BG130)=52,SUM('Capacity calculation (hide)'!H11:BG11),52-COUNTBLANK(H130:BG130)))</f>
        <v>52</v>
      </c>
      <c r="F130" s="311">
        <f ca="1">'Capacity calculation (hide)'!BI11</f>
        <v>0</v>
      </c>
      <c r="H130" s="371"/>
      <c r="I130" s="371"/>
      <c r="J130" s="371"/>
      <c r="K130" s="371"/>
      <c r="L130" s="371"/>
      <c r="M130" s="371"/>
      <c r="N130" s="371"/>
      <c r="O130" s="371"/>
      <c r="P130" s="371"/>
      <c r="Q130" s="371"/>
      <c r="R130" s="371"/>
      <c r="S130" s="371"/>
      <c r="T130" s="371"/>
      <c r="U130" s="371"/>
      <c r="V130" s="371"/>
      <c r="W130" s="371"/>
      <c r="X130" s="371"/>
      <c r="Y130" s="371"/>
      <c r="Z130" s="371"/>
      <c r="AA130" s="371"/>
      <c r="AB130" s="371"/>
      <c r="AC130" s="371"/>
      <c r="AD130" s="371"/>
      <c r="AE130" s="371"/>
      <c r="AF130" s="371"/>
      <c r="AG130" s="371"/>
      <c r="AH130" s="371"/>
      <c r="AI130" s="371"/>
      <c r="AJ130" s="371"/>
      <c r="AK130" s="371"/>
      <c r="AL130" s="371"/>
      <c r="AM130" s="371"/>
      <c r="AN130" s="371"/>
      <c r="AO130" s="371"/>
      <c r="AP130" s="371"/>
      <c r="AQ130" s="371"/>
      <c r="AR130" s="371"/>
      <c r="AS130" s="371"/>
      <c r="AT130" s="371"/>
      <c r="AU130" s="371"/>
      <c r="AV130" s="371"/>
      <c r="AW130" s="371"/>
      <c r="AX130" s="371"/>
      <c r="AY130" s="371"/>
      <c r="AZ130" s="371"/>
      <c r="BA130" s="371"/>
      <c r="BB130" s="371"/>
      <c r="BC130" s="371"/>
      <c r="BD130" s="371"/>
      <c r="BE130" s="371"/>
      <c r="BF130" s="371"/>
      <c r="BG130" s="371"/>
      <c r="BI130" s="347" t="s">
        <v>1247</v>
      </c>
    </row>
    <row r="131" spans="2:61" x14ac:dyDescent="0.25">
      <c r="B131" s="67" t="str">
        <f>IF(Capacity!B24="","",Capacity!B24)</f>
        <v>c</v>
      </c>
      <c r="C131" s="220">
        <f>IF(B131="","",Capacity!E24)</f>
        <v>0</v>
      </c>
      <c r="D131" s="310">
        <f>IF(B131="","",Capacity!F24)</f>
        <v>0</v>
      </c>
      <c r="E131" s="220">
        <f ca="1">IF(B131="","",IF(COUNTBLANK(H131:BG131)=52,SUM('Capacity calculation (hide)'!H12:BG12),52-COUNTBLANK(H131:BG131)))</f>
        <v>52</v>
      </c>
      <c r="F131" s="311">
        <f ca="1">'Capacity calculation (hide)'!BI12</f>
        <v>0</v>
      </c>
      <c r="H131" s="371"/>
      <c r="I131" s="371"/>
      <c r="J131" s="371"/>
      <c r="K131" s="371"/>
      <c r="L131" s="371"/>
      <c r="M131" s="371"/>
      <c r="N131" s="371"/>
      <c r="O131" s="371"/>
      <c r="P131" s="371"/>
      <c r="Q131" s="371"/>
      <c r="R131" s="371"/>
      <c r="S131" s="371"/>
      <c r="T131" s="371"/>
      <c r="U131" s="371"/>
      <c r="V131" s="371"/>
      <c r="W131" s="371"/>
      <c r="X131" s="371"/>
      <c r="Y131" s="371"/>
      <c r="Z131" s="371"/>
      <c r="AA131" s="371"/>
      <c r="AB131" s="371"/>
      <c r="AC131" s="371"/>
      <c r="AD131" s="371"/>
      <c r="AE131" s="371"/>
      <c r="AF131" s="371"/>
      <c r="AG131" s="371"/>
      <c r="AH131" s="371"/>
      <c r="AI131" s="371"/>
      <c r="AJ131" s="371"/>
      <c r="AK131" s="371"/>
      <c r="AL131" s="371"/>
      <c r="AM131" s="371"/>
      <c r="AN131" s="371"/>
      <c r="AO131" s="371"/>
      <c r="AP131" s="371"/>
      <c r="AQ131" s="371"/>
      <c r="AR131" s="371"/>
      <c r="AS131" s="371"/>
      <c r="AT131" s="371"/>
      <c r="AU131" s="371"/>
      <c r="AV131" s="371"/>
      <c r="AW131" s="371"/>
      <c r="AX131" s="371"/>
      <c r="AY131" s="371"/>
      <c r="AZ131" s="371"/>
      <c r="BA131" s="371"/>
      <c r="BB131" s="371"/>
      <c r="BC131" s="371"/>
      <c r="BD131" s="371"/>
      <c r="BE131" s="371"/>
      <c r="BF131" s="371"/>
      <c r="BG131" s="371"/>
      <c r="BI131" s="347" t="s">
        <v>1247</v>
      </c>
    </row>
    <row r="132" spans="2:61" x14ac:dyDescent="0.25">
      <c r="B132" s="67" t="str">
        <f>IF(Capacity!B25="","",Capacity!B25)</f>
        <v>c</v>
      </c>
      <c r="C132" s="220">
        <f>IF(B132="","",Capacity!E25)</f>
        <v>0</v>
      </c>
      <c r="D132" s="310">
        <f>IF(B132="","",Capacity!F25)</f>
        <v>0</v>
      </c>
      <c r="E132" s="220">
        <f ca="1">IF(B132="","",IF(COUNTBLANK(H132:BG132)=52,SUM('Capacity calculation (hide)'!H13:BG13),52-COUNTBLANK(H132:BG132)))</f>
        <v>52</v>
      </c>
      <c r="F132" s="311">
        <f ca="1">'Capacity calculation (hide)'!BI13</f>
        <v>0</v>
      </c>
      <c r="H132" s="371"/>
      <c r="I132" s="371"/>
      <c r="J132" s="371"/>
      <c r="K132" s="371"/>
      <c r="L132" s="371"/>
      <c r="M132" s="371"/>
      <c r="N132" s="371"/>
      <c r="O132" s="371"/>
      <c r="P132" s="371"/>
      <c r="Q132" s="371"/>
      <c r="R132" s="371"/>
      <c r="S132" s="371"/>
      <c r="T132" s="371"/>
      <c r="U132" s="371"/>
      <c r="V132" s="371"/>
      <c r="W132" s="371"/>
      <c r="X132" s="371"/>
      <c r="Y132" s="371"/>
      <c r="Z132" s="371"/>
      <c r="AA132" s="371"/>
      <c r="AB132" s="371"/>
      <c r="AC132" s="371"/>
      <c r="AD132" s="371"/>
      <c r="AE132" s="371"/>
      <c r="AF132" s="371"/>
      <c r="AG132" s="371"/>
      <c r="AH132" s="371"/>
      <c r="AI132" s="371"/>
      <c r="AJ132" s="371"/>
      <c r="AK132" s="371"/>
      <c r="AL132" s="371"/>
      <c r="AM132" s="371"/>
      <c r="AN132" s="371"/>
      <c r="AO132" s="371"/>
      <c r="AP132" s="371"/>
      <c r="AQ132" s="371"/>
      <c r="AR132" s="371"/>
      <c r="AS132" s="371"/>
      <c r="AT132" s="371"/>
      <c r="AU132" s="371"/>
      <c r="AV132" s="371"/>
      <c r="AW132" s="371"/>
      <c r="AX132" s="371"/>
      <c r="AY132" s="371"/>
      <c r="AZ132" s="371"/>
      <c r="BA132" s="371"/>
      <c r="BB132" s="371"/>
      <c r="BC132" s="371"/>
      <c r="BD132" s="371"/>
      <c r="BE132" s="371"/>
      <c r="BF132" s="371"/>
      <c r="BG132" s="371"/>
      <c r="BI132" s="347" t="s">
        <v>1247</v>
      </c>
    </row>
    <row r="133" spans="2:61" x14ac:dyDescent="0.25">
      <c r="B133" s="67" t="str">
        <f>IF(Capacity!B26="","",Capacity!B26)</f>
        <v>c</v>
      </c>
      <c r="C133" s="220">
        <f>IF(B133="","",Capacity!E26)</f>
        <v>0</v>
      </c>
      <c r="D133" s="310">
        <f>IF(B133="","",Capacity!F26)</f>
        <v>0</v>
      </c>
      <c r="E133" s="220">
        <f ca="1">IF(B133="","",IF(COUNTBLANK(H133:BG133)=52,SUM('Capacity calculation (hide)'!H14:BG14),52-COUNTBLANK(H133:BG133)))</f>
        <v>52</v>
      </c>
      <c r="F133" s="311">
        <f ca="1">'Capacity calculation (hide)'!BI14</f>
        <v>0</v>
      </c>
      <c r="H133" s="371"/>
      <c r="I133" s="371"/>
      <c r="J133" s="371"/>
      <c r="K133" s="371"/>
      <c r="L133" s="371"/>
      <c r="M133" s="371"/>
      <c r="N133" s="371"/>
      <c r="O133" s="371"/>
      <c r="P133" s="371"/>
      <c r="Q133" s="371"/>
      <c r="R133" s="371"/>
      <c r="S133" s="371"/>
      <c r="T133" s="371"/>
      <c r="U133" s="371"/>
      <c r="V133" s="371"/>
      <c r="W133" s="371"/>
      <c r="X133" s="371"/>
      <c r="Y133" s="371"/>
      <c r="Z133" s="371"/>
      <c r="AA133" s="371"/>
      <c r="AB133" s="371"/>
      <c r="AC133" s="371"/>
      <c r="AD133" s="371"/>
      <c r="AE133" s="371"/>
      <c r="AF133" s="371"/>
      <c r="AG133" s="371"/>
      <c r="AH133" s="371"/>
      <c r="AI133" s="371"/>
      <c r="AJ133" s="371"/>
      <c r="AK133" s="371"/>
      <c r="AL133" s="371"/>
      <c r="AM133" s="371"/>
      <c r="AN133" s="371"/>
      <c r="AO133" s="371"/>
      <c r="AP133" s="371"/>
      <c r="AQ133" s="371"/>
      <c r="AR133" s="371"/>
      <c r="AS133" s="371"/>
      <c r="AT133" s="371"/>
      <c r="AU133" s="371"/>
      <c r="AV133" s="371"/>
      <c r="AW133" s="371"/>
      <c r="AX133" s="371"/>
      <c r="AY133" s="371"/>
      <c r="AZ133" s="371"/>
      <c r="BA133" s="371"/>
      <c r="BB133" s="371"/>
      <c r="BC133" s="371"/>
      <c r="BD133" s="371"/>
      <c r="BE133" s="371"/>
      <c r="BF133" s="371"/>
      <c r="BG133" s="371"/>
      <c r="BI133" s="347" t="s">
        <v>1247</v>
      </c>
    </row>
    <row r="134" spans="2:61" x14ac:dyDescent="0.25">
      <c r="B134" s="67" t="str">
        <f>IF(Capacity!B27="","",Capacity!B27)</f>
        <v>c</v>
      </c>
      <c r="C134" s="220">
        <f>IF(B134="","",Capacity!E27)</f>
        <v>0</v>
      </c>
      <c r="D134" s="310">
        <f>IF(B134="","",Capacity!F27)</f>
        <v>0</v>
      </c>
      <c r="E134" s="220">
        <f ca="1">IF(B134="","",IF(COUNTBLANK(H134:BG134)=52,SUM('Capacity calculation (hide)'!H15:BG15),52-COUNTBLANK(H134:BG134)))</f>
        <v>52</v>
      </c>
      <c r="F134" s="311">
        <f ca="1">'Capacity calculation (hide)'!BI15</f>
        <v>0</v>
      </c>
      <c r="H134" s="371"/>
      <c r="I134" s="371"/>
      <c r="J134" s="371"/>
      <c r="K134" s="371"/>
      <c r="L134" s="371"/>
      <c r="M134" s="371"/>
      <c r="N134" s="371"/>
      <c r="O134" s="371"/>
      <c r="P134" s="371"/>
      <c r="Q134" s="371"/>
      <c r="R134" s="371"/>
      <c r="S134" s="371"/>
      <c r="T134" s="371"/>
      <c r="U134" s="371"/>
      <c r="V134" s="371"/>
      <c r="W134" s="371"/>
      <c r="X134" s="371"/>
      <c r="Y134" s="371"/>
      <c r="Z134" s="371"/>
      <c r="AA134" s="371"/>
      <c r="AB134" s="371"/>
      <c r="AC134" s="371"/>
      <c r="AD134" s="371"/>
      <c r="AE134" s="371"/>
      <c r="AF134" s="371"/>
      <c r="AG134" s="371"/>
      <c r="AH134" s="371"/>
      <c r="AI134" s="371"/>
      <c r="AJ134" s="371"/>
      <c r="AK134" s="371"/>
      <c r="AL134" s="371"/>
      <c r="AM134" s="371"/>
      <c r="AN134" s="371"/>
      <c r="AO134" s="371"/>
      <c r="AP134" s="371"/>
      <c r="AQ134" s="371"/>
      <c r="AR134" s="371"/>
      <c r="AS134" s="371"/>
      <c r="AT134" s="371"/>
      <c r="AU134" s="371"/>
      <c r="AV134" s="371"/>
      <c r="AW134" s="371"/>
      <c r="AX134" s="371"/>
      <c r="AY134" s="371"/>
      <c r="AZ134" s="371"/>
      <c r="BA134" s="371"/>
      <c r="BB134" s="371"/>
      <c r="BC134" s="371"/>
      <c r="BD134" s="371"/>
      <c r="BE134" s="371"/>
      <c r="BF134" s="371"/>
      <c r="BG134" s="371"/>
      <c r="BI134" s="347" t="s">
        <v>1247</v>
      </c>
    </row>
    <row r="135" spans="2:61" x14ac:dyDescent="0.25">
      <c r="B135" s="67" t="str">
        <f>IF(Capacity!B28="","",Capacity!B28)</f>
        <v>c</v>
      </c>
      <c r="C135" s="220">
        <f>IF(B135="","",Capacity!E28)</f>
        <v>0</v>
      </c>
      <c r="D135" s="310">
        <f>IF(B135="","",Capacity!F28)</f>
        <v>0</v>
      </c>
      <c r="E135" s="220">
        <f ca="1">IF(B135="","",IF(COUNTBLANK(H135:BG135)=52,SUM('Capacity calculation (hide)'!H16:BG16),52-COUNTBLANK(H135:BG135)))</f>
        <v>52</v>
      </c>
      <c r="F135" s="311">
        <f ca="1">'Capacity calculation (hide)'!BI16</f>
        <v>0</v>
      </c>
      <c r="H135" s="371"/>
      <c r="I135" s="371"/>
      <c r="J135" s="371"/>
      <c r="K135" s="371"/>
      <c r="L135" s="371"/>
      <c r="M135" s="371"/>
      <c r="N135" s="371"/>
      <c r="O135" s="371"/>
      <c r="P135" s="371"/>
      <c r="Q135" s="371"/>
      <c r="R135" s="371"/>
      <c r="S135" s="371"/>
      <c r="T135" s="371"/>
      <c r="U135" s="371"/>
      <c r="V135" s="371"/>
      <c r="W135" s="371"/>
      <c r="X135" s="371"/>
      <c r="Y135" s="371"/>
      <c r="Z135" s="371"/>
      <c r="AA135" s="371"/>
      <c r="AB135" s="371"/>
      <c r="AC135" s="371"/>
      <c r="AD135" s="371"/>
      <c r="AE135" s="371"/>
      <c r="AF135" s="371"/>
      <c r="AG135" s="371"/>
      <c r="AH135" s="371"/>
      <c r="AI135" s="371"/>
      <c r="AJ135" s="371"/>
      <c r="AK135" s="371"/>
      <c r="AL135" s="371"/>
      <c r="AM135" s="371"/>
      <c r="AN135" s="371"/>
      <c r="AO135" s="371"/>
      <c r="AP135" s="371"/>
      <c r="AQ135" s="371"/>
      <c r="AR135" s="371"/>
      <c r="AS135" s="371"/>
      <c r="AT135" s="371"/>
      <c r="AU135" s="371"/>
      <c r="AV135" s="371"/>
      <c r="AW135" s="371"/>
      <c r="AX135" s="371"/>
      <c r="AY135" s="371"/>
      <c r="AZ135" s="371"/>
      <c r="BA135" s="371"/>
      <c r="BB135" s="371"/>
      <c r="BC135" s="371"/>
      <c r="BD135" s="371"/>
      <c r="BE135" s="371"/>
      <c r="BF135" s="371"/>
      <c r="BG135" s="371"/>
      <c r="BI135" s="347" t="s">
        <v>1247</v>
      </c>
    </row>
    <row r="136" spans="2:61" x14ac:dyDescent="0.25">
      <c r="B136" s="67" t="str">
        <f>IF(Capacity!B29="","",Capacity!B29)</f>
        <v>c</v>
      </c>
      <c r="C136" s="220">
        <f>IF(B136="","",Capacity!E29)</f>
        <v>0</v>
      </c>
      <c r="D136" s="310">
        <f>IF(B136="","",Capacity!F29)</f>
        <v>0</v>
      </c>
      <c r="E136" s="220">
        <f ca="1">IF(B136="","",IF(COUNTBLANK(H136:BG136)=52,SUM('Capacity calculation (hide)'!H17:BG17),52-COUNTBLANK(H136:BG136)))</f>
        <v>52</v>
      </c>
      <c r="F136" s="311">
        <f ca="1">'Capacity calculation (hide)'!BI17</f>
        <v>0</v>
      </c>
      <c r="H136" s="371"/>
      <c r="I136" s="371"/>
      <c r="J136" s="371"/>
      <c r="K136" s="371"/>
      <c r="L136" s="371"/>
      <c r="M136" s="371"/>
      <c r="N136" s="371"/>
      <c r="O136" s="371"/>
      <c r="P136" s="371"/>
      <c r="Q136" s="371"/>
      <c r="R136" s="371"/>
      <c r="S136" s="371"/>
      <c r="T136" s="371"/>
      <c r="U136" s="371"/>
      <c r="V136" s="371"/>
      <c r="W136" s="371"/>
      <c r="X136" s="371"/>
      <c r="Y136" s="371"/>
      <c r="Z136" s="371"/>
      <c r="AA136" s="371"/>
      <c r="AB136" s="371"/>
      <c r="AC136" s="371"/>
      <c r="AD136" s="371"/>
      <c r="AE136" s="371"/>
      <c r="AF136" s="371"/>
      <c r="AG136" s="371"/>
      <c r="AH136" s="371"/>
      <c r="AI136" s="371"/>
      <c r="AJ136" s="371"/>
      <c r="AK136" s="371"/>
      <c r="AL136" s="371"/>
      <c r="AM136" s="371"/>
      <c r="AN136" s="371"/>
      <c r="AO136" s="371"/>
      <c r="AP136" s="371"/>
      <c r="AQ136" s="371"/>
      <c r="AR136" s="371"/>
      <c r="AS136" s="371"/>
      <c r="AT136" s="371"/>
      <c r="AU136" s="371"/>
      <c r="AV136" s="371"/>
      <c r="AW136" s="371"/>
      <c r="AX136" s="371"/>
      <c r="AY136" s="371"/>
      <c r="AZ136" s="371"/>
      <c r="BA136" s="371"/>
      <c r="BB136" s="371"/>
      <c r="BC136" s="371"/>
      <c r="BD136" s="371"/>
      <c r="BE136" s="371"/>
      <c r="BF136" s="371"/>
      <c r="BG136" s="371"/>
      <c r="BI136" s="347" t="s">
        <v>1247</v>
      </c>
    </row>
    <row r="137" spans="2:61" x14ac:dyDescent="0.25">
      <c r="B137" s="67" t="str">
        <f>IF(Capacity!B30="","",Capacity!B30)</f>
        <v>c</v>
      </c>
      <c r="C137" s="220">
        <f>IF(B137="","",Capacity!E30)</f>
        <v>0</v>
      </c>
      <c r="D137" s="310">
        <f>IF(B137="","",Capacity!F30)</f>
        <v>0</v>
      </c>
      <c r="E137" s="220">
        <f ca="1">IF(B137="","",IF(COUNTBLANK(H137:BG137)=52,SUM('Capacity calculation (hide)'!H18:BG18),52-COUNTBLANK(H137:BG137)))</f>
        <v>52</v>
      </c>
      <c r="F137" s="311">
        <f ca="1">'Capacity calculation (hide)'!BI18</f>
        <v>0</v>
      </c>
      <c r="H137" s="371"/>
      <c r="I137" s="371"/>
      <c r="J137" s="371"/>
      <c r="K137" s="371"/>
      <c r="L137" s="371"/>
      <c r="M137" s="371"/>
      <c r="N137" s="371"/>
      <c r="O137" s="371"/>
      <c r="P137" s="371"/>
      <c r="Q137" s="371"/>
      <c r="R137" s="371"/>
      <c r="S137" s="371"/>
      <c r="T137" s="371"/>
      <c r="U137" s="371"/>
      <c r="V137" s="371"/>
      <c r="W137" s="371"/>
      <c r="X137" s="371"/>
      <c r="Y137" s="371"/>
      <c r="Z137" s="371"/>
      <c r="AA137" s="371"/>
      <c r="AB137" s="371"/>
      <c r="AC137" s="371"/>
      <c r="AD137" s="371"/>
      <c r="AE137" s="371"/>
      <c r="AF137" s="371"/>
      <c r="AG137" s="371"/>
      <c r="AH137" s="371"/>
      <c r="AI137" s="371"/>
      <c r="AJ137" s="371"/>
      <c r="AK137" s="371"/>
      <c r="AL137" s="371"/>
      <c r="AM137" s="371"/>
      <c r="AN137" s="371"/>
      <c r="AO137" s="371"/>
      <c r="AP137" s="371"/>
      <c r="AQ137" s="371"/>
      <c r="AR137" s="371"/>
      <c r="AS137" s="371"/>
      <c r="AT137" s="371"/>
      <c r="AU137" s="371"/>
      <c r="AV137" s="371"/>
      <c r="AW137" s="371"/>
      <c r="AX137" s="371"/>
      <c r="AY137" s="371"/>
      <c r="AZ137" s="371"/>
      <c r="BA137" s="371"/>
      <c r="BB137" s="371"/>
      <c r="BC137" s="371"/>
      <c r="BD137" s="371"/>
      <c r="BE137" s="371"/>
      <c r="BF137" s="371"/>
      <c r="BG137" s="371"/>
      <c r="BI137" s="347" t="s">
        <v>1247</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71"/>
      <c r="I138" s="371"/>
      <c r="J138" s="371"/>
      <c r="K138" s="371"/>
      <c r="L138" s="371"/>
      <c r="M138" s="371"/>
      <c r="N138" s="371"/>
      <c r="O138" s="371"/>
      <c r="P138" s="371"/>
      <c r="Q138" s="371"/>
      <c r="R138" s="371"/>
      <c r="S138" s="371"/>
      <c r="T138" s="371"/>
      <c r="U138" s="371"/>
      <c r="V138" s="371"/>
      <c r="W138" s="371"/>
      <c r="X138" s="371"/>
      <c r="Y138" s="371"/>
      <c r="Z138" s="371"/>
      <c r="AA138" s="371"/>
      <c r="AB138" s="371"/>
      <c r="AC138" s="371"/>
      <c r="AD138" s="371"/>
      <c r="AE138" s="371"/>
      <c r="AF138" s="371"/>
      <c r="AG138" s="371"/>
      <c r="AH138" s="371"/>
      <c r="AI138" s="371"/>
      <c r="AJ138" s="371"/>
      <c r="AK138" s="371"/>
      <c r="AL138" s="371"/>
      <c r="AM138" s="371"/>
      <c r="AN138" s="371"/>
      <c r="AO138" s="371"/>
      <c r="AP138" s="371"/>
      <c r="AQ138" s="371"/>
      <c r="AR138" s="371"/>
      <c r="AS138" s="371"/>
      <c r="AT138" s="371"/>
      <c r="AU138" s="371"/>
      <c r="AV138" s="371"/>
      <c r="AW138" s="371"/>
      <c r="AX138" s="371"/>
      <c r="AY138" s="371"/>
      <c r="AZ138" s="371"/>
      <c r="BA138" s="371"/>
      <c r="BB138" s="371"/>
      <c r="BC138" s="371"/>
      <c r="BD138" s="371"/>
      <c r="BE138" s="371"/>
      <c r="BF138" s="371"/>
      <c r="BG138" s="371"/>
      <c r="BI138" s="347" t="s">
        <v>1247</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71"/>
      <c r="I139" s="371"/>
      <c r="J139" s="371"/>
      <c r="K139" s="371"/>
      <c r="L139" s="371"/>
      <c r="M139" s="371"/>
      <c r="N139" s="371"/>
      <c r="O139" s="371"/>
      <c r="P139" s="371"/>
      <c r="Q139" s="371"/>
      <c r="R139" s="371"/>
      <c r="S139" s="371"/>
      <c r="T139" s="371"/>
      <c r="U139" s="371"/>
      <c r="V139" s="371"/>
      <c r="W139" s="371"/>
      <c r="X139" s="371"/>
      <c r="Y139" s="371"/>
      <c r="Z139" s="371"/>
      <c r="AA139" s="371"/>
      <c r="AB139" s="371"/>
      <c r="AC139" s="371"/>
      <c r="AD139" s="371"/>
      <c r="AE139" s="371"/>
      <c r="AF139" s="371"/>
      <c r="AG139" s="371"/>
      <c r="AH139" s="371"/>
      <c r="AI139" s="371"/>
      <c r="AJ139" s="371"/>
      <c r="AK139" s="371"/>
      <c r="AL139" s="371"/>
      <c r="AM139" s="371"/>
      <c r="AN139" s="371"/>
      <c r="AO139" s="371"/>
      <c r="AP139" s="371"/>
      <c r="AQ139" s="371"/>
      <c r="AR139" s="371"/>
      <c r="AS139" s="371"/>
      <c r="AT139" s="371"/>
      <c r="AU139" s="371"/>
      <c r="AV139" s="371"/>
      <c r="AW139" s="371"/>
      <c r="AX139" s="371"/>
      <c r="AY139" s="371"/>
      <c r="AZ139" s="371"/>
      <c r="BA139" s="371"/>
      <c r="BB139" s="371"/>
      <c r="BC139" s="371"/>
      <c r="BD139" s="371"/>
      <c r="BE139" s="371"/>
      <c r="BF139" s="371"/>
      <c r="BG139" s="371"/>
      <c r="BI139" s="347" t="s">
        <v>1247</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71"/>
      <c r="I140" s="371"/>
      <c r="J140" s="371"/>
      <c r="K140" s="371"/>
      <c r="L140" s="371"/>
      <c r="M140" s="371"/>
      <c r="N140" s="371"/>
      <c r="O140" s="371"/>
      <c r="P140" s="371"/>
      <c r="Q140" s="371"/>
      <c r="R140" s="371"/>
      <c r="S140" s="371"/>
      <c r="T140" s="371"/>
      <c r="U140" s="371"/>
      <c r="V140" s="371"/>
      <c r="W140" s="371"/>
      <c r="X140" s="371"/>
      <c r="Y140" s="371"/>
      <c r="Z140" s="371"/>
      <c r="AA140" s="371"/>
      <c r="AB140" s="371"/>
      <c r="AC140" s="371"/>
      <c r="AD140" s="371"/>
      <c r="AE140" s="371"/>
      <c r="AF140" s="371"/>
      <c r="AG140" s="371"/>
      <c r="AH140" s="371"/>
      <c r="AI140" s="371"/>
      <c r="AJ140" s="371"/>
      <c r="AK140" s="371"/>
      <c r="AL140" s="371"/>
      <c r="AM140" s="371"/>
      <c r="AN140" s="371"/>
      <c r="AO140" s="371"/>
      <c r="AP140" s="371"/>
      <c r="AQ140" s="371"/>
      <c r="AR140" s="371"/>
      <c r="AS140" s="371"/>
      <c r="AT140" s="371"/>
      <c r="AU140" s="371"/>
      <c r="AV140" s="371"/>
      <c r="AW140" s="371"/>
      <c r="AX140" s="371"/>
      <c r="AY140" s="371"/>
      <c r="AZ140" s="371"/>
      <c r="BA140" s="371"/>
      <c r="BB140" s="371"/>
      <c r="BC140" s="371"/>
      <c r="BD140" s="371"/>
      <c r="BE140" s="371"/>
      <c r="BF140" s="371"/>
      <c r="BG140" s="371"/>
      <c r="BI140" s="347" t="s">
        <v>1247</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71"/>
      <c r="I141" s="371"/>
      <c r="J141" s="371"/>
      <c r="K141" s="371"/>
      <c r="L141" s="371"/>
      <c r="M141" s="371"/>
      <c r="N141" s="371"/>
      <c r="O141" s="371"/>
      <c r="P141" s="371"/>
      <c r="Q141" s="371"/>
      <c r="R141" s="371"/>
      <c r="S141" s="371"/>
      <c r="T141" s="371"/>
      <c r="U141" s="371"/>
      <c r="V141" s="371"/>
      <c r="W141" s="371"/>
      <c r="X141" s="371"/>
      <c r="Y141" s="371"/>
      <c r="Z141" s="371"/>
      <c r="AA141" s="371"/>
      <c r="AB141" s="371"/>
      <c r="AC141" s="371"/>
      <c r="AD141" s="371"/>
      <c r="AE141" s="371"/>
      <c r="AF141" s="371"/>
      <c r="AG141" s="371"/>
      <c r="AH141" s="371"/>
      <c r="AI141" s="371"/>
      <c r="AJ141" s="371"/>
      <c r="AK141" s="371"/>
      <c r="AL141" s="371"/>
      <c r="AM141" s="371"/>
      <c r="AN141" s="371"/>
      <c r="AO141" s="371"/>
      <c r="AP141" s="371"/>
      <c r="AQ141" s="371"/>
      <c r="AR141" s="371"/>
      <c r="AS141" s="371"/>
      <c r="AT141" s="371"/>
      <c r="AU141" s="371"/>
      <c r="AV141" s="371"/>
      <c r="AW141" s="371"/>
      <c r="AX141" s="371"/>
      <c r="AY141" s="371"/>
      <c r="AZ141" s="371"/>
      <c r="BA141" s="371"/>
      <c r="BB141" s="371"/>
      <c r="BC141" s="371"/>
      <c r="BD141" s="371"/>
      <c r="BE141" s="371"/>
      <c r="BF141" s="371"/>
      <c r="BG141" s="371"/>
      <c r="BI141" s="347" t="s">
        <v>1247</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71"/>
      <c r="I142" s="371"/>
      <c r="J142" s="371"/>
      <c r="K142" s="371"/>
      <c r="L142" s="371"/>
      <c r="M142" s="371"/>
      <c r="N142" s="371"/>
      <c r="O142" s="371"/>
      <c r="P142" s="371"/>
      <c r="Q142" s="371"/>
      <c r="R142" s="371"/>
      <c r="S142" s="371"/>
      <c r="T142" s="371"/>
      <c r="U142" s="371"/>
      <c r="V142" s="371"/>
      <c r="W142" s="371"/>
      <c r="X142" s="371"/>
      <c r="Y142" s="371"/>
      <c r="Z142" s="371"/>
      <c r="AA142" s="371"/>
      <c r="AB142" s="371"/>
      <c r="AC142" s="371"/>
      <c r="AD142" s="371"/>
      <c r="AE142" s="371"/>
      <c r="AF142" s="371"/>
      <c r="AG142" s="371"/>
      <c r="AH142" s="371"/>
      <c r="AI142" s="371"/>
      <c r="AJ142" s="371"/>
      <c r="AK142" s="371"/>
      <c r="AL142" s="371"/>
      <c r="AM142" s="371"/>
      <c r="AN142" s="371"/>
      <c r="AO142" s="371"/>
      <c r="AP142" s="371"/>
      <c r="AQ142" s="371"/>
      <c r="AR142" s="371"/>
      <c r="AS142" s="371"/>
      <c r="AT142" s="371"/>
      <c r="AU142" s="371"/>
      <c r="AV142" s="371"/>
      <c r="AW142" s="371"/>
      <c r="AX142" s="371"/>
      <c r="AY142" s="371"/>
      <c r="AZ142" s="371"/>
      <c r="BA142" s="371"/>
      <c r="BB142" s="371"/>
      <c r="BC142" s="371"/>
      <c r="BD142" s="371"/>
      <c r="BE142" s="371"/>
      <c r="BF142" s="371"/>
      <c r="BG142" s="371"/>
      <c r="BI142" s="347" t="s">
        <v>1247</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71"/>
      <c r="I143" s="371"/>
      <c r="J143" s="371"/>
      <c r="K143" s="371"/>
      <c r="L143" s="371"/>
      <c r="M143" s="371"/>
      <c r="N143" s="371"/>
      <c r="O143" s="371"/>
      <c r="P143" s="371"/>
      <c r="Q143" s="371"/>
      <c r="R143" s="371"/>
      <c r="S143" s="371"/>
      <c r="T143" s="371"/>
      <c r="U143" s="371"/>
      <c r="V143" s="371"/>
      <c r="W143" s="371"/>
      <c r="X143" s="371"/>
      <c r="Y143" s="371"/>
      <c r="Z143" s="371"/>
      <c r="AA143" s="371"/>
      <c r="AB143" s="371"/>
      <c r="AC143" s="371"/>
      <c r="AD143" s="371"/>
      <c r="AE143" s="371"/>
      <c r="AF143" s="371"/>
      <c r="AG143" s="371"/>
      <c r="AH143" s="371"/>
      <c r="AI143" s="371"/>
      <c r="AJ143" s="371"/>
      <c r="AK143" s="371"/>
      <c r="AL143" s="371"/>
      <c r="AM143" s="371"/>
      <c r="AN143" s="371"/>
      <c r="AO143" s="371"/>
      <c r="AP143" s="371"/>
      <c r="AQ143" s="371"/>
      <c r="AR143" s="371"/>
      <c r="AS143" s="371"/>
      <c r="AT143" s="371"/>
      <c r="AU143" s="371"/>
      <c r="AV143" s="371"/>
      <c r="AW143" s="371"/>
      <c r="AX143" s="371"/>
      <c r="AY143" s="371"/>
      <c r="AZ143" s="371"/>
      <c r="BA143" s="371"/>
      <c r="BB143" s="371"/>
      <c r="BC143" s="371"/>
      <c r="BD143" s="371"/>
      <c r="BE143" s="371"/>
      <c r="BF143" s="371"/>
      <c r="BG143" s="371"/>
      <c r="BI143" s="347" t="s">
        <v>1247</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71"/>
      <c r="I144" s="371"/>
      <c r="J144" s="371"/>
      <c r="K144" s="371"/>
      <c r="L144" s="371"/>
      <c r="M144" s="371"/>
      <c r="N144" s="371"/>
      <c r="O144" s="371"/>
      <c r="P144" s="371"/>
      <c r="Q144" s="371"/>
      <c r="R144" s="371"/>
      <c r="S144" s="371"/>
      <c r="T144" s="371"/>
      <c r="U144" s="371"/>
      <c r="V144" s="371"/>
      <c r="W144" s="371"/>
      <c r="X144" s="371"/>
      <c r="Y144" s="371"/>
      <c r="Z144" s="371"/>
      <c r="AA144" s="371"/>
      <c r="AB144" s="371"/>
      <c r="AC144" s="371"/>
      <c r="AD144" s="371"/>
      <c r="AE144" s="371"/>
      <c r="AF144" s="371"/>
      <c r="AG144" s="371"/>
      <c r="AH144" s="371"/>
      <c r="AI144" s="371"/>
      <c r="AJ144" s="371"/>
      <c r="AK144" s="371"/>
      <c r="AL144" s="371"/>
      <c r="AM144" s="371"/>
      <c r="AN144" s="371"/>
      <c r="AO144" s="371"/>
      <c r="AP144" s="371"/>
      <c r="AQ144" s="371"/>
      <c r="AR144" s="371"/>
      <c r="AS144" s="371"/>
      <c r="AT144" s="371"/>
      <c r="AU144" s="371"/>
      <c r="AV144" s="371"/>
      <c r="AW144" s="371"/>
      <c r="AX144" s="371"/>
      <c r="AY144" s="371"/>
      <c r="AZ144" s="371"/>
      <c r="BA144" s="371"/>
      <c r="BB144" s="371"/>
      <c r="BC144" s="371"/>
      <c r="BD144" s="371"/>
      <c r="BE144" s="371"/>
      <c r="BF144" s="371"/>
      <c r="BG144" s="371"/>
      <c r="BI144" s="347" t="s">
        <v>1247</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71"/>
      <c r="I145" s="371"/>
      <c r="J145" s="371"/>
      <c r="K145" s="371"/>
      <c r="L145" s="371"/>
      <c r="M145" s="371"/>
      <c r="N145" s="371"/>
      <c r="O145" s="371"/>
      <c r="P145" s="371"/>
      <c r="Q145" s="371"/>
      <c r="R145" s="371"/>
      <c r="S145" s="371"/>
      <c r="T145" s="371"/>
      <c r="U145" s="371"/>
      <c r="V145" s="371"/>
      <c r="W145" s="371"/>
      <c r="X145" s="371"/>
      <c r="Y145" s="371"/>
      <c r="Z145" s="371"/>
      <c r="AA145" s="371"/>
      <c r="AB145" s="371"/>
      <c r="AC145" s="371"/>
      <c r="AD145" s="371"/>
      <c r="AE145" s="371"/>
      <c r="AF145" s="371"/>
      <c r="AG145" s="371"/>
      <c r="AH145" s="371"/>
      <c r="AI145" s="371"/>
      <c r="AJ145" s="371"/>
      <c r="AK145" s="371"/>
      <c r="AL145" s="371"/>
      <c r="AM145" s="371"/>
      <c r="AN145" s="371"/>
      <c r="AO145" s="371"/>
      <c r="AP145" s="371"/>
      <c r="AQ145" s="371"/>
      <c r="AR145" s="371"/>
      <c r="AS145" s="371"/>
      <c r="AT145" s="371"/>
      <c r="AU145" s="371"/>
      <c r="AV145" s="371"/>
      <c r="AW145" s="371"/>
      <c r="AX145" s="371"/>
      <c r="AY145" s="371"/>
      <c r="AZ145" s="371"/>
      <c r="BA145" s="371"/>
      <c r="BB145" s="371"/>
      <c r="BC145" s="371"/>
      <c r="BD145" s="371"/>
      <c r="BE145" s="371"/>
      <c r="BF145" s="371"/>
      <c r="BG145" s="371"/>
      <c r="BI145" s="347" t="s">
        <v>1247</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71"/>
      <c r="I146" s="371"/>
      <c r="J146" s="371"/>
      <c r="K146" s="371"/>
      <c r="L146" s="371"/>
      <c r="M146" s="371"/>
      <c r="N146" s="371"/>
      <c r="O146" s="371"/>
      <c r="P146" s="371"/>
      <c r="Q146" s="371"/>
      <c r="R146" s="371"/>
      <c r="S146" s="371"/>
      <c r="T146" s="371"/>
      <c r="U146" s="371"/>
      <c r="V146" s="371"/>
      <c r="W146" s="371"/>
      <c r="X146" s="371"/>
      <c r="Y146" s="371"/>
      <c r="Z146" s="371"/>
      <c r="AA146" s="371"/>
      <c r="AB146" s="371"/>
      <c r="AC146" s="371"/>
      <c r="AD146" s="371"/>
      <c r="AE146" s="371"/>
      <c r="AF146" s="371"/>
      <c r="AG146" s="371"/>
      <c r="AH146" s="371"/>
      <c r="AI146" s="371"/>
      <c r="AJ146" s="371"/>
      <c r="AK146" s="371"/>
      <c r="AL146" s="371"/>
      <c r="AM146" s="371"/>
      <c r="AN146" s="371"/>
      <c r="AO146" s="371"/>
      <c r="AP146" s="371"/>
      <c r="AQ146" s="371"/>
      <c r="AR146" s="371"/>
      <c r="AS146" s="371"/>
      <c r="AT146" s="371"/>
      <c r="AU146" s="371"/>
      <c r="AV146" s="371"/>
      <c r="AW146" s="371"/>
      <c r="AX146" s="371"/>
      <c r="AY146" s="371"/>
      <c r="AZ146" s="371"/>
      <c r="BA146" s="371"/>
      <c r="BB146" s="371"/>
      <c r="BC146" s="371"/>
      <c r="BD146" s="371"/>
      <c r="BE146" s="371"/>
      <c r="BF146" s="371"/>
      <c r="BG146" s="371"/>
      <c r="BI146" s="347" t="s">
        <v>1247</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71"/>
      <c r="I147" s="371"/>
      <c r="J147" s="371"/>
      <c r="K147" s="371"/>
      <c r="L147" s="371"/>
      <c r="M147" s="371"/>
      <c r="N147" s="371"/>
      <c r="O147" s="371"/>
      <c r="P147" s="371"/>
      <c r="Q147" s="371"/>
      <c r="R147" s="371"/>
      <c r="S147" s="371"/>
      <c r="T147" s="371"/>
      <c r="U147" s="371"/>
      <c r="V147" s="371"/>
      <c r="W147" s="371"/>
      <c r="X147" s="371"/>
      <c r="Y147" s="371"/>
      <c r="Z147" s="371"/>
      <c r="AA147" s="371"/>
      <c r="AB147" s="371"/>
      <c r="AC147" s="371"/>
      <c r="AD147" s="371"/>
      <c r="AE147" s="371"/>
      <c r="AF147" s="371"/>
      <c r="AG147" s="371"/>
      <c r="AH147" s="371"/>
      <c r="AI147" s="371"/>
      <c r="AJ147" s="371"/>
      <c r="AK147" s="371"/>
      <c r="AL147" s="371"/>
      <c r="AM147" s="371"/>
      <c r="AN147" s="371"/>
      <c r="AO147" s="371"/>
      <c r="AP147" s="371"/>
      <c r="AQ147" s="371"/>
      <c r="AR147" s="371"/>
      <c r="AS147" s="371"/>
      <c r="AT147" s="371"/>
      <c r="AU147" s="371"/>
      <c r="AV147" s="371"/>
      <c r="AW147" s="371"/>
      <c r="AX147" s="371"/>
      <c r="AY147" s="371"/>
      <c r="AZ147" s="371"/>
      <c r="BA147" s="371"/>
      <c r="BB147" s="371"/>
      <c r="BC147" s="371"/>
      <c r="BD147" s="371"/>
      <c r="BE147" s="371"/>
      <c r="BF147" s="371"/>
      <c r="BG147" s="371"/>
      <c r="BI147" s="347" t="s">
        <v>1247</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71"/>
      <c r="I148" s="371"/>
      <c r="J148" s="371"/>
      <c r="K148" s="371"/>
      <c r="L148" s="371"/>
      <c r="M148" s="371"/>
      <c r="N148" s="371"/>
      <c r="O148" s="371"/>
      <c r="P148" s="371"/>
      <c r="Q148" s="371"/>
      <c r="R148" s="371"/>
      <c r="S148" s="371"/>
      <c r="T148" s="371"/>
      <c r="U148" s="371"/>
      <c r="V148" s="371"/>
      <c r="W148" s="371"/>
      <c r="X148" s="371"/>
      <c r="Y148" s="371"/>
      <c r="Z148" s="371"/>
      <c r="AA148" s="371"/>
      <c r="AB148" s="371"/>
      <c r="AC148" s="371"/>
      <c r="AD148" s="371"/>
      <c r="AE148" s="371"/>
      <c r="AF148" s="371"/>
      <c r="AG148" s="371"/>
      <c r="AH148" s="371"/>
      <c r="AI148" s="371"/>
      <c r="AJ148" s="371"/>
      <c r="AK148" s="371"/>
      <c r="AL148" s="371"/>
      <c r="AM148" s="371"/>
      <c r="AN148" s="371"/>
      <c r="AO148" s="371"/>
      <c r="AP148" s="371"/>
      <c r="AQ148" s="371"/>
      <c r="AR148" s="371"/>
      <c r="AS148" s="371"/>
      <c r="AT148" s="371"/>
      <c r="AU148" s="371"/>
      <c r="AV148" s="371"/>
      <c r="AW148" s="371"/>
      <c r="AX148" s="371"/>
      <c r="AY148" s="371"/>
      <c r="AZ148" s="371"/>
      <c r="BA148" s="371"/>
      <c r="BB148" s="371"/>
      <c r="BC148" s="371"/>
      <c r="BD148" s="371"/>
      <c r="BE148" s="371"/>
      <c r="BF148" s="371"/>
      <c r="BG148" s="371"/>
      <c r="BI148" s="347" t="s">
        <v>1247</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71"/>
      <c r="I149" s="371"/>
      <c r="J149" s="371"/>
      <c r="K149" s="371"/>
      <c r="L149" s="371"/>
      <c r="M149" s="371"/>
      <c r="N149" s="371"/>
      <c r="O149" s="371"/>
      <c r="P149" s="371"/>
      <c r="Q149" s="371"/>
      <c r="R149" s="371"/>
      <c r="S149" s="371"/>
      <c r="T149" s="371"/>
      <c r="U149" s="371"/>
      <c r="V149" s="371"/>
      <c r="W149" s="371"/>
      <c r="X149" s="371"/>
      <c r="Y149" s="371"/>
      <c r="Z149" s="371"/>
      <c r="AA149" s="371"/>
      <c r="AB149" s="371"/>
      <c r="AC149" s="371"/>
      <c r="AD149" s="371"/>
      <c r="AE149" s="371"/>
      <c r="AF149" s="371"/>
      <c r="AG149" s="371"/>
      <c r="AH149" s="371"/>
      <c r="AI149" s="371"/>
      <c r="AJ149" s="371"/>
      <c r="AK149" s="371"/>
      <c r="AL149" s="371"/>
      <c r="AM149" s="371"/>
      <c r="AN149" s="371"/>
      <c r="AO149" s="371"/>
      <c r="AP149" s="371"/>
      <c r="AQ149" s="371"/>
      <c r="AR149" s="371"/>
      <c r="AS149" s="371"/>
      <c r="AT149" s="371"/>
      <c r="AU149" s="371"/>
      <c r="AV149" s="371"/>
      <c r="AW149" s="371"/>
      <c r="AX149" s="371"/>
      <c r="AY149" s="371"/>
      <c r="AZ149" s="371"/>
      <c r="BA149" s="371"/>
      <c r="BB149" s="371"/>
      <c r="BC149" s="371"/>
      <c r="BD149" s="371"/>
      <c r="BE149" s="371"/>
      <c r="BF149" s="371"/>
      <c r="BG149" s="371"/>
      <c r="BI149" s="347" t="s">
        <v>1247</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71"/>
      <c r="I150" s="371"/>
      <c r="J150" s="371"/>
      <c r="K150" s="371"/>
      <c r="L150" s="371"/>
      <c r="M150" s="371"/>
      <c r="N150" s="371"/>
      <c r="O150" s="371"/>
      <c r="P150" s="371"/>
      <c r="Q150" s="371"/>
      <c r="R150" s="371"/>
      <c r="S150" s="371"/>
      <c r="T150" s="371"/>
      <c r="U150" s="371"/>
      <c r="V150" s="371"/>
      <c r="W150" s="371"/>
      <c r="X150" s="371"/>
      <c r="Y150" s="371"/>
      <c r="Z150" s="371"/>
      <c r="AA150" s="371"/>
      <c r="AB150" s="371"/>
      <c r="AC150" s="371"/>
      <c r="AD150" s="371"/>
      <c r="AE150" s="371"/>
      <c r="AF150" s="371"/>
      <c r="AG150" s="371"/>
      <c r="AH150" s="371"/>
      <c r="AI150" s="371"/>
      <c r="AJ150" s="371"/>
      <c r="AK150" s="371"/>
      <c r="AL150" s="371"/>
      <c r="AM150" s="371"/>
      <c r="AN150" s="371"/>
      <c r="AO150" s="371"/>
      <c r="AP150" s="371"/>
      <c r="AQ150" s="371"/>
      <c r="AR150" s="371"/>
      <c r="AS150" s="371"/>
      <c r="AT150" s="371"/>
      <c r="AU150" s="371"/>
      <c r="AV150" s="371"/>
      <c r="AW150" s="371"/>
      <c r="AX150" s="371"/>
      <c r="AY150" s="371"/>
      <c r="AZ150" s="371"/>
      <c r="BA150" s="371"/>
      <c r="BB150" s="371"/>
      <c r="BC150" s="371"/>
      <c r="BD150" s="371"/>
      <c r="BE150" s="371"/>
      <c r="BF150" s="371"/>
      <c r="BG150" s="371"/>
      <c r="BI150" s="347" t="s">
        <v>1247</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71"/>
      <c r="I151" s="371"/>
      <c r="J151" s="371"/>
      <c r="K151" s="371"/>
      <c r="L151" s="371"/>
      <c r="M151" s="371"/>
      <c r="N151" s="371"/>
      <c r="O151" s="371"/>
      <c r="P151" s="371"/>
      <c r="Q151" s="371"/>
      <c r="R151" s="371"/>
      <c r="S151" s="371"/>
      <c r="T151" s="371"/>
      <c r="U151" s="371"/>
      <c r="V151" s="371"/>
      <c r="W151" s="371"/>
      <c r="X151" s="371"/>
      <c r="Y151" s="371"/>
      <c r="Z151" s="371"/>
      <c r="AA151" s="371"/>
      <c r="AB151" s="371"/>
      <c r="AC151" s="371"/>
      <c r="AD151" s="371"/>
      <c r="AE151" s="371"/>
      <c r="AF151" s="371"/>
      <c r="AG151" s="371"/>
      <c r="AH151" s="371"/>
      <c r="AI151" s="371"/>
      <c r="AJ151" s="371"/>
      <c r="AK151" s="371"/>
      <c r="AL151" s="371"/>
      <c r="AM151" s="371"/>
      <c r="AN151" s="371"/>
      <c r="AO151" s="371"/>
      <c r="AP151" s="371"/>
      <c r="AQ151" s="371"/>
      <c r="AR151" s="371"/>
      <c r="AS151" s="371"/>
      <c r="AT151" s="371"/>
      <c r="AU151" s="371"/>
      <c r="AV151" s="371"/>
      <c r="AW151" s="371"/>
      <c r="AX151" s="371"/>
      <c r="AY151" s="371"/>
      <c r="AZ151" s="371"/>
      <c r="BA151" s="371"/>
      <c r="BB151" s="371"/>
      <c r="BC151" s="371"/>
      <c r="BD151" s="371"/>
      <c r="BE151" s="371"/>
      <c r="BF151" s="371"/>
      <c r="BG151" s="371"/>
      <c r="BI151" s="347" t="s">
        <v>1247</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71"/>
      <c r="I152" s="371"/>
      <c r="J152" s="371"/>
      <c r="K152" s="371"/>
      <c r="L152" s="371"/>
      <c r="M152" s="371"/>
      <c r="N152" s="371"/>
      <c r="O152" s="371"/>
      <c r="P152" s="371"/>
      <c r="Q152" s="371"/>
      <c r="R152" s="371"/>
      <c r="S152" s="371"/>
      <c r="T152" s="371"/>
      <c r="U152" s="371"/>
      <c r="V152" s="371"/>
      <c r="W152" s="371"/>
      <c r="X152" s="371"/>
      <c r="Y152" s="371"/>
      <c r="Z152" s="371"/>
      <c r="AA152" s="371"/>
      <c r="AB152" s="371"/>
      <c r="AC152" s="371"/>
      <c r="AD152" s="371"/>
      <c r="AE152" s="371"/>
      <c r="AF152" s="371"/>
      <c r="AG152" s="371"/>
      <c r="AH152" s="371"/>
      <c r="AI152" s="371"/>
      <c r="AJ152" s="371"/>
      <c r="AK152" s="371"/>
      <c r="AL152" s="371"/>
      <c r="AM152" s="371"/>
      <c r="AN152" s="371"/>
      <c r="AO152" s="371"/>
      <c r="AP152" s="371"/>
      <c r="AQ152" s="371"/>
      <c r="AR152" s="371"/>
      <c r="AS152" s="371"/>
      <c r="AT152" s="371"/>
      <c r="AU152" s="371"/>
      <c r="AV152" s="371"/>
      <c r="AW152" s="371"/>
      <c r="AX152" s="371"/>
      <c r="AY152" s="371"/>
      <c r="AZ152" s="371"/>
      <c r="BA152" s="371"/>
      <c r="BB152" s="371"/>
      <c r="BC152" s="371"/>
      <c r="BD152" s="371"/>
      <c r="BE152" s="371"/>
      <c r="BF152" s="371"/>
      <c r="BG152" s="371"/>
      <c r="BI152" s="347" t="s">
        <v>1247</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71"/>
      <c r="I153" s="371"/>
      <c r="J153" s="371"/>
      <c r="K153" s="371"/>
      <c r="L153" s="371"/>
      <c r="M153" s="371"/>
      <c r="N153" s="371"/>
      <c r="O153" s="371"/>
      <c r="P153" s="371"/>
      <c r="Q153" s="371"/>
      <c r="R153" s="371"/>
      <c r="S153" s="371"/>
      <c r="T153" s="371"/>
      <c r="U153" s="371"/>
      <c r="V153" s="371"/>
      <c r="W153" s="371"/>
      <c r="X153" s="371"/>
      <c r="Y153" s="371"/>
      <c r="Z153" s="371"/>
      <c r="AA153" s="371"/>
      <c r="AB153" s="371"/>
      <c r="AC153" s="371"/>
      <c r="AD153" s="371"/>
      <c r="AE153" s="371"/>
      <c r="AF153" s="371"/>
      <c r="AG153" s="371"/>
      <c r="AH153" s="371"/>
      <c r="AI153" s="371"/>
      <c r="AJ153" s="371"/>
      <c r="AK153" s="371"/>
      <c r="AL153" s="371"/>
      <c r="AM153" s="371"/>
      <c r="AN153" s="371"/>
      <c r="AO153" s="371"/>
      <c r="AP153" s="371"/>
      <c r="AQ153" s="371"/>
      <c r="AR153" s="371"/>
      <c r="AS153" s="371"/>
      <c r="AT153" s="371"/>
      <c r="AU153" s="371"/>
      <c r="AV153" s="371"/>
      <c r="AW153" s="371"/>
      <c r="AX153" s="371"/>
      <c r="AY153" s="371"/>
      <c r="AZ153" s="371"/>
      <c r="BA153" s="371"/>
      <c r="BB153" s="371"/>
      <c r="BC153" s="371"/>
      <c r="BD153" s="371"/>
      <c r="BE153" s="371"/>
      <c r="BF153" s="371"/>
      <c r="BG153" s="371"/>
      <c r="BI153" s="347" t="s">
        <v>1247</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71"/>
      <c r="I154" s="371"/>
      <c r="J154" s="371"/>
      <c r="K154" s="371"/>
      <c r="L154" s="371"/>
      <c r="M154" s="371"/>
      <c r="N154" s="371"/>
      <c r="O154" s="371"/>
      <c r="P154" s="371"/>
      <c r="Q154" s="371"/>
      <c r="R154" s="371"/>
      <c r="S154" s="371"/>
      <c r="T154" s="371"/>
      <c r="U154" s="371"/>
      <c r="V154" s="371"/>
      <c r="W154" s="371"/>
      <c r="X154" s="371"/>
      <c r="Y154" s="371"/>
      <c r="Z154" s="371"/>
      <c r="AA154" s="371"/>
      <c r="AB154" s="371"/>
      <c r="AC154" s="371"/>
      <c r="AD154" s="371"/>
      <c r="AE154" s="371"/>
      <c r="AF154" s="371"/>
      <c r="AG154" s="371"/>
      <c r="AH154" s="371"/>
      <c r="AI154" s="371"/>
      <c r="AJ154" s="371"/>
      <c r="AK154" s="371"/>
      <c r="AL154" s="371"/>
      <c r="AM154" s="371"/>
      <c r="AN154" s="371"/>
      <c r="AO154" s="371"/>
      <c r="AP154" s="371"/>
      <c r="AQ154" s="371"/>
      <c r="AR154" s="371"/>
      <c r="AS154" s="371"/>
      <c r="AT154" s="371"/>
      <c r="AU154" s="371"/>
      <c r="AV154" s="371"/>
      <c r="AW154" s="371"/>
      <c r="AX154" s="371"/>
      <c r="AY154" s="371"/>
      <c r="AZ154" s="371"/>
      <c r="BA154" s="371"/>
      <c r="BB154" s="371"/>
      <c r="BC154" s="371"/>
      <c r="BD154" s="371"/>
      <c r="BE154" s="371"/>
      <c r="BF154" s="371"/>
      <c r="BG154" s="371"/>
      <c r="BI154" s="347" t="s">
        <v>1247</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71"/>
      <c r="I155" s="371"/>
      <c r="J155" s="371"/>
      <c r="K155" s="371"/>
      <c r="L155" s="371"/>
      <c r="M155" s="371"/>
      <c r="N155" s="371"/>
      <c r="O155" s="371"/>
      <c r="P155" s="371"/>
      <c r="Q155" s="371"/>
      <c r="R155" s="371"/>
      <c r="S155" s="371"/>
      <c r="T155" s="371"/>
      <c r="U155" s="371"/>
      <c r="V155" s="371"/>
      <c r="W155" s="371"/>
      <c r="X155" s="371"/>
      <c r="Y155" s="371"/>
      <c r="Z155" s="371"/>
      <c r="AA155" s="371"/>
      <c r="AB155" s="371"/>
      <c r="AC155" s="371"/>
      <c r="AD155" s="371"/>
      <c r="AE155" s="371"/>
      <c r="AF155" s="371"/>
      <c r="AG155" s="371"/>
      <c r="AH155" s="371"/>
      <c r="AI155" s="371"/>
      <c r="AJ155" s="371"/>
      <c r="AK155" s="371"/>
      <c r="AL155" s="371"/>
      <c r="AM155" s="371"/>
      <c r="AN155" s="371"/>
      <c r="AO155" s="371"/>
      <c r="AP155" s="371"/>
      <c r="AQ155" s="371"/>
      <c r="AR155" s="371"/>
      <c r="AS155" s="371"/>
      <c r="AT155" s="371"/>
      <c r="AU155" s="371"/>
      <c r="AV155" s="371"/>
      <c r="AW155" s="371"/>
      <c r="AX155" s="371"/>
      <c r="AY155" s="371"/>
      <c r="AZ155" s="371"/>
      <c r="BA155" s="371"/>
      <c r="BB155" s="371"/>
      <c r="BC155" s="371"/>
      <c r="BD155" s="371"/>
      <c r="BE155" s="371"/>
      <c r="BF155" s="371"/>
      <c r="BG155" s="371"/>
      <c r="BI155" s="347" t="s">
        <v>1247</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71"/>
      <c r="I156" s="371"/>
      <c r="J156" s="371"/>
      <c r="K156" s="371"/>
      <c r="L156" s="371"/>
      <c r="M156" s="371"/>
      <c r="N156" s="371"/>
      <c r="O156" s="371"/>
      <c r="P156" s="371"/>
      <c r="Q156" s="371"/>
      <c r="R156" s="371"/>
      <c r="S156" s="371"/>
      <c r="T156" s="371"/>
      <c r="U156" s="371"/>
      <c r="V156" s="371"/>
      <c r="W156" s="371"/>
      <c r="X156" s="371"/>
      <c r="Y156" s="371"/>
      <c r="Z156" s="371"/>
      <c r="AA156" s="371"/>
      <c r="AB156" s="371"/>
      <c r="AC156" s="371"/>
      <c r="AD156" s="371"/>
      <c r="AE156" s="371"/>
      <c r="AF156" s="371"/>
      <c r="AG156" s="371"/>
      <c r="AH156" s="371"/>
      <c r="AI156" s="371"/>
      <c r="AJ156" s="371"/>
      <c r="AK156" s="371"/>
      <c r="AL156" s="371"/>
      <c r="AM156" s="371"/>
      <c r="AN156" s="371"/>
      <c r="AO156" s="371"/>
      <c r="AP156" s="371"/>
      <c r="AQ156" s="371"/>
      <c r="AR156" s="371"/>
      <c r="AS156" s="371"/>
      <c r="AT156" s="371"/>
      <c r="AU156" s="371"/>
      <c r="AV156" s="371"/>
      <c r="AW156" s="371"/>
      <c r="AX156" s="371"/>
      <c r="AY156" s="371"/>
      <c r="AZ156" s="371"/>
      <c r="BA156" s="371"/>
      <c r="BB156" s="371"/>
      <c r="BC156" s="371"/>
      <c r="BD156" s="371"/>
      <c r="BE156" s="371"/>
      <c r="BF156" s="371"/>
      <c r="BG156" s="371"/>
      <c r="BI156" s="347" t="s">
        <v>1247</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71"/>
      <c r="I157" s="371"/>
      <c r="J157" s="371"/>
      <c r="K157" s="371"/>
      <c r="L157" s="371"/>
      <c r="M157" s="371"/>
      <c r="N157" s="371"/>
      <c r="O157" s="371"/>
      <c r="P157" s="371"/>
      <c r="Q157" s="371"/>
      <c r="R157" s="371"/>
      <c r="S157" s="371"/>
      <c r="T157" s="371"/>
      <c r="U157" s="371"/>
      <c r="V157" s="371"/>
      <c r="W157" s="371"/>
      <c r="X157" s="371"/>
      <c r="Y157" s="371"/>
      <c r="Z157" s="371"/>
      <c r="AA157" s="371"/>
      <c r="AB157" s="371"/>
      <c r="AC157" s="371"/>
      <c r="AD157" s="371"/>
      <c r="AE157" s="371"/>
      <c r="AF157" s="371"/>
      <c r="AG157" s="371"/>
      <c r="AH157" s="371"/>
      <c r="AI157" s="371"/>
      <c r="AJ157" s="371"/>
      <c r="AK157" s="371"/>
      <c r="AL157" s="371"/>
      <c r="AM157" s="371"/>
      <c r="AN157" s="371"/>
      <c r="AO157" s="371"/>
      <c r="AP157" s="371"/>
      <c r="AQ157" s="371"/>
      <c r="AR157" s="371"/>
      <c r="AS157" s="371"/>
      <c r="AT157" s="371"/>
      <c r="AU157" s="371"/>
      <c r="AV157" s="371"/>
      <c r="AW157" s="371"/>
      <c r="AX157" s="371"/>
      <c r="AY157" s="371"/>
      <c r="AZ157" s="371"/>
      <c r="BA157" s="371"/>
      <c r="BB157" s="371"/>
      <c r="BC157" s="371"/>
      <c r="BD157" s="371"/>
      <c r="BE157" s="371"/>
      <c r="BF157" s="371"/>
      <c r="BG157" s="371"/>
      <c r="BI157" s="347" t="s">
        <v>1247</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71"/>
      <c r="I158" s="371"/>
      <c r="J158" s="371"/>
      <c r="K158" s="371"/>
      <c r="L158" s="371"/>
      <c r="M158" s="371"/>
      <c r="N158" s="371"/>
      <c r="O158" s="371"/>
      <c r="P158" s="371"/>
      <c r="Q158" s="371"/>
      <c r="R158" s="371"/>
      <c r="S158" s="371"/>
      <c r="T158" s="371"/>
      <c r="U158" s="371"/>
      <c r="V158" s="371"/>
      <c r="W158" s="371"/>
      <c r="X158" s="371"/>
      <c r="Y158" s="371"/>
      <c r="Z158" s="371"/>
      <c r="AA158" s="371"/>
      <c r="AB158" s="371"/>
      <c r="AC158" s="371"/>
      <c r="AD158" s="371"/>
      <c r="AE158" s="371"/>
      <c r="AF158" s="371"/>
      <c r="AG158" s="371"/>
      <c r="AH158" s="371"/>
      <c r="AI158" s="371"/>
      <c r="AJ158" s="371"/>
      <c r="AK158" s="371"/>
      <c r="AL158" s="371"/>
      <c r="AM158" s="371"/>
      <c r="AN158" s="371"/>
      <c r="AO158" s="371"/>
      <c r="AP158" s="371"/>
      <c r="AQ158" s="371"/>
      <c r="AR158" s="371"/>
      <c r="AS158" s="371"/>
      <c r="AT158" s="371"/>
      <c r="AU158" s="371"/>
      <c r="AV158" s="371"/>
      <c r="AW158" s="371"/>
      <c r="AX158" s="371"/>
      <c r="AY158" s="371"/>
      <c r="AZ158" s="371"/>
      <c r="BA158" s="371"/>
      <c r="BB158" s="371"/>
      <c r="BC158" s="371"/>
      <c r="BD158" s="371"/>
      <c r="BE158" s="371"/>
      <c r="BF158" s="371"/>
      <c r="BG158" s="371"/>
      <c r="BI158" s="347" t="s">
        <v>1247</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71"/>
      <c r="I159" s="371"/>
      <c r="J159" s="371"/>
      <c r="K159" s="371"/>
      <c r="L159" s="371"/>
      <c r="M159" s="371"/>
      <c r="N159" s="371"/>
      <c r="O159" s="371"/>
      <c r="P159" s="371"/>
      <c r="Q159" s="371"/>
      <c r="R159" s="371"/>
      <c r="S159" s="371"/>
      <c r="T159" s="371"/>
      <c r="U159" s="371"/>
      <c r="V159" s="371"/>
      <c r="W159" s="371"/>
      <c r="X159" s="371"/>
      <c r="Y159" s="371"/>
      <c r="Z159" s="371"/>
      <c r="AA159" s="371"/>
      <c r="AB159" s="371"/>
      <c r="AC159" s="371"/>
      <c r="AD159" s="371"/>
      <c r="AE159" s="371"/>
      <c r="AF159" s="371"/>
      <c r="AG159" s="371"/>
      <c r="AH159" s="371"/>
      <c r="AI159" s="371"/>
      <c r="AJ159" s="371"/>
      <c r="AK159" s="371"/>
      <c r="AL159" s="371"/>
      <c r="AM159" s="371"/>
      <c r="AN159" s="371"/>
      <c r="AO159" s="371"/>
      <c r="AP159" s="371"/>
      <c r="AQ159" s="371"/>
      <c r="AR159" s="371"/>
      <c r="AS159" s="371"/>
      <c r="AT159" s="371"/>
      <c r="AU159" s="371"/>
      <c r="AV159" s="371"/>
      <c r="AW159" s="371"/>
      <c r="AX159" s="371"/>
      <c r="AY159" s="371"/>
      <c r="AZ159" s="371"/>
      <c r="BA159" s="371"/>
      <c r="BB159" s="371"/>
      <c r="BC159" s="371"/>
      <c r="BD159" s="371"/>
      <c r="BE159" s="371"/>
      <c r="BF159" s="371"/>
      <c r="BG159" s="371"/>
      <c r="BI159" s="347" t="s">
        <v>1247</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71"/>
      <c r="I160" s="371"/>
      <c r="J160" s="371"/>
      <c r="K160" s="371"/>
      <c r="L160" s="371"/>
      <c r="M160" s="371"/>
      <c r="N160" s="371"/>
      <c r="O160" s="371"/>
      <c r="P160" s="371"/>
      <c r="Q160" s="371"/>
      <c r="R160" s="371"/>
      <c r="S160" s="371"/>
      <c r="T160" s="371"/>
      <c r="U160" s="371"/>
      <c r="V160" s="371"/>
      <c r="W160" s="371"/>
      <c r="X160" s="371"/>
      <c r="Y160" s="371"/>
      <c r="Z160" s="371"/>
      <c r="AA160" s="371"/>
      <c r="AB160" s="371"/>
      <c r="AC160" s="371"/>
      <c r="AD160" s="371"/>
      <c r="AE160" s="371"/>
      <c r="AF160" s="371"/>
      <c r="AG160" s="371"/>
      <c r="AH160" s="371"/>
      <c r="AI160" s="371"/>
      <c r="AJ160" s="371"/>
      <c r="AK160" s="371"/>
      <c r="AL160" s="371"/>
      <c r="AM160" s="371"/>
      <c r="AN160" s="371"/>
      <c r="AO160" s="371"/>
      <c r="AP160" s="371"/>
      <c r="AQ160" s="371"/>
      <c r="AR160" s="371"/>
      <c r="AS160" s="371"/>
      <c r="AT160" s="371"/>
      <c r="AU160" s="371"/>
      <c r="AV160" s="371"/>
      <c r="AW160" s="371"/>
      <c r="AX160" s="371"/>
      <c r="AY160" s="371"/>
      <c r="AZ160" s="371"/>
      <c r="BA160" s="371"/>
      <c r="BB160" s="371"/>
      <c r="BC160" s="371"/>
      <c r="BD160" s="371"/>
      <c r="BE160" s="371"/>
      <c r="BF160" s="371"/>
      <c r="BG160" s="371"/>
      <c r="BI160" s="347" t="s">
        <v>1247</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71"/>
      <c r="I161" s="371"/>
      <c r="J161" s="371"/>
      <c r="K161" s="371"/>
      <c r="L161" s="371"/>
      <c r="M161" s="371"/>
      <c r="N161" s="371"/>
      <c r="O161" s="371"/>
      <c r="P161" s="371"/>
      <c r="Q161" s="371"/>
      <c r="R161" s="371"/>
      <c r="S161" s="371"/>
      <c r="T161" s="371"/>
      <c r="U161" s="371"/>
      <c r="V161" s="371"/>
      <c r="W161" s="371"/>
      <c r="X161" s="371"/>
      <c r="Y161" s="371"/>
      <c r="Z161" s="371"/>
      <c r="AA161" s="371"/>
      <c r="AB161" s="371"/>
      <c r="AC161" s="371"/>
      <c r="AD161" s="371"/>
      <c r="AE161" s="371"/>
      <c r="AF161" s="371"/>
      <c r="AG161" s="371"/>
      <c r="AH161" s="371"/>
      <c r="AI161" s="371"/>
      <c r="AJ161" s="371"/>
      <c r="AK161" s="371"/>
      <c r="AL161" s="371"/>
      <c r="AM161" s="371"/>
      <c r="AN161" s="371"/>
      <c r="AO161" s="371"/>
      <c r="AP161" s="371"/>
      <c r="AQ161" s="371"/>
      <c r="AR161" s="371"/>
      <c r="AS161" s="371"/>
      <c r="AT161" s="371"/>
      <c r="AU161" s="371"/>
      <c r="AV161" s="371"/>
      <c r="AW161" s="371"/>
      <c r="AX161" s="371"/>
      <c r="AY161" s="371"/>
      <c r="AZ161" s="371"/>
      <c r="BA161" s="371"/>
      <c r="BB161" s="371"/>
      <c r="BC161" s="371"/>
      <c r="BD161" s="371"/>
      <c r="BE161" s="371"/>
      <c r="BF161" s="371"/>
      <c r="BG161" s="371"/>
      <c r="BI161" s="347" t="s">
        <v>1247</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71"/>
      <c r="I162" s="371"/>
      <c r="J162" s="371"/>
      <c r="K162" s="371"/>
      <c r="L162" s="371"/>
      <c r="M162" s="371"/>
      <c r="N162" s="371"/>
      <c r="O162" s="371"/>
      <c r="P162" s="371"/>
      <c r="Q162" s="371"/>
      <c r="R162" s="371"/>
      <c r="S162" s="371"/>
      <c r="T162" s="371"/>
      <c r="U162" s="371"/>
      <c r="V162" s="371"/>
      <c r="W162" s="371"/>
      <c r="X162" s="371"/>
      <c r="Y162" s="371"/>
      <c r="Z162" s="371"/>
      <c r="AA162" s="371"/>
      <c r="AB162" s="371"/>
      <c r="AC162" s="371"/>
      <c r="AD162" s="371"/>
      <c r="AE162" s="371"/>
      <c r="AF162" s="371"/>
      <c r="AG162" s="371"/>
      <c r="AH162" s="371"/>
      <c r="AI162" s="371"/>
      <c r="AJ162" s="371"/>
      <c r="AK162" s="371"/>
      <c r="AL162" s="371"/>
      <c r="AM162" s="371"/>
      <c r="AN162" s="371"/>
      <c r="AO162" s="371"/>
      <c r="AP162" s="371"/>
      <c r="AQ162" s="371"/>
      <c r="AR162" s="371"/>
      <c r="AS162" s="371"/>
      <c r="AT162" s="371"/>
      <c r="AU162" s="371"/>
      <c r="AV162" s="371"/>
      <c r="AW162" s="371"/>
      <c r="AX162" s="371"/>
      <c r="AY162" s="371"/>
      <c r="AZ162" s="371"/>
      <c r="BA162" s="371"/>
      <c r="BB162" s="371"/>
      <c r="BC162" s="371"/>
      <c r="BD162" s="371"/>
      <c r="BE162" s="371"/>
      <c r="BF162" s="371"/>
      <c r="BG162" s="371"/>
      <c r="BI162" s="347" t="s">
        <v>1247</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71"/>
      <c r="I163" s="371"/>
      <c r="J163" s="371"/>
      <c r="K163" s="371"/>
      <c r="L163" s="371"/>
      <c r="M163" s="371"/>
      <c r="N163" s="371"/>
      <c r="O163" s="371"/>
      <c r="P163" s="371"/>
      <c r="Q163" s="371"/>
      <c r="R163" s="371"/>
      <c r="S163" s="371"/>
      <c r="T163" s="371"/>
      <c r="U163" s="371"/>
      <c r="V163" s="371"/>
      <c r="W163" s="371"/>
      <c r="X163" s="371"/>
      <c r="Y163" s="371"/>
      <c r="Z163" s="371"/>
      <c r="AA163" s="371"/>
      <c r="AB163" s="371"/>
      <c r="AC163" s="371"/>
      <c r="AD163" s="371"/>
      <c r="AE163" s="371"/>
      <c r="AF163" s="371"/>
      <c r="AG163" s="371"/>
      <c r="AH163" s="371"/>
      <c r="AI163" s="371"/>
      <c r="AJ163" s="371"/>
      <c r="AK163" s="371"/>
      <c r="AL163" s="371"/>
      <c r="AM163" s="371"/>
      <c r="AN163" s="371"/>
      <c r="AO163" s="371"/>
      <c r="AP163" s="371"/>
      <c r="AQ163" s="371"/>
      <c r="AR163" s="371"/>
      <c r="AS163" s="371"/>
      <c r="AT163" s="371"/>
      <c r="AU163" s="371"/>
      <c r="AV163" s="371"/>
      <c r="AW163" s="371"/>
      <c r="AX163" s="371"/>
      <c r="AY163" s="371"/>
      <c r="AZ163" s="371"/>
      <c r="BA163" s="371"/>
      <c r="BB163" s="371"/>
      <c r="BC163" s="371"/>
      <c r="BD163" s="371"/>
      <c r="BE163" s="371"/>
      <c r="BF163" s="371"/>
      <c r="BG163" s="371"/>
      <c r="BI163" s="347" t="s">
        <v>1247</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71"/>
      <c r="I164" s="371"/>
      <c r="J164" s="371"/>
      <c r="K164" s="371"/>
      <c r="L164" s="371"/>
      <c r="M164" s="371"/>
      <c r="N164" s="371"/>
      <c r="O164" s="371"/>
      <c r="P164" s="371"/>
      <c r="Q164" s="371"/>
      <c r="R164" s="371"/>
      <c r="S164" s="371"/>
      <c r="T164" s="371"/>
      <c r="U164" s="371"/>
      <c r="V164" s="371"/>
      <c r="W164" s="371"/>
      <c r="X164" s="371"/>
      <c r="Y164" s="371"/>
      <c r="Z164" s="371"/>
      <c r="AA164" s="371"/>
      <c r="AB164" s="371"/>
      <c r="AC164" s="371"/>
      <c r="AD164" s="371"/>
      <c r="AE164" s="371"/>
      <c r="AF164" s="371"/>
      <c r="AG164" s="371"/>
      <c r="AH164" s="371"/>
      <c r="AI164" s="371"/>
      <c r="AJ164" s="371"/>
      <c r="AK164" s="371"/>
      <c r="AL164" s="371"/>
      <c r="AM164" s="371"/>
      <c r="AN164" s="371"/>
      <c r="AO164" s="371"/>
      <c r="AP164" s="371"/>
      <c r="AQ164" s="371"/>
      <c r="AR164" s="371"/>
      <c r="AS164" s="371"/>
      <c r="AT164" s="371"/>
      <c r="AU164" s="371"/>
      <c r="AV164" s="371"/>
      <c r="AW164" s="371"/>
      <c r="AX164" s="371"/>
      <c r="AY164" s="371"/>
      <c r="AZ164" s="371"/>
      <c r="BA164" s="371"/>
      <c r="BB164" s="371"/>
      <c r="BC164" s="371"/>
      <c r="BD164" s="371"/>
      <c r="BE164" s="371"/>
      <c r="BF164" s="371"/>
      <c r="BG164" s="371"/>
      <c r="BI164" s="347" t="s">
        <v>1247</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71"/>
      <c r="I165" s="371"/>
      <c r="J165" s="371"/>
      <c r="K165" s="371"/>
      <c r="L165" s="371"/>
      <c r="M165" s="371"/>
      <c r="N165" s="371"/>
      <c r="O165" s="371"/>
      <c r="P165" s="371"/>
      <c r="Q165" s="371"/>
      <c r="R165" s="371"/>
      <c r="S165" s="371"/>
      <c r="T165" s="371"/>
      <c r="U165" s="371"/>
      <c r="V165" s="371"/>
      <c r="W165" s="371"/>
      <c r="X165" s="371"/>
      <c r="Y165" s="371"/>
      <c r="Z165" s="371"/>
      <c r="AA165" s="371"/>
      <c r="AB165" s="371"/>
      <c r="AC165" s="371"/>
      <c r="AD165" s="371"/>
      <c r="AE165" s="371"/>
      <c r="AF165" s="371"/>
      <c r="AG165" s="371"/>
      <c r="AH165" s="371"/>
      <c r="AI165" s="371"/>
      <c r="AJ165" s="371"/>
      <c r="AK165" s="371"/>
      <c r="AL165" s="371"/>
      <c r="AM165" s="371"/>
      <c r="AN165" s="371"/>
      <c r="AO165" s="371"/>
      <c r="AP165" s="371"/>
      <c r="AQ165" s="371"/>
      <c r="AR165" s="371"/>
      <c r="AS165" s="371"/>
      <c r="AT165" s="371"/>
      <c r="AU165" s="371"/>
      <c r="AV165" s="371"/>
      <c r="AW165" s="371"/>
      <c r="AX165" s="371"/>
      <c r="AY165" s="371"/>
      <c r="AZ165" s="371"/>
      <c r="BA165" s="371"/>
      <c r="BB165" s="371"/>
      <c r="BC165" s="371"/>
      <c r="BD165" s="371"/>
      <c r="BE165" s="371"/>
      <c r="BF165" s="371"/>
      <c r="BG165" s="371"/>
      <c r="BI165" s="347" t="s">
        <v>1247</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71"/>
      <c r="I166" s="371"/>
      <c r="J166" s="371"/>
      <c r="K166" s="371"/>
      <c r="L166" s="371"/>
      <c r="M166" s="371"/>
      <c r="N166" s="371"/>
      <c r="O166" s="371"/>
      <c r="P166" s="371"/>
      <c r="Q166" s="371"/>
      <c r="R166" s="371"/>
      <c r="S166" s="371"/>
      <c r="T166" s="371"/>
      <c r="U166" s="371"/>
      <c r="V166" s="371"/>
      <c r="W166" s="371"/>
      <c r="X166" s="371"/>
      <c r="Y166" s="371"/>
      <c r="Z166" s="371"/>
      <c r="AA166" s="371"/>
      <c r="AB166" s="371"/>
      <c r="AC166" s="371"/>
      <c r="AD166" s="371"/>
      <c r="AE166" s="371"/>
      <c r="AF166" s="371"/>
      <c r="AG166" s="371"/>
      <c r="AH166" s="371"/>
      <c r="AI166" s="371"/>
      <c r="AJ166" s="371"/>
      <c r="AK166" s="371"/>
      <c r="AL166" s="371"/>
      <c r="AM166" s="371"/>
      <c r="AN166" s="371"/>
      <c r="AO166" s="371"/>
      <c r="AP166" s="371"/>
      <c r="AQ166" s="371"/>
      <c r="AR166" s="371"/>
      <c r="AS166" s="371"/>
      <c r="AT166" s="371"/>
      <c r="AU166" s="371"/>
      <c r="AV166" s="371"/>
      <c r="AW166" s="371"/>
      <c r="AX166" s="371"/>
      <c r="AY166" s="371"/>
      <c r="AZ166" s="371"/>
      <c r="BA166" s="371"/>
      <c r="BB166" s="371"/>
      <c r="BC166" s="371"/>
      <c r="BD166" s="371"/>
      <c r="BE166" s="371"/>
      <c r="BF166" s="371"/>
      <c r="BG166" s="371"/>
      <c r="BI166" s="347" t="s">
        <v>1247</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71"/>
      <c r="I167" s="371"/>
      <c r="J167" s="371"/>
      <c r="K167" s="371"/>
      <c r="L167" s="371"/>
      <c r="M167" s="371"/>
      <c r="N167" s="371"/>
      <c r="O167" s="371"/>
      <c r="P167" s="371"/>
      <c r="Q167" s="371"/>
      <c r="R167" s="371"/>
      <c r="S167" s="371"/>
      <c r="T167" s="371"/>
      <c r="U167" s="371"/>
      <c r="V167" s="371"/>
      <c r="W167" s="371"/>
      <c r="X167" s="371"/>
      <c r="Y167" s="371"/>
      <c r="Z167" s="371"/>
      <c r="AA167" s="371"/>
      <c r="AB167" s="371"/>
      <c r="AC167" s="371"/>
      <c r="AD167" s="371"/>
      <c r="AE167" s="371"/>
      <c r="AF167" s="371"/>
      <c r="AG167" s="371"/>
      <c r="AH167" s="371"/>
      <c r="AI167" s="371"/>
      <c r="AJ167" s="371"/>
      <c r="AK167" s="371"/>
      <c r="AL167" s="371"/>
      <c r="AM167" s="371"/>
      <c r="AN167" s="371"/>
      <c r="AO167" s="371"/>
      <c r="AP167" s="371"/>
      <c r="AQ167" s="371"/>
      <c r="AR167" s="371"/>
      <c r="AS167" s="371"/>
      <c r="AT167" s="371"/>
      <c r="AU167" s="371"/>
      <c r="AV167" s="371"/>
      <c r="AW167" s="371"/>
      <c r="AX167" s="371"/>
      <c r="AY167" s="371"/>
      <c r="AZ167" s="371"/>
      <c r="BA167" s="371"/>
      <c r="BB167" s="371"/>
      <c r="BC167" s="371"/>
      <c r="BD167" s="371"/>
      <c r="BE167" s="371"/>
      <c r="BF167" s="371"/>
      <c r="BG167" s="371"/>
      <c r="BI167" s="347" t="s">
        <v>1247</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71"/>
      <c r="I168" s="371"/>
      <c r="J168" s="371"/>
      <c r="K168" s="371"/>
      <c r="L168" s="371"/>
      <c r="M168" s="371"/>
      <c r="N168" s="371"/>
      <c r="O168" s="371"/>
      <c r="P168" s="371"/>
      <c r="Q168" s="371"/>
      <c r="R168" s="371"/>
      <c r="S168" s="371"/>
      <c r="T168" s="371"/>
      <c r="U168" s="371"/>
      <c r="V168" s="371"/>
      <c r="W168" s="371"/>
      <c r="X168" s="371"/>
      <c r="Y168" s="371"/>
      <c r="Z168" s="371"/>
      <c r="AA168" s="371"/>
      <c r="AB168" s="371"/>
      <c r="AC168" s="371"/>
      <c r="AD168" s="371"/>
      <c r="AE168" s="371"/>
      <c r="AF168" s="371"/>
      <c r="AG168" s="371"/>
      <c r="AH168" s="371"/>
      <c r="AI168" s="371"/>
      <c r="AJ168" s="371"/>
      <c r="AK168" s="371"/>
      <c r="AL168" s="371"/>
      <c r="AM168" s="371"/>
      <c r="AN168" s="371"/>
      <c r="AO168" s="371"/>
      <c r="AP168" s="371"/>
      <c r="AQ168" s="371"/>
      <c r="AR168" s="371"/>
      <c r="AS168" s="371"/>
      <c r="AT168" s="371"/>
      <c r="AU168" s="371"/>
      <c r="AV168" s="371"/>
      <c r="AW168" s="371"/>
      <c r="AX168" s="371"/>
      <c r="AY168" s="371"/>
      <c r="AZ168" s="371"/>
      <c r="BA168" s="371"/>
      <c r="BB168" s="371"/>
      <c r="BC168" s="371"/>
      <c r="BD168" s="371"/>
      <c r="BE168" s="371"/>
      <c r="BF168" s="371"/>
      <c r="BG168" s="371"/>
      <c r="BI168" s="347" t="s">
        <v>1247</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71"/>
      <c r="I169" s="371"/>
      <c r="J169" s="371"/>
      <c r="K169" s="371"/>
      <c r="L169" s="371"/>
      <c r="M169" s="371"/>
      <c r="N169" s="371"/>
      <c r="O169" s="371"/>
      <c r="P169" s="371"/>
      <c r="Q169" s="371"/>
      <c r="R169" s="371"/>
      <c r="S169" s="371"/>
      <c r="T169" s="371"/>
      <c r="U169" s="371"/>
      <c r="V169" s="371"/>
      <c r="W169" s="371"/>
      <c r="X169" s="371"/>
      <c r="Y169" s="371"/>
      <c r="Z169" s="371"/>
      <c r="AA169" s="371"/>
      <c r="AB169" s="371"/>
      <c r="AC169" s="371"/>
      <c r="AD169" s="371"/>
      <c r="AE169" s="371"/>
      <c r="AF169" s="371"/>
      <c r="AG169" s="371"/>
      <c r="AH169" s="371"/>
      <c r="AI169" s="371"/>
      <c r="AJ169" s="371"/>
      <c r="AK169" s="371"/>
      <c r="AL169" s="371"/>
      <c r="AM169" s="371"/>
      <c r="AN169" s="371"/>
      <c r="AO169" s="371"/>
      <c r="AP169" s="371"/>
      <c r="AQ169" s="371"/>
      <c r="AR169" s="371"/>
      <c r="AS169" s="371"/>
      <c r="AT169" s="371"/>
      <c r="AU169" s="371"/>
      <c r="AV169" s="371"/>
      <c r="AW169" s="371"/>
      <c r="AX169" s="371"/>
      <c r="AY169" s="371"/>
      <c r="AZ169" s="371"/>
      <c r="BA169" s="371"/>
      <c r="BB169" s="371"/>
      <c r="BC169" s="371"/>
      <c r="BD169" s="371"/>
      <c r="BE169" s="371"/>
      <c r="BF169" s="371"/>
      <c r="BG169" s="371"/>
      <c r="BI169" s="347" t="s">
        <v>1247</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71"/>
      <c r="I170" s="371"/>
      <c r="J170" s="371"/>
      <c r="K170" s="371"/>
      <c r="L170" s="371"/>
      <c r="M170" s="371"/>
      <c r="N170" s="371"/>
      <c r="O170" s="371"/>
      <c r="P170" s="371"/>
      <c r="Q170" s="371"/>
      <c r="R170" s="371"/>
      <c r="S170" s="371"/>
      <c r="T170" s="371"/>
      <c r="U170" s="371"/>
      <c r="V170" s="371"/>
      <c r="W170" s="371"/>
      <c r="X170" s="371"/>
      <c r="Y170" s="371"/>
      <c r="Z170" s="371"/>
      <c r="AA170" s="371"/>
      <c r="AB170" s="371"/>
      <c r="AC170" s="371"/>
      <c r="AD170" s="371"/>
      <c r="AE170" s="371"/>
      <c r="AF170" s="371"/>
      <c r="AG170" s="371"/>
      <c r="AH170" s="371"/>
      <c r="AI170" s="371"/>
      <c r="AJ170" s="371"/>
      <c r="AK170" s="371"/>
      <c r="AL170" s="371"/>
      <c r="AM170" s="371"/>
      <c r="AN170" s="371"/>
      <c r="AO170" s="371"/>
      <c r="AP170" s="371"/>
      <c r="AQ170" s="371"/>
      <c r="AR170" s="371"/>
      <c r="AS170" s="371"/>
      <c r="AT170" s="371"/>
      <c r="AU170" s="371"/>
      <c r="AV170" s="371"/>
      <c r="AW170" s="371"/>
      <c r="AX170" s="371"/>
      <c r="AY170" s="371"/>
      <c r="AZ170" s="371"/>
      <c r="BA170" s="371"/>
      <c r="BB170" s="371"/>
      <c r="BC170" s="371"/>
      <c r="BD170" s="371"/>
      <c r="BE170" s="371"/>
      <c r="BF170" s="371"/>
      <c r="BG170" s="371"/>
      <c r="BI170" s="347" t="s">
        <v>1247</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71"/>
      <c r="I171" s="371"/>
      <c r="J171" s="371"/>
      <c r="K171" s="371"/>
      <c r="L171" s="371"/>
      <c r="M171" s="371"/>
      <c r="N171" s="371"/>
      <c r="O171" s="371"/>
      <c r="P171" s="371"/>
      <c r="Q171" s="371"/>
      <c r="R171" s="371"/>
      <c r="S171" s="371"/>
      <c r="T171" s="371"/>
      <c r="U171" s="371"/>
      <c r="V171" s="371"/>
      <c r="W171" s="371"/>
      <c r="X171" s="371"/>
      <c r="Y171" s="371"/>
      <c r="Z171" s="371"/>
      <c r="AA171" s="371"/>
      <c r="AB171" s="371"/>
      <c r="AC171" s="371"/>
      <c r="AD171" s="371"/>
      <c r="AE171" s="371"/>
      <c r="AF171" s="371"/>
      <c r="AG171" s="371"/>
      <c r="AH171" s="371"/>
      <c r="AI171" s="371"/>
      <c r="AJ171" s="371"/>
      <c r="AK171" s="371"/>
      <c r="AL171" s="371"/>
      <c r="AM171" s="371"/>
      <c r="AN171" s="371"/>
      <c r="AO171" s="371"/>
      <c r="AP171" s="371"/>
      <c r="AQ171" s="371"/>
      <c r="AR171" s="371"/>
      <c r="AS171" s="371"/>
      <c r="AT171" s="371"/>
      <c r="AU171" s="371"/>
      <c r="AV171" s="371"/>
      <c r="AW171" s="371"/>
      <c r="AX171" s="371"/>
      <c r="AY171" s="371"/>
      <c r="AZ171" s="371"/>
      <c r="BA171" s="371"/>
      <c r="BB171" s="371"/>
      <c r="BC171" s="371"/>
      <c r="BD171" s="371"/>
      <c r="BE171" s="371"/>
      <c r="BF171" s="371"/>
      <c r="BG171" s="371"/>
      <c r="BI171" s="347" t="s">
        <v>1247</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71"/>
      <c r="I172" s="371"/>
      <c r="J172" s="371"/>
      <c r="K172" s="371"/>
      <c r="L172" s="371"/>
      <c r="M172" s="371"/>
      <c r="N172" s="371"/>
      <c r="O172" s="371"/>
      <c r="P172" s="371"/>
      <c r="Q172" s="371"/>
      <c r="R172" s="371"/>
      <c r="S172" s="371"/>
      <c r="T172" s="371"/>
      <c r="U172" s="371"/>
      <c r="V172" s="371"/>
      <c r="W172" s="371"/>
      <c r="X172" s="371"/>
      <c r="Y172" s="371"/>
      <c r="Z172" s="371"/>
      <c r="AA172" s="371"/>
      <c r="AB172" s="371"/>
      <c r="AC172" s="371"/>
      <c r="AD172" s="371"/>
      <c r="AE172" s="371"/>
      <c r="AF172" s="371"/>
      <c r="AG172" s="371"/>
      <c r="AH172" s="371"/>
      <c r="AI172" s="371"/>
      <c r="AJ172" s="371"/>
      <c r="AK172" s="371"/>
      <c r="AL172" s="371"/>
      <c r="AM172" s="371"/>
      <c r="AN172" s="371"/>
      <c r="AO172" s="371"/>
      <c r="AP172" s="371"/>
      <c r="AQ172" s="371"/>
      <c r="AR172" s="371"/>
      <c r="AS172" s="371"/>
      <c r="AT172" s="371"/>
      <c r="AU172" s="371"/>
      <c r="AV172" s="371"/>
      <c r="AW172" s="371"/>
      <c r="AX172" s="371"/>
      <c r="AY172" s="371"/>
      <c r="AZ172" s="371"/>
      <c r="BA172" s="371"/>
      <c r="BB172" s="371"/>
      <c r="BC172" s="371"/>
      <c r="BD172" s="371"/>
      <c r="BE172" s="371"/>
      <c r="BF172" s="371"/>
      <c r="BG172" s="371"/>
      <c r="BI172" s="347" t="s">
        <v>1247</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71"/>
      <c r="I173" s="371"/>
      <c r="J173" s="371"/>
      <c r="K173" s="371"/>
      <c r="L173" s="371"/>
      <c r="M173" s="371"/>
      <c r="N173" s="371"/>
      <c r="O173" s="371"/>
      <c r="P173" s="371"/>
      <c r="Q173" s="371"/>
      <c r="R173" s="371"/>
      <c r="S173" s="371"/>
      <c r="T173" s="371"/>
      <c r="U173" s="371"/>
      <c r="V173" s="371"/>
      <c r="W173" s="371"/>
      <c r="X173" s="371"/>
      <c r="Y173" s="371"/>
      <c r="Z173" s="371"/>
      <c r="AA173" s="371"/>
      <c r="AB173" s="371"/>
      <c r="AC173" s="371"/>
      <c r="AD173" s="371"/>
      <c r="AE173" s="371"/>
      <c r="AF173" s="371"/>
      <c r="AG173" s="371"/>
      <c r="AH173" s="371"/>
      <c r="AI173" s="371"/>
      <c r="AJ173" s="371"/>
      <c r="AK173" s="371"/>
      <c r="AL173" s="371"/>
      <c r="AM173" s="371"/>
      <c r="AN173" s="371"/>
      <c r="AO173" s="371"/>
      <c r="AP173" s="371"/>
      <c r="AQ173" s="371"/>
      <c r="AR173" s="371"/>
      <c r="AS173" s="371"/>
      <c r="AT173" s="371"/>
      <c r="AU173" s="371"/>
      <c r="AV173" s="371"/>
      <c r="AW173" s="371"/>
      <c r="AX173" s="371"/>
      <c r="AY173" s="371"/>
      <c r="AZ173" s="371"/>
      <c r="BA173" s="371"/>
      <c r="BB173" s="371"/>
      <c r="BC173" s="371"/>
      <c r="BD173" s="371"/>
      <c r="BE173" s="371"/>
      <c r="BF173" s="371"/>
      <c r="BG173" s="371"/>
      <c r="BI173" s="347" t="s">
        <v>1247</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71"/>
      <c r="I174" s="371"/>
      <c r="J174" s="371"/>
      <c r="K174" s="371"/>
      <c r="L174" s="371"/>
      <c r="M174" s="371"/>
      <c r="N174" s="371"/>
      <c r="O174" s="371"/>
      <c r="P174" s="371"/>
      <c r="Q174" s="371"/>
      <c r="R174" s="371"/>
      <c r="S174" s="371"/>
      <c r="T174" s="371"/>
      <c r="U174" s="371"/>
      <c r="V174" s="371"/>
      <c r="W174" s="371"/>
      <c r="X174" s="371"/>
      <c r="Y174" s="371"/>
      <c r="Z174" s="371"/>
      <c r="AA174" s="371"/>
      <c r="AB174" s="371"/>
      <c r="AC174" s="371"/>
      <c r="AD174" s="371"/>
      <c r="AE174" s="371"/>
      <c r="AF174" s="371"/>
      <c r="AG174" s="371"/>
      <c r="AH174" s="371"/>
      <c r="AI174" s="371"/>
      <c r="AJ174" s="371"/>
      <c r="AK174" s="371"/>
      <c r="AL174" s="371"/>
      <c r="AM174" s="371"/>
      <c r="AN174" s="371"/>
      <c r="AO174" s="371"/>
      <c r="AP174" s="371"/>
      <c r="AQ174" s="371"/>
      <c r="AR174" s="371"/>
      <c r="AS174" s="371"/>
      <c r="AT174" s="371"/>
      <c r="AU174" s="371"/>
      <c r="AV174" s="371"/>
      <c r="AW174" s="371"/>
      <c r="AX174" s="371"/>
      <c r="AY174" s="371"/>
      <c r="AZ174" s="371"/>
      <c r="BA174" s="371"/>
      <c r="BB174" s="371"/>
      <c r="BC174" s="371"/>
      <c r="BD174" s="371"/>
      <c r="BE174" s="371"/>
      <c r="BF174" s="371"/>
      <c r="BG174" s="371"/>
      <c r="BI174" s="347" t="s">
        <v>1247</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71"/>
      <c r="I175" s="371"/>
      <c r="J175" s="371"/>
      <c r="K175" s="371"/>
      <c r="L175" s="371"/>
      <c r="M175" s="371"/>
      <c r="N175" s="371"/>
      <c r="O175" s="371"/>
      <c r="P175" s="371"/>
      <c r="Q175" s="371"/>
      <c r="R175" s="371"/>
      <c r="S175" s="371"/>
      <c r="T175" s="371"/>
      <c r="U175" s="371"/>
      <c r="V175" s="371"/>
      <c r="W175" s="371"/>
      <c r="X175" s="371"/>
      <c r="Y175" s="371"/>
      <c r="Z175" s="371"/>
      <c r="AA175" s="371"/>
      <c r="AB175" s="371"/>
      <c r="AC175" s="371"/>
      <c r="AD175" s="371"/>
      <c r="AE175" s="371"/>
      <c r="AF175" s="371"/>
      <c r="AG175" s="371"/>
      <c r="AH175" s="371"/>
      <c r="AI175" s="371"/>
      <c r="AJ175" s="371"/>
      <c r="AK175" s="371"/>
      <c r="AL175" s="371"/>
      <c r="AM175" s="371"/>
      <c r="AN175" s="371"/>
      <c r="AO175" s="371"/>
      <c r="AP175" s="371"/>
      <c r="AQ175" s="371"/>
      <c r="AR175" s="371"/>
      <c r="AS175" s="371"/>
      <c r="AT175" s="371"/>
      <c r="AU175" s="371"/>
      <c r="AV175" s="371"/>
      <c r="AW175" s="371"/>
      <c r="AX175" s="371"/>
      <c r="AY175" s="371"/>
      <c r="AZ175" s="371"/>
      <c r="BA175" s="371"/>
      <c r="BB175" s="371"/>
      <c r="BC175" s="371"/>
      <c r="BD175" s="371"/>
      <c r="BE175" s="371"/>
      <c r="BF175" s="371"/>
      <c r="BG175" s="371"/>
      <c r="BI175" s="347" t="s">
        <v>1247</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71"/>
      <c r="I176" s="371"/>
      <c r="J176" s="371"/>
      <c r="K176" s="371"/>
      <c r="L176" s="371"/>
      <c r="M176" s="371"/>
      <c r="N176" s="371"/>
      <c r="O176" s="371"/>
      <c r="P176" s="371"/>
      <c r="Q176" s="371"/>
      <c r="R176" s="371"/>
      <c r="S176" s="371"/>
      <c r="T176" s="371"/>
      <c r="U176" s="371"/>
      <c r="V176" s="371"/>
      <c r="W176" s="371"/>
      <c r="X176" s="371"/>
      <c r="Y176" s="371"/>
      <c r="Z176" s="371"/>
      <c r="AA176" s="371"/>
      <c r="AB176" s="371"/>
      <c r="AC176" s="371"/>
      <c r="AD176" s="371"/>
      <c r="AE176" s="371"/>
      <c r="AF176" s="371"/>
      <c r="AG176" s="371"/>
      <c r="AH176" s="371"/>
      <c r="AI176" s="371"/>
      <c r="AJ176" s="371"/>
      <c r="AK176" s="371"/>
      <c r="AL176" s="371"/>
      <c r="AM176" s="371"/>
      <c r="AN176" s="371"/>
      <c r="AO176" s="371"/>
      <c r="AP176" s="371"/>
      <c r="AQ176" s="371"/>
      <c r="AR176" s="371"/>
      <c r="AS176" s="371"/>
      <c r="AT176" s="371"/>
      <c r="AU176" s="371"/>
      <c r="AV176" s="371"/>
      <c r="AW176" s="371"/>
      <c r="AX176" s="371"/>
      <c r="AY176" s="371"/>
      <c r="AZ176" s="371"/>
      <c r="BA176" s="371"/>
      <c r="BB176" s="371"/>
      <c r="BC176" s="371"/>
      <c r="BD176" s="371"/>
      <c r="BE176" s="371"/>
      <c r="BF176" s="371"/>
      <c r="BG176" s="371"/>
      <c r="BI176" s="347" t="s">
        <v>1247</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71"/>
      <c r="I177" s="371"/>
      <c r="J177" s="371"/>
      <c r="K177" s="371"/>
      <c r="L177" s="371"/>
      <c r="M177" s="371"/>
      <c r="N177" s="371"/>
      <c r="O177" s="371"/>
      <c r="P177" s="371"/>
      <c r="Q177" s="371"/>
      <c r="R177" s="371"/>
      <c r="S177" s="371"/>
      <c r="T177" s="371"/>
      <c r="U177" s="371"/>
      <c r="V177" s="371"/>
      <c r="W177" s="371"/>
      <c r="X177" s="371"/>
      <c r="Y177" s="371"/>
      <c r="Z177" s="371"/>
      <c r="AA177" s="371"/>
      <c r="AB177" s="371"/>
      <c r="AC177" s="371"/>
      <c r="AD177" s="371"/>
      <c r="AE177" s="371"/>
      <c r="AF177" s="371"/>
      <c r="AG177" s="371"/>
      <c r="AH177" s="371"/>
      <c r="AI177" s="371"/>
      <c r="AJ177" s="371"/>
      <c r="AK177" s="371"/>
      <c r="AL177" s="371"/>
      <c r="AM177" s="371"/>
      <c r="AN177" s="371"/>
      <c r="AO177" s="371"/>
      <c r="AP177" s="371"/>
      <c r="AQ177" s="371"/>
      <c r="AR177" s="371"/>
      <c r="AS177" s="371"/>
      <c r="AT177" s="371"/>
      <c r="AU177" s="371"/>
      <c r="AV177" s="371"/>
      <c r="AW177" s="371"/>
      <c r="AX177" s="371"/>
      <c r="AY177" s="371"/>
      <c r="AZ177" s="371"/>
      <c r="BA177" s="371"/>
      <c r="BB177" s="371"/>
      <c r="BC177" s="371"/>
      <c r="BD177" s="371"/>
      <c r="BE177" s="371"/>
      <c r="BF177" s="371"/>
      <c r="BG177" s="371"/>
      <c r="BI177" s="347" t="s">
        <v>1247</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71"/>
      <c r="I178" s="371"/>
      <c r="J178" s="371"/>
      <c r="K178" s="371"/>
      <c r="L178" s="371"/>
      <c r="M178" s="371"/>
      <c r="N178" s="371"/>
      <c r="O178" s="371"/>
      <c r="P178" s="371"/>
      <c r="Q178" s="371"/>
      <c r="R178" s="371"/>
      <c r="S178" s="371"/>
      <c r="T178" s="371"/>
      <c r="U178" s="371"/>
      <c r="V178" s="371"/>
      <c r="W178" s="371"/>
      <c r="X178" s="371"/>
      <c r="Y178" s="371"/>
      <c r="Z178" s="371"/>
      <c r="AA178" s="371"/>
      <c r="AB178" s="371"/>
      <c r="AC178" s="371"/>
      <c r="AD178" s="371"/>
      <c r="AE178" s="371"/>
      <c r="AF178" s="371"/>
      <c r="AG178" s="371"/>
      <c r="AH178" s="371"/>
      <c r="AI178" s="371"/>
      <c r="AJ178" s="371"/>
      <c r="AK178" s="371"/>
      <c r="AL178" s="371"/>
      <c r="AM178" s="371"/>
      <c r="AN178" s="371"/>
      <c r="AO178" s="371"/>
      <c r="AP178" s="371"/>
      <c r="AQ178" s="371"/>
      <c r="AR178" s="371"/>
      <c r="AS178" s="371"/>
      <c r="AT178" s="371"/>
      <c r="AU178" s="371"/>
      <c r="AV178" s="371"/>
      <c r="AW178" s="371"/>
      <c r="AX178" s="371"/>
      <c r="AY178" s="371"/>
      <c r="AZ178" s="371"/>
      <c r="BA178" s="371"/>
      <c r="BB178" s="371"/>
      <c r="BC178" s="371"/>
      <c r="BD178" s="371"/>
      <c r="BE178" s="371"/>
      <c r="BF178" s="371"/>
      <c r="BG178" s="371"/>
      <c r="BI178" s="347" t="s">
        <v>1247</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71"/>
      <c r="I179" s="371"/>
      <c r="J179" s="371"/>
      <c r="K179" s="371"/>
      <c r="L179" s="371"/>
      <c r="M179" s="371"/>
      <c r="N179" s="371"/>
      <c r="O179" s="371"/>
      <c r="P179" s="371"/>
      <c r="Q179" s="371"/>
      <c r="R179" s="371"/>
      <c r="S179" s="371"/>
      <c r="T179" s="371"/>
      <c r="U179" s="371"/>
      <c r="V179" s="371"/>
      <c r="W179" s="371"/>
      <c r="X179" s="371"/>
      <c r="Y179" s="371"/>
      <c r="Z179" s="371"/>
      <c r="AA179" s="371"/>
      <c r="AB179" s="371"/>
      <c r="AC179" s="371"/>
      <c r="AD179" s="371"/>
      <c r="AE179" s="371"/>
      <c r="AF179" s="371"/>
      <c r="AG179" s="371"/>
      <c r="AH179" s="371"/>
      <c r="AI179" s="371"/>
      <c r="AJ179" s="371"/>
      <c r="AK179" s="371"/>
      <c r="AL179" s="371"/>
      <c r="AM179" s="371"/>
      <c r="AN179" s="371"/>
      <c r="AO179" s="371"/>
      <c r="AP179" s="371"/>
      <c r="AQ179" s="371"/>
      <c r="AR179" s="371"/>
      <c r="AS179" s="371"/>
      <c r="AT179" s="371"/>
      <c r="AU179" s="371"/>
      <c r="AV179" s="371"/>
      <c r="AW179" s="371"/>
      <c r="AX179" s="371"/>
      <c r="AY179" s="371"/>
      <c r="AZ179" s="371"/>
      <c r="BA179" s="371"/>
      <c r="BB179" s="371"/>
      <c r="BC179" s="371"/>
      <c r="BD179" s="371"/>
      <c r="BE179" s="371"/>
      <c r="BF179" s="371"/>
      <c r="BG179" s="371"/>
      <c r="BI179" s="347" t="s">
        <v>1247</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71"/>
      <c r="I180" s="371"/>
      <c r="J180" s="371"/>
      <c r="K180" s="371"/>
      <c r="L180" s="371"/>
      <c r="M180" s="371"/>
      <c r="N180" s="371"/>
      <c r="O180" s="371"/>
      <c r="P180" s="371"/>
      <c r="Q180" s="371"/>
      <c r="R180" s="371"/>
      <c r="S180" s="371"/>
      <c r="T180" s="371"/>
      <c r="U180" s="371"/>
      <c r="V180" s="371"/>
      <c r="W180" s="371"/>
      <c r="X180" s="371"/>
      <c r="Y180" s="371"/>
      <c r="Z180" s="371"/>
      <c r="AA180" s="371"/>
      <c r="AB180" s="371"/>
      <c r="AC180" s="371"/>
      <c r="AD180" s="371"/>
      <c r="AE180" s="371"/>
      <c r="AF180" s="371"/>
      <c r="AG180" s="371"/>
      <c r="AH180" s="371"/>
      <c r="AI180" s="371"/>
      <c r="AJ180" s="371"/>
      <c r="AK180" s="371"/>
      <c r="AL180" s="371"/>
      <c r="AM180" s="371"/>
      <c r="AN180" s="371"/>
      <c r="AO180" s="371"/>
      <c r="AP180" s="371"/>
      <c r="AQ180" s="371"/>
      <c r="AR180" s="371"/>
      <c r="AS180" s="371"/>
      <c r="AT180" s="371"/>
      <c r="AU180" s="371"/>
      <c r="AV180" s="371"/>
      <c r="AW180" s="371"/>
      <c r="AX180" s="371"/>
      <c r="AY180" s="371"/>
      <c r="AZ180" s="371"/>
      <c r="BA180" s="371"/>
      <c r="BB180" s="371"/>
      <c r="BC180" s="371"/>
      <c r="BD180" s="371"/>
      <c r="BE180" s="371"/>
      <c r="BF180" s="371"/>
      <c r="BG180" s="371"/>
      <c r="BI180" s="347" t="s">
        <v>1247</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71"/>
      <c r="I181" s="371"/>
      <c r="J181" s="371"/>
      <c r="K181" s="371"/>
      <c r="L181" s="371"/>
      <c r="M181" s="371"/>
      <c r="N181" s="371"/>
      <c r="O181" s="371"/>
      <c r="P181" s="371"/>
      <c r="Q181" s="371"/>
      <c r="R181" s="371"/>
      <c r="S181" s="371"/>
      <c r="T181" s="371"/>
      <c r="U181" s="371"/>
      <c r="V181" s="371"/>
      <c r="W181" s="371"/>
      <c r="X181" s="371"/>
      <c r="Y181" s="371"/>
      <c r="Z181" s="371"/>
      <c r="AA181" s="371"/>
      <c r="AB181" s="371"/>
      <c r="AC181" s="371"/>
      <c r="AD181" s="371"/>
      <c r="AE181" s="371"/>
      <c r="AF181" s="371"/>
      <c r="AG181" s="371"/>
      <c r="AH181" s="371"/>
      <c r="AI181" s="371"/>
      <c r="AJ181" s="371"/>
      <c r="AK181" s="371"/>
      <c r="AL181" s="371"/>
      <c r="AM181" s="371"/>
      <c r="AN181" s="371"/>
      <c r="AO181" s="371"/>
      <c r="AP181" s="371"/>
      <c r="AQ181" s="371"/>
      <c r="AR181" s="371"/>
      <c r="AS181" s="371"/>
      <c r="AT181" s="371"/>
      <c r="AU181" s="371"/>
      <c r="AV181" s="371"/>
      <c r="AW181" s="371"/>
      <c r="AX181" s="371"/>
      <c r="AY181" s="371"/>
      <c r="AZ181" s="371"/>
      <c r="BA181" s="371"/>
      <c r="BB181" s="371"/>
      <c r="BC181" s="371"/>
      <c r="BD181" s="371"/>
      <c r="BE181" s="371"/>
      <c r="BF181" s="371"/>
      <c r="BG181" s="371"/>
      <c r="BI181" s="347" t="s">
        <v>1247</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71"/>
      <c r="I182" s="371"/>
      <c r="J182" s="371"/>
      <c r="K182" s="371"/>
      <c r="L182" s="371"/>
      <c r="M182" s="371"/>
      <c r="N182" s="371"/>
      <c r="O182" s="371"/>
      <c r="P182" s="371"/>
      <c r="Q182" s="371"/>
      <c r="R182" s="371"/>
      <c r="S182" s="371"/>
      <c r="T182" s="371"/>
      <c r="U182" s="371"/>
      <c r="V182" s="371"/>
      <c r="W182" s="371"/>
      <c r="X182" s="371"/>
      <c r="Y182" s="371"/>
      <c r="Z182" s="371"/>
      <c r="AA182" s="371"/>
      <c r="AB182" s="371"/>
      <c r="AC182" s="371"/>
      <c r="AD182" s="371"/>
      <c r="AE182" s="371"/>
      <c r="AF182" s="371"/>
      <c r="AG182" s="371"/>
      <c r="AH182" s="371"/>
      <c r="AI182" s="371"/>
      <c r="AJ182" s="371"/>
      <c r="AK182" s="371"/>
      <c r="AL182" s="371"/>
      <c r="AM182" s="371"/>
      <c r="AN182" s="371"/>
      <c r="AO182" s="371"/>
      <c r="AP182" s="371"/>
      <c r="AQ182" s="371"/>
      <c r="AR182" s="371"/>
      <c r="AS182" s="371"/>
      <c r="AT182" s="371"/>
      <c r="AU182" s="371"/>
      <c r="AV182" s="371"/>
      <c r="AW182" s="371"/>
      <c r="AX182" s="371"/>
      <c r="AY182" s="371"/>
      <c r="AZ182" s="371"/>
      <c r="BA182" s="371"/>
      <c r="BB182" s="371"/>
      <c r="BC182" s="371"/>
      <c r="BD182" s="371"/>
      <c r="BE182" s="371"/>
      <c r="BF182" s="371"/>
      <c r="BG182" s="371"/>
      <c r="BI182" s="347" t="s">
        <v>1247</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71"/>
      <c r="I183" s="371"/>
      <c r="J183" s="371"/>
      <c r="K183" s="371"/>
      <c r="L183" s="371"/>
      <c r="M183" s="371"/>
      <c r="N183" s="371"/>
      <c r="O183" s="371"/>
      <c r="P183" s="371"/>
      <c r="Q183" s="371"/>
      <c r="R183" s="371"/>
      <c r="S183" s="371"/>
      <c r="T183" s="371"/>
      <c r="U183" s="371"/>
      <c r="V183" s="371"/>
      <c r="W183" s="371"/>
      <c r="X183" s="371"/>
      <c r="Y183" s="371"/>
      <c r="Z183" s="371"/>
      <c r="AA183" s="371"/>
      <c r="AB183" s="371"/>
      <c r="AC183" s="371"/>
      <c r="AD183" s="371"/>
      <c r="AE183" s="371"/>
      <c r="AF183" s="371"/>
      <c r="AG183" s="371"/>
      <c r="AH183" s="371"/>
      <c r="AI183" s="371"/>
      <c r="AJ183" s="371"/>
      <c r="AK183" s="371"/>
      <c r="AL183" s="371"/>
      <c r="AM183" s="371"/>
      <c r="AN183" s="371"/>
      <c r="AO183" s="371"/>
      <c r="AP183" s="371"/>
      <c r="AQ183" s="371"/>
      <c r="AR183" s="371"/>
      <c r="AS183" s="371"/>
      <c r="AT183" s="371"/>
      <c r="AU183" s="371"/>
      <c r="AV183" s="371"/>
      <c r="AW183" s="371"/>
      <c r="AX183" s="371"/>
      <c r="AY183" s="371"/>
      <c r="AZ183" s="371"/>
      <c r="BA183" s="371"/>
      <c r="BB183" s="371"/>
      <c r="BC183" s="371"/>
      <c r="BD183" s="371"/>
      <c r="BE183" s="371"/>
      <c r="BF183" s="371"/>
      <c r="BG183" s="371"/>
      <c r="BI183" s="347" t="s">
        <v>1247</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71"/>
      <c r="I184" s="371"/>
      <c r="J184" s="371"/>
      <c r="K184" s="371"/>
      <c r="L184" s="371"/>
      <c r="M184" s="371"/>
      <c r="N184" s="371"/>
      <c r="O184" s="371"/>
      <c r="P184" s="371"/>
      <c r="Q184" s="371"/>
      <c r="R184" s="371"/>
      <c r="S184" s="371"/>
      <c r="T184" s="371"/>
      <c r="U184" s="371"/>
      <c r="V184" s="371"/>
      <c r="W184" s="371"/>
      <c r="X184" s="371"/>
      <c r="Y184" s="371"/>
      <c r="Z184" s="371"/>
      <c r="AA184" s="371"/>
      <c r="AB184" s="371"/>
      <c r="AC184" s="371"/>
      <c r="AD184" s="371"/>
      <c r="AE184" s="371"/>
      <c r="AF184" s="371"/>
      <c r="AG184" s="371"/>
      <c r="AH184" s="371"/>
      <c r="AI184" s="371"/>
      <c r="AJ184" s="371"/>
      <c r="AK184" s="371"/>
      <c r="AL184" s="371"/>
      <c r="AM184" s="371"/>
      <c r="AN184" s="371"/>
      <c r="AO184" s="371"/>
      <c r="AP184" s="371"/>
      <c r="AQ184" s="371"/>
      <c r="AR184" s="371"/>
      <c r="AS184" s="371"/>
      <c r="AT184" s="371"/>
      <c r="AU184" s="371"/>
      <c r="AV184" s="371"/>
      <c r="AW184" s="371"/>
      <c r="AX184" s="371"/>
      <c r="AY184" s="371"/>
      <c r="AZ184" s="371"/>
      <c r="BA184" s="371"/>
      <c r="BB184" s="371"/>
      <c r="BC184" s="371"/>
      <c r="BD184" s="371"/>
      <c r="BE184" s="371"/>
      <c r="BF184" s="371"/>
      <c r="BG184" s="371"/>
      <c r="BI184" s="347" t="s">
        <v>1247</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71"/>
      <c r="I185" s="371"/>
      <c r="J185" s="371"/>
      <c r="K185" s="371"/>
      <c r="L185" s="371"/>
      <c r="M185" s="371"/>
      <c r="N185" s="371"/>
      <c r="O185" s="371"/>
      <c r="P185" s="371"/>
      <c r="Q185" s="371"/>
      <c r="R185" s="371"/>
      <c r="S185" s="371"/>
      <c r="T185" s="371"/>
      <c r="U185" s="371"/>
      <c r="V185" s="371"/>
      <c r="W185" s="371"/>
      <c r="X185" s="371"/>
      <c r="Y185" s="371"/>
      <c r="Z185" s="371"/>
      <c r="AA185" s="371"/>
      <c r="AB185" s="371"/>
      <c r="AC185" s="371"/>
      <c r="AD185" s="371"/>
      <c r="AE185" s="371"/>
      <c r="AF185" s="371"/>
      <c r="AG185" s="371"/>
      <c r="AH185" s="371"/>
      <c r="AI185" s="371"/>
      <c r="AJ185" s="371"/>
      <c r="AK185" s="371"/>
      <c r="AL185" s="371"/>
      <c r="AM185" s="371"/>
      <c r="AN185" s="371"/>
      <c r="AO185" s="371"/>
      <c r="AP185" s="371"/>
      <c r="AQ185" s="371"/>
      <c r="AR185" s="371"/>
      <c r="AS185" s="371"/>
      <c r="AT185" s="371"/>
      <c r="AU185" s="371"/>
      <c r="AV185" s="371"/>
      <c r="AW185" s="371"/>
      <c r="AX185" s="371"/>
      <c r="AY185" s="371"/>
      <c r="AZ185" s="371"/>
      <c r="BA185" s="371"/>
      <c r="BB185" s="371"/>
      <c r="BC185" s="371"/>
      <c r="BD185" s="371"/>
      <c r="BE185" s="371"/>
      <c r="BF185" s="371"/>
      <c r="BG185" s="371"/>
      <c r="BI185" s="347" t="s">
        <v>1247</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71"/>
      <c r="I186" s="371"/>
      <c r="J186" s="371"/>
      <c r="K186" s="371"/>
      <c r="L186" s="371"/>
      <c r="M186" s="371"/>
      <c r="N186" s="371"/>
      <c r="O186" s="371"/>
      <c r="P186" s="371"/>
      <c r="Q186" s="371"/>
      <c r="R186" s="371"/>
      <c r="S186" s="371"/>
      <c r="T186" s="371"/>
      <c r="U186" s="371"/>
      <c r="V186" s="371"/>
      <c r="W186" s="371"/>
      <c r="X186" s="371"/>
      <c r="Y186" s="371"/>
      <c r="Z186" s="371"/>
      <c r="AA186" s="371"/>
      <c r="AB186" s="371"/>
      <c r="AC186" s="371"/>
      <c r="AD186" s="371"/>
      <c r="AE186" s="371"/>
      <c r="AF186" s="371"/>
      <c r="AG186" s="371"/>
      <c r="AH186" s="371"/>
      <c r="AI186" s="371"/>
      <c r="AJ186" s="371"/>
      <c r="AK186" s="371"/>
      <c r="AL186" s="371"/>
      <c r="AM186" s="371"/>
      <c r="AN186" s="371"/>
      <c r="AO186" s="371"/>
      <c r="AP186" s="371"/>
      <c r="AQ186" s="371"/>
      <c r="AR186" s="371"/>
      <c r="AS186" s="371"/>
      <c r="AT186" s="371"/>
      <c r="AU186" s="371"/>
      <c r="AV186" s="371"/>
      <c r="AW186" s="371"/>
      <c r="AX186" s="371"/>
      <c r="AY186" s="371"/>
      <c r="AZ186" s="371"/>
      <c r="BA186" s="371"/>
      <c r="BB186" s="371"/>
      <c r="BC186" s="371"/>
      <c r="BD186" s="371"/>
      <c r="BE186" s="371"/>
      <c r="BF186" s="371"/>
      <c r="BG186" s="371"/>
      <c r="BI186" s="347" t="s">
        <v>1247</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71"/>
      <c r="I187" s="371"/>
      <c r="J187" s="371"/>
      <c r="K187" s="371"/>
      <c r="L187" s="371"/>
      <c r="M187" s="371"/>
      <c r="N187" s="371"/>
      <c r="O187" s="371"/>
      <c r="P187" s="371"/>
      <c r="Q187" s="371"/>
      <c r="R187" s="371"/>
      <c r="S187" s="371"/>
      <c r="T187" s="371"/>
      <c r="U187" s="371"/>
      <c r="V187" s="371"/>
      <c r="W187" s="371"/>
      <c r="X187" s="371"/>
      <c r="Y187" s="371"/>
      <c r="Z187" s="371"/>
      <c r="AA187" s="371"/>
      <c r="AB187" s="371"/>
      <c r="AC187" s="371"/>
      <c r="AD187" s="371"/>
      <c r="AE187" s="371"/>
      <c r="AF187" s="371"/>
      <c r="AG187" s="371"/>
      <c r="AH187" s="371"/>
      <c r="AI187" s="371"/>
      <c r="AJ187" s="371"/>
      <c r="AK187" s="371"/>
      <c r="AL187" s="371"/>
      <c r="AM187" s="371"/>
      <c r="AN187" s="371"/>
      <c r="AO187" s="371"/>
      <c r="AP187" s="371"/>
      <c r="AQ187" s="371"/>
      <c r="AR187" s="371"/>
      <c r="AS187" s="371"/>
      <c r="AT187" s="371"/>
      <c r="AU187" s="371"/>
      <c r="AV187" s="371"/>
      <c r="AW187" s="371"/>
      <c r="AX187" s="371"/>
      <c r="AY187" s="371"/>
      <c r="AZ187" s="371"/>
      <c r="BA187" s="371"/>
      <c r="BB187" s="371"/>
      <c r="BC187" s="371"/>
      <c r="BD187" s="371"/>
      <c r="BE187" s="371"/>
      <c r="BF187" s="371"/>
      <c r="BG187" s="371"/>
      <c r="BI187" s="347" t="s">
        <v>1247</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71"/>
      <c r="I188" s="371"/>
      <c r="J188" s="371"/>
      <c r="K188" s="371"/>
      <c r="L188" s="371"/>
      <c r="M188" s="371"/>
      <c r="N188" s="371"/>
      <c r="O188" s="371"/>
      <c r="P188" s="371"/>
      <c r="Q188" s="371"/>
      <c r="R188" s="371"/>
      <c r="S188" s="371"/>
      <c r="T188" s="371"/>
      <c r="U188" s="371"/>
      <c r="V188" s="371"/>
      <c r="W188" s="371"/>
      <c r="X188" s="371"/>
      <c r="Y188" s="371"/>
      <c r="Z188" s="371"/>
      <c r="AA188" s="371"/>
      <c r="AB188" s="371"/>
      <c r="AC188" s="371"/>
      <c r="AD188" s="371"/>
      <c r="AE188" s="371"/>
      <c r="AF188" s="371"/>
      <c r="AG188" s="371"/>
      <c r="AH188" s="371"/>
      <c r="AI188" s="371"/>
      <c r="AJ188" s="371"/>
      <c r="AK188" s="371"/>
      <c r="AL188" s="371"/>
      <c r="AM188" s="371"/>
      <c r="AN188" s="371"/>
      <c r="AO188" s="371"/>
      <c r="AP188" s="371"/>
      <c r="AQ188" s="371"/>
      <c r="AR188" s="371"/>
      <c r="AS188" s="371"/>
      <c r="AT188" s="371"/>
      <c r="AU188" s="371"/>
      <c r="AV188" s="371"/>
      <c r="AW188" s="371"/>
      <c r="AX188" s="371"/>
      <c r="AY188" s="371"/>
      <c r="AZ188" s="371"/>
      <c r="BA188" s="371"/>
      <c r="BB188" s="371"/>
      <c r="BC188" s="371"/>
      <c r="BD188" s="371"/>
      <c r="BE188" s="371"/>
      <c r="BF188" s="371"/>
      <c r="BG188" s="371"/>
      <c r="BI188" s="347" t="s">
        <v>1247</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71"/>
      <c r="I189" s="371"/>
      <c r="J189" s="371"/>
      <c r="K189" s="371"/>
      <c r="L189" s="371"/>
      <c r="M189" s="371"/>
      <c r="N189" s="371"/>
      <c r="O189" s="371"/>
      <c r="P189" s="371"/>
      <c r="Q189" s="371"/>
      <c r="R189" s="371"/>
      <c r="S189" s="371"/>
      <c r="T189" s="371"/>
      <c r="U189" s="371"/>
      <c r="V189" s="371"/>
      <c r="W189" s="371"/>
      <c r="X189" s="371"/>
      <c r="Y189" s="371"/>
      <c r="Z189" s="371"/>
      <c r="AA189" s="371"/>
      <c r="AB189" s="371"/>
      <c r="AC189" s="371"/>
      <c r="AD189" s="371"/>
      <c r="AE189" s="371"/>
      <c r="AF189" s="371"/>
      <c r="AG189" s="371"/>
      <c r="AH189" s="371"/>
      <c r="AI189" s="371"/>
      <c r="AJ189" s="371"/>
      <c r="AK189" s="371"/>
      <c r="AL189" s="371"/>
      <c r="AM189" s="371"/>
      <c r="AN189" s="371"/>
      <c r="AO189" s="371"/>
      <c r="AP189" s="371"/>
      <c r="AQ189" s="371"/>
      <c r="AR189" s="371"/>
      <c r="AS189" s="371"/>
      <c r="AT189" s="371"/>
      <c r="AU189" s="371"/>
      <c r="AV189" s="371"/>
      <c r="AW189" s="371"/>
      <c r="AX189" s="371"/>
      <c r="AY189" s="371"/>
      <c r="AZ189" s="371"/>
      <c r="BA189" s="371"/>
      <c r="BB189" s="371"/>
      <c r="BC189" s="371"/>
      <c r="BD189" s="371"/>
      <c r="BE189" s="371"/>
      <c r="BF189" s="371"/>
      <c r="BG189" s="371"/>
      <c r="BI189" s="347" t="s">
        <v>1247</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71"/>
      <c r="I190" s="371"/>
      <c r="J190" s="371"/>
      <c r="K190" s="371"/>
      <c r="L190" s="371"/>
      <c r="M190" s="371"/>
      <c r="N190" s="371"/>
      <c r="O190" s="371"/>
      <c r="P190" s="371"/>
      <c r="Q190" s="371"/>
      <c r="R190" s="371"/>
      <c r="S190" s="371"/>
      <c r="T190" s="371"/>
      <c r="U190" s="371"/>
      <c r="V190" s="371"/>
      <c r="W190" s="371"/>
      <c r="X190" s="371"/>
      <c r="Y190" s="371"/>
      <c r="Z190" s="371"/>
      <c r="AA190" s="371"/>
      <c r="AB190" s="371"/>
      <c r="AC190" s="371"/>
      <c r="AD190" s="371"/>
      <c r="AE190" s="371"/>
      <c r="AF190" s="371"/>
      <c r="AG190" s="371"/>
      <c r="AH190" s="371"/>
      <c r="AI190" s="371"/>
      <c r="AJ190" s="371"/>
      <c r="AK190" s="371"/>
      <c r="AL190" s="371"/>
      <c r="AM190" s="371"/>
      <c r="AN190" s="371"/>
      <c r="AO190" s="371"/>
      <c r="AP190" s="371"/>
      <c r="AQ190" s="371"/>
      <c r="AR190" s="371"/>
      <c r="AS190" s="371"/>
      <c r="AT190" s="371"/>
      <c r="AU190" s="371"/>
      <c r="AV190" s="371"/>
      <c r="AW190" s="371"/>
      <c r="AX190" s="371"/>
      <c r="AY190" s="371"/>
      <c r="AZ190" s="371"/>
      <c r="BA190" s="371"/>
      <c r="BB190" s="371"/>
      <c r="BC190" s="371"/>
      <c r="BD190" s="371"/>
      <c r="BE190" s="371"/>
      <c r="BF190" s="371"/>
      <c r="BG190" s="371"/>
      <c r="BI190" s="347" t="s">
        <v>1247</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71"/>
      <c r="I191" s="371"/>
      <c r="J191" s="371"/>
      <c r="K191" s="371"/>
      <c r="L191" s="371"/>
      <c r="M191" s="371"/>
      <c r="N191" s="371"/>
      <c r="O191" s="371"/>
      <c r="P191" s="371"/>
      <c r="Q191" s="371"/>
      <c r="R191" s="371"/>
      <c r="S191" s="371"/>
      <c r="T191" s="371"/>
      <c r="U191" s="371"/>
      <c r="V191" s="371"/>
      <c r="W191" s="371"/>
      <c r="X191" s="371"/>
      <c r="Y191" s="371"/>
      <c r="Z191" s="371"/>
      <c r="AA191" s="371"/>
      <c r="AB191" s="371"/>
      <c r="AC191" s="371"/>
      <c r="AD191" s="371"/>
      <c r="AE191" s="371"/>
      <c r="AF191" s="371"/>
      <c r="AG191" s="371"/>
      <c r="AH191" s="371"/>
      <c r="AI191" s="371"/>
      <c r="AJ191" s="371"/>
      <c r="AK191" s="371"/>
      <c r="AL191" s="371"/>
      <c r="AM191" s="371"/>
      <c r="AN191" s="371"/>
      <c r="AO191" s="371"/>
      <c r="AP191" s="371"/>
      <c r="AQ191" s="371"/>
      <c r="AR191" s="371"/>
      <c r="AS191" s="371"/>
      <c r="AT191" s="371"/>
      <c r="AU191" s="371"/>
      <c r="AV191" s="371"/>
      <c r="AW191" s="371"/>
      <c r="AX191" s="371"/>
      <c r="AY191" s="371"/>
      <c r="AZ191" s="371"/>
      <c r="BA191" s="371"/>
      <c r="BB191" s="371"/>
      <c r="BC191" s="371"/>
      <c r="BD191" s="371"/>
      <c r="BE191" s="371"/>
      <c r="BF191" s="371"/>
      <c r="BG191" s="371"/>
      <c r="BI191" s="347" t="s">
        <v>1247</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71"/>
      <c r="I192" s="371"/>
      <c r="J192" s="371"/>
      <c r="K192" s="371"/>
      <c r="L192" s="371"/>
      <c r="M192" s="371"/>
      <c r="N192" s="371"/>
      <c r="O192" s="371"/>
      <c r="P192" s="371"/>
      <c r="Q192" s="371"/>
      <c r="R192" s="371"/>
      <c r="S192" s="371"/>
      <c r="T192" s="371"/>
      <c r="U192" s="371"/>
      <c r="V192" s="371"/>
      <c r="W192" s="371"/>
      <c r="X192" s="371"/>
      <c r="Y192" s="371"/>
      <c r="Z192" s="371"/>
      <c r="AA192" s="371"/>
      <c r="AB192" s="371"/>
      <c r="AC192" s="371"/>
      <c r="AD192" s="371"/>
      <c r="AE192" s="371"/>
      <c r="AF192" s="371"/>
      <c r="AG192" s="371"/>
      <c r="AH192" s="371"/>
      <c r="AI192" s="371"/>
      <c r="AJ192" s="371"/>
      <c r="AK192" s="371"/>
      <c r="AL192" s="371"/>
      <c r="AM192" s="371"/>
      <c r="AN192" s="371"/>
      <c r="AO192" s="371"/>
      <c r="AP192" s="371"/>
      <c r="AQ192" s="371"/>
      <c r="AR192" s="371"/>
      <c r="AS192" s="371"/>
      <c r="AT192" s="371"/>
      <c r="AU192" s="371"/>
      <c r="AV192" s="371"/>
      <c r="AW192" s="371"/>
      <c r="AX192" s="371"/>
      <c r="AY192" s="371"/>
      <c r="AZ192" s="371"/>
      <c r="BA192" s="371"/>
      <c r="BB192" s="371"/>
      <c r="BC192" s="371"/>
      <c r="BD192" s="371"/>
      <c r="BE192" s="371"/>
      <c r="BF192" s="371"/>
      <c r="BG192" s="371"/>
      <c r="BI192" s="347" t="s">
        <v>1247</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71"/>
      <c r="I193" s="371"/>
      <c r="J193" s="371"/>
      <c r="K193" s="371"/>
      <c r="L193" s="371"/>
      <c r="M193" s="371"/>
      <c r="N193" s="371"/>
      <c r="O193" s="371"/>
      <c r="P193" s="371"/>
      <c r="Q193" s="371"/>
      <c r="R193" s="371"/>
      <c r="S193" s="371"/>
      <c r="T193" s="371"/>
      <c r="U193" s="371"/>
      <c r="V193" s="371"/>
      <c r="W193" s="371"/>
      <c r="X193" s="371"/>
      <c r="Y193" s="371"/>
      <c r="Z193" s="371"/>
      <c r="AA193" s="371"/>
      <c r="AB193" s="371"/>
      <c r="AC193" s="371"/>
      <c r="AD193" s="371"/>
      <c r="AE193" s="371"/>
      <c r="AF193" s="371"/>
      <c r="AG193" s="371"/>
      <c r="AH193" s="371"/>
      <c r="AI193" s="371"/>
      <c r="AJ193" s="371"/>
      <c r="AK193" s="371"/>
      <c r="AL193" s="371"/>
      <c r="AM193" s="371"/>
      <c r="AN193" s="371"/>
      <c r="AO193" s="371"/>
      <c r="AP193" s="371"/>
      <c r="AQ193" s="371"/>
      <c r="AR193" s="371"/>
      <c r="AS193" s="371"/>
      <c r="AT193" s="371"/>
      <c r="AU193" s="371"/>
      <c r="AV193" s="371"/>
      <c r="AW193" s="371"/>
      <c r="AX193" s="371"/>
      <c r="AY193" s="371"/>
      <c r="AZ193" s="371"/>
      <c r="BA193" s="371"/>
      <c r="BB193" s="371"/>
      <c r="BC193" s="371"/>
      <c r="BD193" s="371"/>
      <c r="BE193" s="371"/>
      <c r="BF193" s="371"/>
      <c r="BG193" s="371"/>
      <c r="BI193" s="347" t="s">
        <v>1247</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71"/>
      <c r="I194" s="371"/>
      <c r="J194" s="371"/>
      <c r="K194" s="371"/>
      <c r="L194" s="371"/>
      <c r="M194" s="371"/>
      <c r="N194" s="371"/>
      <c r="O194" s="371"/>
      <c r="P194" s="371"/>
      <c r="Q194" s="371"/>
      <c r="R194" s="371"/>
      <c r="S194" s="371"/>
      <c r="T194" s="371"/>
      <c r="U194" s="371"/>
      <c r="V194" s="371"/>
      <c r="W194" s="371"/>
      <c r="X194" s="371"/>
      <c r="Y194" s="371"/>
      <c r="Z194" s="371"/>
      <c r="AA194" s="371"/>
      <c r="AB194" s="371"/>
      <c r="AC194" s="371"/>
      <c r="AD194" s="371"/>
      <c r="AE194" s="371"/>
      <c r="AF194" s="371"/>
      <c r="AG194" s="371"/>
      <c r="AH194" s="371"/>
      <c r="AI194" s="371"/>
      <c r="AJ194" s="371"/>
      <c r="AK194" s="371"/>
      <c r="AL194" s="371"/>
      <c r="AM194" s="371"/>
      <c r="AN194" s="371"/>
      <c r="AO194" s="371"/>
      <c r="AP194" s="371"/>
      <c r="AQ194" s="371"/>
      <c r="AR194" s="371"/>
      <c r="AS194" s="371"/>
      <c r="AT194" s="371"/>
      <c r="AU194" s="371"/>
      <c r="AV194" s="371"/>
      <c r="AW194" s="371"/>
      <c r="AX194" s="371"/>
      <c r="AY194" s="371"/>
      <c r="AZ194" s="371"/>
      <c r="BA194" s="371"/>
      <c r="BB194" s="371"/>
      <c r="BC194" s="371"/>
      <c r="BD194" s="371"/>
      <c r="BE194" s="371"/>
      <c r="BF194" s="371"/>
      <c r="BG194" s="371"/>
      <c r="BI194" s="347" t="s">
        <v>1247</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71"/>
      <c r="I195" s="371"/>
      <c r="J195" s="371"/>
      <c r="K195" s="371"/>
      <c r="L195" s="371"/>
      <c r="M195" s="371"/>
      <c r="N195" s="371"/>
      <c r="O195" s="371"/>
      <c r="P195" s="371"/>
      <c r="Q195" s="371"/>
      <c r="R195" s="371"/>
      <c r="S195" s="371"/>
      <c r="T195" s="371"/>
      <c r="U195" s="371"/>
      <c r="V195" s="371"/>
      <c r="W195" s="371"/>
      <c r="X195" s="371"/>
      <c r="Y195" s="371"/>
      <c r="Z195" s="371"/>
      <c r="AA195" s="371"/>
      <c r="AB195" s="371"/>
      <c r="AC195" s="371"/>
      <c r="AD195" s="371"/>
      <c r="AE195" s="371"/>
      <c r="AF195" s="371"/>
      <c r="AG195" s="371"/>
      <c r="AH195" s="371"/>
      <c r="AI195" s="371"/>
      <c r="AJ195" s="371"/>
      <c r="AK195" s="371"/>
      <c r="AL195" s="371"/>
      <c r="AM195" s="371"/>
      <c r="AN195" s="371"/>
      <c r="AO195" s="371"/>
      <c r="AP195" s="371"/>
      <c r="AQ195" s="371"/>
      <c r="AR195" s="371"/>
      <c r="AS195" s="371"/>
      <c r="AT195" s="371"/>
      <c r="AU195" s="371"/>
      <c r="AV195" s="371"/>
      <c r="AW195" s="371"/>
      <c r="AX195" s="371"/>
      <c r="AY195" s="371"/>
      <c r="AZ195" s="371"/>
      <c r="BA195" s="371"/>
      <c r="BB195" s="371"/>
      <c r="BC195" s="371"/>
      <c r="BD195" s="371"/>
      <c r="BE195" s="371"/>
      <c r="BF195" s="371"/>
      <c r="BG195" s="371"/>
      <c r="BI195" s="347" t="s">
        <v>1247</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71"/>
      <c r="I196" s="371"/>
      <c r="J196" s="371"/>
      <c r="K196" s="371"/>
      <c r="L196" s="371"/>
      <c r="M196" s="371"/>
      <c r="N196" s="371"/>
      <c r="O196" s="371"/>
      <c r="P196" s="371"/>
      <c r="Q196" s="371"/>
      <c r="R196" s="371"/>
      <c r="S196" s="371"/>
      <c r="T196" s="371"/>
      <c r="U196" s="371"/>
      <c r="V196" s="371"/>
      <c r="W196" s="371"/>
      <c r="X196" s="371"/>
      <c r="Y196" s="371"/>
      <c r="Z196" s="371"/>
      <c r="AA196" s="371"/>
      <c r="AB196" s="371"/>
      <c r="AC196" s="371"/>
      <c r="AD196" s="371"/>
      <c r="AE196" s="371"/>
      <c r="AF196" s="371"/>
      <c r="AG196" s="371"/>
      <c r="AH196" s="371"/>
      <c r="AI196" s="371"/>
      <c r="AJ196" s="371"/>
      <c r="AK196" s="371"/>
      <c r="AL196" s="371"/>
      <c r="AM196" s="371"/>
      <c r="AN196" s="371"/>
      <c r="AO196" s="371"/>
      <c r="AP196" s="371"/>
      <c r="AQ196" s="371"/>
      <c r="AR196" s="371"/>
      <c r="AS196" s="371"/>
      <c r="AT196" s="371"/>
      <c r="AU196" s="371"/>
      <c r="AV196" s="371"/>
      <c r="AW196" s="371"/>
      <c r="AX196" s="371"/>
      <c r="AY196" s="371"/>
      <c r="AZ196" s="371"/>
      <c r="BA196" s="371"/>
      <c r="BB196" s="371"/>
      <c r="BC196" s="371"/>
      <c r="BD196" s="371"/>
      <c r="BE196" s="371"/>
      <c r="BF196" s="371"/>
      <c r="BG196" s="371"/>
      <c r="BI196" s="347" t="s">
        <v>1247</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71"/>
      <c r="I197" s="371"/>
      <c r="J197" s="371"/>
      <c r="K197" s="371"/>
      <c r="L197" s="371"/>
      <c r="M197" s="371"/>
      <c r="N197" s="371"/>
      <c r="O197" s="371"/>
      <c r="P197" s="371"/>
      <c r="Q197" s="371"/>
      <c r="R197" s="371"/>
      <c r="S197" s="371"/>
      <c r="T197" s="371"/>
      <c r="U197" s="371"/>
      <c r="V197" s="371"/>
      <c r="W197" s="371"/>
      <c r="X197" s="371"/>
      <c r="Y197" s="371"/>
      <c r="Z197" s="371"/>
      <c r="AA197" s="371"/>
      <c r="AB197" s="371"/>
      <c r="AC197" s="371"/>
      <c r="AD197" s="371"/>
      <c r="AE197" s="371"/>
      <c r="AF197" s="371"/>
      <c r="AG197" s="371"/>
      <c r="AH197" s="371"/>
      <c r="AI197" s="371"/>
      <c r="AJ197" s="371"/>
      <c r="AK197" s="371"/>
      <c r="AL197" s="371"/>
      <c r="AM197" s="371"/>
      <c r="AN197" s="371"/>
      <c r="AO197" s="371"/>
      <c r="AP197" s="371"/>
      <c r="AQ197" s="371"/>
      <c r="AR197" s="371"/>
      <c r="AS197" s="371"/>
      <c r="AT197" s="371"/>
      <c r="AU197" s="371"/>
      <c r="AV197" s="371"/>
      <c r="AW197" s="371"/>
      <c r="AX197" s="371"/>
      <c r="AY197" s="371"/>
      <c r="AZ197" s="371"/>
      <c r="BA197" s="371"/>
      <c r="BB197" s="371"/>
      <c r="BC197" s="371"/>
      <c r="BD197" s="371"/>
      <c r="BE197" s="371"/>
      <c r="BF197" s="371"/>
      <c r="BG197" s="371"/>
      <c r="BI197" s="347" t="s">
        <v>1247</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71"/>
      <c r="I198" s="371"/>
      <c r="J198" s="371"/>
      <c r="K198" s="371"/>
      <c r="L198" s="371"/>
      <c r="M198" s="371"/>
      <c r="N198" s="371"/>
      <c r="O198" s="371"/>
      <c r="P198" s="371"/>
      <c r="Q198" s="371"/>
      <c r="R198" s="371"/>
      <c r="S198" s="371"/>
      <c r="T198" s="371"/>
      <c r="U198" s="371"/>
      <c r="V198" s="371"/>
      <c r="W198" s="371"/>
      <c r="X198" s="371"/>
      <c r="Y198" s="371"/>
      <c r="Z198" s="371"/>
      <c r="AA198" s="371"/>
      <c r="AB198" s="371"/>
      <c r="AC198" s="371"/>
      <c r="AD198" s="371"/>
      <c r="AE198" s="371"/>
      <c r="AF198" s="371"/>
      <c r="AG198" s="371"/>
      <c r="AH198" s="371"/>
      <c r="AI198" s="371"/>
      <c r="AJ198" s="371"/>
      <c r="AK198" s="371"/>
      <c r="AL198" s="371"/>
      <c r="AM198" s="371"/>
      <c r="AN198" s="371"/>
      <c r="AO198" s="371"/>
      <c r="AP198" s="371"/>
      <c r="AQ198" s="371"/>
      <c r="AR198" s="371"/>
      <c r="AS198" s="371"/>
      <c r="AT198" s="371"/>
      <c r="AU198" s="371"/>
      <c r="AV198" s="371"/>
      <c r="AW198" s="371"/>
      <c r="AX198" s="371"/>
      <c r="AY198" s="371"/>
      <c r="AZ198" s="371"/>
      <c r="BA198" s="371"/>
      <c r="BB198" s="371"/>
      <c r="BC198" s="371"/>
      <c r="BD198" s="371"/>
      <c r="BE198" s="371"/>
      <c r="BF198" s="371"/>
      <c r="BG198" s="371"/>
      <c r="BI198" s="347" t="s">
        <v>1247</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71"/>
      <c r="I199" s="371"/>
      <c r="J199" s="371"/>
      <c r="K199" s="371"/>
      <c r="L199" s="371"/>
      <c r="M199" s="371"/>
      <c r="N199" s="371"/>
      <c r="O199" s="371"/>
      <c r="P199" s="371"/>
      <c r="Q199" s="371"/>
      <c r="R199" s="371"/>
      <c r="S199" s="371"/>
      <c r="T199" s="371"/>
      <c r="U199" s="371"/>
      <c r="V199" s="371"/>
      <c r="W199" s="371"/>
      <c r="X199" s="371"/>
      <c r="Y199" s="371"/>
      <c r="Z199" s="371"/>
      <c r="AA199" s="371"/>
      <c r="AB199" s="371"/>
      <c r="AC199" s="371"/>
      <c r="AD199" s="371"/>
      <c r="AE199" s="371"/>
      <c r="AF199" s="371"/>
      <c r="AG199" s="371"/>
      <c r="AH199" s="371"/>
      <c r="AI199" s="371"/>
      <c r="AJ199" s="371"/>
      <c r="AK199" s="371"/>
      <c r="AL199" s="371"/>
      <c r="AM199" s="371"/>
      <c r="AN199" s="371"/>
      <c r="AO199" s="371"/>
      <c r="AP199" s="371"/>
      <c r="AQ199" s="371"/>
      <c r="AR199" s="371"/>
      <c r="AS199" s="371"/>
      <c r="AT199" s="371"/>
      <c r="AU199" s="371"/>
      <c r="AV199" s="371"/>
      <c r="AW199" s="371"/>
      <c r="AX199" s="371"/>
      <c r="AY199" s="371"/>
      <c r="AZ199" s="371"/>
      <c r="BA199" s="371"/>
      <c r="BB199" s="371"/>
      <c r="BC199" s="371"/>
      <c r="BD199" s="371"/>
      <c r="BE199" s="371"/>
      <c r="BF199" s="371"/>
      <c r="BG199" s="371"/>
      <c r="BI199" s="347" t="s">
        <v>1247</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71"/>
      <c r="I200" s="371"/>
      <c r="J200" s="371"/>
      <c r="K200" s="371"/>
      <c r="L200" s="371"/>
      <c r="M200" s="371"/>
      <c r="N200" s="371"/>
      <c r="O200" s="371"/>
      <c r="P200" s="371"/>
      <c r="Q200" s="371"/>
      <c r="R200" s="371"/>
      <c r="S200" s="371"/>
      <c r="T200" s="371"/>
      <c r="U200" s="371"/>
      <c r="V200" s="371"/>
      <c r="W200" s="371"/>
      <c r="X200" s="371"/>
      <c r="Y200" s="371"/>
      <c r="Z200" s="371"/>
      <c r="AA200" s="371"/>
      <c r="AB200" s="371"/>
      <c r="AC200" s="371"/>
      <c r="AD200" s="371"/>
      <c r="AE200" s="371"/>
      <c r="AF200" s="371"/>
      <c r="AG200" s="371"/>
      <c r="AH200" s="371"/>
      <c r="AI200" s="371"/>
      <c r="AJ200" s="371"/>
      <c r="AK200" s="371"/>
      <c r="AL200" s="371"/>
      <c r="AM200" s="371"/>
      <c r="AN200" s="371"/>
      <c r="AO200" s="371"/>
      <c r="AP200" s="371"/>
      <c r="AQ200" s="371"/>
      <c r="AR200" s="371"/>
      <c r="AS200" s="371"/>
      <c r="AT200" s="371"/>
      <c r="AU200" s="371"/>
      <c r="AV200" s="371"/>
      <c r="AW200" s="371"/>
      <c r="AX200" s="371"/>
      <c r="AY200" s="371"/>
      <c r="AZ200" s="371"/>
      <c r="BA200" s="371"/>
      <c r="BB200" s="371"/>
      <c r="BC200" s="371"/>
      <c r="BD200" s="371"/>
      <c r="BE200" s="371"/>
      <c r="BF200" s="371"/>
      <c r="BG200" s="371"/>
      <c r="BI200" s="347" t="s">
        <v>1247</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71"/>
      <c r="I201" s="371"/>
      <c r="J201" s="371"/>
      <c r="K201" s="371"/>
      <c r="L201" s="371"/>
      <c r="M201" s="371"/>
      <c r="N201" s="371"/>
      <c r="O201" s="371"/>
      <c r="P201" s="371"/>
      <c r="Q201" s="371"/>
      <c r="R201" s="371"/>
      <c r="S201" s="371"/>
      <c r="T201" s="371"/>
      <c r="U201" s="371"/>
      <c r="V201" s="371"/>
      <c r="W201" s="371"/>
      <c r="X201" s="371"/>
      <c r="Y201" s="371"/>
      <c r="Z201" s="371"/>
      <c r="AA201" s="371"/>
      <c r="AB201" s="371"/>
      <c r="AC201" s="371"/>
      <c r="AD201" s="371"/>
      <c r="AE201" s="371"/>
      <c r="AF201" s="371"/>
      <c r="AG201" s="371"/>
      <c r="AH201" s="371"/>
      <c r="AI201" s="371"/>
      <c r="AJ201" s="371"/>
      <c r="AK201" s="371"/>
      <c r="AL201" s="371"/>
      <c r="AM201" s="371"/>
      <c r="AN201" s="371"/>
      <c r="AO201" s="371"/>
      <c r="AP201" s="371"/>
      <c r="AQ201" s="371"/>
      <c r="AR201" s="371"/>
      <c r="AS201" s="371"/>
      <c r="AT201" s="371"/>
      <c r="AU201" s="371"/>
      <c r="AV201" s="371"/>
      <c r="AW201" s="371"/>
      <c r="AX201" s="371"/>
      <c r="AY201" s="371"/>
      <c r="AZ201" s="371"/>
      <c r="BA201" s="371"/>
      <c r="BB201" s="371"/>
      <c r="BC201" s="371"/>
      <c r="BD201" s="371"/>
      <c r="BE201" s="371"/>
      <c r="BF201" s="371"/>
      <c r="BG201" s="371"/>
      <c r="BI201" s="347" t="s">
        <v>1247</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71"/>
      <c r="I202" s="371"/>
      <c r="J202" s="371"/>
      <c r="K202" s="371"/>
      <c r="L202" s="371"/>
      <c r="M202" s="371"/>
      <c r="N202" s="371"/>
      <c r="O202" s="371"/>
      <c r="P202" s="371"/>
      <c r="Q202" s="371"/>
      <c r="R202" s="371"/>
      <c r="S202" s="371"/>
      <c r="T202" s="371"/>
      <c r="U202" s="371"/>
      <c r="V202" s="371"/>
      <c r="W202" s="371"/>
      <c r="X202" s="371"/>
      <c r="Y202" s="371"/>
      <c r="Z202" s="371"/>
      <c r="AA202" s="371"/>
      <c r="AB202" s="371"/>
      <c r="AC202" s="371"/>
      <c r="AD202" s="371"/>
      <c r="AE202" s="371"/>
      <c r="AF202" s="371"/>
      <c r="AG202" s="371"/>
      <c r="AH202" s="371"/>
      <c r="AI202" s="371"/>
      <c r="AJ202" s="371"/>
      <c r="AK202" s="371"/>
      <c r="AL202" s="371"/>
      <c r="AM202" s="371"/>
      <c r="AN202" s="371"/>
      <c r="AO202" s="371"/>
      <c r="AP202" s="371"/>
      <c r="AQ202" s="371"/>
      <c r="AR202" s="371"/>
      <c r="AS202" s="371"/>
      <c r="AT202" s="371"/>
      <c r="AU202" s="371"/>
      <c r="AV202" s="371"/>
      <c r="AW202" s="371"/>
      <c r="AX202" s="371"/>
      <c r="AY202" s="371"/>
      <c r="AZ202" s="371"/>
      <c r="BA202" s="371"/>
      <c r="BB202" s="371"/>
      <c r="BC202" s="371"/>
      <c r="BD202" s="371"/>
      <c r="BE202" s="371"/>
      <c r="BF202" s="371"/>
      <c r="BG202" s="371"/>
      <c r="BI202" s="347" t="s">
        <v>1247</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71"/>
      <c r="I203" s="371"/>
      <c r="J203" s="371"/>
      <c r="K203" s="371"/>
      <c r="L203" s="371"/>
      <c r="M203" s="371"/>
      <c r="N203" s="371"/>
      <c r="O203" s="371"/>
      <c r="P203" s="371"/>
      <c r="Q203" s="371"/>
      <c r="R203" s="371"/>
      <c r="S203" s="371"/>
      <c r="T203" s="371"/>
      <c r="U203" s="371"/>
      <c r="V203" s="371"/>
      <c r="W203" s="371"/>
      <c r="X203" s="371"/>
      <c r="Y203" s="371"/>
      <c r="Z203" s="371"/>
      <c r="AA203" s="371"/>
      <c r="AB203" s="371"/>
      <c r="AC203" s="371"/>
      <c r="AD203" s="371"/>
      <c r="AE203" s="371"/>
      <c r="AF203" s="371"/>
      <c r="AG203" s="371"/>
      <c r="AH203" s="371"/>
      <c r="AI203" s="371"/>
      <c r="AJ203" s="371"/>
      <c r="AK203" s="371"/>
      <c r="AL203" s="371"/>
      <c r="AM203" s="371"/>
      <c r="AN203" s="371"/>
      <c r="AO203" s="371"/>
      <c r="AP203" s="371"/>
      <c r="AQ203" s="371"/>
      <c r="AR203" s="371"/>
      <c r="AS203" s="371"/>
      <c r="AT203" s="371"/>
      <c r="AU203" s="371"/>
      <c r="AV203" s="371"/>
      <c r="AW203" s="371"/>
      <c r="AX203" s="371"/>
      <c r="AY203" s="371"/>
      <c r="AZ203" s="371"/>
      <c r="BA203" s="371"/>
      <c r="BB203" s="371"/>
      <c r="BC203" s="371"/>
      <c r="BD203" s="371"/>
      <c r="BE203" s="371"/>
      <c r="BF203" s="371"/>
      <c r="BG203" s="371"/>
      <c r="BI203" s="347" t="s">
        <v>1247</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71"/>
      <c r="I204" s="371"/>
      <c r="J204" s="371"/>
      <c r="K204" s="371"/>
      <c r="L204" s="371"/>
      <c r="M204" s="371"/>
      <c r="N204" s="371"/>
      <c r="O204" s="371"/>
      <c r="P204" s="371"/>
      <c r="Q204" s="371"/>
      <c r="R204" s="371"/>
      <c r="S204" s="371"/>
      <c r="T204" s="371"/>
      <c r="U204" s="371"/>
      <c r="V204" s="371"/>
      <c r="W204" s="371"/>
      <c r="X204" s="371"/>
      <c r="Y204" s="371"/>
      <c r="Z204" s="371"/>
      <c r="AA204" s="371"/>
      <c r="AB204" s="371"/>
      <c r="AC204" s="371"/>
      <c r="AD204" s="371"/>
      <c r="AE204" s="371"/>
      <c r="AF204" s="371"/>
      <c r="AG204" s="371"/>
      <c r="AH204" s="371"/>
      <c r="AI204" s="371"/>
      <c r="AJ204" s="371"/>
      <c r="AK204" s="371"/>
      <c r="AL204" s="371"/>
      <c r="AM204" s="371"/>
      <c r="AN204" s="371"/>
      <c r="AO204" s="371"/>
      <c r="AP204" s="371"/>
      <c r="AQ204" s="371"/>
      <c r="AR204" s="371"/>
      <c r="AS204" s="371"/>
      <c r="AT204" s="371"/>
      <c r="AU204" s="371"/>
      <c r="AV204" s="371"/>
      <c r="AW204" s="371"/>
      <c r="AX204" s="371"/>
      <c r="AY204" s="371"/>
      <c r="AZ204" s="371"/>
      <c r="BA204" s="371"/>
      <c r="BB204" s="371"/>
      <c r="BC204" s="371"/>
      <c r="BD204" s="371"/>
      <c r="BE204" s="371"/>
      <c r="BF204" s="371"/>
      <c r="BG204" s="371"/>
      <c r="BI204" s="347" t="s">
        <v>1247</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71"/>
      <c r="I205" s="371"/>
      <c r="J205" s="371"/>
      <c r="K205" s="371"/>
      <c r="L205" s="371"/>
      <c r="M205" s="371"/>
      <c r="N205" s="371"/>
      <c r="O205" s="371"/>
      <c r="P205" s="371"/>
      <c r="Q205" s="371"/>
      <c r="R205" s="371"/>
      <c r="S205" s="371"/>
      <c r="T205" s="371"/>
      <c r="U205" s="371"/>
      <c r="V205" s="371"/>
      <c r="W205" s="371"/>
      <c r="X205" s="371"/>
      <c r="Y205" s="371"/>
      <c r="Z205" s="371"/>
      <c r="AA205" s="371"/>
      <c r="AB205" s="371"/>
      <c r="AC205" s="371"/>
      <c r="AD205" s="371"/>
      <c r="AE205" s="371"/>
      <c r="AF205" s="371"/>
      <c r="AG205" s="371"/>
      <c r="AH205" s="371"/>
      <c r="AI205" s="371"/>
      <c r="AJ205" s="371"/>
      <c r="AK205" s="371"/>
      <c r="AL205" s="371"/>
      <c r="AM205" s="371"/>
      <c r="AN205" s="371"/>
      <c r="AO205" s="371"/>
      <c r="AP205" s="371"/>
      <c r="AQ205" s="371"/>
      <c r="AR205" s="371"/>
      <c r="AS205" s="371"/>
      <c r="AT205" s="371"/>
      <c r="AU205" s="371"/>
      <c r="AV205" s="371"/>
      <c r="AW205" s="371"/>
      <c r="AX205" s="371"/>
      <c r="AY205" s="371"/>
      <c r="AZ205" s="371"/>
      <c r="BA205" s="371"/>
      <c r="BB205" s="371"/>
      <c r="BC205" s="371"/>
      <c r="BD205" s="371"/>
      <c r="BE205" s="371"/>
      <c r="BF205" s="371"/>
      <c r="BG205" s="371"/>
      <c r="BI205" s="347" t="s">
        <v>1247</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71"/>
      <c r="I206" s="371"/>
      <c r="J206" s="371"/>
      <c r="K206" s="371"/>
      <c r="L206" s="371"/>
      <c r="M206" s="371"/>
      <c r="N206" s="371"/>
      <c r="O206" s="371"/>
      <c r="P206" s="371"/>
      <c r="Q206" s="371"/>
      <c r="R206" s="371"/>
      <c r="S206" s="371"/>
      <c r="T206" s="371"/>
      <c r="U206" s="371"/>
      <c r="V206" s="371"/>
      <c r="W206" s="371"/>
      <c r="X206" s="371"/>
      <c r="Y206" s="371"/>
      <c r="Z206" s="371"/>
      <c r="AA206" s="371"/>
      <c r="AB206" s="371"/>
      <c r="AC206" s="371"/>
      <c r="AD206" s="371"/>
      <c r="AE206" s="371"/>
      <c r="AF206" s="371"/>
      <c r="AG206" s="371"/>
      <c r="AH206" s="371"/>
      <c r="AI206" s="371"/>
      <c r="AJ206" s="371"/>
      <c r="AK206" s="371"/>
      <c r="AL206" s="371"/>
      <c r="AM206" s="371"/>
      <c r="AN206" s="371"/>
      <c r="AO206" s="371"/>
      <c r="AP206" s="371"/>
      <c r="AQ206" s="371"/>
      <c r="AR206" s="371"/>
      <c r="AS206" s="371"/>
      <c r="AT206" s="371"/>
      <c r="AU206" s="371"/>
      <c r="AV206" s="371"/>
      <c r="AW206" s="371"/>
      <c r="AX206" s="371"/>
      <c r="AY206" s="371"/>
      <c r="AZ206" s="371"/>
      <c r="BA206" s="371"/>
      <c r="BB206" s="371"/>
      <c r="BC206" s="371"/>
      <c r="BD206" s="371"/>
      <c r="BE206" s="371"/>
      <c r="BF206" s="371"/>
      <c r="BG206" s="371"/>
      <c r="BI206" s="347" t="s">
        <v>1247</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71"/>
      <c r="I207" s="371"/>
      <c r="J207" s="371"/>
      <c r="K207" s="371"/>
      <c r="L207" s="371"/>
      <c r="M207" s="371"/>
      <c r="N207" s="371"/>
      <c r="O207" s="371"/>
      <c r="P207" s="371"/>
      <c r="Q207" s="371"/>
      <c r="R207" s="371"/>
      <c r="S207" s="371"/>
      <c r="T207" s="371"/>
      <c r="U207" s="371"/>
      <c r="V207" s="371"/>
      <c r="W207" s="371"/>
      <c r="X207" s="371"/>
      <c r="Y207" s="371"/>
      <c r="Z207" s="371"/>
      <c r="AA207" s="371"/>
      <c r="AB207" s="371"/>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A207" s="371"/>
      <c r="BB207" s="371"/>
      <c r="BC207" s="371"/>
      <c r="BD207" s="371"/>
      <c r="BE207" s="371"/>
      <c r="BF207" s="371"/>
      <c r="BG207" s="371"/>
      <c r="BI207" s="347" t="s">
        <v>1247</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71"/>
      <c r="I208" s="371"/>
      <c r="J208" s="371"/>
      <c r="K208" s="371"/>
      <c r="L208" s="371"/>
      <c r="M208" s="371"/>
      <c r="N208" s="371"/>
      <c r="O208" s="371"/>
      <c r="P208" s="371"/>
      <c r="Q208" s="371"/>
      <c r="R208" s="371"/>
      <c r="S208" s="371"/>
      <c r="T208" s="371"/>
      <c r="U208" s="371"/>
      <c r="V208" s="371"/>
      <c r="W208" s="371"/>
      <c r="X208" s="371"/>
      <c r="Y208" s="371"/>
      <c r="Z208" s="371"/>
      <c r="AA208" s="371"/>
      <c r="AB208" s="371"/>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A208" s="371"/>
      <c r="BB208" s="371"/>
      <c r="BC208" s="371"/>
      <c r="BD208" s="371"/>
      <c r="BE208" s="371"/>
      <c r="BF208" s="371"/>
      <c r="BG208" s="371"/>
      <c r="BI208" s="347" t="s">
        <v>1247</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71"/>
      <c r="I209" s="371"/>
      <c r="J209" s="371"/>
      <c r="K209" s="371"/>
      <c r="L209" s="371"/>
      <c r="M209" s="371"/>
      <c r="N209" s="371"/>
      <c r="O209" s="371"/>
      <c r="P209" s="371"/>
      <c r="Q209" s="371"/>
      <c r="R209" s="371"/>
      <c r="S209" s="371"/>
      <c r="T209" s="371"/>
      <c r="U209" s="371"/>
      <c r="V209" s="371"/>
      <c r="W209" s="371"/>
      <c r="X209" s="371"/>
      <c r="Y209" s="371"/>
      <c r="Z209" s="371"/>
      <c r="AA209" s="371"/>
      <c r="AB209" s="371"/>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A209" s="371"/>
      <c r="BB209" s="371"/>
      <c r="BC209" s="371"/>
      <c r="BD209" s="371"/>
      <c r="BE209" s="371"/>
      <c r="BF209" s="371"/>
      <c r="BG209" s="371"/>
      <c r="BI209" s="347" t="s">
        <v>1247</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71"/>
      <c r="I210" s="371"/>
      <c r="J210" s="371"/>
      <c r="K210" s="371"/>
      <c r="L210" s="371"/>
      <c r="M210" s="371"/>
      <c r="N210" s="371"/>
      <c r="O210" s="371"/>
      <c r="P210" s="371"/>
      <c r="Q210" s="371"/>
      <c r="R210" s="371"/>
      <c r="S210" s="371"/>
      <c r="T210" s="371"/>
      <c r="U210" s="371"/>
      <c r="V210" s="371"/>
      <c r="W210" s="371"/>
      <c r="X210" s="371"/>
      <c r="Y210" s="371"/>
      <c r="Z210" s="371"/>
      <c r="AA210" s="371"/>
      <c r="AB210" s="371"/>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A210" s="371"/>
      <c r="BB210" s="371"/>
      <c r="BC210" s="371"/>
      <c r="BD210" s="371"/>
      <c r="BE210" s="371"/>
      <c r="BF210" s="371"/>
      <c r="BG210" s="371"/>
      <c r="BI210" s="347" t="s">
        <v>1247</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71"/>
      <c r="I211" s="371"/>
      <c r="J211" s="371"/>
      <c r="K211" s="371"/>
      <c r="L211" s="371"/>
      <c r="M211" s="371"/>
      <c r="N211" s="371"/>
      <c r="O211" s="371"/>
      <c r="P211" s="371"/>
      <c r="Q211" s="371"/>
      <c r="R211" s="371"/>
      <c r="S211" s="371"/>
      <c r="T211" s="371"/>
      <c r="U211" s="371"/>
      <c r="V211" s="371"/>
      <c r="W211" s="371"/>
      <c r="X211" s="371"/>
      <c r="Y211" s="371"/>
      <c r="Z211" s="371"/>
      <c r="AA211" s="371"/>
      <c r="AB211" s="371"/>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A211" s="371"/>
      <c r="BB211" s="371"/>
      <c r="BC211" s="371"/>
      <c r="BD211" s="371"/>
      <c r="BE211" s="371"/>
      <c r="BF211" s="371"/>
      <c r="BG211" s="371"/>
      <c r="BI211" s="347" t="s">
        <v>1247</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71"/>
      <c r="I212" s="371"/>
      <c r="J212" s="371"/>
      <c r="K212" s="371"/>
      <c r="L212" s="371"/>
      <c r="M212" s="371"/>
      <c r="N212" s="371"/>
      <c r="O212" s="371"/>
      <c r="P212" s="371"/>
      <c r="Q212" s="371"/>
      <c r="R212" s="371"/>
      <c r="S212" s="371"/>
      <c r="T212" s="371"/>
      <c r="U212" s="371"/>
      <c r="V212" s="371"/>
      <c r="W212" s="371"/>
      <c r="X212" s="371"/>
      <c r="Y212" s="371"/>
      <c r="Z212" s="371"/>
      <c r="AA212" s="371"/>
      <c r="AB212" s="371"/>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A212" s="371"/>
      <c r="BB212" s="371"/>
      <c r="BC212" s="371"/>
      <c r="BD212" s="371"/>
      <c r="BE212" s="371"/>
      <c r="BF212" s="371"/>
      <c r="BG212" s="371"/>
      <c r="BI212" s="347" t="s">
        <v>1247</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71"/>
      <c r="I213" s="371"/>
      <c r="J213" s="371"/>
      <c r="K213" s="371"/>
      <c r="L213" s="371"/>
      <c r="M213" s="371"/>
      <c r="N213" s="371"/>
      <c r="O213" s="371"/>
      <c r="P213" s="371"/>
      <c r="Q213" s="371"/>
      <c r="R213" s="371"/>
      <c r="S213" s="371"/>
      <c r="T213" s="371"/>
      <c r="U213" s="371"/>
      <c r="V213" s="371"/>
      <c r="W213" s="371"/>
      <c r="X213" s="371"/>
      <c r="Y213" s="371"/>
      <c r="Z213" s="371"/>
      <c r="AA213" s="371"/>
      <c r="AB213" s="371"/>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A213" s="371"/>
      <c r="BB213" s="371"/>
      <c r="BC213" s="371"/>
      <c r="BD213" s="371"/>
      <c r="BE213" s="371"/>
      <c r="BF213" s="371"/>
      <c r="BG213" s="371"/>
      <c r="BI213" s="347" t="s">
        <v>1247</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71"/>
      <c r="I214" s="371"/>
      <c r="J214" s="371"/>
      <c r="K214" s="371"/>
      <c r="L214" s="371"/>
      <c r="M214" s="371"/>
      <c r="N214" s="371"/>
      <c r="O214" s="371"/>
      <c r="P214" s="371"/>
      <c r="Q214" s="371"/>
      <c r="R214" s="371"/>
      <c r="S214" s="371"/>
      <c r="T214" s="371"/>
      <c r="U214" s="371"/>
      <c r="V214" s="371"/>
      <c r="W214" s="371"/>
      <c r="X214" s="371"/>
      <c r="Y214" s="371"/>
      <c r="Z214" s="371"/>
      <c r="AA214" s="371"/>
      <c r="AB214" s="371"/>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A214" s="371"/>
      <c r="BB214" s="371"/>
      <c r="BC214" s="371"/>
      <c r="BD214" s="371"/>
      <c r="BE214" s="371"/>
      <c r="BF214" s="371"/>
      <c r="BG214" s="371"/>
      <c r="BI214" s="347" t="s">
        <v>1247</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71"/>
      <c r="I215" s="371"/>
      <c r="J215" s="371"/>
      <c r="K215" s="371"/>
      <c r="L215" s="371"/>
      <c r="M215" s="371"/>
      <c r="N215" s="371"/>
      <c r="O215" s="371"/>
      <c r="P215" s="371"/>
      <c r="Q215" s="371"/>
      <c r="R215" s="371"/>
      <c r="S215" s="371"/>
      <c r="T215" s="371"/>
      <c r="U215" s="371"/>
      <c r="V215" s="371"/>
      <c r="W215" s="371"/>
      <c r="X215" s="371"/>
      <c r="Y215" s="371"/>
      <c r="Z215" s="371"/>
      <c r="AA215" s="371"/>
      <c r="AB215" s="371"/>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A215" s="371"/>
      <c r="BB215" s="371"/>
      <c r="BC215" s="371"/>
      <c r="BD215" s="371"/>
      <c r="BE215" s="371"/>
      <c r="BF215" s="371"/>
      <c r="BG215" s="371"/>
      <c r="BI215" s="347" t="s">
        <v>1247</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71"/>
      <c r="I216" s="371"/>
      <c r="J216" s="371"/>
      <c r="K216" s="371"/>
      <c r="L216" s="371"/>
      <c r="M216" s="371"/>
      <c r="N216" s="371"/>
      <c r="O216" s="371"/>
      <c r="P216" s="371"/>
      <c r="Q216" s="371"/>
      <c r="R216" s="371"/>
      <c r="S216" s="371"/>
      <c r="T216" s="371"/>
      <c r="U216" s="371"/>
      <c r="V216" s="371"/>
      <c r="W216" s="371"/>
      <c r="X216" s="371"/>
      <c r="Y216" s="371"/>
      <c r="Z216" s="371"/>
      <c r="AA216" s="371"/>
      <c r="AB216" s="371"/>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A216" s="371"/>
      <c r="BB216" s="371"/>
      <c r="BC216" s="371"/>
      <c r="BD216" s="371"/>
      <c r="BE216" s="371"/>
      <c r="BF216" s="371"/>
      <c r="BG216" s="371"/>
      <c r="BI216" s="347" t="s">
        <v>1247</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71"/>
      <c r="I217" s="371"/>
      <c r="J217" s="371"/>
      <c r="K217" s="371"/>
      <c r="L217" s="371"/>
      <c r="M217" s="371"/>
      <c r="N217" s="371"/>
      <c r="O217" s="371"/>
      <c r="P217" s="371"/>
      <c r="Q217" s="371"/>
      <c r="R217" s="371"/>
      <c r="S217" s="371"/>
      <c r="T217" s="371"/>
      <c r="U217" s="371"/>
      <c r="V217" s="371"/>
      <c r="W217" s="371"/>
      <c r="X217" s="371"/>
      <c r="Y217" s="371"/>
      <c r="Z217" s="371"/>
      <c r="AA217" s="371"/>
      <c r="AB217" s="371"/>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A217" s="371"/>
      <c r="BB217" s="371"/>
      <c r="BC217" s="371"/>
      <c r="BD217" s="371"/>
      <c r="BE217" s="371"/>
      <c r="BF217" s="371"/>
      <c r="BG217" s="371"/>
      <c r="BI217" s="347" t="s">
        <v>1247</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71"/>
      <c r="I218" s="371"/>
      <c r="J218" s="371"/>
      <c r="K218" s="371"/>
      <c r="L218" s="371"/>
      <c r="M218" s="371"/>
      <c r="N218" s="371"/>
      <c r="O218" s="371"/>
      <c r="P218" s="371"/>
      <c r="Q218" s="371"/>
      <c r="R218" s="371"/>
      <c r="S218" s="371"/>
      <c r="T218" s="371"/>
      <c r="U218" s="371"/>
      <c r="V218" s="371"/>
      <c r="W218" s="371"/>
      <c r="X218" s="371"/>
      <c r="Y218" s="371"/>
      <c r="Z218" s="371"/>
      <c r="AA218" s="371"/>
      <c r="AB218" s="371"/>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A218" s="371"/>
      <c r="BB218" s="371"/>
      <c r="BC218" s="371"/>
      <c r="BD218" s="371"/>
      <c r="BE218" s="371"/>
      <c r="BF218" s="371"/>
      <c r="BG218" s="371"/>
      <c r="BI218" s="347" t="s">
        <v>1247</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71"/>
      <c r="I219" s="371"/>
      <c r="J219" s="371"/>
      <c r="K219" s="371"/>
      <c r="L219" s="371"/>
      <c r="M219" s="371"/>
      <c r="N219" s="371"/>
      <c r="O219" s="371"/>
      <c r="P219" s="371"/>
      <c r="Q219" s="371"/>
      <c r="R219" s="371"/>
      <c r="S219" s="371"/>
      <c r="T219" s="371"/>
      <c r="U219" s="371"/>
      <c r="V219" s="371"/>
      <c r="W219" s="371"/>
      <c r="X219" s="371"/>
      <c r="Y219" s="371"/>
      <c r="Z219" s="371"/>
      <c r="AA219" s="371"/>
      <c r="AB219" s="371"/>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A219" s="371"/>
      <c r="BB219" s="371"/>
      <c r="BC219" s="371"/>
      <c r="BD219" s="371"/>
      <c r="BE219" s="371"/>
      <c r="BF219" s="371"/>
      <c r="BG219" s="371"/>
      <c r="BI219" s="347" t="s">
        <v>1247</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71"/>
      <c r="I220" s="371"/>
      <c r="J220" s="371"/>
      <c r="K220" s="371"/>
      <c r="L220" s="371"/>
      <c r="M220" s="371"/>
      <c r="N220" s="371"/>
      <c r="O220" s="371"/>
      <c r="P220" s="371"/>
      <c r="Q220" s="371"/>
      <c r="R220" s="371"/>
      <c r="S220" s="371"/>
      <c r="T220" s="371"/>
      <c r="U220" s="371"/>
      <c r="V220" s="371"/>
      <c r="W220" s="371"/>
      <c r="X220" s="371"/>
      <c r="Y220" s="371"/>
      <c r="Z220" s="371"/>
      <c r="AA220" s="371"/>
      <c r="AB220" s="371"/>
      <c r="AC220" s="371"/>
      <c r="AD220" s="371"/>
      <c r="AE220" s="371"/>
      <c r="AF220" s="371"/>
      <c r="AG220" s="371"/>
      <c r="AH220" s="371"/>
      <c r="AI220" s="371"/>
      <c r="AJ220" s="371"/>
      <c r="AK220" s="371"/>
      <c r="AL220" s="371"/>
      <c r="AM220" s="371"/>
      <c r="AN220" s="371"/>
      <c r="AO220" s="371"/>
      <c r="AP220" s="371"/>
      <c r="AQ220" s="371"/>
      <c r="AR220" s="371"/>
      <c r="AS220" s="371"/>
      <c r="AT220" s="371"/>
      <c r="AU220" s="371"/>
      <c r="AV220" s="371"/>
      <c r="AW220" s="371"/>
      <c r="AX220" s="371"/>
      <c r="AY220" s="371"/>
      <c r="AZ220" s="371"/>
      <c r="BA220" s="371"/>
      <c r="BB220" s="371"/>
      <c r="BC220" s="371"/>
      <c r="BD220" s="371"/>
      <c r="BE220" s="371"/>
      <c r="BF220" s="371"/>
      <c r="BG220" s="371"/>
      <c r="BI220" s="347" t="s">
        <v>1247</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71"/>
      <c r="I221" s="371"/>
      <c r="J221" s="371"/>
      <c r="K221" s="371"/>
      <c r="L221" s="371"/>
      <c r="M221" s="371"/>
      <c r="N221" s="371"/>
      <c r="O221" s="371"/>
      <c r="P221" s="371"/>
      <c r="Q221" s="371"/>
      <c r="R221" s="371"/>
      <c r="S221" s="371"/>
      <c r="T221" s="371"/>
      <c r="U221" s="371"/>
      <c r="V221" s="371"/>
      <c r="W221" s="371"/>
      <c r="X221" s="371"/>
      <c r="Y221" s="371"/>
      <c r="Z221" s="371"/>
      <c r="AA221" s="371"/>
      <c r="AB221" s="371"/>
      <c r="AC221" s="371"/>
      <c r="AD221" s="371"/>
      <c r="AE221" s="371"/>
      <c r="AF221" s="371"/>
      <c r="AG221" s="371"/>
      <c r="AH221" s="371"/>
      <c r="AI221" s="371"/>
      <c r="AJ221" s="371"/>
      <c r="AK221" s="371"/>
      <c r="AL221" s="371"/>
      <c r="AM221" s="371"/>
      <c r="AN221" s="371"/>
      <c r="AO221" s="371"/>
      <c r="AP221" s="371"/>
      <c r="AQ221" s="371"/>
      <c r="AR221" s="371"/>
      <c r="AS221" s="371"/>
      <c r="AT221" s="371"/>
      <c r="AU221" s="371"/>
      <c r="AV221" s="371"/>
      <c r="AW221" s="371"/>
      <c r="AX221" s="371"/>
      <c r="AY221" s="371"/>
      <c r="AZ221" s="371"/>
      <c r="BA221" s="371"/>
      <c r="BB221" s="371"/>
      <c r="BC221" s="371"/>
      <c r="BD221" s="371"/>
      <c r="BE221" s="371"/>
      <c r="BF221" s="371"/>
      <c r="BG221" s="371"/>
      <c r="BI221" s="347" t="s">
        <v>1247</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71"/>
      <c r="I222" s="371"/>
      <c r="J222" s="371"/>
      <c r="K222" s="371"/>
      <c r="L222" s="371"/>
      <c r="M222" s="371"/>
      <c r="N222" s="371"/>
      <c r="O222" s="371"/>
      <c r="P222" s="371"/>
      <c r="Q222" s="371"/>
      <c r="R222" s="371"/>
      <c r="S222" s="371"/>
      <c r="T222" s="371"/>
      <c r="U222" s="371"/>
      <c r="V222" s="371"/>
      <c r="W222" s="371"/>
      <c r="X222" s="371"/>
      <c r="Y222" s="371"/>
      <c r="Z222" s="371"/>
      <c r="AA222" s="371"/>
      <c r="AB222" s="371"/>
      <c r="AC222" s="371"/>
      <c r="AD222" s="371"/>
      <c r="AE222" s="371"/>
      <c r="AF222" s="371"/>
      <c r="AG222" s="371"/>
      <c r="AH222" s="371"/>
      <c r="AI222" s="371"/>
      <c r="AJ222" s="371"/>
      <c r="AK222" s="371"/>
      <c r="AL222" s="371"/>
      <c r="AM222" s="371"/>
      <c r="AN222" s="371"/>
      <c r="AO222" s="371"/>
      <c r="AP222" s="371"/>
      <c r="AQ222" s="371"/>
      <c r="AR222" s="371"/>
      <c r="AS222" s="371"/>
      <c r="AT222" s="371"/>
      <c r="AU222" s="371"/>
      <c r="AV222" s="371"/>
      <c r="AW222" s="371"/>
      <c r="AX222" s="371"/>
      <c r="AY222" s="371"/>
      <c r="AZ222" s="371"/>
      <c r="BA222" s="371"/>
      <c r="BB222" s="371"/>
      <c r="BC222" s="371"/>
      <c r="BD222" s="371"/>
      <c r="BE222" s="371"/>
      <c r="BF222" s="371"/>
      <c r="BG222" s="371"/>
      <c r="BI222" s="347" t="s">
        <v>1247</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71"/>
      <c r="I223" s="371"/>
      <c r="J223" s="371"/>
      <c r="K223" s="371"/>
      <c r="L223" s="371"/>
      <c r="M223" s="371"/>
      <c r="N223" s="371"/>
      <c r="O223" s="371"/>
      <c r="P223" s="371"/>
      <c r="Q223" s="371"/>
      <c r="R223" s="371"/>
      <c r="S223" s="371"/>
      <c r="T223" s="371"/>
      <c r="U223" s="371"/>
      <c r="V223" s="371"/>
      <c r="W223" s="371"/>
      <c r="X223" s="371"/>
      <c r="Y223" s="371"/>
      <c r="Z223" s="371"/>
      <c r="AA223" s="371"/>
      <c r="AB223" s="371"/>
      <c r="AC223" s="371"/>
      <c r="AD223" s="371"/>
      <c r="AE223" s="371"/>
      <c r="AF223" s="371"/>
      <c r="AG223" s="371"/>
      <c r="AH223" s="371"/>
      <c r="AI223" s="371"/>
      <c r="AJ223" s="371"/>
      <c r="AK223" s="371"/>
      <c r="AL223" s="371"/>
      <c r="AM223" s="371"/>
      <c r="AN223" s="371"/>
      <c r="AO223" s="371"/>
      <c r="AP223" s="371"/>
      <c r="AQ223" s="371"/>
      <c r="AR223" s="371"/>
      <c r="AS223" s="371"/>
      <c r="AT223" s="371"/>
      <c r="AU223" s="371"/>
      <c r="AV223" s="371"/>
      <c r="AW223" s="371"/>
      <c r="AX223" s="371"/>
      <c r="AY223" s="371"/>
      <c r="AZ223" s="371"/>
      <c r="BA223" s="371"/>
      <c r="BB223" s="371"/>
      <c r="BC223" s="371"/>
      <c r="BD223" s="371"/>
      <c r="BE223" s="371"/>
      <c r="BF223" s="371"/>
      <c r="BG223" s="371"/>
      <c r="BI223" s="347" t="s">
        <v>1247</v>
      </c>
    </row>
    <row r="224" spans="2:61" x14ac:dyDescent="0.25">
      <c r="H224" s="348"/>
      <c r="I224" s="348"/>
      <c r="J224" s="348"/>
      <c r="K224" s="348"/>
      <c r="L224" s="348"/>
      <c r="M224" s="348"/>
      <c r="N224" s="348"/>
      <c r="O224" s="348"/>
      <c r="P224" s="348"/>
      <c r="Q224" s="348"/>
      <c r="R224" s="348"/>
      <c r="S224" s="348"/>
      <c r="T224" s="348"/>
      <c r="U224" s="348"/>
      <c r="V224" s="348"/>
      <c r="W224" s="348"/>
      <c r="X224" s="348"/>
      <c r="Y224" s="348"/>
      <c r="Z224" s="348"/>
      <c r="AA224" s="348"/>
      <c r="AB224" s="348"/>
      <c r="AC224" s="348"/>
      <c r="AD224" s="348"/>
      <c r="AE224" s="348"/>
      <c r="AF224" s="348"/>
      <c r="AG224" s="348"/>
      <c r="AH224" s="348"/>
      <c r="AI224" s="348"/>
      <c r="AJ224" s="348"/>
      <c r="AK224" s="348"/>
      <c r="AL224" s="348"/>
      <c r="AM224" s="348"/>
      <c r="AN224" s="348"/>
      <c r="AO224" s="348"/>
      <c r="AP224" s="348"/>
      <c r="AQ224" s="348"/>
      <c r="AR224" s="348"/>
      <c r="AS224" s="348"/>
      <c r="AT224" s="348"/>
      <c r="AU224" s="348"/>
      <c r="AV224" s="348"/>
      <c r="AW224" s="348"/>
      <c r="AX224" s="348"/>
      <c r="AY224" s="348"/>
      <c r="AZ224" s="348"/>
      <c r="BA224" s="348"/>
      <c r="BB224" s="348"/>
      <c r="BC224" s="348"/>
      <c r="BD224" s="348"/>
      <c r="BE224" s="348"/>
      <c r="BF224" s="348"/>
      <c r="BG224" s="348"/>
    </row>
    <row r="225" spans="8:59" x14ac:dyDescent="0.25">
      <c r="H225" s="348"/>
      <c r="I225" s="348"/>
      <c r="J225" s="348"/>
      <c r="K225" s="348"/>
      <c r="L225" s="348"/>
      <c r="M225" s="348"/>
      <c r="N225" s="348"/>
      <c r="O225" s="348"/>
      <c r="P225" s="348"/>
      <c r="Q225" s="348"/>
      <c r="R225" s="348"/>
      <c r="S225" s="348"/>
      <c r="T225" s="348"/>
      <c r="U225" s="348"/>
      <c r="V225" s="348"/>
      <c r="W225" s="348"/>
      <c r="X225" s="348"/>
      <c r="Y225" s="348"/>
      <c r="Z225" s="348"/>
      <c r="AA225" s="348"/>
      <c r="AB225" s="348"/>
      <c r="AC225" s="348"/>
      <c r="AD225" s="348"/>
      <c r="AE225" s="348"/>
      <c r="AF225" s="348"/>
      <c r="AG225" s="348"/>
      <c r="AH225" s="348"/>
      <c r="AI225" s="348"/>
      <c r="AJ225" s="348"/>
      <c r="AK225" s="348"/>
      <c r="AL225" s="348"/>
      <c r="AM225" s="348"/>
      <c r="AN225" s="348"/>
      <c r="AO225" s="348"/>
      <c r="AP225" s="348"/>
      <c r="AQ225" s="348"/>
      <c r="AR225" s="348"/>
      <c r="AS225" s="348"/>
      <c r="AT225" s="348"/>
      <c r="AU225" s="348"/>
      <c r="AV225" s="348"/>
      <c r="AW225" s="348"/>
      <c r="AX225" s="348"/>
      <c r="AY225" s="348"/>
      <c r="AZ225" s="348"/>
      <c r="BA225" s="348"/>
      <c r="BB225" s="348"/>
      <c r="BC225" s="348"/>
      <c r="BD225" s="348"/>
      <c r="BE225" s="348"/>
      <c r="BF225" s="348"/>
      <c r="BG225" s="348"/>
    </row>
    <row r="226" spans="8:59" x14ac:dyDescent="0.25">
      <c r="H226" s="348"/>
      <c r="I226" s="348"/>
      <c r="J226" s="348"/>
      <c r="K226" s="348"/>
      <c r="L226" s="348"/>
      <c r="M226" s="348"/>
      <c r="N226" s="348"/>
      <c r="O226" s="348"/>
      <c r="P226" s="348"/>
      <c r="Q226" s="348"/>
      <c r="R226" s="348"/>
      <c r="S226" s="348"/>
      <c r="T226" s="348"/>
      <c r="U226" s="348"/>
      <c r="V226" s="348"/>
      <c r="W226" s="348"/>
      <c r="X226" s="348"/>
      <c r="Y226" s="348"/>
      <c r="Z226" s="348"/>
      <c r="AA226" s="348"/>
      <c r="AB226" s="348"/>
      <c r="AC226" s="348"/>
      <c r="AD226" s="348"/>
      <c r="AE226" s="348"/>
      <c r="AF226" s="348"/>
      <c r="AG226" s="348"/>
      <c r="AH226" s="348"/>
      <c r="AI226" s="348"/>
      <c r="AJ226" s="348"/>
      <c r="AK226" s="348"/>
      <c r="AL226" s="348"/>
      <c r="AM226" s="348"/>
      <c r="AN226" s="348"/>
      <c r="AO226" s="348"/>
      <c r="AP226" s="348"/>
      <c r="AQ226" s="348"/>
      <c r="AR226" s="348"/>
      <c r="AS226" s="348"/>
      <c r="AT226" s="348"/>
      <c r="AU226" s="348"/>
      <c r="AV226" s="348"/>
      <c r="AW226" s="348"/>
      <c r="AX226" s="348"/>
      <c r="AY226" s="348"/>
      <c r="AZ226" s="348"/>
      <c r="BA226" s="348"/>
      <c r="BB226" s="348"/>
      <c r="BC226" s="348"/>
      <c r="BD226" s="348"/>
      <c r="BE226" s="348"/>
      <c r="BF226" s="348"/>
      <c r="BG226" s="348"/>
    </row>
    <row r="227" spans="8:59" x14ac:dyDescent="0.25">
      <c r="H227" s="348"/>
      <c r="I227" s="348"/>
      <c r="J227" s="348"/>
      <c r="K227" s="348"/>
      <c r="L227" s="348"/>
      <c r="M227" s="348"/>
      <c r="N227" s="348"/>
      <c r="O227" s="348"/>
      <c r="P227" s="348"/>
      <c r="Q227" s="348"/>
      <c r="R227" s="348"/>
      <c r="S227" s="348"/>
      <c r="T227" s="348"/>
      <c r="U227" s="348"/>
      <c r="V227" s="348"/>
      <c r="W227" s="348"/>
      <c r="X227" s="348"/>
      <c r="Y227" s="348"/>
      <c r="Z227" s="348"/>
      <c r="AA227" s="348"/>
      <c r="AB227" s="348"/>
      <c r="AC227" s="348"/>
      <c r="AD227" s="348"/>
      <c r="AE227" s="348"/>
      <c r="AF227" s="348"/>
      <c r="AG227" s="348"/>
      <c r="AH227" s="348"/>
      <c r="AI227" s="348"/>
      <c r="AJ227" s="348"/>
      <c r="AK227" s="348"/>
      <c r="AL227" s="348"/>
      <c r="AM227" s="348"/>
      <c r="AN227" s="348"/>
      <c r="AO227" s="348"/>
      <c r="AP227" s="348"/>
      <c r="AQ227" s="348"/>
      <c r="AR227" s="348"/>
      <c r="AS227" s="348"/>
      <c r="AT227" s="348"/>
      <c r="AU227" s="348"/>
      <c r="AV227" s="348"/>
      <c r="AW227" s="348"/>
      <c r="AX227" s="348"/>
      <c r="AY227" s="348"/>
      <c r="AZ227" s="348"/>
      <c r="BA227" s="348"/>
      <c r="BB227" s="348"/>
      <c r="BC227" s="348"/>
      <c r="BD227" s="348"/>
      <c r="BE227" s="348"/>
      <c r="BF227" s="348"/>
      <c r="BG227" s="348"/>
    </row>
    <row r="228" spans="8:59" x14ac:dyDescent="0.25">
      <c r="H228" s="348"/>
      <c r="I228" s="348"/>
      <c r="J228" s="348"/>
      <c r="K228" s="348"/>
      <c r="L228" s="348"/>
      <c r="M228" s="348"/>
      <c r="N228" s="348"/>
      <c r="O228" s="348"/>
      <c r="P228" s="348"/>
      <c r="Q228" s="348"/>
      <c r="R228" s="348"/>
      <c r="S228" s="348"/>
      <c r="T228" s="348"/>
      <c r="U228" s="348"/>
      <c r="V228" s="348"/>
      <c r="W228" s="348"/>
      <c r="X228" s="348"/>
      <c r="Y228" s="348"/>
      <c r="Z228" s="348"/>
      <c r="AA228" s="348"/>
      <c r="AB228" s="348"/>
      <c r="AC228" s="348"/>
      <c r="AD228" s="348"/>
      <c r="AE228" s="348"/>
      <c r="AF228" s="348"/>
      <c r="AG228" s="348"/>
      <c r="AH228" s="348"/>
      <c r="AI228" s="348"/>
      <c r="AJ228" s="348"/>
      <c r="AK228" s="348"/>
      <c r="AL228" s="348"/>
      <c r="AM228" s="348"/>
      <c r="AN228" s="348"/>
      <c r="AO228" s="348"/>
      <c r="AP228" s="348"/>
      <c r="AQ228" s="348"/>
      <c r="AR228" s="348"/>
      <c r="AS228" s="348"/>
      <c r="AT228" s="348"/>
      <c r="AU228" s="348"/>
      <c r="AV228" s="348"/>
      <c r="AW228" s="348"/>
      <c r="AX228" s="348"/>
      <c r="AY228" s="348"/>
      <c r="AZ228" s="348"/>
      <c r="BA228" s="348"/>
      <c r="BB228" s="348"/>
      <c r="BC228" s="348"/>
      <c r="BD228" s="348"/>
      <c r="BE228" s="348"/>
      <c r="BF228" s="348"/>
      <c r="BG228" s="348"/>
    </row>
    <row r="229" spans="8:59" x14ac:dyDescent="0.25">
      <c r="H229" s="348"/>
      <c r="I229" s="348"/>
      <c r="J229" s="348"/>
      <c r="K229" s="348"/>
      <c r="L229" s="348"/>
      <c r="M229" s="348"/>
      <c r="N229" s="348"/>
      <c r="O229" s="348"/>
      <c r="P229" s="348"/>
      <c r="Q229" s="348"/>
      <c r="R229" s="348"/>
      <c r="S229" s="348"/>
      <c r="T229" s="348"/>
      <c r="U229" s="348"/>
      <c r="V229" s="348"/>
      <c r="W229" s="348"/>
      <c r="X229" s="348"/>
      <c r="Y229" s="348"/>
      <c r="Z229" s="348"/>
      <c r="AA229" s="348"/>
      <c r="AB229" s="348"/>
      <c r="AC229" s="348"/>
      <c r="AD229" s="348"/>
      <c r="AE229" s="348"/>
      <c r="AF229" s="348"/>
      <c r="AG229" s="348"/>
      <c r="AH229" s="348"/>
      <c r="AI229" s="348"/>
      <c r="AJ229" s="348"/>
      <c r="AK229" s="348"/>
      <c r="AL229" s="348"/>
      <c r="AM229" s="348"/>
      <c r="AN229" s="348"/>
      <c r="AO229" s="348"/>
      <c r="AP229" s="348"/>
      <c r="AQ229" s="348"/>
      <c r="AR229" s="348"/>
      <c r="AS229" s="348"/>
      <c r="AT229" s="348"/>
      <c r="AU229" s="348"/>
      <c r="AV229" s="348"/>
      <c r="AW229" s="348"/>
      <c r="AX229" s="348"/>
      <c r="AY229" s="348"/>
      <c r="AZ229" s="348"/>
      <c r="BA229" s="348"/>
      <c r="BB229" s="348"/>
      <c r="BC229" s="348"/>
      <c r="BD229" s="348"/>
      <c r="BE229" s="348"/>
      <c r="BF229" s="348"/>
      <c r="BG229" s="348"/>
    </row>
    <row r="230" spans="8:59" x14ac:dyDescent="0.25">
      <c r="H230" s="348"/>
      <c r="I230" s="348"/>
      <c r="J230" s="348"/>
      <c r="K230" s="348"/>
      <c r="L230" s="348"/>
      <c r="M230" s="348"/>
      <c r="N230" s="348"/>
      <c r="O230" s="348"/>
      <c r="P230" s="348"/>
      <c r="Q230" s="348"/>
      <c r="R230" s="348"/>
      <c r="S230" s="348"/>
      <c r="T230" s="348"/>
      <c r="U230" s="348"/>
      <c r="V230" s="348"/>
      <c r="W230" s="348"/>
      <c r="X230" s="348"/>
      <c r="Y230" s="348"/>
      <c r="Z230" s="348"/>
      <c r="AA230" s="348"/>
      <c r="AB230" s="348"/>
      <c r="AC230" s="348"/>
      <c r="AD230" s="348"/>
      <c r="AE230" s="348"/>
      <c r="AF230" s="348"/>
      <c r="AG230" s="348"/>
      <c r="AH230" s="348"/>
      <c r="AI230" s="348"/>
      <c r="AJ230" s="348"/>
      <c r="AK230" s="348"/>
      <c r="AL230" s="348"/>
      <c r="AM230" s="348"/>
      <c r="AN230" s="348"/>
      <c r="AO230" s="348"/>
      <c r="AP230" s="348"/>
      <c r="AQ230" s="348"/>
      <c r="AR230" s="348"/>
      <c r="AS230" s="348"/>
      <c r="AT230" s="348"/>
      <c r="AU230" s="348"/>
      <c r="AV230" s="348"/>
      <c r="AW230" s="348"/>
      <c r="AX230" s="348"/>
      <c r="AY230" s="348"/>
      <c r="AZ230" s="348"/>
      <c r="BA230" s="348"/>
      <c r="BB230" s="348"/>
      <c r="BC230" s="348"/>
      <c r="BD230" s="348"/>
      <c r="BE230" s="348"/>
      <c r="BF230" s="348"/>
      <c r="BG230" s="348"/>
    </row>
    <row r="231" spans="8:59" x14ac:dyDescent="0.25">
      <c r="H231" s="348"/>
      <c r="I231" s="348"/>
      <c r="J231" s="348"/>
      <c r="K231" s="348"/>
      <c r="L231" s="348"/>
      <c r="M231" s="348"/>
      <c r="N231" s="348"/>
      <c r="O231" s="348"/>
      <c r="P231" s="348"/>
      <c r="Q231" s="348"/>
      <c r="R231" s="348"/>
      <c r="S231" s="348"/>
      <c r="T231" s="348"/>
      <c r="U231" s="348"/>
      <c r="V231" s="348"/>
      <c r="W231" s="348"/>
      <c r="X231" s="348"/>
      <c r="Y231" s="348"/>
      <c r="Z231" s="348"/>
      <c r="AA231" s="348"/>
      <c r="AB231" s="348"/>
      <c r="AC231" s="348"/>
      <c r="AD231" s="348"/>
      <c r="AE231" s="348"/>
      <c r="AF231" s="348"/>
      <c r="AG231" s="348"/>
      <c r="AH231" s="348"/>
      <c r="AI231" s="348"/>
      <c r="AJ231" s="348"/>
      <c r="AK231" s="348"/>
      <c r="AL231" s="348"/>
      <c r="AM231" s="348"/>
      <c r="AN231" s="348"/>
      <c r="AO231" s="348"/>
      <c r="AP231" s="348"/>
      <c r="AQ231" s="348"/>
      <c r="AR231" s="348"/>
      <c r="AS231" s="348"/>
      <c r="AT231" s="348"/>
      <c r="AU231" s="348"/>
      <c r="AV231" s="348"/>
      <c r="AW231" s="348"/>
      <c r="AX231" s="348"/>
      <c r="AY231" s="348"/>
      <c r="AZ231" s="348"/>
      <c r="BA231" s="348"/>
      <c r="BB231" s="348"/>
      <c r="BC231" s="348"/>
      <c r="BD231" s="348"/>
      <c r="BE231" s="348"/>
      <c r="BF231" s="348"/>
      <c r="BG231" s="348"/>
    </row>
    <row r="232" spans="8:59" x14ac:dyDescent="0.25">
      <c r="H232" s="348"/>
      <c r="I232" s="348"/>
      <c r="J232" s="348"/>
      <c r="K232" s="348"/>
      <c r="L232" s="348"/>
      <c r="M232" s="348"/>
      <c r="N232" s="348"/>
      <c r="O232" s="348"/>
      <c r="P232" s="348"/>
      <c r="Q232" s="348"/>
      <c r="R232" s="348"/>
      <c r="S232" s="348"/>
      <c r="T232" s="348"/>
      <c r="U232" s="348"/>
      <c r="V232" s="348"/>
      <c r="W232" s="348"/>
      <c r="X232" s="348"/>
      <c r="Y232" s="348"/>
      <c r="Z232" s="348"/>
      <c r="AA232" s="348"/>
      <c r="AB232" s="348"/>
      <c r="AC232" s="348"/>
      <c r="AD232" s="348"/>
      <c r="AE232" s="348"/>
      <c r="AF232" s="348"/>
      <c r="AG232" s="348"/>
      <c r="AH232" s="348"/>
      <c r="AI232" s="348"/>
      <c r="AJ232" s="348"/>
      <c r="AK232" s="348"/>
      <c r="AL232" s="348"/>
      <c r="AM232" s="348"/>
      <c r="AN232" s="348"/>
      <c r="AO232" s="348"/>
      <c r="AP232" s="348"/>
      <c r="AQ232" s="348"/>
      <c r="AR232" s="348"/>
      <c r="AS232" s="348"/>
      <c r="AT232" s="348"/>
      <c r="AU232" s="348"/>
      <c r="AV232" s="348"/>
      <c r="AW232" s="348"/>
      <c r="AX232" s="348"/>
      <c r="AY232" s="348"/>
      <c r="AZ232" s="348"/>
      <c r="BA232" s="348"/>
      <c r="BB232" s="348"/>
      <c r="BC232" s="348"/>
      <c r="BD232" s="348"/>
      <c r="BE232" s="348"/>
      <c r="BF232" s="348"/>
      <c r="BG232" s="348"/>
    </row>
    <row r="233" spans="8:59" x14ac:dyDescent="0.25">
      <c r="H233" s="348"/>
      <c r="I233" s="348"/>
      <c r="J233" s="348"/>
      <c r="K233" s="348"/>
      <c r="L233" s="348"/>
      <c r="M233" s="348"/>
      <c r="N233" s="348"/>
      <c r="O233" s="348"/>
      <c r="P233" s="348"/>
      <c r="Q233" s="348"/>
      <c r="R233" s="348"/>
      <c r="S233" s="348"/>
      <c r="T233" s="348"/>
      <c r="U233" s="348"/>
      <c r="V233" s="348"/>
      <c r="W233" s="348"/>
      <c r="X233" s="348"/>
      <c r="Y233" s="348"/>
      <c r="Z233" s="348"/>
      <c r="AA233" s="348"/>
      <c r="AB233" s="348"/>
      <c r="AC233" s="348"/>
      <c r="AD233" s="348"/>
      <c r="AE233" s="348"/>
      <c r="AF233" s="348"/>
      <c r="AG233" s="348"/>
      <c r="AH233" s="348"/>
      <c r="AI233" s="348"/>
      <c r="AJ233" s="348"/>
      <c r="AK233" s="348"/>
      <c r="AL233" s="348"/>
      <c r="AM233" s="348"/>
      <c r="AN233" s="348"/>
      <c r="AO233" s="348"/>
      <c r="AP233" s="348"/>
      <c r="AQ233" s="348"/>
      <c r="AR233" s="348"/>
      <c r="AS233" s="348"/>
      <c r="AT233" s="348"/>
      <c r="AU233" s="348"/>
      <c r="AV233" s="348"/>
      <c r="AW233" s="348"/>
      <c r="AX233" s="348"/>
      <c r="AY233" s="348"/>
      <c r="AZ233" s="348"/>
      <c r="BA233" s="348"/>
      <c r="BB233" s="348"/>
      <c r="BC233" s="348"/>
      <c r="BD233" s="348"/>
      <c r="BE233" s="348"/>
      <c r="BF233" s="348"/>
      <c r="BG233" s="348"/>
    </row>
    <row r="234" spans="8:59" x14ac:dyDescent="0.25">
      <c r="H234" s="348"/>
      <c r="I234" s="348"/>
      <c r="J234" s="348"/>
      <c r="K234" s="348"/>
      <c r="L234" s="348"/>
      <c r="M234" s="348"/>
      <c r="N234" s="348"/>
      <c r="O234" s="348"/>
      <c r="P234" s="348"/>
      <c r="Q234" s="348"/>
      <c r="R234" s="348"/>
      <c r="S234" s="348"/>
      <c r="T234" s="348"/>
      <c r="U234" s="348"/>
      <c r="V234" s="348"/>
      <c r="W234" s="348"/>
      <c r="X234" s="348"/>
      <c r="Y234" s="348"/>
      <c r="Z234" s="348"/>
      <c r="AA234" s="348"/>
      <c r="AB234" s="348"/>
      <c r="AC234" s="348"/>
      <c r="AD234" s="348"/>
      <c r="AE234" s="348"/>
      <c r="AF234" s="348"/>
      <c r="AG234" s="348"/>
      <c r="AH234" s="348"/>
      <c r="AI234" s="348"/>
      <c r="AJ234" s="348"/>
      <c r="AK234" s="348"/>
      <c r="AL234" s="348"/>
      <c r="AM234" s="348"/>
      <c r="AN234" s="348"/>
      <c r="AO234" s="348"/>
      <c r="AP234" s="348"/>
      <c r="AQ234" s="348"/>
      <c r="AR234" s="348"/>
      <c r="AS234" s="348"/>
      <c r="AT234" s="348"/>
      <c r="AU234" s="348"/>
      <c r="AV234" s="348"/>
      <c r="AW234" s="348"/>
      <c r="AX234" s="348"/>
      <c r="AY234" s="348"/>
      <c r="AZ234" s="348"/>
      <c r="BA234" s="348"/>
      <c r="BB234" s="348"/>
      <c r="BC234" s="348"/>
      <c r="BD234" s="348"/>
      <c r="BE234" s="348"/>
      <c r="BF234" s="348"/>
      <c r="BG234" s="348"/>
    </row>
    <row r="235" spans="8:59" x14ac:dyDescent="0.25">
      <c r="H235" s="348"/>
      <c r="I235" s="348"/>
      <c r="J235" s="348"/>
      <c r="K235" s="348"/>
      <c r="L235" s="348"/>
      <c r="M235" s="348"/>
      <c r="N235" s="348"/>
      <c r="O235" s="348"/>
      <c r="P235" s="348"/>
      <c r="Q235" s="348"/>
      <c r="R235" s="348"/>
      <c r="S235" s="348"/>
      <c r="T235" s="348"/>
      <c r="U235" s="348"/>
      <c r="V235" s="348"/>
      <c r="W235" s="348"/>
      <c r="X235" s="348"/>
      <c r="Y235" s="348"/>
      <c r="Z235" s="348"/>
      <c r="AA235" s="348"/>
      <c r="AB235" s="348"/>
      <c r="AC235" s="348"/>
      <c r="AD235" s="348"/>
      <c r="AE235" s="348"/>
      <c r="AF235" s="348"/>
      <c r="AG235" s="348"/>
      <c r="AH235" s="348"/>
      <c r="AI235" s="348"/>
      <c r="AJ235" s="348"/>
      <c r="AK235" s="348"/>
      <c r="AL235" s="348"/>
      <c r="AM235" s="348"/>
      <c r="AN235" s="348"/>
      <c r="AO235" s="348"/>
      <c r="AP235" s="348"/>
      <c r="AQ235" s="348"/>
      <c r="AR235" s="348"/>
      <c r="AS235" s="348"/>
      <c r="AT235" s="348"/>
      <c r="AU235" s="348"/>
      <c r="AV235" s="348"/>
      <c r="AW235" s="348"/>
      <c r="AX235" s="348"/>
      <c r="AY235" s="348"/>
      <c r="AZ235" s="348"/>
      <c r="BA235" s="348"/>
      <c r="BB235" s="348"/>
      <c r="BC235" s="348"/>
      <c r="BD235" s="348"/>
      <c r="BE235" s="348"/>
      <c r="BF235" s="348"/>
      <c r="BG235" s="348"/>
    </row>
    <row r="236" spans="8:59" x14ac:dyDescent="0.25">
      <c r="H236" s="348"/>
      <c r="I236" s="348"/>
      <c r="J236" s="348"/>
      <c r="K236" s="348"/>
      <c r="L236" s="348"/>
      <c r="M236" s="348"/>
      <c r="N236" s="348"/>
      <c r="O236" s="348"/>
      <c r="P236" s="348"/>
      <c r="Q236" s="348"/>
      <c r="R236" s="348"/>
      <c r="S236" s="348"/>
      <c r="T236" s="348"/>
      <c r="U236" s="348"/>
      <c r="V236" s="348"/>
      <c r="W236" s="348"/>
      <c r="X236" s="348"/>
      <c r="Y236" s="348"/>
      <c r="Z236" s="348"/>
      <c r="AA236" s="348"/>
      <c r="AB236" s="348"/>
      <c r="AC236" s="348"/>
      <c r="AD236" s="348"/>
      <c r="AE236" s="348"/>
      <c r="AF236" s="348"/>
      <c r="AG236" s="348"/>
      <c r="AH236" s="348"/>
      <c r="AI236" s="348"/>
      <c r="AJ236" s="348"/>
      <c r="AK236" s="348"/>
      <c r="AL236" s="348"/>
      <c r="AM236" s="348"/>
      <c r="AN236" s="348"/>
      <c r="AO236" s="348"/>
      <c r="AP236" s="348"/>
      <c r="AQ236" s="348"/>
      <c r="AR236" s="348"/>
      <c r="AS236" s="348"/>
      <c r="AT236" s="348"/>
      <c r="AU236" s="348"/>
      <c r="AV236" s="348"/>
      <c r="AW236" s="348"/>
      <c r="AX236" s="348"/>
      <c r="AY236" s="348"/>
      <c r="AZ236" s="348"/>
      <c r="BA236" s="348"/>
      <c r="BB236" s="348"/>
      <c r="BC236" s="348"/>
      <c r="BD236" s="348"/>
      <c r="BE236" s="348"/>
      <c r="BF236" s="348"/>
      <c r="BG236" s="348"/>
    </row>
    <row r="237" spans="8:59" x14ac:dyDescent="0.25">
      <c r="H237" s="348"/>
      <c r="I237" s="348"/>
      <c r="J237" s="348"/>
      <c r="K237" s="348"/>
      <c r="L237" s="348"/>
      <c r="M237" s="348"/>
      <c r="N237" s="348"/>
      <c r="O237" s="348"/>
      <c r="P237" s="348"/>
      <c r="Q237" s="348"/>
      <c r="R237" s="348"/>
      <c r="S237" s="348"/>
      <c r="T237" s="348"/>
      <c r="U237" s="348"/>
      <c r="V237" s="348"/>
      <c r="W237" s="348"/>
      <c r="X237" s="348"/>
      <c r="Y237" s="348"/>
      <c r="Z237" s="348"/>
      <c r="AA237" s="348"/>
      <c r="AB237" s="348"/>
      <c r="AC237" s="348"/>
      <c r="AD237" s="348"/>
      <c r="AE237" s="348"/>
      <c r="AF237" s="348"/>
      <c r="AG237" s="348"/>
      <c r="AH237" s="348"/>
      <c r="AI237" s="348"/>
      <c r="AJ237" s="348"/>
      <c r="AK237" s="348"/>
      <c r="AL237" s="348"/>
      <c r="AM237" s="348"/>
      <c r="AN237" s="348"/>
      <c r="AO237" s="348"/>
      <c r="AP237" s="348"/>
      <c r="AQ237" s="348"/>
      <c r="AR237" s="348"/>
      <c r="AS237" s="348"/>
      <c r="AT237" s="348"/>
      <c r="AU237" s="348"/>
      <c r="AV237" s="348"/>
      <c r="AW237" s="348"/>
      <c r="AX237" s="348"/>
      <c r="AY237" s="348"/>
      <c r="AZ237" s="348"/>
      <c r="BA237" s="348"/>
      <c r="BB237" s="348"/>
      <c r="BC237" s="348"/>
      <c r="BD237" s="348"/>
      <c r="BE237" s="348"/>
      <c r="BF237" s="348"/>
      <c r="BG237" s="348"/>
    </row>
    <row r="238" spans="8:59" x14ac:dyDescent="0.25">
      <c r="H238" s="348"/>
      <c r="I238" s="348"/>
      <c r="J238" s="348"/>
      <c r="K238" s="348"/>
      <c r="L238" s="348"/>
      <c r="M238" s="348"/>
      <c r="N238" s="348"/>
      <c r="O238" s="348"/>
      <c r="P238" s="348"/>
      <c r="Q238" s="348"/>
      <c r="R238" s="348"/>
      <c r="S238" s="348"/>
      <c r="T238" s="348"/>
      <c r="U238" s="348"/>
      <c r="V238" s="348"/>
      <c r="W238" s="348"/>
      <c r="X238" s="348"/>
      <c r="Y238" s="348"/>
      <c r="Z238" s="348"/>
      <c r="AA238" s="348"/>
      <c r="AB238" s="348"/>
      <c r="AC238" s="348"/>
      <c r="AD238" s="348"/>
      <c r="AE238" s="348"/>
      <c r="AF238" s="348"/>
      <c r="AG238" s="348"/>
      <c r="AH238" s="348"/>
      <c r="AI238" s="348"/>
      <c r="AJ238" s="348"/>
      <c r="AK238" s="348"/>
      <c r="AL238" s="348"/>
      <c r="AM238" s="348"/>
      <c r="AN238" s="348"/>
      <c r="AO238" s="348"/>
      <c r="AP238" s="348"/>
      <c r="AQ238" s="348"/>
      <c r="AR238" s="348"/>
      <c r="AS238" s="348"/>
      <c r="AT238" s="348"/>
      <c r="AU238" s="348"/>
      <c r="AV238" s="348"/>
      <c r="AW238" s="348"/>
      <c r="AX238" s="348"/>
      <c r="AY238" s="348"/>
      <c r="AZ238" s="348"/>
      <c r="BA238" s="348"/>
      <c r="BB238" s="348"/>
      <c r="BC238" s="348"/>
      <c r="BD238" s="348"/>
      <c r="BE238" s="348"/>
      <c r="BF238" s="348"/>
      <c r="BG238" s="348"/>
    </row>
    <row r="239" spans="8:59" x14ac:dyDescent="0.25">
      <c r="H239" s="348"/>
      <c r="I239" s="348"/>
      <c r="J239" s="348"/>
      <c r="K239" s="348"/>
      <c r="L239" s="348"/>
      <c r="M239" s="348"/>
      <c r="N239" s="348"/>
      <c r="O239" s="348"/>
      <c r="P239" s="348"/>
      <c r="Q239" s="348"/>
      <c r="R239" s="348"/>
      <c r="S239" s="348"/>
      <c r="T239" s="348"/>
      <c r="U239" s="348"/>
      <c r="V239" s="348"/>
      <c r="W239" s="348"/>
      <c r="X239" s="348"/>
      <c r="Y239" s="348"/>
      <c r="Z239" s="348"/>
      <c r="AA239" s="348"/>
      <c r="AB239" s="348"/>
      <c r="AC239" s="348"/>
      <c r="AD239" s="348"/>
      <c r="AE239" s="348"/>
      <c r="AF239" s="348"/>
      <c r="AG239" s="348"/>
      <c r="AH239" s="348"/>
      <c r="AI239" s="348"/>
      <c r="AJ239" s="348"/>
      <c r="AK239" s="348"/>
      <c r="AL239" s="348"/>
      <c r="AM239" s="348"/>
      <c r="AN239" s="348"/>
      <c r="AO239" s="348"/>
      <c r="AP239" s="348"/>
      <c r="AQ239" s="348"/>
      <c r="AR239" s="348"/>
      <c r="AS239" s="348"/>
      <c r="AT239" s="348"/>
      <c r="AU239" s="348"/>
      <c r="AV239" s="348"/>
      <c r="AW239" s="348"/>
      <c r="AX239" s="348"/>
      <c r="AY239" s="348"/>
      <c r="AZ239" s="348"/>
      <c r="BA239" s="348"/>
      <c r="BB239" s="348"/>
      <c r="BC239" s="348"/>
      <c r="BD239" s="348"/>
      <c r="BE239" s="348"/>
      <c r="BF239" s="348"/>
      <c r="BG239" s="348"/>
    </row>
    <row r="240" spans="8:59" x14ac:dyDescent="0.25">
      <c r="H240" s="348"/>
      <c r="I240" s="348"/>
      <c r="J240" s="348"/>
      <c r="K240" s="348"/>
      <c r="L240" s="348"/>
      <c r="M240" s="348"/>
      <c r="N240" s="348"/>
      <c r="O240" s="348"/>
      <c r="P240" s="348"/>
      <c r="Q240" s="348"/>
      <c r="R240" s="348"/>
      <c r="S240" s="348"/>
      <c r="T240" s="348"/>
      <c r="U240" s="348"/>
      <c r="V240" s="348"/>
      <c r="W240" s="348"/>
      <c r="X240" s="348"/>
      <c r="Y240" s="348"/>
      <c r="Z240" s="348"/>
      <c r="AA240" s="348"/>
      <c r="AB240" s="348"/>
      <c r="AC240" s="348"/>
      <c r="AD240" s="348"/>
      <c r="AE240" s="348"/>
      <c r="AF240" s="348"/>
      <c r="AG240" s="348"/>
      <c r="AH240" s="348"/>
      <c r="AI240" s="348"/>
      <c r="AJ240" s="348"/>
      <c r="AK240" s="348"/>
      <c r="AL240" s="348"/>
      <c r="AM240" s="348"/>
      <c r="AN240" s="348"/>
      <c r="AO240" s="348"/>
      <c r="AP240" s="348"/>
      <c r="AQ240" s="348"/>
      <c r="AR240" s="348"/>
      <c r="AS240" s="348"/>
      <c r="AT240" s="348"/>
      <c r="AU240" s="348"/>
      <c r="AV240" s="348"/>
      <c r="AW240" s="348"/>
      <c r="AX240" s="348"/>
      <c r="AY240" s="348"/>
      <c r="AZ240" s="348"/>
      <c r="BA240" s="348"/>
      <c r="BB240" s="348"/>
      <c r="BC240" s="348"/>
      <c r="BD240" s="348"/>
      <c r="BE240" s="348"/>
      <c r="BF240" s="348"/>
      <c r="BG240" s="348"/>
    </row>
    <row r="241" spans="8:59" x14ac:dyDescent="0.25">
      <c r="H241" s="348"/>
      <c r="I241" s="348"/>
      <c r="J241" s="348"/>
      <c r="K241" s="348"/>
      <c r="L241" s="348"/>
      <c r="M241" s="348"/>
      <c r="N241" s="348"/>
      <c r="O241" s="348"/>
      <c r="P241" s="348"/>
      <c r="Q241" s="348"/>
      <c r="R241" s="348"/>
      <c r="S241" s="348"/>
      <c r="T241" s="348"/>
      <c r="U241" s="348"/>
      <c r="V241" s="348"/>
      <c r="W241" s="348"/>
      <c r="X241" s="348"/>
      <c r="Y241" s="348"/>
      <c r="Z241" s="348"/>
      <c r="AA241" s="348"/>
      <c r="AB241" s="348"/>
      <c r="AC241" s="348"/>
      <c r="AD241" s="348"/>
      <c r="AE241" s="348"/>
      <c r="AF241" s="348"/>
      <c r="AG241" s="348"/>
      <c r="AH241" s="348"/>
      <c r="AI241" s="348"/>
      <c r="AJ241" s="348"/>
      <c r="AK241" s="348"/>
      <c r="AL241" s="348"/>
      <c r="AM241" s="348"/>
      <c r="AN241" s="348"/>
      <c r="AO241" s="348"/>
      <c r="AP241" s="348"/>
      <c r="AQ241" s="348"/>
      <c r="AR241" s="348"/>
      <c r="AS241" s="348"/>
      <c r="AT241" s="348"/>
      <c r="AU241" s="348"/>
      <c r="AV241" s="348"/>
      <c r="AW241" s="348"/>
      <c r="AX241" s="348"/>
      <c r="AY241" s="348"/>
      <c r="AZ241" s="348"/>
      <c r="BA241" s="348"/>
      <c r="BB241" s="348"/>
      <c r="BC241" s="348"/>
      <c r="BD241" s="348"/>
      <c r="BE241" s="348"/>
      <c r="BF241" s="348"/>
      <c r="BG241" s="348"/>
    </row>
    <row r="242" spans="8:59" x14ac:dyDescent="0.25">
      <c r="H242" s="348"/>
      <c r="I242" s="348"/>
      <c r="J242" s="348"/>
      <c r="K242" s="348"/>
      <c r="L242" s="348"/>
      <c r="M242" s="348"/>
      <c r="N242" s="348"/>
      <c r="O242" s="348"/>
      <c r="P242" s="348"/>
      <c r="Q242" s="348"/>
      <c r="R242" s="348"/>
      <c r="S242" s="348"/>
      <c r="T242" s="348"/>
      <c r="U242" s="348"/>
      <c r="V242" s="348"/>
      <c r="W242" s="348"/>
      <c r="X242" s="348"/>
      <c r="Y242" s="348"/>
      <c r="Z242" s="348"/>
      <c r="AA242" s="348"/>
      <c r="AB242" s="348"/>
      <c r="AC242" s="348"/>
      <c r="AD242" s="348"/>
      <c r="AE242" s="348"/>
      <c r="AF242" s="348"/>
      <c r="AG242" s="348"/>
      <c r="AH242" s="348"/>
      <c r="AI242" s="348"/>
      <c r="AJ242" s="348"/>
      <c r="AK242" s="348"/>
      <c r="AL242" s="348"/>
      <c r="AM242" s="348"/>
      <c r="AN242" s="348"/>
      <c r="AO242" s="348"/>
      <c r="AP242" s="348"/>
      <c r="AQ242" s="348"/>
      <c r="AR242" s="348"/>
      <c r="AS242" s="348"/>
      <c r="AT242" s="348"/>
      <c r="AU242" s="348"/>
      <c r="AV242" s="348"/>
      <c r="AW242" s="348"/>
      <c r="AX242" s="348"/>
      <c r="AY242" s="348"/>
      <c r="AZ242" s="348"/>
      <c r="BA242" s="348"/>
      <c r="BB242" s="348"/>
      <c r="BC242" s="348"/>
      <c r="BD242" s="348"/>
      <c r="BE242" s="348"/>
      <c r="BF242" s="348"/>
      <c r="BG242" s="348"/>
    </row>
    <row r="243" spans="8:59" x14ac:dyDescent="0.25">
      <c r="H243" s="348"/>
      <c r="I243" s="348"/>
      <c r="J243" s="348"/>
      <c r="K243" s="348"/>
      <c r="L243" s="348"/>
      <c r="M243" s="348"/>
      <c r="N243" s="348"/>
      <c r="O243" s="348"/>
      <c r="P243" s="348"/>
      <c r="Q243" s="348"/>
      <c r="R243" s="348"/>
      <c r="S243" s="348"/>
      <c r="T243" s="348"/>
      <c r="U243" s="348"/>
      <c r="V243" s="348"/>
      <c r="W243" s="348"/>
      <c r="X243" s="348"/>
      <c r="Y243" s="348"/>
      <c r="Z243" s="348"/>
      <c r="AA243" s="348"/>
      <c r="AB243" s="348"/>
      <c r="AC243" s="348"/>
      <c r="AD243" s="348"/>
      <c r="AE243" s="348"/>
      <c r="AF243" s="348"/>
      <c r="AG243" s="348"/>
      <c r="AH243" s="348"/>
      <c r="AI243" s="348"/>
      <c r="AJ243" s="348"/>
      <c r="AK243" s="348"/>
      <c r="AL243" s="348"/>
      <c r="AM243" s="348"/>
      <c r="AN243" s="348"/>
      <c r="AO243" s="348"/>
      <c r="AP243" s="348"/>
      <c r="AQ243" s="348"/>
      <c r="AR243" s="348"/>
      <c r="AS243" s="348"/>
      <c r="AT243" s="348"/>
      <c r="AU243" s="348"/>
      <c r="AV243" s="348"/>
      <c r="AW243" s="348"/>
      <c r="AX243" s="348"/>
      <c r="AY243" s="348"/>
      <c r="AZ243" s="348"/>
      <c r="BA243" s="348"/>
      <c r="BB243" s="348"/>
      <c r="BC243" s="348"/>
      <c r="BD243" s="348"/>
      <c r="BE243" s="348"/>
      <c r="BF243" s="348"/>
      <c r="BG243" s="348"/>
    </row>
    <row r="244" spans="8:59" x14ac:dyDescent="0.25">
      <c r="H244" s="348"/>
      <c r="I244" s="348"/>
      <c r="J244" s="348"/>
      <c r="K244" s="348"/>
      <c r="L244" s="348"/>
      <c r="M244" s="348"/>
      <c r="N244" s="348"/>
      <c r="O244" s="348"/>
      <c r="P244" s="348"/>
      <c r="Q244" s="348"/>
      <c r="R244" s="348"/>
      <c r="S244" s="348"/>
      <c r="T244" s="348"/>
      <c r="U244" s="348"/>
      <c r="V244" s="348"/>
      <c r="W244" s="348"/>
      <c r="X244" s="348"/>
      <c r="Y244" s="348"/>
      <c r="Z244" s="348"/>
      <c r="AA244" s="348"/>
      <c r="AB244" s="348"/>
      <c r="AC244" s="348"/>
      <c r="AD244" s="348"/>
      <c r="AE244" s="348"/>
      <c r="AF244" s="348"/>
      <c r="AG244" s="348"/>
      <c r="AH244" s="348"/>
      <c r="AI244" s="348"/>
      <c r="AJ244" s="348"/>
      <c r="AK244" s="348"/>
      <c r="AL244" s="348"/>
      <c r="AM244" s="348"/>
      <c r="AN244" s="348"/>
      <c r="AO244" s="348"/>
      <c r="AP244" s="348"/>
      <c r="AQ244" s="348"/>
      <c r="AR244" s="348"/>
      <c r="AS244" s="348"/>
      <c r="AT244" s="348"/>
      <c r="AU244" s="348"/>
      <c r="AV244" s="348"/>
      <c r="AW244" s="348"/>
      <c r="AX244" s="348"/>
      <c r="AY244" s="348"/>
      <c r="AZ244" s="348"/>
      <c r="BA244" s="348"/>
      <c r="BB244" s="348"/>
      <c r="BC244" s="348"/>
      <c r="BD244" s="348"/>
      <c r="BE244" s="348"/>
      <c r="BF244" s="348"/>
      <c r="BG244" s="348"/>
    </row>
    <row r="245" spans="8:59" x14ac:dyDescent="0.25">
      <c r="H245" s="348"/>
      <c r="I245" s="348"/>
      <c r="J245" s="348"/>
      <c r="K245" s="348"/>
      <c r="L245" s="348"/>
      <c r="M245" s="348"/>
      <c r="N245" s="348"/>
      <c r="O245" s="348"/>
      <c r="P245" s="348"/>
      <c r="Q245" s="348"/>
      <c r="R245" s="348"/>
      <c r="S245" s="348"/>
      <c r="T245" s="348"/>
      <c r="U245" s="348"/>
      <c r="V245" s="348"/>
      <c r="W245" s="348"/>
      <c r="X245" s="348"/>
      <c r="Y245" s="348"/>
      <c r="Z245" s="348"/>
      <c r="AA245" s="348"/>
      <c r="AB245" s="348"/>
      <c r="AC245" s="348"/>
      <c r="AD245" s="348"/>
      <c r="AE245" s="348"/>
      <c r="AF245" s="348"/>
      <c r="AG245" s="348"/>
      <c r="AH245" s="348"/>
      <c r="AI245" s="348"/>
      <c r="AJ245" s="348"/>
      <c r="AK245" s="348"/>
      <c r="AL245" s="348"/>
      <c r="AM245" s="348"/>
      <c r="AN245" s="348"/>
      <c r="AO245" s="348"/>
      <c r="AP245" s="348"/>
      <c r="AQ245" s="348"/>
      <c r="AR245" s="348"/>
      <c r="AS245" s="348"/>
      <c r="AT245" s="348"/>
      <c r="AU245" s="348"/>
      <c r="AV245" s="348"/>
      <c r="AW245" s="348"/>
      <c r="AX245" s="348"/>
      <c r="AY245" s="348"/>
      <c r="AZ245" s="348"/>
      <c r="BA245" s="348"/>
      <c r="BB245" s="348"/>
      <c r="BC245" s="348"/>
      <c r="BD245" s="348"/>
      <c r="BE245" s="348"/>
      <c r="BF245" s="348"/>
      <c r="BG245" s="348"/>
    </row>
    <row r="246" spans="8:59" x14ac:dyDescent="0.25">
      <c r="H246" s="348"/>
      <c r="I246" s="348"/>
      <c r="J246" s="348"/>
      <c r="K246" s="348"/>
      <c r="L246" s="348"/>
      <c r="M246" s="348"/>
      <c r="N246" s="348"/>
      <c r="O246" s="348"/>
      <c r="P246" s="348"/>
      <c r="Q246" s="348"/>
      <c r="R246" s="348"/>
      <c r="S246" s="348"/>
      <c r="T246" s="348"/>
      <c r="U246" s="348"/>
      <c r="V246" s="348"/>
      <c r="W246" s="348"/>
      <c r="X246" s="348"/>
      <c r="Y246" s="348"/>
      <c r="Z246" s="348"/>
      <c r="AA246" s="348"/>
      <c r="AB246" s="348"/>
      <c r="AC246" s="348"/>
      <c r="AD246" s="348"/>
      <c r="AE246" s="348"/>
      <c r="AF246" s="348"/>
      <c r="AG246" s="348"/>
      <c r="AH246" s="348"/>
      <c r="AI246" s="348"/>
      <c r="AJ246" s="348"/>
      <c r="AK246" s="348"/>
      <c r="AL246" s="348"/>
      <c r="AM246" s="348"/>
      <c r="AN246" s="348"/>
      <c r="AO246" s="348"/>
      <c r="AP246" s="348"/>
      <c r="AQ246" s="348"/>
      <c r="AR246" s="348"/>
      <c r="AS246" s="348"/>
      <c r="AT246" s="348"/>
      <c r="AU246" s="348"/>
      <c r="AV246" s="348"/>
      <c r="AW246" s="348"/>
      <c r="AX246" s="348"/>
      <c r="AY246" s="348"/>
      <c r="AZ246" s="348"/>
      <c r="BA246" s="348"/>
      <c r="BB246" s="348"/>
      <c r="BC246" s="348"/>
      <c r="BD246" s="348"/>
      <c r="BE246" s="348"/>
      <c r="BF246" s="348"/>
      <c r="BG246" s="348"/>
    </row>
  </sheetData>
  <mergeCells count="5">
    <mergeCell ref="B21:B23"/>
    <mergeCell ref="C21:D22"/>
    <mergeCell ref="E21:F22"/>
    <mergeCell ref="C10:E10"/>
    <mergeCell ref="C11:E11"/>
  </mergeCells>
  <conditionalFormatting sqref="B24:F123 H24:BG123">
    <cfRule type="expression" dxfId="16" priority="16">
      <formula>IF($B24="",FALSE,TRUE)</formula>
    </cfRule>
  </conditionalFormatting>
  <conditionalFormatting sqref="B24:F123">
    <cfRule type="expression" dxfId="15" priority="15">
      <formula>IF($B24&lt;&gt;"",TRUE,FALSE)</formula>
    </cfRule>
    <cfRule type="expression" dxfId="1" priority="2">
      <formula>IF(AND($BI24="",$B24&lt;&gt;""),TRUE,FALSE)</formula>
    </cfRule>
  </conditionalFormatting>
  <conditionalFormatting sqref="C21:F23">
    <cfRule type="expression" dxfId="14" priority="14">
      <formula>IF($B$21="Core session",TRUE,FALSE)</formula>
    </cfRule>
  </conditionalFormatting>
  <conditionalFormatting sqref="B124:D223 F124:F223">
    <cfRule type="expression" dxfId="13" priority="12">
      <formula>IF($B124&lt;&gt;"",TRUE,FALSE)</formula>
    </cfRule>
    <cfRule type="expression" dxfId="12" priority="13">
      <formula>IF($B124="",FALSE,TRUE)</formula>
    </cfRule>
  </conditionalFormatting>
  <conditionalFormatting sqref="H124:BG223">
    <cfRule type="expression" dxfId="11" priority="11">
      <formula>IF($B124="", FALSE, TRUE)</formula>
    </cfRule>
  </conditionalFormatting>
  <conditionalFormatting sqref="E124:E223">
    <cfRule type="expression" dxfId="10" priority="9">
      <formula>IF($B124="",FALSE,TRUE)</formula>
    </cfRule>
  </conditionalFormatting>
  <conditionalFormatting sqref="E124:E223">
    <cfRule type="expression" dxfId="9" priority="8">
      <formula>IF($B124&lt;&gt;"",TRUE,FALSE)</formula>
    </cfRule>
  </conditionalFormatting>
  <conditionalFormatting sqref="BI23">
    <cfRule type="expression" dxfId="8" priority="7">
      <formula>IF($B$21="Core session",TRUE,FALSE)</formula>
    </cfRule>
  </conditionalFormatting>
  <conditionalFormatting sqref="BI24:BI124">
    <cfRule type="expression" dxfId="7" priority="5">
      <formula>IF($B24="",FALSE,TRUE)</formula>
    </cfRule>
  </conditionalFormatting>
  <conditionalFormatting sqref="BI125:BI223">
    <cfRule type="expression" dxfId="6" priority="3">
      <formula>IF($B125="",FALSE,TRUE)</formula>
    </cfRule>
  </conditionalFormatting>
  <conditionalFormatting sqref="B124:F124">
    <cfRule type="expression" dxfId="0" priority="1">
      <formula>IF(AND($BI124="",$B124&lt;&gt;""),TRUE,FALSE)</formula>
    </cfRule>
  </conditionalFormatting>
  <dataValidations count="2">
    <dataValidation type="list" allowBlank="1" showInputMessage="1" showErrorMessage="1" sqref="B21:B23"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BI24:BI124</xm:sqref>
        </x14:conditionalFormatting>
        <x14:conditionalFormatting xmlns:xm="http://schemas.microsoft.com/office/excel/2006/main">
          <x14:cfRule type="expression" priority="4" id="{CC039C34-B88A-4C50-9EF7-659558D3C625}">
            <xm:f>IF(AND('Capacity calculation (hide)'!$E$1=2,'Capacity calculation (hide)'!BI213=0),TRUE,FALSE)</xm:f>
            <x14:dxf>
              <fill>
                <patternFill>
                  <bgColor theme="0" tint="-0.34998626667073579"/>
                </patternFill>
              </fill>
            </x14:dxf>
          </x14:cfRule>
          <xm:sqref>BI125:BI223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1253</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0</v>
      </c>
      <c r="BL4" s="312">
        <f t="shared" ca="1" si="0"/>
        <v>0</v>
      </c>
      <c r="BM4" s="312">
        <f t="shared" ca="1" si="0"/>
        <v>0</v>
      </c>
      <c r="BN4" s="312">
        <f t="shared" ca="1" si="0"/>
        <v>0</v>
      </c>
      <c r="BO4" s="312">
        <f t="shared" ca="1" si="0"/>
        <v>0</v>
      </c>
      <c r="BP4" s="312">
        <f t="shared" ca="1" si="0"/>
        <v>0</v>
      </c>
      <c r="BQ4" s="312">
        <f t="shared" ca="1" si="0"/>
        <v>0</v>
      </c>
      <c r="BR4" s="312">
        <f t="shared" ca="1" si="0"/>
        <v>0</v>
      </c>
      <c r="BS4" s="312">
        <f t="shared" ca="1" si="0"/>
        <v>0</v>
      </c>
      <c r="BT4" s="312">
        <f t="shared" ca="1" si="0"/>
        <v>0</v>
      </c>
      <c r="BU4" s="312">
        <f t="shared" ca="1" si="0"/>
        <v>0</v>
      </c>
      <c r="BV4" s="312">
        <f t="shared" ca="1" si="0"/>
        <v>0</v>
      </c>
      <c r="BW4" s="312">
        <f t="shared" ca="1" si="0"/>
        <v>0</v>
      </c>
      <c r="BX4" s="312">
        <f t="shared" ca="1" si="0"/>
        <v>0</v>
      </c>
      <c r="BY4" s="312">
        <f t="shared" ca="1" si="0"/>
        <v>0</v>
      </c>
      <c r="BZ4" s="312">
        <f t="shared" ca="1" si="0"/>
        <v>0</v>
      </c>
      <c r="CA4" s="312">
        <f t="shared" ca="1" si="0"/>
        <v>0</v>
      </c>
      <c r="CB4" s="312">
        <f t="shared" ca="1" si="0"/>
        <v>0</v>
      </c>
      <c r="CC4" s="312">
        <f t="shared" ca="1" si="0"/>
        <v>0</v>
      </c>
      <c r="CD4" s="312">
        <f t="shared" ca="1" si="0"/>
        <v>0</v>
      </c>
      <c r="CE4" s="312">
        <f t="shared" ca="1" si="0"/>
        <v>0</v>
      </c>
      <c r="CF4" s="312">
        <f t="shared" ca="1" si="0"/>
        <v>0</v>
      </c>
      <c r="CG4" s="312">
        <f t="shared" ca="1" si="0"/>
        <v>0</v>
      </c>
      <c r="CH4" s="312">
        <f t="shared" ca="1" si="0"/>
        <v>0</v>
      </c>
      <c r="CI4" s="312">
        <f t="shared" ca="1" si="0"/>
        <v>0</v>
      </c>
      <c r="CJ4" s="312">
        <f t="shared" ca="1" si="0"/>
        <v>0</v>
      </c>
      <c r="CK4" s="312">
        <f t="shared" ca="1" si="0"/>
        <v>0</v>
      </c>
      <c r="CL4" s="312">
        <f t="shared" ca="1" si="0"/>
        <v>0</v>
      </c>
      <c r="CM4" s="312">
        <f t="shared" ca="1" si="0"/>
        <v>0</v>
      </c>
      <c r="CN4" s="312">
        <f t="shared" ca="1" si="0"/>
        <v>0</v>
      </c>
      <c r="CO4" s="312">
        <f t="shared" ca="1" si="0"/>
        <v>0</v>
      </c>
      <c r="CP4" s="312">
        <f t="shared" ca="1" si="0"/>
        <v>0</v>
      </c>
      <c r="CQ4" s="312">
        <f t="shared" ref="CQ4:DJ4" ca="1" si="1">SUM(CQ5:CQ104)</f>
        <v>0</v>
      </c>
      <c r="CR4" s="312">
        <f t="shared" ca="1" si="1"/>
        <v>0</v>
      </c>
      <c r="CS4" s="312">
        <f t="shared" ca="1" si="1"/>
        <v>0</v>
      </c>
      <c r="CT4" s="312">
        <f t="shared" ca="1" si="1"/>
        <v>0</v>
      </c>
      <c r="CU4" s="312">
        <f t="shared" ca="1" si="1"/>
        <v>0</v>
      </c>
      <c r="CV4" s="312">
        <f t="shared" ca="1" si="1"/>
        <v>0</v>
      </c>
      <c r="CW4" s="312">
        <f t="shared" ca="1" si="1"/>
        <v>0</v>
      </c>
      <c r="CX4" s="312">
        <f t="shared" ca="1" si="1"/>
        <v>0</v>
      </c>
      <c r="CY4" s="312">
        <f t="shared" ca="1" si="1"/>
        <v>0</v>
      </c>
      <c r="CZ4" s="312">
        <f t="shared" ca="1" si="1"/>
        <v>0</v>
      </c>
      <c r="DA4" s="312">
        <f t="shared" ca="1" si="1"/>
        <v>0</v>
      </c>
      <c r="DB4" s="312">
        <f t="shared" ca="1" si="1"/>
        <v>0</v>
      </c>
      <c r="DC4" s="312">
        <f t="shared" ca="1" si="1"/>
        <v>0</v>
      </c>
      <c r="DD4" s="312">
        <f t="shared" ca="1" si="1"/>
        <v>0</v>
      </c>
      <c r="DE4" s="312">
        <f t="shared" ca="1" si="1"/>
        <v>0</v>
      </c>
      <c r="DF4" s="312">
        <f t="shared" ca="1" si="1"/>
        <v>0</v>
      </c>
      <c r="DG4" s="312">
        <f t="shared" ca="1" si="1"/>
        <v>0</v>
      </c>
      <c r="DH4" s="312">
        <f t="shared" ca="1" si="1"/>
        <v>0</v>
      </c>
      <c r="DI4" s="312">
        <f t="shared" ca="1" si="1"/>
        <v>0</v>
      </c>
      <c r="DJ4" s="312">
        <f t="shared" ca="1" si="1"/>
        <v>0</v>
      </c>
      <c r="DK4" s="136">
        <f ca="1">SUM(BK4:DJ4)</f>
        <v>0</v>
      </c>
      <c r="DL4" s="5">
        <f>SUM(DL5:DL104)</f>
        <v>0</v>
      </c>
    </row>
    <row r="5" spans="1:120" x14ac:dyDescent="0.25">
      <c r="A5" s="67">
        <f>IF(Capacity!L17='Capacity summary'!BI124,1,0)</f>
        <v>1</v>
      </c>
      <c r="B5">
        <f>IF(Capacity!V17='Capacity summary'!BI24,1,0)</f>
        <v>1</v>
      </c>
      <c r="C5" s="67" t="str">
        <f>ROW(A1)&amp;". "&amp;Capacity!B17</f>
        <v>1. Clinic 1</v>
      </c>
      <c r="D5">
        <f>'Capacity setup'!C12</f>
        <v>0</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0</v>
      </c>
      <c r="BK5" s="312">
        <f ca="1">IF($BI5&lt;&gt;"",IF('Capacity summary'!$D$14="Yes",IF(COUNTBLANK('Capacity summary'!$H124:$BG124)&lt;52,IF('Capacity summary'!H124&lt;&gt;"",IF(LOWER('Capacity summary'!H124)="x",$BI5*H5,VALUE('Capacity summary'!H124)),0),H5*$BI5),H5*$BI5),0)</f>
        <v>0</v>
      </c>
      <c r="BL5" s="312">
        <f ca="1">IF($BI5&lt;&gt;"",IF('Capacity summary'!$D$14="Yes",IF(COUNTBLANK('Capacity summary'!$H124:$BG124)&lt;52,IF('Capacity summary'!I124&lt;&gt;"",IF(LOWER('Capacity summary'!I124)="x",$BI5*I5,VALUE('Capacity summary'!I124)),0),I5*$BI5),I5*$BI5),0)</f>
        <v>0</v>
      </c>
      <c r="BM5" s="312">
        <f ca="1">IF($BI5&lt;&gt;"",IF('Capacity summary'!$D$14="Yes",IF(COUNTBLANK('Capacity summary'!$H124:$BG124)&lt;52,IF('Capacity summary'!J124&lt;&gt;"",IF(LOWER('Capacity summary'!J124)="x",$BI5*J5,VALUE('Capacity summary'!J124)),0),J5*$BI5),J5*$BI5),0)</f>
        <v>0</v>
      </c>
      <c r="BN5" s="312">
        <f ca="1">IF($BI5&lt;&gt;"",IF('Capacity summary'!$D$14="Yes",IF(COUNTBLANK('Capacity summary'!$H124:$BG124)&lt;52,IF('Capacity summary'!K124&lt;&gt;"",IF(LOWER('Capacity summary'!K124)="x",$BI5*K5,VALUE('Capacity summary'!K124)),0),K5*$BI5),K5*$BI5),0)</f>
        <v>0</v>
      </c>
      <c r="BO5" s="312">
        <f ca="1">IF($BI5&lt;&gt;"",IF('Capacity summary'!$D$14="Yes",IF(COUNTBLANK('Capacity summary'!$H124:$BG124)&lt;52,IF('Capacity summary'!L124&lt;&gt;"",IF(LOWER('Capacity summary'!L124)="x",$BI5*L5,VALUE('Capacity summary'!L124)),0),L5*$BI5),L5*$BI5),0)</f>
        <v>0</v>
      </c>
      <c r="BP5" s="312">
        <f ca="1">IF($BI5&lt;&gt;"",IF('Capacity summary'!$D$14="Yes",IF(COUNTBLANK('Capacity summary'!$H124:$BG124)&lt;52,IF('Capacity summary'!M124&lt;&gt;"",IF(LOWER('Capacity summary'!M124)="x",$BI5*M5,VALUE('Capacity summary'!M124)),0),M5*$BI5),M5*$BI5),0)</f>
        <v>0</v>
      </c>
      <c r="BQ5" s="312">
        <f ca="1">IF($BI5&lt;&gt;"",IF('Capacity summary'!$D$14="Yes",IF(COUNTBLANK('Capacity summary'!$H124:$BG124)&lt;52,IF('Capacity summary'!N124&lt;&gt;"",IF(LOWER('Capacity summary'!N124)="x",$BI5*N5,VALUE('Capacity summary'!N124)),0),N5*$BI5),N5*$BI5),0)</f>
        <v>0</v>
      </c>
      <c r="BR5" s="312">
        <f ca="1">IF($BI5&lt;&gt;"",IF('Capacity summary'!$D$14="Yes",IF(COUNTBLANK('Capacity summary'!$H124:$BG124)&lt;52,IF('Capacity summary'!O124&lt;&gt;"",IF(LOWER('Capacity summary'!O124)="x",$BI5*O5,VALUE('Capacity summary'!O124)),0),O5*$BI5),O5*$BI5),0)</f>
        <v>0</v>
      </c>
      <c r="BS5" s="312">
        <f ca="1">IF($BI5&lt;&gt;"",IF('Capacity summary'!$D$14="Yes",IF(COUNTBLANK('Capacity summary'!$H124:$BG124)&lt;52,IF('Capacity summary'!P124&lt;&gt;"",IF(LOWER('Capacity summary'!P124)="x",$BI5*P5,VALUE('Capacity summary'!P124)),0),P5*$BI5),P5*$BI5),0)</f>
        <v>0</v>
      </c>
      <c r="BT5" s="312">
        <f ca="1">IF($BI5&lt;&gt;"",IF('Capacity summary'!$D$14="Yes",IF(COUNTBLANK('Capacity summary'!$H124:$BG124)&lt;52,IF('Capacity summary'!Q124&lt;&gt;"",IF(LOWER('Capacity summary'!Q124)="x",$BI5*Q5,VALUE('Capacity summary'!Q124)),0),Q5*$BI5),Q5*$BI5),0)</f>
        <v>0</v>
      </c>
      <c r="BU5" s="312">
        <f ca="1">IF($BI5&lt;&gt;"",IF('Capacity summary'!$D$14="Yes",IF(COUNTBLANK('Capacity summary'!$H124:$BG124)&lt;52,IF('Capacity summary'!R124&lt;&gt;"",IF(LOWER('Capacity summary'!R124)="x",$BI5*R5,VALUE('Capacity summary'!R124)),0),R5*$BI5),R5*$BI5),0)</f>
        <v>0</v>
      </c>
      <c r="BV5" s="312">
        <f ca="1">IF($BI5&lt;&gt;"",IF('Capacity summary'!$D$14="Yes",IF(COUNTBLANK('Capacity summary'!$H124:$BG124)&lt;52,IF('Capacity summary'!S124&lt;&gt;"",IF(LOWER('Capacity summary'!S124)="x",$BI5*S5,VALUE('Capacity summary'!S124)),0),S5*$BI5),S5*$BI5),0)</f>
        <v>0</v>
      </c>
      <c r="BW5" s="312">
        <f ca="1">IF($BI5&lt;&gt;"",IF('Capacity summary'!$D$14="Yes",IF(COUNTBLANK('Capacity summary'!$H124:$BG124)&lt;52,IF('Capacity summary'!T124&lt;&gt;"",IF(LOWER('Capacity summary'!T124)="x",$BI5*T5,VALUE('Capacity summary'!T124)),0),T5*$BI5),T5*$BI5),0)</f>
        <v>0</v>
      </c>
      <c r="BX5" s="312">
        <f ca="1">IF($BI5&lt;&gt;"",IF('Capacity summary'!$D$14="Yes",IF(COUNTBLANK('Capacity summary'!$H124:$BG124)&lt;52,IF('Capacity summary'!U124&lt;&gt;"",IF(LOWER('Capacity summary'!U124)="x",$BI5*U5,VALUE('Capacity summary'!U124)),0),U5*$BI5),U5*$BI5),0)</f>
        <v>0</v>
      </c>
      <c r="BY5" s="312">
        <f ca="1">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0</v>
      </c>
      <c r="CA5" s="312">
        <f ca="1">IF($BI5&lt;&gt;"",IF('Capacity summary'!$D$14="Yes",IF(COUNTBLANK('Capacity summary'!$H124:$BG124)&lt;52,IF('Capacity summary'!X124&lt;&gt;"",IF(LOWER('Capacity summary'!X124)="x",$BI5*X5,VALUE('Capacity summary'!X124)),0),X5*$BI5),X5*$BI5),0)</f>
        <v>0</v>
      </c>
      <c r="CB5" s="312">
        <f ca="1">IF($BI5&lt;&gt;"",IF('Capacity summary'!$D$14="Yes",IF(COUNTBLANK('Capacity summary'!$H124:$BG124)&lt;52,IF('Capacity summary'!Y124&lt;&gt;"",IF(LOWER('Capacity summary'!Y124)="x",$BI5*Y5,VALUE('Capacity summary'!Y124)),0),Y5*$BI5),Y5*$BI5),0)</f>
        <v>0</v>
      </c>
      <c r="CC5" s="312">
        <f ca="1">IF($BI5&lt;&gt;"",IF('Capacity summary'!$D$14="Yes",IF(COUNTBLANK('Capacity summary'!$H124:$BG124)&lt;52,IF('Capacity summary'!Z124&lt;&gt;"",IF(LOWER('Capacity summary'!Z124)="x",$BI5*Z5,VALUE('Capacity summary'!Z124)),0),Z5*$BI5),Z5*$BI5),0)</f>
        <v>0</v>
      </c>
      <c r="CD5" s="312">
        <f ca="1">IF($BI5&lt;&gt;"",IF('Capacity summary'!$D$14="Yes",IF(COUNTBLANK('Capacity summary'!$H124:$BG124)&lt;52,IF('Capacity summary'!AA124&lt;&gt;"",IF(LOWER('Capacity summary'!AA124)="x",$BI5*AA5,VALUE('Capacity summary'!AA124)),0),AA5*$BI5),AA5*$BI5),0)</f>
        <v>0</v>
      </c>
      <c r="CE5" s="312">
        <f ca="1">IF($BI5&lt;&gt;"",IF('Capacity summary'!$D$14="Yes",IF(COUNTBLANK('Capacity summary'!$H124:$BG124)&lt;52,IF('Capacity summary'!AB124&lt;&gt;"",IF(LOWER('Capacity summary'!AB124)="x",$BI5*AB5,VALUE('Capacity summary'!AB124)),0),AB5*$BI5),AB5*$BI5),0)</f>
        <v>0</v>
      </c>
      <c r="CF5" s="312">
        <f ca="1">IF($BI5&lt;&gt;"",IF('Capacity summary'!$D$14="Yes",IF(COUNTBLANK('Capacity summary'!$H124:$BG124)&lt;52,IF('Capacity summary'!AC124&lt;&gt;"",IF(LOWER('Capacity summary'!AC124)="x",$BI5*AC5,VALUE('Capacity summary'!AC124)),0),AC5*$BI5),AC5*$BI5),0)</f>
        <v>0</v>
      </c>
      <c r="CG5" s="312">
        <f ca="1">IF($BI5&lt;&gt;"",IF('Capacity summary'!$D$14="Yes",IF(COUNTBLANK('Capacity summary'!$H124:$BG124)&lt;52,IF('Capacity summary'!AD124&lt;&gt;"",IF(LOWER('Capacity summary'!AD124)="x",$BI5*AD5,VALUE('Capacity summary'!AD124)),0),AD5*$BI5),AD5*$BI5),0)</f>
        <v>0</v>
      </c>
      <c r="CH5" s="312">
        <f ca="1">IF($BI5&lt;&gt;"",IF('Capacity summary'!$D$14="Yes",IF(COUNTBLANK('Capacity summary'!$H124:$BG124)&lt;52,IF('Capacity summary'!AE124&lt;&gt;"",IF(LOWER('Capacity summary'!AE124)="x",$BI5*AE5,VALUE('Capacity summary'!AE124)),0),AE5*$BI5),AE5*$BI5),0)</f>
        <v>0</v>
      </c>
      <c r="CI5" s="312">
        <f ca="1">IF($BI5&lt;&gt;"",IF('Capacity summary'!$D$14="Yes",IF(COUNTBLANK('Capacity summary'!$H124:$BG124)&lt;52,IF('Capacity summary'!AF124&lt;&gt;"",IF(LOWER('Capacity summary'!AF124)="x",$BI5*AF5,VALUE('Capacity summary'!AF124)),0),AF5*$BI5),AF5*$BI5),0)</f>
        <v>0</v>
      </c>
      <c r="CJ5" s="312">
        <f ca="1">IF($BI5&lt;&gt;"",IF('Capacity summary'!$D$14="Yes",IF(COUNTBLANK('Capacity summary'!$H124:$BG124)&lt;52,IF('Capacity summary'!AG124&lt;&gt;"",IF(LOWER('Capacity summary'!AG124)="x",$BI5*AG5,VALUE('Capacity summary'!AG124)),0),AG5*$BI5),AG5*$BI5),0)</f>
        <v>0</v>
      </c>
      <c r="CK5" s="312">
        <f ca="1">IF($BI5&lt;&gt;"",IF('Capacity summary'!$D$14="Yes",IF(COUNTBLANK('Capacity summary'!$H124:$BG124)&lt;52,IF('Capacity summary'!AH124&lt;&gt;"",IF(LOWER('Capacity summary'!AH124)="x",$BI5*AH5,VALUE('Capacity summary'!AH124)),0),AH5*$BI5),AH5*$BI5),0)</f>
        <v>0</v>
      </c>
      <c r="CL5" s="312">
        <f ca="1">IF($BI5&lt;&gt;"",IF('Capacity summary'!$D$14="Yes",IF(COUNTBLANK('Capacity summary'!$H124:$BG124)&lt;52,IF('Capacity summary'!AI124&lt;&gt;"",IF(LOWER('Capacity summary'!AI124)="x",$BI5*AI5,VALUE('Capacity summary'!AI124)),0),AI5*$BI5),AI5*$BI5),0)</f>
        <v>0</v>
      </c>
      <c r="CM5" s="312">
        <f ca="1">IF($BI5&lt;&gt;"",IF('Capacity summary'!$D$14="Yes",IF(COUNTBLANK('Capacity summary'!$H124:$BG124)&lt;52,IF('Capacity summary'!AJ124&lt;&gt;"",IF(LOWER('Capacity summary'!AJ124)="x",$BI5*AJ5,VALUE('Capacity summary'!AJ124)),0),AJ5*$BI5),AJ5*$BI5),0)</f>
        <v>0</v>
      </c>
      <c r="CN5" s="312">
        <f ca="1">IF($BI5&lt;&gt;"",IF('Capacity summary'!$D$14="Yes",IF(COUNTBLANK('Capacity summary'!$H124:$BG124)&lt;52,IF('Capacity summary'!AK124&lt;&gt;"",IF(LOWER('Capacity summary'!AK124)="x",$BI5*AK5,VALUE('Capacity summary'!AK124)),0),AK5*$BI5),AK5*$BI5),0)</f>
        <v>0</v>
      </c>
      <c r="CO5" s="312">
        <f ca="1">IF($BI5&lt;&gt;"",IF('Capacity summary'!$D$14="Yes",IF(COUNTBLANK('Capacity summary'!$H124:$BG124)&lt;52,IF('Capacity summary'!AL124&lt;&gt;"",IF(LOWER('Capacity summary'!AL124)="x",$BI5*AL5,VALUE('Capacity summary'!AL124)),0),AL5*$BI5),AL5*$BI5),0)</f>
        <v>0</v>
      </c>
      <c r="CP5" s="312">
        <f ca="1">IF($BI5&lt;&gt;"",IF('Capacity summary'!$D$14="Yes",IF(COUNTBLANK('Capacity summary'!$H124:$BG124)&lt;52,IF('Capacity summary'!AM124&lt;&gt;"",IF(LOWER('Capacity summary'!AM124)="x",$BI5*AM5,VALUE('Capacity summary'!AM124)),0),AM5*$BI5),AM5*$BI5),0)</f>
        <v>0</v>
      </c>
      <c r="CQ5" s="312">
        <f ca="1">IF($BI5&lt;&gt;"",IF('Capacity summary'!$D$14="Yes",IF(COUNTBLANK('Capacity summary'!$H124:$BG124)&lt;52,IF('Capacity summary'!AN124&lt;&gt;"",IF(LOWER('Capacity summary'!AN124)="x",$BI5*AN5,VALUE('Capacity summary'!AN124)),0),AN5*$BI5),AN5*$BI5),0)</f>
        <v>0</v>
      </c>
      <c r="CR5" s="312">
        <f ca="1">IF($BI5&lt;&gt;"",IF('Capacity summary'!$D$14="Yes",IF(COUNTBLANK('Capacity summary'!$H124:$BG124)&lt;52,IF('Capacity summary'!AO124&lt;&gt;"",IF(LOWER('Capacity summary'!AO124)="x",$BI5*AO5,VALUE('Capacity summary'!AO124)),0),AO5*$BI5),AO5*$BI5),0)</f>
        <v>0</v>
      </c>
      <c r="CS5" s="312">
        <f ca="1">IF($BI5&lt;&gt;"",IF('Capacity summary'!$D$14="Yes",IF(COUNTBLANK('Capacity summary'!$H124:$BG124)&lt;52,IF('Capacity summary'!AP124&lt;&gt;"",IF(LOWER('Capacity summary'!AP124)="x",$BI5*AP5,VALUE('Capacity summary'!AP124)),0),AP5*$BI5),AP5*$BI5),0)</f>
        <v>0</v>
      </c>
      <c r="CT5" s="312">
        <f ca="1">IF($BI5&lt;&gt;"",IF('Capacity summary'!$D$14="Yes",IF(COUNTBLANK('Capacity summary'!$H124:$BG124)&lt;52,IF('Capacity summary'!AQ124&lt;&gt;"",IF(LOWER('Capacity summary'!AQ124)="x",$BI5*AQ5,VALUE('Capacity summary'!AQ124)),0),AQ5*$BI5),AQ5*$BI5),0)</f>
        <v>0</v>
      </c>
      <c r="CU5" s="312">
        <f ca="1">IF($BI5&lt;&gt;"",IF('Capacity summary'!$D$14="Yes",IF(COUNTBLANK('Capacity summary'!$H124:$BG124)&lt;52,IF('Capacity summary'!AR124&lt;&gt;"",IF(LOWER('Capacity summary'!AR124)="x",$BI5*AR5,VALUE('Capacity summary'!AR124)),0),AR5*$BI5),AR5*$BI5),0)</f>
        <v>0</v>
      </c>
      <c r="CV5" s="312">
        <f ca="1">IF($BI5&lt;&gt;"",IF('Capacity summary'!$D$14="Yes",IF(COUNTBLANK('Capacity summary'!$H124:$BG124)&lt;52,IF('Capacity summary'!AS124&lt;&gt;"",IF(LOWER('Capacity summary'!AS124)="x",$BI5*AS5,VALUE('Capacity summary'!AS124)),0),AS5*$BI5),AS5*$BI5),0)</f>
        <v>0</v>
      </c>
      <c r="CW5" s="312">
        <f ca="1">IF($BI5&lt;&gt;"",IF('Capacity summary'!$D$14="Yes",IF(COUNTBLANK('Capacity summary'!$H124:$BG124)&lt;52,IF('Capacity summary'!AT124&lt;&gt;"",IF(LOWER('Capacity summary'!AT124)="x",$BI5*AT5,VALUE('Capacity summary'!AT124)),0),AT5*$BI5),AT5*$BI5),0)</f>
        <v>0</v>
      </c>
      <c r="CX5" s="312">
        <f ca="1">IF($BI5&lt;&gt;"",IF('Capacity summary'!$D$14="Yes",IF(COUNTBLANK('Capacity summary'!$H124:$BG124)&lt;52,IF('Capacity summary'!AU124&lt;&gt;"",IF(LOWER('Capacity summary'!AU124)="x",$BI5*AU5,VALUE('Capacity summary'!AU124)),0),AU5*$BI5),AU5*$BI5),0)</f>
        <v>0</v>
      </c>
      <c r="CY5" s="312">
        <f ca="1">IF($BI5&lt;&gt;"",IF('Capacity summary'!$D$14="Yes",IF(COUNTBLANK('Capacity summary'!$H124:$BG124)&lt;52,IF('Capacity summary'!AV124&lt;&gt;"",IF(LOWER('Capacity summary'!AV124)="x",$BI5*AV5,VALUE('Capacity summary'!AV124)),0),AV5*$BI5),AV5*$BI5),0)</f>
        <v>0</v>
      </c>
      <c r="CZ5" s="312">
        <f ca="1">IF($BI5&lt;&gt;"",IF('Capacity summary'!$D$14="Yes",IF(COUNTBLANK('Capacity summary'!$H124:$BG124)&lt;52,IF('Capacity summary'!AW124&lt;&gt;"",IF(LOWER('Capacity summary'!AW124)="x",$BI5*AW5,VALUE('Capacity summary'!AW124)),0),AW5*$BI5),AW5*$BI5),0)</f>
        <v>0</v>
      </c>
      <c r="DA5" s="312">
        <f ca="1">IF($BI5&lt;&gt;"",IF('Capacity summary'!$D$14="Yes",IF(COUNTBLANK('Capacity summary'!$H124:$BG124)&lt;52,IF('Capacity summary'!AX124&lt;&gt;"",IF(LOWER('Capacity summary'!AX124)="x",$BI5*AX5,VALUE('Capacity summary'!AX124)),0),AX5*$BI5),AX5*$BI5),0)</f>
        <v>0</v>
      </c>
      <c r="DB5" s="312">
        <f ca="1">IF($BI5&lt;&gt;"",IF('Capacity summary'!$D$14="Yes",IF(COUNTBLANK('Capacity summary'!$H124:$BG124)&lt;52,IF('Capacity summary'!AY124&lt;&gt;"",IF(LOWER('Capacity summary'!AY124)="x",$BI5*AY5,VALUE('Capacity summary'!AY124)),0),AY5*$BI5),AY5*$BI5),0)</f>
        <v>0</v>
      </c>
      <c r="DC5" s="312">
        <f ca="1">IF($BI5&lt;&gt;"",IF('Capacity summary'!$D$14="Yes",IF(COUNTBLANK('Capacity summary'!$H124:$BG124)&lt;52,IF('Capacity summary'!AZ124&lt;&gt;"",IF(LOWER('Capacity summary'!AZ124)="x",$BI5*AZ5,VALUE('Capacity summary'!AZ124)),0),AZ5*$BI5),AZ5*$BI5),0)</f>
        <v>0</v>
      </c>
      <c r="DD5" s="312">
        <f ca="1">IF($BI5&lt;&gt;"",IF('Capacity summary'!$D$14="Yes",IF(COUNTBLANK('Capacity summary'!$H124:$BG124)&lt;52,IF('Capacity summary'!BA124&lt;&gt;"",IF(LOWER('Capacity summary'!BA124)="x",$BI5*BA5,VALUE('Capacity summary'!BA124)),0),BA5*$BI5),BA5*$BI5),0)</f>
        <v>0</v>
      </c>
      <c r="DE5" s="312">
        <f ca="1">IF($BI5&lt;&gt;"",IF('Capacity summary'!$D$14="Yes",IF(COUNTBLANK('Capacity summary'!$H124:$BG124)&lt;52,IF('Capacity summary'!BB124&lt;&gt;"",IF(LOWER('Capacity summary'!BB124)="x",$BI5*BB5,VALUE('Capacity summary'!BB124)),0),BB5*$BI5),BB5*$BI5),0)</f>
        <v>0</v>
      </c>
      <c r="DF5" s="312">
        <f ca="1">IF($BI5&lt;&gt;"",IF('Capacity summary'!$D$14="Yes",IF(COUNTBLANK('Capacity summary'!$H124:$BG124)&lt;52,IF('Capacity summary'!BC124&lt;&gt;"",IF(LOWER('Capacity summary'!BC124)="x",$BI5*BC5,VALUE('Capacity summary'!BC124)),0),BC5*$BI5),BC5*$BI5),0)</f>
        <v>0</v>
      </c>
      <c r="DG5" s="312">
        <f ca="1">IF($BI5&lt;&gt;"",IF('Capacity summary'!$D$14="Yes",IF(COUNTBLANK('Capacity summary'!$H124:$BG124)&lt;52,IF('Capacity summary'!BD124&lt;&gt;"",IF(LOWER('Capacity summary'!BD124)="x",$BI5*BD5,VALUE('Capacity summary'!BD124)),0),BD5*$BI5),BD5*$BI5),0)</f>
        <v>0</v>
      </c>
      <c r="DH5" s="312">
        <f ca="1">IF($BI5&lt;&gt;"",IF('Capacity summary'!$D$14="Yes",IF(COUNTBLANK('Capacity summary'!$H124:$BG124)&lt;52,IF('Capacity summary'!BE124&lt;&gt;"",IF(LOWER('Capacity summary'!BE124)="x",$BI5*BE5,VALUE('Capacity summary'!BE124)),0),BE5*$BI5),BE5*$BI5),0)</f>
        <v>0</v>
      </c>
      <c r="DI5" s="312">
        <f ca="1">IF($BI5&lt;&gt;"",IF('Capacity summary'!$D$14="Yes",IF(COUNTBLANK('Capacity summary'!$H124:$BG124)&lt;52,IF('Capacity summary'!BF124&lt;&gt;"",IF(LOWER('Capacity summary'!BF124)="x",$BI5*BF5,VALUE('Capacity summary'!BF124)),0),BF5*$BI5),BF5*$BI5),0)</f>
        <v>0</v>
      </c>
      <c r="DJ5" s="312">
        <f ca="1">IF($BI5&lt;&gt;"",IF('Capacity summary'!$D$14="Yes",IF(COUNTBLANK('Capacity summary'!$H124:$BG124)&lt;52,IF('Capacity summary'!BG124&lt;&gt;"",IF(LOWER('Capacity summary'!BG124)="x",$BI5*BG5,VALUE('Capacity summary'!BG124)),0),BG5*$BI5),BG5*$BI5),0)</f>
        <v>0</v>
      </c>
      <c r="DK5" s="136">
        <f t="shared" ref="DK5:DK68" ca="1" si="2">SUM(BK5:DJ5)</f>
        <v>0</v>
      </c>
      <c r="DL5" s="312">
        <f>Capacity!H17</f>
        <v>0</v>
      </c>
      <c r="DP5" s="5"/>
    </row>
    <row r="6" spans="1:120" x14ac:dyDescent="0.25">
      <c r="A6" s="67">
        <f>IF(Capacity!L18='Capacity summary'!BI125,1,0)</f>
        <v>1</v>
      </c>
      <c r="B6" s="67">
        <f>IF(Capacity!V18='Capacity summary'!BI25,1,0)</f>
        <v>1</v>
      </c>
      <c r="C6" s="67" t="str">
        <f>ROW(A2)&amp;". "&amp;Capacity!B18</f>
        <v>2. c</v>
      </c>
      <c r="D6" s="67">
        <f>'Capacity setup'!C13</f>
        <v>0</v>
      </c>
      <c r="E6" s="67">
        <f>'Capacity setup'!D13</f>
        <v>0</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0</v>
      </c>
      <c r="BK6" s="312">
        <f ca="1">IF($BI6&lt;&gt;"",IF('Capacity summary'!$D$14="Yes",IF(COUNTBLANK('Capacity summary'!$H125:$BG125)&lt;52,IF('Capacity summary'!H125&lt;&gt;"",IF(LOWER('Capacity summary'!H125)="x",$BI6*H6,VALUE('Capacity summary'!H125)),0),H6*$BI6),H6*$BI6),0)</f>
        <v>0</v>
      </c>
      <c r="BL6" s="312">
        <f ca="1">IF($BI6&lt;&gt;"",IF('Capacity summary'!$D$14="Yes",IF(COUNTBLANK('Capacity summary'!$H125:$BG125)&lt;52,IF('Capacity summary'!I125&lt;&gt;"",IF(LOWER('Capacity summary'!I125)="x",$BI6*I6,VALUE('Capacity summary'!I125)),0),I6*$BI6),I6*$BI6),0)</f>
        <v>0</v>
      </c>
      <c r="BM6" s="312">
        <f ca="1">IF($BI6&lt;&gt;"",IF('Capacity summary'!$D$14="Yes",IF(COUNTBLANK('Capacity summary'!$H125:$BG125)&lt;52,IF('Capacity summary'!J125&lt;&gt;"",IF(LOWER('Capacity summary'!J125)="x",$BI6*J6,VALUE('Capacity summary'!J125)),0),J6*$BI6),J6*$BI6),0)</f>
        <v>0</v>
      </c>
      <c r="BN6" s="312">
        <f ca="1">IF($BI6&lt;&gt;"",IF('Capacity summary'!$D$14="Yes",IF(COUNTBLANK('Capacity summary'!$H125:$BG125)&lt;52,IF('Capacity summary'!K125&lt;&gt;"",IF(LOWER('Capacity summary'!K125)="x",$BI6*K6,VALUE('Capacity summary'!K125)),0),K6*$BI6),K6*$BI6),0)</f>
        <v>0</v>
      </c>
      <c r="BO6" s="312">
        <f ca="1">IF($BI6&lt;&gt;"",IF('Capacity summary'!$D$14="Yes",IF(COUNTBLANK('Capacity summary'!$H125:$BG125)&lt;52,IF('Capacity summary'!L125&lt;&gt;"",IF(LOWER('Capacity summary'!L125)="x",$BI6*L6,VALUE('Capacity summary'!L125)),0),L6*$BI6),L6*$BI6),0)</f>
        <v>0</v>
      </c>
      <c r="BP6" s="312">
        <f ca="1">IF($BI6&lt;&gt;"",IF('Capacity summary'!$D$14="Yes",IF(COUNTBLANK('Capacity summary'!$H125:$BG125)&lt;52,IF('Capacity summary'!M125&lt;&gt;"",IF(LOWER('Capacity summary'!M125)="x",$BI6*M6,VALUE('Capacity summary'!M125)),0),M6*$BI6),M6*$BI6),0)</f>
        <v>0</v>
      </c>
      <c r="BQ6" s="312">
        <f ca="1">IF($BI6&lt;&gt;"",IF('Capacity summary'!$D$14="Yes",IF(COUNTBLANK('Capacity summary'!$H125:$BG125)&lt;52,IF('Capacity summary'!N125&lt;&gt;"",IF(LOWER('Capacity summary'!N125)="x",$BI6*N6,VALUE('Capacity summary'!N125)),0),N6*$BI6),N6*$BI6),0)</f>
        <v>0</v>
      </c>
      <c r="BR6" s="312">
        <f ca="1">IF($BI6&lt;&gt;"",IF('Capacity summary'!$D$14="Yes",IF(COUNTBLANK('Capacity summary'!$H125:$BG125)&lt;52,IF('Capacity summary'!O125&lt;&gt;"",IF(LOWER('Capacity summary'!O125)="x",$BI6*O6,VALUE('Capacity summary'!O125)),0),O6*$BI6),O6*$BI6),0)</f>
        <v>0</v>
      </c>
      <c r="BS6" s="312">
        <f ca="1">IF($BI6&lt;&gt;"",IF('Capacity summary'!$D$14="Yes",IF(COUNTBLANK('Capacity summary'!$H125:$BG125)&lt;52,IF('Capacity summary'!P125&lt;&gt;"",IF(LOWER('Capacity summary'!P125)="x",$BI6*P6,VALUE('Capacity summary'!P125)),0),P6*$BI6),P6*$BI6),0)</f>
        <v>0</v>
      </c>
      <c r="BT6" s="312">
        <f ca="1">IF($BI6&lt;&gt;"",IF('Capacity summary'!$D$14="Yes",IF(COUNTBLANK('Capacity summary'!$H125:$BG125)&lt;52,IF('Capacity summary'!Q125&lt;&gt;"",IF(LOWER('Capacity summary'!Q125)="x",$BI6*Q6,VALUE('Capacity summary'!Q125)),0),Q6*$BI6),Q6*$BI6),0)</f>
        <v>0</v>
      </c>
      <c r="BU6" s="312">
        <f ca="1">IF($BI6&lt;&gt;"",IF('Capacity summary'!$D$14="Yes",IF(COUNTBLANK('Capacity summary'!$H125:$BG125)&lt;52,IF('Capacity summary'!R125&lt;&gt;"",IF(LOWER('Capacity summary'!R125)="x",$BI6*R6,VALUE('Capacity summary'!R125)),0),R6*$BI6),R6*$BI6),0)</f>
        <v>0</v>
      </c>
      <c r="BV6" s="312">
        <f ca="1">IF($BI6&lt;&gt;"",IF('Capacity summary'!$D$14="Yes",IF(COUNTBLANK('Capacity summary'!$H125:$BG125)&lt;52,IF('Capacity summary'!S125&lt;&gt;"",IF(LOWER('Capacity summary'!S125)="x",$BI6*S6,VALUE('Capacity summary'!S125)),0),S6*$BI6),S6*$BI6),0)</f>
        <v>0</v>
      </c>
      <c r="BW6" s="312">
        <f ca="1">IF($BI6&lt;&gt;"",IF('Capacity summary'!$D$14="Yes",IF(COUNTBLANK('Capacity summary'!$H125:$BG125)&lt;52,IF('Capacity summary'!T125&lt;&gt;"",IF(LOWER('Capacity summary'!T125)="x",$BI6*T6,VALUE('Capacity summary'!T125)),0),T6*$BI6),T6*$BI6),0)</f>
        <v>0</v>
      </c>
      <c r="BX6" s="312">
        <f ca="1">IF($BI6&lt;&gt;"",IF('Capacity summary'!$D$14="Yes",IF(COUNTBLANK('Capacity summary'!$H125:$BG125)&lt;52,IF('Capacity summary'!U125&lt;&gt;"",IF(LOWER('Capacity summary'!U125)="x",$BI6*U6,VALUE('Capacity summary'!U125)),0),U6*$BI6),U6*$BI6),0)</f>
        <v>0</v>
      </c>
      <c r="BY6" s="312">
        <f ca="1">IF($BI6&lt;&gt;"",IF('Capacity summary'!$D$14="Yes",IF(COUNTBLANK('Capacity summary'!$H125:$BG125)&lt;52,IF('Capacity summary'!V125&lt;&gt;"",IF(LOWER('Capacity summary'!V125)="x",$BI6*V6,VALUE('Capacity summary'!V125)),0),V6*$BI6),V6*$BI6),0)</f>
        <v>0</v>
      </c>
      <c r="BZ6" s="312">
        <f ca="1">IF($BI6&lt;&gt;"",IF('Capacity summary'!$D$14="Yes",IF(COUNTBLANK('Capacity summary'!$H125:$BG125)&lt;52,IF('Capacity summary'!W125&lt;&gt;"",IF(LOWER('Capacity summary'!W125)="x",$BI6*W6,VALUE('Capacity summary'!W125)),0),W6*$BI6),W6*$BI6),0)</f>
        <v>0</v>
      </c>
      <c r="CA6" s="312">
        <f ca="1">IF($BI6&lt;&gt;"",IF('Capacity summary'!$D$14="Yes",IF(COUNTBLANK('Capacity summary'!$H125:$BG125)&lt;52,IF('Capacity summary'!X125&lt;&gt;"",IF(LOWER('Capacity summary'!X125)="x",$BI6*X6,VALUE('Capacity summary'!X125)),0),X6*$BI6),X6*$BI6),0)</f>
        <v>0</v>
      </c>
      <c r="CB6" s="312">
        <f ca="1">IF($BI6&lt;&gt;"",IF('Capacity summary'!$D$14="Yes",IF(COUNTBLANK('Capacity summary'!$H125:$BG125)&lt;52,IF('Capacity summary'!Y125&lt;&gt;"",IF(LOWER('Capacity summary'!Y125)="x",$BI6*Y6,VALUE('Capacity summary'!Y125)),0),Y6*$BI6),Y6*$BI6),0)</f>
        <v>0</v>
      </c>
      <c r="CC6" s="312">
        <f ca="1">IF($BI6&lt;&gt;"",IF('Capacity summary'!$D$14="Yes",IF(COUNTBLANK('Capacity summary'!$H125:$BG125)&lt;52,IF('Capacity summary'!Z125&lt;&gt;"",IF(LOWER('Capacity summary'!Z125)="x",$BI6*Z6,VALUE('Capacity summary'!Z125)),0),Z6*$BI6),Z6*$BI6),0)</f>
        <v>0</v>
      </c>
      <c r="CD6" s="312">
        <f ca="1">IF($BI6&lt;&gt;"",IF('Capacity summary'!$D$14="Yes",IF(COUNTBLANK('Capacity summary'!$H125:$BG125)&lt;52,IF('Capacity summary'!AA125&lt;&gt;"",IF(LOWER('Capacity summary'!AA125)="x",$BI6*AA6,VALUE('Capacity summary'!AA125)),0),AA6*$BI6),AA6*$BI6),0)</f>
        <v>0</v>
      </c>
      <c r="CE6" s="312">
        <f ca="1">IF($BI6&lt;&gt;"",IF('Capacity summary'!$D$14="Yes",IF(COUNTBLANK('Capacity summary'!$H125:$BG125)&lt;52,IF('Capacity summary'!AB125&lt;&gt;"",IF(LOWER('Capacity summary'!AB125)="x",$BI6*AB6,VALUE('Capacity summary'!AB125)),0),AB6*$BI6),AB6*$BI6),0)</f>
        <v>0</v>
      </c>
      <c r="CF6" s="312">
        <f ca="1">IF($BI6&lt;&gt;"",IF('Capacity summary'!$D$14="Yes",IF(COUNTBLANK('Capacity summary'!$H125:$BG125)&lt;52,IF('Capacity summary'!AC125&lt;&gt;"",IF(LOWER('Capacity summary'!AC125)="x",$BI6*AC6,VALUE('Capacity summary'!AC125)),0),AC6*$BI6),AC6*$BI6),0)</f>
        <v>0</v>
      </c>
      <c r="CG6" s="312">
        <f ca="1">IF($BI6&lt;&gt;"",IF('Capacity summary'!$D$14="Yes",IF(COUNTBLANK('Capacity summary'!$H125:$BG125)&lt;52,IF('Capacity summary'!AD125&lt;&gt;"",IF(LOWER('Capacity summary'!AD125)="x",$BI6*AD6,VALUE('Capacity summary'!AD125)),0),AD6*$BI6),AD6*$BI6),0)</f>
        <v>0</v>
      </c>
      <c r="CH6" s="312">
        <f ca="1">IF($BI6&lt;&gt;"",IF('Capacity summary'!$D$14="Yes",IF(COUNTBLANK('Capacity summary'!$H125:$BG125)&lt;52,IF('Capacity summary'!AE125&lt;&gt;"",IF(LOWER('Capacity summary'!AE125)="x",$BI6*AE6,VALUE('Capacity summary'!AE125)),0),AE6*$BI6),AE6*$BI6),0)</f>
        <v>0</v>
      </c>
      <c r="CI6" s="312">
        <f ca="1">IF($BI6&lt;&gt;"",IF('Capacity summary'!$D$14="Yes",IF(COUNTBLANK('Capacity summary'!$H125:$BG125)&lt;52,IF('Capacity summary'!AF125&lt;&gt;"",IF(LOWER('Capacity summary'!AF125)="x",$BI6*AF6,VALUE('Capacity summary'!AF125)),0),AF6*$BI6),AF6*$BI6),0)</f>
        <v>0</v>
      </c>
      <c r="CJ6" s="312">
        <f ca="1">IF($BI6&lt;&gt;"",IF('Capacity summary'!$D$14="Yes",IF(COUNTBLANK('Capacity summary'!$H125:$BG125)&lt;52,IF('Capacity summary'!AG125&lt;&gt;"",IF(LOWER('Capacity summary'!AG125)="x",$BI6*AG6,VALUE('Capacity summary'!AG125)),0),AG6*$BI6),AG6*$BI6),0)</f>
        <v>0</v>
      </c>
      <c r="CK6" s="312">
        <f ca="1">IF($BI6&lt;&gt;"",IF('Capacity summary'!$D$14="Yes",IF(COUNTBLANK('Capacity summary'!$H125:$BG125)&lt;52,IF('Capacity summary'!AH125&lt;&gt;"",IF(LOWER('Capacity summary'!AH125)="x",$BI6*AH6,VALUE('Capacity summary'!AH125)),0),AH6*$BI6),AH6*$BI6),0)</f>
        <v>0</v>
      </c>
      <c r="CL6" s="312">
        <f ca="1">IF($BI6&lt;&gt;"",IF('Capacity summary'!$D$14="Yes",IF(COUNTBLANK('Capacity summary'!$H125:$BG125)&lt;52,IF('Capacity summary'!AI125&lt;&gt;"",IF(LOWER('Capacity summary'!AI125)="x",$BI6*AI6,VALUE('Capacity summary'!AI125)),0),AI6*$BI6),AI6*$BI6),0)</f>
        <v>0</v>
      </c>
      <c r="CM6" s="312">
        <f ca="1">IF($BI6&lt;&gt;"",IF('Capacity summary'!$D$14="Yes",IF(COUNTBLANK('Capacity summary'!$H125:$BG125)&lt;52,IF('Capacity summary'!AJ125&lt;&gt;"",IF(LOWER('Capacity summary'!AJ125)="x",$BI6*AJ6,VALUE('Capacity summary'!AJ125)),0),AJ6*$BI6),AJ6*$BI6),0)</f>
        <v>0</v>
      </c>
      <c r="CN6" s="312">
        <f ca="1">IF($BI6&lt;&gt;"",IF('Capacity summary'!$D$14="Yes",IF(COUNTBLANK('Capacity summary'!$H125:$BG125)&lt;52,IF('Capacity summary'!AK125&lt;&gt;"",IF(LOWER('Capacity summary'!AK125)="x",$BI6*AK6,VALUE('Capacity summary'!AK125)),0),AK6*$BI6),AK6*$BI6),0)</f>
        <v>0</v>
      </c>
      <c r="CO6" s="312">
        <f ca="1">IF($BI6&lt;&gt;"",IF('Capacity summary'!$D$14="Yes",IF(COUNTBLANK('Capacity summary'!$H125:$BG125)&lt;52,IF('Capacity summary'!AL125&lt;&gt;"",IF(LOWER('Capacity summary'!AL125)="x",$BI6*AL6,VALUE('Capacity summary'!AL125)),0),AL6*$BI6),AL6*$BI6),0)</f>
        <v>0</v>
      </c>
      <c r="CP6" s="312">
        <f ca="1">IF($BI6&lt;&gt;"",IF('Capacity summary'!$D$14="Yes",IF(COUNTBLANK('Capacity summary'!$H125:$BG125)&lt;52,IF('Capacity summary'!AM125&lt;&gt;"",IF(LOWER('Capacity summary'!AM125)="x",$BI6*AM6,VALUE('Capacity summary'!AM125)),0),AM6*$BI6),AM6*$BI6),0)</f>
        <v>0</v>
      </c>
      <c r="CQ6" s="312">
        <f ca="1">IF($BI6&lt;&gt;"",IF('Capacity summary'!$D$14="Yes",IF(COUNTBLANK('Capacity summary'!$H125:$BG125)&lt;52,IF('Capacity summary'!AN125&lt;&gt;"",IF(LOWER('Capacity summary'!AN125)="x",$BI6*AN6,VALUE('Capacity summary'!AN125)),0),AN6*$BI6),AN6*$BI6),0)</f>
        <v>0</v>
      </c>
      <c r="CR6" s="312">
        <f ca="1">IF($BI6&lt;&gt;"",IF('Capacity summary'!$D$14="Yes",IF(COUNTBLANK('Capacity summary'!$H125:$BG125)&lt;52,IF('Capacity summary'!AO125&lt;&gt;"",IF(LOWER('Capacity summary'!AO125)="x",$BI6*AO6,VALUE('Capacity summary'!AO125)),0),AO6*$BI6),AO6*$BI6),0)</f>
        <v>0</v>
      </c>
      <c r="CS6" s="312">
        <f ca="1">IF($BI6&lt;&gt;"",IF('Capacity summary'!$D$14="Yes",IF(COUNTBLANK('Capacity summary'!$H125:$BG125)&lt;52,IF('Capacity summary'!AP125&lt;&gt;"",IF(LOWER('Capacity summary'!AP125)="x",$BI6*AP6,VALUE('Capacity summary'!AP125)),0),AP6*$BI6),AP6*$BI6),0)</f>
        <v>0</v>
      </c>
      <c r="CT6" s="312">
        <f ca="1">IF($BI6&lt;&gt;"",IF('Capacity summary'!$D$14="Yes",IF(COUNTBLANK('Capacity summary'!$H125:$BG125)&lt;52,IF('Capacity summary'!AQ125&lt;&gt;"",IF(LOWER('Capacity summary'!AQ125)="x",$BI6*AQ6,VALUE('Capacity summary'!AQ125)),0),AQ6*$BI6),AQ6*$BI6),0)</f>
        <v>0</v>
      </c>
      <c r="CU6" s="312">
        <f ca="1">IF($BI6&lt;&gt;"",IF('Capacity summary'!$D$14="Yes",IF(COUNTBLANK('Capacity summary'!$H125:$BG125)&lt;52,IF('Capacity summary'!AR125&lt;&gt;"",IF(LOWER('Capacity summary'!AR125)="x",$BI6*AR6,VALUE('Capacity summary'!AR125)),0),AR6*$BI6),AR6*$BI6),0)</f>
        <v>0</v>
      </c>
      <c r="CV6" s="312">
        <f ca="1">IF($BI6&lt;&gt;"",IF('Capacity summary'!$D$14="Yes",IF(COUNTBLANK('Capacity summary'!$H125:$BG125)&lt;52,IF('Capacity summary'!AS125&lt;&gt;"",IF(LOWER('Capacity summary'!AS125)="x",$BI6*AS6,VALUE('Capacity summary'!AS125)),0),AS6*$BI6),AS6*$BI6),0)</f>
        <v>0</v>
      </c>
      <c r="CW6" s="312">
        <f ca="1">IF($BI6&lt;&gt;"",IF('Capacity summary'!$D$14="Yes",IF(COUNTBLANK('Capacity summary'!$H125:$BG125)&lt;52,IF('Capacity summary'!AT125&lt;&gt;"",IF(LOWER('Capacity summary'!AT125)="x",$BI6*AT6,VALUE('Capacity summary'!AT125)),0),AT6*$BI6),AT6*$BI6),0)</f>
        <v>0</v>
      </c>
      <c r="CX6" s="312">
        <f ca="1">IF($BI6&lt;&gt;"",IF('Capacity summary'!$D$14="Yes",IF(COUNTBLANK('Capacity summary'!$H125:$BG125)&lt;52,IF('Capacity summary'!AU125&lt;&gt;"",IF(LOWER('Capacity summary'!AU125)="x",$BI6*AU6,VALUE('Capacity summary'!AU125)),0),AU6*$BI6),AU6*$BI6),0)</f>
        <v>0</v>
      </c>
      <c r="CY6" s="312">
        <f ca="1">IF($BI6&lt;&gt;"",IF('Capacity summary'!$D$14="Yes",IF(COUNTBLANK('Capacity summary'!$H125:$BG125)&lt;52,IF('Capacity summary'!AV125&lt;&gt;"",IF(LOWER('Capacity summary'!AV125)="x",$BI6*AV6,VALUE('Capacity summary'!AV125)),0),AV6*$BI6),AV6*$BI6),0)</f>
        <v>0</v>
      </c>
      <c r="CZ6" s="312">
        <f ca="1">IF($BI6&lt;&gt;"",IF('Capacity summary'!$D$14="Yes",IF(COUNTBLANK('Capacity summary'!$H125:$BG125)&lt;52,IF('Capacity summary'!AW125&lt;&gt;"",IF(LOWER('Capacity summary'!AW125)="x",$BI6*AW6,VALUE('Capacity summary'!AW125)),0),AW6*$BI6),AW6*$BI6),0)</f>
        <v>0</v>
      </c>
      <c r="DA6" s="312">
        <f ca="1">IF($BI6&lt;&gt;"",IF('Capacity summary'!$D$14="Yes",IF(COUNTBLANK('Capacity summary'!$H125:$BG125)&lt;52,IF('Capacity summary'!AX125&lt;&gt;"",IF(LOWER('Capacity summary'!AX125)="x",$BI6*AX6,VALUE('Capacity summary'!AX125)),0),AX6*$BI6),AX6*$BI6),0)</f>
        <v>0</v>
      </c>
      <c r="DB6" s="312">
        <f ca="1">IF($BI6&lt;&gt;"",IF('Capacity summary'!$D$14="Yes",IF(COUNTBLANK('Capacity summary'!$H125:$BG125)&lt;52,IF('Capacity summary'!AY125&lt;&gt;"",IF(LOWER('Capacity summary'!AY125)="x",$BI6*AY6,VALUE('Capacity summary'!AY125)),0),AY6*$BI6),AY6*$BI6),0)</f>
        <v>0</v>
      </c>
      <c r="DC6" s="312">
        <f ca="1">IF($BI6&lt;&gt;"",IF('Capacity summary'!$D$14="Yes",IF(COUNTBLANK('Capacity summary'!$H125:$BG125)&lt;52,IF('Capacity summary'!AZ125&lt;&gt;"",IF(LOWER('Capacity summary'!AZ125)="x",$BI6*AZ6,VALUE('Capacity summary'!AZ125)),0),AZ6*$BI6),AZ6*$BI6),0)</f>
        <v>0</v>
      </c>
      <c r="DD6" s="312">
        <f ca="1">IF($BI6&lt;&gt;"",IF('Capacity summary'!$D$14="Yes",IF(COUNTBLANK('Capacity summary'!$H125:$BG125)&lt;52,IF('Capacity summary'!BA125&lt;&gt;"",IF(LOWER('Capacity summary'!BA125)="x",$BI6*BA6,VALUE('Capacity summary'!BA125)),0),BA6*$BI6),BA6*$BI6),0)</f>
        <v>0</v>
      </c>
      <c r="DE6" s="312">
        <f ca="1">IF($BI6&lt;&gt;"",IF('Capacity summary'!$D$14="Yes",IF(COUNTBLANK('Capacity summary'!$H125:$BG125)&lt;52,IF('Capacity summary'!BB125&lt;&gt;"",IF(LOWER('Capacity summary'!BB125)="x",$BI6*BB6,VALUE('Capacity summary'!BB125)),0),BB6*$BI6),BB6*$BI6),0)</f>
        <v>0</v>
      </c>
      <c r="DF6" s="312">
        <f ca="1">IF($BI6&lt;&gt;"",IF('Capacity summary'!$D$14="Yes",IF(COUNTBLANK('Capacity summary'!$H125:$BG125)&lt;52,IF('Capacity summary'!BC125&lt;&gt;"",IF(LOWER('Capacity summary'!BC125)="x",$BI6*BC6,VALUE('Capacity summary'!BC125)),0),BC6*$BI6),BC6*$BI6),0)</f>
        <v>0</v>
      </c>
      <c r="DG6" s="312">
        <f ca="1">IF($BI6&lt;&gt;"",IF('Capacity summary'!$D$14="Yes",IF(COUNTBLANK('Capacity summary'!$H125:$BG125)&lt;52,IF('Capacity summary'!BD125&lt;&gt;"",IF(LOWER('Capacity summary'!BD125)="x",$BI6*BD6,VALUE('Capacity summary'!BD125)),0),BD6*$BI6),BD6*$BI6),0)</f>
        <v>0</v>
      </c>
      <c r="DH6" s="312">
        <f ca="1">IF($BI6&lt;&gt;"",IF('Capacity summary'!$D$14="Yes",IF(COUNTBLANK('Capacity summary'!$H125:$BG125)&lt;52,IF('Capacity summary'!BE125&lt;&gt;"",IF(LOWER('Capacity summary'!BE125)="x",$BI6*BE6,VALUE('Capacity summary'!BE125)),0),BE6*$BI6),BE6*$BI6),0)</f>
        <v>0</v>
      </c>
      <c r="DI6" s="312">
        <f ca="1">IF($BI6&lt;&gt;"",IF('Capacity summary'!$D$14="Yes",IF(COUNTBLANK('Capacity summary'!$H125:$BG125)&lt;52,IF('Capacity summary'!BF125&lt;&gt;"",IF(LOWER('Capacity summary'!BF125)="x",$BI6*BF6,VALUE('Capacity summary'!BF125)),0),BF6*$BI6),BF6*$BI6),0)</f>
        <v>0</v>
      </c>
      <c r="DJ6" s="312">
        <f ca="1">IF($BI6&lt;&gt;"",IF('Capacity summary'!$D$14="Yes",IF(COUNTBLANK('Capacity summary'!$H125:$BG125)&lt;52,IF('Capacity summary'!BG125&lt;&gt;"",IF(LOWER('Capacity summary'!BG125)="x",$BI6*BG6,VALUE('Capacity summary'!BG125)),0),BG6*$BI6),BG6*$BI6),0)</f>
        <v>0</v>
      </c>
      <c r="DK6" s="136">
        <f t="shared" ca="1" si="2"/>
        <v>0</v>
      </c>
      <c r="DL6" s="312">
        <f>Capacity!H18</f>
        <v>0</v>
      </c>
      <c r="DP6" s="5"/>
    </row>
    <row r="7" spans="1:120" x14ac:dyDescent="0.25">
      <c r="A7" s="67">
        <f>IF(Capacity!L19='Capacity summary'!BI126,1,0)</f>
        <v>1</v>
      </c>
      <c r="B7" s="67">
        <f>IF(Capacity!V19='Capacity summary'!BI26,1,0)</f>
        <v>1</v>
      </c>
      <c r="C7" s="67" t="str">
        <f>ROW(A3)&amp;". "&amp;Capacity!B19</f>
        <v>3. c</v>
      </c>
      <c r="D7" s="67">
        <f>'Capacity setup'!C14</f>
        <v>0</v>
      </c>
      <c r="E7" s="67">
        <f>'Capacity setup'!D14</f>
        <v>0</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0</v>
      </c>
      <c r="BK7" s="312">
        <f ca="1">IF($BI7&lt;&gt;"",IF('Capacity summary'!$D$14="Yes",IF(COUNTBLANK('Capacity summary'!$H126:$BG126)&lt;52,IF('Capacity summary'!H126&lt;&gt;"",IF(LOWER('Capacity summary'!H126)="x",$BI7*H7,VALUE('Capacity summary'!H126)),0),H7*$BI7),H7*$BI7),0)</f>
        <v>0</v>
      </c>
      <c r="BL7" s="312">
        <f ca="1">IF($BI7&lt;&gt;"",IF('Capacity summary'!$D$14="Yes",IF(COUNTBLANK('Capacity summary'!$H126:$BG126)&lt;52,IF('Capacity summary'!I126&lt;&gt;"",IF(LOWER('Capacity summary'!I126)="x",$BI7*I7,VALUE('Capacity summary'!I126)),0),I7*$BI7),I7*$BI7),0)</f>
        <v>0</v>
      </c>
      <c r="BM7" s="312">
        <f ca="1">IF($BI7&lt;&gt;"",IF('Capacity summary'!$D$14="Yes",IF(COUNTBLANK('Capacity summary'!$H126:$BG126)&lt;52,IF('Capacity summary'!J126&lt;&gt;"",IF(LOWER('Capacity summary'!J126)="x",$BI7*J7,VALUE('Capacity summary'!J126)),0),J7*$BI7),J7*$BI7),0)</f>
        <v>0</v>
      </c>
      <c r="BN7" s="312">
        <f ca="1">IF($BI7&lt;&gt;"",IF('Capacity summary'!$D$14="Yes",IF(COUNTBLANK('Capacity summary'!$H126:$BG126)&lt;52,IF('Capacity summary'!K126&lt;&gt;"",IF(LOWER('Capacity summary'!K126)="x",$BI7*K7,VALUE('Capacity summary'!K126)),0),K7*$BI7),K7*$BI7),0)</f>
        <v>0</v>
      </c>
      <c r="BO7" s="312">
        <f ca="1">IF($BI7&lt;&gt;"",IF('Capacity summary'!$D$14="Yes",IF(COUNTBLANK('Capacity summary'!$H126:$BG126)&lt;52,IF('Capacity summary'!L126&lt;&gt;"",IF(LOWER('Capacity summary'!L126)="x",$BI7*L7,VALUE('Capacity summary'!L126)),0),L7*$BI7),L7*$BI7),0)</f>
        <v>0</v>
      </c>
      <c r="BP7" s="312">
        <f ca="1">IF($BI7&lt;&gt;"",IF('Capacity summary'!$D$14="Yes",IF(COUNTBLANK('Capacity summary'!$H126:$BG126)&lt;52,IF('Capacity summary'!M126&lt;&gt;"",IF(LOWER('Capacity summary'!M126)="x",$BI7*M7,VALUE('Capacity summary'!M126)),0),M7*$BI7),M7*$BI7),0)</f>
        <v>0</v>
      </c>
      <c r="BQ7" s="312">
        <f ca="1">IF($BI7&lt;&gt;"",IF('Capacity summary'!$D$14="Yes",IF(COUNTBLANK('Capacity summary'!$H126:$BG126)&lt;52,IF('Capacity summary'!N126&lt;&gt;"",IF(LOWER('Capacity summary'!N126)="x",$BI7*N7,VALUE('Capacity summary'!N126)),0),N7*$BI7),N7*$BI7),0)</f>
        <v>0</v>
      </c>
      <c r="BR7" s="312">
        <f ca="1">IF($BI7&lt;&gt;"",IF('Capacity summary'!$D$14="Yes",IF(COUNTBLANK('Capacity summary'!$H126:$BG126)&lt;52,IF('Capacity summary'!O126&lt;&gt;"",IF(LOWER('Capacity summary'!O126)="x",$BI7*O7,VALUE('Capacity summary'!O126)),0),O7*$BI7),O7*$BI7),0)</f>
        <v>0</v>
      </c>
      <c r="BS7" s="312">
        <f ca="1">IF($BI7&lt;&gt;"",IF('Capacity summary'!$D$14="Yes",IF(COUNTBLANK('Capacity summary'!$H126:$BG126)&lt;52,IF('Capacity summary'!P126&lt;&gt;"",IF(LOWER('Capacity summary'!P126)="x",$BI7*P7,VALUE('Capacity summary'!P126)),0),P7*$BI7),P7*$BI7),0)</f>
        <v>0</v>
      </c>
      <c r="BT7" s="312">
        <f ca="1">IF($BI7&lt;&gt;"",IF('Capacity summary'!$D$14="Yes",IF(COUNTBLANK('Capacity summary'!$H126:$BG126)&lt;52,IF('Capacity summary'!Q126&lt;&gt;"",IF(LOWER('Capacity summary'!Q126)="x",$BI7*Q7,VALUE('Capacity summary'!Q126)),0),Q7*$BI7),Q7*$BI7),0)</f>
        <v>0</v>
      </c>
      <c r="BU7" s="312">
        <f ca="1">IF($BI7&lt;&gt;"",IF('Capacity summary'!$D$14="Yes",IF(COUNTBLANK('Capacity summary'!$H126:$BG126)&lt;52,IF('Capacity summary'!R126&lt;&gt;"",IF(LOWER('Capacity summary'!R126)="x",$BI7*R7,VALUE('Capacity summary'!R126)),0),R7*$BI7),R7*$BI7),0)</f>
        <v>0</v>
      </c>
      <c r="BV7" s="312">
        <f ca="1">IF($BI7&lt;&gt;"",IF('Capacity summary'!$D$14="Yes",IF(COUNTBLANK('Capacity summary'!$H126:$BG126)&lt;52,IF('Capacity summary'!S126&lt;&gt;"",IF(LOWER('Capacity summary'!S126)="x",$BI7*S7,VALUE('Capacity summary'!S126)),0),S7*$BI7),S7*$BI7),0)</f>
        <v>0</v>
      </c>
      <c r="BW7" s="312">
        <f ca="1">IF($BI7&lt;&gt;"",IF('Capacity summary'!$D$14="Yes",IF(COUNTBLANK('Capacity summary'!$H126:$BG126)&lt;52,IF('Capacity summary'!T126&lt;&gt;"",IF(LOWER('Capacity summary'!T126)="x",$BI7*T7,VALUE('Capacity summary'!T126)),0),T7*$BI7),T7*$BI7),0)</f>
        <v>0</v>
      </c>
      <c r="BX7" s="312">
        <f ca="1">IF($BI7&lt;&gt;"",IF('Capacity summary'!$D$14="Yes",IF(COUNTBLANK('Capacity summary'!$H126:$BG126)&lt;52,IF('Capacity summary'!U126&lt;&gt;"",IF(LOWER('Capacity summary'!U126)="x",$BI7*U7,VALUE('Capacity summary'!U126)),0),U7*$BI7),U7*$BI7),0)</f>
        <v>0</v>
      </c>
      <c r="BY7" s="312">
        <f ca="1">IF($BI7&lt;&gt;"",IF('Capacity summary'!$D$14="Yes",IF(COUNTBLANK('Capacity summary'!$H126:$BG126)&lt;52,IF('Capacity summary'!V126&lt;&gt;"",IF(LOWER('Capacity summary'!V126)="x",$BI7*V7,VALUE('Capacity summary'!V126)),0),V7*$BI7),V7*$BI7),0)</f>
        <v>0</v>
      </c>
      <c r="BZ7" s="312">
        <f ca="1">IF($BI7&lt;&gt;"",IF('Capacity summary'!$D$14="Yes",IF(COUNTBLANK('Capacity summary'!$H126:$BG126)&lt;52,IF('Capacity summary'!W126&lt;&gt;"",IF(LOWER('Capacity summary'!W126)="x",$BI7*W7,VALUE('Capacity summary'!W126)),0),W7*$BI7),W7*$BI7),0)</f>
        <v>0</v>
      </c>
      <c r="CA7" s="312">
        <f ca="1">IF($BI7&lt;&gt;"",IF('Capacity summary'!$D$14="Yes",IF(COUNTBLANK('Capacity summary'!$H126:$BG126)&lt;52,IF('Capacity summary'!X126&lt;&gt;"",IF(LOWER('Capacity summary'!X126)="x",$BI7*X7,VALUE('Capacity summary'!X126)),0),X7*$BI7),X7*$BI7),0)</f>
        <v>0</v>
      </c>
      <c r="CB7" s="312">
        <f ca="1">IF($BI7&lt;&gt;"",IF('Capacity summary'!$D$14="Yes",IF(COUNTBLANK('Capacity summary'!$H126:$BG126)&lt;52,IF('Capacity summary'!Y126&lt;&gt;"",IF(LOWER('Capacity summary'!Y126)="x",$BI7*Y7,VALUE('Capacity summary'!Y126)),0),Y7*$BI7),Y7*$BI7),0)</f>
        <v>0</v>
      </c>
      <c r="CC7" s="312">
        <f ca="1">IF($BI7&lt;&gt;"",IF('Capacity summary'!$D$14="Yes",IF(COUNTBLANK('Capacity summary'!$H126:$BG126)&lt;52,IF('Capacity summary'!Z126&lt;&gt;"",IF(LOWER('Capacity summary'!Z126)="x",$BI7*Z7,VALUE('Capacity summary'!Z126)),0),Z7*$BI7),Z7*$BI7),0)</f>
        <v>0</v>
      </c>
      <c r="CD7" s="312">
        <f ca="1">IF($BI7&lt;&gt;"",IF('Capacity summary'!$D$14="Yes",IF(COUNTBLANK('Capacity summary'!$H126:$BG126)&lt;52,IF('Capacity summary'!AA126&lt;&gt;"",IF(LOWER('Capacity summary'!AA126)="x",$BI7*AA7,VALUE('Capacity summary'!AA126)),0),AA7*$BI7),AA7*$BI7),0)</f>
        <v>0</v>
      </c>
      <c r="CE7" s="312">
        <f ca="1">IF($BI7&lt;&gt;"",IF('Capacity summary'!$D$14="Yes",IF(COUNTBLANK('Capacity summary'!$H126:$BG126)&lt;52,IF('Capacity summary'!AB126&lt;&gt;"",IF(LOWER('Capacity summary'!AB126)="x",$BI7*AB7,VALUE('Capacity summary'!AB126)),0),AB7*$BI7),AB7*$BI7),0)</f>
        <v>0</v>
      </c>
      <c r="CF7" s="312">
        <f ca="1">IF($BI7&lt;&gt;"",IF('Capacity summary'!$D$14="Yes",IF(COUNTBLANK('Capacity summary'!$H126:$BG126)&lt;52,IF('Capacity summary'!AC126&lt;&gt;"",IF(LOWER('Capacity summary'!AC126)="x",$BI7*AC7,VALUE('Capacity summary'!AC126)),0),AC7*$BI7),AC7*$BI7),0)</f>
        <v>0</v>
      </c>
      <c r="CG7" s="312">
        <f ca="1">IF($BI7&lt;&gt;"",IF('Capacity summary'!$D$14="Yes",IF(COUNTBLANK('Capacity summary'!$H126:$BG126)&lt;52,IF('Capacity summary'!AD126&lt;&gt;"",IF(LOWER('Capacity summary'!AD126)="x",$BI7*AD7,VALUE('Capacity summary'!AD126)),0),AD7*$BI7),AD7*$BI7),0)</f>
        <v>0</v>
      </c>
      <c r="CH7" s="312">
        <f ca="1">IF($BI7&lt;&gt;"",IF('Capacity summary'!$D$14="Yes",IF(COUNTBLANK('Capacity summary'!$H126:$BG126)&lt;52,IF('Capacity summary'!AE126&lt;&gt;"",IF(LOWER('Capacity summary'!AE126)="x",$BI7*AE7,VALUE('Capacity summary'!AE126)),0),AE7*$BI7),AE7*$BI7),0)</f>
        <v>0</v>
      </c>
      <c r="CI7" s="312">
        <f ca="1">IF($BI7&lt;&gt;"",IF('Capacity summary'!$D$14="Yes",IF(COUNTBLANK('Capacity summary'!$H126:$BG126)&lt;52,IF('Capacity summary'!AF126&lt;&gt;"",IF(LOWER('Capacity summary'!AF126)="x",$BI7*AF7,VALUE('Capacity summary'!AF126)),0),AF7*$BI7),AF7*$BI7),0)</f>
        <v>0</v>
      </c>
      <c r="CJ7" s="312">
        <f ca="1">IF($BI7&lt;&gt;"",IF('Capacity summary'!$D$14="Yes",IF(COUNTBLANK('Capacity summary'!$H126:$BG126)&lt;52,IF('Capacity summary'!AG126&lt;&gt;"",IF(LOWER('Capacity summary'!AG126)="x",$BI7*AG7,VALUE('Capacity summary'!AG126)),0),AG7*$BI7),AG7*$BI7),0)</f>
        <v>0</v>
      </c>
      <c r="CK7" s="312">
        <f ca="1">IF($BI7&lt;&gt;"",IF('Capacity summary'!$D$14="Yes",IF(COUNTBLANK('Capacity summary'!$H126:$BG126)&lt;52,IF('Capacity summary'!AH126&lt;&gt;"",IF(LOWER('Capacity summary'!AH126)="x",$BI7*AH7,VALUE('Capacity summary'!AH126)),0),AH7*$BI7),AH7*$BI7),0)</f>
        <v>0</v>
      </c>
      <c r="CL7" s="312">
        <f ca="1">IF($BI7&lt;&gt;"",IF('Capacity summary'!$D$14="Yes",IF(COUNTBLANK('Capacity summary'!$H126:$BG126)&lt;52,IF('Capacity summary'!AI126&lt;&gt;"",IF(LOWER('Capacity summary'!AI126)="x",$BI7*AI7,VALUE('Capacity summary'!AI126)),0),AI7*$BI7),AI7*$BI7),0)</f>
        <v>0</v>
      </c>
      <c r="CM7" s="312">
        <f ca="1">IF($BI7&lt;&gt;"",IF('Capacity summary'!$D$14="Yes",IF(COUNTBLANK('Capacity summary'!$H126:$BG126)&lt;52,IF('Capacity summary'!AJ126&lt;&gt;"",IF(LOWER('Capacity summary'!AJ126)="x",$BI7*AJ7,VALUE('Capacity summary'!AJ126)),0),AJ7*$BI7),AJ7*$BI7),0)</f>
        <v>0</v>
      </c>
      <c r="CN7" s="312">
        <f ca="1">IF($BI7&lt;&gt;"",IF('Capacity summary'!$D$14="Yes",IF(COUNTBLANK('Capacity summary'!$H126:$BG126)&lt;52,IF('Capacity summary'!AK126&lt;&gt;"",IF(LOWER('Capacity summary'!AK126)="x",$BI7*AK7,VALUE('Capacity summary'!AK126)),0),AK7*$BI7),AK7*$BI7),0)</f>
        <v>0</v>
      </c>
      <c r="CO7" s="312">
        <f ca="1">IF($BI7&lt;&gt;"",IF('Capacity summary'!$D$14="Yes",IF(COUNTBLANK('Capacity summary'!$H126:$BG126)&lt;52,IF('Capacity summary'!AL126&lt;&gt;"",IF(LOWER('Capacity summary'!AL126)="x",$BI7*AL7,VALUE('Capacity summary'!AL126)),0),AL7*$BI7),AL7*$BI7),0)</f>
        <v>0</v>
      </c>
      <c r="CP7" s="312">
        <f ca="1">IF($BI7&lt;&gt;"",IF('Capacity summary'!$D$14="Yes",IF(COUNTBLANK('Capacity summary'!$H126:$BG126)&lt;52,IF('Capacity summary'!AM126&lt;&gt;"",IF(LOWER('Capacity summary'!AM126)="x",$BI7*AM7,VALUE('Capacity summary'!AM126)),0),AM7*$BI7),AM7*$BI7),0)</f>
        <v>0</v>
      </c>
      <c r="CQ7" s="312">
        <f ca="1">IF($BI7&lt;&gt;"",IF('Capacity summary'!$D$14="Yes",IF(COUNTBLANK('Capacity summary'!$H126:$BG126)&lt;52,IF('Capacity summary'!AN126&lt;&gt;"",IF(LOWER('Capacity summary'!AN126)="x",$BI7*AN7,VALUE('Capacity summary'!AN126)),0),AN7*$BI7),AN7*$BI7),0)</f>
        <v>0</v>
      </c>
      <c r="CR7" s="312">
        <f ca="1">IF($BI7&lt;&gt;"",IF('Capacity summary'!$D$14="Yes",IF(COUNTBLANK('Capacity summary'!$H126:$BG126)&lt;52,IF('Capacity summary'!AO126&lt;&gt;"",IF(LOWER('Capacity summary'!AO126)="x",$BI7*AO7,VALUE('Capacity summary'!AO126)),0),AO7*$BI7),AO7*$BI7),0)</f>
        <v>0</v>
      </c>
      <c r="CS7" s="312">
        <f ca="1">IF($BI7&lt;&gt;"",IF('Capacity summary'!$D$14="Yes",IF(COUNTBLANK('Capacity summary'!$H126:$BG126)&lt;52,IF('Capacity summary'!AP126&lt;&gt;"",IF(LOWER('Capacity summary'!AP126)="x",$BI7*AP7,VALUE('Capacity summary'!AP126)),0),AP7*$BI7),AP7*$BI7),0)</f>
        <v>0</v>
      </c>
      <c r="CT7" s="312">
        <f ca="1">IF($BI7&lt;&gt;"",IF('Capacity summary'!$D$14="Yes",IF(COUNTBLANK('Capacity summary'!$H126:$BG126)&lt;52,IF('Capacity summary'!AQ126&lt;&gt;"",IF(LOWER('Capacity summary'!AQ126)="x",$BI7*AQ7,VALUE('Capacity summary'!AQ126)),0),AQ7*$BI7),AQ7*$BI7),0)</f>
        <v>0</v>
      </c>
      <c r="CU7" s="312">
        <f ca="1">IF($BI7&lt;&gt;"",IF('Capacity summary'!$D$14="Yes",IF(COUNTBLANK('Capacity summary'!$H126:$BG126)&lt;52,IF('Capacity summary'!AR126&lt;&gt;"",IF(LOWER('Capacity summary'!AR126)="x",$BI7*AR7,VALUE('Capacity summary'!AR126)),0),AR7*$BI7),AR7*$BI7),0)</f>
        <v>0</v>
      </c>
      <c r="CV7" s="312">
        <f ca="1">IF($BI7&lt;&gt;"",IF('Capacity summary'!$D$14="Yes",IF(COUNTBLANK('Capacity summary'!$H126:$BG126)&lt;52,IF('Capacity summary'!AS126&lt;&gt;"",IF(LOWER('Capacity summary'!AS126)="x",$BI7*AS7,VALUE('Capacity summary'!AS126)),0),AS7*$BI7),AS7*$BI7),0)</f>
        <v>0</v>
      </c>
      <c r="CW7" s="312">
        <f ca="1">IF($BI7&lt;&gt;"",IF('Capacity summary'!$D$14="Yes",IF(COUNTBLANK('Capacity summary'!$H126:$BG126)&lt;52,IF('Capacity summary'!AT126&lt;&gt;"",IF(LOWER('Capacity summary'!AT126)="x",$BI7*AT7,VALUE('Capacity summary'!AT126)),0),AT7*$BI7),AT7*$BI7),0)</f>
        <v>0</v>
      </c>
      <c r="CX7" s="312">
        <f ca="1">IF($BI7&lt;&gt;"",IF('Capacity summary'!$D$14="Yes",IF(COUNTBLANK('Capacity summary'!$H126:$BG126)&lt;52,IF('Capacity summary'!AU126&lt;&gt;"",IF(LOWER('Capacity summary'!AU126)="x",$BI7*AU7,VALUE('Capacity summary'!AU126)),0),AU7*$BI7),AU7*$BI7),0)</f>
        <v>0</v>
      </c>
      <c r="CY7" s="312">
        <f ca="1">IF($BI7&lt;&gt;"",IF('Capacity summary'!$D$14="Yes",IF(COUNTBLANK('Capacity summary'!$H126:$BG126)&lt;52,IF('Capacity summary'!AV126&lt;&gt;"",IF(LOWER('Capacity summary'!AV126)="x",$BI7*AV7,VALUE('Capacity summary'!AV126)),0),AV7*$BI7),AV7*$BI7),0)</f>
        <v>0</v>
      </c>
      <c r="CZ7" s="312">
        <f ca="1">IF($BI7&lt;&gt;"",IF('Capacity summary'!$D$14="Yes",IF(COUNTBLANK('Capacity summary'!$H126:$BG126)&lt;52,IF('Capacity summary'!AW126&lt;&gt;"",IF(LOWER('Capacity summary'!AW126)="x",$BI7*AW7,VALUE('Capacity summary'!AW126)),0),AW7*$BI7),AW7*$BI7),0)</f>
        <v>0</v>
      </c>
      <c r="DA7" s="312">
        <f ca="1">IF($BI7&lt;&gt;"",IF('Capacity summary'!$D$14="Yes",IF(COUNTBLANK('Capacity summary'!$H126:$BG126)&lt;52,IF('Capacity summary'!AX126&lt;&gt;"",IF(LOWER('Capacity summary'!AX126)="x",$BI7*AX7,VALUE('Capacity summary'!AX126)),0),AX7*$BI7),AX7*$BI7),0)</f>
        <v>0</v>
      </c>
      <c r="DB7" s="312">
        <f ca="1">IF($BI7&lt;&gt;"",IF('Capacity summary'!$D$14="Yes",IF(COUNTBLANK('Capacity summary'!$H126:$BG126)&lt;52,IF('Capacity summary'!AY126&lt;&gt;"",IF(LOWER('Capacity summary'!AY126)="x",$BI7*AY7,VALUE('Capacity summary'!AY126)),0),AY7*$BI7),AY7*$BI7),0)</f>
        <v>0</v>
      </c>
      <c r="DC7" s="312">
        <f ca="1">IF($BI7&lt;&gt;"",IF('Capacity summary'!$D$14="Yes",IF(COUNTBLANK('Capacity summary'!$H126:$BG126)&lt;52,IF('Capacity summary'!AZ126&lt;&gt;"",IF(LOWER('Capacity summary'!AZ126)="x",$BI7*AZ7,VALUE('Capacity summary'!AZ126)),0),AZ7*$BI7),AZ7*$BI7),0)</f>
        <v>0</v>
      </c>
      <c r="DD7" s="312">
        <f ca="1">IF($BI7&lt;&gt;"",IF('Capacity summary'!$D$14="Yes",IF(COUNTBLANK('Capacity summary'!$H126:$BG126)&lt;52,IF('Capacity summary'!BA126&lt;&gt;"",IF(LOWER('Capacity summary'!BA126)="x",$BI7*BA7,VALUE('Capacity summary'!BA126)),0),BA7*$BI7),BA7*$BI7),0)</f>
        <v>0</v>
      </c>
      <c r="DE7" s="312">
        <f ca="1">IF($BI7&lt;&gt;"",IF('Capacity summary'!$D$14="Yes",IF(COUNTBLANK('Capacity summary'!$H126:$BG126)&lt;52,IF('Capacity summary'!BB126&lt;&gt;"",IF(LOWER('Capacity summary'!BB126)="x",$BI7*BB7,VALUE('Capacity summary'!BB126)),0),BB7*$BI7),BB7*$BI7),0)</f>
        <v>0</v>
      </c>
      <c r="DF7" s="312">
        <f ca="1">IF($BI7&lt;&gt;"",IF('Capacity summary'!$D$14="Yes",IF(COUNTBLANK('Capacity summary'!$H126:$BG126)&lt;52,IF('Capacity summary'!BC126&lt;&gt;"",IF(LOWER('Capacity summary'!BC126)="x",$BI7*BC7,VALUE('Capacity summary'!BC126)),0),BC7*$BI7),BC7*$BI7),0)</f>
        <v>0</v>
      </c>
      <c r="DG7" s="312">
        <f ca="1">IF($BI7&lt;&gt;"",IF('Capacity summary'!$D$14="Yes",IF(COUNTBLANK('Capacity summary'!$H126:$BG126)&lt;52,IF('Capacity summary'!BD126&lt;&gt;"",IF(LOWER('Capacity summary'!BD126)="x",$BI7*BD7,VALUE('Capacity summary'!BD126)),0),BD7*$BI7),BD7*$BI7),0)</f>
        <v>0</v>
      </c>
      <c r="DH7" s="312">
        <f ca="1">IF($BI7&lt;&gt;"",IF('Capacity summary'!$D$14="Yes",IF(COUNTBLANK('Capacity summary'!$H126:$BG126)&lt;52,IF('Capacity summary'!BE126&lt;&gt;"",IF(LOWER('Capacity summary'!BE126)="x",$BI7*BE7,VALUE('Capacity summary'!BE126)),0),BE7*$BI7),BE7*$BI7),0)</f>
        <v>0</v>
      </c>
      <c r="DI7" s="312">
        <f ca="1">IF($BI7&lt;&gt;"",IF('Capacity summary'!$D$14="Yes",IF(COUNTBLANK('Capacity summary'!$H126:$BG126)&lt;52,IF('Capacity summary'!BF126&lt;&gt;"",IF(LOWER('Capacity summary'!BF126)="x",$BI7*BF7,VALUE('Capacity summary'!BF126)),0),BF7*$BI7),BF7*$BI7),0)</f>
        <v>0</v>
      </c>
      <c r="DJ7" s="312">
        <f ca="1">IF($BI7&lt;&gt;"",IF('Capacity summary'!$D$14="Yes",IF(COUNTBLANK('Capacity summary'!$H126:$BG126)&lt;52,IF('Capacity summary'!BG126&lt;&gt;"",IF(LOWER('Capacity summary'!BG126)="x",$BI7*BG7,VALUE('Capacity summary'!BG126)),0),BG7*$BI7),BG7*$BI7),0)</f>
        <v>0</v>
      </c>
      <c r="DK7" s="136">
        <f t="shared" ca="1" si="2"/>
        <v>0</v>
      </c>
      <c r="DL7" s="312">
        <f>Capacity!H19</f>
        <v>0</v>
      </c>
      <c r="DP7" s="5"/>
    </row>
    <row r="8" spans="1:120" x14ac:dyDescent="0.25">
      <c r="A8" s="67">
        <f>IF(Capacity!L20='Capacity summary'!BI127,1,0)</f>
        <v>1</v>
      </c>
      <c r="B8" s="67">
        <f>IF(Capacity!V20='Capacity summary'!BI27,1,0)</f>
        <v>1</v>
      </c>
      <c r="C8" s="67" t="str">
        <f>ROW(A4)&amp;". "&amp;Capacity!B20</f>
        <v>4. c</v>
      </c>
      <c r="D8" s="67">
        <f>'Capacity setup'!C15</f>
        <v>0</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v>
      </c>
      <c r="BK8" s="312">
        <f ca="1">IF($BI8&lt;&gt;"",IF('Capacity summary'!$D$14="Yes",IF(COUNTBLANK('Capacity summary'!$H127:$BG127)&lt;52,IF('Capacity summary'!H127&lt;&gt;"",IF(LOWER('Capacity summary'!H127)="x",$BI8*H8,VALUE('Capacity summary'!H127)),0),H8*$BI8),H8*$BI8),0)</f>
        <v>0</v>
      </c>
      <c r="BL8" s="312">
        <f ca="1">IF($BI8&lt;&gt;"",IF('Capacity summary'!$D$14="Yes",IF(COUNTBLANK('Capacity summary'!$H127:$BG127)&lt;52,IF('Capacity summary'!I127&lt;&gt;"",IF(LOWER('Capacity summary'!I127)="x",$BI8*I8,VALUE('Capacity summary'!I127)),0),I8*$BI8),I8*$BI8),0)</f>
        <v>0</v>
      </c>
      <c r="BM8" s="312">
        <f ca="1">IF($BI8&lt;&gt;"",IF('Capacity summary'!$D$14="Yes",IF(COUNTBLANK('Capacity summary'!$H127:$BG127)&lt;52,IF('Capacity summary'!J127&lt;&gt;"",IF(LOWER('Capacity summary'!J127)="x",$BI8*J8,VALUE('Capacity summary'!J127)),0),J8*$BI8),J8*$BI8),0)</f>
        <v>0</v>
      </c>
      <c r="BN8" s="312">
        <f ca="1">IF($BI8&lt;&gt;"",IF('Capacity summary'!$D$14="Yes",IF(COUNTBLANK('Capacity summary'!$H127:$BG127)&lt;52,IF('Capacity summary'!K127&lt;&gt;"",IF(LOWER('Capacity summary'!K127)="x",$BI8*K8,VALUE('Capacity summary'!K127)),0),K8*$BI8),K8*$BI8),0)</f>
        <v>0</v>
      </c>
      <c r="BO8" s="312">
        <f ca="1">IF($BI8&lt;&gt;"",IF('Capacity summary'!$D$14="Yes",IF(COUNTBLANK('Capacity summary'!$H127:$BG127)&lt;52,IF('Capacity summary'!L127&lt;&gt;"",IF(LOWER('Capacity summary'!L127)="x",$BI8*L8,VALUE('Capacity summary'!L127)),0),L8*$BI8),L8*$BI8),0)</f>
        <v>0</v>
      </c>
      <c r="BP8" s="312">
        <f ca="1">IF($BI8&lt;&gt;"",IF('Capacity summary'!$D$14="Yes",IF(COUNTBLANK('Capacity summary'!$H127:$BG127)&lt;52,IF('Capacity summary'!M127&lt;&gt;"",IF(LOWER('Capacity summary'!M127)="x",$BI8*M8,VALUE('Capacity summary'!M127)),0),M8*$BI8),M8*$BI8),0)</f>
        <v>0</v>
      </c>
      <c r="BQ8" s="312">
        <f ca="1">IF($BI8&lt;&gt;"",IF('Capacity summary'!$D$14="Yes",IF(COUNTBLANK('Capacity summary'!$H127:$BG127)&lt;52,IF('Capacity summary'!N127&lt;&gt;"",IF(LOWER('Capacity summary'!N127)="x",$BI8*N8,VALUE('Capacity summary'!N127)),0),N8*$BI8),N8*$BI8),0)</f>
        <v>0</v>
      </c>
      <c r="BR8" s="312">
        <f ca="1">IF($BI8&lt;&gt;"",IF('Capacity summary'!$D$14="Yes",IF(COUNTBLANK('Capacity summary'!$H127:$BG127)&lt;52,IF('Capacity summary'!O127&lt;&gt;"",IF(LOWER('Capacity summary'!O127)="x",$BI8*O8,VALUE('Capacity summary'!O127)),0),O8*$BI8),O8*$BI8),0)</f>
        <v>0</v>
      </c>
      <c r="BS8" s="312">
        <f ca="1">IF($BI8&lt;&gt;"",IF('Capacity summary'!$D$14="Yes",IF(COUNTBLANK('Capacity summary'!$H127:$BG127)&lt;52,IF('Capacity summary'!P127&lt;&gt;"",IF(LOWER('Capacity summary'!P127)="x",$BI8*P8,VALUE('Capacity summary'!P127)),0),P8*$BI8),P8*$BI8),0)</f>
        <v>0</v>
      </c>
      <c r="BT8" s="312">
        <f ca="1">IF($BI8&lt;&gt;"",IF('Capacity summary'!$D$14="Yes",IF(COUNTBLANK('Capacity summary'!$H127:$BG127)&lt;52,IF('Capacity summary'!Q127&lt;&gt;"",IF(LOWER('Capacity summary'!Q127)="x",$BI8*Q8,VALUE('Capacity summary'!Q127)),0),Q8*$BI8),Q8*$BI8),0)</f>
        <v>0</v>
      </c>
      <c r="BU8" s="312">
        <f ca="1">IF($BI8&lt;&gt;"",IF('Capacity summary'!$D$14="Yes",IF(COUNTBLANK('Capacity summary'!$H127:$BG127)&lt;52,IF('Capacity summary'!R127&lt;&gt;"",IF(LOWER('Capacity summary'!R127)="x",$BI8*R8,VALUE('Capacity summary'!R127)),0),R8*$BI8),R8*$BI8),0)</f>
        <v>0</v>
      </c>
      <c r="BV8" s="312">
        <f ca="1">IF($BI8&lt;&gt;"",IF('Capacity summary'!$D$14="Yes",IF(COUNTBLANK('Capacity summary'!$H127:$BG127)&lt;52,IF('Capacity summary'!S127&lt;&gt;"",IF(LOWER('Capacity summary'!S127)="x",$BI8*S8,VALUE('Capacity summary'!S127)),0),S8*$BI8),S8*$BI8),0)</f>
        <v>0</v>
      </c>
      <c r="BW8" s="312">
        <f ca="1">IF($BI8&lt;&gt;"",IF('Capacity summary'!$D$14="Yes",IF(COUNTBLANK('Capacity summary'!$H127:$BG127)&lt;52,IF('Capacity summary'!T127&lt;&gt;"",IF(LOWER('Capacity summary'!T127)="x",$BI8*T8,VALUE('Capacity summary'!T127)),0),T8*$BI8),T8*$BI8),0)</f>
        <v>0</v>
      </c>
      <c r="BX8" s="312">
        <f ca="1">IF($BI8&lt;&gt;"",IF('Capacity summary'!$D$14="Yes",IF(COUNTBLANK('Capacity summary'!$H127:$BG127)&lt;52,IF('Capacity summary'!U127&lt;&gt;"",IF(LOWER('Capacity summary'!U127)="x",$BI8*U8,VALUE('Capacity summary'!U127)),0),U8*$BI8),U8*$BI8),0)</f>
        <v>0</v>
      </c>
      <c r="BY8" s="312">
        <f ca="1">IF($BI8&lt;&gt;"",IF('Capacity summary'!$D$14="Yes",IF(COUNTBLANK('Capacity summary'!$H127:$BG127)&lt;52,IF('Capacity summary'!V127&lt;&gt;"",IF(LOWER('Capacity summary'!V127)="x",$BI8*V8,VALUE('Capacity summary'!V127)),0),V8*$BI8),V8*$BI8),0)</f>
        <v>0</v>
      </c>
      <c r="BZ8" s="312">
        <f ca="1">IF($BI8&lt;&gt;"",IF('Capacity summary'!$D$14="Yes",IF(COUNTBLANK('Capacity summary'!$H127:$BG127)&lt;52,IF('Capacity summary'!W127&lt;&gt;"",IF(LOWER('Capacity summary'!W127)="x",$BI8*W8,VALUE('Capacity summary'!W127)),0),W8*$BI8),W8*$BI8),0)</f>
        <v>0</v>
      </c>
      <c r="CA8" s="312">
        <f ca="1">IF($BI8&lt;&gt;"",IF('Capacity summary'!$D$14="Yes",IF(COUNTBLANK('Capacity summary'!$H127:$BG127)&lt;52,IF('Capacity summary'!X127&lt;&gt;"",IF(LOWER('Capacity summary'!X127)="x",$BI8*X8,VALUE('Capacity summary'!X127)),0),X8*$BI8),X8*$BI8),0)</f>
        <v>0</v>
      </c>
      <c r="CB8" s="312">
        <f ca="1">IF($BI8&lt;&gt;"",IF('Capacity summary'!$D$14="Yes",IF(COUNTBLANK('Capacity summary'!$H127:$BG127)&lt;52,IF('Capacity summary'!Y127&lt;&gt;"",IF(LOWER('Capacity summary'!Y127)="x",$BI8*Y8,VALUE('Capacity summary'!Y127)),0),Y8*$BI8),Y8*$BI8),0)</f>
        <v>0</v>
      </c>
      <c r="CC8" s="312">
        <f ca="1">IF($BI8&lt;&gt;"",IF('Capacity summary'!$D$14="Yes",IF(COUNTBLANK('Capacity summary'!$H127:$BG127)&lt;52,IF('Capacity summary'!Z127&lt;&gt;"",IF(LOWER('Capacity summary'!Z127)="x",$BI8*Z8,VALUE('Capacity summary'!Z127)),0),Z8*$BI8),Z8*$BI8),0)</f>
        <v>0</v>
      </c>
      <c r="CD8" s="312">
        <f ca="1">IF($BI8&lt;&gt;"",IF('Capacity summary'!$D$14="Yes",IF(COUNTBLANK('Capacity summary'!$H127:$BG127)&lt;52,IF('Capacity summary'!AA127&lt;&gt;"",IF(LOWER('Capacity summary'!AA127)="x",$BI8*AA8,VALUE('Capacity summary'!AA127)),0),AA8*$BI8),AA8*$BI8),0)</f>
        <v>0</v>
      </c>
      <c r="CE8" s="312">
        <f ca="1">IF($BI8&lt;&gt;"",IF('Capacity summary'!$D$14="Yes",IF(COUNTBLANK('Capacity summary'!$H127:$BG127)&lt;52,IF('Capacity summary'!AB127&lt;&gt;"",IF(LOWER('Capacity summary'!AB127)="x",$BI8*AB8,VALUE('Capacity summary'!AB127)),0),AB8*$BI8),AB8*$BI8),0)</f>
        <v>0</v>
      </c>
      <c r="CF8" s="312">
        <f ca="1">IF($BI8&lt;&gt;"",IF('Capacity summary'!$D$14="Yes",IF(COUNTBLANK('Capacity summary'!$H127:$BG127)&lt;52,IF('Capacity summary'!AC127&lt;&gt;"",IF(LOWER('Capacity summary'!AC127)="x",$BI8*AC8,VALUE('Capacity summary'!AC127)),0),AC8*$BI8),AC8*$BI8),0)</f>
        <v>0</v>
      </c>
      <c r="CG8" s="312">
        <f ca="1">IF($BI8&lt;&gt;"",IF('Capacity summary'!$D$14="Yes",IF(COUNTBLANK('Capacity summary'!$H127:$BG127)&lt;52,IF('Capacity summary'!AD127&lt;&gt;"",IF(LOWER('Capacity summary'!AD127)="x",$BI8*AD8,VALUE('Capacity summary'!AD127)),0),AD8*$BI8),AD8*$BI8),0)</f>
        <v>0</v>
      </c>
      <c r="CH8" s="312">
        <f ca="1">IF($BI8&lt;&gt;"",IF('Capacity summary'!$D$14="Yes",IF(COUNTBLANK('Capacity summary'!$H127:$BG127)&lt;52,IF('Capacity summary'!AE127&lt;&gt;"",IF(LOWER('Capacity summary'!AE127)="x",$BI8*AE8,VALUE('Capacity summary'!AE127)),0),AE8*$BI8),AE8*$BI8),0)</f>
        <v>0</v>
      </c>
      <c r="CI8" s="312">
        <f ca="1">IF($BI8&lt;&gt;"",IF('Capacity summary'!$D$14="Yes",IF(COUNTBLANK('Capacity summary'!$H127:$BG127)&lt;52,IF('Capacity summary'!AF127&lt;&gt;"",IF(LOWER('Capacity summary'!AF127)="x",$BI8*AF8,VALUE('Capacity summary'!AF127)),0),AF8*$BI8),AF8*$BI8),0)</f>
        <v>0</v>
      </c>
      <c r="CJ8" s="312">
        <f ca="1">IF($BI8&lt;&gt;"",IF('Capacity summary'!$D$14="Yes",IF(COUNTBLANK('Capacity summary'!$H127:$BG127)&lt;52,IF('Capacity summary'!AG127&lt;&gt;"",IF(LOWER('Capacity summary'!AG127)="x",$BI8*AG8,VALUE('Capacity summary'!AG127)),0),AG8*$BI8),AG8*$BI8),0)</f>
        <v>0</v>
      </c>
      <c r="CK8" s="312">
        <f ca="1">IF($BI8&lt;&gt;"",IF('Capacity summary'!$D$14="Yes",IF(COUNTBLANK('Capacity summary'!$H127:$BG127)&lt;52,IF('Capacity summary'!AH127&lt;&gt;"",IF(LOWER('Capacity summary'!AH127)="x",$BI8*AH8,VALUE('Capacity summary'!AH127)),0),AH8*$BI8),AH8*$BI8),0)</f>
        <v>0</v>
      </c>
      <c r="CL8" s="312">
        <f ca="1">IF($BI8&lt;&gt;"",IF('Capacity summary'!$D$14="Yes",IF(COUNTBLANK('Capacity summary'!$H127:$BG127)&lt;52,IF('Capacity summary'!AI127&lt;&gt;"",IF(LOWER('Capacity summary'!AI127)="x",$BI8*AI8,VALUE('Capacity summary'!AI127)),0),AI8*$BI8),AI8*$BI8),0)</f>
        <v>0</v>
      </c>
      <c r="CM8" s="312">
        <f ca="1">IF($BI8&lt;&gt;"",IF('Capacity summary'!$D$14="Yes",IF(COUNTBLANK('Capacity summary'!$H127:$BG127)&lt;52,IF('Capacity summary'!AJ127&lt;&gt;"",IF(LOWER('Capacity summary'!AJ127)="x",$BI8*AJ8,VALUE('Capacity summary'!AJ127)),0),AJ8*$BI8),AJ8*$BI8),0)</f>
        <v>0</v>
      </c>
      <c r="CN8" s="312">
        <f ca="1">IF($BI8&lt;&gt;"",IF('Capacity summary'!$D$14="Yes",IF(COUNTBLANK('Capacity summary'!$H127:$BG127)&lt;52,IF('Capacity summary'!AK127&lt;&gt;"",IF(LOWER('Capacity summary'!AK127)="x",$BI8*AK8,VALUE('Capacity summary'!AK127)),0),AK8*$BI8),AK8*$BI8),0)</f>
        <v>0</v>
      </c>
      <c r="CO8" s="312">
        <f ca="1">IF($BI8&lt;&gt;"",IF('Capacity summary'!$D$14="Yes",IF(COUNTBLANK('Capacity summary'!$H127:$BG127)&lt;52,IF('Capacity summary'!AL127&lt;&gt;"",IF(LOWER('Capacity summary'!AL127)="x",$BI8*AL8,VALUE('Capacity summary'!AL127)),0),AL8*$BI8),AL8*$BI8),0)</f>
        <v>0</v>
      </c>
      <c r="CP8" s="312">
        <f ca="1">IF($BI8&lt;&gt;"",IF('Capacity summary'!$D$14="Yes",IF(COUNTBLANK('Capacity summary'!$H127:$BG127)&lt;52,IF('Capacity summary'!AM127&lt;&gt;"",IF(LOWER('Capacity summary'!AM127)="x",$BI8*AM8,VALUE('Capacity summary'!AM127)),0),AM8*$BI8),AM8*$BI8),0)</f>
        <v>0</v>
      </c>
      <c r="CQ8" s="312">
        <f ca="1">IF($BI8&lt;&gt;"",IF('Capacity summary'!$D$14="Yes",IF(COUNTBLANK('Capacity summary'!$H127:$BG127)&lt;52,IF('Capacity summary'!AN127&lt;&gt;"",IF(LOWER('Capacity summary'!AN127)="x",$BI8*AN8,VALUE('Capacity summary'!AN127)),0),AN8*$BI8),AN8*$BI8),0)</f>
        <v>0</v>
      </c>
      <c r="CR8" s="312">
        <f ca="1">IF($BI8&lt;&gt;"",IF('Capacity summary'!$D$14="Yes",IF(COUNTBLANK('Capacity summary'!$H127:$BG127)&lt;52,IF('Capacity summary'!AO127&lt;&gt;"",IF(LOWER('Capacity summary'!AO127)="x",$BI8*AO8,VALUE('Capacity summary'!AO127)),0),AO8*$BI8),AO8*$BI8),0)</f>
        <v>0</v>
      </c>
      <c r="CS8" s="312">
        <f ca="1">IF($BI8&lt;&gt;"",IF('Capacity summary'!$D$14="Yes",IF(COUNTBLANK('Capacity summary'!$H127:$BG127)&lt;52,IF('Capacity summary'!AP127&lt;&gt;"",IF(LOWER('Capacity summary'!AP127)="x",$BI8*AP8,VALUE('Capacity summary'!AP127)),0),AP8*$BI8),AP8*$BI8),0)</f>
        <v>0</v>
      </c>
      <c r="CT8" s="312">
        <f ca="1">IF($BI8&lt;&gt;"",IF('Capacity summary'!$D$14="Yes",IF(COUNTBLANK('Capacity summary'!$H127:$BG127)&lt;52,IF('Capacity summary'!AQ127&lt;&gt;"",IF(LOWER('Capacity summary'!AQ127)="x",$BI8*AQ8,VALUE('Capacity summary'!AQ127)),0),AQ8*$BI8),AQ8*$BI8),0)</f>
        <v>0</v>
      </c>
      <c r="CU8" s="312">
        <f ca="1">IF($BI8&lt;&gt;"",IF('Capacity summary'!$D$14="Yes",IF(COUNTBLANK('Capacity summary'!$H127:$BG127)&lt;52,IF('Capacity summary'!AR127&lt;&gt;"",IF(LOWER('Capacity summary'!AR127)="x",$BI8*AR8,VALUE('Capacity summary'!AR127)),0),AR8*$BI8),AR8*$BI8),0)</f>
        <v>0</v>
      </c>
      <c r="CV8" s="312">
        <f ca="1">IF($BI8&lt;&gt;"",IF('Capacity summary'!$D$14="Yes",IF(COUNTBLANK('Capacity summary'!$H127:$BG127)&lt;52,IF('Capacity summary'!AS127&lt;&gt;"",IF(LOWER('Capacity summary'!AS127)="x",$BI8*AS8,VALUE('Capacity summary'!AS127)),0),AS8*$BI8),AS8*$BI8),0)</f>
        <v>0</v>
      </c>
      <c r="CW8" s="312">
        <f ca="1">IF($BI8&lt;&gt;"",IF('Capacity summary'!$D$14="Yes",IF(COUNTBLANK('Capacity summary'!$H127:$BG127)&lt;52,IF('Capacity summary'!AT127&lt;&gt;"",IF(LOWER('Capacity summary'!AT127)="x",$BI8*AT8,VALUE('Capacity summary'!AT127)),0),AT8*$BI8),AT8*$BI8),0)</f>
        <v>0</v>
      </c>
      <c r="CX8" s="312">
        <f ca="1">IF($BI8&lt;&gt;"",IF('Capacity summary'!$D$14="Yes",IF(COUNTBLANK('Capacity summary'!$H127:$BG127)&lt;52,IF('Capacity summary'!AU127&lt;&gt;"",IF(LOWER('Capacity summary'!AU127)="x",$BI8*AU8,VALUE('Capacity summary'!AU127)),0),AU8*$BI8),AU8*$BI8),0)</f>
        <v>0</v>
      </c>
      <c r="CY8" s="312">
        <f ca="1">IF($BI8&lt;&gt;"",IF('Capacity summary'!$D$14="Yes",IF(COUNTBLANK('Capacity summary'!$H127:$BG127)&lt;52,IF('Capacity summary'!AV127&lt;&gt;"",IF(LOWER('Capacity summary'!AV127)="x",$BI8*AV8,VALUE('Capacity summary'!AV127)),0),AV8*$BI8),AV8*$BI8),0)</f>
        <v>0</v>
      </c>
      <c r="CZ8" s="312">
        <f ca="1">IF($BI8&lt;&gt;"",IF('Capacity summary'!$D$14="Yes",IF(COUNTBLANK('Capacity summary'!$H127:$BG127)&lt;52,IF('Capacity summary'!AW127&lt;&gt;"",IF(LOWER('Capacity summary'!AW127)="x",$BI8*AW8,VALUE('Capacity summary'!AW127)),0),AW8*$BI8),AW8*$BI8),0)</f>
        <v>0</v>
      </c>
      <c r="DA8" s="312">
        <f ca="1">IF($BI8&lt;&gt;"",IF('Capacity summary'!$D$14="Yes",IF(COUNTBLANK('Capacity summary'!$H127:$BG127)&lt;52,IF('Capacity summary'!AX127&lt;&gt;"",IF(LOWER('Capacity summary'!AX127)="x",$BI8*AX8,VALUE('Capacity summary'!AX127)),0),AX8*$BI8),AX8*$BI8),0)</f>
        <v>0</v>
      </c>
      <c r="DB8" s="312">
        <f ca="1">IF($BI8&lt;&gt;"",IF('Capacity summary'!$D$14="Yes",IF(COUNTBLANK('Capacity summary'!$H127:$BG127)&lt;52,IF('Capacity summary'!AY127&lt;&gt;"",IF(LOWER('Capacity summary'!AY127)="x",$BI8*AY8,VALUE('Capacity summary'!AY127)),0),AY8*$BI8),AY8*$BI8),0)</f>
        <v>0</v>
      </c>
      <c r="DC8" s="312">
        <f ca="1">IF($BI8&lt;&gt;"",IF('Capacity summary'!$D$14="Yes",IF(COUNTBLANK('Capacity summary'!$H127:$BG127)&lt;52,IF('Capacity summary'!AZ127&lt;&gt;"",IF(LOWER('Capacity summary'!AZ127)="x",$BI8*AZ8,VALUE('Capacity summary'!AZ127)),0),AZ8*$BI8),AZ8*$BI8),0)</f>
        <v>0</v>
      </c>
      <c r="DD8" s="312">
        <f ca="1">IF($BI8&lt;&gt;"",IF('Capacity summary'!$D$14="Yes",IF(COUNTBLANK('Capacity summary'!$H127:$BG127)&lt;52,IF('Capacity summary'!BA127&lt;&gt;"",IF(LOWER('Capacity summary'!BA127)="x",$BI8*BA8,VALUE('Capacity summary'!BA127)),0),BA8*$BI8),BA8*$BI8),0)</f>
        <v>0</v>
      </c>
      <c r="DE8" s="312">
        <f ca="1">IF($BI8&lt;&gt;"",IF('Capacity summary'!$D$14="Yes",IF(COUNTBLANK('Capacity summary'!$H127:$BG127)&lt;52,IF('Capacity summary'!BB127&lt;&gt;"",IF(LOWER('Capacity summary'!BB127)="x",$BI8*BB8,VALUE('Capacity summary'!BB127)),0),BB8*$BI8),BB8*$BI8),0)</f>
        <v>0</v>
      </c>
      <c r="DF8" s="312">
        <f ca="1">IF($BI8&lt;&gt;"",IF('Capacity summary'!$D$14="Yes",IF(COUNTBLANK('Capacity summary'!$H127:$BG127)&lt;52,IF('Capacity summary'!BC127&lt;&gt;"",IF(LOWER('Capacity summary'!BC127)="x",$BI8*BC8,VALUE('Capacity summary'!BC127)),0),BC8*$BI8),BC8*$BI8),0)</f>
        <v>0</v>
      </c>
      <c r="DG8" s="312">
        <f ca="1">IF($BI8&lt;&gt;"",IF('Capacity summary'!$D$14="Yes",IF(COUNTBLANK('Capacity summary'!$H127:$BG127)&lt;52,IF('Capacity summary'!BD127&lt;&gt;"",IF(LOWER('Capacity summary'!BD127)="x",$BI8*BD8,VALUE('Capacity summary'!BD127)),0),BD8*$BI8),BD8*$BI8),0)</f>
        <v>0</v>
      </c>
      <c r="DH8" s="312">
        <f ca="1">IF($BI8&lt;&gt;"",IF('Capacity summary'!$D$14="Yes",IF(COUNTBLANK('Capacity summary'!$H127:$BG127)&lt;52,IF('Capacity summary'!BE127&lt;&gt;"",IF(LOWER('Capacity summary'!BE127)="x",$BI8*BE8,VALUE('Capacity summary'!BE127)),0),BE8*$BI8),BE8*$BI8),0)</f>
        <v>0</v>
      </c>
      <c r="DI8" s="312">
        <f ca="1">IF($BI8&lt;&gt;"",IF('Capacity summary'!$D$14="Yes",IF(COUNTBLANK('Capacity summary'!$H127:$BG127)&lt;52,IF('Capacity summary'!BF127&lt;&gt;"",IF(LOWER('Capacity summary'!BF127)="x",$BI8*BF8,VALUE('Capacity summary'!BF127)),0),BF8*$BI8),BF8*$BI8),0)</f>
        <v>0</v>
      </c>
      <c r="DJ8" s="312">
        <f ca="1">IF($BI8&lt;&gt;"",IF('Capacity summary'!$D$14="Yes",IF(COUNTBLANK('Capacity summary'!$H127:$BG127)&lt;52,IF('Capacity summary'!BG127&lt;&gt;"",IF(LOWER('Capacity summary'!BG127)="x",$BI8*BG8,VALUE('Capacity summary'!BG127)),0),BG8*$BI8),BG8*$BI8),0)</f>
        <v>0</v>
      </c>
      <c r="DK8" s="136">
        <f t="shared" ca="1" si="2"/>
        <v>0</v>
      </c>
      <c r="DL8" s="312">
        <f>Capacity!H20</f>
        <v>0</v>
      </c>
      <c r="DP8" s="5"/>
    </row>
    <row r="9" spans="1:120" x14ac:dyDescent="0.25">
      <c r="A9" s="67">
        <f>IF(Capacity!L21='Capacity summary'!BI128,1,0)</f>
        <v>1</v>
      </c>
      <c r="B9" s="67">
        <f>IF(Capacity!V21='Capacity summary'!BI28,1,0)</f>
        <v>1</v>
      </c>
      <c r="C9" s="67" t="str">
        <f>ROW(A5)&amp;". "&amp;Capacity!B21</f>
        <v>5. 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0</v>
      </c>
      <c r="BK9" s="312">
        <f ca="1">IF($BI9&lt;&gt;"",IF('Capacity summary'!$D$14="Yes",IF(COUNTBLANK('Capacity summary'!$H128:$BG128)&lt;52,IF('Capacity summary'!H128&lt;&gt;"",IF(LOWER('Capacity summary'!H128)="x",$BI9*H9,VALUE('Capacity summary'!H128)),0),H9*$BI9),H9*$BI9),0)</f>
        <v>0</v>
      </c>
      <c r="BL9" s="312">
        <f ca="1">IF($BI9&lt;&gt;"",IF('Capacity summary'!$D$14="Yes",IF(COUNTBLANK('Capacity summary'!$H128:$BG128)&lt;52,IF('Capacity summary'!I128&lt;&gt;"",IF(LOWER('Capacity summary'!I128)="x",$BI9*I9,VALUE('Capacity summary'!I128)),0),I9*$BI9),I9*$BI9),0)</f>
        <v>0</v>
      </c>
      <c r="BM9" s="312">
        <f ca="1">IF($BI9&lt;&gt;"",IF('Capacity summary'!$D$14="Yes",IF(COUNTBLANK('Capacity summary'!$H128:$BG128)&lt;52,IF('Capacity summary'!J128&lt;&gt;"",IF(LOWER('Capacity summary'!J128)="x",$BI9*J9,VALUE('Capacity summary'!J128)),0),J9*$BI9),J9*$BI9),0)</f>
        <v>0</v>
      </c>
      <c r="BN9" s="312">
        <f ca="1">IF($BI9&lt;&gt;"",IF('Capacity summary'!$D$14="Yes",IF(COUNTBLANK('Capacity summary'!$H128:$BG128)&lt;52,IF('Capacity summary'!K128&lt;&gt;"",IF(LOWER('Capacity summary'!K128)="x",$BI9*K9,VALUE('Capacity summary'!K128)),0),K9*$BI9),K9*$BI9),0)</f>
        <v>0</v>
      </c>
      <c r="BO9" s="312">
        <f ca="1">IF($BI9&lt;&gt;"",IF('Capacity summary'!$D$14="Yes",IF(COUNTBLANK('Capacity summary'!$H128:$BG128)&lt;52,IF('Capacity summary'!L128&lt;&gt;"",IF(LOWER('Capacity summary'!L128)="x",$BI9*L9,VALUE('Capacity summary'!L128)),0),L9*$BI9),L9*$BI9),0)</f>
        <v>0</v>
      </c>
      <c r="BP9" s="312">
        <f ca="1">IF($BI9&lt;&gt;"",IF('Capacity summary'!$D$14="Yes",IF(COUNTBLANK('Capacity summary'!$H128:$BG128)&lt;52,IF('Capacity summary'!M128&lt;&gt;"",IF(LOWER('Capacity summary'!M128)="x",$BI9*M9,VALUE('Capacity summary'!M128)),0),M9*$BI9),M9*$BI9),0)</f>
        <v>0</v>
      </c>
      <c r="BQ9" s="312">
        <f ca="1">IF($BI9&lt;&gt;"",IF('Capacity summary'!$D$14="Yes",IF(COUNTBLANK('Capacity summary'!$H128:$BG128)&lt;52,IF('Capacity summary'!N128&lt;&gt;"",IF(LOWER('Capacity summary'!N128)="x",$BI9*N9,VALUE('Capacity summary'!N128)),0),N9*$BI9),N9*$BI9),0)</f>
        <v>0</v>
      </c>
      <c r="BR9" s="312">
        <f ca="1">IF($BI9&lt;&gt;"",IF('Capacity summary'!$D$14="Yes",IF(COUNTBLANK('Capacity summary'!$H128:$BG128)&lt;52,IF('Capacity summary'!O128&lt;&gt;"",IF(LOWER('Capacity summary'!O128)="x",$BI9*O9,VALUE('Capacity summary'!O128)),0),O9*$BI9),O9*$BI9),0)</f>
        <v>0</v>
      </c>
      <c r="BS9" s="312">
        <f ca="1">IF($BI9&lt;&gt;"",IF('Capacity summary'!$D$14="Yes",IF(COUNTBLANK('Capacity summary'!$H128:$BG128)&lt;52,IF('Capacity summary'!P128&lt;&gt;"",IF(LOWER('Capacity summary'!P128)="x",$BI9*P9,VALUE('Capacity summary'!P128)),0),P9*$BI9),P9*$BI9),0)</f>
        <v>0</v>
      </c>
      <c r="BT9" s="312">
        <f ca="1">IF($BI9&lt;&gt;"",IF('Capacity summary'!$D$14="Yes",IF(COUNTBLANK('Capacity summary'!$H128:$BG128)&lt;52,IF('Capacity summary'!Q128&lt;&gt;"",IF(LOWER('Capacity summary'!Q128)="x",$BI9*Q9,VALUE('Capacity summary'!Q128)),0),Q9*$BI9),Q9*$BI9),0)</f>
        <v>0</v>
      </c>
      <c r="BU9" s="312">
        <f ca="1">IF($BI9&lt;&gt;"",IF('Capacity summary'!$D$14="Yes",IF(COUNTBLANK('Capacity summary'!$H128:$BG128)&lt;52,IF('Capacity summary'!R128&lt;&gt;"",IF(LOWER('Capacity summary'!R128)="x",$BI9*R9,VALUE('Capacity summary'!R128)),0),R9*$BI9),R9*$BI9),0)</f>
        <v>0</v>
      </c>
      <c r="BV9" s="312">
        <f ca="1">IF($BI9&lt;&gt;"",IF('Capacity summary'!$D$14="Yes",IF(COUNTBLANK('Capacity summary'!$H128:$BG128)&lt;52,IF('Capacity summary'!S128&lt;&gt;"",IF(LOWER('Capacity summary'!S128)="x",$BI9*S9,VALUE('Capacity summary'!S128)),0),S9*$BI9),S9*$BI9),0)</f>
        <v>0</v>
      </c>
      <c r="BW9" s="312">
        <f ca="1">IF($BI9&lt;&gt;"",IF('Capacity summary'!$D$14="Yes",IF(COUNTBLANK('Capacity summary'!$H128:$BG128)&lt;52,IF('Capacity summary'!T128&lt;&gt;"",IF(LOWER('Capacity summary'!T128)="x",$BI9*T9,VALUE('Capacity summary'!T128)),0),T9*$BI9),T9*$BI9),0)</f>
        <v>0</v>
      </c>
      <c r="BX9" s="312">
        <f ca="1">IF($BI9&lt;&gt;"",IF('Capacity summary'!$D$14="Yes",IF(COUNTBLANK('Capacity summary'!$H128:$BG128)&lt;52,IF('Capacity summary'!U128&lt;&gt;"",IF(LOWER('Capacity summary'!U128)="x",$BI9*U9,VALUE('Capacity summary'!U128)),0),U9*$BI9),U9*$BI9),0)</f>
        <v>0</v>
      </c>
      <c r="BY9" s="312">
        <f ca="1">IF($BI9&lt;&gt;"",IF('Capacity summary'!$D$14="Yes",IF(COUNTBLANK('Capacity summary'!$H128:$BG128)&lt;52,IF('Capacity summary'!V128&lt;&gt;"",IF(LOWER('Capacity summary'!V128)="x",$BI9*V9,VALUE('Capacity summary'!V128)),0),V9*$BI9),V9*$BI9),0)</f>
        <v>0</v>
      </c>
      <c r="BZ9" s="312">
        <f ca="1">IF($BI9&lt;&gt;"",IF('Capacity summary'!$D$14="Yes",IF(COUNTBLANK('Capacity summary'!$H128:$BG128)&lt;52,IF('Capacity summary'!W128&lt;&gt;"",IF(LOWER('Capacity summary'!W128)="x",$BI9*W9,VALUE('Capacity summary'!W128)),0),W9*$BI9),W9*$BI9),0)</f>
        <v>0</v>
      </c>
      <c r="CA9" s="312">
        <f ca="1">IF($BI9&lt;&gt;"",IF('Capacity summary'!$D$14="Yes",IF(COUNTBLANK('Capacity summary'!$H128:$BG128)&lt;52,IF('Capacity summary'!X128&lt;&gt;"",IF(LOWER('Capacity summary'!X128)="x",$BI9*X9,VALUE('Capacity summary'!X128)),0),X9*$BI9),X9*$BI9),0)</f>
        <v>0</v>
      </c>
      <c r="CB9" s="312">
        <f ca="1">IF($BI9&lt;&gt;"",IF('Capacity summary'!$D$14="Yes",IF(COUNTBLANK('Capacity summary'!$H128:$BG128)&lt;52,IF('Capacity summary'!Y128&lt;&gt;"",IF(LOWER('Capacity summary'!Y128)="x",$BI9*Y9,VALUE('Capacity summary'!Y128)),0),Y9*$BI9),Y9*$BI9),0)</f>
        <v>0</v>
      </c>
      <c r="CC9" s="312">
        <f ca="1">IF($BI9&lt;&gt;"",IF('Capacity summary'!$D$14="Yes",IF(COUNTBLANK('Capacity summary'!$H128:$BG128)&lt;52,IF('Capacity summary'!Z128&lt;&gt;"",IF(LOWER('Capacity summary'!Z128)="x",$BI9*Z9,VALUE('Capacity summary'!Z128)),0),Z9*$BI9),Z9*$BI9),0)</f>
        <v>0</v>
      </c>
      <c r="CD9" s="312">
        <f ca="1">IF($BI9&lt;&gt;"",IF('Capacity summary'!$D$14="Yes",IF(COUNTBLANK('Capacity summary'!$H128:$BG128)&lt;52,IF('Capacity summary'!AA128&lt;&gt;"",IF(LOWER('Capacity summary'!AA128)="x",$BI9*AA9,VALUE('Capacity summary'!AA128)),0),AA9*$BI9),AA9*$BI9),0)</f>
        <v>0</v>
      </c>
      <c r="CE9" s="312">
        <f ca="1">IF($BI9&lt;&gt;"",IF('Capacity summary'!$D$14="Yes",IF(COUNTBLANK('Capacity summary'!$H128:$BG128)&lt;52,IF('Capacity summary'!AB128&lt;&gt;"",IF(LOWER('Capacity summary'!AB128)="x",$BI9*AB9,VALUE('Capacity summary'!AB128)),0),AB9*$BI9),AB9*$BI9),0)</f>
        <v>0</v>
      </c>
      <c r="CF9" s="312">
        <f ca="1">IF($BI9&lt;&gt;"",IF('Capacity summary'!$D$14="Yes",IF(COUNTBLANK('Capacity summary'!$H128:$BG128)&lt;52,IF('Capacity summary'!AC128&lt;&gt;"",IF(LOWER('Capacity summary'!AC128)="x",$BI9*AC9,VALUE('Capacity summary'!AC128)),0),AC9*$BI9),AC9*$BI9),0)</f>
        <v>0</v>
      </c>
      <c r="CG9" s="312">
        <f ca="1">IF($BI9&lt;&gt;"",IF('Capacity summary'!$D$14="Yes",IF(COUNTBLANK('Capacity summary'!$H128:$BG128)&lt;52,IF('Capacity summary'!AD128&lt;&gt;"",IF(LOWER('Capacity summary'!AD128)="x",$BI9*AD9,VALUE('Capacity summary'!AD128)),0),AD9*$BI9),AD9*$BI9),0)</f>
        <v>0</v>
      </c>
      <c r="CH9" s="312">
        <f ca="1">IF($BI9&lt;&gt;"",IF('Capacity summary'!$D$14="Yes",IF(COUNTBLANK('Capacity summary'!$H128:$BG128)&lt;52,IF('Capacity summary'!AE128&lt;&gt;"",IF(LOWER('Capacity summary'!AE128)="x",$BI9*AE9,VALUE('Capacity summary'!AE128)),0),AE9*$BI9),AE9*$BI9),0)</f>
        <v>0</v>
      </c>
      <c r="CI9" s="312">
        <f ca="1">IF($BI9&lt;&gt;"",IF('Capacity summary'!$D$14="Yes",IF(COUNTBLANK('Capacity summary'!$H128:$BG128)&lt;52,IF('Capacity summary'!AF128&lt;&gt;"",IF(LOWER('Capacity summary'!AF128)="x",$BI9*AF9,VALUE('Capacity summary'!AF128)),0),AF9*$BI9),AF9*$BI9),0)</f>
        <v>0</v>
      </c>
      <c r="CJ9" s="312">
        <f ca="1">IF($BI9&lt;&gt;"",IF('Capacity summary'!$D$14="Yes",IF(COUNTBLANK('Capacity summary'!$H128:$BG128)&lt;52,IF('Capacity summary'!AG128&lt;&gt;"",IF(LOWER('Capacity summary'!AG128)="x",$BI9*AG9,VALUE('Capacity summary'!AG128)),0),AG9*$BI9),AG9*$BI9),0)</f>
        <v>0</v>
      </c>
      <c r="CK9" s="312">
        <f ca="1">IF($BI9&lt;&gt;"",IF('Capacity summary'!$D$14="Yes",IF(COUNTBLANK('Capacity summary'!$H128:$BG128)&lt;52,IF('Capacity summary'!AH128&lt;&gt;"",IF(LOWER('Capacity summary'!AH128)="x",$BI9*AH9,VALUE('Capacity summary'!AH128)),0),AH9*$BI9),AH9*$BI9),0)</f>
        <v>0</v>
      </c>
      <c r="CL9" s="312">
        <f ca="1">IF($BI9&lt;&gt;"",IF('Capacity summary'!$D$14="Yes",IF(COUNTBLANK('Capacity summary'!$H128:$BG128)&lt;52,IF('Capacity summary'!AI128&lt;&gt;"",IF(LOWER('Capacity summary'!AI128)="x",$BI9*AI9,VALUE('Capacity summary'!AI128)),0),AI9*$BI9),AI9*$BI9),0)</f>
        <v>0</v>
      </c>
      <c r="CM9" s="312">
        <f ca="1">IF($BI9&lt;&gt;"",IF('Capacity summary'!$D$14="Yes",IF(COUNTBLANK('Capacity summary'!$H128:$BG128)&lt;52,IF('Capacity summary'!AJ128&lt;&gt;"",IF(LOWER('Capacity summary'!AJ128)="x",$BI9*AJ9,VALUE('Capacity summary'!AJ128)),0),AJ9*$BI9),AJ9*$BI9),0)</f>
        <v>0</v>
      </c>
      <c r="CN9" s="312">
        <f ca="1">IF($BI9&lt;&gt;"",IF('Capacity summary'!$D$14="Yes",IF(COUNTBLANK('Capacity summary'!$H128:$BG128)&lt;52,IF('Capacity summary'!AK128&lt;&gt;"",IF(LOWER('Capacity summary'!AK128)="x",$BI9*AK9,VALUE('Capacity summary'!AK128)),0),AK9*$BI9),AK9*$BI9),0)</f>
        <v>0</v>
      </c>
      <c r="CO9" s="312">
        <f ca="1">IF($BI9&lt;&gt;"",IF('Capacity summary'!$D$14="Yes",IF(COUNTBLANK('Capacity summary'!$H128:$BG128)&lt;52,IF('Capacity summary'!AL128&lt;&gt;"",IF(LOWER('Capacity summary'!AL128)="x",$BI9*AL9,VALUE('Capacity summary'!AL128)),0),AL9*$BI9),AL9*$BI9),0)</f>
        <v>0</v>
      </c>
      <c r="CP9" s="312">
        <f ca="1">IF($BI9&lt;&gt;"",IF('Capacity summary'!$D$14="Yes",IF(COUNTBLANK('Capacity summary'!$H128:$BG128)&lt;52,IF('Capacity summary'!AM128&lt;&gt;"",IF(LOWER('Capacity summary'!AM128)="x",$BI9*AM9,VALUE('Capacity summary'!AM128)),0),AM9*$BI9),AM9*$BI9),0)</f>
        <v>0</v>
      </c>
      <c r="CQ9" s="312">
        <f ca="1">IF($BI9&lt;&gt;"",IF('Capacity summary'!$D$14="Yes",IF(COUNTBLANK('Capacity summary'!$H128:$BG128)&lt;52,IF('Capacity summary'!AN128&lt;&gt;"",IF(LOWER('Capacity summary'!AN128)="x",$BI9*AN9,VALUE('Capacity summary'!AN128)),0),AN9*$BI9),AN9*$BI9),0)</f>
        <v>0</v>
      </c>
      <c r="CR9" s="312">
        <f ca="1">IF($BI9&lt;&gt;"",IF('Capacity summary'!$D$14="Yes",IF(COUNTBLANK('Capacity summary'!$H128:$BG128)&lt;52,IF('Capacity summary'!AO128&lt;&gt;"",IF(LOWER('Capacity summary'!AO128)="x",$BI9*AO9,VALUE('Capacity summary'!AO128)),0),AO9*$BI9),AO9*$BI9),0)</f>
        <v>0</v>
      </c>
      <c r="CS9" s="312">
        <f ca="1">IF($BI9&lt;&gt;"",IF('Capacity summary'!$D$14="Yes",IF(COUNTBLANK('Capacity summary'!$H128:$BG128)&lt;52,IF('Capacity summary'!AP128&lt;&gt;"",IF(LOWER('Capacity summary'!AP128)="x",$BI9*AP9,VALUE('Capacity summary'!AP128)),0),AP9*$BI9),AP9*$BI9),0)</f>
        <v>0</v>
      </c>
      <c r="CT9" s="312">
        <f ca="1">IF($BI9&lt;&gt;"",IF('Capacity summary'!$D$14="Yes",IF(COUNTBLANK('Capacity summary'!$H128:$BG128)&lt;52,IF('Capacity summary'!AQ128&lt;&gt;"",IF(LOWER('Capacity summary'!AQ128)="x",$BI9*AQ9,VALUE('Capacity summary'!AQ128)),0),AQ9*$BI9),AQ9*$BI9),0)</f>
        <v>0</v>
      </c>
      <c r="CU9" s="312">
        <f ca="1">IF($BI9&lt;&gt;"",IF('Capacity summary'!$D$14="Yes",IF(COUNTBLANK('Capacity summary'!$H128:$BG128)&lt;52,IF('Capacity summary'!AR128&lt;&gt;"",IF(LOWER('Capacity summary'!AR128)="x",$BI9*AR9,VALUE('Capacity summary'!AR128)),0),AR9*$BI9),AR9*$BI9),0)</f>
        <v>0</v>
      </c>
      <c r="CV9" s="312">
        <f ca="1">IF($BI9&lt;&gt;"",IF('Capacity summary'!$D$14="Yes",IF(COUNTBLANK('Capacity summary'!$H128:$BG128)&lt;52,IF('Capacity summary'!AS128&lt;&gt;"",IF(LOWER('Capacity summary'!AS128)="x",$BI9*AS9,VALUE('Capacity summary'!AS128)),0),AS9*$BI9),AS9*$BI9),0)</f>
        <v>0</v>
      </c>
      <c r="CW9" s="312">
        <f ca="1">IF($BI9&lt;&gt;"",IF('Capacity summary'!$D$14="Yes",IF(COUNTBLANK('Capacity summary'!$H128:$BG128)&lt;52,IF('Capacity summary'!AT128&lt;&gt;"",IF(LOWER('Capacity summary'!AT128)="x",$BI9*AT9,VALUE('Capacity summary'!AT128)),0),AT9*$BI9),AT9*$BI9),0)</f>
        <v>0</v>
      </c>
      <c r="CX9" s="312">
        <f ca="1">IF($BI9&lt;&gt;"",IF('Capacity summary'!$D$14="Yes",IF(COUNTBLANK('Capacity summary'!$H128:$BG128)&lt;52,IF('Capacity summary'!AU128&lt;&gt;"",IF(LOWER('Capacity summary'!AU128)="x",$BI9*AU9,VALUE('Capacity summary'!AU128)),0),AU9*$BI9),AU9*$BI9),0)</f>
        <v>0</v>
      </c>
      <c r="CY9" s="312">
        <f ca="1">IF($BI9&lt;&gt;"",IF('Capacity summary'!$D$14="Yes",IF(COUNTBLANK('Capacity summary'!$H128:$BG128)&lt;52,IF('Capacity summary'!AV128&lt;&gt;"",IF(LOWER('Capacity summary'!AV128)="x",$BI9*AV9,VALUE('Capacity summary'!AV128)),0),AV9*$BI9),AV9*$BI9),0)</f>
        <v>0</v>
      </c>
      <c r="CZ9" s="312">
        <f ca="1">IF($BI9&lt;&gt;"",IF('Capacity summary'!$D$14="Yes",IF(COUNTBLANK('Capacity summary'!$H128:$BG128)&lt;52,IF('Capacity summary'!AW128&lt;&gt;"",IF(LOWER('Capacity summary'!AW128)="x",$BI9*AW9,VALUE('Capacity summary'!AW128)),0),AW9*$BI9),AW9*$BI9),0)</f>
        <v>0</v>
      </c>
      <c r="DA9" s="312">
        <f ca="1">IF($BI9&lt;&gt;"",IF('Capacity summary'!$D$14="Yes",IF(COUNTBLANK('Capacity summary'!$H128:$BG128)&lt;52,IF('Capacity summary'!AX128&lt;&gt;"",IF(LOWER('Capacity summary'!AX128)="x",$BI9*AX9,VALUE('Capacity summary'!AX128)),0),AX9*$BI9),AX9*$BI9),0)</f>
        <v>0</v>
      </c>
      <c r="DB9" s="312">
        <f ca="1">IF($BI9&lt;&gt;"",IF('Capacity summary'!$D$14="Yes",IF(COUNTBLANK('Capacity summary'!$H128:$BG128)&lt;52,IF('Capacity summary'!AY128&lt;&gt;"",IF(LOWER('Capacity summary'!AY128)="x",$BI9*AY9,VALUE('Capacity summary'!AY128)),0),AY9*$BI9),AY9*$BI9),0)</f>
        <v>0</v>
      </c>
      <c r="DC9" s="312">
        <f ca="1">IF($BI9&lt;&gt;"",IF('Capacity summary'!$D$14="Yes",IF(COUNTBLANK('Capacity summary'!$H128:$BG128)&lt;52,IF('Capacity summary'!AZ128&lt;&gt;"",IF(LOWER('Capacity summary'!AZ128)="x",$BI9*AZ9,VALUE('Capacity summary'!AZ128)),0),AZ9*$BI9),AZ9*$BI9),0)</f>
        <v>0</v>
      </c>
      <c r="DD9" s="312">
        <f ca="1">IF($BI9&lt;&gt;"",IF('Capacity summary'!$D$14="Yes",IF(COUNTBLANK('Capacity summary'!$H128:$BG128)&lt;52,IF('Capacity summary'!BA128&lt;&gt;"",IF(LOWER('Capacity summary'!BA128)="x",$BI9*BA9,VALUE('Capacity summary'!BA128)),0),BA9*$BI9),BA9*$BI9),0)</f>
        <v>0</v>
      </c>
      <c r="DE9" s="312">
        <f ca="1">IF($BI9&lt;&gt;"",IF('Capacity summary'!$D$14="Yes",IF(COUNTBLANK('Capacity summary'!$H128:$BG128)&lt;52,IF('Capacity summary'!BB128&lt;&gt;"",IF(LOWER('Capacity summary'!BB128)="x",$BI9*BB9,VALUE('Capacity summary'!BB128)),0),BB9*$BI9),BB9*$BI9),0)</f>
        <v>0</v>
      </c>
      <c r="DF9" s="312">
        <f ca="1">IF($BI9&lt;&gt;"",IF('Capacity summary'!$D$14="Yes",IF(COUNTBLANK('Capacity summary'!$H128:$BG128)&lt;52,IF('Capacity summary'!BC128&lt;&gt;"",IF(LOWER('Capacity summary'!BC128)="x",$BI9*BC9,VALUE('Capacity summary'!BC128)),0),BC9*$BI9),BC9*$BI9),0)</f>
        <v>0</v>
      </c>
      <c r="DG9" s="312">
        <f ca="1">IF($BI9&lt;&gt;"",IF('Capacity summary'!$D$14="Yes",IF(COUNTBLANK('Capacity summary'!$H128:$BG128)&lt;52,IF('Capacity summary'!BD128&lt;&gt;"",IF(LOWER('Capacity summary'!BD128)="x",$BI9*BD9,VALUE('Capacity summary'!BD128)),0),BD9*$BI9),BD9*$BI9),0)</f>
        <v>0</v>
      </c>
      <c r="DH9" s="312">
        <f ca="1">IF($BI9&lt;&gt;"",IF('Capacity summary'!$D$14="Yes",IF(COUNTBLANK('Capacity summary'!$H128:$BG128)&lt;52,IF('Capacity summary'!BE128&lt;&gt;"",IF(LOWER('Capacity summary'!BE128)="x",$BI9*BE9,VALUE('Capacity summary'!BE128)),0),BE9*$BI9),BE9*$BI9),0)</f>
        <v>0</v>
      </c>
      <c r="DI9" s="312">
        <f ca="1">IF($BI9&lt;&gt;"",IF('Capacity summary'!$D$14="Yes",IF(COUNTBLANK('Capacity summary'!$H128:$BG128)&lt;52,IF('Capacity summary'!BF128&lt;&gt;"",IF(LOWER('Capacity summary'!BF128)="x",$BI9*BF9,VALUE('Capacity summary'!BF128)),0),BF9*$BI9),BF9*$BI9),0)</f>
        <v>0</v>
      </c>
      <c r="DJ9" s="312">
        <f ca="1">IF($BI9&lt;&gt;"",IF('Capacity summary'!$D$14="Yes",IF(COUNTBLANK('Capacity summary'!$H128:$BG128)&lt;52,IF('Capacity summary'!BG128&lt;&gt;"",IF(LOWER('Capacity summary'!BG128)="x",$BI9*BG9,VALUE('Capacity summary'!BG128)),0),BG9*$BI9),BG9*$BI9),0)</f>
        <v>0</v>
      </c>
      <c r="DK9" s="136">
        <f t="shared" ca="1" si="2"/>
        <v>0</v>
      </c>
      <c r="DL9" s="312">
        <f>Capacity!H21</f>
        <v>0</v>
      </c>
      <c r="DP9" s="5"/>
    </row>
    <row r="10" spans="1:120" x14ac:dyDescent="0.25">
      <c r="A10" s="67">
        <f>IF(Capacity!L22='Capacity summary'!BI129,1,0)</f>
        <v>1</v>
      </c>
      <c r="B10" s="67">
        <f>IF(Capacity!V22='Capacity summary'!BI29,1,0)</f>
        <v>1</v>
      </c>
      <c r="C10" s="67" t="str">
        <f>ROW(A6)&amp;". "&amp;Capacity!B22</f>
        <v>6. c</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2">
        <f ca="1">IF($BI10&lt;&gt;"",IF('Capacity summary'!$D$14="Yes",IF(COUNTBLANK('Capacity summary'!$H129:$BG129)&lt;52,IF('Capacity summary'!H129&lt;&gt;"",IF(LOWER('Capacity summary'!H129)="x",$BI10*H10,VALUE('Capacity summary'!H129)),0),H10*$BI10),H10*$BI10),0)</f>
        <v>0</v>
      </c>
      <c r="BL10" s="312">
        <f ca="1">IF($BI10&lt;&gt;"",IF('Capacity summary'!$D$14="Yes",IF(COUNTBLANK('Capacity summary'!$H129:$BG129)&lt;52,IF('Capacity summary'!I129&lt;&gt;"",IF(LOWER('Capacity summary'!I129)="x",$BI10*I10,VALUE('Capacity summary'!I129)),0),I10*$BI10),I10*$BI10),0)</f>
        <v>0</v>
      </c>
      <c r="BM10" s="312">
        <f ca="1">IF($BI10&lt;&gt;"",IF('Capacity summary'!$D$14="Yes",IF(COUNTBLANK('Capacity summary'!$H129:$BG129)&lt;52,IF('Capacity summary'!J129&lt;&gt;"",IF(LOWER('Capacity summary'!J129)="x",$BI10*J10,VALUE('Capacity summary'!J129)),0),J10*$BI10),J10*$BI10),0)</f>
        <v>0</v>
      </c>
      <c r="BN10" s="312">
        <f ca="1">IF($BI10&lt;&gt;"",IF('Capacity summary'!$D$14="Yes",IF(COUNTBLANK('Capacity summary'!$H129:$BG129)&lt;52,IF('Capacity summary'!K129&lt;&gt;"",IF(LOWER('Capacity summary'!K129)="x",$BI10*K10,VALUE('Capacity summary'!K129)),0),K10*$BI10),K10*$BI10),0)</f>
        <v>0</v>
      </c>
      <c r="BO10" s="312">
        <f ca="1">IF($BI10&lt;&gt;"",IF('Capacity summary'!$D$14="Yes",IF(COUNTBLANK('Capacity summary'!$H129:$BG129)&lt;52,IF('Capacity summary'!L129&lt;&gt;"",IF(LOWER('Capacity summary'!L129)="x",$BI10*L10,VALUE('Capacity summary'!L129)),0),L10*$BI10),L10*$BI10),0)</f>
        <v>0</v>
      </c>
      <c r="BP10" s="312">
        <f ca="1">IF($BI10&lt;&gt;"",IF('Capacity summary'!$D$14="Yes",IF(COUNTBLANK('Capacity summary'!$H129:$BG129)&lt;52,IF('Capacity summary'!M129&lt;&gt;"",IF(LOWER('Capacity summary'!M129)="x",$BI10*M10,VALUE('Capacity summary'!M129)),0),M10*$BI10),M10*$BI10),0)</f>
        <v>0</v>
      </c>
      <c r="BQ10" s="312">
        <f ca="1">IF($BI10&lt;&gt;"",IF('Capacity summary'!$D$14="Yes",IF(COUNTBLANK('Capacity summary'!$H129:$BG129)&lt;52,IF('Capacity summary'!N129&lt;&gt;"",IF(LOWER('Capacity summary'!N129)="x",$BI10*N10,VALUE('Capacity summary'!N129)),0),N10*$BI10),N10*$BI10),0)</f>
        <v>0</v>
      </c>
      <c r="BR10" s="312">
        <f ca="1">IF($BI10&lt;&gt;"",IF('Capacity summary'!$D$14="Yes",IF(COUNTBLANK('Capacity summary'!$H129:$BG129)&lt;52,IF('Capacity summary'!O129&lt;&gt;"",IF(LOWER('Capacity summary'!O129)="x",$BI10*O10,VALUE('Capacity summary'!O129)),0),O10*$BI10),O10*$BI10),0)</f>
        <v>0</v>
      </c>
      <c r="BS10" s="312">
        <f ca="1">IF($BI10&lt;&gt;"",IF('Capacity summary'!$D$14="Yes",IF(COUNTBLANK('Capacity summary'!$H129:$BG129)&lt;52,IF('Capacity summary'!P129&lt;&gt;"",IF(LOWER('Capacity summary'!P129)="x",$BI10*P10,VALUE('Capacity summary'!P129)),0),P10*$BI10),P10*$BI10),0)</f>
        <v>0</v>
      </c>
      <c r="BT10" s="312">
        <f ca="1">IF($BI10&lt;&gt;"",IF('Capacity summary'!$D$14="Yes",IF(COUNTBLANK('Capacity summary'!$H129:$BG129)&lt;52,IF('Capacity summary'!Q129&lt;&gt;"",IF(LOWER('Capacity summary'!Q129)="x",$BI10*Q10,VALUE('Capacity summary'!Q129)),0),Q10*$BI10),Q10*$BI10),0)</f>
        <v>0</v>
      </c>
      <c r="BU10" s="312">
        <f ca="1">IF($BI10&lt;&gt;"",IF('Capacity summary'!$D$14="Yes",IF(COUNTBLANK('Capacity summary'!$H129:$BG129)&lt;52,IF('Capacity summary'!R129&lt;&gt;"",IF(LOWER('Capacity summary'!R129)="x",$BI10*R10,VALUE('Capacity summary'!R129)),0),R10*$BI10),R10*$BI10),0)</f>
        <v>0</v>
      </c>
      <c r="BV10" s="312">
        <f ca="1">IF($BI10&lt;&gt;"",IF('Capacity summary'!$D$14="Yes",IF(COUNTBLANK('Capacity summary'!$H129:$BG129)&lt;52,IF('Capacity summary'!S129&lt;&gt;"",IF(LOWER('Capacity summary'!S129)="x",$BI10*S10,VALUE('Capacity summary'!S129)),0),S10*$BI10),S10*$BI10),0)</f>
        <v>0</v>
      </c>
      <c r="BW10" s="312">
        <f ca="1">IF($BI10&lt;&gt;"",IF('Capacity summary'!$D$14="Yes",IF(COUNTBLANK('Capacity summary'!$H129:$BG129)&lt;52,IF('Capacity summary'!T129&lt;&gt;"",IF(LOWER('Capacity summary'!T129)="x",$BI10*T10,VALUE('Capacity summary'!T129)),0),T10*$BI10),T10*$BI10),0)</f>
        <v>0</v>
      </c>
      <c r="BX10" s="312">
        <f ca="1">IF($BI10&lt;&gt;"",IF('Capacity summary'!$D$14="Yes",IF(COUNTBLANK('Capacity summary'!$H129:$BG129)&lt;52,IF('Capacity summary'!U129&lt;&gt;"",IF(LOWER('Capacity summary'!U129)="x",$BI10*U10,VALUE('Capacity summary'!U129)),0),U10*$BI10),U10*$BI10),0)</f>
        <v>0</v>
      </c>
      <c r="BY10" s="312">
        <f ca="1">IF($BI10&lt;&gt;"",IF('Capacity summary'!$D$14="Yes",IF(COUNTBLANK('Capacity summary'!$H129:$BG129)&lt;52,IF('Capacity summary'!V129&lt;&gt;"",IF(LOWER('Capacity summary'!V129)="x",$BI10*V10,VALUE('Capacity summary'!V129)),0),V10*$BI10),V10*$BI10),0)</f>
        <v>0</v>
      </c>
      <c r="BZ10" s="312">
        <f ca="1">IF($BI10&lt;&gt;"",IF('Capacity summary'!$D$14="Yes",IF(COUNTBLANK('Capacity summary'!$H129:$BG129)&lt;52,IF('Capacity summary'!W129&lt;&gt;"",IF(LOWER('Capacity summary'!W129)="x",$BI10*W10,VALUE('Capacity summary'!W129)),0),W10*$BI10),W10*$BI10),0)</f>
        <v>0</v>
      </c>
      <c r="CA10" s="312">
        <f ca="1">IF($BI10&lt;&gt;"",IF('Capacity summary'!$D$14="Yes",IF(COUNTBLANK('Capacity summary'!$H129:$BG129)&lt;52,IF('Capacity summary'!X129&lt;&gt;"",IF(LOWER('Capacity summary'!X129)="x",$BI10*X10,VALUE('Capacity summary'!X129)),0),X10*$BI10),X10*$BI10),0)</f>
        <v>0</v>
      </c>
      <c r="CB10" s="312">
        <f ca="1">IF($BI10&lt;&gt;"",IF('Capacity summary'!$D$14="Yes",IF(COUNTBLANK('Capacity summary'!$H129:$BG129)&lt;52,IF('Capacity summary'!Y129&lt;&gt;"",IF(LOWER('Capacity summary'!Y129)="x",$BI10*Y10,VALUE('Capacity summary'!Y129)),0),Y10*$BI10),Y10*$BI10),0)</f>
        <v>0</v>
      </c>
      <c r="CC10" s="312">
        <f ca="1">IF($BI10&lt;&gt;"",IF('Capacity summary'!$D$14="Yes",IF(COUNTBLANK('Capacity summary'!$H129:$BG129)&lt;52,IF('Capacity summary'!Z129&lt;&gt;"",IF(LOWER('Capacity summary'!Z129)="x",$BI10*Z10,VALUE('Capacity summary'!Z129)),0),Z10*$BI10),Z10*$BI10),0)</f>
        <v>0</v>
      </c>
      <c r="CD10" s="312">
        <f ca="1">IF($BI10&lt;&gt;"",IF('Capacity summary'!$D$14="Yes",IF(COUNTBLANK('Capacity summary'!$H129:$BG129)&lt;52,IF('Capacity summary'!AA129&lt;&gt;"",IF(LOWER('Capacity summary'!AA129)="x",$BI10*AA10,VALUE('Capacity summary'!AA129)),0),AA10*$BI10),AA10*$BI10),0)</f>
        <v>0</v>
      </c>
      <c r="CE10" s="312">
        <f ca="1">IF($BI10&lt;&gt;"",IF('Capacity summary'!$D$14="Yes",IF(COUNTBLANK('Capacity summary'!$H129:$BG129)&lt;52,IF('Capacity summary'!AB129&lt;&gt;"",IF(LOWER('Capacity summary'!AB129)="x",$BI10*AB10,VALUE('Capacity summary'!AB129)),0),AB10*$BI10),AB10*$BI10),0)</f>
        <v>0</v>
      </c>
      <c r="CF10" s="312">
        <f ca="1">IF($BI10&lt;&gt;"",IF('Capacity summary'!$D$14="Yes",IF(COUNTBLANK('Capacity summary'!$H129:$BG129)&lt;52,IF('Capacity summary'!AC129&lt;&gt;"",IF(LOWER('Capacity summary'!AC129)="x",$BI10*AC10,VALUE('Capacity summary'!AC129)),0),AC10*$BI10),AC10*$BI10),0)</f>
        <v>0</v>
      </c>
      <c r="CG10" s="312">
        <f ca="1">IF($BI10&lt;&gt;"",IF('Capacity summary'!$D$14="Yes",IF(COUNTBLANK('Capacity summary'!$H129:$BG129)&lt;52,IF('Capacity summary'!AD129&lt;&gt;"",IF(LOWER('Capacity summary'!AD129)="x",$BI10*AD10,VALUE('Capacity summary'!AD129)),0),AD10*$BI10),AD10*$BI10),0)</f>
        <v>0</v>
      </c>
      <c r="CH10" s="312">
        <f ca="1">IF($BI10&lt;&gt;"",IF('Capacity summary'!$D$14="Yes",IF(COUNTBLANK('Capacity summary'!$H129:$BG129)&lt;52,IF('Capacity summary'!AE129&lt;&gt;"",IF(LOWER('Capacity summary'!AE129)="x",$BI10*AE10,VALUE('Capacity summary'!AE129)),0),AE10*$BI10),AE10*$BI10),0)</f>
        <v>0</v>
      </c>
      <c r="CI10" s="312">
        <f ca="1">IF($BI10&lt;&gt;"",IF('Capacity summary'!$D$14="Yes",IF(COUNTBLANK('Capacity summary'!$H129:$BG129)&lt;52,IF('Capacity summary'!AF129&lt;&gt;"",IF(LOWER('Capacity summary'!AF129)="x",$BI10*AF10,VALUE('Capacity summary'!AF129)),0),AF10*$BI10),AF10*$BI10),0)</f>
        <v>0</v>
      </c>
      <c r="CJ10" s="312">
        <f ca="1">IF($BI10&lt;&gt;"",IF('Capacity summary'!$D$14="Yes",IF(COUNTBLANK('Capacity summary'!$H129:$BG129)&lt;52,IF('Capacity summary'!AG129&lt;&gt;"",IF(LOWER('Capacity summary'!AG129)="x",$BI10*AG10,VALUE('Capacity summary'!AG129)),0),AG10*$BI10),AG10*$BI10),0)</f>
        <v>0</v>
      </c>
      <c r="CK10" s="312">
        <f ca="1">IF($BI10&lt;&gt;"",IF('Capacity summary'!$D$14="Yes",IF(COUNTBLANK('Capacity summary'!$H129:$BG129)&lt;52,IF('Capacity summary'!AH129&lt;&gt;"",IF(LOWER('Capacity summary'!AH129)="x",$BI10*AH10,VALUE('Capacity summary'!AH129)),0),AH10*$BI10),AH10*$BI10),0)</f>
        <v>0</v>
      </c>
      <c r="CL10" s="312">
        <f ca="1">IF($BI10&lt;&gt;"",IF('Capacity summary'!$D$14="Yes",IF(COUNTBLANK('Capacity summary'!$H129:$BG129)&lt;52,IF('Capacity summary'!AI129&lt;&gt;"",IF(LOWER('Capacity summary'!AI129)="x",$BI10*AI10,VALUE('Capacity summary'!AI129)),0),AI10*$BI10),AI10*$BI10),0)</f>
        <v>0</v>
      </c>
      <c r="CM10" s="312">
        <f ca="1">IF($BI10&lt;&gt;"",IF('Capacity summary'!$D$14="Yes",IF(COUNTBLANK('Capacity summary'!$H129:$BG129)&lt;52,IF('Capacity summary'!AJ129&lt;&gt;"",IF(LOWER('Capacity summary'!AJ129)="x",$BI10*AJ10,VALUE('Capacity summary'!AJ129)),0),AJ10*$BI10),AJ10*$BI10),0)</f>
        <v>0</v>
      </c>
      <c r="CN10" s="312">
        <f ca="1">IF($BI10&lt;&gt;"",IF('Capacity summary'!$D$14="Yes",IF(COUNTBLANK('Capacity summary'!$H129:$BG129)&lt;52,IF('Capacity summary'!AK129&lt;&gt;"",IF(LOWER('Capacity summary'!AK129)="x",$BI10*AK10,VALUE('Capacity summary'!AK129)),0),AK10*$BI10),AK10*$BI10),0)</f>
        <v>0</v>
      </c>
      <c r="CO10" s="312">
        <f ca="1">IF($BI10&lt;&gt;"",IF('Capacity summary'!$D$14="Yes",IF(COUNTBLANK('Capacity summary'!$H129:$BG129)&lt;52,IF('Capacity summary'!AL129&lt;&gt;"",IF(LOWER('Capacity summary'!AL129)="x",$BI10*AL10,VALUE('Capacity summary'!AL129)),0),AL10*$BI10),AL10*$BI10),0)</f>
        <v>0</v>
      </c>
      <c r="CP10" s="312">
        <f ca="1">IF($BI10&lt;&gt;"",IF('Capacity summary'!$D$14="Yes",IF(COUNTBLANK('Capacity summary'!$H129:$BG129)&lt;52,IF('Capacity summary'!AM129&lt;&gt;"",IF(LOWER('Capacity summary'!AM129)="x",$BI10*AM10,VALUE('Capacity summary'!AM129)),0),AM10*$BI10),AM10*$BI10),0)</f>
        <v>0</v>
      </c>
      <c r="CQ10" s="312">
        <f ca="1">IF($BI10&lt;&gt;"",IF('Capacity summary'!$D$14="Yes",IF(COUNTBLANK('Capacity summary'!$H129:$BG129)&lt;52,IF('Capacity summary'!AN129&lt;&gt;"",IF(LOWER('Capacity summary'!AN129)="x",$BI10*AN10,VALUE('Capacity summary'!AN129)),0),AN10*$BI10),AN10*$BI10),0)</f>
        <v>0</v>
      </c>
      <c r="CR10" s="312">
        <f ca="1">IF($BI10&lt;&gt;"",IF('Capacity summary'!$D$14="Yes",IF(COUNTBLANK('Capacity summary'!$H129:$BG129)&lt;52,IF('Capacity summary'!AO129&lt;&gt;"",IF(LOWER('Capacity summary'!AO129)="x",$BI10*AO10,VALUE('Capacity summary'!AO129)),0),AO10*$BI10),AO10*$BI10),0)</f>
        <v>0</v>
      </c>
      <c r="CS10" s="312">
        <f ca="1">IF($BI10&lt;&gt;"",IF('Capacity summary'!$D$14="Yes",IF(COUNTBLANK('Capacity summary'!$H129:$BG129)&lt;52,IF('Capacity summary'!AP129&lt;&gt;"",IF(LOWER('Capacity summary'!AP129)="x",$BI10*AP10,VALUE('Capacity summary'!AP129)),0),AP10*$BI10),AP10*$BI10),0)</f>
        <v>0</v>
      </c>
      <c r="CT10" s="312">
        <f ca="1">IF($BI10&lt;&gt;"",IF('Capacity summary'!$D$14="Yes",IF(COUNTBLANK('Capacity summary'!$H129:$BG129)&lt;52,IF('Capacity summary'!AQ129&lt;&gt;"",IF(LOWER('Capacity summary'!AQ129)="x",$BI10*AQ10,VALUE('Capacity summary'!AQ129)),0),AQ10*$BI10),AQ10*$BI10),0)</f>
        <v>0</v>
      </c>
      <c r="CU10" s="312">
        <f ca="1">IF($BI10&lt;&gt;"",IF('Capacity summary'!$D$14="Yes",IF(COUNTBLANK('Capacity summary'!$H129:$BG129)&lt;52,IF('Capacity summary'!AR129&lt;&gt;"",IF(LOWER('Capacity summary'!AR129)="x",$BI10*AR10,VALUE('Capacity summary'!AR129)),0),AR10*$BI10),AR10*$BI10),0)</f>
        <v>0</v>
      </c>
      <c r="CV10" s="312">
        <f ca="1">IF($BI10&lt;&gt;"",IF('Capacity summary'!$D$14="Yes",IF(COUNTBLANK('Capacity summary'!$H129:$BG129)&lt;52,IF('Capacity summary'!AS129&lt;&gt;"",IF(LOWER('Capacity summary'!AS129)="x",$BI10*AS10,VALUE('Capacity summary'!AS129)),0),AS10*$BI10),AS10*$BI10),0)</f>
        <v>0</v>
      </c>
      <c r="CW10" s="312">
        <f ca="1">IF($BI10&lt;&gt;"",IF('Capacity summary'!$D$14="Yes",IF(COUNTBLANK('Capacity summary'!$H129:$BG129)&lt;52,IF('Capacity summary'!AT129&lt;&gt;"",IF(LOWER('Capacity summary'!AT129)="x",$BI10*AT10,VALUE('Capacity summary'!AT129)),0),AT10*$BI10),AT10*$BI10),0)</f>
        <v>0</v>
      </c>
      <c r="CX10" s="312">
        <f ca="1">IF($BI10&lt;&gt;"",IF('Capacity summary'!$D$14="Yes",IF(COUNTBLANK('Capacity summary'!$H129:$BG129)&lt;52,IF('Capacity summary'!AU129&lt;&gt;"",IF(LOWER('Capacity summary'!AU129)="x",$BI10*AU10,VALUE('Capacity summary'!AU129)),0),AU10*$BI10),AU10*$BI10),0)</f>
        <v>0</v>
      </c>
      <c r="CY10" s="312">
        <f ca="1">IF($BI10&lt;&gt;"",IF('Capacity summary'!$D$14="Yes",IF(COUNTBLANK('Capacity summary'!$H129:$BG129)&lt;52,IF('Capacity summary'!AV129&lt;&gt;"",IF(LOWER('Capacity summary'!AV129)="x",$BI10*AV10,VALUE('Capacity summary'!AV129)),0),AV10*$BI10),AV10*$BI10),0)</f>
        <v>0</v>
      </c>
      <c r="CZ10" s="312">
        <f ca="1">IF($BI10&lt;&gt;"",IF('Capacity summary'!$D$14="Yes",IF(COUNTBLANK('Capacity summary'!$H129:$BG129)&lt;52,IF('Capacity summary'!AW129&lt;&gt;"",IF(LOWER('Capacity summary'!AW129)="x",$BI10*AW10,VALUE('Capacity summary'!AW129)),0),AW10*$BI10),AW10*$BI10),0)</f>
        <v>0</v>
      </c>
      <c r="DA10" s="312">
        <f ca="1">IF($BI10&lt;&gt;"",IF('Capacity summary'!$D$14="Yes",IF(COUNTBLANK('Capacity summary'!$H129:$BG129)&lt;52,IF('Capacity summary'!AX129&lt;&gt;"",IF(LOWER('Capacity summary'!AX129)="x",$BI10*AX10,VALUE('Capacity summary'!AX129)),0),AX10*$BI10),AX10*$BI10),0)</f>
        <v>0</v>
      </c>
      <c r="DB10" s="312">
        <f ca="1">IF($BI10&lt;&gt;"",IF('Capacity summary'!$D$14="Yes",IF(COUNTBLANK('Capacity summary'!$H129:$BG129)&lt;52,IF('Capacity summary'!AY129&lt;&gt;"",IF(LOWER('Capacity summary'!AY129)="x",$BI10*AY10,VALUE('Capacity summary'!AY129)),0),AY10*$BI10),AY10*$BI10),0)</f>
        <v>0</v>
      </c>
      <c r="DC10" s="312">
        <f ca="1">IF($BI10&lt;&gt;"",IF('Capacity summary'!$D$14="Yes",IF(COUNTBLANK('Capacity summary'!$H129:$BG129)&lt;52,IF('Capacity summary'!AZ129&lt;&gt;"",IF(LOWER('Capacity summary'!AZ129)="x",$BI10*AZ10,VALUE('Capacity summary'!AZ129)),0),AZ10*$BI10),AZ10*$BI10),0)</f>
        <v>0</v>
      </c>
      <c r="DD10" s="312">
        <f ca="1">IF($BI10&lt;&gt;"",IF('Capacity summary'!$D$14="Yes",IF(COUNTBLANK('Capacity summary'!$H129:$BG129)&lt;52,IF('Capacity summary'!BA129&lt;&gt;"",IF(LOWER('Capacity summary'!BA129)="x",$BI10*BA10,VALUE('Capacity summary'!BA129)),0),BA10*$BI10),BA10*$BI10),0)</f>
        <v>0</v>
      </c>
      <c r="DE10" s="312">
        <f ca="1">IF($BI10&lt;&gt;"",IF('Capacity summary'!$D$14="Yes",IF(COUNTBLANK('Capacity summary'!$H129:$BG129)&lt;52,IF('Capacity summary'!BB129&lt;&gt;"",IF(LOWER('Capacity summary'!BB129)="x",$BI10*BB10,VALUE('Capacity summary'!BB129)),0),BB10*$BI10),BB10*$BI10),0)</f>
        <v>0</v>
      </c>
      <c r="DF10" s="312">
        <f ca="1">IF($BI10&lt;&gt;"",IF('Capacity summary'!$D$14="Yes",IF(COUNTBLANK('Capacity summary'!$H129:$BG129)&lt;52,IF('Capacity summary'!BC129&lt;&gt;"",IF(LOWER('Capacity summary'!BC129)="x",$BI10*BC10,VALUE('Capacity summary'!BC129)),0),BC10*$BI10),BC10*$BI10),0)</f>
        <v>0</v>
      </c>
      <c r="DG10" s="312">
        <f ca="1">IF($BI10&lt;&gt;"",IF('Capacity summary'!$D$14="Yes",IF(COUNTBLANK('Capacity summary'!$H129:$BG129)&lt;52,IF('Capacity summary'!BD129&lt;&gt;"",IF(LOWER('Capacity summary'!BD129)="x",$BI10*BD10,VALUE('Capacity summary'!BD129)),0),BD10*$BI10),BD10*$BI10),0)</f>
        <v>0</v>
      </c>
      <c r="DH10" s="312">
        <f ca="1">IF($BI10&lt;&gt;"",IF('Capacity summary'!$D$14="Yes",IF(COUNTBLANK('Capacity summary'!$H129:$BG129)&lt;52,IF('Capacity summary'!BE129&lt;&gt;"",IF(LOWER('Capacity summary'!BE129)="x",$BI10*BE10,VALUE('Capacity summary'!BE129)),0),BE10*$BI10),BE10*$BI10),0)</f>
        <v>0</v>
      </c>
      <c r="DI10" s="312">
        <f ca="1">IF($BI10&lt;&gt;"",IF('Capacity summary'!$D$14="Yes",IF(COUNTBLANK('Capacity summary'!$H129:$BG129)&lt;52,IF('Capacity summary'!BF129&lt;&gt;"",IF(LOWER('Capacity summary'!BF129)="x",$BI10*BF10,VALUE('Capacity summary'!BF129)),0),BF10*$BI10),BF10*$BI10),0)</f>
        <v>0</v>
      </c>
      <c r="DJ10" s="312">
        <f ca="1">IF($BI10&lt;&gt;"",IF('Capacity summary'!$D$14="Yes",IF(COUNTBLANK('Capacity summary'!$H129:$BG129)&lt;52,IF('Capacity summary'!BG129&lt;&gt;"",IF(LOWER('Capacity summary'!BG129)="x",$BI10*BG10,VALUE('Capacity summary'!BG129)),0),BG10*$BI10),BG10*$BI10),0)</f>
        <v>0</v>
      </c>
      <c r="DK10" s="136">
        <f t="shared" ca="1" si="2"/>
        <v>0</v>
      </c>
      <c r="DL10" s="312">
        <f>Capacity!H22</f>
        <v>0</v>
      </c>
      <c r="DP10" s="5"/>
    </row>
    <row r="11" spans="1:120" x14ac:dyDescent="0.25">
      <c r="A11" s="67">
        <f>IF(Capacity!L23='Capacity summary'!BI130,1,0)</f>
        <v>1</v>
      </c>
      <c r="B11" s="67">
        <f>IF(Capacity!V23='Capacity summary'!BI30,1,0)</f>
        <v>1</v>
      </c>
      <c r="C11" s="67" t="str">
        <f>ROW(A7)&amp;". "&amp;Capacity!B23</f>
        <v>7. c</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 ca="1">IF(ROW(C7)&lt;=Capacity!$A$16,IF('Capacity summary'!$D$14="No",SUM(H11:BG11),'Capacity summary'!$E130),0)</f>
        <v>52</v>
      </c>
      <c r="BI11" s="5">
        <f ca="1">IF(BH11&gt;0,IF(BH11&lt;Capacity!E23,Capacity!F23,Capacity!H23/'Capacity calculation (hide)'!BH11),"")</f>
        <v>0</v>
      </c>
      <c r="BK11" s="312">
        <f ca="1">IF($BI11&lt;&gt;"",IF('Capacity summary'!$D$14="Yes",IF(COUNTBLANK('Capacity summary'!$H130:$BG130)&lt;52,IF('Capacity summary'!H130&lt;&gt;"",IF(LOWER('Capacity summary'!H130)="x",$BI11*H11,VALUE('Capacity summary'!H130)),0),H11*$BI11),H11*$BI11),0)</f>
        <v>0</v>
      </c>
      <c r="BL11" s="312">
        <f ca="1">IF($BI11&lt;&gt;"",IF('Capacity summary'!$D$14="Yes",IF(COUNTBLANK('Capacity summary'!$H130:$BG130)&lt;52,IF('Capacity summary'!I130&lt;&gt;"",IF(LOWER('Capacity summary'!I130)="x",$BI11*I11,VALUE('Capacity summary'!I130)),0),I11*$BI11),I11*$BI11),0)</f>
        <v>0</v>
      </c>
      <c r="BM11" s="312">
        <f ca="1">IF($BI11&lt;&gt;"",IF('Capacity summary'!$D$14="Yes",IF(COUNTBLANK('Capacity summary'!$H130:$BG130)&lt;52,IF('Capacity summary'!J130&lt;&gt;"",IF(LOWER('Capacity summary'!J130)="x",$BI11*J11,VALUE('Capacity summary'!J130)),0),J11*$BI11),J11*$BI11),0)</f>
        <v>0</v>
      </c>
      <c r="BN11" s="312">
        <f ca="1">IF($BI11&lt;&gt;"",IF('Capacity summary'!$D$14="Yes",IF(COUNTBLANK('Capacity summary'!$H130:$BG130)&lt;52,IF('Capacity summary'!K130&lt;&gt;"",IF(LOWER('Capacity summary'!K130)="x",$BI11*K11,VALUE('Capacity summary'!K130)),0),K11*$BI11),K11*$BI11),0)</f>
        <v>0</v>
      </c>
      <c r="BO11" s="312">
        <f ca="1">IF($BI11&lt;&gt;"",IF('Capacity summary'!$D$14="Yes",IF(COUNTBLANK('Capacity summary'!$H130:$BG130)&lt;52,IF('Capacity summary'!L130&lt;&gt;"",IF(LOWER('Capacity summary'!L130)="x",$BI11*L11,VALUE('Capacity summary'!L130)),0),L11*$BI11),L11*$BI11),0)</f>
        <v>0</v>
      </c>
      <c r="BP11" s="312">
        <f ca="1">IF($BI11&lt;&gt;"",IF('Capacity summary'!$D$14="Yes",IF(COUNTBLANK('Capacity summary'!$H130:$BG130)&lt;52,IF('Capacity summary'!M130&lt;&gt;"",IF(LOWER('Capacity summary'!M130)="x",$BI11*M11,VALUE('Capacity summary'!M130)),0),M11*$BI11),M11*$BI11),0)</f>
        <v>0</v>
      </c>
      <c r="BQ11" s="312">
        <f ca="1">IF($BI11&lt;&gt;"",IF('Capacity summary'!$D$14="Yes",IF(COUNTBLANK('Capacity summary'!$H130:$BG130)&lt;52,IF('Capacity summary'!N130&lt;&gt;"",IF(LOWER('Capacity summary'!N130)="x",$BI11*N11,VALUE('Capacity summary'!N130)),0),N11*$BI11),N11*$BI11),0)</f>
        <v>0</v>
      </c>
      <c r="BR11" s="312">
        <f ca="1">IF($BI11&lt;&gt;"",IF('Capacity summary'!$D$14="Yes",IF(COUNTBLANK('Capacity summary'!$H130:$BG130)&lt;52,IF('Capacity summary'!O130&lt;&gt;"",IF(LOWER('Capacity summary'!O130)="x",$BI11*O11,VALUE('Capacity summary'!O130)),0),O11*$BI11),O11*$BI11),0)</f>
        <v>0</v>
      </c>
      <c r="BS11" s="312">
        <f ca="1">IF($BI11&lt;&gt;"",IF('Capacity summary'!$D$14="Yes",IF(COUNTBLANK('Capacity summary'!$H130:$BG130)&lt;52,IF('Capacity summary'!P130&lt;&gt;"",IF(LOWER('Capacity summary'!P130)="x",$BI11*P11,VALUE('Capacity summary'!P130)),0),P11*$BI11),P11*$BI11),0)</f>
        <v>0</v>
      </c>
      <c r="BT11" s="312">
        <f ca="1">IF($BI11&lt;&gt;"",IF('Capacity summary'!$D$14="Yes",IF(COUNTBLANK('Capacity summary'!$H130:$BG130)&lt;52,IF('Capacity summary'!Q130&lt;&gt;"",IF(LOWER('Capacity summary'!Q130)="x",$BI11*Q11,VALUE('Capacity summary'!Q130)),0),Q11*$BI11),Q11*$BI11),0)</f>
        <v>0</v>
      </c>
      <c r="BU11" s="312">
        <f ca="1">IF($BI11&lt;&gt;"",IF('Capacity summary'!$D$14="Yes",IF(COUNTBLANK('Capacity summary'!$H130:$BG130)&lt;52,IF('Capacity summary'!R130&lt;&gt;"",IF(LOWER('Capacity summary'!R130)="x",$BI11*R11,VALUE('Capacity summary'!R130)),0),R11*$BI11),R11*$BI11),0)</f>
        <v>0</v>
      </c>
      <c r="BV11" s="312">
        <f ca="1">IF($BI11&lt;&gt;"",IF('Capacity summary'!$D$14="Yes",IF(COUNTBLANK('Capacity summary'!$H130:$BG130)&lt;52,IF('Capacity summary'!S130&lt;&gt;"",IF(LOWER('Capacity summary'!S130)="x",$BI11*S11,VALUE('Capacity summary'!S130)),0),S11*$BI11),S11*$BI11),0)</f>
        <v>0</v>
      </c>
      <c r="BW11" s="312">
        <f ca="1">IF($BI11&lt;&gt;"",IF('Capacity summary'!$D$14="Yes",IF(COUNTBLANK('Capacity summary'!$H130:$BG130)&lt;52,IF('Capacity summary'!T130&lt;&gt;"",IF(LOWER('Capacity summary'!T130)="x",$BI11*T11,VALUE('Capacity summary'!T130)),0),T11*$BI11),T11*$BI11),0)</f>
        <v>0</v>
      </c>
      <c r="BX11" s="312">
        <f ca="1">IF($BI11&lt;&gt;"",IF('Capacity summary'!$D$14="Yes",IF(COUNTBLANK('Capacity summary'!$H130:$BG130)&lt;52,IF('Capacity summary'!U130&lt;&gt;"",IF(LOWER('Capacity summary'!U130)="x",$BI11*U11,VALUE('Capacity summary'!U130)),0),U11*$BI11),U11*$BI11),0)</f>
        <v>0</v>
      </c>
      <c r="BY11" s="312">
        <f ca="1">IF($BI11&lt;&gt;"",IF('Capacity summary'!$D$14="Yes",IF(COUNTBLANK('Capacity summary'!$H130:$BG130)&lt;52,IF('Capacity summary'!V130&lt;&gt;"",IF(LOWER('Capacity summary'!V130)="x",$BI11*V11,VALUE('Capacity summary'!V130)),0),V11*$BI11),V11*$BI11),0)</f>
        <v>0</v>
      </c>
      <c r="BZ11" s="312">
        <f ca="1">IF($BI11&lt;&gt;"",IF('Capacity summary'!$D$14="Yes",IF(COUNTBLANK('Capacity summary'!$H130:$BG130)&lt;52,IF('Capacity summary'!W130&lt;&gt;"",IF(LOWER('Capacity summary'!W130)="x",$BI11*W11,VALUE('Capacity summary'!W130)),0),W11*$BI11),W11*$BI11),0)</f>
        <v>0</v>
      </c>
      <c r="CA11" s="312">
        <f ca="1">IF($BI11&lt;&gt;"",IF('Capacity summary'!$D$14="Yes",IF(COUNTBLANK('Capacity summary'!$H130:$BG130)&lt;52,IF('Capacity summary'!X130&lt;&gt;"",IF(LOWER('Capacity summary'!X130)="x",$BI11*X11,VALUE('Capacity summary'!X130)),0),X11*$BI11),X11*$BI11),0)</f>
        <v>0</v>
      </c>
      <c r="CB11" s="312">
        <f ca="1">IF($BI11&lt;&gt;"",IF('Capacity summary'!$D$14="Yes",IF(COUNTBLANK('Capacity summary'!$H130:$BG130)&lt;52,IF('Capacity summary'!Y130&lt;&gt;"",IF(LOWER('Capacity summary'!Y130)="x",$BI11*Y11,VALUE('Capacity summary'!Y130)),0),Y11*$BI11),Y11*$BI11),0)</f>
        <v>0</v>
      </c>
      <c r="CC11" s="312">
        <f ca="1">IF($BI11&lt;&gt;"",IF('Capacity summary'!$D$14="Yes",IF(COUNTBLANK('Capacity summary'!$H130:$BG130)&lt;52,IF('Capacity summary'!Z130&lt;&gt;"",IF(LOWER('Capacity summary'!Z130)="x",$BI11*Z11,VALUE('Capacity summary'!Z130)),0),Z11*$BI11),Z11*$BI11),0)</f>
        <v>0</v>
      </c>
      <c r="CD11" s="312">
        <f ca="1">IF($BI11&lt;&gt;"",IF('Capacity summary'!$D$14="Yes",IF(COUNTBLANK('Capacity summary'!$H130:$BG130)&lt;52,IF('Capacity summary'!AA130&lt;&gt;"",IF(LOWER('Capacity summary'!AA130)="x",$BI11*AA11,VALUE('Capacity summary'!AA130)),0),AA11*$BI11),AA11*$BI11),0)</f>
        <v>0</v>
      </c>
      <c r="CE11" s="312">
        <f ca="1">IF($BI11&lt;&gt;"",IF('Capacity summary'!$D$14="Yes",IF(COUNTBLANK('Capacity summary'!$H130:$BG130)&lt;52,IF('Capacity summary'!AB130&lt;&gt;"",IF(LOWER('Capacity summary'!AB130)="x",$BI11*AB11,VALUE('Capacity summary'!AB130)),0),AB11*$BI11),AB11*$BI11),0)</f>
        <v>0</v>
      </c>
      <c r="CF11" s="312">
        <f ca="1">IF($BI11&lt;&gt;"",IF('Capacity summary'!$D$14="Yes",IF(COUNTBLANK('Capacity summary'!$H130:$BG130)&lt;52,IF('Capacity summary'!AC130&lt;&gt;"",IF(LOWER('Capacity summary'!AC130)="x",$BI11*AC11,VALUE('Capacity summary'!AC130)),0),AC11*$BI11),AC11*$BI11),0)</f>
        <v>0</v>
      </c>
      <c r="CG11" s="312">
        <f ca="1">IF($BI11&lt;&gt;"",IF('Capacity summary'!$D$14="Yes",IF(COUNTBLANK('Capacity summary'!$H130:$BG130)&lt;52,IF('Capacity summary'!AD130&lt;&gt;"",IF(LOWER('Capacity summary'!AD130)="x",$BI11*AD11,VALUE('Capacity summary'!AD130)),0),AD11*$BI11),AD11*$BI11),0)</f>
        <v>0</v>
      </c>
      <c r="CH11" s="312">
        <f ca="1">IF($BI11&lt;&gt;"",IF('Capacity summary'!$D$14="Yes",IF(COUNTBLANK('Capacity summary'!$H130:$BG130)&lt;52,IF('Capacity summary'!AE130&lt;&gt;"",IF(LOWER('Capacity summary'!AE130)="x",$BI11*AE11,VALUE('Capacity summary'!AE130)),0),AE11*$BI11),AE11*$BI11),0)</f>
        <v>0</v>
      </c>
      <c r="CI11" s="312">
        <f ca="1">IF($BI11&lt;&gt;"",IF('Capacity summary'!$D$14="Yes",IF(COUNTBLANK('Capacity summary'!$H130:$BG130)&lt;52,IF('Capacity summary'!AF130&lt;&gt;"",IF(LOWER('Capacity summary'!AF130)="x",$BI11*AF11,VALUE('Capacity summary'!AF130)),0),AF11*$BI11),AF11*$BI11),0)</f>
        <v>0</v>
      </c>
      <c r="CJ11" s="312">
        <f ca="1">IF($BI11&lt;&gt;"",IF('Capacity summary'!$D$14="Yes",IF(COUNTBLANK('Capacity summary'!$H130:$BG130)&lt;52,IF('Capacity summary'!AG130&lt;&gt;"",IF(LOWER('Capacity summary'!AG130)="x",$BI11*AG11,VALUE('Capacity summary'!AG130)),0),AG11*$BI11),AG11*$BI11),0)</f>
        <v>0</v>
      </c>
      <c r="CK11" s="312">
        <f ca="1">IF($BI11&lt;&gt;"",IF('Capacity summary'!$D$14="Yes",IF(COUNTBLANK('Capacity summary'!$H130:$BG130)&lt;52,IF('Capacity summary'!AH130&lt;&gt;"",IF(LOWER('Capacity summary'!AH130)="x",$BI11*AH11,VALUE('Capacity summary'!AH130)),0),AH11*$BI11),AH11*$BI11),0)</f>
        <v>0</v>
      </c>
      <c r="CL11" s="312">
        <f ca="1">IF($BI11&lt;&gt;"",IF('Capacity summary'!$D$14="Yes",IF(COUNTBLANK('Capacity summary'!$H130:$BG130)&lt;52,IF('Capacity summary'!AI130&lt;&gt;"",IF(LOWER('Capacity summary'!AI130)="x",$BI11*AI11,VALUE('Capacity summary'!AI130)),0),AI11*$BI11),AI11*$BI11),0)</f>
        <v>0</v>
      </c>
      <c r="CM11" s="312">
        <f ca="1">IF($BI11&lt;&gt;"",IF('Capacity summary'!$D$14="Yes",IF(COUNTBLANK('Capacity summary'!$H130:$BG130)&lt;52,IF('Capacity summary'!AJ130&lt;&gt;"",IF(LOWER('Capacity summary'!AJ130)="x",$BI11*AJ11,VALUE('Capacity summary'!AJ130)),0),AJ11*$BI11),AJ11*$BI11),0)</f>
        <v>0</v>
      </c>
      <c r="CN11" s="312">
        <f ca="1">IF($BI11&lt;&gt;"",IF('Capacity summary'!$D$14="Yes",IF(COUNTBLANK('Capacity summary'!$H130:$BG130)&lt;52,IF('Capacity summary'!AK130&lt;&gt;"",IF(LOWER('Capacity summary'!AK130)="x",$BI11*AK11,VALUE('Capacity summary'!AK130)),0),AK11*$BI11),AK11*$BI11),0)</f>
        <v>0</v>
      </c>
      <c r="CO11" s="312">
        <f ca="1">IF($BI11&lt;&gt;"",IF('Capacity summary'!$D$14="Yes",IF(COUNTBLANK('Capacity summary'!$H130:$BG130)&lt;52,IF('Capacity summary'!AL130&lt;&gt;"",IF(LOWER('Capacity summary'!AL130)="x",$BI11*AL11,VALUE('Capacity summary'!AL130)),0),AL11*$BI11),AL11*$BI11),0)</f>
        <v>0</v>
      </c>
      <c r="CP11" s="312">
        <f ca="1">IF($BI11&lt;&gt;"",IF('Capacity summary'!$D$14="Yes",IF(COUNTBLANK('Capacity summary'!$H130:$BG130)&lt;52,IF('Capacity summary'!AM130&lt;&gt;"",IF(LOWER('Capacity summary'!AM130)="x",$BI11*AM11,VALUE('Capacity summary'!AM130)),0),AM11*$BI11),AM11*$BI11),0)</f>
        <v>0</v>
      </c>
      <c r="CQ11" s="312">
        <f ca="1">IF($BI11&lt;&gt;"",IF('Capacity summary'!$D$14="Yes",IF(COUNTBLANK('Capacity summary'!$H130:$BG130)&lt;52,IF('Capacity summary'!AN130&lt;&gt;"",IF(LOWER('Capacity summary'!AN130)="x",$BI11*AN11,VALUE('Capacity summary'!AN130)),0),AN11*$BI11),AN11*$BI11),0)</f>
        <v>0</v>
      </c>
      <c r="CR11" s="312">
        <f ca="1">IF($BI11&lt;&gt;"",IF('Capacity summary'!$D$14="Yes",IF(COUNTBLANK('Capacity summary'!$H130:$BG130)&lt;52,IF('Capacity summary'!AO130&lt;&gt;"",IF(LOWER('Capacity summary'!AO130)="x",$BI11*AO11,VALUE('Capacity summary'!AO130)),0),AO11*$BI11),AO11*$BI11),0)</f>
        <v>0</v>
      </c>
      <c r="CS11" s="312">
        <f ca="1">IF($BI11&lt;&gt;"",IF('Capacity summary'!$D$14="Yes",IF(COUNTBLANK('Capacity summary'!$H130:$BG130)&lt;52,IF('Capacity summary'!AP130&lt;&gt;"",IF(LOWER('Capacity summary'!AP130)="x",$BI11*AP11,VALUE('Capacity summary'!AP130)),0),AP11*$BI11),AP11*$BI11),0)</f>
        <v>0</v>
      </c>
      <c r="CT11" s="312">
        <f ca="1">IF($BI11&lt;&gt;"",IF('Capacity summary'!$D$14="Yes",IF(COUNTBLANK('Capacity summary'!$H130:$BG130)&lt;52,IF('Capacity summary'!AQ130&lt;&gt;"",IF(LOWER('Capacity summary'!AQ130)="x",$BI11*AQ11,VALUE('Capacity summary'!AQ130)),0),AQ11*$BI11),AQ11*$BI11),0)</f>
        <v>0</v>
      </c>
      <c r="CU11" s="312">
        <f ca="1">IF($BI11&lt;&gt;"",IF('Capacity summary'!$D$14="Yes",IF(COUNTBLANK('Capacity summary'!$H130:$BG130)&lt;52,IF('Capacity summary'!AR130&lt;&gt;"",IF(LOWER('Capacity summary'!AR130)="x",$BI11*AR11,VALUE('Capacity summary'!AR130)),0),AR11*$BI11),AR11*$BI11),0)</f>
        <v>0</v>
      </c>
      <c r="CV11" s="312">
        <f ca="1">IF($BI11&lt;&gt;"",IF('Capacity summary'!$D$14="Yes",IF(COUNTBLANK('Capacity summary'!$H130:$BG130)&lt;52,IF('Capacity summary'!AS130&lt;&gt;"",IF(LOWER('Capacity summary'!AS130)="x",$BI11*AS11,VALUE('Capacity summary'!AS130)),0),AS11*$BI11),AS11*$BI11),0)</f>
        <v>0</v>
      </c>
      <c r="CW11" s="312">
        <f ca="1">IF($BI11&lt;&gt;"",IF('Capacity summary'!$D$14="Yes",IF(COUNTBLANK('Capacity summary'!$H130:$BG130)&lt;52,IF('Capacity summary'!AT130&lt;&gt;"",IF(LOWER('Capacity summary'!AT130)="x",$BI11*AT11,VALUE('Capacity summary'!AT130)),0),AT11*$BI11),AT11*$BI11),0)</f>
        <v>0</v>
      </c>
      <c r="CX11" s="312">
        <f ca="1">IF($BI11&lt;&gt;"",IF('Capacity summary'!$D$14="Yes",IF(COUNTBLANK('Capacity summary'!$H130:$BG130)&lt;52,IF('Capacity summary'!AU130&lt;&gt;"",IF(LOWER('Capacity summary'!AU130)="x",$BI11*AU11,VALUE('Capacity summary'!AU130)),0),AU11*$BI11),AU11*$BI11),0)</f>
        <v>0</v>
      </c>
      <c r="CY11" s="312">
        <f ca="1">IF($BI11&lt;&gt;"",IF('Capacity summary'!$D$14="Yes",IF(COUNTBLANK('Capacity summary'!$H130:$BG130)&lt;52,IF('Capacity summary'!AV130&lt;&gt;"",IF(LOWER('Capacity summary'!AV130)="x",$BI11*AV11,VALUE('Capacity summary'!AV130)),0),AV11*$BI11),AV11*$BI11),0)</f>
        <v>0</v>
      </c>
      <c r="CZ11" s="312">
        <f ca="1">IF($BI11&lt;&gt;"",IF('Capacity summary'!$D$14="Yes",IF(COUNTBLANK('Capacity summary'!$H130:$BG130)&lt;52,IF('Capacity summary'!AW130&lt;&gt;"",IF(LOWER('Capacity summary'!AW130)="x",$BI11*AW11,VALUE('Capacity summary'!AW130)),0),AW11*$BI11),AW11*$BI11),0)</f>
        <v>0</v>
      </c>
      <c r="DA11" s="312">
        <f ca="1">IF($BI11&lt;&gt;"",IF('Capacity summary'!$D$14="Yes",IF(COUNTBLANK('Capacity summary'!$H130:$BG130)&lt;52,IF('Capacity summary'!AX130&lt;&gt;"",IF(LOWER('Capacity summary'!AX130)="x",$BI11*AX11,VALUE('Capacity summary'!AX130)),0),AX11*$BI11),AX11*$BI11),0)</f>
        <v>0</v>
      </c>
      <c r="DB11" s="312">
        <f ca="1">IF($BI11&lt;&gt;"",IF('Capacity summary'!$D$14="Yes",IF(COUNTBLANK('Capacity summary'!$H130:$BG130)&lt;52,IF('Capacity summary'!AY130&lt;&gt;"",IF(LOWER('Capacity summary'!AY130)="x",$BI11*AY11,VALUE('Capacity summary'!AY130)),0),AY11*$BI11),AY11*$BI11),0)</f>
        <v>0</v>
      </c>
      <c r="DC11" s="312">
        <f ca="1">IF($BI11&lt;&gt;"",IF('Capacity summary'!$D$14="Yes",IF(COUNTBLANK('Capacity summary'!$H130:$BG130)&lt;52,IF('Capacity summary'!AZ130&lt;&gt;"",IF(LOWER('Capacity summary'!AZ130)="x",$BI11*AZ11,VALUE('Capacity summary'!AZ130)),0),AZ11*$BI11),AZ11*$BI11),0)</f>
        <v>0</v>
      </c>
      <c r="DD11" s="312">
        <f ca="1">IF($BI11&lt;&gt;"",IF('Capacity summary'!$D$14="Yes",IF(COUNTBLANK('Capacity summary'!$H130:$BG130)&lt;52,IF('Capacity summary'!BA130&lt;&gt;"",IF(LOWER('Capacity summary'!BA130)="x",$BI11*BA11,VALUE('Capacity summary'!BA130)),0),BA11*$BI11),BA11*$BI11),0)</f>
        <v>0</v>
      </c>
      <c r="DE11" s="312">
        <f ca="1">IF($BI11&lt;&gt;"",IF('Capacity summary'!$D$14="Yes",IF(COUNTBLANK('Capacity summary'!$H130:$BG130)&lt;52,IF('Capacity summary'!BB130&lt;&gt;"",IF(LOWER('Capacity summary'!BB130)="x",$BI11*BB11,VALUE('Capacity summary'!BB130)),0),BB11*$BI11),BB11*$BI11),0)</f>
        <v>0</v>
      </c>
      <c r="DF11" s="312">
        <f ca="1">IF($BI11&lt;&gt;"",IF('Capacity summary'!$D$14="Yes",IF(COUNTBLANK('Capacity summary'!$H130:$BG130)&lt;52,IF('Capacity summary'!BC130&lt;&gt;"",IF(LOWER('Capacity summary'!BC130)="x",$BI11*BC11,VALUE('Capacity summary'!BC130)),0),BC11*$BI11),BC11*$BI11),0)</f>
        <v>0</v>
      </c>
      <c r="DG11" s="312">
        <f ca="1">IF($BI11&lt;&gt;"",IF('Capacity summary'!$D$14="Yes",IF(COUNTBLANK('Capacity summary'!$H130:$BG130)&lt;52,IF('Capacity summary'!BD130&lt;&gt;"",IF(LOWER('Capacity summary'!BD130)="x",$BI11*BD11,VALUE('Capacity summary'!BD130)),0),BD11*$BI11),BD11*$BI11),0)</f>
        <v>0</v>
      </c>
      <c r="DH11" s="312">
        <f ca="1">IF($BI11&lt;&gt;"",IF('Capacity summary'!$D$14="Yes",IF(COUNTBLANK('Capacity summary'!$H130:$BG130)&lt;52,IF('Capacity summary'!BE130&lt;&gt;"",IF(LOWER('Capacity summary'!BE130)="x",$BI11*BE11,VALUE('Capacity summary'!BE130)),0),BE11*$BI11),BE11*$BI11),0)</f>
        <v>0</v>
      </c>
      <c r="DI11" s="312">
        <f ca="1">IF($BI11&lt;&gt;"",IF('Capacity summary'!$D$14="Yes",IF(COUNTBLANK('Capacity summary'!$H130:$BG130)&lt;52,IF('Capacity summary'!BF130&lt;&gt;"",IF(LOWER('Capacity summary'!BF130)="x",$BI11*BF11,VALUE('Capacity summary'!BF130)),0),BF11*$BI11),BF11*$BI11),0)</f>
        <v>0</v>
      </c>
      <c r="DJ11" s="312">
        <f ca="1">IF($BI11&lt;&gt;"",IF('Capacity summary'!$D$14="Yes",IF(COUNTBLANK('Capacity summary'!$H130:$BG130)&lt;52,IF('Capacity summary'!BG130&lt;&gt;"",IF(LOWER('Capacity summary'!BG130)="x",$BI11*BG11,VALUE('Capacity summary'!BG130)),0),BG11*$BI11),BG11*$BI11),0)</f>
        <v>0</v>
      </c>
      <c r="DK11" s="136">
        <f t="shared" ca="1" si="2"/>
        <v>0</v>
      </c>
      <c r="DL11" s="312">
        <f>Capacity!H23</f>
        <v>0</v>
      </c>
      <c r="DP11" s="5"/>
    </row>
    <row r="12" spans="1:120" x14ac:dyDescent="0.25">
      <c r="A12" s="67">
        <f>IF(Capacity!L24='Capacity summary'!BI131,1,0)</f>
        <v>1</v>
      </c>
      <c r="B12" s="67">
        <f>IF(Capacity!V24='Capacity summary'!BI31,1,0)</f>
        <v>1</v>
      </c>
      <c r="C12" s="67" t="str">
        <f>ROW(A8)&amp;". "&amp;Capacity!B24</f>
        <v>8. c</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 ca="1">IF(ROW(C8)&lt;=Capacity!$A$16,IF('Capacity summary'!$D$14="No",SUM(H12:BG12),'Capacity summary'!$E131),0)</f>
        <v>52</v>
      </c>
      <c r="BI12" s="5">
        <f ca="1">IF(BH12&gt;0,IF(BH12&lt;Capacity!E24,Capacity!F24,Capacity!H24/'Capacity calculation (hide)'!BH12),"")</f>
        <v>0</v>
      </c>
      <c r="BK12" s="312">
        <f ca="1">IF($BI12&lt;&gt;"",IF('Capacity summary'!$D$14="Yes",IF(COUNTBLANK('Capacity summary'!$H131:$BG131)&lt;52,IF('Capacity summary'!H131&lt;&gt;"",IF(LOWER('Capacity summary'!H131)="x",$BI12*H12,VALUE('Capacity summary'!H131)),0),H12*$BI12),H12*$BI12),0)</f>
        <v>0</v>
      </c>
      <c r="BL12" s="312">
        <f ca="1">IF($BI12&lt;&gt;"",IF('Capacity summary'!$D$14="Yes",IF(COUNTBLANK('Capacity summary'!$H131:$BG131)&lt;52,IF('Capacity summary'!I131&lt;&gt;"",IF(LOWER('Capacity summary'!I131)="x",$BI12*I12,VALUE('Capacity summary'!I131)),0),I12*$BI12),I12*$BI12),0)</f>
        <v>0</v>
      </c>
      <c r="BM12" s="312">
        <f ca="1">IF($BI12&lt;&gt;"",IF('Capacity summary'!$D$14="Yes",IF(COUNTBLANK('Capacity summary'!$H131:$BG131)&lt;52,IF('Capacity summary'!J131&lt;&gt;"",IF(LOWER('Capacity summary'!J131)="x",$BI12*J12,VALUE('Capacity summary'!J131)),0),J12*$BI12),J12*$BI12),0)</f>
        <v>0</v>
      </c>
      <c r="BN12" s="312">
        <f ca="1">IF($BI12&lt;&gt;"",IF('Capacity summary'!$D$14="Yes",IF(COUNTBLANK('Capacity summary'!$H131:$BG131)&lt;52,IF('Capacity summary'!K131&lt;&gt;"",IF(LOWER('Capacity summary'!K131)="x",$BI12*K12,VALUE('Capacity summary'!K131)),0),K12*$BI12),K12*$BI12),0)</f>
        <v>0</v>
      </c>
      <c r="BO12" s="312">
        <f ca="1">IF($BI12&lt;&gt;"",IF('Capacity summary'!$D$14="Yes",IF(COUNTBLANK('Capacity summary'!$H131:$BG131)&lt;52,IF('Capacity summary'!L131&lt;&gt;"",IF(LOWER('Capacity summary'!L131)="x",$BI12*L12,VALUE('Capacity summary'!L131)),0),L12*$BI12),L12*$BI12),0)</f>
        <v>0</v>
      </c>
      <c r="BP12" s="312">
        <f ca="1">IF($BI12&lt;&gt;"",IF('Capacity summary'!$D$14="Yes",IF(COUNTBLANK('Capacity summary'!$H131:$BG131)&lt;52,IF('Capacity summary'!M131&lt;&gt;"",IF(LOWER('Capacity summary'!M131)="x",$BI12*M12,VALUE('Capacity summary'!M131)),0),M12*$BI12),M12*$BI12),0)</f>
        <v>0</v>
      </c>
      <c r="BQ12" s="312">
        <f ca="1">IF($BI12&lt;&gt;"",IF('Capacity summary'!$D$14="Yes",IF(COUNTBLANK('Capacity summary'!$H131:$BG131)&lt;52,IF('Capacity summary'!N131&lt;&gt;"",IF(LOWER('Capacity summary'!N131)="x",$BI12*N12,VALUE('Capacity summary'!N131)),0),N12*$BI12),N12*$BI12),0)</f>
        <v>0</v>
      </c>
      <c r="BR12" s="312">
        <f ca="1">IF($BI12&lt;&gt;"",IF('Capacity summary'!$D$14="Yes",IF(COUNTBLANK('Capacity summary'!$H131:$BG131)&lt;52,IF('Capacity summary'!O131&lt;&gt;"",IF(LOWER('Capacity summary'!O131)="x",$BI12*O12,VALUE('Capacity summary'!O131)),0),O12*$BI12),O12*$BI12),0)</f>
        <v>0</v>
      </c>
      <c r="BS12" s="312">
        <f ca="1">IF($BI12&lt;&gt;"",IF('Capacity summary'!$D$14="Yes",IF(COUNTBLANK('Capacity summary'!$H131:$BG131)&lt;52,IF('Capacity summary'!P131&lt;&gt;"",IF(LOWER('Capacity summary'!P131)="x",$BI12*P12,VALUE('Capacity summary'!P131)),0),P12*$BI12),P12*$BI12),0)</f>
        <v>0</v>
      </c>
      <c r="BT12" s="312">
        <f ca="1">IF($BI12&lt;&gt;"",IF('Capacity summary'!$D$14="Yes",IF(COUNTBLANK('Capacity summary'!$H131:$BG131)&lt;52,IF('Capacity summary'!Q131&lt;&gt;"",IF(LOWER('Capacity summary'!Q131)="x",$BI12*Q12,VALUE('Capacity summary'!Q131)),0),Q12*$BI12),Q12*$BI12),0)</f>
        <v>0</v>
      </c>
      <c r="BU12" s="312">
        <f ca="1">IF($BI12&lt;&gt;"",IF('Capacity summary'!$D$14="Yes",IF(COUNTBLANK('Capacity summary'!$H131:$BG131)&lt;52,IF('Capacity summary'!R131&lt;&gt;"",IF(LOWER('Capacity summary'!R131)="x",$BI12*R12,VALUE('Capacity summary'!R131)),0),R12*$BI12),R12*$BI12),0)</f>
        <v>0</v>
      </c>
      <c r="BV12" s="312">
        <f ca="1">IF($BI12&lt;&gt;"",IF('Capacity summary'!$D$14="Yes",IF(COUNTBLANK('Capacity summary'!$H131:$BG131)&lt;52,IF('Capacity summary'!S131&lt;&gt;"",IF(LOWER('Capacity summary'!S131)="x",$BI12*S12,VALUE('Capacity summary'!S131)),0),S12*$BI12),S12*$BI12),0)</f>
        <v>0</v>
      </c>
      <c r="BW12" s="312">
        <f ca="1">IF($BI12&lt;&gt;"",IF('Capacity summary'!$D$14="Yes",IF(COUNTBLANK('Capacity summary'!$H131:$BG131)&lt;52,IF('Capacity summary'!T131&lt;&gt;"",IF(LOWER('Capacity summary'!T131)="x",$BI12*T12,VALUE('Capacity summary'!T131)),0),T12*$BI12),T12*$BI12),0)</f>
        <v>0</v>
      </c>
      <c r="BX12" s="312">
        <f ca="1">IF($BI12&lt;&gt;"",IF('Capacity summary'!$D$14="Yes",IF(COUNTBLANK('Capacity summary'!$H131:$BG131)&lt;52,IF('Capacity summary'!U131&lt;&gt;"",IF(LOWER('Capacity summary'!U131)="x",$BI12*U12,VALUE('Capacity summary'!U131)),0),U12*$BI12),U12*$BI12),0)</f>
        <v>0</v>
      </c>
      <c r="BY12" s="312">
        <f ca="1">IF($BI12&lt;&gt;"",IF('Capacity summary'!$D$14="Yes",IF(COUNTBLANK('Capacity summary'!$H131:$BG131)&lt;52,IF('Capacity summary'!V131&lt;&gt;"",IF(LOWER('Capacity summary'!V131)="x",$BI12*V12,VALUE('Capacity summary'!V131)),0),V12*$BI12),V12*$BI12),0)</f>
        <v>0</v>
      </c>
      <c r="BZ12" s="312">
        <f ca="1">IF($BI12&lt;&gt;"",IF('Capacity summary'!$D$14="Yes",IF(COUNTBLANK('Capacity summary'!$H131:$BG131)&lt;52,IF('Capacity summary'!W131&lt;&gt;"",IF(LOWER('Capacity summary'!W131)="x",$BI12*W12,VALUE('Capacity summary'!W131)),0),W12*$BI12),W12*$BI12),0)</f>
        <v>0</v>
      </c>
      <c r="CA12" s="312">
        <f ca="1">IF($BI12&lt;&gt;"",IF('Capacity summary'!$D$14="Yes",IF(COUNTBLANK('Capacity summary'!$H131:$BG131)&lt;52,IF('Capacity summary'!X131&lt;&gt;"",IF(LOWER('Capacity summary'!X131)="x",$BI12*X12,VALUE('Capacity summary'!X131)),0),X12*$BI12),X12*$BI12),0)</f>
        <v>0</v>
      </c>
      <c r="CB12" s="312">
        <f ca="1">IF($BI12&lt;&gt;"",IF('Capacity summary'!$D$14="Yes",IF(COUNTBLANK('Capacity summary'!$H131:$BG131)&lt;52,IF('Capacity summary'!Y131&lt;&gt;"",IF(LOWER('Capacity summary'!Y131)="x",$BI12*Y12,VALUE('Capacity summary'!Y131)),0),Y12*$BI12),Y12*$BI12),0)</f>
        <v>0</v>
      </c>
      <c r="CC12" s="312">
        <f ca="1">IF($BI12&lt;&gt;"",IF('Capacity summary'!$D$14="Yes",IF(COUNTBLANK('Capacity summary'!$H131:$BG131)&lt;52,IF('Capacity summary'!Z131&lt;&gt;"",IF(LOWER('Capacity summary'!Z131)="x",$BI12*Z12,VALUE('Capacity summary'!Z131)),0),Z12*$BI12),Z12*$BI12),0)</f>
        <v>0</v>
      </c>
      <c r="CD12" s="312">
        <f ca="1">IF($BI12&lt;&gt;"",IF('Capacity summary'!$D$14="Yes",IF(COUNTBLANK('Capacity summary'!$H131:$BG131)&lt;52,IF('Capacity summary'!AA131&lt;&gt;"",IF(LOWER('Capacity summary'!AA131)="x",$BI12*AA12,VALUE('Capacity summary'!AA131)),0),AA12*$BI12),AA12*$BI12),0)</f>
        <v>0</v>
      </c>
      <c r="CE12" s="312">
        <f ca="1">IF($BI12&lt;&gt;"",IF('Capacity summary'!$D$14="Yes",IF(COUNTBLANK('Capacity summary'!$H131:$BG131)&lt;52,IF('Capacity summary'!AB131&lt;&gt;"",IF(LOWER('Capacity summary'!AB131)="x",$BI12*AB12,VALUE('Capacity summary'!AB131)),0),AB12*$BI12),AB12*$BI12),0)</f>
        <v>0</v>
      </c>
      <c r="CF12" s="312">
        <f ca="1">IF($BI12&lt;&gt;"",IF('Capacity summary'!$D$14="Yes",IF(COUNTBLANK('Capacity summary'!$H131:$BG131)&lt;52,IF('Capacity summary'!AC131&lt;&gt;"",IF(LOWER('Capacity summary'!AC131)="x",$BI12*AC12,VALUE('Capacity summary'!AC131)),0),AC12*$BI12),AC12*$BI12),0)</f>
        <v>0</v>
      </c>
      <c r="CG12" s="312">
        <f ca="1">IF($BI12&lt;&gt;"",IF('Capacity summary'!$D$14="Yes",IF(COUNTBLANK('Capacity summary'!$H131:$BG131)&lt;52,IF('Capacity summary'!AD131&lt;&gt;"",IF(LOWER('Capacity summary'!AD131)="x",$BI12*AD12,VALUE('Capacity summary'!AD131)),0),AD12*$BI12),AD12*$BI12),0)</f>
        <v>0</v>
      </c>
      <c r="CH12" s="312">
        <f ca="1">IF($BI12&lt;&gt;"",IF('Capacity summary'!$D$14="Yes",IF(COUNTBLANK('Capacity summary'!$H131:$BG131)&lt;52,IF('Capacity summary'!AE131&lt;&gt;"",IF(LOWER('Capacity summary'!AE131)="x",$BI12*AE12,VALUE('Capacity summary'!AE131)),0),AE12*$BI12),AE12*$BI12),0)</f>
        <v>0</v>
      </c>
      <c r="CI12" s="312">
        <f ca="1">IF($BI12&lt;&gt;"",IF('Capacity summary'!$D$14="Yes",IF(COUNTBLANK('Capacity summary'!$H131:$BG131)&lt;52,IF('Capacity summary'!AF131&lt;&gt;"",IF(LOWER('Capacity summary'!AF131)="x",$BI12*AF12,VALUE('Capacity summary'!AF131)),0),AF12*$BI12),AF12*$BI12),0)</f>
        <v>0</v>
      </c>
      <c r="CJ12" s="312">
        <f ca="1">IF($BI12&lt;&gt;"",IF('Capacity summary'!$D$14="Yes",IF(COUNTBLANK('Capacity summary'!$H131:$BG131)&lt;52,IF('Capacity summary'!AG131&lt;&gt;"",IF(LOWER('Capacity summary'!AG131)="x",$BI12*AG12,VALUE('Capacity summary'!AG131)),0),AG12*$BI12),AG12*$BI12),0)</f>
        <v>0</v>
      </c>
      <c r="CK12" s="312">
        <f ca="1">IF($BI12&lt;&gt;"",IF('Capacity summary'!$D$14="Yes",IF(COUNTBLANK('Capacity summary'!$H131:$BG131)&lt;52,IF('Capacity summary'!AH131&lt;&gt;"",IF(LOWER('Capacity summary'!AH131)="x",$BI12*AH12,VALUE('Capacity summary'!AH131)),0),AH12*$BI12),AH12*$BI12),0)</f>
        <v>0</v>
      </c>
      <c r="CL12" s="312">
        <f ca="1">IF($BI12&lt;&gt;"",IF('Capacity summary'!$D$14="Yes",IF(COUNTBLANK('Capacity summary'!$H131:$BG131)&lt;52,IF('Capacity summary'!AI131&lt;&gt;"",IF(LOWER('Capacity summary'!AI131)="x",$BI12*AI12,VALUE('Capacity summary'!AI131)),0),AI12*$BI12),AI12*$BI12),0)</f>
        <v>0</v>
      </c>
      <c r="CM12" s="312">
        <f ca="1">IF($BI12&lt;&gt;"",IF('Capacity summary'!$D$14="Yes",IF(COUNTBLANK('Capacity summary'!$H131:$BG131)&lt;52,IF('Capacity summary'!AJ131&lt;&gt;"",IF(LOWER('Capacity summary'!AJ131)="x",$BI12*AJ12,VALUE('Capacity summary'!AJ131)),0),AJ12*$BI12),AJ12*$BI12),0)</f>
        <v>0</v>
      </c>
      <c r="CN12" s="312">
        <f ca="1">IF($BI12&lt;&gt;"",IF('Capacity summary'!$D$14="Yes",IF(COUNTBLANK('Capacity summary'!$H131:$BG131)&lt;52,IF('Capacity summary'!AK131&lt;&gt;"",IF(LOWER('Capacity summary'!AK131)="x",$BI12*AK12,VALUE('Capacity summary'!AK131)),0),AK12*$BI12),AK12*$BI12),0)</f>
        <v>0</v>
      </c>
      <c r="CO12" s="312">
        <f ca="1">IF($BI12&lt;&gt;"",IF('Capacity summary'!$D$14="Yes",IF(COUNTBLANK('Capacity summary'!$H131:$BG131)&lt;52,IF('Capacity summary'!AL131&lt;&gt;"",IF(LOWER('Capacity summary'!AL131)="x",$BI12*AL12,VALUE('Capacity summary'!AL131)),0),AL12*$BI12),AL12*$BI12),0)</f>
        <v>0</v>
      </c>
      <c r="CP12" s="312">
        <f ca="1">IF($BI12&lt;&gt;"",IF('Capacity summary'!$D$14="Yes",IF(COUNTBLANK('Capacity summary'!$H131:$BG131)&lt;52,IF('Capacity summary'!AM131&lt;&gt;"",IF(LOWER('Capacity summary'!AM131)="x",$BI12*AM12,VALUE('Capacity summary'!AM131)),0),AM12*$BI12),AM12*$BI12),0)</f>
        <v>0</v>
      </c>
      <c r="CQ12" s="312">
        <f ca="1">IF($BI12&lt;&gt;"",IF('Capacity summary'!$D$14="Yes",IF(COUNTBLANK('Capacity summary'!$H131:$BG131)&lt;52,IF('Capacity summary'!AN131&lt;&gt;"",IF(LOWER('Capacity summary'!AN131)="x",$BI12*AN12,VALUE('Capacity summary'!AN131)),0),AN12*$BI12),AN12*$BI12),0)</f>
        <v>0</v>
      </c>
      <c r="CR12" s="312">
        <f ca="1">IF($BI12&lt;&gt;"",IF('Capacity summary'!$D$14="Yes",IF(COUNTBLANK('Capacity summary'!$H131:$BG131)&lt;52,IF('Capacity summary'!AO131&lt;&gt;"",IF(LOWER('Capacity summary'!AO131)="x",$BI12*AO12,VALUE('Capacity summary'!AO131)),0),AO12*$BI12),AO12*$BI12),0)</f>
        <v>0</v>
      </c>
      <c r="CS12" s="312">
        <f ca="1">IF($BI12&lt;&gt;"",IF('Capacity summary'!$D$14="Yes",IF(COUNTBLANK('Capacity summary'!$H131:$BG131)&lt;52,IF('Capacity summary'!AP131&lt;&gt;"",IF(LOWER('Capacity summary'!AP131)="x",$BI12*AP12,VALUE('Capacity summary'!AP131)),0),AP12*$BI12),AP12*$BI12),0)</f>
        <v>0</v>
      </c>
      <c r="CT12" s="312">
        <f ca="1">IF($BI12&lt;&gt;"",IF('Capacity summary'!$D$14="Yes",IF(COUNTBLANK('Capacity summary'!$H131:$BG131)&lt;52,IF('Capacity summary'!AQ131&lt;&gt;"",IF(LOWER('Capacity summary'!AQ131)="x",$BI12*AQ12,VALUE('Capacity summary'!AQ131)),0),AQ12*$BI12),AQ12*$BI12),0)</f>
        <v>0</v>
      </c>
      <c r="CU12" s="312">
        <f ca="1">IF($BI12&lt;&gt;"",IF('Capacity summary'!$D$14="Yes",IF(COUNTBLANK('Capacity summary'!$H131:$BG131)&lt;52,IF('Capacity summary'!AR131&lt;&gt;"",IF(LOWER('Capacity summary'!AR131)="x",$BI12*AR12,VALUE('Capacity summary'!AR131)),0),AR12*$BI12),AR12*$BI12),0)</f>
        <v>0</v>
      </c>
      <c r="CV12" s="312">
        <f ca="1">IF($BI12&lt;&gt;"",IF('Capacity summary'!$D$14="Yes",IF(COUNTBLANK('Capacity summary'!$H131:$BG131)&lt;52,IF('Capacity summary'!AS131&lt;&gt;"",IF(LOWER('Capacity summary'!AS131)="x",$BI12*AS12,VALUE('Capacity summary'!AS131)),0),AS12*$BI12),AS12*$BI12),0)</f>
        <v>0</v>
      </c>
      <c r="CW12" s="312">
        <f ca="1">IF($BI12&lt;&gt;"",IF('Capacity summary'!$D$14="Yes",IF(COUNTBLANK('Capacity summary'!$H131:$BG131)&lt;52,IF('Capacity summary'!AT131&lt;&gt;"",IF(LOWER('Capacity summary'!AT131)="x",$BI12*AT12,VALUE('Capacity summary'!AT131)),0),AT12*$BI12),AT12*$BI12),0)</f>
        <v>0</v>
      </c>
      <c r="CX12" s="312">
        <f ca="1">IF($BI12&lt;&gt;"",IF('Capacity summary'!$D$14="Yes",IF(COUNTBLANK('Capacity summary'!$H131:$BG131)&lt;52,IF('Capacity summary'!AU131&lt;&gt;"",IF(LOWER('Capacity summary'!AU131)="x",$BI12*AU12,VALUE('Capacity summary'!AU131)),0),AU12*$BI12),AU12*$BI12),0)</f>
        <v>0</v>
      </c>
      <c r="CY12" s="312">
        <f ca="1">IF($BI12&lt;&gt;"",IF('Capacity summary'!$D$14="Yes",IF(COUNTBLANK('Capacity summary'!$H131:$BG131)&lt;52,IF('Capacity summary'!AV131&lt;&gt;"",IF(LOWER('Capacity summary'!AV131)="x",$BI12*AV12,VALUE('Capacity summary'!AV131)),0),AV12*$BI12),AV12*$BI12),0)</f>
        <v>0</v>
      </c>
      <c r="CZ12" s="312">
        <f ca="1">IF($BI12&lt;&gt;"",IF('Capacity summary'!$D$14="Yes",IF(COUNTBLANK('Capacity summary'!$H131:$BG131)&lt;52,IF('Capacity summary'!AW131&lt;&gt;"",IF(LOWER('Capacity summary'!AW131)="x",$BI12*AW12,VALUE('Capacity summary'!AW131)),0),AW12*$BI12),AW12*$BI12),0)</f>
        <v>0</v>
      </c>
      <c r="DA12" s="312">
        <f ca="1">IF($BI12&lt;&gt;"",IF('Capacity summary'!$D$14="Yes",IF(COUNTBLANK('Capacity summary'!$H131:$BG131)&lt;52,IF('Capacity summary'!AX131&lt;&gt;"",IF(LOWER('Capacity summary'!AX131)="x",$BI12*AX12,VALUE('Capacity summary'!AX131)),0),AX12*$BI12),AX12*$BI12),0)</f>
        <v>0</v>
      </c>
      <c r="DB12" s="312">
        <f ca="1">IF($BI12&lt;&gt;"",IF('Capacity summary'!$D$14="Yes",IF(COUNTBLANK('Capacity summary'!$H131:$BG131)&lt;52,IF('Capacity summary'!AY131&lt;&gt;"",IF(LOWER('Capacity summary'!AY131)="x",$BI12*AY12,VALUE('Capacity summary'!AY131)),0),AY12*$BI12),AY12*$BI12),0)</f>
        <v>0</v>
      </c>
      <c r="DC12" s="312">
        <f ca="1">IF($BI12&lt;&gt;"",IF('Capacity summary'!$D$14="Yes",IF(COUNTBLANK('Capacity summary'!$H131:$BG131)&lt;52,IF('Capacity summary'!AZ131&lt;&gt;"",IF(LOWER('Capacity summary'!AZ131)="x",$BI12*AZ12,VALUE('Capacity summary'!AZ131)),0),AZ12*$BI12),AZ12*$BI12),0)</f>
        <v>0</v>
      </c>
      <c r="DD12" s="312">
        <f ca="1">IF($BI12&lt;&gt;"",IF('Capacity summary'!$D$14="Yes",IF(COUNTBLANK('Capacity summary'!$H131:$BG131)&lt;52,IF('Capacity summary'!BA131&lt;&gt;"",IF(LOWER('Capacity summary'!BA131)="x",$BI12*BA12,VALUE('Capacity summary'!BA131)),0),BA12*$BI12),BA12*$BI12),0)</f>
        <v>0</v>
      </c>
      <c r="DE12" s="312">
        <f ca="1">IF($BI12&lt;&gt;"",IF('Capacity summary'!$D$14="Yes",IF(COUNTBLANK('Capacity summary'!$H131:$BG131)&lt;52,IF('Capacity summary'!BB131&lt;&gt;"",IF(LOWER('Capacity summary'!BB131)="x",$BI12*BB12,VALUE('Capacity summary'!BB131)),0),BB12*$BI12),BB12*$BI12),0)</f>
        <v>0</v>
      </c>
      <c r="DF12" s="312">
        <f ca="1">IF($BI12&lt;&gt;"",IF('Capacity summary'!$D$14="Yes",IF(COUNTBLANK('Capacity summary'!$H131:$BG131)&lt;52,IF('Capacity summary'!BC131&lt;&gt;"",IF(LOWER('Capacity summary'!BC131)="x",$BI12*BC12,VALUE('Capacity summary'!BC131)),0),BC12*$BI12),BC12*$BI12),0)</f>
        <v>0</v>
      </c>
      <c r="DG12" s="312">
        <f ca="1">IF($BI12&lt;&gt;"",IF('Capacity summary'!$D$14="Yes",IF(COUNTBLANK('Capacity summary'!$H131:$BG131)&lt;52,IF('Capacity summary'!BD131&lt;&gt;"",IF(LOWER('Capacity summary'!BD131)="x",$BI12*BD12,VALUE('Capacity summary'!BD131)),0),BD12*$BI12),BD12*$BI12),0)</f>
        <v>0</v>
      </c>
      <c r="DH12" s="312">
        <f ca="1">IF($BI12&lt;&gt;"",IF('Capacity summary'!$D$14="Yes",IF(COUNTBLANK('Capacity summary'!$H131:$BG131)&lt;52,IF('Capacity summary'!BE131&lt;&gt;"",IF(LOWER('Capacity summary'!BE131)="x",$BI12*BE12,VALUE('Capacity summary'!BE131)),0),BE12*$BI12),BE12*$BI12),0)</f>
        <v>0</v>
      </c>
      <c r="DI12" s="312">
        <f ca="1">IF($BI12&lt;&gt;"",IF('Capacity summary'!$D$14="Yes",IF(COUNTBLANK('Capacity summary'!$H131:$BG131)&lt;52,IF('Capacity summary'!BF131&lt;&gt;"",IF(LOWER('Capacity summary'!BF131)="x",$BI12*BF12,VALUE('Capacity summary'!BF131)),0),BF12*$BI12),BF12*$BI12),0)</f>
        <v>0</v>
      </c>
      <c r="DJ12" s="312">
        <f ca="1">IF($BI12&lt;&gt;"",IF('Capacity summary'!$D$14="Yes",IF(COUNTBLANK('Capacity summary'!$H131:$BG131)&lt;52,IF('Capacity summary'!BG131&lt;&gt;"",IF(LOWER('Capacity summary'!BG131)="x",$BI12*BG12,VALUE('Capacity summary'!BG131)),0),BG12*$BI12),BG12*$BI12),0)</f>
        <v>0</v>
      </c>
      <c r="DK12" s="136">
        <f t="shared" ca="1" si="2"/>
        <v>0</v>
      </c>
      <c r="DL12" s="312">
        <f>Capacity!H24</f>
        <v>0</v>
      </c>
      <c r="DP12" s="5"/>
    </row>
    <row r="13" spans="1:120" x14ac:dyDescent="0.25">
      <c r="A13" s="67">
        <f>IF(Capacity!L25='Capacity summary'!BI132,1,0)</f>
        <v>1</v>
      </c>
      <c r="B13" s="67">
        <f>IF(Capacity!V25='Capacity summary'!BI32,1,0)</f>
        <v>1</v>
      </c>
      <c r="C13" s="67" t="str">
        <f>ROW(A9)&amp;". "&amp;Capacity!B25</f>
        <v>9. c</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 ca="1">IF(ROW(C9)&lt;=Capacity!$A$16,IF('Capacity summary'!$D$14="No",SUM(H13:BG13),'Capacity summary'!$E132),0)</f>
        <v>52</v>
      </c>
      <c r="BI13" s="5">
        <f ca="1">IF(BH13&gt;0,IF(BH13&lt;Capacity!E25,Capacity!F25,Capacity!H25/'Capacity calculation (hide)'!BH13),"")</f>
        <v>0</v>
      </c>
      <c r="BK13" s="312">
        <f ca="1">IF($BI13&lt;&gt;"",IF('Capacity summary'!$D$14="Yes",IF(COUNTBLANK('Capacity summary'!$H132:$BG132)&lt;52,IF('Capacity summary'!H132&lt;&gt;"",IF(LOWER('Capacity summary'!H132)="x",$BI13*H13,VALUE('Capacity summary'!H132)),0),H13*$BI13),H13*$BI13),0)</f>
        <v>0</v>
      </c>
      <c r="BL13" s="312">
        <f ca="1">IF($BI13&lt;&gt;"",IF('Capacity summary'!$D$14="Yes",IF(COUNTBLANK('Capacity summary'!$H132:$BG132)&lt;52,IF('Capacity summary'!I132&lt;&gt;"",IF(LOWER('Capacity summary'!I132)="x",$BI13*I13,VALUE('Capacity summary'!I132)),0),I13*$BI13),I13*$BI13),0)</f>
        <v>0</v>
      </c>
      <c r="BM13" s="312">
        <f ca="1">IF($BI13&lt;&gt;"",IF('Capacity summary'!$D$14="Yes",IF(COUNTBLANK('Capacity summary'!$H132:$BG132)&lt;52,IF('Capacity summary'!J132&lt;&gt;"",IF(LOWER('Capacity summary'!J132)="x",$BI13*J13,VALUE('Capacity summary'!J132)),0),J13*$BI13),J13*$BI13),0)</f>
        <v>0</v>
      </c>
      <c r="BN13" s="312">
        <f ca="1">IF($BI13&lt;&gt;"",IF('Capacity summary'!$D$14="Yes",IF(COUNTBLANK('Capacity summary'!$H132:$BG132)&lt;52,IF('Capacity summary'!K132&lt;&gt;"",IF(LOWER('Capacity summary'!K132)="x",$BI13*K13,VALUE('Capacity summary'!K132)),0),K13*$BI13),K13*$BI13),0)</f>
        <v>0</v>
      </c>
      <c r="BO13" s="312">
        <f ca="1">IF($BI13&lt;&gt;"",IF('Capacity summary'!$D$14="Yes",IF(COUNTBLANK('Capacity summary'!$H132:$BG132)&lt;52,IF('Capacity summary'!L132&lt;&gt;"",IF(LOWER('Capacity summary'!L132)="x",$BI13*L13,VALUE('Capacity summary'!L132)),0),L13*$BI13),L13*$BI13),0)</f>
        <v>0</v>
      </c>
      <c r="BP13" s="312">
        <f ca="1">IF($BI13&lt;&gt;"",IF('Capacity summary'!$D$14="Yes",IF(COUNTBLANK('Capacity summary'!$H132:$BG132)&lt;52,IF('Capacity summary'!M132&lt;&gt;"",IF(LOWER('Capacity summary'!M132)="x",$BI13*M13,VALUE('Capacity summary'!M132)),0),M13*$BI13),M13*$BI13),0)</f>
        <v>0</v>
      </c>
      <c r="BQ13" s="312">
        <f ca="1">IF($BI13&lt;&gt;"",IF('Capacity summary'!$D$14="Yes",IF(COUNTBLANK('Capacity summary'!$H132:$BG132)&lt;52,IF('Capacity summary'!N132&lt;&gt;"",IF(LOWER('Capacity summary'!N132)="x",$BI13*N13,VALUE('Capacity summary'!N132)),0),N13*$BI13),N13*$BI13),0)</f>
        <v>0</v>
      </c>
      <c r="BR13" s="312">
        <f ca="1">IF($BI13&lt;&gt;"",IF('Capacity summary'!$D$14="Yes",IF(COUNTBLANK('Capacity summary'!$H132:$BG132)&lt;52,IF('Capacity summary'!O132&lt;&gt;"",IF(LOWER('Capacity summary'!O132)="x",$BI13*O13,VALUE('Capacity summary'!O132)),0),O13*$BI13),O13*$BI13),0)</f>
        <v>0</v>
      </c>
      <c r="BS13" s="312">
        <f ca="1">IF($BI13&lt;&gt;"",IF('Capacity summary'!$D$14="Yes",IF(COUNTBLANK('Capacity summary'!$H132:$BG132)&lt;52,IF('Capacity summary'!P132&lt;&gt;"",IF(LOWER('Capacity summary'!P132)="x",$BI13*P13,VALUE('Capacity summary'!P132)),0),P13*$BI13),P13*$BI13),0)</f>
        <v>0</v>
      </c>
      <c r="BT13" s="312">
        <f ca="1">IF($BI13&lt;&gt;"",IF('Capacity summary'!$D$14="Yes",IF(COUNTBLANK('Capacity summary'!$H132:$BG132)&lt;52,IF('Capacity summary'!Q132&lt;&gt;"",IF(LOWER('Capacity summary'!Q132)="x",$BI13*Q13,VALUE('Capacity summary'!Q132)),0),Q13*$BI13),Q13*$BI13),0)</f>
        <v>0</v>
      </c>
      <c r="BU13" s="312">
        <f ca="1">IF($BI13&lt;&gt;"",IF('Capacity summary'!$D$14="Yes",IF(COUNTBLANK('Capacity summary'!$H132:$BG132)&lt;52,IF('Capacity summary'!R132&lt;&gt;"",IF(LOWER('Capacity summary'!R132)="x",$BI13*R13,VALUE('Capacity summary'!R132)),0),R13*$BI13),R13*$BI13),0)</f>
        <v>0</v>
      </c>
      <c r="BV13" s="312">
        <f ca="1">IF($BI13&lt;&gt;"",IF('Capacity summary'!$D$14="Yes",IF(COUNTBLANK('Capacity summary'!$H132:$BG132)&lt;52,IF('Capacity summary'!S132&lt;&gt;"",IF(LOWER('Capacity summary'!S132)="x",$BI13*S13,VALUE('Capacity summary'!S132)),0),S13*$BI13),S13*$BI13),0)</f>
        <v>0</v>
      </c>
      <c r="BW13" s="312">
        <f ca="1">IF($BI13&lt;&gt;"",IF('Capacity summary'!$D$14="Yes",IF(COUNTBLANK('Capacity summary'!$H132:$BG132)&lt;52,IF('Capacity summary'!T132&lt;&gt;"",IF(LOWER('Capacity summary'!T132)="x",$BI13*T13,VALUE('Capacity summary'!T132)),0),T13*$BI13),T13*$BI13),0)</f>
        <v>0</v>
      </c>
      <c r="BX13" s="312">
        <f ca="1">IF($BI13&lt;&gt;"",IF('Capacity summary'!$D$14="Yes",IF(COUNTBLANK('Capacity summary'!$H132:$BG132)&lt;52,IF('Capacity summary'!U132&lt;&gt;"",IF(LOWER('Capacity summary'!U132)="x",$BI13*U13,VALUE('Capacity summary'!U132)),0),U13*$BI13),U13*$BI13),0)</f>
        <v>0</v>
      </c>
      <c r="BY13" s="312">
        <f ca="1">IF($BI13&lt;&gt;"",IF('Capacity summary'!$D$14="Yes",IF(COUNTBLANK('Capacity summary'!$H132:$BG132)&lt;52,IF('Capacity summary'!V132&lt;&gt;"",IF(LOWER('Capacity summary'!V132)="x",$BI13*V13,VALUE('Capacity summary'!V132)),0),V13*$BI13),V13*$BI13),0)</f>
        <v>0</v>
      </c>
      <c r="BZ13" s="312">
        <f ca="1">IF($BI13&lt;&gt;"",IF('Capacity summary'!$D$14="Yes",IF(COUNTBLANK('Capacity summary'!$H132:$BG132)&lt;52,IF('Capacity summary'!W132&lt;&gt;"",IF(LOWER('Capacity summary'!W132)="x",$BI13*W13,VALUE('Capacity summary'!W132)),0),W13*$BI13),W13*$BI13),0)</f>
        <v>0</v>
      </c>
      <c r="CA13" s="312">
        <f ca="1">IF($BI13&lt;&gt;"",IF('Capacity summary'!$D$14="Yes",IF(COUNTBLANK('Capacity summary'!$H132:$BG132)&lt;52,IF('Capacity summary'!X132&lt;&gt;"",IF(LOWER('Capacity summary'!X132)="x",$BI13*X13,VALUE('Capacity summary'!X132)),0),X13*$BI13),X13*$BI13),0)</f>
        <v>0</v>
      </c>
      <c r="CB13" s="312">
        <f ca="1">IF($BI13&lt;&gt;"",IF('Capacity summary'!$D$14="Yes",IF(COUNTBLANK('Capacity summary'!$H132:$BG132)&lt;52,IF('Capacity summary'!Y132&lt;&gt;"",IF(LOWER('Capacity summary'!Y132)="x",$BI13*Y13,VALUE('Capacity summary'!Y132)),0),Y13*$BI13),Y13*$BI13),0)</f>
        <v>0</v>
      </c>
      <c r="CC13" s="312">
        <f ca="1">IF($BI13&lt;&gt;"",IF('Capacity summary'!$D$14="Yes",IF(COUNTBLANK('Capacity summary'!$H132:$BG132)&lt;52,IF('Capacity summary'!Z132&lt;&gt;"",IF(LOWER('Capacity summary'!Z132)="x",$BI13*Z13,VALUE('Capacity summary'!Z132)),0),Z13*$BI13),Z13*$BI13),0)</f>
        <v>0</v>
      </c>
      <c r="CD13" s="312">
        <f ca="1">IF($BI13&lt;&gt;"",IF('Capacity summary'!$D$14="Yes",IF(COUNTBLANK('Capacity summary'!$H132:$BG132)&lt;52,IF('Capacity summary'!AA132&lt;&gt;"",IF(LOWER('Capacity summary'!AA132)="x",$BI13*AA13,VALUE('Capacity summary'!AA132)),0),AA13*$BI13),AA13*$BI13),0)</f>
        <v>0</v>
      </c>
      <c r="CE13" s="312">
        <f ca="1">IF($BI13&lt;&gt;"",IF('Capacity summary'!$D$14="Yes",IF(COUNTBLANK('Capacity summary'!$H132:$BG132)&lt;52,IF('Capacity summary'!AB132&lt;&gt;"",IF(LOWER('Capacity summary'!AB132)="x",$BI13*AB13,VALUE('Capacity summary'!AB132)),0),AB13*$BI13),AB13*$BI13),0)</f>
        <v>0</v>
      </c>
      <c r="CF13" s="312">
        <f ca="1">IF($BI13&lt;&gt;"",IF('Capacity summary'!$D$14="Yes",IF(COUNTBLANK('Capacity summary'!$H132:$BG132)&lt;52,IF('Capacity summary'!AC132&lt;&gt;"",IF(LOWER('Capacity summary'!AC132)="x",$BI13*AC13,VALUE('Capacity summary'!AC132)),0),AC13*$BI13),AC13*$BI13),0)</f>
        <v>0</v>
      </c>
      <c r="CG13" s="312">
        <f ca="1">IF($BI13&lt;&gt;"",IF('Capacity summary'!$D$14="Yes",IF(COUNTBLANK('Capacity summary'!$H132:$BG132)&lt;52,IF('Capacity summary'!AD132&lt;&gt;"",IF(LOWER('Capacity summary'!AD132)="x",$BI13*AD13,VALUE('Capacity summary'!AD132)),0),AD13*$BI13),AD13*$BI13),0)</f>
        <v>0</v>
      </c>
      <c r="CH13" s="312">
        <f ca="1">IF($BI13&lt;&gt;"",IF('Capacity summary'!$D$14="Yes",IF(COUNTBLANK('Capacity summary'!$H132:$BG132)&lt;52,IF('Capacity summary'!AE132&lt;&gt;"",IF(LOWER('Capacity summary'!AE132)="x",$BI13*AE13,VALUE('Capacity summary'!AE132)),0),AE13*$BI13),AE13*$BI13),0)</f>
        <v>0</v>
      </c>
      <c r="CI13" s="312">
        <f ca="1">IF($BI13&lt;&gt;"",IF('Capacity summary'!$D$14="Yes",IF(COUNTBLANK('Capacity summary'!$H132:$BG132)&lt;52,IF('Capacity summary'!AF132&lt;&gt;"",IF(LOWER('Capacity summary'!AF132)="x",$BI13*AF13,VALUE('Capacity summary'!AF132)),0),AF13*$BI13),AF13*$BI13),0)</f>
        <v>0</v>
      </c>
      <c r="CJ13" s="312">
        <f ca="1">IF($BI13&lt;&gt;"",IF('Capacity summary'!$D$14="Yes",IF(COUNTBLANK('Capacity summary'!$H132:$BG132)&lt;52,IF('Capacity summary'!AG132&lt;&gt;"",IF(LOWER('Capacity summary'!AG132)="x",$BI13*AG13,VALUE('Capacity summary'!AG132)),0),AG13*$BI13),AG13*$BI13),0)</f>
        <v>0</v>
      </c>
      <c r="CK13" s="312">
        <f ca="1">IF($BI13&lt;&gt;"",IF('Capacity summary'!$D$14="Yes",IF(COUNTBLANK('Capacity summary'!$H132:$BG132)&lt;52,IF('Capacity summary'!AH132&lt;&gt;"",IF(LOWER('Capacity summary'!AH132)="x",$BI13*AH13,VALUE('Capacity summary'!AH132)),0),AH13*$BI13),AH13*$BI13),0)</f>
        <v>0</v>
      </c>
      <c r="CL13" s="312">
        <f ca="1">IF($BI13&lt;&gt;"",IF('Capacity summary'!$D$14="Yes",IF(COUNTBLANK('Capacity summary'!$H132:$BG132)&lt;52,IF('Capacity summary'!AI132&lt;&gt;"",IF(LOWER('Capacity summary'!AI132)="x",$BI13*AI13,VALUE('Capacity summary'!AI132)),0),AI13*$BI13),AI13*$BI13),0)</f>
        <v>0</v>
      </c>
      <c r="CM13" s="312">
        <f ca="1">IF($BI13&lt;&gt;"",IF('Capacity summary'!$D$14="Yes",IF(COUNTBLANK('Capacity summary'!$H132:$BG132)&lt;52,IF('Capacity summary'!AJ132&lt;&gt;"",IF(LOWER('Capacity summary'!AJ132)="x",$BI13*AJ13,VALUE('Capacity summary'!AJ132)),0),AJ13*$BI13),AJ13*$BI13),0)</f>
        <v>0</v>
      </c>
      <c r="CN13" s="312">
        <f ca="1">IF($BI13&lt;&gt;"",IF('Capacity summary'!$D$14="Yes",IF(COUNTBLANK('Capacity summary'!$H132:$BG132)&lt;52,IF('Capacity summary'!AK132&lt;&gt;"",IF(LOWER('Capacity summary'!AK132)="x",$BI13*AK13,VALUE('Capacity summary'!AK132)),0),AK13*$BI13),AK13*$BI13),0)</f>
        <v>0</v>
      </c>
      <c r="CO13" s="312">
        <f ca="1">IF($BI13&lt;&gt;"",IF('Capacity summary'!$D$14="Yes",IF(COUNTBLANK('Capacity summary'!$H132:$BG132)&lt;52,IF('Capacity summary'!AL132&lt;&gt;"",IF(LOWER('Capacity summary'!AL132)="x",$BI13*AL13,VALUE('Capacity summary'!AL132)),0),AL13*$BI13),AL13*$BI13),0)</f>
        <v>0</v>
      </c>
      <c r="CP13" s="312">
        <f ca="1">IF($BI13&lt;&gt;"",IF('Capacity summary'!$D$14="Yes",IF(COUNTBLANK('Capacity summary'!$H132:$BG132)&lt;52,IF('Capacity summary'!AM132&lt;&gt;"",IF(LOWER('Capacity summary'!AM132)="x",$BI13*AM13,VALUE('Capacity summary'!AM132)),0),AM13*$BI13),AM13*$BI13),0)</f>
        <v>0</v>
      </c>
      <c r="CQ13" s="312">
        <f ca="1">IF($BI13&lt;&gt;"",IF('Capacity summary'!$D$14="Yes",IF(COUNTBLANK('Capacity summary'!$H132:$BG132)&lt;52,IF('Capacity summary'!AN132&lt;&gt;"",IF(LOWER('Capacity summary'!AN132)="x",$BI13*AN13,VALUE('Capacity summary'!AN132)),0),AN13*$BI13),AN13*$BI13),0)</f>
        <v>0</v>
      </c>
      <c r="CR13" s="312">
        <f ca="1">IF($BI13&lt;&gt;"",IF('Capacity summary'!$D$14="Yes",IF(COUNTBLANK('Capacity summary'!$H132:$BG132)&lt;52,IF('Capacity summary'!AO132&lt;&gt;"",IF(LOWER('Capacity summary'!AO132)="x",$BI13*AO13,VALUE('Capacity summary'!AO132)),0),AO13*$BI13),AO13*$BI13),0)</f>
        <v>0</v>
      </c>
      <c r="CS13" s="312">
        <f ca="1">IF($BI13&lt;&gt;"",IF('Capacity summary'!$D$14="Yes",IF(COUNTBLANK('Capacity summary'!$H132:$BG132)&lt;52,IF('Capacity summary'!AP132&lt;&gt;"",IF(LOWER('Capacity summary'!AP132)="x",$BI13*AP13,VALUE('Capacity summary'!AP132)),0),AP13*$BI13),AP13*$BI13),0)</f>
        <v>0</v>
      </c>
      <c r="CT13" s="312">
        <f ca="1">IF($BI13&lt;&gt;"",IF('Capacity summary'!$D$14="Yes",IF(COUNTBLANK('Capacity summary'!$H132:$BG132)&lt;52,IF('Capacity summary'!AQ132&lt;&gt;"",IF(LOWER('Capacity summary'!AQ132)="x",$BI13*AQ13,VALUE('Capacity summary'!AQ132)),0),AQ13*$BI13),AQ13*$BI13),0)</f>
        <v>0</v>
      </c>
      <c r="CU13" s="312">
        <f ca="1">IF($BI13&lt;&gt;"",IF('Capacity summary'!$D$14="Yes",IF(COUNTBLANK('Capacity summary'!$H132:$BG132)&lt;52,IF('Capacity summary'!AR132&lt;&gt;"",IF(LOWER('Capacity summary'!AR132)="x",$BI13*AR13,VALUE('Capacity summary'!AR132)),0),AR13*$BI13),AR13*$BI13),0)</f>
        <v>0</v>
      </c>
      <c r="CV13" s="312">
        <f ca="1">IF($BI13&lt;&gt;"",IF('Capacity summary'!$D$14="Yes",IF(COUNTBLANK('Capacity summary'!$H132:$BG132)&lt;52,IF('Capacity summary'!AS132&lt;&gt;"",IF(LOWER('Capacity summary'!AS132)="x",$BI13*AS13,VALUE('Capacity summary'!AS132)),0),AS13*$BI13),AS13*$BI13),0)</f>
        <v>0</v>
      </c>
      <c r="CW13" s="312">
        <f ca="1">IF($BI13&lt;&gt;"",IF('Capacity summary'!$D$14="Yes",IF(COUNTBLANK('Capacity summary'!$H132:$BG132)&lt;52,IF('Capacity summary'!AT132&lt;&gt;"",IF(LOWER('Capacity summary'!AT132)="x",$BI13*AT13,VALUE('Capacity summary'!AT132)),0),AT13*$BI13),AT13*$BI13),0)</f>
        <v>0</v>
      </c>
      <c r="CX13" s="312">
        <f ca="1">IF($BI13&lt;&gt;"",IF('Capacity summary'!$D$14="Yes",IF(COUNTBLANK('Capacity summary'!$H132:$BG132)&lt;52,IF('Capacity summary'!AU132&lt;&gt;"",IF(LOWER('Capacity summary'!AU132)="x",$BI13*AU13,VALUE('Capacity summary'!AU132)),0),AU13*$BI13),AU13*$BI13),0)</f>
        <v>0</v>
      </c>
      <c r="CY13" s="312">
        <f ca="1">IF($BI13&lt;&gt;"",IF('Capacity summary'!$D$14="Yes",IF(COUNTBLANK('Capacity summary'!$H132:$BG132)&lt;52,IF('Capacity summary'!AV132&lt;&gt;"",IF(LOWER('Capacity summary'!AV132)="x",$BI13*AV13,VALUE('Capacity summary'!AV132)),0),AV13*$BI13),AV13*$BI13),0)</f>
        <v>0</v>
      </c>
      <c r="CZ13" s="312">
        <f ca="1">IF($BI13&lt;&gt;"",IF('Capacity summary'!$D$14="Yes",IF(COUNTBLANK('Capacity summary'!$H132:$BG132)&lt;52,IF('Capacity summary'!AW132&lt;&gt;"",IF(LOWER('Capacity summary'!AW132)="x",$BI13*AW13,VALUE('Capacity summary'!AW132)),0),AW13*$BI13),AW13*$BI13),0)</f>
        <v>0</v>
      </c>
      <c r="DA13" s="312">
        <f ca="1">IF($BI13&lt;&gt;"",IF('Capacity summary'!$D$14="Yes",IF(COUNTBLANK('Capacity summary'!$H132:$BG132)&lt;52,IF('Capacity summary'!AX132&lt;&gt;"",IF(LOWER('Capacity summary'!AX132)="x",$BI13*AX13,VALUE('Capacity summary'!AX132)),0),AX13*$BI13),AX13*$BI13),0)</f>
        <v>0</v>
      </c>
      <c r="DB13" s="312">
        <f ca="1">IF($BI13&lt;&gt;"",IF('Capacity summary'!$D$14="Yes",IF(COUNTBLANK('Capacity summary'!$H132:$BG132)&lt;52,IF('Capacity summary'!AY132&lt;&gt;"",IF(LOWER('Capacity summary'!AY132)="x",$BI13*AY13,VALUE('Capacity summary'!AY132)),0),AY13*$BI13),AY13*$BI13),0)</f>
        <v>0</v>
      </c>
      <c r="DC13" s="312">
        <f ca="1">IF($BI13&lt;&gt;"",IF('Capacity summary'!$D$14="Yes",IF(COUNTBLANK('Capacity summary'!$H132:$BG132)&lt;52,IF('Capacity summary'!AZ132&lt;&gt;"",IF(LOWER('Capacity summary'!AZ132)="x",$BI13*AZ13,VALUE('Capacity summary'!AZ132)),0),AZ13*$BI13),AZ13*$BI13),0)</f>
        <v>0</v>
      </c>
      <c r="DD13" s="312">
        <f ca="1">IF($BI13&lt;&gt;"",IF('Capacity summary'!$D$14="Yes",IF(COUNTBLANK('Capacity summary'!$H132:$BG132)&lt;52,IF('Capacity summary'!BA132&lt;&gt;"",IF(LOWER('Capacity summary'!BA132)="x",$BI13*BA13,VALUE('Capacity summary'!BA132)),0),BA13*$BI13),BA13*$BI13),0)</f>
        <v>0</v>
      </c>
      <c r="DE13" s="312">
        <f ca="1">IF($BI13&lt;&gt;"",IF('Capacity summary'!$D$14="Yes",IF(COUNTBLANK('Capacity summary'!$H132:$BG132)&lt;52,IF('Capacity summary'!BB132&lt;&gt;"",IF(LOWER('Capacity summary'!BB132)="x",$BI13*BB13,VALUE('Capacity summary'!BB132)),0),BB13*$BI13),BB13*$BI13),0)</f>
        <v>0</v>
      </c>
      <c r="DF13" s="312">
        <f ca="1">IF($BI13&lt;&gt;"",IF('Capacity summary'!$D$14="Yes",IF(COUNTBLANK('Capacity summary'!$H132:$BG132)&lt;52,IF('Capacity summary'!BC132&lt;&gt;"",IF(LOWER('Capacity summary'!BC132)="x",$BI13*BC13,VALUE('Capacity summary'!BC132)),0),BC13*$BI13),BC13*$BI13),0)</f>
        <v>0</v>
      </c>
      <c r="DG13" s="312">
        <f ca="1">IF($BI13&lt;&gt;"",IF('Capacity summary'!$D$14="Yes",IF(COUNTBLANK('Capacity summary'!$H132:$BG132)&lt;52,IF('Capacity summary'!BD132&lt;&gt;"",IF(LOWER('Capacity summary'!BD132)="x",$BI13*BD13,VALUE('Capacity summary'!BD132)),0),BD13*$BI13),BD13*$BI13),0)</f>
        <v>0</v>
      </c>
      <c r="DH13" s="312">
        <f ca="1">IF($BI13&lt;&gt;"",IF('Capacity summary'!$D$14="Yes",IF(COUNTBLANK('Capacity summary'!$H132:$BG132)&lt;52,IF('Capacity summary'!BE132&lt;&gt;"",IF(LOWER('Capacity summary'!BE132)="x",$BI13*BE13,VALUE('Capacity summary'!BE132)),0),BE13*$BI13),BE13*$BI13),0)</f>
        <v>0</v>
      </c>
      <c r="DI13" s="312">
        <f ca="1">IF($BI13&lt;&gt;"",IF('Capacity summary'!$D$14="Yes",IF(COUNTBLANK('Capacity summary'!$H132:$BG132)&lt;52,IF('Capacity summary'!BF132&lt;&gt;"",IF(LOWER('Capacity summary'!BF132)="x",$BI13*BF13,VALUE('Capacity summary'!BF132)),0),BF13*$BI13),BF13*$BI13),0)</f>
        <v>0</v>
      </c>
      <c r="DJ13" s="312">
        <f ca="1">IF($BI13&lt;&gt;"",IF('Capacity summary'!$D$14="Yes",IF(COUNTBLANK('Capacity summary'!$H132:$BG132)&lt;52,IF('Capacity summary'!BG132&lt;&gt;"",IF(LOWER('Capacity summary'!BG132)="x",$BI13*BG13,VALUE('Capacity summary'!BG132)),0),BG13*$BI13),BG13*$BI13),0)</f>
        <v>0</v>
      </c>
      <c r="DK13" s="136">
        <f t="shared" ca="1" si="2"/>
        <v>0</v>
      </c>
      <c r="DL13" s="312">
        <f>Capacity!H25</f>
        <v>0</v>
      </c>
      <c r="DP13" s="5"/>
    </row>
    <row r="14" spans="1:120" x14ac:dyDescent="0.25">
      <c r="A14" s="67">
        <f>IF(Capacity!L26='Capacity summary'!BI133,1,0)</f>
        <v>1</v>
      </c>
      <c r="B14" s="67">
        <f>IF(Capacity!V26='Capacity summary'!BI33,1,0)</f>
        <v>1</v>
      </c>
      <c r="C14" s="67" t="str">
        <f>ROW(A10)&amp;". "&amp;Capacity!B26</f>
        <v>10. c</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 ca="1">IF(ROW(C10)&lt;=Capacity!$A$16,IF('Capacity summary'!$D$14="No",SUM(H14:BG14),'Capacity summary'!$E133),0)</f>
        <v>52</v>
      </c>
      <c r="BI14" s="5">
        <f ca="1">IF(BH14&gt;0,IF(BH14&lt;Capacity!E26,Capacity!F26,Capacity!H26/'Capacity calculation (hide)'!BH14),"")</f>
        <v>0</v>
      </c>
      <c r="BK14" s="312">
        <f ca="1">IF($BI14&lt;&gt;"",IF('Capacity summary'!$D$14="Yes",IF(COUNTBLANK('Capacity summary'!$H133:$BG133)&lt;52,IF('Capacity summary'!H133&lt;&gt;"",IF(LOWER('Capacity summary'!H133)="x",$BI14*H14,VALUE('Capacity summary'!H133)),0),H14*$BI14),H14*$BI14),0)</f>
        <v>0</v>
      </c>
      <c r="BL14" s="312">
        <f ca="1">IF($BI14&lt;&gt;"",IF('Capacity summary'!$D$14="Yes",IF(COUNTBLANK('Capacity summary'!$H133:$BG133)&lt;52,IF('Capacity summary'!I133&lt;&gt;"",IF(LOWER('Capacity summary'!I133)="x",$BI14*I14,VALUE('Capacity summary'!I133)),0),I14*$BI14),I14*$BI14),0)</f>
        <v>0</v>
      </c>
      <c r="BM14" s="312">
        <f ca="1">IF($BI14&lt;&gt;"",IF('Capacity summary'!$D$14="Yes",IF(COUNTBLANK('Capacity summary'!$H133:$BG133)&lt;52,IF('Capacity summary'!J133&lt;&gt;"",IF(LOWER('Capacity summary'!J133)="x",$BI14*J14,VALUE('Capacity summary'!J133)),0),J14*$BI14),J14*$BI14),0)</f>
        <v>0</v>
      </c>
      <c r="BN14" s="312">
        <f ca="1">IF($BI14&lt;&gt;"",IF('Capacity summary'!$D$14="Yes",IF(COUNTBLANK('Capacity summary'!$H133:$BG133)&lt;52,IF('Capacity summary'!K133&lt;&gt;"",IF(LOWER('Capacity summary'!K133)="x",$BI14*K14,VALUE('Capacity summary'!K133)),0),K14*$BI14),K14*$BI14),0)</f>
        <v>0</v>
      </c>
      <c r="BO14" s="312">
        <f ca="1">IF($BI14&lt;&gt;"",IF('Capacity summary'!$D$14="Yes",IF(COUNTBLANK('Capacity summary'!$H133:$BG133)&lt;52,IF('Capacity summary'!L133&lt;&gt;"",IF(LOWER('Capacity summary'!L133)="x",$BI14*L14,VALUE('Capacity summary'!L133)),0),L14*$BI14),L14*$BI14),0)</f>
        <v>0</v>
      </c>
      <c r="BP14" s="312">
        <f ca="1">IF($BI14&lt;&gt;"",IF('Capacity summary'!$D$14="Yes",IF(COUNTBLANK('Capacity summary'!$H133:$BG133)&lt;52,IF('Capacity summary'!M133&lt;&gt;"",IF(LOWER('Capacity summary'!M133)="x",$BI14*M14,VALUE('Capacity summary'!M133)),0),M14*$BI14),M14*$BI14),0)</f>
        <v>0</v>
      </c>
      <c r="BQ14" s="312">
        <f ca="1">IF($BI14&lt;&gt;"",IF('Capacity summary'!$D$14="Yes",IF(COUNTBLANK('Capacity summary'!$H133:$BG133)&lt;52,IF('Capacity summary'!N133&lt;&gt;"",IF(LOWER('Capacity summary'!N133)="x",$BI14*N14,VALUE('Capacity summary'!N133)),0),N14*$BI14),N14*$BI14),0)</f>
        <v>0</v>
      </c>
      <c r="BR14" s="312">
        <f ca="1">IF($BI14&lt;&gt;"",IF('Capacity summary'!$D$14="Yes",IF(COUNTBLANK('Capacity summary'!$H133:$BG133)&lt;52,IF('Capacity summary'!O133&lt;&gt;"",IF(LOWER('Capacity summary'!O133)="x",$BI14*O14,VALUE('Capacity summary'!O133)),0),O14*$BI14),O14*$BI14),0)</f>
        <v>0</v>
      </c>
      <c r="BS14" s="312">
        <f ca="1">IF($BI14&lt;&gt;"",IF('Capacity summary'!$D$14="Yes",IF(COUNTBLANK('Capacity summary'!$H133:$BG133)&lt;52,IF('Capacity summary'!P133&lt;&gt;"",IF(LOWER('Capacity summary'!P133)="x",$BI14*P14,VALUE('Capacity summary'!P133)),0),P14*$BI14),P14*$BI14),0)</f>
        <v>0</v>
      </c>
      <c r="BT14" s="312">
        <f ca="1">IF($BI14&lt;&gt;"",IF('Capacity summary'!$D$14="Yes",IF(COUNTBLANK('Capacity summary'!$H133:$BG133)&lt;52,IF('Capacity summary'!Q133&lt;&gt;"",IF(LOWER('Capacity summary'!Q133)="x",$BI14*Q14,VALUE('Capacity summary'!Q133)),0),Q14*$BI14),Q14*$BI14),0)</f>
        <v>0</v>
      </c>
      <c r="BU14" s="312">
        <f ca="1">IF($BI14&lt;&gt;"",IF('Capacity summary'!$D$14="Yes",IF(COUNTBLANK('Capacity summary'!$H133:$BG133)&lt;52,IF('Capacity summary'!R133&lt;&gt;"",IF(LOWER('Capacity summary'!R133)="x",$BI14*R14,VALUE('Capacity summary'!R133)),0),R14*$BI14),R14*$BI14),0)</f>
        <v>0</v>
      </c>
      <c r="BV14" s="312">
        <f ca="1">IF($BI14&lt;&gt;"",IF('Capacity summary'!$D$14="Yes",IF(COUNTBLANK('Capacity summary'!$H133:$BG133)&lt;52,IF('Capacity summary'!S133&lt;&gt;"",IF(LOWER('Capacity summary'!S133)="x",$BI14*S14,VALUE('Capacity summary'!S133)),0),S14*$BI14),S14*$BI14),0)</f>
        <v>0</v>
      </c>
      <c r="BW14" s="312">
        <f ca="1">IF($BI14&lt;&gt;"",IF('Capacity summary'!$D$14="Yes",IF(COUNTBLANK('Capacity summary'!$H133:$BG133)&lt;52,IF('Capacity summary'!T133&lt;&gt;"",IF(LOWER('Capacity summary'!T133)="x",$BI14*T14,VALUE('Capacity summary'!T133)),0),T14*$BI14),T14*$BI14),0)</f>
        <v>0</v>
      </c>
      <c r="BX14" s="312">
        <f ca="1">IF($BI14&lt;&gt;"",IF('Capacity summary'!$D$14="Yes",IF(COUNTBLANK('Capacity summary'!$H133:$BG133)&lt;52,IF('Capacity summary'!U133&lt;&gt;"",IF(LOWER('Capacity summary'!U133)="x",$BI14*U14,VALUE('Capacity summary'!U133)),0),U14*$BI14),U14*$BI14),0)</f>
        <v>0</v>
      </c>
      <c r="BY14" s="312">
        <f ca="1">IF($BI14&lt;&gt;"",IF('Capacity summary'!$D$14="Yes",IF(COUNTBLANK('Capacity summary'!$H133:$BG133)&lt;52,IF('Capacity summary'!V133&lt;&gt;"",IF(LOWER('Capacity summary'!V133)="x",$BI14*V14,VALUE('Capacity summary'!V133)),0),V14*$BI14),V14*$BI14),0)</f>
        <v>0</v>
      </c>
      <c r="BZ14" s="312">
        <f ca="1">IF($BI14&lt;&gt;"",IF('Capacity summary'!$D$14="Yes",IF(COUNTBLANK('Capacity summary'!$H133:$BG133)&lt;52,IF('Capacity summary'!W133&lt;&gt;"",IF(LOWER('Capacity summary'!W133)="x",$BI14*W14,VALUE('Capacity summary'!W133)),0),W14*$BI14),W14*$BI14),0)</f>
        <v>0</v>
      </c>
      <c r="CA14" s="312">
        <f ca="1">IF($BI14&lt;&gt;"",IF('Capacity summary'!$D$14="Yes",IF(COUNTBLANK('Capacity summary'!$H133:$BG133)&lt;52,IF('Capacity summary'!X133&lt;&gt;"",IF(LOWER('Capacity summary'!X133)="x",$BI14*X14,VALUE('Capacity summary'!X133)),0),X14*$BI14),X14*$BI14),0)</f>
        <v>0</v>
      </c>
      <c r="CB14" s="312">
        <f ca="1">IF($BI14&lt;&gt;"",IF('Capacity summary'!$D$14="Yes",IF(COUNTBLANK('Capacity summary'!$H133:$BG133)&lt;52,IF('Capacity summary'!Y133&lt;&gt;"",IF(LOWER('Capacity summary'!Y133)="x",$BI14*Y14,VALUE('Capacity summary'!Y133)),0),Y14*$BI14),Y14*$BI14),0)</f>
        <v>0</v>
      </c>
      <c r="CC14" s="312">
        <f ca="1">IF($BI14&lt;&gt;"",IF('Capacity summary'!$D$14="Yes",IF(COUNTBLANK('Capacity summary'!$H133:$BG133)&lt;52,IF('Capacity summary'!Z133&lt;&gt;"",IF(LOWER('Capacity summary'!Z133)="x",$BI14*Z14,VALUE('Capacity summary'!Z133)),0),Z14*$BI14),Z14*$BI14),0)</f>
        <v>0</v>
      </c>
      <c r="CD14" s="312">
        <f ca="1">IF($BI14&lt;&gt;"",IF('Capacity summary'!$D$14="Yes",IF(COUNTBLANK('Capacity summary'!$H133:$BG133)&lt;52,IF('Capacity summary'!AA133&lt;&gt;"",IF(LOWER('Capacity summary'!AA133)="x",$BI14*AA14,VALUE('Capacity summary'!AA133)),0),AA14*$BI14),AA14*$BI14),0)</f>
        <v>0</v>
      </c>
      <c r="CE14" s="312">
        <f ca="1">IF($BI14&lt;&gt;"",IF('Capacity summary'!$D$14="Yes",IF(COUNTBLANK('Capacity summary'!$H133:$BG133)&lt;52,IF('Capacity summary'!AB133&lt;&gt;"",IF(LOWER('Capacity summary'!AB133)="x",$BI14*AB14,VALUE('Capacity summary'!AB133)),0),AB14*$BI14),AB14*$BI14),0)</f>
        <v>0</v>
      </c>
      <c r="CF14" s="312">
        <f ca="1">IF($BI14&lt;&gt;"",IF('Capacity summary'!$D$14="Yes",IF(COUNTBLANK('Capacity summary'!$H133:$BG133)&lt;52,IF('Capacity summary'!AC133&lt;&gt;"",IF(LOWER('Capacity summary'!AC133)="x",$BI14*AC14,VALUE('Capacity summary'!AC133)),0),AC14*$BI14),AC14*$BI14),0)</f>
        <v>0</v>
      </c>
      <c r="CG14" s="312">
        <f ca="1">IF($BI14&lt;&gt;"",IF('Capacity summary'!$D$14="Yes",IF(COUNTBLANK('Capacity summary'!$H133:$BG133)&lt;52,IF('Capacity summary'!AD133&lt;&gt;"",IF(LOWER('Capacity summary'!AD133)="x",$BI14*AD14,VALUE('Capacity summary'!AD133)),0),AD14*$BI14),AD14*$BI14),0)</f>
        <v>0</v>
      </c>
      <c r="CH14" s="312">
        <f ca="1">IF($BI14&lt;&gt;"",IF('Capacity summary'!$D$14="Yes",IF(COUNTBLANK('Capacity summary'!$H133:$BG133)&lt;52,IF('Capacity summary'!AE133&lt;&gt;"",IF(LOWER('Capacity summary'!AE133)="x",$BI14*AE14,VALUE('Capacity summary'!AE133)),0),AE14*$BI14),AE14*$BI14),0)</f>
        <v>0</v>
      </c>
      <c r="CI14" s="312">
        <f ca="1">IF($BI14&lt;&gt;"",IF('Capacity summary'!$D$14="Yes",IF(COUNTBLANK('Capacity summary'!$H133:$BG133)&lt;52,IF('Capacity summary'!AF133&lt;&gt;"",IF(LOWER('Capacity summary'!AF133)="x",$BI14*AF14,VALUE('Capacity summary'!AF133)),0),AF14*$BI14),AF14*$BI14),0)</f>
        <v>0</v>
      </c>
      <c r="CJ14" s="312">
        <f ca="1">IF($BI14&lt;&gt;"",IF('Capacity summary'!$D$14="Yes",IF(COUNTBLANK('Capacity summary'!$H133:$BG133)&lt;52,IF('Capacity summary'!AG133&lt;&gt;"",IF(LOWER('Capacity summary'!AG133)="x",$BI14*AG14,VALUE('Capacity summary'!AG133)),0),AG14*$BI14),AG14*$BI14),0)</f>
        <v>0</v>
      </c>
      <c r="CK14" s="312">
        <f ca="1">IF($BI14&lt;&gt;"",IF('Capacity summary'!$D$14="Yes",IF(COUNTBLANK('Capacity summary'!$H133:$BG133)&lt;52,IF('Capacity summary'!AH133&lt;&gt;"",IF(LOWER('Capacity summary'!AH133)="x",$BI14*AH14,VALUE('Capacity summary'!AH133)),0),AH14*$BI14),AH14*$BI14),0)</f>
        <v>0</v>
      </c>
      <c r="CL14" s="312">
        <f ca="1">IF($BI14&lt;&gt;"",IF('Capacity summary'!$D$14="Yes",IF(COUNTBLANK('Capacity summary'!$H133:$BG133)&lt;52,IF('Capacity summary'!AI133&lt;&gt;"",IF(LOWER('Capacity summary'!AI133)="x",$BI14*AI14,VALUE('Capacity summary'!AI133)),0),AI14*$BI14),AI14*$BI14),0)</f>
        <v>0</v>
      </c>
      <c r="CM14" s="312">
        <f ca="1">IF($BI14&lt;&gt;"",IF('Capacity summary'!$D$14="Yes",IF(COUNTBLANK('Capacity summary'!$H133:$BG133)&lt;52,IF('Capacity summary'!AJ133&lt;&gt;"",IF(LOWER('Capacity summary'!AJ133)="x",$BI14*AJ14,VALUE('Capacity summary'!AJ133)),0),AJ14*$BI14),AJ14*$BI14),0)</f>
        <v>0</v>
      </c>
      <c r="CN14" s="312">
        <f ca="1">IF($BI14&lt;&gt;"",IF('Capacity summary'!$D$14="Yes",IF(COUNTBLANK('Capacity summary'!$H133:$BG133)&lt;52,IF('Capacity summary'!AK133&lt;&gt;"",IF(LOWER('Capacity summary'!AK133)="x",$BI14*AK14,VALUE('Capacity summary'!AK133)),0),AK14*$BI14),AK14*$BI14),0)</f>
        <v>0</v>
      </c>
      <c r="CO14" s="312">
        <f ca="1">IF($BI14&lt;&gt;"",IF('Capacity summary'!$D$14="Yes",IF(COUNTBLANK('Capacity summary'!$H133:$BG133)&lt;52,IF('Capacity summary'!AL133&lt;&gt;"",IF(LOWER('Capacity summary'!AL133)="x",$BI14*AL14,VALUE('Capacity summary'!AL133)),0),AL14*$BI14),AL14*$BI14),0)</f>
        <v>0</v>
      </c>
      <c r="CP14" s="312">
        <f ca="1">IF($BI14&lt;&gt;"",IF('Capacity summary'!$D$14="Yes",IF(COUNTBLANK('Capacity summary'!$H133:$BG133)&lt;52,IF('Capacity summary'!AM133&lt;&gt;"",IF(LOWER('Capacity summary'!AM133)="x",$BI14*AM14,VALUE('Capacity summary'!AM133)),0),AM14*$BI14),AM14*$BI14),0)</f>
        <v>0</v>
      </c>
      <c r="CQ14" s="312">
        <f ca="1">IF($BI14&lt;&gt;"",IF('Capacity summary'!$D$14="Yes",IF(COUNTBLANK('Capacity summary'!$H133:$BG133)&lt;52,IF('Capacity summary'!AN133&lt;&gt;"",IF(LOWER('Capacity summary'!AN133)="x",$BI14*AN14,VALUE('Capacity summary'!AN133)),0),AN14*$BI14),AN14*$BI14),0)</f>
        <v>0</v>
      </c>
      <c r="CR14" s="312">
        <f ca="1">IF($BI14&lt;&gt;"",IF('Capacity summary'!$D$14="Yes",IF(COUNTBLANK('Capacity summary'!$H133:$BG133)&lt;52,IF('Capacity summary'!AO133&lt;&gt;"",IF(LOWER('Capacity summary'!AO133)="x",$BI14*AO14,VALUE('Capacity summary'!AO133)),0),AO14*$BI14),AO14*$BI14),0)</f>
        <v>0</v>
      </c>
      <c r="CS14" s="312">
        <f ca="1">IF($BI14&lt;&gt;"",IF('Capacity summary'!$D$14="Yes",IF(COUNTBLANK('Capacity summary'!$H133:$BG133)&lt;52,IF('Capacity summary'!AP133&lt;&gt;"",IF(LOWER('Capacity summary'!AP133)="x",$BI14*AP14,VALUE('Capacity summary'!AP133)),0),AP14*$BI14),AP14*$BI14),0)</f>
        <v>0</v>
      </c>
      <c r="CT14" s="312">
        <f ca="1">IF($BI14&lt;&gt;"",IF('Capacity summary'!$D$14="Yes",IF(COUNTBLANK('Capacity summary'!$H133:$BG133)&lt;52,IF('Capacity summary'!AQ133&lt;&gt;"",IF(LOWER('Capacity summary'!AQ133)="x",$BI14*AQ14,VALUE('Capacity summary'!AQ133)),0),AQ14*$BI14),AQ14*$BI14),0)</f>
        <v>0</v>
      </c>
      <c r="CU14" s="312">
        <f ca="1">IF($BI14&lt;&gt;"",IF('Capacity summary'!$D$14="Yes",IF(COUNTBLANK('Capacity summary'!$H133:$BG133)&lt;52,IF('Capacity summary'!AR133&lt;&gt;"",IF(LOWER('Capacity summary'!AR133)="x",$BI14*AR14,VALUE('Capacity summary'!AR133)),0),AR14*$BI14),AR14*$BI14),0)</f>
        <v>0</v>
      </c>
      <c r="CV14" s="312">
        <f ca="1">IF($BI14&lt;&gt;"",IF('Capacity summary'!$D$14="Yes",IF(COUNTBLANK('Capacity summary'!$H133:$BG133)&lt;52,IF('Capacity summary'!AS133&lt;&gt;"",IF(LOWER('Capacity summary'!AS133)="x",$BI14*AS14,VALUE('Capacity summary'!AS133)),0),AS14*$BI14),AS14*$BI14),0)</f>
        <v>0</v>
      </c>
      <c r="CW14" s="312">
        <f ca="1">IF($BI14&lt;&gt;"",IF('Capacity summary'!$D$14="Yes",IF(COUNTBLANK('Capacity summary'!$H133:$BG133)&lt;52,IF('Capacity summary'!AT133&lt;&gt;"",IF(LOWER('Capacity summary'!AT133)="x",$BI14*AT14,VALUE('Capacity summary'!AT133)),0),AT14*$BI14),AT14*$BI14),0)</f>
        <v>0</v>
      </c>
      <c r="CX14" s="312">
        <f ca="1">IF($BI14&lt;&gt;"",IF('Capacity summary'!$D$14="Yes",IF(COUNTBLANK('Capacity summary'!$H133:$BG133)&lt;52,IF('Capacity summary'!AU133&lt;&gt;"",IF(LOWER('Capacity summary'!AU133)="x",$BI14*AU14,VALUE('Capacity summary'!AU133)),0),AU14*$BI14),AU14*$BI14),0)</f>
        <v>0</v>
      </c>
      <c r="CY14" s="312">
        <f ca="1">IF($BI14&lt;&gt;"",IF('Capacity summary'!$D$14="Yes",IF(COUNTBLANK('Capacity summary'!$H133:$BG133)&lt;52,IF('Capacity summary'!AV133&lt;&gt;"",IF(LOWER('Capacity summary'!AV133)="x",$BI14*AV14,VALUE('Capacity summary'!AV133)),0),AV14*$BI14),AV14*$BI14),0)</f>
        <v>0</v>
      </c>
      <c r="CZ14" s="312">
        <f ca="1">IF($BI14&lt;&gt;"",IF('Capacity summary'!$D$14="Yes",IF(COUNTBLANK('Capacity summary'!$H133:$BG133)&lt;52,IF('Capacity summary'!AW133&lt;&gt;"",IF(LOWER('Capacity summary'!AW133)="x",$BI14*AW14,VALUE('Capacity summary'!AW133)),0),AW14*$BI14),AW14*$BI14),0)</f>
        <v>0</v>
      </c>
      <c r="DA14" s="312">
        <f ca="1">IF($BI14&lt;&gt;"",IF('Capacity summary'!$D$14="Yes",IF(COUNTBLANK('Capacity summary'!$H133:$BG133)&lt;52,IF('Capacity summary'!AX133&lt;&gt;"",IF(LOWER('Capacity summary'!AX133)="x",$BI14*AX14,VALUE('Capacity summary'!AX133)),0),AX14*$BI14),AX14*$BI14),0)</f>
        <v>0</v>
      </c>
      <c r="DB14" s="312">
        <f ca="1">IF($BI14&lt;&gt;"",IF('Capacity summary'!$D$14="Yes",IF(COUNTBLANK('Capacity summary'!$H133:$BG133)&lt;52,IF('Capacity summary'!AY133&lt;&gt;"",IF(LOWER('Capacity summary'!AY133)="x",$BI14*AY14,VALUE('Capacity summary'!AY133)),0),AY14*$BI14),AY14*$BI14),0)</f>
        <v>0</v>
      </c>
      <c r="DC14" s="312">
        <f ca="1">IF($BI14&lt;&gt;"",IF('Capacity summary'!$D$14="Yes",IF(COUNTBLANK('Capacity summary'!$H133:$BG133)&lt;52,IF('Capacity summary'!AZ133&lt;&gt;"",IF(LOWER('Capacity summary'!AZ133)="x",$BI14*AZ14,VALUE('Capacity summary'!AZ133)),0),AZ14*$BI14),AZ14*$BI14),0)</f>
        <v>0</v>
      </c>
      <c r="DD14" s="312">
        <f ca="1">IF($BI14&lt;&gt;"",IF('Capacity summary'!$D$14="Yes",IF(COUNTBLANK('Capacity summary'!$H133:$BG133)&lt;52,IF('Capacity summary'!BA133&lt;&gt;"",IF(LOWER('Capacity summary'!BA133)="x",$BI14*BA14,VALUE('Capacity summary'!BA133)),0),BA14*$BI14),BA14*$BI14),0)</f>
        <v>0</v>
      </c>
      <c r="DE14" s="312">
        <f ca="1">IF($BI14&lt;&gt;"",IF('Capacity summary'!$D$14="Yes",IF(COUNTBLANK('Capacity summary'!$H133:$BG133)&lt;52,IF('Capacity summary'!BB133&lt;&gt;"",IF(LOWER('Capacity summary'!BB133)="x",$BI14*BB14,VALUE('Capacity summary'!BB133)),0),BB14*$BI14),BB14*$BI14),0)</f>
        <v>0</v>
      </c>
      <c r="DF14" s="312">
        <f ca="1">IF($BI14&lt;&gt;"",IF('Capacity summary'!$D$14="Yes",IF(COUNTBLANK('Capacity summary'!$H133:$BG133)&lt;52,IF('Capacity summary'!BC133&lt;&gt;"",IF(LOWER('Capacity summary'!BC133)="x",$BI14*BC14,VALUE('Capacity summary'!BC133)),0),BC14*$BI14),BC14*$BI14),0)</f>
        <v>0</v>
      </c>
      <c r="DG14" s="312">
        <f ca="1">IF($BI14&lt;&gt;"",IF('Capacity summary'!$D$14="Yes",IF(COUNTBLANK('Capacity summary'!$H133:$BG133)&lt;52,IF('Capacity summary'!BD133&lt;&gt;"",IF(LOWER('Capacity summary'!BD133)="x",$BI14*BD14,VALUE('Capacity summary'!BD133)),0),BD14*$BI14),BD14*$BI14),0)</f>
        <v>0</v>
      </c>
      <c r="DH14" s="312">
        <f ca="1">IF($BI14&lt;&gt;"",IF('Capacity summary'!$D$14="Yes",IF(COUNTBLANK('Capacity summary'!$H133:$BG133)&lt;52,IF('Capacity summary'!BE133&lt;&gt;"",IF(LOWER('Capacity summary'!BE133)="x",$BI14*BE14,VALUE('Capacity summary'!BE133)),0),BE14*$BI14),BE14*$BI14),0)</f>
        <v>0</v>
      </c>
      <c r="DI14" s="312">
        <f ca="1">IF($BI14&lt;&gt;"",IF('Capacity summary'!$D$14="Yes",IF(COUNTBLANK('Capacity summary'!$H133:$BG133)&lt;52,IF('Capacity summary'!BF133&lt;&gt;"",IF(LOWER('Capacity summary'!BF133)="x",$BI14*BF14,VALUE('Capacity summary'!BF133)),0),BF14*$BI14),BF14*$BI14),0)</f>
        <v>0</v>
      </c>
      <c r="DJ14" s="312">
        <f ca="1">IF($BI14&lt;&gt;"",IF('Capacity summary'!$D$14="Yes",IF(COUNTBLANK('Capacity summary'!$H133:$BG133)&lt;52,IF('Capacity summary'!BG133&lt;&gt;"",IF(LOWER('Capacity summary'!BG133)="x",$BI14*BG14,VALUE('Capacity summary'!BG133)),0),BG14*$BI14),BG14*$BI14),0)</f>
        <v>0</v>
      </c>
      <c r="DK14" s="136">
        <f t="shared" ca="1" si="2"/>
        <v>0</v>
      </c>
      <c r="DL14" s="312">
        <f>Capacity!H26</f>
        <v>0</v>
      </c>
      <c r="DP14" s="5"/>
    </row>
    <row r="15" spans="1:120" x14ac:dyDescent="0.25">
      <c r="A15" s="67">
        <f>IF(Capacity!L27='Capacity summary'!BI134,1,0)</f>
        <v>1</v>
      </c>
      <c r="B15" s="67">
        <f>IF(Capacity!V27='Capacity summary'!BI34,1,0)</f>
        <v>1</v>
      </c>
      <c r="C15" s="67" t="str">
        <f>ROW(A11)&amp;". "&amp;Capacity!B27</f>
        <v>11. c</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 ca="1">IF(ROW(C11)&lt;=Capacity!$A$16,IF('Capacity summary'!$D$14="No",SUM(H15:BG15),'Capacity summary'!$E134),0)</f>
        <v>52</v>
      </c>
      <c r="BI15" s="5">
        <f ca="1">IF(BH15&gt;0,IF(BH15&lt;Capacity!E27,Capacity!F27,Capacity!H27/'Capacity calculation (hide)'!BH15),"")</f>
        <v>0</v>
      </c>
      <c r="BK15" s="312">
        <f ca="1">IF($BI15&lt;&gt;"",IF('Capacity summary'!$D$14="Yes",IF(COUNTBLANK('Capacity summary'!$H134:$BG134)&lt;52,IF('Capacity summary'!H134&lt;&gt;"",IF(LOWER('Capacity summary'!H134)="x",$BI15*H15,VALUE('Capacity summary'!H134)),0),H15*$BI15),H15*$BI15),0)</f>
        <v>0</v>
      </c>
      <c r="BL15" s="312">
        <f ca="1">IF($BI15&lt;&gt;"",IF('Capacity summary'!$D$14="Yes",IF(COUNTBLANK('Capacity summary'!$H134:$BG134)&lt;52,IF('Capacity summary'!I134&lt;&gt;"",IF(LOWER('Capacity summary'!I134)="x",$BI15*I15,VALUE('Capacity summary'!I134)),0),I15*$BI15),I15*$BI15),0)</f>
        <v>0</v>
      </c>
      <c r="BM15" s="312">
        <f ca="1">IF($BI15&lt;&gt;"",IF('Capacity summary'!$D$14="Yes",IF(COUNTBLANK('Capacity summary'!$H134:$BG134)&lt;52,IF('Capacity summary'!J134&lt;&gt;"",IF(LOWER('Capacity summary'!J134)="x",$BI15*J15,VALUE('Capacity summary'!J134)),0),J15*$BI15),J15*$BI15),0)</f>
        <v>0</v>
      </c>
      <c r="BN15" s="312">
        <f ca="1">IF($BI15&lt;&gt;"",IF('Capacity summary'!$D$14="Yes",IF(COUNTBLANK('Capacity summary'!$H134:$BG134)&lt;52,IF('Capacity summary'!K134&lt;&gt;"",IF(LOWER('Capacity summary'!K134)="x",$BI15*K15,VALUE('Capacity summary'!K134)),0),K15*$BI15),K15*$BI15),0)</f>
        <v>0</v>
      </c>
      <c r="BO15" s="312">
        <f ca="1">IF($BI15&lt;&gt;"",IF('Capacity summary'!$D$14="Yes",IF(COUNTBLANK('Capacity summary'!$H134:$BG134)&lt;52,IF('Capacity summary'!L134&lt;&gt;"",IF(LOWER('Capacity summary'!L134)="x",$BI15*L15,VALUE('Capacity summary'!L134)),0),L15*$BI15),L15*$BI15),0)</f>
        <v>0</v>
      </c>
      <c r="BP15" s="312">
        <f ca="1">IF($BI15&lt;&gt;"",IF('Capacity summary'!$D$14="Yes",IF(COUNTBLANK('Capacity summary'!$H134:$BG134)&lt;52,IF('Capacity summary'!M134&lt;&gt;"",IF(LOWER('Capacity summary'!M134)="x",$BI15*M15,VALUE('Capacity summary'!M134)),0),M15*$BI15),M15*$BI15),0)</f>
        <v>0</v>
      </c>
      <c r="BQ15" s="312">
        <f ca="1">IF($BI15&lt;&gt;"",IF('Capacity summary'!$D$14="Yes",IF(COUNTBLANK('Capacity summary'!$H134:$BG134)&lt;52,IF('Capacity summary'!N134&lt;&gt;"",IF(LOWER('Capacity summary'!N134)="x",$BI15*N15,VALUE('Capacity summary'!N134)),0),N15*$BI15),N15*$BI15),0)</f>
        <v>0</v>
      </c>
      <c r="BR15" s="312">
        <f ca="1">IF($BI15&lt;&gt;"",IF('Capacity summary'!$D$14="Yes",IF(COUNTBLANK('Capacity summary'!$H134:$BG134)&lt;52,IF('Capacity summary'!O134&lt;&gt;"",IF(LOWER('Capacity summary'!O134)="x",$BI15*O15,VALUE('Capacity summary'!O134)),0),O15*$BI15),O15*$BI15),0)</f>
        <v>0</v>
      </c>
      <c r="BS15" s="312">
        <f ca="1">IF($BI15&lt;&gt;"",IF('Capacity summary'!$D$14="Yes",IF(COUNTBLANK('Capacity summary'!$H134:$BG134)&lt;52,IF('Capacity summary'!P134&lt;&gt;"",IF(LOWER('Capacity summary'!P134)="x",$BI15*P15,VALUE('Capacity summary'!P134)),0),P15*$BI15),P15*$BI15),0)</f>
        <v>0</v>
      </c>
      <c r="BT15" s="312">
        <f ca="1">IF($BI15&lt;&gt;"",IF('Capacity summary'!$D$14="Yes",IF(COUNTBLANK('Capacity summary'!$H134:$BG134)&lt;52,IF('Capacity summary'!Q134&lt;&gt;"",IF(LOWER('Capacity summary'!Q134)="x",$BI15*Q15,VALUE('Capacity summary'!Q134)),0),Q15*$BI15),Q15*$BI15),0)</f>
        <v>0</v>
      </c>
      <c r="BU15" s="312">
        <f ca="1">IF($BI15&lt;&gt;"",IF('Capacity summary'!$D$14="Yes",IF(COUNTBLANK('Capacity summary'!$H134:$BG134)&lt;52,IF('Capacity summary'!R134&lt;&gt;"",IF(LOWER('Capacity summary'!R134)="x",$BI15*R15,VALUE('Capacity summary'!R134)),0),R15*$BI15),R15*$BI15),0)</f>
        <v>0</v>
      </c>
      <c r="BV15" s="312">
        <f ca="1">IF($BI15&lt;&gt;"",IF('Capacity summary'!$D$14="Yes",IF(COUNTBLANK('Capacity summary'!$H134:$BG134)&lt;52,IF('Capacity summary'!S134&lt;&gt;"",IF(LOWER('Capacity summary'!S134)="x",$BI15*S15,VALUE('Capacity summary'!S134)),0),S15*$BI15),S15*$BI15),0)</f>
        <v>0</v>
      </c>
      <c r="BW15" s="312">
        <f ca="1">IF($BI15&lt;&gt;"",IF('Capacity summary'!$D$14="Yes",IF(COUNTBLANK('Capacity summary'!$H134:$BG134)&lt;52,IF('Capacity summary'!T134&lt;&gt;"",IF(LOWER('Capacity summary'!T134)="x",$BI15*T15,VALUE('Capacity summary'!T134)),0),T15*$BI15),T15*$BI15),0)</f>
        <v>0</v>
      </c>
      <c r="BX15" s="312">
        <f ca="1">IF($BI15&lt;&gt;"",IF('Capacity summary'!$D$14="Yes",IF(COUNTBLANK('Capacity summary'!$H134:$BG134)&lt;52,IF('Capacity summary'!U134&lt;&gt;"",IF(LOWER('Capacity summary'!U134)="x",$BI15*U15,VALUE('Capacity summary'!U134)),0),U15*$BI15),U15*$BI15),0)</f>
        <v>0</v>
      </c>
      <c r="BY15" s="312">
        <f ca="1">IF($BI15&lt;&gt;"",IF('Capacity summary'!$D$14="Yes",IF(COUNTBLANK('Capacity summary'!$H134:$BG134)&lt;52,IF('Capacity summary'!V134&lt;&gt;"",IF(LOWER('Capacity summary'!V134)="x",$BI15*V15,VALUE('Capacity summary'!V134)),0),V15*$BI15),V15*$BI15),0)</f>
        <v>0</v>
      </c>
      <c r="BZ15" s="312">
        <f ca="1">IF($BI15&lt;&gt;"",IF('Capacity summary'!$D$14="Yes",IF(COUNTBLANK('Capacity summary'!$H134:$BG134)&lt;52,IF('Capacity summary'!W134&lt;&gt;"",IF(LOWER('Capacity summary'!W134)="x",$BI15*W15,VALUE('Capacity summary'!W134)),0),W15*$BI15),W15*$BI15),0)</f>
        <v>0</v>
      </c>
      <c r="CA15" s="312">
        <f ca="1">IF($BI15&lt;&gt;"",IF('Capacity summary'!$D$14="Yes",IF(COUNTBLANK('Capacity summary'!$H134:$BG134)&lt;52,IF('Capacity summary'!X134&lt;&gt;"",IF(LOWER('Capacity summary'!X134)="x",$BI15*X15,VALUE('Capacity summary'!X134)),0),X15*$BI15),X15*$BI15),0)</f>
        <v>0</v>
      </c>
      <c r="CB15" s="312">
        <f ca="1">IF($BI15&lt;&gt;"",IF('Capacity summary'!$D$14="Yes",IF(COUNTBLANK('Capacity summary'!$H134:$BG134)&lt;52,IF('Capacity summary'!Y134&lt;&gt;"",IF(LOWER('Capacity summary'!Y134)="x",$BI15*Y15,VALUE('Capacity summary'!Y134)),0),Y15*$BI15),Y15*$BI15),0)</f>
        <v>0</v>
      </c>
      <c r="CC15" s="312">
        <f ca="1">IF($BI15&lt;&gt;"",IF('Capacity summary'!$D$14="Yes",IF(COUNTBLANK('Capacity summary'!$H134:$BG134)&lt;52,IF('Capacity summary'!Z134&lt;&gt;"",IF(LOWER('Capacity summary'!Z134)="x",$BI15*Z15,VALUE('Capacity summary'!Z134)),0),Z15*$BI15),Z15*$BI15),0)</f>
        <v>0</v>
      </c>
      <c r="CD15" s="312">
        <f ca="1">IF($BI15&lt;&gt;"",IF('Capacity summary'!$D$14="Yes",IF(COUNTBLANK('Capacity summary'!$H134:$BG134)&lt;52,IF('Capacity summary'!AA134&lt;&gt;"",IF(LOWER('Capacity summary'!AA134)="x",$BI15*AA15,VALUE('Capacity summary'!AA134)),0),AA15*$BI15),AA15*$BI15),0)</f>
        <v>0</v>
      </c>
      <c r="CE15" s="312">
        <f ca="1">IF($BI15&lt;&gt;"",IF('Capacity summary'!$D$14="Yes",IF(COUNTBLANK('Capacity summary'!$H134:$BG134)&lt;52,IF('Capacity summary'!AB134&lt;&gt;"",IF(LOWER('Capacity summary'!AB134)="x",$BI15*AB15,VALUE('Capacity summary'!AB134)),0),AB15*$BI15),AB15*$BI15),0)</f>
        <v>0</v>
      </c>
      <c r="CF15" s="312">
        <f ca="1">IF($BI15&lt;&gt;"",IF('Capacity summary'!$D$14="Yes",IF(COUNTBLANK('Capacity summary'!$H134:$BG134)&lt;52,IF('Capacity summary'!AC134&lt;&gt;"",IF(LOWER('Capacity summary'!AC134)="x",$BI15*AC15,VALUE('Capacity summary'!AC134)),0),AC15*$BI15),AC15*$BI15),0)</f>
        <v>0</v>
      </c>
      <c r="CG15" s="312">
        <f ca="1">IF($BI15&lt;&gt;"",IF('Capacity summary'!$D$14="Yes",IF(COUNTBLANK('Capacity summary'!$H134:$BG134)&lt;52,IF('Capacity summary'!AD134&lt;&gt;"",IF(LOWER('Capacity summary'!AD134)="x",$BI15*AD15,VALUE('Capacity summary'!AD134)),0),AD15*$BI15),AD15*$BI15),0)</f>
        <v>0</v>
      </c>
      <c r="CH15" s="312">
        <f ca="1">IF($BI15&lt;&gt;"",IF('Capacity summary'!$D$14="Yes",IF(COUNTBLANK('Capacity summary'!$H134:$BG134)&lt;52,IF('Capacity summary'!AE134&lt;&gt;"",IF(LOWER('Capacity summary'!AE134)="x",$BI15*AE15,VALUE('Capacity summary'!AE134)),0),AE15*$BI15),AE15*$BI15),0)</f>
        <v>0</v>
      </c>
      <c r="CI15" s="312">
        <f ca="1">IF($BI15&lt;&gt;"",IF('Capacity summary'!$D$14="Yes",IF(COUNTBLANK('Capacity summary'!$H134:$BG134)&lt;52,IF('Capacity summary'!AF134&lt;&gt;"",IF(LOWER('Capacity summary'!AF134)="x",$BI15*AF15,VALUE('Capacity summary'!AF134)),0),AF15*$BI15),AF15*$BI15),0)</f>
        <v>0</v>
      </c>
      <c r="CJ15" s="312">
        <f ca="1">IF($BI15&lt;&gt;"",IF('Capacity summary'!$D$14="Yes",IF(COUNTBLANK('Capacity summary'!$H134:$BG134)&lt;52,IF('Capacity summary'!AG134&lt;&gt;"",IF(LOWER('Capacity summary'!AG134)="x",$BI15*AG15,VALUE('Capacity summary'!AG134)),0),AG15*$BI15),AG15*$BI15),0)</f>
        <v>0</v>
      </c>
      <c r="CK15" s="312">
        <f ca="1">IF($BI15&lt;&gt;"",IF('Capacity summary'!$D$14="Yes",IF(COUNTBLANK('Capacity summary'!$H134:$BG134)&lt;52,IF('Capacity summary'!AH134&lt;&gt;"",IF(LOWER('Capacity summary'!AH134)="x",$BI15*AH15,VALUE('Capacity summary'!AH134)),0),AH15*$BI15),AH15*$BI15),0)</f>
        <v>0</v>
      </c>
      <c r="CL15" s="312">
        <f ca="1">IF($BI15&lt;&gt;"",IF('Capacity summary'!$D$14="Yes",IF(COUNTBLANK('Capacity summary'!$H134:$BG134)&lt;52,IF('Capacity summary'!AI134&lt;&gt;"",IF(LOWER('Capacity summary'!AI134)="x",$BI15*AI15,VALUE('Capacity summary'!AI134)),0),AI15*$BI15),AI15*$BI15),0)</f>
        <v>0</v>
      </c>
      <c r="CM15" s="312">
        <f ca="1">IF($BI15&lt;&gt;"",IF('Capacity summary'!$D$14="Yes",IF(COUNTBLANK('Capacity summary'!$H134:$BG134)&lt;52,IF('Capacity summary'!AJ134&lt;&gt;"",IF(LOWER('Capacity summary'!AJ134)="x",$BI15*AJ15,VALUE('Capacity summary'!AJ134)),0),AJ15*$BI15),AJ15*$BI15),0)</f>
        <v>0</v>
      </c>
      <c r="CN15" s="312">
        <f ca="1">IF($BI15&lt;&gt;"",IF('Capacity summary'!$D$14="Yes",IF(COUNTBLANK('Capacity summary'!$H134:$BG134)&lt;52,IF('Capacity summary'!AK134&lt;&gt;"",IF(LOWER('Capacity summary'!AK134)="x",$BI15*AK15,VALUE('Capacity summary'!AK134)),0),AK15*$BI15),AK15*$BI15),0)</f>
        <v>0</v>
      </c>
      <c r="CO15" s="312">
        <f ca="1">IF($BI15&lt;&gt;"",IF('Capacity summary'!$D$14="Yes",IF(COUNTBLANK('Capacity summary'!$H134:$BG134)&lt;52,IF('Capacity summary'!AL134&lt;&gt;"",IF(LOWER('Capacity summary'!AL134)="x",$BI15*AL15,VALUE('Capacity summary'!AL134)),0),AL15*$BI15),AL15*$BI15),0)</f>
        <v>0</v>
      </c>
      <c r="CP15" s="312">
        <f ca="1">IF($BI15&lt;&gt;"",IF('Capacity summary'!$D$14="Yes",IF(COUNTBLANK('Capacity summary'!$H134:$BG134)&lt;52,IF('Capacity summary'!AM134&lt;&gt;"",IF(LOWER('Capacity summary'!AM134)="x",$BI15*AM15,VALUE('Capacity summary'!AM134)),0),AM15*$BI15),AM15*$BI15),0)</f>
        <v>0</v>
      </c>
      <c r="CQ15" s="312">
        <f ca="1">IF($BI15&lt;&gt;"",IF('Capacity summary'!$D$14="Yes",IF(COUNTBLANK('Capacity summary'!$H134:$BG134)&lt;52,IF('Capacity summary'!AN134&lt;&gt;"",IF(LOWER('Capacity summary'!AN134)="x",$BI15*AN15,VALUE('Capacity summary'!AN134)),0),AN15*$BI15),AN15*$BI15),0)</f>
        <v>0</v>
      </c>
      <c r="CR15" s="312">
        <f ca="1">IF($BI15&lt;&gt;"",IF('Capacity summary'!$D$14="Yes",IF(COUNTBLANK('Capacity summary'!$H134:$BG134)&lt;52,IF('Capacity summary'!AO134&lt;&gt;"",IF(LOWER('Capacity summary'!AO134)="x",$BI15*AO15,VALUE('Capacity summary'!AO134)),0),AO15*$BI15),AO15*$BI15),0)</f>
        <v>0</v>
      </c>
      <c r="CS15" s="312">
        <f ca="1">IF($BI15&lt;&gt;"",IF('Capacity summary'!$D$14="Yes",IF(COUNTBLANK('Capacity summary'!$H134:$BG134)&lt;52,IF('Capacity summary'!AP134&lt;&gt;"",IF(LOWER('Capacity summary'!AP134)="x",$BI15*AP15,VALUE('Capacity summary'!AP134)),0),AP15*$BI15),AP15*$BI15),0)</f>
        <v>0</v>
      </c>
      <c r="CT15" s="312">
        <f ca="1">IF($BI15&lt;&gt;"",IF('Capacity summary'!$D$14="Yes",IF(COUNTBLANK('Capacity summary'!$H134:$BG134)&lt;52,IF('Capacity summary'!AQ134&lt;&gt;"",IF(LOWER('Capacity summary'!AQ134)="x",$BI15*AQ15,VALUE('Capacity summary'!AQ134)),0),AQ15*$BI15),AQ15*$BI15),0)</f>
        <v>0</v>
      </c>
      <c r="CU15" s="312">
        <f ca="1">IF($BI15&lt;&gt;"",IF('Capacity summary'!$D$14="Yes",IF(COUNTBLANK('Capacity summary'!$H134:$BG134)&lt;52,IF('Capacity summary'!AR134&lt;&gt;"",IF(LOWER('Capacity summary'!AR134)="x",$BI15*AR15,VALUE('Capacity summary'!AR134)),0),AR15*$BI15),AR15*$BI15),0)</f>
        <v>0</v>
      </c>
      <c r="CV15" s="312">
        <f ca="1">IF($BI15&lt;&gt;"",IF('Capacity summary'!$D$14="Yes",IF(COUNTBLANK('Capacity summary'!$H134:$BG134)&lt;52,IF('Capacity summary'!AS134&lt;&gt;"",IF(LOWER('Capacity summary'!AS134)="x",$BI15*AS15,VALUE('Capacity summary'!AS134)),0),AS15*$BI15),AS15*$BI15),0)</f>
        <v>0</v>
      </c>
      <c r="CW15" s="312">
        <f ca="1">IF($BI15&lt;&gt;"",IF('Capacity summary'!$D$14="Yes",IF(COUNTBLANK('Capacity summary'!$H134:$BG134)&lt;52,IF('Capacity summary'!AT134&lt;&gt;"",IF(LOWER('Capacity summary'!AT134)="x",$BI15*AT15,VALUE('Capacity summary'!AT134)),0),AT15*$BI15),AT15*$BI15),0)</f>
        <v>0</v>
      </c>
      <c r="CX15" s="312">
        <f ca="1">IF($BI15&lt;&gt;"",IF('Capacity summary'!$D$14="Yes",IF(COUNTBLANK('Capacity summary'!$H134:$BG134)&lt;52,IF('Capacity summary'!AU134&lt;&gt;"",IF(LOWER('Capacity summary'!AU134)="x",$BI15*AU15,VALUE('Capacity summary'!AU134)),0),AU15*$BI15),AU15*$BI15),0)</f>
        <v>0</v>
      </c>
      <c r="CY15" s="312">
        <f ca="1">IF($BI15&lt;&gt;"",IF('Capacity summary'!$D$14="Yes",IF(COUNTBLANK('Capacity summary'!$H134:$BG134)&lt;52,IF('Capacity summary'!AV134&lt;&gt;"",IF(LOWER('Capacity summary'!AV134)="x",$BI15*AV15,VALUE('Capacity summary'!AV134)),0),AV15*$BI15),AV15*$BI15),0)</f>
        <v>0</v>
      </c>
      <c r="CZ15" s="312">
        <f ca="1">IF($BI15&lt;&gt;"",IF('Capacity summary'!$D$14="Yes",IF(COUNTBLANK('Capacity summary'!$H134:$BG134)&lt;52,IF('Capacity summary'!AW134&lt;&gt;"",IF(LOWER('Capacity summary'!AW134)="x",$BI15*AW15,VALUE('Capacity summary'!AW134)),0),AW15*$BI15),AW15*$BI15),0)</f>
        <v>0</v>
      </c>
      <c r="DA15" s="312">
        <f ca="1">IF($BI15&lt;&gt;"",IF('Capacity summary'!$D$14="Yes",IF(COUNTBLANK('Capacity summary'!$H134:$BG134)&lt;52,IF('Capacity summary'!AX134&lt;&gt;"",IF(LOWER('Capacity summary'!AX134)="x",$BI15*AX15,VALUE('Capacity summary'!AX134)),0),AX15*$BI15),AX15*$BI15),0)</f>
        <v>0</v>
      </c>
      <c r="DB15" s="312">
        <f ca="1">IF($BI15&lt;&gt;"",IF('Capacity summary'!$D$14="Yes",IF(COUNTBLANK('Capacity summary'!$H134:$BG134)&lt;52,IF('Capacity summary'!AY134&lt;&gt;"",IF(LOWER('Capacity summary'!AY134)="x",$BI15*AY15,VALUE('Capacity summary'!AY134)),0),AY15*$BI15),AY15*$BI15),0)</f>
        <v>0</v>
      </c>
      <c r="DC15" s="312">
        <f ca="1">IF($BI15&lt;&gt;"",IF('Capacity summary'!$D$14="Yes",IF(COUNTBLANK('Capacity summary'!$H134:$BG134)&lt;52,IF('Capacity summary'!AZ134&lt;&gt;"",IF(LOWER('Capacity summary'!AZ134)="x",$BI15*AZ15,VALUE('Capacity summary'!AZ134)),0),AZ15*$BI15),AZ15*$BI15),0)</f>
        <v>0</v>
      </c>
      <c r="DD15" s="312">
        <f ca="1">IF($BI15&lt;&gt;"",IF('Capacity summary'!$D$14="Yes",IF(COUNTBLANK('Capacity summary'!$H134:$BG134)&lt;52,IF('Capacity summary'!BA134&lt;&gt;"",IF(LOWER('Capacity summary'!BA134)="x",$BI15*BA15,VALUE('Capacity summary'!BA134)),0),BA15*$BI15),BA15*$BI15),0)</f>
        <v>0</v>
      </c>
      <c r="DE15" s="312">
        <f ca="1">IF($BI15&lt;&gt;"",IF('Capacity summary'!$D$14="Yes",IF(COUNTBLANK('Capacity summary'!$H134:$BG134)&lt;52,IF('Capacity summary'!BB134&lt;&gt;"",IF(LOWER('Capacity summary'!BB134)="x",$BI15*BB15,VALUE('Capacity summary'!BB134)),0),BB15*$BI15),BB15*$BI15),0)</f>
        <v>0</v>
      </c>
      <c r="DF15" s="312">
        <f ca="1">IF($BI15&lt;&gt;"",IF('Capacity summary'!$D$14="Yes",IF(COUNTBLANK('Capacity summary'!$H134:$BG134)&lt;52,IF('Capacity summary'!BC134&lt;&gt;"",IF(LOWER('Capacity summary'!BC134)="x",$BI15*BC15,VALUE('Capacity summary'!BC134)),0),BC15*$BI15),BC15*$BI15),0)</f>
        <v>0</v>
      </c>
      <c r="DG15" s="312">
        <f ca="1">IF($BI15&lt;&gt;"",IF('Capacity summary'!$D$14="Yes",IF(COUNTBLANK('Capacity summary'!$H134:$BG134)&lt;52,IF('Capacity summary'!BD134&lt;&gt;"",IF(LOWER('Capacity summary'!BD134)="x",$BI15*BD15,VALUE('Capacity summary'!BD134)),0),BD15*$BI15),BD15*$BI15),0)</f>
        <v>0</v>
      </c>
      <c r="DH15" s="312">
        <f ca="1">IF($BI15&lt;&gt;"",IF('Capacity summary'!$D$14="Yes",IF(COUNTBLANK('Capacity summary'!$H134:$BG134)&lt;52,IF('Capacity summary'!BE134&lt;&gt;"",IF(LOWER('Capacity summary'!BE134)="x",$BI15*BE15,VALUE('Capacity summary'!BE134)),0),BE15*$BI15),BE15*$BI15),0)</f>
        <v>0</v>
      </c>
      <c r="DI15" s="312">
        <f ca="1">IF($BI15&lt;&gt;"",IF('Capacity summary'!$D$14="Yes",IF(COUNTBLANK('Capacity summary'!$H134:$BG134)&lt;52,IF('Capacity summary'!BF134&lt;&gt;"",IF(LOWER('Capacity summary'!BF134)="x",$BI15*BF15,VALUE('Capacity summary'!BF134)),0),BF15*$BI15),BF15*$BI15),0)</f>
        <v>0</v>
      </c>
      <c r="DJ15" s="312">
        <f ca="1">IF($BI15&lt;&gt;"",IF('Capacity summary'!$D$14="Yes",IF(COUNTBLANK('Capacity summary'!$H134:$BG134)&lt;52,IF('Capacity summary'!BG134&lt;&gt;"",IF(LOWER('Capacity summary'!BG134)="x",$BI15*BG15,VALUE('Capacity summary'!BG134)),0),BG15*$BI15),BG15*$BI15),0)</f>
        <v>0</v>
      </c>
      <c r="DK15" s="136">
        <f t="shared" ca="1" si="2"/>
        <v>0</v>
      </c>
      <c r="DL15" s="312">
        <f>Capacity!H27</f>
        <v>0</v>
      </c>
      <c r="DP15" s="5"/>
    </row>
    <row r="16" spans="1:120" x14ac:dyDescent="0.25">
      <c r="A16" s="67">
        <f>IF(Capacity!L28='Capacity summary'!BI135,1,0)</f>
        <v>1</v>
      </c>
      <c r="B16" s="67">
        <f>IF(Capacity!V28='Capacity summary'!BI35,1,0)</f>
        <v>1</v>
      </c>
      <c r="C16" s="67" t="str">
        <f>ROW(A12)&amp;". "&amp;Capacity!B28</f>
        <v>12. c</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 ca="1">IF(ROW(C12)&lt;=Capacity!$A$16,IF('Capacity summary'!$D$14="No",SUM(H16:BG16),'Capacity summary'!$E135),0)</f>
        <v>52</v>
      </c>
      <c r="BI16" s="5">
        <f ca="1">IF(BH16&gt;0,IF(BH16&lt;Capacity!E28,Capacity!F28,Capacity!H28/'Capacity calculation (hide)'!BH16),"")</f>
        <v>0</v>
      </c>
      <c r="BK16" s="312">
        <f ca="1">IF($BI16&lt;&gt;"",IF('Capacity summary'!$D$14="Yes",IF(COUNTBLANK('Capacity summary'!$H135:$BG135)&lt;52,IF('Capacity summary'!H135&lt;&gt;"",IF(LOWER('Capacity summary'!H135)="x",$BI16*H16,VALUE('Capacity summary'!H135)),0),H16*$BI16),H16*$BI16),0)</f>
        <v>0</v>
      </c>
      <c r="BL16" s="312">
        <f ca="1">IF($BI16&lt;&gt;"",IF('Capacity summary'!$D$14="Yes",IF(COUNTBLANK('Capacity summary'!$H135:$BG135)&lt;52,IF('Capacity summary'!I135&lt;&gt;"",IF(LOWER('Capacity summary'!I135)="x",$BI16*I16,VALUE('Capacity summary'!I135)),0),I16*$BI16),I16*$BI16),0)</f>
        <v>0</v>
      </c>
      <c r="BM16" s="312">
        <f ca="1">IF($BI16&lt;&gt;"",IF('Capacity summary'!$D$14="Yes",IF(COUNTBLANK('Capacity summary'!$H135:$BG135)&lt;52,IF('Capacity summary'!J135&lt;&gt;"",IF(LOWER('Capacity summary'!J135)="x",$BI16*J16,VALUE('Capacity summary'!J135)),0),J16*$BI16),J16*$BI16),0)</f>
        <v>0</v>
      </c>
      <c r="BN16" s="312">
        <f ca="1">IF($BI16&lt;&gt;"",IF('Capacity summary'!$D$14="Yes",IF(COUNTBLANK('Capacity summary'!$H135:$BG135)&lt;52,IF('Capacity summary'!K135&lt;&gt;"",IF(LOWER('Capacity summary'!K135)="x",$BI16*K16,VALUE('Capacity summary'!K135)),0),K16*$BI16),K16*$BI16),0)</f>
        <v>0</v>
      </c>
      <c r="BO16" s="312">
        <f ca="1">IF($BI16&lt;&gt;"",IF('Capacity summary'!$D$14="Yes",IF(COUNTBLANK('Capacity summary'!$H135:$BG135)&lt;52,IF('Capacity summary'!L135&lt;&gt;"",IF(LOWER('Capacity summary'!L135)="x",$BI16*L16,VALUE('Capacity summary'!L135)),0),L16*$BI16),L16*$BI16),0)</f>
        <v>0</v>
      </c>
      <c r="BP16" s="312">
        <f ca="1">IF($BI16&lt;&gt;"",IF('Capacity summary'!$D$14="Yes",IF(COUNTBLANK('Capacity summary'!$H135:$BG135)&lt;52,IF('Capacity summary'!M135&lt;&gt;"",IF(LOWER('Capacity summary'!M135)="x",$BI16*M16,VALUE('Capacity summary'!M135)),0),M16*$BI16),M16*$BI16),0)</f>
        <v>0</v>
      </c>
      <c r="BQ16" s="312">
        <f ca="1">IF($BI16&lt;&gt;"",IF('Capacity summary'!$D$14="Yes",IF(COUNTBLANK('Capacity summary'!$H135:$BG135)&lt;52,IF('Capacity summary'!N135&lt;&gt;"",IF(LOWER('Capacity summary'!N135)="x",$BI16*N16,VALUE('Capacity summary'!N135)),0),N16*$BI16),N16*$BI16),0)</f>
        <v>0</v>
      </c>
      <c r="BR16" s="312">
        <f ca="1">IF($BI16&lt;&gt;"",IF('Capacity summary'!$D$14="Yes",IF(COUNTBLANK('Capacity summary'!$H135:$BG135)&lt;52,IF('Capacity summary'!O135&lt;&gt;"",IF(LOWER('Capacity summary'!O135)="x",$BI16*O16,VALUE('Capacity summary'!O135)),0),O16*$BI16),O16*$BI16),0)</f>
        <v>0</v>
      </c>
      <c r="BS16" s="312">
        <f ca="1">IF($BI16&lt;&gt;"",IF('Capacity summary'!$D$14="Yes",IF(COUNTBLANK('Capacity summary'!$H135:$BG135)&lt;52,IF('Capacity summary'!P135&lt;&gt;"",IF(LOWER('Capacity summary'!P135)="x",$BI16*P16,VALUE('Capacity summary'!P135)),0),P16*$BI16),P16*$BI16),0)</f>
        <v>0</v>
      </c>
      <c r="BT16" s="312">
        <f ca="1">IF($BI16&lt;&gt;"",IF('Capacity summary'!$D$14="Yes",IF(COUNTBLANK('Capacity summary'!$H135:$BG135)&lt;52,IF('Capacity summary'!Q135&lt;&gt;"",IF(LOWER('Capacity summary'!Q135)="x",$BI16*Q16,VALUE('Capacity summary'!Q135)),0),Q16*$BI16),Q16*$BI16),0)</f>
        <v>0</v>
      </c>
      <c r="BU16" s="312">
        <f ca="1">IF($BI16&lt;&gt;"",IF('Capacity summary'!$D$14="Yes",IF(COUNTBLANK('Capacity summary'!$H135:$BG135)&lt;52,IF('Capacity summary'!R135&lt;&gt;"",IF(LOWER('Capacity summary'!R135)="x",$BI16*R16,VALUE('Capacity summary'!R135)),0),R16*$BI16),R16*$BI16),0)</f>
        <v>0</v>
      </c>
      <c r="BV16" s="312">
        <f ca="1">IF($BI16&lt;&gt;"",IF('Capacity summary'!$D$14="Yes",IF(COUNTBLANK('Capacity summary'!$H135:$BG135)&lt;52,IF('Capacity summary'!S135&lt;&gt;"",IF(LOWER('Capacity summary'!S135)="x",$BI16*S16,VALUE('Capacity summary'!S135)),0),S16*$BI16),S16*$BI16),0)</f>
        <v>0</v>
      </c>
      <c r="BW16" s="312">
        <f ca="1">IF($BI16&lt;&gt;"",IF('Capacity summary'!$D$14="Yes",IF(COUNTBLANK('Capacity summary'!$H135:$BG135)&lt;52,IF('Capacity summary'!T135&lt;&gt;"",IF(LOWER('Capacity summary'!T135)="x",$BI16*T16,VALUE('Capacity summary'!T135)),0),T16*$BI16),T16*$BI16),0)</f>
        <v>0</v>
      </c>
      <c r="BX16" s="312">
        <f ca="1">IF($BI16&lt;&gt;"",IF('Capacity summary'!$D$14="Yes",IF(COUNTBLANK('Capacity summary'!$H135:$BG135)&lt;52,IF('Capacity summary'!U135&lt;&gt;"",IF(LOWER('Capacity summary'!U135)="x",$BI16*U16,VALUE('Capacity summary'!U135)),0),U16*$BI16),U16*$BI16),0)</f>
        <v>0</v>
      </c>
      <c r="BY16" s="312">
        <f ca="1">IF($BI16&lt;&gt;"",IF('Capacity summary'!$D$14="Yes",IF(COUNTBLANK('Capacity summary'!$H135:$BG135)&lt;52,IF('Capacity summary'!V135&lt;&gt;"",IF(LOWER('Capacity summary'!V135)="x",$BI16*V16,VALUE('Capacity summary'!V135)),0),V16*$BI16),V16*$BI16),0)</f>
        <v>0</v>
      </c>
      <c r="BZ16" s="312">
        <f ca="1">IF($BI16&lt;&gt;"",IF('Capacity summary'!$D$14="Yes",IF(COUNTBLANK('Capacity summary'!$H135:$BG135)&lt;52,IF('Capacity summary'!W135&lt;&gt;"",IF(LOWER('Capacity summary'!W135)="x",$BI16*W16,VALUE('Capacity summary'!W135)),0),W16*$BI16),W16*$BI16),0)</f>
        <v>0</v>
      </c>
      <c r="CA16" s="312">
        <f ca="1">IF($BI16&lt;&gt;"",IF('Capacity summary'!$D$14="Yes",IF(COUNTBLANK('Capacity summary'!$H135:$BG135)&lt;52,IF('Capacity summary'!X135&lt;&gt;"",IF(LOWER('Capacity summary'!X135)="x",$BI16*X16,VALUE('Capacity summary'!X135)),0),X16*$BI16),X16*$BI16),0)</f>
        <v>0</v>
      </c>
      <c r="CB16" s="312">
        <f ca="1">IF($BI16&lt;&gt;"",IF('Capacity summary'!$D$14="Yes",IF(COUNTBLANK('Capacity summary'!$H135:$BG135)&lt;52,IF('Capacity summary'!Y135&lt;&gt;"",IF(LOWER('Capacity summary'!Y135)="x",$BI16*Y16,VALUE('Capacity summary'!Y135)),0),Y16*$BI16),Y16*$BI16),0)</f>
        <v>0</v>
      </c>
      <c r="CC16" s="312">
        <f ca="1">IF($BI16&lt;&gt;"",IF('Capacity summary'!$D$14="Yes",IF(COUNTBLANK('Capacity summary'!$H135:$BG135)&lt;52,IF('Capacity summary'!Z135&lt;&gt;"",IF(LOWER('Capacity summary'!Z135)="x",$BI16*Z16,VALUE('Capacity summary'!Z135)),0),Z16*$BI16),Z16*$BI16),0)</f>
        <v>0</v>
      </c>
      <c r="CD16" s="312">
        <f ca="1">IF($BI16&lt;&gt;"",IF('Capacity summary'!$D$14="Yes",IF(COUNTBLANK('Capacity summary'!$H135:$BG135)&lt;52,IF('Capacity summary'!AA135&lt;&gt;"",IF(LOWER('Capacity summary'!AA135)="x",$BI16*AA16,VALUE('Capacity summary'!AA135)),0),AA16*$BI16),AA16*$BI16),0)</f>
        <v>0</v>
      </c>
      <c r="CE16" s="312">
        <f ca="1">IF($BI16&lt;&gt;"",IF('Capacity summary'!$D$14="Yes",IF(COUNTBLANK('Capacity summary'!$H135:$BG135)&lt;52,IF('Capacity summary'!AB135&lt;&gt;"",IF(LOWER('Capacity summary'!AB135)="x",$BI16*AB16,VALUE('Capacity summary'!AB135)),0),AB16*$BI16),AB16*$BI16),0)</f>
        <v>0</v>
      </c>
      <c r="CF16" s="312">
        <f ca="1">IF($BI16&lt;&gt;"",IF('Capacity summary'!$D$14="Yes",IF(COUNTBLANK('Capacity summary'!$H135:$BG135)&lt;52,IF('Capacity summary'!AC135&lt;&gt;"",IF(LOWER('Capacity summary'!AC135)="x",$BI16*AC16,VALUE('Capacity summary'!AC135)),0),AC16*$BI16),AC16*$BI16),0)</f>
        <v>0</v>
      </c>
      <c r="CG16" s="312">
        <f ca="1">IF($BI16&lt;&gt;"",IF('Capacity summary'!$D$14="Yes",IF(COUNTBLANK('Capacity summary'!$H135:$BG135)&lt;52,IF('Capacity summary'!AD135&lt;&gt;"",IF(LOWER('Capacity summary'!AD135)="x",$BI16*AD16,VALUE('Capacity summary'!AD135)),0),AD16*$BI16),AD16*$BI16),0)</f>
        <v>0</v>
      </c>
      <c r="CH16" s="312">
        <f ca="1">IF($BI16&lt;&gt;"",IF('Capacity summary'!$D$14="Yes",IF(COUNTBLANK('Capacity summary'!$H135:$BG135)&lt;52,IF('Capacity summary'!AE135&lt;&gt;"",IF(LOWER('Capacity summary'!AE135)="x",$BI16*AE16,VALUE('Capacity summary'!AE135)),0),AE16*$BI16),AE16*$BI16),0)</f>
        <v>0</v>
      </c>
      <c r="CI16" s="312">
        <f ca="1">IF($BI16&lt;&gt;"",IF('Capacity summary'!$D$14="Yes",IF(COUNTBLANK('Capacity summary'!$H135:$BG135)&lt;52,IF('Capacity summary'!AF135&lt;&gt;"",IF(LOWER('Capacity summary'!AF135)="x",$BI16*AF16,VALUE('Capacity summary'!AF135)),0),AF16*$BI16),AF16*$BI16),0)</f>
        <v>0</v>
      </c>
      <c r="CJ16" s="312">
        <f ca="1">IF($BI16&lt;&gt;"",IF('Capacity summary'!$D$14="Yes",IF(COUNTBLANK('Capacity summary'!$H135:$BG135)&lt;52,IF('Capacity summary'!AG135&lt;&gt;"",IF(LOWER('Capacity summary'!AG135)="x",$BI16*AG16,VALUE('Capacity summary'!AG135)),0),AG16*$BI16),AG16*$BI16),0)</f>
        <v>0</v>
      </c>
      <c r="CK16" s="312">
        <f ca="1">IF($BI16&lt;&gt;"",IF('Capacity summary'!$D$14="Yes",IF(COUNTBLANK('Capacity summary'!$H135:$BG135)&lt;52,IF('Capacity summary'!AH135&lt;&gt;"",IF(LOWER('Capacity summary'!AH135)="x",$BI16*AH16,VALUE('Capacity summary'!AH135)),0),AH16*$BI16),AH16*$BI16),0)</f>
        <v>0</v>
      </c>
      <c r="CL16" s="312">
        <f ca="1">IF($BI16&lt;&gt;"",IF('Capacity summary'!$D$14="Yes",IF(COUNTBLANK('Capacity summary'!$H135:$BG135)&lt;52,IF('Capacity summary'!AI135&lt;&gt;"",IF(LOWER('Capacity summary'!AI135)="x",$BI16*AI16,VALUE('Capacity summary'!AI135)),0),AI16*$BI16),AI16*$BI16),0)</f>
        <v>0</v>
      </c>
      <c r="CM16" s="312">
        <f ca="1">IF($BI16&lt;&gt;"",IF('Capacity summary'!$D$14="Yes",IF(COUNTBLANK('Capacity summary'!$H135:$BG135)&lt;52,IF('Capacity summary'!AJ135&lt;&gt;"",IF(LOWER('Capacity summary'!AJ135)="x",$BI16*AJ16,VALUE('Capacity summary'!AJ135)),0),AJ16*$BI16),AJ16*$BI16),0)</f>
        <v>0</v>
      </c>
      <c r="CN16" s="312">
        <f ca="1">IF($BI16&lt;&gt;"",IF('Capacity summary'!$D$14="Yes",IF(COUNTBLANK('Capacity summary'!$H135:$BG135)&lt;52,IF('Capacity summary'!AK135&lt;&gt;"",IF(LOWER('Capacity summary'!AK135)="x",$BI16*AK16,VALUE('Capacity summary'!AK135)),0),AK16*$BI16),AK16*$BI16),0)</f>
        <v>0</v>
      </c>
      <c r="CO16" s="312">
        <f ca="1">IF($BI16&lt;&gt;"",IF('Capacity summary'!$D$14="Yes",IF(COUNTBLANK('Capacity summary'!$H135:$BG135)&lt;52,IF('Capacity summary'!AL135&lt;&gt;"",IF(LOWER('Capacity summary'!AL135)="x",$BI16*AL16,VALUE('Capacity summary'!AL135)),0),AL16*$BI16),AL16*$BI16),0)</f>
        <v>0</v>
      </c>
      <c r="CP16" s="312">
        <f ca="1">IF($BI16&lt;&gt;"",IF('Capacity summary'!$D$14="Yes",IF(COUNTBLANK('Capacity summary'!$H135:$BG135)&lt;52,IF('Capacity summary'!AM135&lt;&gt;"",IF(LOWER('Capacity summary'!AM135)="x",$BI16*AM16,VALUE('Capacity summary'!AM135)),0),AM16*$BI16),AM16*$BI16),0)</f>
        <v>0</v>
      </c>
      <c r="CQ16" s="312">
        <f ca="1">IF($BI16&lt;&gt;"",IF('Capacity summary'!$D$14="Yes",IF(COUNTBLANK('Capacity summary'!$H135:$BG135)&lt;52,IF('Capacity summary'!AN135&lt;&gt;"",IF(LOWER('Capacity summary'!AN135)="x",$BI16*AN16,VALUE('Capacity summary'!AN135)),0),AN16*$BI16),AN16*$BI16),0)</f>
        <v>0</v>
      </c>
      <c r="CR16" s="312">
        <f ca="1">IF($BI16&lt;&gt;"",IF('Capacity summary'!$D$14="Yes",IF(COUNTBLANK('Capacity summary'!$H135:$BG135)&lt;52,IF('Capacity summary'!AO135&lt;&gt;"",IF(LOWER('Capacity summary'!AO135)="x",$BI16*AO16,VALUE('Capacity summary'!AO135)),0),AO16*$BI16),AO16*$BI16),0)</f>
        <v>0</v>
      </c>
      <c r="CS16" s="312">
        <f ca="1">IF($BI16&lt;&gt;"",IF('Capacity summary'!$D$14="Yes",IF(COUNTBLANK('Capacity summary'!$H135:$BG135)&lt;52,IF('Capacity summary'!AP135&lt;&gt;"",IF(LOWER('Capacity summary'!AP135)="x",$BI16*AP16,VALUE('Capacity summary'!AP135)),0),AP16*$BI16),AP16*$BI16),0)</f>
        <v>0</v>
      </c>
      <c r="CT16" s="312">
        <f ca="1">IF($BI16&lt;&gt;"",IF('Capacity summary'!$D$14="Yes",IF(COUNTBLANK('Capacity summary'!$H135:$BG135)&lt;52,IF('Capacity summary'!AQ135&lt;&gt;"",IF(LOWER('Capacity summary'!AQ135)="x",$BI16*AQ16,VALUE('Capacity summary'!AQ135)),0),AQ16*$BI16),AQ16*$BI16),0)</f>
        <v>0</v>
      </c>
      <c r="CU16" s="312">
        <f ca="1">IF($BI16&lt;&gt;"",IF('Capacity summary'!$D$14="Yes",IF(COUNTBLANK('Capacity summary'!$H135:$BG135)&lt;52,IF('Capacity summary'!AR135&lt;&gt;"",IF(LOWER('Capacity summary'!AR135)="x",$BI16*AR16,VALUE('Capacity summary'!AR135)),0),AR16*$BI16),AR16*$BI16),0)</f>
        <v>0</v>
      </c>
      <c r="CV16" s="312">
        <f ca="1">IF($BI16&lt;&gt;"",IF('Capacity summary'!$D$14="Yes",IF(COUNTBLANK('Capacity summary'!$H135:$BG135)&lt;52,IF('Capacity summary'!AS135&lt;&gt;"",IF(LOWER('Capacity summary'!AS135)="x",$BI16*AS16,VALUE('Capacity summary'!AS135)),0),AS16*$BI16),AS16*$BI16),0)</f>
        <v>0</v>
      </c>
      <c r="CW16" s="312">
        <f ca="1">IF($BI16&lt;&gt;"",IF('Capacity summary'!$D$14="Yes",IF(COUNTBLANK('Capacity summary'!$H135:$BG135)&lt;52,IF('Capacity summary'!AT135&lt;&gt;"",IF(LOWER('Capacity summary'!AT135)="x",$BI16*AT16,VALUE('Capacity summary'!AT135)),0),AT16*$BI16),AT16*$BI16),0)</f>
        <v>0</v>
      </c>
      <c r="CX16" s="312">
        <f ca="1">IF($BI16&lt;&gt;"",IF('Capacity summary'!$D$14="Yes",IF(COUNTBLANK('Capacity summary'!$H135:$BG135)&lt;52,IF('Capacity summary'!AU135&lt;&gt;"",IF(LOWER('Capacity summary'!AU135)="x",$BI16*AU16,VALUE('Capacity summary'!AU135)),0),AU16*$BI16),AU16*$BI16),0)</f>
        <v>0</v>
      </c>
      <c r="CY16" s="312">
        <f ca="1">IF($BI16&lt;&gt;"",IF('Capacity summary'!$D$14="Yes",IF(COUNTBLANK('Capacity summary'!$H135:$BG135)&lt;52,IF('Capacity summary'!AV135&lt;&gt;"",IF(LOWER('Capacity summary'!AV135)="x",$BI16*AV16,VALUE('Capacity summary'!AV135)),0),AV16*$BI16),AV16*$BI16),0)</f>
        <v>0</v>
      </c>
      <c r="CZ16" s="312">
        <f ca="1">IF($BI16&lt;&gt;"",IF('Capacity summary'!$D$14="Yes",IF(COUNTBLANK('Capacity summary'!$H135:$BG135)&lt;52,IF('Capacity summary'!AW135&lt;&gt;"",IF(LOWER('Capacity summary'!AW135)="x",$BI16*AW16,VALUE('Capacity summary'!AW135)),0),AW16*$BI16),AW16*$BI16),0)</f>
        <v>0</v>
      </c>
      <c r="DA16" s="312">
        <f ca="1">IF($BI16&lt;&gt;"",IF('Capacity summary'!$D$14="Yes",IF(COUNTBLANK('Capacity summary'!$H135:$BG135)&lt;52,IF('Capacity summary'!AX135&lt;&gt;"",IF(LOWER('Capacity summary'!AX135)="x",$BI16*AX16,VALUE('Capacity summary'!AX135)),0),AX16*$BI16),AX16*$BI16),0)</f>
        <v>0</v>
      </c>
      <c r="DB16" s="312">
        <f ca="1">IF($BI16&lt;&gt;"",IF('Capacity summary'!$D$14="Yes",IF(COUNTBLANK('Capacity summary'!$H135:$BG135)&lt;52,IF('Capacity summary'!AY135&lt;&gt;"",IF(LOWER('Capacity summary'!AY135)="x",$BI16*AY16,VALUE('Capacity summary'!AY135)),0),AY16*$BI16),AY16*$BI16),0)</f>
        <v>0</v>
      </c>
      <c r="DC16" s="312">
        <f ca="1">IF($BI16&lt;&gt;"",IF('Capacity summary'!$D$14="Yes",IF(COUNTBLANK('Capacity summary'!$H135:$BG135)&lt;52,IF('Capacity summary'!AZ135&lt;&gt;"",IF(LOWER('Capacity summary'!AZ135)="x",$BI16*AZ16,VALUE('Capacity summary'!AZ135)),0),AZ16*$BI16),AZ16*$BI16),0)</f>
        <v>0</v>
      </c>
      <c r="DD16" s="312">
        <f ca="1">IF($BI16&lt;&gt;"",IF('Capacity summary'!$D$14="Yes",IF(COUNTBLANK('Capacity summary'!$H135:$BG135)&lt;52,IF('Capacity summary'!BA135&lt;&gt;"",IF(LOWER('Capacity summary'!BA135)="x",$BI16*BA16,VALUE('Capacity summary'!BA135)),0),BA16*$BI16),BA16*$BI16),0)</f>
        <v>0</v>
      </c>
      <c r="DE16" s="312">
        <f ca="1">IF($BI16&lt;&gt;"",IF('Capacity summary'!$D$14="Yes",IF(COUNTBLANK('Capacity summary'!$H135:$BG135)&lt;52,IF('Capacity summary'!BB135&lt;&gt;"",IF(LOWER('Capacity summary'!BB135)="x",$BI16*BB16,VALUE('Capacity summary'!BB135)),0),BB16*$BI16),BB16*$BI16),0)</f>
        <v>0</v>
      </c>
      <c r="DF16" s="312">
        <f ca="1">IF($BI16&lt;&gt;"",IF('Capacity summary'!$D$14="Yes",IF(COUNTBLANK('Capacity summary'!$H135:$BG135)&lt;52,IF('Capacity summary'!BC135&lt;&gt;"",IF(LOWER('Capacity summary'!BC135)="x",$BI16*BC16,VALUE('Capacity summary'!BC135)),0),BC16*$BI16),BC16*$BI16),0)</f>
        <v>0</v>
      </c>
      <c r="DG16" s="312">
        <f ca="1">IF($BI16&lt;&gt;"",IF('Capacity summary'!$D$14="Yes",IF(COUNTBLANK('Capacity summary'!$H135:$BG135)&lt;52,IF('Capacity summary'!BD135&lt;&gt;"",IF(LOWER('Capacity summary'!BD135)="x",$BI16*BD16,VALUE('Capacity summary'!BD135)),0),BD16*$BI16),BD16*$BI16),0)</f>
        <v>0</v>
      </c>
      <c r="DH16" s="312">
        <f ca="1">IF($BI16&lt;&gt;"",IF('Capacity summary'!$D$14="Yes",IF(COUNTBLANK('Capacity summary'!$H135:$BG135)&lt;52,IF('Capacity summary'!BE135&lt;&gt;"",IF(LOWER('Capacity summary'!BE135)="x",$BI16*BE16,VALUE('Capacity summary'!BE135)),0),BE16*$BI16),BE16*$BI16),0)</f>
        <v>0</v>
      </c>
      <c r="DI16" s="312">
        <f ca="1">IF($BI16&lt;&gt;"",IF('Capacity summary'!$D$14="Yes",IF(COUNTBLANK('Capacity summary'!$H135:$BG135)&lt;52,IF('Capacity summary'!BF135&lt;&gt;"",IF(LOWER('Capacity summary'!BF135)="x",$BI16*BF16,VALUE('Capacity summary'!BF135)),0),BF16*$BI16),BF16*$BI16),0)</f>
        <v>0</v>
      </c>
      <c r="DJ16" s="312">
        <f ca="1">IF($BI16&lt;&gt;"",IF('Capacity summary'!$D$14="Yes",IF(COUNTBLANK('Capacity summary'!$H135:$BG135)&lt;52,IF('Capacity summary'!BG135&lt;&gt;"",IF(LOWER('Capacity summary'!BG135)="x",$BI16*BG16,VALUE('Capacity summary'!BG135)),0),BG16*$BI16),BG16*$BI16),0)</f>
        <v>0</v>
      </c>
      <c r="DK16" s="136">
        <f t="shared" ca="1" si="2"/>
        <v>0</v>
      </c>
      <c r="DL16" s="312">
        <f>Capacity!H28</f>
        <v>0</v>
      </c>
      <c r="DP16" s="5"/>
    </row>
    <row r="17" spans="1:120" x14ac:dyDescent="0.25">
      <c r="A17" s="67">
        <f>IF(Capacity!L29='Capacity summary'!BI136,1,0)</f>
        <v>1</v>
      </c>
      <c r="B17" s="67">
        <f>IF(Capacity!V29='Capacity summary'!BI36,1,0)</f>
        <v>1</v>
      </c>
      <c r="C17" s="67" t="str">
        <f>ROW(A13)&amp;". "&amp;Capacity!B29</f>
        <v>13. c</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 ca="1">IF(ROW(C13)&lt;=Capacity!$A$16,IF('Capacity summary'!$D$14="No",SUM(H17:BG17),'Capacity summary'!$E136),0)</f>
        <v>52</v>
      </c>
      <c r="BI17" s="5">
        <f ca="1">IF(BH17&gt;0,IF(BH17&lt;Capacity!E29,Capacity!F29,Capacity!H29/'Capacity calculation (hide)'!BH17),"")</f>
        <v>0</v>
      </c>
      <c r="BK17" s="312">
        <f ca="1">IF($BI17&lt;&gt;"",IF('Capacity summary'!$D$14="Yes",IF(COUNTBLANK('Capacity summary'!$H136:$BG136)&lt;52,IF('Capacity summary'!H136&lt;&gt;"",IF(LOWER('Capacity summary'!H136)="x",$BI17*H17,VALUE('Capacity summary'!H136)),0),H17*$BI17),H17*$BI17),0)</f>
        <v>0</v>
      </c>
      <c r="BL17" s="312">
        <f ca="1">IF($BI17&lt;&gt;"",IF('Capacity summary'!$D$14="Yes",IF(COUNTBLANK('Capacity summary'!$H136:$BG136)&lt;52,IF('Capacity summary'!I136&lt;&gt;"",IF(LOWER('Capacity summary'!I136)="x",$BI17*I17,VALUE('Capacity summary'!I136)),0),I17*$BI17),I17*$BI17),0)</f>
        <v>0</v>
      </c>
      <c r="BM17" s="312">
        <f ca="1">IF($BI17&lt;&gt;"",IF('Capacity summary'!$D$14="Yes",IF(COUNTBLANK('Capacity summary'!$H136:$BG136)&lt;52,IF('Capacity summary'!J136&lt;&gt;"",IF(LOWER('Capacity summary'!J136)="x",$BI17*J17,VALUE('Capacity summary'!J136)),0),J17*$BI17),J17*$BI17),0)</f>
        <v>0</v>
      </c>
      <c r="BN17" s="312">
        <f ca="1">IF($BI17&lt;&gt;"",IF('Capacity summary'!$D$14="Yes",IF(COUNTBLANK('Capacity summary'!$H136:$BG136)&lt;52,IF('Capacity summary'!K136&lt;&gt;"",IF(LOWER('Capacity summary'!K136)="x",$BI17*K17,VALUE('Capacity summary'!K136)),0),K17*$BI17),K17*$BI17),0)</f>
        <v>0</v>
      </c>
      <c r="BO17" s="312">
        <f ca="1">IF($BI17&lt;&gt;"",IF('Capacity summary'!$D$14="Yes",IF(COUNTBLANK('Capacity summary'!$H136:$BG136)&lt;52,IF('Capacity summary'!L136&lt;&gt;"",IF(LOWER('Capacity summary'!L136)="x",$BI17*L17,VALUE('Capacity summary'!L136)),0),L17*$BI17),L17*$BI17),0)</f>
        <v>0</v>
      </c>
      <c r="BP17" s="312">
        <f ca="1">IF($BI17&lt;&gt;"",IF('Capacity summary'!$D$14="Yes",IF(COUNTBLANK('Capacity summary'!$H136:$BG136)&lt;52,IF('Capacity summary'!M136&lt;&gt;"",IF(LOWER('Capacity summary'!M136)="x",$BI17*M17,VALUE('Capacity summary'!M136)),0),M17*$BI17),M17*$BI17),0)</f>
        <v>0</v>
      </c>
      <c r="BQ17" s="312">
        <f ca="1">IF($BI17&lt;&gt;"",IF('Capacity summary'!$D$14="Yes",IF(COUNTBLANK('Capacity summary'!$H136:$BG136)&lt;52,IF('Capacity summary'!N136&lt;&gt;"",IF(LOWER('Capacity summary'!N136)="x",$BI17*N17,VALUE('Capacity summary'!N136)),0),N17*$BI17),N17*$BI17),0)</f>
        <v>0</v>
      </c>
      <c r="BR17" s="312">
        <f ca="1">IF($BI17&lt;&gt;"",IF('Capacity summary'!$D$14="Yes",IF(COUNTBLANK('Capacity summary'!$H136:$BG136)&lt;52,IF('Capacity summary'!O136&lt;&gt;"",IF(LOWER('Capacity summary'!O136)="x",$BI17*O17,VALUE('Capacity summary'!O136)),0),O17*$BI17),O17*$BI17),0)</f>
        <v>0</v>
      </c>
      <c r="BS17" s="312">
        <f ca="1">IF($BI17&lt;&gt;"",IF('Capacity summary'!$D$14="Yes",IF(COUNTBLANK('Capacity summary'!$H136:$BG136)&lt;52,IF('Capacity summary'!P136&lt;&gt;"",IF(LOWER('Capacity summary'!P136)="x",$BI17*P17,VALUE('Capacity summary'!P136)),0),P17*$BI17),P17*$BI17),0)</f>
        <v>0</v>
      </c>
      <c r="BT17" s="312">
        <f ca="1">IF($BI17&lt;&gt;"",IF('Capacity summary'!$D$14="Yes",IF(COUNTBLANK('Capacity summary'!$H136:$BG136)&lt;52,IF('Capacity summary'!Q136&lt;&gt;"",IF(LOWER('Capacity summary'!Q136)="x",$BI17*Q17,VALUE('Capacity summary'!Q136)),0),Q17*$BI17),Q17*$BI17),0)</f>
        <v>0</v>
      </c>
      <c r="BU17" s="312">
        <f ca="1">IF($BI17&lt;&gt;"",IF('Capacity summary'!$D$14="Yes",IF(COUNTBLANK('Capacity summary'!$H136:$BG136)&lt;52,IF('Capacity summary'!R136&lt;&gt;"",IF(LOWER('Capacity summary'!R136)="x",$BI17*R17,VALUE('Capacity summary'!R136)),0),R17*$BI17),R17*$BI17),0)</f>
        <v>0</v>
      </c>
      <c r="BV17" s="312">
        <f ca="1">IF($BI17&lt;&gt;"",IF('Capacity summary'!$D$14="Yes",IF(COUNTBLANK('Capacity summary'!$H136:$BG136)&lt;52,IF('Capacity summary'!S136&lt;&gt;"",IF(LOWER('Capacity summary'!S136)="x",$BI17*S17,VALUE('Capacity summary'!S136)),0),S17*$BI17),S17*$BI17),0)</f>
        <v>0</v>
      </c>
      <c r="BW17" s="312">
        <f ca="1">IF($BI17&lt;&gt;"",IF('Capacity summary'!$D$14="Yes",IF(COUNTBLANK('Capacity summary'!$H136:$BG136)&lt;52,IF('Capacity summary'!T136&lt;&gt;"",IF(LOWER('Capacity summary'!T136)="x",$BI17*T17,VALUE('Capacity summary'!T136)),0),T17*$BI17),T17*$BI17),0)</f>
        <v>0</v>
      </c>
      <c r="BX17" s="312">
        <f ca="1">IF($BI17&lt;&gt;"",IF('Capacity summary'!$D$14="Yes",IF(COUNTBLANK('Capacity summary'!$H136:$BG136)&lt;52,IF('Capacity summary'!U136&lt;&gt;"",IF(LOWER('Capacity summary'!U136)="x",$BI17*U17,VALUE('Capacity summary'!U136)),0),U17*$BI17),U17*$BI17),0)</f>
        <v>0</v>
      </c>
      <c r="BY17" s="312">
        <f ca="1">IF($BI17&lt;&gt;"",IF('Capacity summary'!$D$14="Yes",IF(COUNTBLANK('Capacity summary'!$H136:$BG136)&lt;52,IF('Capacity summary'!V136&lt;&gt;"",IF(LOWER('Capacity summary'!V136)="x",$BI17*V17,VALUE('Capacity summary'!V136)),0),V17*$BI17),V17*$BI17),0)</f>
        <v>0</v>
      </c>
      <c r="BZ17" s="312">
        <f ca="1">IF($BI17&lt;&gt;"",IF('Capacity summary'!$D$14="Yes",IF(COUNTBLANK('Capacity summary'!$H136:$BG136)&lt;52,IF('Capacity summary'!W136&lt;&gt;"",IF(LOWER('Capacity summary'!W136)="x",$BI17*W17,VALUE('Capacity summary'!W136)),0),W17*$BI17),W17*$BI17),0)</f>
        <v>0</v>
      </c>
      <c r="CA17" s="312">
        <f ca="1">IF($BI17&lt;&gt;"",IF('Capacity summary'!$D$14="Yes",IF(COUNTBLANK('Capacity summary'!$H136:$BG136)&lt;52,IF('Capacity summary'!X136&lt;&gt;"",IF(LOWER('Capacity summary'!X136)="x",$BI17*X17,VALUE('Capacity summary'!X136)),0),X17*$BI17),X17*$BI17),0)</f>
        <v>0</v>
      </c>
      <c r="CB17" s="312">
        <f ca="1">IF($BI17&lt;&gt;"",IF('Capacity summary'!$D$14="Yes",IF(COUNTBLANK('Capacity summary'!$H136:$BG136)&lt;52,IF('Capacity summary'!Y136&lt;&gt;"",IF(LOWER('Capacity summary'!Y136)="x",$BI17*Y17,VALUE('Capacity summary'!Y136)),0),Y17*$BI17),Y17*$BI17),0)</f>
        <v>0</v>
      </c>
      <c r="CC17" s="312">
        <f ca="1">IF($BI17&lt;&gt;"",IF('Capacity summary'!$D$14="Yes",IF(COUNTBLANK('Capacity summary'!$H136:$BG136)&lt;52,IF('Capacity summary'!Z136&lt;&gt;"",IF(LOWER('Capacity summary'!Z136)="x",$BI17*Z17,VALUE('Capacity summary'!Z136)),0),Z17*$BI17),Z17*$BI17),0)</f>
        <v>0</v>
      </c>
      <c r="CD17" s="312">
        <f ca="1">IF($BI17&lt;&gt;"",IF('Capacity summary'!$D$14="Yes",IF(COUNTBLANK('Capacity summary'!$H136:$BG136)&lt;52,IF('Capacity summary'!AA136&lt;&gt;"",IF(LOWER('Capacity summary'!AA136)="x",$BI17*AA17,VALUE('Capacity summary'!AA136)),0),AA17*$BI17),AA17*$BI17),0)</f>
        <v>0</v>
      </c>
      <c r="CE17" s="312">
        <f ca="1">IF($BI17&lt;&gt;"",IF('Capacity summary'!$D$14="Yes",IF(COUNTBLANK('Capacity summary'!$H136:$BG136)&lt;52,IF('Capacity summary'!AB136&lt;&gt;"",IF(LOWER('Capacity summary'!AB136)="x",$BI17*AB17,VALUE('Capacity summary'!AB136)),0),AB17*$BI17),AB17*$BI17),0)</f>
        <v>0</v>
      </c>
      <c r="CF17" s="312">
        <f ca="1">IF($BI17&lt;&gt;"",IF('Capacity summary'!$D$14="Yes",IF(COUNTBLANK('Capacity summary'!$H136:$BG136)&lt;52,IF('Capacity summary'!AC136&lt;&gt;"",IF(LOWER('Capacity summary'!AC136)="x",$BI17*AC17,VALUE('Capacity summary'!AC136)),0),AC17*$BI17),AC17*$BI17),0)</f>
        <v>0</v>
      </c>
      <c r="CG17" s="312">
        <f ca="1">IF($BI17&lt;&gt;"",IF('Capacity summary'!$D$14="Yes",IF(COUNTBLANK('Capacity summary'!$H136:$BG136)&lt;52,IF('Capacity summary'!AD136&lt;&gt;"",IF(LOWER('Capacity summary'!AD136)="x",$BI17*AD17,VALUE('Capacity summary'!AD136)),0),AD17*$BI17),AD17*$BI17),0)</f>
        <v>0</v>
      </c>
      <c r="CH17" s="312">
        <f ca="1">IF($BI17&lt;&gt;"",IF('Capacity summary'!$D$14="Yes",IF(COUNTBLANK('Capacity summary'!$H136:$BG136)&lt;52,IF('Capacity summary'!AE136&lt;&gt;"",IF(LOWER('Capacity summary'!AE136)="x",$BI17*AE17,VALUE('Capacity summary'!AE136)),0),AE17*$BI17),AE17*$BI17),0)</f>
        <v>0</v>
      </c>
      <c r="CI17" s="312">
        <f ca="1">IF($BI17&lt;&gt;"",IF('Capacity summary'!$D$14="Yes",IF(COUNTBLANK('Capacity summary'!$H136:$BG136)&lt;52,IF('Capacity summary'!AF136&lt;&gt;"",IF(LOWER('Capacity summary'!AF136)="x",$BI17*AF17,VALUE('Capacity summary'!AF136)),0),AF17*$BI17),AF17*$BI17),0)</f>
        <v>0</v>
      </c>
      <c r="CJ17" s="312">
        <f ca="1">IF($BI17&lt;&gt;"",IF('Capacity summary'!$D$14="Yes",IF(COUNTBLANK('Capacity summary'!$H136:$BG136)&lt;52,IF('Capacity summary'!AG136&lt;&gt;"",IF(LOWER('Capacity summary'!AG136)="x",$BI17*AG17,VALUE('Capacity summary'!AG136)),0),AG17*$BI17),AG17*$BI17),0)</f>
        <v>0</v>
      </c>
      <c r="CK17" s="312">
        <f ca="1">IF($BI17&lt;&gt;"",IF('Capacity summary'!$D$14="Yes",IF(COUNTBLANK('Capacity summary'!$H136:$BG136)&lt;52,IF('Capacity summary'!AH136&lt;&gt;"",IF(LOWER('Capacity summary'!AH136)="x",$BI17*AH17,VALUE('Capacity summary'!AH136)),0),AH17*$BI17),AH17*$BI17),0)</f>
        <v>0</v>
      </c>
      <c r="CL17" s="312">
        <f ca="1">IF($BI17&lt;&gt;"",IF('Capacity summary'!$D$14="Yes",IF(COUNTBLANK('Capacity summary'!$H136:$BG136)&lt;52,IF('Capacity summary'!AI136&lt;&gt;"",IF(LOWER('Capacity summary'!AI136)="x",$BI17*AI17,VALUE('Capacity summary'!AI136)),0),AI17*$BI17),AI17*$BI17),0)</f>
        <v>0</v>
      </c>
      <c r="CM17" s="312">
        <f ca="1">IF($BI17&lt;&gt;"",IF('Capacity summary'!$D$14="Yes",IF(COUNTBLANK('Capacity summary'!$H136:$BG136)&lt;52,IF('Capacity summary'!AJ136&lt;&gt;"",IF(LOWER('Capacity summary'!AJ136)="x",$BI17*AJ17,VALUE('Capacity summary'!AJ136)),0),AJ17*$BI17),AJ17*$BI17),0)</f>
        <v>0</v>
      </c>
      <c r="CN17" s="312">
        <f ca="1">IF($BI17&lt;&gt;"",IF('Capacity summary'!$D$14="Yes",IF(COUNTBLANK('Capacity summary'!$H136:$BG136)&lt;52,IF('Capacity summary'!AK136&lt;&gt;"",IF(LOWER('Capacity summary'!AK136)="x",$BI17*AK17,VALUE('Capacity summary'!AK136)),0),AK17*$BI17),AK17*$BI17),0)</f>
        <v>0</v>
      </c>
      <c r="CO17" s="312">
        <f ca="1">IF($BI17&lt;&gt;"",IF('Capacity summary'!$D$14="Yes",IF(COUNTBLANK('Capacity summary'!$H136:$BG136)&lt;52,IF('Capacity summary'!AL136&lt;&gt;"",IF(LOWER('Capacity summary'!AL136)="x",$BI17*AL17,VALUE('Capacity summary'!AL136)),0),AL17*$BI17),AL17*$BI17),0)</f>
        <v>0</v>
      </c>
      <c r="CP17" s="312">
        <f ca="1">IF($BI17&lt;&gt;"",IF('Capacity summary'!$D$14="Yes",IF(COUNTBLANK('Capacity summary'!$H136:$BG136)&lt;52,IF('Capacity summary'!AM136&lt;&gt;"",IF(LOWER('Capacity summary'!AM136)="x",$BI17*AM17,VALUE('Capacity summary'!AM136)),0),AM17*$BI17),AM17*$BI17),0)</f>
        <v>0</v>
      </c>
      <c r="CQ17" s="312">
        <f ca="1">IF($BI17&lt;&gt;"",IF('Capacity summary'!$D$14="Yes",IF(COUNTBLANK('Capacity summary'!$H136:$BG136)&lt;52,IF('Capacity summary'!AN136&lt;&gt;"",IF(LOWER('Capacity summary'!AN136)="x",$BI17*AN17,VALUE('Capacity summary'!AN136)),0),AN17*$BI17),AN17*$BI17),0)</f>
        <v>0</v>
      </c>
      <c r="CR17" s="312">
        <f ca="1">IF($BI17&lt;&gt;"",IF('Capacity summary'!$D$14="Yes",IF(COUNTBLANK('Capacity summary'!$H136:$BG136)&lt;52,IF('Capacity summary'!AO136&lt;&gt;"",IF(LOWER('Capacity summary'!AO136)="x",$BI17*AO17,VALUE('Capacity summary'!AO136)),0),AO17*$BI17),AO17*$BI17),0)</f>
        <v>0</v>
      </c>
      <c r="CS17" s="312">
        <f ca="1">IF($BI17&lt;&gt;"",IF('Capacity summary'!$D$14="Yes",IF(COUNTBLANK('Capacity summary'!$H136:$BG136)&lt;52,IF('Capacity summary'!AP136&lt;&gt;"",IF(LOWER('Capacity summary'!AP136)="x",$BI17*AP17,VALUE('Capacity summary'!AP136)),0),AP17*$BI17),AP17*$BI17),0)</f>
        <v>0</v>
      </c>
      <c r="CT17" s="312">
        <f ca="1">IF($BI17&lt;&gt;"",IF('Capacity summary'!$D$14="Yes",IF(COUNTBLANK('Capacity summary'!$H136:$BG136)&lt;52,IF('Capacity summary'!AQ136&lt;&gt;"",IF(LOWER('Capacity summary'!AQ136)="x",$BI17*AQ17,VALUE('Capacity summary'!AQ136)),0),AQ17*$BI17),AQ17*$BI17),0)</f>
        <v>0</v>
      </c>
      <c r="CU17" s="312">
        <f ca="1">IF($BI17&lt;&gt;"",IF('Capacity summary'!$D$14="Yes",IF(COUNTBLANK('Capacity summary'!$H136:$BG136)&lt;52,IF('Capacity summary'!AR136&lt;&gt;"",IF(LOWER('Capacity summary'!AR136)="x",$BI17*AR17,VALUE('Capacity summary'!AR136)),0),AR17*$BI17),AR17*$BI17),0)</f>
        <v>0</v>
      </c>
      <c r="CV17" s="312">
        <f ca="1">IF($BI17&lt;&gt;"",IF('Capacity summary'!$D$14="Yes",IF(COUNTBLANK('Capacity summary'!$H136:$BG136)&lt;52,IF('Capacity summary'!AS136&lt;&gt;"",IF(LOWER('Capacity summary'!AS136)="x",$BI17*AS17,VALUE('Capacity summary'!AS136)),0),AS17*$BI17),AS17*$BI17),0)</f>
        <v>0</v>
      </c>
      <c r="CW17" s="312">
        <f ca="1">IF($BI17&lt;&gt;"",IF('Capacity summary'!$D$14="Yes",IF(COUNTBLANK('Capacity summary'!$H136:$BG136)&lt;52,IF('Capacity summary'!AT136&lt;&gt;"",IF(LOWER('Capacity summary'!AT136)="x",$BI17*AT17,VALUE('Capacity summary'!AT136)),0),AT17*$BI17),AT17*$BI17),0)</f>
        <v>0</v>
      </c>
      <c r="CX17" s="312">
        <f ca="1">IF($BI17&lt;&gt;"",IF('Capacity summary'!$D$14="Yes",IF(COUNTBLANK('Capacity summary'!$H136:$BG136)&lt;52,IF('Capacity summary'!AU136&lt;&gt;"",IF(LOWER('Capacity summary'!AU136)="x",$BI17*AU17,VALUE('Capacity summary'!AU136)),0),AU17*$BI17),AU17*$BI17),0)</f>
        <v>0</v>
      </c>
      <c r="CY17" s="312">
        <f ca="1">IF($BI17&lt;&gt;"",IF('Capacity summary'!$D$14="Yes",IF(COUNTBLANK('Capacity summary'!$H136:$BG136)&lt;52,IF('Capacity summary'!AV136&lt;&gt;"",IF(LOWER('Capacity summary'!AV136)="x",$BI17*AV17,VALUE('Capacity summary'!AV136)),0),AV17*$BI17),AV17*$BI17),0)</f>
        <v>0</v>
      </c>
      <c r="CZ17" s="312">
        <f ca="1">IF($BI17&lt;&gt;"",IF('Capacity summary'!$D$14="Yes",IF(COUNTBLANK('Capacity summary'!$H136:$BG136)&lt;52,IF('Capacity summary'!AW136&lt;&gt;"",IF(LOWER('Capacity summary'!AW136)="x",$BI17*AW17,VALUE('Capacity summary'!AW136)),0),AW17*$BI17),AW17*$BI17),0)</f>
        <v>0</v>
      </c>
      <c r="DA17" s="312">
        <f ca="1">IF($BI17&lt;&gt;"",IF('Capacity summary'!$D$14="Yes",IF(COUNTBLANK('Capacity summary'!$H136:$BG136)&lt;52,IF('Capacity summary'!AX136&lt;&gt;"",IF(LOWER('Capacity summary'!AX136)="x",$BI17*AX17,VALUE('Capacity summary'!AX136)),0),AX17*$BI17),AX17*$BI17),0)</f>
        <v>0</v>
      </c>
      <c r="DB17" s="312">
        <f ca="1">IF($BI17&lt;&gt;"",IF('Capacity summary'!$D$14="Yes",IF(COUNTBLANK('Capacity summary'!$H136:$BG136)&lt;52,IF('Capacity summary'!AY136&lt;&gt;"",IF(LOWER('Capacity summary'!AY136)="x",$BI17*AY17,VALUE('Capacity summary'!AY136)),0),AY17*$BI17),AY17*$BI17),0)</f>
        <v>0</v>
      </c>
      <c r="DC17" s="312">
        <f ca="1">IF($BI17&lt;&gt;"",IF('Capacity summary'!$D$14="Yes",IF(COUNTBLANK('Capacity summary'!$H136:$BG136)&lt;52,IF('Capacity summary'!AZ136&lt;&gt;"",IF(LOWER('Capacity summary'!AZ136)="x",$BI17*AZ17,VALUE('Capacity summary'!AZ136)),0),AZ17*$BI17),AZ17*$BI17),0)</f>
        <v>0</v>
      </c>
      <c r="DD17" s="312">
        <f ca="1">IF($BI17&lt;&gt;"",IF('Capacity summary'!$D$14="Yes",IF(COUNTBLANK('Capacity summary'!$H136:$BG136)&lt;52,IF('Capacity summary'!BA136&lt;&gt;"",IF(LOWER('Capacity summary'!BA136)="x",$BI17*BA17,VALUE('Capacity summary'!BA136)),0),BA17*$BI17),BA17*$BI17),0)</f>
        <v>0</v>
      </c>
      <c r="DE17" s="312">
        <f ca="1">IF($BI17&lt;&gt;"",IF('Capacity summary'!$D$14="Yes",IF(COUNTBLANK('Capacity summary'!$H136:$BG136)&lt;52,IF('Capacity summary'!BB136&lt;&gt;"",IF(LOWER('Capacity summary'!BB136)="x",$BI17*BB17,VALUE('Capacity summary'!BB136)),0),BB17*$BI17),BB17*$BI17),0)</f>
        <v>0</v>
      </c>
      <c r="DF17" s="312">
        <f ca="1">IF($BI17&lt;&gt;"",IF('Capacity summary'!$D$14="Yes",IF(COUNTBLANK('Capacity summary'!$H136:$BG136)&lt;52,IF('Capacity summary'!BC136&lt;&gt;"",IF(LOWER('Capacity summary'!BC136)="x",$BI17*BC17,VALUE('Capacity summary'!BC136)),0),BC17*$BI17),BC17*$BI17),0)</f>
        <v>0</v>
      </c>
      <c r="DG17" s="312">
        <f ca="1">IF($BI17&lt;&gt;"",IF('Capacity summary'!$D$14="Yes",IF(COUNTBLANK('Capacity summary'!$H136:$BG136)&lt;52,IF('Capacity summary'!BD136&lt;&gt;"",IF(LOWER('Capacity summary'!BD136)="x",$BI17*BD17,VALUE('Capacity summary'!BD136)),0),BD17*$BI17),BD17*$BI17),0)</f>
        <v>0</v>
      </c>
      <c r="DH17" s="312">
        <f ca="1">IF($BI17&lt;&gt;"",IF('Capacity summary'!$D$14="Yes",IF(COUNTBLANK('Capacity summary'!$H136:$BG136)&lt;52,IF('Capacity summary'!BE136&lt;&gt;"",IF(LOWER('Capacity summary'!BE136)="x",$BI17*BE17,VALUE('Capacity summary'!BE136)),0),BE17*$BI17),BE17*$BI17),0)</f>
        <v>0</v>
      </c>
      <c r="DI17" s="312">
        <f ca="1">IF($BI17&lt;&gt;"",IF('Capacity summary'!$D$14="Yes",IF(COUNTBLANK('Capacity summary'!$H136:$BG136)&lt;52,IF('Capacity summary'!BF136&lt;&gt;"",IF(LOWER('Capacity summary'!BF136)="x",$BI17*BF17,VALUE('Capacity summary'!BF136)),0),BF17*$BI17),BF17*$BI17),0)</f>
        <v>0</v>
      </c>
      <c r="DJ17" s="312">
        <f ca="1">IF($BI17&lt;&gt;"",IF('Capacity summary'!$D$14="Yes",IF(COUNTBLANK('Capacity summary'!$H136:$BG136)&lt;52,IF('Capacity summary'!BG136&lt;&gt;"",IF(LOWER('Capacity summary'!BG136)="x",$BI17*BG17,VALUE('Capacity summary'!BG136)),0),BG17*$BI17),BG17*$BI17),0)</f>
        <v>0</v>
      </c>
      <c r="DK17" s="136">
        <f t="shared" ca="1" si="2"/>
        <v>0</v>
      </c>
      <c r="DL17" s="312">
        <f>Capacity!H29</f>
        <v>0</v>
      </c>
      <c r="DP17" s="5"/>
    </row>
    <row r="18" spans="1:120" x14ac:dyDescent="0.25">
      <c r="A18" s="67">
        <f>IF(Capacity!L30='Capacity summary'!BI137,1,0)</f>
        <v>1</v>
      </c>
      <c r="B18" s="67">
        <f>IF(Capacity!V30='Capacity summary'!BI37,1,0)</f>
        <v>1</v>
      </c>
      <c r="C18" s="67" t="str">
        <f>ROW(A14)&amp;". "&amp;Capacity!B30</f>
        <v>14. c</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 ca="1">IF(ROW(C14)&lt;=Capacity!$A$16,IF('Capacity summary'!$D$14="No",SUM(H18:BG18),'Capacity summary'!$E137),0)</f>
        <v>52</v>
      </c>
      <c r="BI18" s="5">
        <f ca="1">IF(BH18&gt;0,IF(BH18&lt;Capacity!E30,Capacity!F30,Capacity!H30/'Capacity calculation (hide)'!BH18),"")</f>
        <v>0</v>
      </c>
      <c r="BK18" s="312">
        <f ca="1">IF($BI18&lt;&gt;"",IF('Capacity summary'!$D$14="Yes",IF(COUNTBLANK('Capacity summary'!$H137:$BG137)&lt;52,IF('Capacity summary'!H137&lt;&gt;"",IF(LOWER('Capacity summary'!H137)="x",$BI18*H18,VALUE('Capacity summary'!H137)),0),H18*$BI18),H18*$BI18),0)</f>
        <v>0</v>
      </c>
      <c r="BL18" s="312">
        <f ca="1">IF($BI18&lt;&gt;"",IF('Capacity summary'!$D$14="Yes",IF(COUNTBLANK('Capacity summary'!$H137:$BG137)&lt;52,IF('Capacity summary'!I137&lt;&gt;"",IF(LOWER('Capacity summary'!I137)="x",$BI18*I18,VALUE('Capacity summary'!I137)),0),I18*$BI18),I18*$BI18),0)</f>
        <v>0</v>
      </c>
      <c r="BM18" s="312">
        <f ca="1">IF($BI18&lt;&gt;"",IF('Capacity summary'!$D$14="Yes",IF(COUNTBLANK('Capacity summary'!$H137:$BG137)&lt;52,IF('Capacity summary'!J137&lt;&gt;"",IF(LOWER('Capacity summary'!J137)="x",$BI18*J18,VALUE('Capacity summary'!J137)),0),J18*$BI18),J18*$BI18),0)</f>
        <v>0</v>
      </c>
      <c r="BN18" s="312">
        <f ca="1">IF($BI18&lt;&gt;"",IF('Capacity summary'!$D$14="Yes",IF(COUNTBLANK('Capacity summary'!$H137:$BG137)&lt;52,IF('Capacity summary'!K137&lt;&gt;"",IF(LOWER('Capacity summary'!K137)="x",$BI18*K18,VALUE('Capacity summary'!K137)),0),K18*$BI18),K18*$BI18),0)</f>
        <v>0</v>
      </c>
      <c r="BO18" s="312">
        <f ca="1">IF($BI18&lt;&gt;"",IF('Capacity summary'!$D$14="Yes",IF(COUNTBLANK('Capacity summary'!$H137:$BG137)&lt;52,IF('Capacity summary'!L137&lt;&gt;"",IF(LOWER('Capacity summary'!L137)="x",$BI18*L18,VALUE('Capacity summary'!L137)),0),L18*$BI18),L18*$BI18),0)</f>
        <v>0</v>
      </c>
      <c r="BP18" s="312">
        <f ca="1">IF($BI18&lt;&gt;"",IF('Capacity summary'!$D$14="Yes",IF(COUNTBLANK('Capacity summary'!$H137:$BG137)&lt;52,IF('Capacity summary'!M137&lt;&gt;"",IF(LOWER('Capacity summary'!M137)="x",$BI18*M18,VALUE('Capacity summary'!M137)),0),M18*$BI18),M18*$BI18),0)</f>
        <v>0</v>
      </c>
      <c r="BQ18" s="312">
        <f ca="1">IF($BI18&lt;&gt;"",IF('Capacity summary'!$D$14="Yes",IF(COUNTBLANK('Capacity summary'!$H137:$BG137)&lt;52,IF('Capacity summary'!N137&lt;&gt;"",IF(LOWER('Capacity summary'!N137)="x",$BI18*N18,VALUE('Capacity summary'!N137)),0),N18*$BI18),N18*$BI18),0)</f>
        <v>0</v>
      </c>
      <c r="BR18" s="312">
        <f ca="1">IF($BI18&lt;&gt;"",IF('Capacity summary'!$D$14="Yes",IF(COUNTBLANK('Capacity summary'!$H137:$BG137)&lt;52,IF('Capacity summary'!O137&lt;&gt;"",IF(LOWER('Capacity summary'!O137)="x",$BI18*O18,VALUE('Capacity summary'!O137)),0),O18*$BI18),O18*$BI18),0)</f>
        <v>0</v>
      </c>
      <c r="BS18" s="312">
        <f ca="1">IF($BI18&lt;&gt;"",IF('Capacity summary'!$D$14="Yes",IF(COUNTBLANK('Capacity summary'!$H137:$BG137)&lt;52,IF('Capacity summary'!P137&lt;&gt;"",IF(LOWER('Capacity summary'!P137)="x",$BI18*P18,VALUE('Capacity summary'!P137)),0),P18*$BI18),P18*$BI18),0)</f>
        <v>0</v>
      </c>
      <c r="BT18" s="312">
        <f ca="1">IF($BI18&lt;&gt;"",IF('Capacity summary'!$D$14="Yes",IF(COUNTBLANK('Capacity summary'!$H137:$BG137)&lt;52,IF('Capacity summary'!Q137&lt;&gt;"",IF(LOWER('Capacity summary'!Q137)="x",$BI18*Q18,VALUE('Capacity summary'!Q137)),0),Q18*$BI18),Q18*$BI18),0)</f>
        <v>0</v>
      </c>
      <c r="BU18" s="312">
        <f ca="1">IF($BI18&lt;&gt;"",IF('Capacity summary'!$D$14="Yes",IF(COUNTBLANK('Capacity summary'!$H137:$BG137)&lt;52,IF('Capacity summary'!R137&lt;&gt;"",IF(LOWER('Capacity summary'!R137)="x",$BI18*R18,VALUE('Capacity summary'!R137)),0),R18*$BI18),R18*$BI18),0)</f>
        <v>0</v>
      </c>
      <c r="BV18" s="312">
        <f ca="1">IF($BI18&lt;&gt;"",IF('Capacity summary'!$D$14="Yes",IF(COUNTBLANK('Capacity summary'!$H137:$BG137)&lt;52,IF('Capacity summary'!S137&lt;&gt;"",IF(LOWER('Capacity summary'!S137)="x",$BI18*S18,VALUE('Capacity summary'!S137)),0),S18*$BI18),S18*$BI18),0)</f>
        <v>0</v>
      </c>
      <c r="BW18" s="312">
        <f ca="1">IF($BI18&lt;&gt;"",IF('Capacity summary'!$D$14="Yes",IF(COUNTBLANK('Capacity summary'!$H137:$BG137)&lt;52,IF('Capacity summary'!T137&lt;&gt;"",IF(LOWER('Capacity summary'!T137)="x",$BI18*T18,VALUE('Capacity summary'!T137)),0),T18*$BI18),T18*$BI18),0)</f>
        <v>0</v>
      </c>
      <c r="BX18" s="312">
        <f ca="1">IF($BI18&lt;&gt;"",IF('Capacity summary'!$D$14="Yes",IF(COUNTBLANK('Capacity summary'!$H137:$BG137)&lt;52,IF('Capacity summary'!U137&lt;&gt;"",IF(LOWER('Capacity summary'!U137)="x",$BI18*U18,VALUE('Capacity summary'!U137)),0),U18*$BI18),U18*$BI18),0)</f>
        <v>0</v>
      </c>
      <c r="BY18" s="312">
        <f ca="1">IF($BI18&lt;&gt;"",IF('Capacity summary'!$D$14="Yes",IF(COUNTBLANK('Capacity summary'!$H137:$BG137)&lt;52,IF('Capacity summary'!V137&lt;&gt;"",IF(LOWER('Capacity summary'!V137)="x",$BI18*V18,VALUE('Capacity summary'!V137)),0),V18*$BI18),V18*$BI18),0)</f>
        <v>0</v>
      </c>
      <c r="BZ18" s="312">
        <f ca="1">IF($BI18&lt;&gt;"",IF('Capacity summary'!$D$14="Yes",IF(COUNTBLANK('Capacity summary'!$H137:$BG137)&lt;52,IF('Capacity summary'!W137&lt;&gt;"",IF(LOWER('Capacity summary'!W137)="x",$BI18*W18,VALUE('Capacity summary'!W137)),0),W18*$BI18),W18*$BI18),0)</f>
        <v>0</v>
      </c>
      <c r="CA18" s="312">
        <f ca="1">IF($BI18&lt;&gt;"",IF('Capacity summary'!$D$14="Yes",IF(COUNTBLANK('Capacity summary'!$H137:$BG137)&lt;52,IF('Capacity summary'!X137&lt;&gt;"",IF(LOWER('Capacity summary'!X137)="x",$BI18*X18,VALUE('Capacity summary'!X137)),0),X18*$BI18),X18*$BI18),0)</f>
        <v>0</v>
      </c>
      <c r="CB18" s="312">
        <f ca="1">IF($BI18&lt;&gt;"",IF('Capacity summary'!$D$14="Yes",IF(COUNTBLANK('Capacity summary'!$H137:$BG137)&lt;52,IF('Capacity summary'!Y137&lt;&gt;"",IF(LOWER('Capacity summary'!Y137)="x",$BI18*Y18,VALUE('Capacity summary'!Y137)),0),Y18*$BI18),Y18*$BI18),0)</f>
        <v>0</v>
      </c>
      <c r="CC18" s="312">
        <f ca="1">IF($BI18&lt;&gt;"",IF('Capacity summary'!$D$14="Yes",IF(COUNTBLANK('Capacity summary'!$H137:$BG137)&lt;52,IF('Capacity summary'!Z137&lt;&gt;"",IF(LOWER('Capacity summary'!Z137)="x",$BI18*Z18,VALUE('Capacity summary'!Z137)),0),Z18*$BI18),Z18*$BI18),0)</f>
        <v>0</v>
      </c>
      <c r="CD18" s="312">
        <f ca="1">IF($BI18&lt;&gt;"",IF('Capacity summary'!$D$14="Yes",IF(COUNTBLANK('Capacity summary'!$H137:$BG137)&lt;52,IF('Capacity summary'!AA137&lt;&gt;"",IF(LOWER('Capacity summary'!AA137)="x",$BI18*AA18,VALUE('Capacity summary'!AA137)),0),AA18*$BI18),AA18*$BI18),0)</f>
        <v>0</v>
      </c>
      <c r="CE18" s="312">
        <f ca="1">IF($BI18&lt;&gt;"",IF('Capacity summary'!$D$14="Yes",IF(COUNTBLANK('Capacity summary'!$H137:$BG137)&lt;52,IF('Capacity summary'!AB137&lt;&gt;"",IF(LOWER('Capacity summary'!AB137)="x",$BI18*AB18,VALUE('Capacity summary'!AB137)),0),AB18*$BI18),AB18*$BI18),0)</f>
        <v>0</v>
      </c>
      <c r="CF18" s="312">
        <f ca="1">IF($BI18&lt;&gt;"",IF('Capacity summary'!$D$14="Yes",IF(COUNTBLANK('Capacity summary'!$H137:$BG137)&lt;52,IF('Capacity summary'!AC137&lt;&gt;"",IF(LOWER('Capacity summary'!AC137)="x",$BI18*AC18,VALUE('Capacity summary'!AC137)),0),AC18*$BI18),AC18*$BI18),0)</f>
        <v>0</v>
      </c>
      <c r="CG18" s="312">
        <f ca="1">IF($BI18&lt;&gt;"",IF('Capacity summary'!$D$14="Yes",IF(COUNTBLANK('Capacity summary'!$H137:$BG137)&lt;52,IF('Capacity summary'!AD137&lt;&gt;"",IF(LOWER('Capacity summary'!AD137)="x",$BI18*AD18,VALUE('Capacity summary'!AD137)),0),AD18*$BI18),AD18*$BI18),0)</f>
        <v>0</v>
      </c>
      <c r="CH18" s="312">
        <f ca="1">IF($BI18&lt;&gt;"",IF('Capacity summary'!$D$14="Yes",IF(COUNTBLANK('Capacity summary'!$H137:$BG137)&lt;52,IF('Capacity summary'!AE137&lt;&gt;"",IF(LOWER('Capacity summary'!AE137)="x",$BI18*AE18,VALUE('Capacity summary'!AE137)),0),AE18*$BI18),AE18*$BI18),0)</f>
        <v>0</v>
      </c>
      <c r="CI18" s="312">
        <f ca="1">IF($BI18&lt;&gt;"",IF('Capacity summary'!$D$14="Yes",IF(COUNTBLANK('Capacity summary'!$H137:$BG137)&lt;52,IF('Capacity summary'!AF137&lt;&gt;"",IF(LOWER('Capacity summary'!AF137)="x",$BI18*AF18,VALUE('Capacity summary'!AF137)),0),AF18*$BI18),AF18*$BI18),0)</f>
        <v>0</v>
      </c>
      <c r="CJ18" s="312">
        <f ca="1">IF($BI18&lt;&gt;"",IF('Capacity summary'!$D$14="Yes",IF(COUNTBLANK('Capacity summary'!$H137:$BG137)&lt;52,IF('Capacity summary'!AG137&lt;&gt;"",IF(LOWER('Capacity summary'!AG137)="x",$BI18*AG18,VALUE('Capacity summary'!AG137)),0),AG18*$BI18),AG18*$BI18),0)</f>
        <v>0</v>
      </c>
      <c r="CK18" s="312">
        <f ca="1">IF($BI18&lt;&gt;"",IF('Capacity summary'!$D$14="Yes",IF(COUNTBLANK('Capacity summary'!$H137:$BG137)&lt;52,IF('Capacity summary'!AH137&lt;&gt;"",IF(LOWER('Capacity summary'!AH137)="x",$BI18*AH18,VALUE('Capacity summary'!AH137)),0),AH18*$BI18),AH18*$BI18),0)</f>
        <v>0</v>
      </c>
      <c r="CL18" s="312">
        <f ca="1">IF($BI18&lt;&gt;"",IF('Capacity summary'!$D$14="Yes",IF(COUNTBLANK('Capacity summary'!$H137:$BG137)&lt;52,IF('Capacity summary'!AI137&lt;&gt;"",IF(LOWER('Capacity summary'!AI137)="x",$BI18*AI18,VALUE('Capacity summary'!AI137)),0),AI18*$BI18),AI18*$BI18),0)</f>
        <v>0</v>
      </c>
      <c r="CM18" s="312">
        <f ca="1">IF($BI18&lt;&gt;"",IF('Capacity summary'!$D$14="Yes",IF(COUNTBLANK('Capacity summary'!$H137:$BG137)&lt;52,IF('Capacity summary'!AJ137&lt;&gt;"",IF(LOWER('Capacity summary'!AJ137)="x",$BI18*AJ18,VALUE('Capacity summary'!AJ137)),0),AJ18*$BI18),AJ18*$BI18),0)</f>
        <v>0</v>
      </c>
      <c r="CN18" s="312">
        <f ca="1">IF($BI18&lt;&gt;"",IF('Capacity summary'!$D$14="Yes",IF(COUNTBLANK('Capacity summary'!$H137:$BG137)&lt;52,IF('Capacity summary'!AK137&lt;&gt;"",IF(LOWER('Capacity summary'!AK137)="x",$BI18*AK18,VALUE('Capacity summary'!AK137)),0),AK18*$BI18),AK18*$BI18),0)</f>
        <v>0</v>
      </c>
      <c r="CO18" s="312">
        <f ca="1">IF($BI18&lt;&gt;"",IF('Capacity summary'!$D$14="Yes",IF(COUNTBLANK('Capacity summary'!$H137:$BG137)&lt;52,IF('Capacity summary'!AL137&lt;&gt;"",IF(LOWER('Capacity summary'!AL137)="x",$BI18*AL18,VALUE('Capacity summary'!AL137)),0),AL18*$BI18),AL18*$BI18),0)</f>
        <v>0</v>
      </c>
      <c r="CP18" s="312">
        <f ca="1">IF($BI18&lt;&gt;"",IF('Capacity summary'!$D$14="Yes",IF(COUNTBLANK('Capacity summary'!$H137:$BG137)&lt;52,IF('Capacity summary'!AM137&lt;&gt;"",IF(LOWER('Capacity summary'!AM137)="x",$BI18*AM18,VALUE('Capacity summary'!AM137)),0),AM18*$BI18),AM18*$BI18),0)</f>
        <v>0</v>
      </c>
      <c r="CQ18" s="312">
        <f ca="1">IF($BI18&lt;&gt;"",IF('Capacity summary'!$D$14="Yes",IF(COUNTBLANK('Capacity summary'!$H137:$BG137)&lt;52,IF('Capacity summary'!AN137&lt;&gt;"",IF(LOWER('Capacity summary'!AN137)="x",$BI18*AN18,VALUE('Capacity summary'!AN137)),0),AN18*$BI18),AN18*$BI18),0)</f>
        <v>0</v>
      </c>
      <c r="CR18" s="312">
        <f ca="1">IF($BI18&lt;&gt;"",IF('Capacity summary'!$D$14="Yes",IF(COUNTBLANK('Capacity summary'!$H137:$BG137)&lt;52,IF('Capacity summary'!AO137&lt;&gt;"",IF(LOWER('Capacity summary'!AO137)="x",$BI18*AO18,VALUE('Capacity summary'!AO137)),0),AO18*$BI18),AO18*$BI18),0)</f>
        <v>0</v>
      </c>
      <c r="CS18" s="312">
        <f ca="1">IF($BI18&lt;&gt;"",IF('Capacity summary'!$D$14="Yes",IF(COUNTBLANK('Capacity summary'!$H137:$BG137)&lt;52,IF('Capacity summary'!AP137&lt;&gt;"",IF(LOWER('Capacity summary'!AP137)="x",$BI18*AP18,VALUE('Capacity summary'!AP137)),0),AP18*$BI18),AP18*$BI18),0)</f>
        <v>0</v>
      </c>
      <c r="CT18" s="312">
        <f ca="1">IF($BI18&lt;&gt;"",IF('Capacity summary'!$D$14="Yes",IF(COUNTBLANK('Capacity summary'!$H137:$BG137)&lt;52,IF('Capacity summary'!AQ137&lt;&gt;"",IF(LOWER('Capacity summary'!AQ137)="x",$BI18*AQ18,VALUE('Capacity summary'!AQ137)),0),AQ18*$BI18),AQ18*$BI18),0)</f>
        <v>0</v>
      </c>
      <c r="CU18" s="312">
        <f ca="1">IF($BI18&lt;&gt;"",IF('Capacity summary'!$D$14="Yes",IF(COUNTBLANK('Capacity summary'!$H137:$BG137)&lt;52,IF('Capacity summary'!AR137&lt;&gt;"",IF(LOWER('Capacity summary'!AR137)="x",$BI18*AR18,VALUE('Capacity summary'!AR137)),0),AR18*$BI18),AR18*$BI18),0)</f>
        <v>0</v>
      </c>
      <c r="CV18" s="312">
        <f ca="1">IF($BI18&lt;&gt;"",IF('Capacity summary'!$D$14="Yes",IF(COUNTBLANK('Capacity summary'!$H137:$BG137)&lt;52,IF('Capacity summary'!AS137&lt;&gt;"",IF(LOWER('Capacity summary'!AS137)="x",$BI18*AS18,VALUE('Capacity summary'!AS137)),0),AS18*$BI18),AS18*$BI18),0)</f>
        <v>0</v>
      </c>
      <c r="CW18" s="312">
        <f ca="1">IF($BI18&lt;&gt;"",IF('Capacity summary'!$D$14="Yes",IF(COUNTBLANK('Capacity summary'!$H137:$BG137)&lt;52,IF('Capacity summary'!AT137&lt;&gt;"",IF(LOWER('Capacity summary'!AT137)="x",$BI18*AT18,VALUE('Capacity summary'!AT137)),0),AT18*$BI18),AT18*$BI18),0)</f>
        <v>0</v>
      </c>
      <c r="CX18" s="312">
        <f ca="1">IF($BI18&lt;&gt;"",IF('Capacity summary'!$D$14="Yes",IF(COUNTBLANK('Capacity summary'!$H137:$BG137)&lt;52,IF('Capacity summary'!AU137&lt;&gt;"",IF(LOWER('Capacity summary'!AU137)="x",$BI18*AU18,VALUE('Capacity summary'!AU137)),0),AU18*$BI18),AU18*$BI18),0)</f>
        <v>0</v>
      </c>
      <c r="CY18" s="312">
        <f ca="1">IF($BI18&lt;&gt;"",IF('Capacity summary'!$D$14="Yes",IF(COUNTBLANK('Capacity summary'!$H137:$BG137)&lt;52,IF('Capacity summary'!AV137&lt;&gt;"",IF(LOWER('Capacity summary'!AV137)="x",$BI18*AV18,VALUE('Capacity summary'!AV137)),0),AV18*$BI18),AV18*$BI18),0)</f>
        <v>0</v>
      </c>
      <c r="CZ18" s="312">
        <f ca="1">IF($BI18&lt;&gt;"",IF('Capacity summary'!$D$14="Yes",IF(COUNTBLANK('Capacity summary'!$H137:$BG137)&lt;52,IF('Capacity summary'!AW137&lt;&gt;"",IF(LOWER('Capacity summary'!AW137)="x",$BI18*AW18,VALUE('Capacity summary'!AW137)),0),AW18*$BI18),AW18*$BI18),0)</f>
        <v>0</v>
      </c>
      <c r="DA18" s="312">
        <f ca="1">IF($BI18&lt;&gt;"",IF('Capacity summary'!$D$14="Yes",IF(COUNTBLANK('Capacity summary'!$H137:$BG137)&lt;52,IF('Capacity summary'!AX137&lt;&gt;"",IF(LOWER('Capacity summary'!AX137)="x",$BI18*AX18,VALUE('Capacity summary'!AX137)),0),AX18*$BI18),AX18*$BI18),0)</f>
        <v>0</v>
      </c>
      <c r="DB18" s="312">
        <f ca="1">IF($BI18&lt;&gt;"",IF('Capacity summary'!$D$14="Yes",IF(COUNTBLANK('Capacity summary'!$H137:$BG137)&lt;52,IF('Capacity summary'!AY137&lt;&gt;"",IF(LOWER('Capacity summary'!AY137)="x",$BI18*AY18,VALUE('Capacity summary'!AY137)),0),AY18*$BI18),AY18*$BI18),0)</f>
        <v>0</v>
      </c>
      <c r="DC18" s="312">
        <f ca="1">IF($BI18&lt;&gt;"",IF('Capacity summary'!$D$14="Yes",IF(COUNTBLANK('Capacity summary'!$H137:$BG137)&lt;52,IF('Capacity summary'!AZ137&lt;&gt;"",IF(LOWER('Capacity summary'!AZ137)="x",$BI18*AZ18,VALUE('Capacity summary'!AZ137)),0),AZ18*$BI18),AZ18*$BI18),0)</f>
        <v>0</v>
      </c>
      <c r="DD18" s="312">
        <f ca="1">IF($BI18&lt;&gt;"",IF('Capacity summary'!$D$14="Yes",IF(COUNTBLANK('Capacity summary'!$H137:$BG137)&lt;52,IF('Capacity summary'!BA137&lt;&gt;"",IF(LOWER('Capacity summary'!BA137)="x",$BI18*BA18,VALUE('Capacity summary'!BA137)),0),BA18*$BI18),BA18*$BI18),0)</f>
        <v>0</v>
      </c>
      <c r="DE18" s="312">
        <f ca="1">IF($BI18&lt;&gt;"",IF('Capacity summary'!$D$14="Yes",IF(COUNTBLANK('Capacity summary'!$H137:$BG137)&lt;52,IF('Capacity summary'!BB137&lt;&gt;"",IF(LOWER('Capacity summary'!BB137)="x",$BI18*BB18,VALUE('Capacity summary'!BB137)),0),BB18*$BI18),BB18*$BI18),0)</f>
        <v>0</v>
      </c>
      <c r="DF18" s="312">
        <f ca="1">IF($BI18&lt;&gt;"",IF('Capacity summary'!$D$14="Yes",IF(COUNTBLANK('Capacity summary'!$H137:$BG137)&lt;52,IF('Capacity summary'!BC137&lt;&gt;"",IF(LOWER('Capacity summary'!BC137)="x",$BI18*BC18,VALUE('Capacity summary'!BC137)),0),BC18*$BI18),BC18*$BI18),0)</f>
        <v>0</v>
      </c>
      <c r="DG18" s="312">
        <f ca="1">IF($BI18&lt;&gt;"",IF('Capacity summary'!$D$14="Yes",IF(COUNTBLANK('Capacity summary'!$H137:$BG137)&lt;52,IF('Capacity summary'!BD137&lt;&gt;"",IF(LOWER('Capacity summary'!BD137)="x",$BI18*BD18,VALUE('Capacity summary'!BD137)),0),BD18*$BI18),BD18*$BI18),0)</f>
        <v>0</v>
      </c>
      <c r="DH18" s="312">
        <f ca="1">IF($BI18&lt;&gt;"",IF('Capacity summary'!$D$14="Yes",IF(COUNTBLANK('Capacity summary'!$H137:$BG137)&lt;52,IF('Capacity summary'!BE137&lt;&gt;"",IF(LOWER('Capacity summary'!BE137)="x",$BI18*BE18,VALUE('Capacity summary'!BE137)),0),BE18*$BI18),BE18*$BI18),0)</f>
        <v>0</v>
      </c>
      <c r="DI18" s="312">
        <f ca="1">IF($BI18&lt;&gt;"",IF('Capacity summary'!$D$14="Yes",IF(COUNTBLANK('Capacity summary'!$H137:$BG137)&lt;52,IF('Capacity summary'!BF137&lt;&gt;"",IF(LOWER('Capacity summary'!BF137)="x",$BI18*BF18,VALUE('Capacity summary'!BF137)),0),BF18*$BI18),BF18*$BI18),0)</f>
        <v>0</v>
      </c>
      <c r="DJ18" s="312">
        <f ca="1">IF($BI18&lt;&gt;"",IF('Capacity summary'!$D$14="Yes",IF(COUNTBLANK('Capacity summary'!$H137:$BG137)&lt;52,IF('Capacity summary'!BG137&lt;&gt;"",IF(LOWER('Capacity summary'!BG137)="x",$BI18*BG18,VALUE('Capacity summary'!BG137)),0),BG18*$BI18),BG18*$BI18),0)</f>
        <v>0</v>
      </c>
      <c r="DK18" s="136">
        <f t="shared" ca="1" si="2"/>
        <v>0</v>
      </c>
      <c r="DL18" s="312">
        <f>Capacity!H30</f>
        <v>0</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0</v>
      </c>
      <c r="BL111" s="5">
        <f t="shared" ref="BL111:DJ111" ca="1" si="5">SUM(BL112:BL211)</f>
        <v>0</v>
      </c>
      <c r="BM111" s="5">
        <f t="shared" ca="1" si="5"/>
        <v>0</v>
      </c>
      <c r="BN111" s="5">
        <f t="shared" ca="1" si="5"/>
        <v>0</v>
      </c>
      <c r="BO111" s="5">
        <f t="shared" ca="1" si="5"/>
        <v>0</v>
      </c>
      <c r="BP111" s="5">
        <f t="shared" ca="1" si="5"/>
        <v>0</v>
      </c>
      <c r="BQ111" s="5">
        <f t="shared" ca="1" si="5"/>
        <v>0</v>
      </c>
      <c r="BR111" s="5">
        <f t="shared" ca="1" si="5"/>
        <v>0</v>
      </c>
      <c r="BS111" s="5">
        <f t="shared" ca="1" si="5"/>
        <v>0</v>
      </c>
      <c r="BT111" s="5">
        <f t="shared" ca="1" si="5"/>
        <v>0</v>
      </c>
      <c r="BU111" s="5">
        <f t="shared" ca="1" si="5"/>
        <v>0</v>
      </c>
      <c r="BV111" s="5">
        <f t="shared" ca="1" si="5"/>
        <v>0</v>
      </c>
      <c r="BW111" s="5">
        <f t="shared" ca="1" si="5"/>
        <v>0</v>
      </c>
      <c r="BX111" s="5">
        <f t="shared" ca="1" si="5"/>
        <v>0</v>
      </c>
      <c r="BY111" s="5">
        <f t="shared" ca="1" si="5"/>
        <v>0</v>
      </c>
      <c r="BZ111" s="5">
        <f t="shared" ca="1" si="5"/>
        <v>0</v>
      </c>
      <c r="CA111" s="5">
        <f t="shared" ca="1" si="5"/>
        <v>0</v>
      </c>
      <c r="CB111" s="5">
        <f t="shared" ca="1" si="5"/>
        <v>0</v>
      </c>
      <c r="CC111" s="5">
        <f t="shared" ca="1" si="5"/>
        <v>0</v>
      </c>
      <c r="CD111" s="5">
        <f t="shared" ca="1" si="5"/>
        <v>0</v>
      </c>
      <c r="CE111" s="5">
        <f t="shared" ca="1" si="5"/>
        <v>0</v>
      </c>
      <c r="CF111" s="5">
        <f t="shared" ca="1" si="5"/>
        <v>0</v>
      </c>
      <c r="CG111" s="5">
        <f t="shared" ca="1" si="5"/>
        <v>0</v>
      </c>
      <c r="CH111" s="5">
        <f t="shared" ca="1" si="5"/>
        <v>0</v>
      </c>
      <c r="CI111" s="5">
        <f t="shared" ca="1" si="5"/>
        <v>0</v>
      </c>
      <c r="CJ111" s="5">
        <f t="shared" ca="1" si="5"/>
        <v>0</v>
      </c>
      <c r="CK111" s="5">
        <f t="shared" ca="1" si="5"/>
        <v>0</v>
      </c>
      <c r="CL111" s="5">
        <f t="shared" ca="1" si="5"/>
        <v>0</v>
      </c>
      <c r="CM111" s="5">
        <f t="shared" ca="1" si="5"/>
        <v>0</v>
      </c>
      <c r="CN111" s="5">
        <f t="shared" ca="1" si="5"/>
        <v>0</v>
      </c>
      <c r="CO111" s="5">
        <f t="shared" ca="1" si="5"/>
        <v>0</v>
      </c>
      <c r="CP111" s="5">
        <f t="shared" ca="1" si="5"/>
        <v>0</v>
      </c>
      <c r="CQ111" s="5">
        <f t="shared" ca="1" si="5"/>
        <v>0</v>
      </c>
      <c r="CR111" s="5">
        <f t="shared" ca="1" si="5"/>
        <v>0</v>
      </c>
      <c r="CS111" s="5">
        <f t="shared" ca="1" si="5"/>
        <v>0</v>
      </c>
      <c r="CT111" s="5">
        <f t="shared" ca="1" si="5"/>
        <v>0</v>
      </c>
      <c r="CU111" s="5">
        <f t="shared" ca="1" si="5"/>
        <v>0</v>
      </c>
      <c r="CV111" s="5">
        <f t="shared" ca="1" si="5"/>
        <v>0</v>
      </c>
      <c r="CW111" s="5">
        <f t="shared" ca="1" si="5"/>
        <v>0</v>
      </c>
      <c r="CX111" s="5">
        <f t="shared" ca="1" si="5"/>
        <v>0</v>
      </c>
      <c r="CY111" s="5">
        <f t="shared" ca="1" si="5"/>
        <v>0</v>
      </c>
      <c r="CZ111" s="5">
        <f t="shared" ca="1" si="5"/>
        <v>0</v>
      </c>
      <c r="DA111" s="5">
        <f t="shared" ca="1" si="5"/>
        <v>0</v>
      </c>
      <c r="DB111" s="5">
        <f t="shared" ca="1" si="5"/>
        <v>0</v>
      </c>
      <c r="DC111" s="5">
        <f t="shared" ca="1" si="5"/>
        <v>0</v>
      </c>
      <c r="DD111" s="5">
        <f t="shared" ca="1" si="5"/>
        <v>0</v>
      </c>
      <c r="DE111" s="5">
        <f t="shared" ca="1" si="5"/>
        <v>0</v>
      </c>
      <c r="DF111" s="5">
        <f t="shared" ca="1" si="5"/>
        <v>0</v>
      </c>
      <c r="DG111" s="5">
        <f t="shared" ca="1" si="5"/>
        <v>0</v>
      </c>
      <c r="DH111" s="5">
        <f t="shared" ca="1" si="5"/>
        <v>0</v>
      </c>
      <c r="DI111" s="5">
        <f t="shared" ca="1" si="5"/>
        <v>0</v>
      </c>
      <c r="DJ111" s="5">
        <f t="shared" ca="1" si="5"/>
        <v>0</v>
      </c>
      <c r="DK111" s="5">
        <f ca="1">SUM(BK111:DJ111)</f>
        <v>0</v>
      </c>
    </row>
    <row r="112" spans="1:116" x14ac:dyDescent="0.25">
      <c r="C112" t="str">
        <f>ROW(A1)&amp;". "&amp;Capacity!N17</f>
        <v>1. Ad hoc clinic 1</v>
      </c>
      <c r="D112">
        <f>'Capacity setup'!C118</f>
        <v>0</v>
      </c>
      <c r="E112" s="67">
        <f>'Capacity setup'!D118</f>
        <v>0</v>
      </c>
      <c r="F112" s="67">
        <f>'Capacity setup'!E118</f>
        <v>0</v>
      </c>
      <c r="H112" s="67">
        <f>IF(LOWER(Capacity!$V17)="x",IF(AND(SUMIF(Capacity_Resource,$D112,'Critical resources (hide)'!U$6:U$105)+SUMIF(Capacity_Resource,$E112,'Critical resources (hide)'!U$6:U$105)+SUMIF(Capacity_Resource,$F112,'Critical resources (hide)'!U$6:U$105)&gt;0,$E$1=2),0,1),0)</f>
        <v>0</v>
      </c>
      <c r="I112" s="67">
        <f>IF(LOWER(Capacity!$V17)="x",IF(AND(SUMIF(Capacity_Resource,$D112,'Critical resources (hide)'!V$6:V$105)+SUMIF(Capacity_Resource,$E112,'Critical resources (hide)'!V$6:V$105)+SUMIF(Capacity_Resource,$F112,'Critical resources (hide)'!V$6:V$105)&gt;0,$E$1=2),0,1),0)</f>
        <v>0</v>
      </c>
      <c r="J112" s="67">
        <f>IF(LOWER(Capacity!$V17)="x",IF(AND(SUMIF(Capacity_Resource,$D112,'Critical resources (hide)'!W$6:W$105)+SUMIF(Capacity_Resource,$E112,'Critical resources (hide)'!W$6:W$105)+SUMIF(Capacity_Resource,$F112,'Critical resources (hide)'!W$6:W$105)&gt;0,$E$1=2),0,1),0)</f>
        <v>0</v>
      </c>
      <c r="K112" s="67">
        <f>IF(LOWER(Capacity!$V17)="x",IF(AND(SUMIF(Capacity_Resource,$D112,'Critical resources (hide)'!X$6:X$105)+SUMIF(Capacity_Resource,$E112,'Critical resources (hide)'!X$6:X$105)+SUMIF(Capacity_Resource,$F112,'Critical resources (hide)'!X$6:X$105)&gt;0,$E$1=2),0,1),0)</f>
        <v>0</v>
      </c>
      <c r="L112" s="67">
        <f>IF(LOWER(Capacity!$V17)="x",IF(AND(SUMIF(Capacity_Resource,$D112,'Critical resources (hide)'!Y$6:Y$105)+SUMIF(Capacity_Resource,$E112,'Critical resources (hide)'!Y$6:Y$105)+SUMIF(Capacity_Resource,$F112,'Critical resources (hide)'!Y$6:Y$105)&gt;0,$E$1=2),0,1),0)</f>
        <v>0</v>
      </c>
      <c r="M112" s="67">
        <f>IF(LOWER(Capacity!$V17)="x",IF(AND(SUMIF(Capacity_Resource,$D112,'Critical resources (hide)'!Z$6:Z$105)+SUMIF(Capacity_Resource,$E112,'Critical resources (hide)'!Z$6:Z$105)+SUMIF(Capacity_Resource,$F112,'Critical resources (hide)'!Z$6:Z$105)&gt;0,$E$1=2),0,1),0)</f>
        <v>0</v>
      </c>
      <c r="N112" s="67">
        <f>IF(LOWER(Capacity!$V17)="x",IF(AND(SUMIF(Capacity_Resource,$D112,'Critical resources (hide)'!AA$6:AA$105)+SUMIF(Capacity_Resource,$E112,'Critical resources (hide)'!AA$6:AA$105)+SUMIF(Capacity_Resource,$F112,'Critical resources (hide)'!AA$6:AA$105)&gt;0,$E$1=2),0,1),0)</f>
        <v>0</v>
      </c>
      <c r="O112" s="67">
        <f>IF(LOWER(Capacity!$V17)="x",IF(AND(SUMIF(Capacity_Resource,$D112,'Critical resources (hide)'!AB$6:AB$105)+SUMIF(Capacity_Resource,$E112,'Critical resources (hide)'!AB$6:AB$105)+SUMIF(Capacity_Resource,$F112,'Critical resources (hide)'!AB$6:AB$105)&gt;0,$E$1=2),0,1),0)</f>
        <v>0</v>
      </c>
      <c r="P112" s="67">
        <f>IF(LOWER(Capacity!$V17)="x",IF(AND(SUMIF(Capacity_Resource,$D112,'Critical resources (hide)'!AC$6:AC$105)+SUMIF(Capacity_Resource,$E112,'Critical resources (hide)'!AC$6:AC$105)+SUMIF(Capacity_Resource,$F112,'Critical resources (hide)'!AC$6:AC$105)&gt;0,$E$1=2),0,1),0)</f>
        <v>0</v>
      </c>
      <c r="Q112" s="67">
        <f>IF(LOWER(Capacity!$V17)="x",IF(AND(SUMIF(Capacity_Resource,$D112,'Critical resources (hide)'!AD$6:AD$105)+SUMIF(Capacity_Resource,$E112,'Critical resources (hide)'!AD$6:AD$105)+SUMIF(Capacity_Resource,$F112,'Critical resources (hide)'!AD$6:AD$105)&gt;0,$E$1=2),0,1),0)</f>
        <v>0</v>
      </c>
      <c r="R112" s="67">
        <f>IF(LOWER(Capacity!$V17)="x",IF(AND(SUMIF(Capacity_Resource,$D112,'Critical resources (hide)'!AE$6:AE$105)+SUMIF(Capacity_Resource,$E112,'Critical resources (hide)'!AE$6:AE$105)+SUMIF(Capacity_Resource,$F112,'Critical resources (hide)'!AE$6:AE$105)&gt;0,$E$1=2),0,1),0)</f>
        <v>0</v>
      </c>
      <c r="S112" s="67">
        <f>IF(LOWER(Capacity!$V17)="x",IF(AND(SUMIF(Capacity_Resource,$D112,'Critical resources (hide)'!AF$6:AF$105)+SUMIF(Capacity_Resource,$E112,'Critical resources (hide)'!AF$6:AF$105)+SUMIF(Capacity_Resource,$F112,'Critical resources (hide)'!AF$6:AF$105)&gt;0,$E$1=2),0,1),0)</f>
        <v>0</v>
      </c>
      <c r="T112" s="67">
        <f>IF(LOWER(Capacity!$V17)="x",IF(AND(SUMIF(Capacity_Resource,$D112,'Critical resources (hide)'!AG$6:AG$105)+SUMIF(Capacity_Resource,$E112,'Critical resources (hide)'!AG$6:AG$105)+SUMIF(Capacity_Resource,$F112,'Critical resources (hide)'!AG$6:AG$105)&gt;0,$E$1=2),0,1),0)</f>
        <v>0</v>
      </c>
      <c r="U112" s="67">
        <f>IF(LOWER(Capacity!$V17)="x",IF(AND(SUMIF(Capacity_Resource,$D112,'Critical resources (hide)'!AH$6:AH$105)+SUMIF(Capacity_Resource,$E112,'Critical resources (hide)'!AH$6:AH$105)+SUMIF(Capacity_Resource,$F112,'Critical resources (hide)'!AH$6:AH$105)&gt;0,$E$1=2),0,1),0)</f>
        <v>0</v>
      </c>
      <c r="V112" s="67">
        <f>IF(LOWER(Capacity!$V17)="x",IF(AND(SUMIF(Capacity_Resource,$D112,'Critical resources (hide)'!AI$6:AI$105)+SUMIF(Capacity_Resource,$E112,'Critical resources (hide)'!AI$6:AI$105)+SUMIF(Capacity_Resource,$F112,'Critical resources (hide)'!AI$6:AI$105)&gt;0,$E$1=2),0,1),0)</f>
        <v>0</v>
      </c>
      <c r="W112" s="67">
        <f>IF(LOWER(Capacity!$V17)="x",IF(AND(SUMIF(Capacity_Resource,$D112,'Critical resources (hide)'!AJ$6:AJ$105)+SUMIF(Capacity_Resource,$E112,'Critical resources (hide)'!AJ$6:AJ$105)+SUMIF(Capacity_Resource,$F112,'Critical resources (hide)'!AJ$6:AJ$105)&gt;0,$E$1=2),0,1),0)</f>
        <v>0</v>
      </c>
      <c r="X112" s="67">
        <f>IF(LOWER(Capacity!$V17)="x",IF(AND(SUMIF(Capacity_Resource,$D112,'Critical resources (hide)'!AK$6:AK$105)+SUMIF(Capacity_Resource,$E112,'Critical resources (hide)'!AK$6:AK$105)+SUMIF(Capacity_Resource,$F112,'Critical resources (hide)'!AK$6:AK$105)&gt;0,$E$1=2),0,1),0)</f>
        <v>0</v>
      </c>
      <c r="Y112" s="67">
        <f>IF(LOWER(Capacity!$V17)="x",IF(AND(SUMIF(Capacity_Resource,$D112,'Critical resources (hide)'!AL$6:AL$105)+SUMIF(Capacity_Resource,$E112,'Critical resources (hide)'!AL$6:AL$105)+SUMIF(Capacity_Resource,$F112,'Critical resources (hide)'!AL$6:AL$105)&gt;0,$E$1=2),0,1),0)</f>
        <v>0</v>
      </c>
      <c r="Z112" s="67">
        <f>IF(LOWER(Capacity!$V17)="x",IF(AND(SUMIF(Capacity_Resource,$D112,'Critical resources (hide)'!AM$6:AM$105)+SUMIF(Capacity_Resource,$E112,'Critical resources (hide)'!AM$6:AM$105)+SUMIF(Capacity_Resource,$F112,'Critical resources (hide)'!AM$6:AM$105)&gt;0,$E$1=2),0,1),0)</f>
        <v>0</v>
      </c>
      <c r="AA112" s="67">
        <f>IF(LOWER(Capacity!$V17)="x",IF(AND(SUMIF(Capacity_Resource,$D112,'Critical resources (hide)'!AN$6:AN$105)+SUMIF(Capacity_Resource,$E112,'Critical resources (hide)'!AN$6:AN$105)+SUMIF(Capacity_Resource,$F112,'Critical resources (hide)'!AN$6:AN$105)&gt;0,$E$1=2),0,1),0)</f>
        <v>0</v>
      </c>
      <c r="AB112" s="67">
        <f>IF(LOWER(Capacity!$V17)="x",IF(AND(SUMIF(Capacity_Resource,$D112,'Critical resources (hide)'!AO$6:AO$105)+SUMIF(Capacity_Resource,$E112,'Critical resources (hide)'!AO$6:AO$105)+SUMIF(Capacity_Resource,$F112,'Critical resources (hide)'!AO$6:AO$105)&gt;0,$E$1=2),0,1),0)</f>
        <v>0</v>
      </c>
      <c r="AC112" s="67">
        <f>IF(LOWER(Capacity!$V17)="x",IF(AND(SUMIF(Capacity_Resource,$D112,'Critical resources (hide)'!AP$6:AP$105)+SUMIF(Capacity_Resource,$E112,'Critical resources (hide)'!AP$6:AP$105)+SUMIF(Capacity_Resource,$F112,'Critical resources (hide)'!AP$6:AP$105)&gt;0,$E$1=2),0,1),0)</f>
        <v>0</v>
      </c>
      <c r="AD112" s="67">
        <f>IF(LOWER(Capacity!$V17)="x",IF(AND(SUMIF(Capacity_Resource,$D112,'Critical resources (hide)'!AQ$6:AQ$105)+SUMIF(Capacity_Resource,$E112,'Critical resources (hide)'!AQ$6:AQ$105)+SUMIF(Capacity_Resource,$F112,'Critical resources (hide)'!AQ$6:AQ$105)&gt;0,$E$1=2),0,1),0)</f>
        <v>0</v>
      </c>
      <c r="AE112" s="67">
        <f>IF(LOWER(Capacity!$V17)="x",IF(AND(SUMIF(Capacity_Resource,$D112,'Critical resources (hide)'!AR$6:AR$105)+SUMIF(Capacity_Resource,$E112,'Critical resources (hide)'!AR$6:AR$105)+SUMIF(Capacity_Resource,$F112,'Critical resources (hide)'!AR$6:AR$105)&gt;0,$E$1=2),0,1),0)</f>
        <v>0</v>
      </c>
      <c r="AF112" s="67">
        <f>IF(LOWER(Capacity!$V17)="x",IF(AND(SUMIF(Capacity_Resource,$D112,'Critical resources (hide)'!AS$6:AS$105)+SUMIF(Capacity_Resource,$E112,'Critical resources (hide)'!AS$6:AS$105)+SUMIF(Capacity_Resource,$F112,'Critical resources (hide)'!AS$6:AS$105)&gt;0,$E$1=2),0,1),0)</f>
        <v>0</v>
      </c>
      <c r="AG112" s="67">
        <f>IF(LOWER(Capacity!$V17)="x",IF(AND(SUMIF(Capacity_Resource,$D112,'Critical resources (hide)'!AT$6:AT$105)+SUMIF(Capacity_Resource,$E112,'Critical resources (hide)'!AT$6:AT$105)+SUMIF(Capacity_Resource,$F112,'Critical resources (hide)'!AT$6:AT$105)&gt;0,$E$1=2),0,1),0)</f>
        <v>0</v>
      </c>
      <c r="AH112" s="67">
        <f>IF(LOWER(Capacity!$V17)="x",IF(AND(SUMIF(Capacity_Resource,$D112,'Critical resources (hide)'!AU$6:AU$105)+SUMIF(Capacity_Resource,$E112,'Critical resources (hide)'!AU$6:AU$105)+SUMIF(Capacity_Resource,$F112,'Critical resources (hide)'!AU$6:AU$105)&gt;0,$E$1=2),0,1),0)</f>
        <v>0</v>
      </c>
      <c r="AI112" s="67">
        <f>IF(LOWER(Capacity!$V17)="x",IF(AND(SUMIF(Capacity_Resource,$D112,'Critical resources (hide)'!AV$6:AV$105)+SUMIF(Capacity_Resource,$E112,'Critical resources (hide)'!AV$6:AV$105)+SUMIF(Capacity_Resource,$F112,'Critical resources (hide)'!AV$6:AV$105)&gt;0,$E$1=2),0,1),0)</f>
        <v>0</v>
      </c>
      <c r="AJ112" s="67">
        <f>IF(LOWER(Capacity!$V17)="x",IF(AND(SUMIF(Capacity_Resource,$D112,'Critical resources (hide)'!AW$6:AW$105)+SUMIF(Capacity_Resource,$E112,'Critical resources (hide)'!AW$6:AW$105)+SUMIF(Capacity_Resource,$F112,'Critical resources (hide)'!AW$6:AW$105)&gt;0,$E$1=2),0,1),0)</f>
        <v>0</v>
      </c>
      <c r="AK112" s="67">
        <f>IF(LOWER(Capacity!$V17)="x",IF(AND(SUMIF(Capacity_Resource,$D112,'Critical resources (hide)'!AX$6:AX$105)+SUMIF(Capacity_Resource,$E112,'Critical resources (hide)'!AX$6:AX$105)+SUMIF(Capacity_Resource,$F112,'Critical resources (hide)'!AX$6:AX$105)&gt;0,$E$1=2),0,1),0)</f>
        <v>0</v>
      </c>
      <c r="AL112" s="67">
        <f>IF(LOWER(Capacity!$V17)="x",IF(AND(SUMIF(Capacity_Resource,$D112,'Critical resources (hide)'!AY$6:AY$105)+SUMIF(Capacity_Resource,$E112,'Critical resources (hide)'!AY$6:AY$105)+SUMIF(Capacity_Resource,$F112,'Critical resources (hide)'!AY$6:AY$105)&gt;0,$E$1=2),0,1),0)</f>
        <v>0</v>
      </c>
      <c r="AM112" s="67">
        <f>IF(LOWER(Capacity!$V17)="x",IF(AND(SUMIF(Capacity_Resource,$D112,'Critical resources (hide)'!AZ$6:AZ$105)+SUMIF(Capacity_Resource,$E112,'Critical resources (hide)'!AZ$6:AZ$105)+SUMIF(Capacity_Resource,$F112,'Critical resources (hide)'!AZ$6:AZ$105)&gt;0,$E$1=2),0,1),0)</f>
        <v>0</v>
      </c>
      <c r="AN112" s="67">
        <f>IF(LOWER(Capacity!$V17)="x",IF(AND(SUMIF(Capacity_Resource,$D112,'Critical resources (hide)'!BA$6:BA$105)+SUMIF(Capacity_Resource,$E112,'Critical resources (hide)'!BA$6:BA$105)+SUMIF(Capacity_Resource,$F112,'Critical resources (hide)'!BA$6:BA$105)&gt;0,$E$1=2),0,1),0)</f>
        <v>0</v>
      </c>
      <c r="AO112" s="67">
        <f>IF(LOWER(Capacity!$V17)="x",IF(AND(SUMIF(Capacity_Resource,$D112,'Critical resources (hide)'!BB$6:BB$105)+SUMIF(Capacity_Resource,$E112,'Critical resources (hide)'!BB$6:BB$105)+SUMIF(Capacity_Resource,$F112,'Critical resources (hide)'!BB$6:BB$105)&gt;0,$E$1=2),0,1),0)</f>
        <v>0</v>
      </c>
      <c r="AP112" s="67">
        <f>IF(LOWER(Capacity!$V17)="x",IF(AND(SUMIF(Capacity_Resource,$D112,'Critical resources (hide)'!BC$6:BC$105)+SUMIF(Capacity_Resource,$E112,'Critical resources (hide)'!BC$6:BC$105)+SUMIF(Capacity_Resource,$F112,'Critical resources (hide)'!BC$6:BC$105)&gt;0,$E$1=2),0,1),0)</f>
        <v>0</v>
      </c>
      <c r="AQ112" s="67">
        <f>IF(LOWER(Capacity!$V17)="x",IF(AND(SUMIF(Capacity_Resource,$D112,'Critical resources (hide)'!BD$6:BD$105)+SUMIF(Capacity_Resource,$E112,'Critical resources (hide)'!BD$6:BD$105)+SUMIF(Capacity_Resource,$F112,'Critical resources (hide)'!BD$6:BD$105)&gt;0,$E$1=2),0,1),0)</f>
        <v>0</v>
      </c>
      <c r="AR112" s="67">
        <f>IF(LOWER(Capacity!$V17)="x",IF(AND(SUMIF(Capacity_Resource,$D112,'Critical resources (hide)'!BE$6:BE$105)+SUMIF(Capacity_Resource,$E112,'Critical resources (hide)'!BE$6:BE$105)+SUMIF(Capacity_Resource,$F112,'Critical resources (hide)'!BE$6:BE$105)&gt;0,$E$1=2),0,1),0)</f>
        <v>0</v>
      </c>
      <c r="AS112" s="67">
        <f>IF(LOWER(Capacity!$V17)="x",IF(AND(SUMIF(Capacity_Resource,$D112,'Critical resources (hide)'!BF$6:BF$105)+SUMIF(Capacity_Resource,$E112,'Critical resources (hide)'!BF$6:BF$105)+SUMIF(Capacity_Resource,$F112,'Critical resources (hide)'!BF$6:BF$105)&gt;0,$E$1=2),0,1),0)</f>
        <v>0</v>
      </c>
      <c r="AT112" s="67">
        <f>IF(LOWER(Capacity!$V17)="x",IF(AND(SUMIF(Capacity_Resource,$D112,'Critical resources (hide)'!BG$6:BG$105)+SUMIF(Capacity_Resource,$E112,'Critical resources (hide)'!BG$6:BG$105)+SUMIF(Capacity_Resource,$F112,'Critical resources (hide)'!BG$6:BG$105)&gt;0,$E$1=2),0,1),0)</f>
        <v>0</v>
      </c>
      <c r="AU112" s="67">
        <f>IF(LOWER(Capacity!$V17)="x",IF(AND(SUMIF(Capacity_Resource,$D112,'Critical resources (hide)'!BH$6:BH$105)+SUMIF(Capacity_Resource,$E112,'Critical resources (hide)'!BH$6:BH$105)+SUMIF(Capacity_Resource,$F112,'Critical resources (hide)'!BH$6:BH$105)&gt;0,$E$1=2),0,1),0)</f>
        <v>0</v>
      </c>
      <c r="AV112" s="67">
        <f>IF(LOWER(Capacity!$V17)="x",IF(AND(SUMIF(Capacity_Resource,$D112,'Critical resources (hide)'!BI$6:BI$105)+SUMIF(Capacity_Resource,$E112,'Critical resources (hide)'!BI$6:BI$105)+SUMIF(Capacity_Resource,$F112,'Critical resources (hide)'!BI$6:BI$105)&gt;0,$E$1=2),0,1),0)</f>
        <v>0</v>
      </c>
      <c r="AW112" s="67">
        <f>IF(LOWER(Capacity!$V17)="x",IF(AND(SUMIF(Capacity_Resource,$D112,'Critical resources (hide)'!BJ$6:BJ$105)+SUMIF(Capacity_Resource,$E112,'Critical resources (hide)'!BJ$6:BJ$105)+SUMIF(Capacity_Resource,$F112,'Critical resources (hide)'!BJ$6:BJ$105)&gt;0,$E$1=2),0,1),0)</f>
        <v>0</v>
      </c>
      <c r="AX112" s="67">
        <f>IF(LOWER(Capacity!$V17)="x",IF(AND(SUMIF(Capacity_Resource,$D112,'Critical resources (hide)'!BK$6:BK$105)+SUMIF(Capacity_Resource,$E112,'Critical resources (hide)'!BK$6:BK$105)+SUMIF(Capacity_Resource,$F112,'Critical resources (hide)'!BK$6:BK$105)&gt;0,$E$1=2),0,1),0)</f>
        <v>0</v>
      </c>
      <c r="AY112" s="67">
        <f>IF(LOWER(Capacity!$V17)="x",IF(AND(SUMIF(Capacity_Resource,$D112,'Critical resources (hide)'!BL$6:BL$105)+SUMIF(Capacity_Resource,$E112,'Critical resources (hide)'!BL$6:BL$105)+SUMIF(Capacity_Resource,$F112,'Critical resources (hide)'!BL$6:BL$105)&gt;0,$E$1=2),0,1),0)</f>
        <v>0</v>
      </c>
      <c r="AZ112" s="67">
        <f>IF(LOWER(Capacity!$V17)="x",IF(AND(SUMIF(Capacity_Resource,$D112,'Critical resources (hide)'!BM$6:BM$105)+SUMIF(Capacity_Resource,$E112,'Critical resources (hide)'!BM$6:BM$105)+SUMIF(Capacity_Resource,$F112,'Critical resources (hide)'!BM$6:BM$105)&gt;0,$E$1=2),0,1),0)</f>
        <v>0</v>
      </c>
      <c r="BA112" s="67">
        <f>IF(LOWER(Capacity!$V17)="x",IF(AND(SUMIF(Capacity_Resource,$D112,'Critical resources (hide)'!BN$6:BN$105)+SUMIF(Capacity_Resource,$E112,'Critical resources (hide)'!BN$6:BN$105)+SUMIF(Capacity_Resource,$F112,'Critical resources (hide)'!BN$6:BN$105)&gt;0,$E$1=2),0,1),0)</f>
        <v>0</v>
      </c>
      <c r="BB112" s="67">
        <f>IF(LOWER(Capacity!$V17)="x",IF(AND(SUMIF(Capacity_Resource,$D112,'Critical resources (hide)'!BO$6:BO$105)+SUMIF(Capacity_Resource,$E112,'Critical resources (hide)'!BO$6:BO$105)+SUMIF(Capacity_Resource,$F112,'Critical resources (hide)'!BO$6:BO$105)&gt;0,$E$1=2),0,1),0)</f>
        <v>0</v>
      </c>
      <c r="BC112" s="67">
        <f>IF(LOWER(Capacity!$V17)="x",IF(AND(SUMIF(Capacity_Resource,$D112,'Critical resources (hide)'!BP$6:BP$105)+SUMIF(Capacity_Resource,$E112,'Critical resources (hide)'!BP$6:BP$105)+SUMIF(Capacity_Resource,$F112,'Critical resources (hide)'!BP$6:BP$105)&gt;0,$E$1=2),0,1),0)</f>
        <v>0</v>
      </c>
      <c r="BD112" s="67">
        <f>IF(LOWER(Capacity!$V17)="x",IF(AND(SUMIF(Capacity_Resource,$D112,'Critical resources (hide)'!BQ$6:BQ$105)+SUMIF(Capacity_Resource,$E112,'Critical resources (hide)'!BQ$6:BQ$105)+SUMIF(Capacity_Resource,$F112,'Critical resources (hide)'!BQ$6:BQ$105)&gt;0,$E$1=2),0,1),0)</f>
        <v>0</v>
      </c>
      <c r="BE112" s="67">
        <f>IF(LOWER(Capacity!$V17)="x",IF(AND(SUMIF(Capacity_Resource,$D112,'Critical resources (hide)'!BR$6:BR$105)+SUMIF(Capacity_Resource,$E112,'Critical resources (hide)'!BR$6:BR$105)+SUMIF(Capacity_Resource,$F112,'Critical resources (hide)'!BR$6:BR$105)&gt;0,$E$1=2),0,1),0)</f>
        <v>0</v>
      </c>
      <c r="BF112" s="67">
        <f>IF(LOWER(Capacity!$V17)="x",IF(AND(SUMIF(Capacity_Resource,$D112,'Critical resources (hide)'!BS$6:BS$105)+SUMIF(Capacity_Resource,$E112,'Critical resources (hide)'!BS$6:BS$105)+SUMIF(Capacity_Resource,$F112,'Critical resources (hide)'!BS$6:BS$105)&gt;0,$E$1=2),0,1),0)</f>
        <v>0</v>
      </c>
      <c r="BG112" s="67">
        <f>IF(LOWER(Capacity!$V17)="x",IF(AND(SUMIF(Capacity_Resource,$D112,'Critical resources (hide)'!BT$6:BT$105)+SUMIF(Capacity_Resource,$E112,'Critical resources (hide)'!BT$6:BT$105)+SUMIF(Capacity_Resource,$F112,'Critical resources (hide)'!BT$6:BT$105)&gt;0,$E$1=2),0,1),0)</f>
        <v>0</v>
      </c>
      <c r="BH112">
        <f>IF(ROW(A1)&lt;=Capacity!$M$16,IF('Capacity summary'!$C$14="No",SUM(H112:BG112),'Capacity summary'!$E24),0)</f>
        <v>10</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2. a</v>
      </c>
      <c r="D113" s="67">
        <f>'Capacity setup'!C119</f>
        <v>0</v>
      </c>
      <c r="E113" s="67">
        <f>'Capacity setup'!D119</f>
        <v>0</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13</v>
      </c>
      <c r="BI113" s="67">
        <f>IF(BH113&gt;0,IF(BH113&lt;Capacity!Q18,Capacity!R18,Capacity!T18/'Capacity calculation (hide)'!BH113),"")</f>
        <v>0</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0</v>
      </c>
      <c r="BT113" s="5">
        <f ca="1">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0</v>
      </c>
      <c r="CK113" s="5">
        <f ca="1">IF($BI113&lt;&gt;"",IF('Capacity summary'!$C$14="Yes",IF(COUNTBLANK('Capacity summary'!$H25:$BG25)&lt;52,IF('Capacity summary'!AH25&lt;&gt;"",IF(LOWER('Capacity summary'!AH25)="x",$BI113*AH113,VALUE('Capacity summary'!AH25)),0),AH113*$BI113),AH113*$BI113),0)</f>
        <v>0</v>
      </c>
      <c r="CL113" s="5">
        <f ca="1">IF($BI113&lt;&gt;"",IF('Capacity summary'!$C$14="Yes",IF(COUNTBLANK('Capacity summary'!$H25:$BG25)&lt;52,IF('Capacity summary'!AI25&lt;&gt;"",IF(LOWER('Capacity summary'!AI25)="x",$BI113*AI113,VALUE('Capacity summary'!AI25)),0),AI113*$BI113),AI113*$BI113),0)</f>
        <v>0</v>
      </c>
      <c r="CM113" s="5">
        <f ca="1">IF($BI113&lt;&gt;"",IF('Capacity summary'!$C$14="Yes",IF(COUNTBLANK('Capacity summary'!$H25:$BG25)&lt;52,IF('Capacity summary'!AJ25&lt;&gt;"",IF(LOWER('Capacity summary'!AJ25)="x",$BI113*AJ113,VALUE('Capacity summary'!AJ25)),0),AJ113*$BI113),AJ113*$BI113),0)</f>
        <v>0</v>
      </c>
      <c r="CN113" s="5">
        <f ca="1">IF($BI113&lt;&gt;"",IF('Capacity summary'!$C$14="Yes",IF(COUNTBLANK('Capacity summary'!$H25:$BG25)&lt;52,IF('Capacity summary'!AK25&lt;&gt;"",IF(LOWER('Capacity summary'!AK25)="x",$BI113*AK113,VALUE('Capacity summary'!AK25)),0),AK113*$BI113),AK113*$BI113),0)</f>
        <v>0</v>
      </c>
      <c r="CO113" s="5">
        <f ca="1">IF($BI113&lt;&gt;"",IF('Capacity summary'!$C$14="Yes",IF(COUNTBLANK('Capacity summary'!$H25:$BG25)&lt;52,IF('Capacity summary'!AL25&lt;&gt;"",IF(LOWER('Capacity summary'!AL25)="x",$BI113*AL113,VALUE('Capacity summary'!AL25)),0),AL113*$BI113),AL113*$BI113),0)</f>
        <v>0</v>
      </c>
      <c r="CP113" s="5">
        <f ca="1">IF($BI113&lt;&gt;"",IF('Capacity summary'!$C$14="Yes",IF(COUNTBLANK('Capacity summary'!$H25:$BG25)&lt;52,IF('Capacity summary'!AM25&lt;&gt;"",IF(LOWER('Capacity summary'!AM25)="x",$BI113*AM113,VALUE('Capacity summary'!AM25)),0),AM113*$BI113),AM113*$BI113),0)</f>
        <v>0</v>
      </c>
      <c r="CQ113" s="5">
        <f ca="1">IF($BI113&lt;&gt;"",IF('Capacity summary'!$C$14="Yes",IF(COUNTBLANK('Capacity summary'!$H25:$BG25)&lt;52,IF('Capacity summary'!AN25&lt;&gt;"",IF(LOWER('Capacity summary'!AN25)="x",$BI113*AN113,VALUE('Capacity summary'!AN25)),0),AN113*$BI113),AN113*$BI113),0)</f>
        <v>0</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ca="1" si="6"/>
        <v>0</v>
      </c>
    </row>
    <row r="114" spans="3:115" x14ac:dyDescent="0.25">
      <c r="C114" s="67" t="str">
        <f>ROW(A3)&amp;". "&amp;Capacity!N19</f>
        <v>3. a</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 ca="1">IF(ROW(A3)&lt;=Capacity!$M$16,IF('Capacity summary'!$C$14="No",SUM(H114:BG114),'Capacity summary'!$E26),0)</f>
        <v>52</v>
      </c>
      <c r="BI114" s="67">
        <f ca="1">IF(BH114&gt;0,IF(BH114&lt;Capacity!Q19,Capacity!R19,Capacity!T19/'Capacity calculation (hide)'!BH114),"")</f>
        <v>0</v>
      </c>
      <c r="BJ114" s="5"/>
      <c r="BK114" s="5">
        <f ca="1">IF($BI114&lt;&gt;"",IF('Capacity summary'!$C$14="Yes",IF(COUNTBLANK('Capacity summary'!$H26:$BG26)&lt;52,IF('Capacity summary'!H26&lt;&gt;"",IF(LOWER('Capacity summary'!H26)="x",$BI114*H114,VALUE('Capacity summary'!H26)),0),H114*$BI114),H114*$BI114),0)</f>
        <v>0</v>
      </c>
      <c r="BL114" s="5">
        <f ca="1">IF($BI114&lt;&gt;"",IF('Capacity summary'!$C$14="Yes",IF(COUNTBLANK('Capacity summary'!$H26:$BG26)&lt;52,IF('Capacity summary'!I26&lt;&gt;"",IF(LOWER('Capacity summary'!I26)="x",$BI114*I114,VALUE('Capacity summary'!I26)),0),I114*$BI114),I114*$BI114),0)</f>
        <v>0</v>
      </c>
      <c r="BM114" s="5">
        <f ca="1">IF($BI114&lt;&gt;"",IF('Capacity summary'!$C$14="Yes",IF(COUNTBLANK('Capacity summary'!$H26:$BG26)&lt;52,IF('Capacity summary'!J26&lt;&gt;"",IF(LOWER('Capacity summary'!J26)="x",$BI114*J114,VALUE('Capacity summary'!J26)),0),J114*$BI114),J114*$BI114),0)</f>
        <v>0</v>
      </c>
      <c r="BN114" s="5">
        <f ca="1">IF($BI114&lt;&gt;"",IF('Capacity summary'!$C$14="Yes",IF(COUNTBLANK('Capacity summary'!$H26:$BG26)&lt;52,IF('Capacity summary'!K26&lt;&gt;"",IF(LOWER('Capacity summary'!K26)="x",$BI114*K114,VALUE('Capacity summary'!K26)),0),K114*$BI114),K114*$BI114),0)</f>
        <v>0</v>
      </c>
      <c r="BO114" s="5">
        <f ca="1">IF($BI114&lt;&gt;"",IF('Capacity summary'!$C$14="Yes",IF(COUNTBLANK('Capacity summary'!$H26:$BG26)&lt;52,IF('Capacity summary'!L26&lt;&gt;"",IF(LOWER('Capacity summary'!L26)="x",$BI114*L114,VALUE('Capacity summary'!L26)),0),L114*$BI114),L114*$BI114),0)</f>
        <v>0</v>
      </c>
      <c r="BP114" s="5">
        <f ca="1">IF($BI114&lt;&gt;"",IF('Capacity summary'!$C$14="Yes",IF(COUNTBLANK('Capacity summary'!$H26:$BG26)&lt;52,IF('Capacity summary'!M26&lt;&gt;"",IF(LOWER('Capacity summary'!M26)="x",$BI114*M114,VALUE('Capacity summary'!M26)),0),M114*$BI114),M114*$BI114),0)</f>
        <v>0</v>
      </c>
      <c r="BQ114" s="5">
        <f ca="1">IF($BI114&lt;&gt;"",IF('Capacity summary'!$C$14="Yes",IF(COUNTBLANK('Capacity summary'!$H26:$BG26)&lt;52,IF('Capacity summary'!N26&lt;&gt;"",IF(LOWER('Capacity summary'!N26)="x",$BI114*N114,VALUE('Capacity summary'!N26)),0),N114*$BI114),N114*$BI114),0)</f>
        <v>0</v>
      </c>
      <c r="BR114" s="5">
        <f ca="1">IF($BI114&lt;&gt;"",IF('Capacity summary'!$C$14="Yes",IF(COUNTBLANK('Capacity summary'!$H26:$BG26)&lt;52,IF('Capacity summary'!O26&lt;&gt;"",IF(LOWER('Capacity summary'!O26)="x",$BI114*O114,VALUE('Capacity summary'!O26)),0),O114*$BI114),O114*$BI114),0)</f>
        <v>0</v>
      </c>
      <c r="BS114" s="5">
        <f ca="1">IF($BI114&lt;&gt;"",IF('Capacity summary'!$C$14="Yes",IF(COUNTBLANK('Capacity summary'!$H26:$BG26)&lt;52,IF('Capacity summary'!P26&lt;&gt;"",IF(LOWER('Capacity summary'!P26)="x",$BI114*P114,VALUE('Capacity summary'!P26)),0),P114*$BI114),P114*$BI114),0)</f>
        <v>0</v>
      </c>
      <c r="BT114" s="5">
        <f ca="1">IF($BI114&lt;&gt;"",IF('Capacity summary'!$C$14="Yes",IF(COUNTBLANK('Capacity summary'!$H26:$BG26)&lt;52,IF('Capacity summary'!Q26&lt;&gt;"",IF(LOWER('Capacity summary'!Q26)="x",$BI114*Q114,VALUE('Capacity summary'!Q26)),0),Q114*$BI114),Q114*$BI114),0)</f>
        <v>0</v>
      </c>
      <c r="BU114" s="5">
        <f ca="1">IF($BI114&lt;&gt;"",IF('Capacity summary'!$C$14="Yes",IF(COUNTBLANK('Capacity summary'!$H26:$BG26)&lt;52,IF('Capacity summary'!R26&lt;&gt;"",IF(LOWER('Capacity summary'!R26)="x",$BI114*R114,VALUE('Capacity summary'!R26)),0),R114*$BI114),R114*$BI114),0)</f>
        <v>0</v>
      </c>
      <c r="BV114" s="5">
        <f ca="1">IF($BI114&lt;&gt;"",IF('Capacity summary'!$C$14="Yes",IF(COUNTBLANK('Capacity summary'!$H26:$BG26)&lt;52,IF('Capacity summary'!S26&lt;&gt;"",IF(LOWER('Capacity summary'!S26)="x",$BI114*S114,VALUE('Capacity summary'!S26)),0),S114*$BI114),S114*$BI114),0)</f>
        <v>0</v>
      </c>
      <c r="BW114" s="5">
        <f ca="1">IF($BI114&lt;&gt;"",IF('Capacity summary'!$C$14="Yes",IF(COUNTBLANK('Capacity summary'!$H26:$BG26)&lt;52,IF('Capacity summary'!T26&lt;&gt;"",IF(LOWER('Capacity summary'!T26)="x",$BI114*T114,VALUE('Capacity summary'!T26)),0),T114*$BI114),T114*$BI114),0)</f>
        <v>0</v>
      </c>
      <c r="BX114" s="5">
        <f ca="1">IF($BI114&lt;&gt;"",IF('Capacity summary'!$C$14="Yes",IF(COUNTBLANK('Capacity summary'!$H26:$BG26)&lt;52,IF('Capacity summary'!U26&lt;&gt;"",IF(LOWER('Capacity summary'!U26)="x",$BI114*U114,VALUE('Capacity summary'!U26)),0),U114*$BI114),U114*$BI114),0)</f>
        <v>0</v>
      </c>
      <c r="BY114" s="5">
        <f ca="1">IF($BI114&lt;&gt;"",IF('Capacity summary'!$C$14="Yes",IF(COUNTBLANK('Capacity summary'!$H26:$BG26)&lt;52,IF('Capacity summary'!V26&lt;&gt;"",IF(LOWER('Capacity summary'!V26)="x",$BI114*V114,VALUE('Capacity summary'!V26)),0),V114*$BI114),V114*$BI114),0)</f>
        <v>0</v>
      </c>
      <c r="BZ114" s="5">
        <f ca="1">IF($BI114&lt;&gt;"",IF('Capacity summary'!$C$14="Yes",IF(COUNTBLANK('Capacity summary'!$H26:$BG26)&lt;52,IF('Capacity summary'!W26&lt;&gt;"",IF(LOWER('Capacity summary'!W26)="x",$BI114*W114,VALUE('Capacity summary'!W26)),0),W114*$BI114),W114*$BI114),0)</f>
        <v>0</v>
      </c>
      <c r="CA114" s="5">
        <f ca="1">IF($BI114&lt;&gt;"",IF('Capacity summary'!$C$14="Yes",IF(COUNTBLANK('Capacity summary'!$H26:$BG26)&lt;52,IF('Capacity summary'!X26&lt;&gt;"",IF(LOWER('Capacity summary'!X26)="x",$BI114*X114,VALUE('Capacity summary'!X26)),0),X114*$BI114),X114*$BI114),0)</f>
        <v>0</v>
      </c>
      <c r="CB114" s="5">
        <f ca="1">IF($BI114&lt;&gt;"",IF('Capacity summary'!$C$14="Yes",IF(COUNTBLANK('Capacity summary'!$H26:$BG26)&lt;52,IF('Capacity summary'!Y26&lt;&gt;"",IF(LOWER('Capacity summary'!Y26)="x",$BI114*Y114,VALUE('Capacity summary'!Y26)),0),Y114*$BI114),Y114*$BI114),0)</f>
        <v>0</v>
      </c>
      <c r="CC114" s="5">
        <f ca="1">IF($BI114&lt;&gt;"",IF('Capacity summary'!$C$14="Yes",IF(COUNTBLANK('Capacity summary'!$H26:$BG26)&lt;52,IF('Capacity summary'!Z26&lt;&gt;"",IF(LOWER('Capacity summary'!Z26)="x",$BI114*Z114,VALUE('Capacity summary'!Z26)),0),Z114*$BI114),Z114*$BI114),0)</f>
        <v>0</v>
      </c>
      <c r="CD114" s="5">
        <f ca="1">IF($BI114&lt;&gt;"",IF('Capacity summary'!$C$14="Yes",IF(COUNTBLANK('Capacity summary'!$H26:$BG26)&lt;52,IF('Capacity summary'!AA26&lt;&gt;"",IF(LOWER('Capacity summary'!AA26)="x",$BI114*AA114,VALUE('Capacity summary'!AA26)),0),AA114*$BI114),AA114*$BI114),0)</f>
        <v>0</v>
      </c>
      <c r="CE114" s="5">
        <f ca="1">IF($BI114&lt;&gt;"",IF('Capacity summary'!$C$14="Yes",IF(COUNTBLANK('Capacity summary'!$H26:$BG26)&lt;52,IF('Capacity summary'!AB26&lt;&gt;"",IF(LOWER('Capacity summary'!AB26)="x",$BI114*AB114,VALUE('Capacity summary'!AB26)),0),AB114*$BI114),AB114*$BI114),0)</f>
        <v>0</v>
      </c>
      <c r="CF114" s="5">
        <f ca="1">IF($BI114&lt;&gt;"",IF('Capacity summary'!$C$14="Yes",IF(COUNTBLANK('Capacity summary'!$H26:$BG26)&lt;52,IF('Capacity summary'!AC26&lt;&gt;"",IF(LOWER('Capacity summary'!AC26)="x",$BI114*AC114,VALUE('Capacity summary'!AC26)),0),AC114*$BI114),AC114*$BI114),0)</f>
        <v>0</v>
      </c>
      <c r="CG114" s="5">
        <f ca="1">IF($BI114&lt;&gt;"",IF('Capacity summary'!$C$14="Yes",IF(COUNTBLANK('Capacity summary'!$H26:$BG26)&lt;52,IF('Capacity summary'!AD26&lt;&gt;"",IF(LOWER('Capacity summary'!AD26)="x",$BI114*AD114,VALUE('Capacity summary'!AD26)),0),AD114*$BI114),AD114*$BI114),0)</f>
        <v>0</v>
      </c>
      <c r="CH114" s="5">
        <f ca="1">IF($BI114&lt;&gt;"",IF('Capacity summary'!$C$14="Yes",IF(COUNTBLANK('Capacity summary'!$H26:$BG26)&lt;52,IF('Capacity summary'!AE26&lt;&gt;"",IF(LOWER('Capacity summary'!AE26)="x",$BI114*AE114,VALUE('Capacity summary'!AE26)),0),AE114*$BI114),AE114*$BI114),0)</f>
        <v>0</v>
      </c>
      <c r="CI114" s="5">
        <f ca="1">IF($BI114&lt;&gt;"",IF('Capacity summary'!$C$14="Yes",IF(COUNTBLANK('Capacity summary'!$H26:$BG26)&lt;52,IF('Capacity summary'!AF26&lt;&gt;"",IF(LOWER('Capacity summary'!AF26)="x",$BI114*AF114,VALUE('Capacity summary'!AF26)),0),AF114*$BI114),AF114*$BI114),0)</f>
        <v>0</v>
      </c>
      <c r="CJ114" s="5">
        <f ca="1">IF($BI114&lt;&gt;"",IF('Capacity summary'!$C$14="Yes",IF(COUNTBLANK('Capacity summary'!$H26:$BG26)&lt;52,IF('Capacity summary'!AG26&lt;&gt;"",IF(LOWER('Capacity summary'!AG26)="x",$BI114*AG114,VALUE('Capacity summary'!AG26)),0),AG114*$BI114),AG114*$BI114),0)</f>
        <v>0</v>
      </c>
      <c r="CK114" s="5">
        <f ca="1">IF($BI114&lt;&gt;"",IF('Capacity summary'!$C$14="Yes",IF(COUNTBLANK('Capacity summary'!$H26:$BG26)&lt;52,IF('Capacity summary'!AH26&lt;&gt;"",IF(LOWER('Capacity summary'!AH26)="x",$BI114*AH114,VALUE('Capacity summary'!AH26)),0),AH114*$BI114),AH114*$BI114),0)</f>
        <v>0</v>
      </c>
      <c r="CL114" s="5">
        <f ca="1">IF($BI114&lt;&gt;"",IF('Capacity summary'!$C$14="Yes",IF(COUNTBLANK('Capacity summary'!$H26:$BG26)&lt;52,IF('Capacity summary'!AI26&lt;&gt;"",IF(LOWER('Capacity summary'!AI26)="x",$BI114*AI114,VALUE('Capacity summary'!AI26)),0),AI114*$BI114),AI114*$BI114),0)</f>
        <v>0</v>
      </c>
      <c r="CM114" s="5">
        <f ca="1">IF($BI114&lt;&gt;"",IF('Capacity summary'!$C$14="Yes",IF(COUNTBLANK('Capacity summary'!$H26:$BG26)&lt;52,IF('Capacity summary'!AJ26&lt;&gt;"",IF(LOWER('Capacity summary'!AJ26)="x",$BI114*AJ114,VALUE('Capacity summary'!AJ26)),0),AJ114*$BI114),AJ114*$BI114),0)</f>
        <v>0</v>
      </c>
      <c r="CN114" s="5">
        <f ca="1">IF($BI114&lt;&gt;"",IF('Capacity summary'!$C$14="Yes",IF(COUNTBLANK('Capacity summary'!$H26:$BG26)&lt;52,IF('Capacity summary'!AK26&lt;&gt;"",IF(LOWER('Capacity summary'!AK26)="x",$BI114*AK114,VALUE('Capacity summary'!AK26)),0),AK114*$BI114),AK114*$BI114),0)</f>
        <v>0</v>
      </c>
      <c r="CO114" s="5">
        <f ca="1">IF($BI114&lt;&gt;"",IF('Capacity summary'!$C$14="Yes",IF(COUNTBLANK('Capacity summary'!$H26:$BG26)&lt;52,IF('Capacity summary'!AL26&lt;&gt;"",IF(LOWER('Capacity summary'!AL26)="x",$BI114*AL114,VALUE('Capacity summary'!AL26)),0),AL114*$BI114),AL114*$BI114),0)</f>
        <v>0</v>
      </c>
      <c r="CP114" s="5">
        <f ca="1">IF($BI114&lt;&gt;"",IF('Capacity summary'!$C$14="Yes",IF(COUNTBLANK('Capacity summary'!$H26:$BG26)&lt;52,IF('Capacity summary'!AM26&lt;&gt;"",IF(LOWER('Capacity summary'!AM26)="x",$BI114*AM114,VALUE('Capacity summary'!AM26)),0),AM114*$BI114),AM114*$BI114),0)</f>
        <v>0</v>
      </c>
      <c r="CQ114" s="5">
        <f ca="1">IF($BI114&lt;&gt;"",IF('Capacity summary'!$C$14="Yes",IF(COUNTBLANK('Capacity summary'!$H26:$BG26)&lt;52,IF('Capacity summary'!AN26&lt;&gt;"",IF(LOWER('Capacity summary'!AN26)="x",$BI114*AN114,VALUE('Capacity summary'!AN26)),0),AN114*$BI114),AN114*$BI114),0)</f>
        <v>0</v>
      </c>
      <c r="CR114" s="5">
        <f ca="1">IF($BI114&lt;&gt;"",IF('Capacity summary'!$C$14="Yes",IF(COUNTBLANK('Capacity summary'!$H26:$BG26)&lt;52,IF('Capacity summary'!AO26&lt;&gt;"",IF(LOWER('Capacity summary'!AO26)="x",$BI114*AO114,VALUE('Capacity summary'!AO26)),0),AO114*$BI114),AO114*$BI114),0)</f>
        <v>0</v>
      </c>
      <c r="CS114" s="5">
        <f ca="1">IF($BI114&lt;&gt;"",IF('Capacity summary'!$C$14="Yes",IF(COUNTBLANK('Capacity summary'!$H26:$BG26)&lt;52,IF('Capacity summary'!AP26&lt;&gt;"",IF(LOWER('Capacity summary'!AP26)="x",$BI114*AP114,VALUE('Capacity summary'!AP26)),0),AP114*$BI114),AP114*$BI114),0)</f>
        <v>0</v>
      </c>
      <c r="CT114" s="5">
        <f ca="1">IF($BI114&lt;&gt;"",IF('Capacity summary'!$C$14="Yes",IF(COUNTBLANK('Capacity summary'!$H26:$BG26)&lt;52,IF('Capacity summary'!AQ26&lt;&gt;"",IF(LOWER('Capacity summary'!AQ26)="x",$BI114*AQ114,VALUE('Capacity summary'!AQ26)),0),AQ114*$BI114),AQ114*$BI114),0)</f>
        <v>0</v>
      </c>
      <c r="CU114" s="5">
        <f ca="1">IF($BI114&lt;&gt;"",IF('Capacity summary'!$C$14="Yes",IF(COUNTBLANK('Capacity summary'!$H26:$BG26)&lt;52,IF('Capacity summary'!AR26&lt;&gt;"",IF(LOWER('Capacity summary'!AR26)="x",$BI114*AR114,VALUE('Capacity summary'!AR26)),0),AR114*$BI114),AR114*$BI114),0)</f>
        <v>0</v>
      </c>
      <c r="CV114" s="5">
        <f ca="1">IF($BI114&lt;&gt;"",IF('Capacity summary'!$C$14="Yes",IF(COUNTBLANK('Capacity summary'!$H26:$BG26)&lt;52,IF('Capacity summary'!AS26&lt;&gt;"",IF(LOWER('Capacity summary'!AS26)="x",$BI114*AS114,VALUE('Capacity summary'!AS26)),0),AS114*$BI114),AS114*$BI114),0)</f>
        <v>0</v>
      </c>
      <c r="CW114" s="5">
        <f ca="1">IF($BI114&lt;&gt;"",IF('Capacity summary'!$C$14="Yes",IF(COUNTBLANK('Capacity summary'!$H26:$BG26)&lt;52,IF('Capacity summary'!AT26&lt;&gt;"",IF(LOWER('Capacity summary'!AT26)="x",$BI114*AT114,VALUE('Capacity summary'!AT26)),0),AT114*$BI114),AT114*$BI114),0)</f>
        <v>0</v>
      </c>
      <c r="CX114" s="5">
        <f ca="1">IF($BI114&lt;&gt;"",IF('Capacity summary'!$C$14="Yes",IF(COUNTBLANK('Capacity summary'!$H26:$BG26)&lt;52,IF('Capacity summary'!AU26&lt;&gt;"",IF(LOWER('Capacity summary'!AU26)="x",$BI114*AU114,VALUE('Capacity summary'!AU26)),0),AU114*$BI114),AU114*$BI114),0)</f>
        <v>0</v>
      </c>
      <c r="CY114" s="5">
        <f ca="1">IF($BI114&lt;&gt;"",IF('Capacity summary'!$C$14="Yes",IF(COUNTBLANK('Capacity summary'!$H26:$BG26)&lt;52,IF('Capacity summary'!AV26&lt;&gt;"",IF(LOWER('Capacity summary'!AV26)="x",$BI114*AV114,VALUE('Capacity summary'!AV26)),0),AV114*$BI114),AV114*$BI114),0)</f>
        <v>0</v>
      </c>
      <c r="CZ114" s="5">
        <f ca="1">IF($BI114&lt;&gt;"",IF('Capacity summary'!$C$14="Yes",IF(COUNTBLANK('Capacity summary'!$H26:$BG26)&lt;52,IF('Capacity summary'!AW26&lt;&gt;"",IF(LOWER('Capacity summary'!AW26)="x",$BI114*AW114,VALUE('Capacity summary'!AW26)),0),AW114*$BI114),AW114*$BI114),0)</f>
        <v>0</v>
      </c>
      <c r="DA114" s="5">
        <f ca="1">IF($BI114&lt;&gt;"",IF('Capacity summary'!$C$14="Yes",IF(COUNTBLANK('Capacity summary'!$H26:$BG26)&lt;52,IF('Capacity summary'!AX26&lt;&gt;"",IF(LOWER('Capacity summary'!AX26)="x",$BI114*AX114,VALUE('Capacity summary'!AX26)),0),AX114*$BI114),AX114*$BI114),0)</f>
        <v>0</v>
      </c>
      <c r="DB114" s="5">
        <f ca="1">IF($BI114&lt;&gt;"",IF('Capacity summary'!$C$14="Yes",IF(COUNTBLANK('Capacity summary'!$H26:$BG26)&lt;52,IF('Capacity summary'!AY26&lt;&gt;"",IF(LOWER('Capacity summary'!AY26)="x",$BI114*AY114,VALUE('Capacity summary'!AY26)),0),AY114*$BI114),AY114*$BI114),0)</f>
        <v>0</v>
      </c>
      <c r="DC114" s="5">
        <f ca="1">IF($BI114&lt;&gt;"",IF('Capacity summary'!$C$14="Yes",IF(COUNTBLANK('Capacity summary'!$H26:$BG26)&lt;52,IF('Capacity summary'!AZ26&lt;&gt;"",IF(LOWER('Capacity summary'!AZ26)="x",$BI114*AZ114,VALUE('Capacity summary'!AZ26)),0),AZ114*$BI114),AZ114*$BI114),0)</f>
        <v>0</v>
      </c>
      <c r="DD114" s="5">
        <f ca="1">IF($BI114&lt;&gt;"",IF('Capacity summary'!$C$14="Yes",IF(COUNTBLANK('Capacity summary'!$H26:$BG26)&lt;52,IF('Capacity summary'!BA26&lt;&gt;"",IF(LOWER('Capacity summary'!BA26)="x",$BI114*BA114,VALUE('Capacity summary'!BA26)),0),BA114*$BI114),BA114*$BI114),0)</f>
        <v>0</v>
      </c>
      <c r="DE114" s="5">
        <f ca="1">IF($BI114&lt;&gt;"",IF('Capacity summary'!$C$14="Yes",IF(COUNTBLANK('Capacity summary'!$H26:$BG26)&lt;52,IF('Capacity summary'!BB26&lt;&gt;"",IF(LOWER('Capacity summary'!BB26)="x",$BI114*BB114,VALUE('Capacity summary'!BB26)),0),BB114*$BI114),BB114*$BI114),0)</f>
        <v>0</v>
      </c>
      <c r="DF114" s="5">
        <f ca="1">IF($BI114&lt;&gt;"",IF('Capacity summary'!$C$14="Yes",IF(COUNTBLANK('Capacity summary'!$H26:$BG26)&lt;52,IF('Capacity summary'!BC26&lt;&gt;"",IF(LOWER('Capacity summary'!BC26)="x",$BI114*BC114,VALUE('Capacity summary'!BC26)),0),BC114*$BI114),BC114*$BI114),0)</f>
        <v>0</v>
      </c>
      <c r="DG114" s="5">
        <f ca="1">IF($BI114&lt;&gt;"",IF('Capacity summary'!$C$14="Yes",IF(COUNTBLANK('Capacity summary'!$H26:$BG26)&lt;52,IF('Capacity summary'!BD26&lt;&gt;"",IF(LOWER('Capacity summary'!BD26)="x",$BI114*BD114,VALUE('Capacity summary'!BD26)),0),BD114*$BI114),BD114*$BI114),0)</f>
        <v>0</v>
      </c>
      <c r="DH114" s="5">
        <f ca="1">IF($BI114&lt;&gt;"",IF('Capacity summary'!$C$14="Yes",IF(COUNTBLANK('Capacity summary'!$H26:$BG26)&lt;52,IF('Capacity summary'!BE26&lt;&gt;"",IF(LOWER('Capacity summary'!BE26)="x",$BI114*BE114,VALUE('Capacity summary'!BE26)),0),BE114*$BI114),BE114*$BI114),0)</f>
        <v>0</v>
      </c>
      <c r="DI114" s="5">
        <f ca="1">IF($BI114&lt;&gt;"",IF('Capacity summary'!$C$14="Yes",IF(COUNTBLANK('Capacity summary'!$H26:$BG26)&lt;52,IF('Capacity summary'!BF26&lt;&gt;"",IF(LOWER('Capacity summary'!BF26)="x",$BI114*BF114,VALUE('Capacity summary'!BF26)),0),BF114*$BI114),BF114*$BI114),0)</f>
        <v>0</v>
      </c>
      <c r="DJ114" s="5">
        <f ca="1">IF($BI114&lt;&gt;"",IF('Capacity summary'!$C$14="Yes",IF(COUNTBLANK('Capacity summary'!$H26:$BG26)&lt;52,IF('Capacity summary'!BG26&lt;&gt;"",IF(LOWER('Capacity summary'!BG26)="x",$BI114*BG114,VALUE('Capacity summary'!BG26)),0),BG114*$BI114),BG114*$BI114),0)</f>
        <v>0</v>
      </c>
      <c r="DK114" s="5">
        <f t="shared" ca="1" si="6"/>
        <v>0</v>
      </c>
    </row>
    <row r="115" spans="3:115" x14ac:dyDescent="0.25">
      <c r="C115" s="67" t="str">
        <f>ROW(A4)&amp;". "&amp;Capacity!N20</f>
        <v>4. a</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 ca="1">IF(ROW(A4)&lt;=Capacity!$M$16,IF('Capacity summary'!$C$14="No",SUM(H115:BG115),'Capacity summary'!$E27),0)</f>
        <v>52</v>
      </c>
      <c r="BI115" s="67">
        <f ca="1">IF(BH115&gt;0,IF(BH115&lt;Capacity!Q20,Capacity!R20,Capacity!T20/'Capacity calculation (hide)'!BH115),"")</f>
        <v>0</v>
      </c>
      <c r="BJ115" s="5"/>
      <c r="BK115" s="5">
        <f ca="1">IF($BI115&lt;&gt;"",IF('Capacity summary'!$C$14="Yes",IF(COUNTBLANK('Capacity summary'!$H27:$BG27)&lt;52,IF('Capacity summary'!H27&lt;&gt;"",IF(LOWER('Capacity summary'!H27)="x",$BI115*H115,VALUE('Capacity summary'!H27)),0),H115*$BI115),H115*$BI115),0)</f>
        <v>0</v>
      </c>
      <c r="BL115" s="5">
        <f ca="1">IF($BI115&lt;&gt;"",IF('Capacity summary'!$C$14="Yes",IF(COUNTBLANK('Capacity summary'!$H27:$BG27)&lt;52,IF('Capacity summary'!I27&lt;&gt;"",IF(LOWER('Capacity summary'!I27)="x",$BI115*I115,VALUE('Capacity summary'!I27)),0),I115*$BI115),I115*$BI115),0)</f>
        <v>0</v>
      </c>
      <c r="BM115" s="5">
        <f ca="1">IF($BI115&lt;&gt;"",IF('Capacity summary'!$C$14="Yes",IF(COUNTBLANK('Capacity summary'!$H27:$BG27)&lt;52,IF('Capacity summary'!J27&lt;&gt;"",IF(LOWER('Capacity summary'!J27)="x",$BI115*J115,VALUE('Capacity summary'!J27)),0),J115*$BI115),J115*$BI115),0)</f>
        <v>0</v>
      </c>
      <c r="BN115" s="5">
        <f ca="1">IF($BI115&lt;&gt;"",IF('Capacity summary'!$C$14="Yes",IF(COUNTBLANK('Capacity summary'!$H27:$BG27)&lt;52,IF('Capacity summary'!K27&lt;&gt;"",IF(LOWER('Capacity summary'!K27)="x",$BI115*K115,VALUE('Capacity summary'!K27)),0),K115*$BI115),K115*$BI115),0)</f>
        <v>0</v>
      </c>
      <c r="BO115" s="5">
        <f ca="1">IF($BI115&lt;&gt;"",IF('Capacity summary'!$C$14="Yes",IF(COUNTBLANK('Capacity summary'!$H27:$BG27)&lt;52,IF('Capacity summary'!L27&lt;&gt;"",IF(LOWER('Capacity summary'!L27)="x",$BI115*L115,VALUE('Capacity summary'!L27)),0),L115*$BI115),L115*$BI115),0)</f>
        <v>0</v>
      </c>
      <c r="BP115" s="5">
        <f ca="1">IF($BI115&lt;&gt;"",IF('Capacity summary'!$C$14="Yes",IF(COUNTBLANK('Capacity summary'!$H27:$BG27)&lt;52,IF('Capacity summary'!M27&lt;&gt;"",IF(LOWER('Capacity summary'!M27)="x",$BI115*M115,VALUE('Capacity summary'!M27)),0),M115*$BI115),M115*$BI115),0)</f>
        <v>0</v>
      </c>
      <c r="BQ115" s="5">
        <f ca="1">IF($BI115&lt;&gt;"",IF('Capacity summary'!$C$14="Yes",IF(COUNTBLANK('Capacity summary'!$H27:$BG27)&lt;52,IF('Capacity summary'!N27&lt;&gt;"",IF(LOWER('Capacity summary'!N27)="x",$BI115*N115,VALUE('Capacity summary'!N27)),0),N115*$BI115),N115*$BI115),0)</f>
        <v>0</v>
      </c>
      <c r="BR115" s="5">
        <f ca="1">IF($BI115&lt;&gt;"",IF('Capacity summary'!$C$14="Yes",IF(COUNTBLANK('Capacity summary'!$H27:$BG27)&lt;52,IF('Capacity summary'!O27&lt;&gt;"",IF(LOWER('Capacity summary'!O27)="x",$BI115*O115,VALUE('Capacity summary'!O27)),0),O115*$BI115),O115*$BI115),0)</f>
        <v>0</v>
      </c>
      <c r="BS115" s="5">
        <f ca="1">IF($BI115&lt;&gt;"",IF('Capacity summary'!$C$14="Yes",IF(COUNTBLANK('Capacity summary'!$H27:$BG27)&lt;52,IF('Capacity summary'!P27&lt;&gt;"",IF(LOWER('Capacity summary'!P27)="x",$BI115*P115,VALUE('Capacity summary'!P27)),0),P115*$BI115),P115*$BI115),0)</f>
        <v>0</v>
      </c>
      <c r="BT115" s="5">
        <f ca="1">IF($BI115&lt;&gt;"",IF('Capacity summary'!$C$14="Yes",IF(COUNTBLANK('Capacity summary'!$H27:$BG27)&lt;52,IF('Capacity summary'!Q27&lt;&gt;"",IF(LOWER('Capacity summary'!Q27)="x",$BI115*Q115,VALUE('Capacity summary'!Q27)),0),Q115*$BI115),Q115*$BI115),0)</f>
        <v>0</v>
      </c>
      <c r="BU115" s="5">
        <f ca="1">IF($BI115&lt;&gt;"",IF('Capacity summary'!$C$14="Yes",IF(COUNTBLANK('Capacity summary'!$H27:$BG27)&lt;52,IF('Capacity summary'!R27&lt;&gt;"",IF(LOWER('Capacity summary'!R27)="x",$BI115*R115,VALUE('Capacity summary'!R27)),0),R115*$BI115),R115*$BI115),0)</f>
        <v>0</v>
      </c>
      <c r="BV115" s="5">
        <f ca="1">IF($BI115&lt;&gt;"",IF('Capacity summary'!$C$14="Yes",IF(COUNTBLANK('Capacity summary'!$H27:$BG27)&lt;52,IF('Capacity summary'!S27&lt;&gt;"",IF(LOWER('Capacity summary'!S27)="x",$BI115*S115,VALUE('Capacity summary'!S27)),0),S115*$BI115),S115*$BI115),0)</f>
        <v>0</v>
      </c>
      <c r="BW115" s="5">
        <f ca="1">IF($BI115&lt;&gt;"",IF('Capacity summary'!$C$14="Yes",IF(COUNTBLANK('Capacity summary'!$H27:$BG27)&lt;52,IF('Capacity summary'!T27&lt;&gt;"",IF(LOWER('Capacity summary'!T27)="x",$BI115*T115,VALUE('Capacity summary'!T27)),0),T115*$BI115),T115*$BI115),0)</f>
        <v>0</v>
      </c>
      <c r="BX115" s="5">
        <f ca="1">IF($BI115&lt;&gt;"",IF('Capacity summary'!$C$14="Yes",IF(COUNTBLANK('Capacity summary'!$H27:$BG27)&lt;52,IF('Capacity summary'!U27&lt;&gt;"",IF(LOWER('Capacity summary'!U27)="x",$BI115*U115,VALUE('Capacity summary'!U27)),0),U115*$BI115),U115*$BI115),0)</f>
        <v>0</v>
      </c>
      <c r="BY115" s="5">
        <f ca="1">IF($BI115&lt;&gt;"",IF('Capacity summary'!$C$14="Yes",IF(COUNTBLANK('Capacity summary'!$H27:$BG27)&lt;52,IF('Capacity summary'!V27&lt;&gt;"",IF(LOWER('Capacity summary'!V27)="x",$BI115*V115,VALUE('Capacity summary'!V27)),0),V115*$BI115),V115*$BI115),0)</f>
        <v>0</v>
      </c>
      <c r="BZ115" s="5">
        <f ca="1">IF($BI115&lt;&gt;"",IF('Capacity summary'!$C$14="Yes",IF(COUNTBLANK('Capacity summary'!$H27:$BG27)&lt;52,IF('Capacity summary'!W27&lt;&gt;"",IF(LOWER('Capacity summary'!W27)="x",$BI115*W115,VALUE('Capacity summary'!W27)),0),W115*$BI115),W115*$BI115),0)</f>
        <v>0</v>
      </c>
      <c r="CA115" s="5">
        <f ca="1">IF($BI115&lt;&gt;"",IF('Capacity summary'!$C$14="Yes",IF(COUNTBLANK('Capacity summary'!$H27:$BG27)&lt;52,IF('Capacity summary'!X27&lt;&gt;"",IF(LOWER('Capacity summary'!X27)="x",$BI115*X115,VALUE('Capacity summary'!X27)),0),X115*$BI115),X115*$BI115),0)</f>
        <v>0</v>
      </c>
      <c r="CB115" s="5">
        <f ca="1">IF($BI115&lt;&gt;"",IF('Capacity summary'!$C$14="Yes",IF(COUNTBLANK('Capacity summary'!$H27:$BG27)&lt;52,IF('Capacity summary'!Y27&lt;&gt;"",IF(LOWER('Capacity summary'!Y27)="x",$BI115*Y115,VALUE('Capacity summary'!Y27)),0),Y115*$BI115),Y115*$BI115),0)</f>
        <v>0</v>
      </c>
      <c r="CC115" s="5">
        <f ca="1">IF($BI115&lt;&gt;"",IF('Capacity summary'!$C$14="Yes",IF(COUNTBLANK('Capacity summary'!$H27:$BG27)&lt;52,IF('Capacity summary'!Z27&lt;&gt;"",IF(LOWER('Capacity summary'!Z27)="x",$BI115*Z115,VALUE('Capacity summary'!Z27)),0),Z115*$BI115),Z115*$BI115),0)</f>
        <v>0</v>
      </c>
      <c r="CD115" s="5">
        <f ca="1">IF($BI115&lt;&gt;"",IF('Capacity summary'!$C$14="Yes",IF(COUNTBLANK('Capacity summary'!$H27:$BG27)&lt;52,IF('Capacity summary'!AA27&lt;&gt;"",IF(LOWER('Capacity summary'!AA27)="x",$BI115*AA115,VALUE('Capacity summary'!AA27)),0),AA115*$BI115),AA115*$BI115),0)</f>
        <v>0</v>
      </c>
      <c r="CE115" s="5">
        <f ca="1">IF($BI115&lt;&gt;"",IF('Capacity summary'!$C$14="Yes",IF(COUNTBLANK('Capacity summary'!$H27:$BG27)&lt;52,IF('Capacity summary'!AB27&lt;&gt;"",IF(LOWER('Capacity summary'!AB27)="x",$BI115*AB115,VALUE('Capacity summary'!AB27)),0),AB115*$BI115),AB115*$BI115),0)</f>
        <v>0</v>
      </c>
      <c r="CF115" s="5">
        <f ca="1">IF($BI115&lt;&gt;"",IF('Capacity summary'!$C$14="Yes",IF(COUNTBLANK('Capacity summary'!$H27:$BG27)&lt;52,IF('Capacity summary'!AC27&lt;&gt;"",IF(LOWER('Capacity summary'!AC27)="x",$BI115*AC115,VALUE('Capacity summary'!AC27)),0),AC115*$BI115),AC115*$BI115),0)</f>
        <v>0</v>
      </c>
      <c r="CG115" s="5">
        <f ca="1">IF($BI115&lt;&gt;"",IF('Capacity summary'!$C$14="Yes",IF(COUNTBLANK('Capacity summary'!$H27:$BG27)&lt;52,IF('Capacity summary'!AD27&lt;&gt;"",IF(LOWER('Capacity summary'!AD27)="x",$BI115*AD115,VALUE('Capacity summary'!AD27)),0),AD115*$BI115),AD115*$BI115),0)</f>
        <v>0</v>
      </c>
      <c r="CH115" s="5">
        <f ca="1">IF($BI115&lt;&gt;"",IF('Capacity summary'!$C$14="Yes",IF(COUNTBLANK('Capacity summary'!$H27:$BG27)&lt;52,IF('Capacity summary'!AE27&lt;&gt;"",IF(LOWER('Capacity summary'!AE27)="x",$BI115*AE115,VALUE('Capacity summary'!AE27)),0),AE115*$BI115),AE115*$BI115),0)</f>
        <v>0</v>
      </c>
      <c r="CI115" s="5">
        <f ca="1">IF($BI115&lt;&gt;"",IF('Capacity summary'!$C$14="Yes",IF(COUNTBLANK('Capacity summary'!$H27:$BG27)&lt;52,IF('Capacity summary'!AF27&lt;&gt;"",IF(LOWER('Capacity summary'!AF27)="x",$BI115*AF115,VALUE('Capacity summary'!AF27)),0),AF115*$BI115),AF115*$BI115),0)</f>
        <v>0</v>
      </c>
      <c r="CJ115" s="5">
        <f ca="1">IF($BI115&lt;&gt;"",IF('Capacity summary'!$C$14="Yes",IF(COUNTBLANK('Capacity summary'!$H27:$BG27)&lt;52,IF('Capacity summary'!AG27&lt;&gt;"",IF(LOWER('Capacity summary'!AG27)="x",$BI115*AG115,VALUE('Capacity summary'!AG27)),0),AG115*$BI115),AG115*$BI115),0)</f>
        <v>0</v>
      </c>
      <c r="CK115" s="5">
        <f ca="1">IF($BI115&lt;&gt;"",IF('Capacity summary'!$C$14="Yes",IF(COUNTBLANK('Capacity summary'!$H27:$BG27)&lt;52,IF('Capacity summary'!AH27&lt;&gt;"",IF(LOWER('Capacity summary'!AH27)="x",$BI115*AH115,VALUE('Capacity summary'!AH27)),0),AH115*$BI115),AH115*$BI115),0)</f>
        <v>0</v>
      </c>
      <c r="CL115" s="5">
        <f ca="1">IF($BI115&lt;&gt;"",IF('Capacity summary'!$C$14="Yes",IF(COUNTBLANK('Capacity summary'!$H27:$BG27)&lt;52,IF('Capacity summary'!AI27&lt;&gt;"",IF(LOWER('Capacity summary'!AI27)="x",$BI115*AI115,VALUE('Capacity summary'!AI27)),0),AI115*$BI115),AI115*$BI115),0)</f>
        <v>0</v>
      </c>
      <c r="CM115" s="5">
        <f ca="1">IF($BI115&lt;&gt;"",IF('Capacity summary'!$C$14="Yes",IF(COUNTBLANK('Capacity summary'!$H27:$BG27)&lt;52,IF('Capacity summary'!AJ27&lt;&gt;"",IF(LOWER('Capacity summary'!AJ27)="x",$BI115*AJ115,VALUE('Capacity summary'!AJ27)),0),AJ115*$BI115),AJ115*$BI115),0)</f>
        <v>0</v>
      </c>
      <c r="CN115" s="5">
        <f ca="1">IF($BI115&lt;&gt;"",IF('Capacity summary'!$C$14="Yes",IF(COUNTBLANK('Capacity summary'!$H27:$BG27)&lt;52,IF('Capacity summary'!AK27&lt;&gt;"",IF(LOWER('Capacity summary'!AK27)="x",$BI115*AK115,VALUE('Capacity summary'!AK27)),0),AK115*$BI115),AK115*$BI115),0)</f>
        <v>0</v>
      </c>
      <c r="CO115" s="5">
        <f ca="1">IF($BI115&lt;&gt;"",IF('Capacity summary'!$C$14="Yes",IF(COUNTBLANK('Capacity summary'!$H27:$BG27)&lt;52,IF('Capacity summary'!AL27&lt;&gt;"",IF(LOWER('Capacity summary'!AL27)="x",$BI115*AL115,VALUE('Capacity summary'!AL27)),0),AL115*$BI115),AL115*$BI115),0)</f>
        <v>0</v>
      </c>
      <c r="CP115" s="5">
        <f ca="1">IF($BI115&lt;&gt;"",IF('Capacity summary'!$C$14="Yes",IF(COUNTBLANK('Capacity summary'!$H27:$BG27)&lt;52,IF('Capacity summary'!AM27&lt;&gt;"",IF(LOWER('Capacity summary'!AM27)="x",$BI115*AM115,VALUE('Capacity summary'!AM27)),0),AM115*$BI115),AM115*$BI115),0)</f>
        <v>0</v>
      </c>
      <c r="CQ115" s="5">
        <f ca="1">IF($BI115&lt;&gt;"",IF('Capacity summary'!$C$14="Yes",IF(COUNTBLANK('Capacity summary'!$H27:$BG27)&lt;52,IF('Capacity summary'!AN27&lt;&gt;"",IF(LOWER('Capacity summary'!AN27)="x",$BI115*AN115,VALUE('Capacity summary'!AN27)),0),AN115*$BI115),AN115*$BI115),0)</f>
        <v>0</v>
      </c>
      <c r="CR115" s="5">
        <f ca="1">IF($BI115&lt;&gt;"",IF('Capacity summary'!$C$14="Yes",IF(COUNTBLANK('Capacity summary'!$H27:$BG27)&lt;52,IF('Capacity summary'!AO27&lt;&gt;"",IF(LOWER('Capacity summary'!AO27)="x",$BI115*AO115,VALUE('Capacity summary'!AO27)),0),AO115*$BI115),AO115*$BI115),0)</f>
        <v>0</v>
      </c>
      <c r="CS115" s="5">
        <f ca="1">IF($BI115&lt;&gt;"",IF('Capacity summary'!$C$14="Yes",IF(COUNTBLANK('Capacity summary'!$H27:$BG27)&lt;52,IF('Capacity summary'!AP27&lt;&gt;"",IF(LOWER('Capacity summary'!AP27)="x",$BI115*AP115,VALUE('Capacity summary'!AP27)),0),AP115*$BI115),AP115*$BI115),0)</f>
        <v>0</v>
      </c>
      <c r="CT115" s="5">
        <f ca="1">IF($BI115&lt;&gt;"",IF('Capacity summary'!$C$14="Yes",IF(COUNTBLANK('Capacity summary'!$H27:$BG27)&lt;52,IF('Capacity summary'!AQ27&lt;&gt;"",IF(LOWER('Capacity summary'!AQ27)="x",$BI115*AQ115,VALUE('Capacity summary'!AQ27)),0),AQ115*$BI115),AQ115*$BI115),0)</f>
        <v>0</v>
      </c>
      <c r="CU115" s="5">
        <f ca="1">IF($BI115&lt;&gt;"",IF('Capacity summary'!$C$14="Yes",IF(COUNTBLANK('Capacity summary'!$H27:$BG27)&lt;52,IF('Capacity summary'!AR27&lt;&gt;"",IF(LOWER('Capacity summary'!AR27)="x",$BI115*AR115,VALUE('Capacity summary'!AR27)),0),AR115*$BI115),AR115*$BI115),0)</f>
        <v>0</v>
      </c>
      <c r="CV115" s="5">
        <f ca="1">IF($BI115&lt;&gt;"",IF('Capacity summary'!$C$14="Yes",IF(COUNTBLANK('Capacity summary'!$H27:$BG27)&lt;52,IF('Capacity summary'!AS27&lt;&gt;"",IF(LOWER('Capacity summary'!AS27)="x",$BI115*AS115,VALUE('Capacity summary'!AS27)),0),AS115*$BI115),AS115*$BI115),0)</f>
        <v>0</v>
      </c>
      <c r="CW115" s="5">
        <f ca="1">IF($BI115&lt;&gt;"",IF('Capacity summary'!$C$14="Yes",IF(COUNTBLANK('Capacity summary'!$H27:$BG27)&lt;52,IF('Capacity summary'!AT27&lt;&gt;"",IF(LOWER('Capacity summary'!AT27)="x",$BI115*AT115,VALUE('Capacity summary'!AT27)),0),AT115*$BI115),AT115*$BI115),0)</f>
        <v>0</v>
      </c>
      <c r="CX115" s="5">
        <f ca="1">IF($BI115&lt;&gt;"",IF('Capacity summary'!$C$14="Yes",IF(COUNTBLANK('Capacity summary'!$H27:$BG27)&lt;52,IF('Capacity summary'!AU27&lt;&gt;"",IF(LOWER('Capacity summary'!AU27)="x",$BI115*AU115,VALUE('Capacity summary'!AU27)),0),AU115*$BI115),AU115*$BI115),0)</f>
        <v>0</v>
      </c>
      <c r="CY115" s="5">
        <f ca="1">IF($BI115&lt;&gt;"",IF('Capacity summary'!$C$14="Yes",IF(COUNTBLANK('Capacity summary'!$H27:$BG27)&lt;52,IF('Capacity summary'!AV27&lt;&gt;"",IF(LOWER('Capacity summary'!AV27)="x",$BI115*AV115,VALUE('Capacity summary'!AV27)),0),AV115*$BI115),AV115*$BI115),0)</f>
        <v>0</v>
      </c>
      <c r="CZ115" s="5">
        <f ca="1">IF($BI115&lt;&gt;"",IF('Capacity summary'!$C$14="Yes",IF(COUNTBLANK('Capacity summary'!$H27:$BG27)&lt;52,IF('Capacity summary'!AW27&lt;&gt;"",IF(LOWER('Capacity summary'!AW27)="x",$BI115*AW115,VALUE('Capacity summary'!AW27)),0),AW115*$BI115),AW115*$BI115),0)</f>
        <v>0</v>
      </c>
      <c r="DA115" s="5">
        <f ca="1">IF($BI115&lt;&gt;"",IF('Capacity summary'!$C$14="Yes",IF(COUNTBLANK('Capacity summary'!$H27:$BG27)&lt;52,IF('Capacity summary'!AX27&lt;&gt;"",IF(LOWER('Capacity summary'!AX27)="x",$BI115*AX115,VALUE('Capacity summary'!AX27)),0),AX115*$BI115),AX115*$BI115),0)</f>
        <v>0</v>
      </c>
      <c r="DB115" s="5">
        <f ca="1">IF($BI115&lt;&gt;"",IF('Capacity summary'!$C$14="Yes",IF(COUNTBLANK('Capacity summary'!$H27:$BG27)&lt;52,IF('Capacity summary'!AY27&lt;&gt;"",IF(LOWER('Capacity summary'!AY27)="x",$BI115*AY115,VALUE('Capacity summary'!AY27)),0),AY115*$BI115),AY115*$BI115),0)</f>
        <v>0</v>
      </c>
      <c r="DC115" s="5">
        <f ca="1">IF($BI115&lt;&gt;"",IF('Capacity summary'!$C$14="Yes",IF(COUNTBLANK('Capacity summary'!$H27:$BG27)&lt;52,IF('Capacity summary'!AZ27&lt;&gt;"",IF(LOWER('Capacity summary'!AZ27)="x",$BI115*AZ115,VALUE('Capacity summary'!AZ27)),0),AZ115*$BI115),AZ115*$BI115),0)</f>
        <v>0</v>
      </c>
      <c r="DD115" s="5">
        <f ca="1">IF($BI115&lt;&gt;"",IF('Capacity summary'!$C$14="Yes",IF(COUNTBLANK('Capacity summary'!$H27:$BG27)&lt;52,IF('Capacity summary'!BA27&lt;&gt;"",IF(LOWER('Capacity summary'!BA27)="x",$BI115*BA115,VALUE('Capacity summary'!BA27)),0),BA115*$BI115),BA115*$BI115),0)</f>
        <v>0</v>
      </c>
      <c r="DE115" s="5">
        <f ca="1">IF($BI115&lt;&gt;"",IF('Capacity summary'!$C$14="Yes",IF(COUNTBLANK('Capacity summary'!$H27:$BG27)&lt;52,IF('Capacity summary'!BB27&lt;&gt;"",IF(LOWER('Capacity summary'!BB27)="x",$BI115*BB115,VALUE('Capacity summary'!BB27)),0),BB115*$BI115),BB115*$BI115),0)</f>
        <v>0</v>
      </c>
      <c r="DF115" s="5">
        <f ca="1">IF($BI115&lt;&gt;"",IF('Capacity summary'!$C$14="Yes",IF(COUNTBLANK('Capacity summary'!$H27:$BG27)&lt;52,IF('Capacity summary'!BC27&lt;&gt;"",IF(LOWER('Capacity summary'!BC27)="x",$BI115*BC115,VALUE('Capacity summary'!BC27)),0),BC115*$BI115),BC115*$BI115),0)</f>
        <v>0</v>
      </c>
      <c r="DG115" s="5">
        <f ca="1">IF($BI115&lt;&gt;"",IF('Capacity summary'!$C$14="Yes",IF(COUNTBLANK('Capacity summary'!$H27:$BG27)&lt;52,IF('Capacity summary'!BD27&lt;&gt;"",IF(LOWER('Capacity summary'!BD27)="x",$BI115*BD115,VALUE('Capacity summary'!BD27)),0),BD115*$BI115),BD115*$BI115),0)</f>
        <v>0</v>
      </c>
      <c r="DH115" s="5">
        <f ca="1">IF($BI115&lt;&gt;"",IF('Capacity summary'!$C$14="Yes",IF(COUNTBLANK('Capacity summary'!$H27:$BG27)&lt;52,IF('Capacity summary'!BE27&lt;&gt;"",IF(LOWER('Capacity summary'!BE27)="x",$BI115*BE115,VALUE('Capacity summary'!BE27)),0),BE115*$BI115),BE115*$BI115),0)</f>
        <v>0</v>
      </c>
      <c r="DI115" s="5">
        <f ca="1">IF($BI115&lt;&gt;"",IF('Capacity summary'!$C$14="Yes",IF(COUNTBLANK('Capacity summary'!$H27:$BG27)&lt;52,IF('Capacity summary'!BF27&lt;&gt;"",IF(LOWER('Capacity summary'!BF27)="x",$BI115*BF115,VALUE('Capacity summary'!BF27)),0),BF115*$BI115),BF115*$BI115),0)</f>
        <v>0</v>
      </c>
      <c r="DJ115" s="5">
        <f ca="1">IF($BI115&lt;&gt;"",IF('Capacity summary'!$C$14="Yes",IF(COUNTBLANK('Capacity summary'!$H27:$BG27)&lt;52,IF('Capacity summary'!BG27&lt;&gt;"",IF(LOWER('Capacity summary'!BG27)="x",$BI115*BG115,VALUE('Capacity summary'!BG27)),0),BG115*$BI115),BG115*$BI115),0)</f>
        <v>0</v>
      </c>
      <c r="DK115" s="5">
        <f t="shared" ca="1" si="6"/>
        <v>0</v>
      </c>
    </row>
    <row r="116" spans="3:115" x14ac:dyDescent="0.25">
      <c r="C116" s="67" t="str">
        <f>ROW(A5)&amp;". "&amp;Capacity!N21</f>
        <v>5. a</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 ca="1">IF(ROW(A5)&lt;=Capacity!$M$16,IF('Capacity summary'!$C$14="No",SUM(H116:BG116),'Capacity summary'!$E28),0)</f>
        <v>52</v>
      </c>
      <c r="BI116" s="67">
        <f ca="1">IF(BH116&gt;0,IF(BH116&lt;Capacity!Q21,Capacity!R21,Capacity!T21/'Capacity calculation (hide)'!BH116),"")</f>
        <v>0</v>
      </c>
      <c r="BJ116" s="5"/>
      <c r="BK116" s="5">
        <f ca="1">IF($BI116&lt;&gt;"",IF('Capacity summary'!$C$14="Yes",IF(COUNTBLANK('Capacity summary'!$H28:$BG28)&lt;52,IF('Capacity summary'!H28&lt;&gt;"",IF(LOWER('Capacity summary'!H28)="x",$BI116*H116,VALUE('Capacity summary'!H28)),0),H116*$BI116),H116*$BI116),0)</f>
        <v>0</v>
      </c>
      <c r="BL116" s="5">
        <f ca="1">IF($BI116&lt;&gt;"",IF('Capacity summary'!$C$14="Yes",IF(COUNTBLANK('Capacity summary'!$H28:$BG28)&lt;52,IF('Capacity summary'!I28&lt;&gt;"",IF(LOWER('Capacity summary'!I28)="x",$BI116*I116,VALUE('Capacity summary'!I28)),0),I116*$BI116),I116*$BI116),0)</f>
        <v>0</v>
      </c>
      <c r="BM116" s="5">
        <f ca="1">IF($BI116&lt;&gt;"",IF('Capacity summary'!$C$14="Yes",IF(COUNTBLANK('Capacity summary'!$H28:$BG28)&lt;52,IF('Capacity summary'!J28&lt;&gt;"",IF(LOWER('Capacity summary'!J28)="x",$BI116*J116,VALUE('Capacity summary'!J28)),0),J116*$BI116),J116*$BI116),0)</f>
        <v>0</v>
      </c>
      <c r="BN116" s="5">
        <f ca="1">IF($BI116&lt;&gt;"",IF('Capacity summary'!$C$14="Yes",IF(COUNTBLANK('Capacity summary'!$H28:$BG28)&lt;52,IF('Capacity summary'!K28&lt;&gt;"",IF(LOWER('Capacity summary'!K28)="x",$BI116*K116,VALUE('Capacity summary'!K28)),0),K116*$BI116),K116*$BI116),0)</f>
        <v>0</v>
      </c>
      <c r="BO116" s="5">
        <f ca="1">IF($BI116&lt;&gt;"",IF('Capacity summary'!$C$14="Yes",IF(COUNTBLANK('Capacity summary'!$H28:$BG28)&lt;52,IF('Capacity summary'!L28&lt;&gt;"",IF(LOWER('Capacity summary'!L28)="x",$BI116*L116,VALUE('Capacity summary'!L28)),0),L116*$BI116),L116*$BI116),0)</f>
        <v>0</v>
      </c>
      <c r="BP116" s="5">
        <f ca="1">IF($BI116&lt;&gt;"",IF('Capacity summary'!$C$14="Yes",IF(COUNTBLANK('Capacity summary'!$H28:$BG28)&lt;52,IF('Capacity summary'!M28&lt;&gt;"",IF(LOWER('Capacity summary'!M28)="x",$BI116*M116,VALUE('Capacity summary'!M28)),0),M116*$BI116),M116*$BI116),0)</f>
        <v>0</v>
      </c>
      <c r="BQ116" s="5">
        <f ca="1">IF($BI116&lt;&gt;"",IF('Capacity summary'!$C$14="Yes",IF(COUNTBLANK('Capacity summary'!$H28:$BG28)&lt;52,IF('Capacity summary'!N28&lt;&gt;"",IF(LOWER('Capacity summary'!N28)="x",$BI116*N116,VALUE('Capacity summary'!N28)),0),N116*$BI116),N116*$BI116),0)</f>
        <v>0</v>
      </c>
      <c r="BR116" s="5">
        <f ca="1">IF($BI116&lt;&gt;"",IF('Capacity summary'!$C$14="Yes",IF(COUNTBLANK('Capacity summary'!$H28:$BG28)&lt;52,IF('Capacity summary'!O28&lt;&gt;"",IF(LOWER('Capacity summary'!O28)="x",$BI116*O116,VALUE('Capacity summary'!O28)),0),O116*$BI116),O116*$BI116),0)</f>
        <v>0</v>
      </c>
      <c r="BS116" s="5">
        <f ca="1">IF($BI116&lt;&gt;"",IF('Capacity summary'!$C$14="Yes",IF(COUNTBLANK('Capacity summary'!$H28:$BG28)&lt;52,IF('Capacity summary'!P28&lt;&gt;"",IF(LOWER('Capacity summary'!P28)="x",$BI116*P116,VALUE('Capacity summary'!P28)),0),P116*$BI116),P116*$BI116),0)</f>
        <v>0</v>
      </c>
      <c r="BT116" s="5">
        <f ca="1">IF($BI116&lt;&gt;"",IF('Capacity summary'!$C$14="Yes",IF(COUNTBLANK('Capacity summary'!$H28:$BG28)&lt;52,IF('Capacity summary'!Q28&lt;&gt;"",IF(LOWER('Capacity summary'!Q28)="x",$BI116*Q116,VALUE('Capacity summary'!Q28)),0),Q116*$BI116),Q116*$BI116),0)</f>
        <v>0</v>
      </c>
      <c r="BU116" s="5">
        <f ca="1">IF($BI116&lt;&gt;"",IF('Capacity summary'!$C$14="Yes",IF(COUNTBLANK('Capacity summary'!$H28:$BG28)&lt;52,IF('Capacity summary'!R28&lt;&gt;"",IF(LOWER('Capacity summary'!R28)="x",$BI116*R116,VALUE('Capacity summary'!R28)),0),R116*$BI116),R116*$BI116),0)</f>
        <v>0</v>
      </c>
      <c r="BV116" s="5">
        <f ca="1">IF($BI116&lt;&gt;"",IF('Capacity summary'!$C$14="Yes",IF(COUNTBLANK('Capacity summary'!$H28:$BG28)&lt;52,IF('Capacity summary'!S28&lt;&gt;"",IF(LOWER('Capacity summary'!S28)="x",$BI116*S116,VALUE('Capacity summary'!S28)),0),S116*$BI116),S116*$BI116),0)</f>
        <v>0</v>
      </c>
      <c r="BW116" s="5">
        <f ca="1">IF($BI116&lt;&gt;"",IF('Capacity summary'!$C$14="Yes",IF(COUNTBLANK('Capacity summary'!$H28:$BG28)&lt;52,IF('Capacity summary'!T28&lt;&gt;"",IF(LOWER('Capacity summary'!T28)="x",$BI116*T116,VALUE('Capacity summary'!T28)),0),T116*$BI116),T116*$BI116),0)</f>
        <v>0</v>
      </c>
      <c r="BX116" s="5">
        <f ca="1">IF($BI116&lt;&gt;"",IF('Capacity summary'!$C$14="Yes",IF(COUNTBLANK('Capacity summary'!$H28:$BG28)&lt;52,IF('Capacity summary'!U28&lt;&gt;"",IF(LOWER('Capacity summary'!U28)="x",$BI116*U116,VALUE('Capacity summary'!U28)),0),U116*$BI116),U116*$BI116),0)</f>
        <v>0</v>
      </c>
      <c r="BY116" s="5">
        <f ca="1">IF($BI116&lt;&gt;"",IF('Capacity summary'!$C$14="Yes",IF(COUNTBLANK('Capacity summary'!$H28:$BG28)&lt;52,IF('Capacity summary'!V28&lt;&gt;"",IF(LOWER('Capacity summary'!V28)="x",$BI116*V116,VALUE('Capacity summary'!V28)),0),V116*$BI116),V116*$BI116),0)</f>
        <v>0</v>
      </c>
      <c r="BZ116" s="5">
        <f ca="1">IF($BI116&lt;&gt;"",IF('Capacity summary'!$C$14="Yes",IF(COUNTBLANK('Capacity summary'!$H28:$BG28)&lt;52,IF('Capacity summary'!W28&lt;&gt;"",IF(LOWER('Capacity summary'!W28)="x",$BI116*W116,VALUE('Capacity summary'!W28)),0),W116*$BI116),W116*$BI116),0)</f>
        <v>0</v>
      </c>
      <c r="CA116" s="5">
        <f ca="1">IF($BI116&lt;&gt;"",IF('Capacity summary'!$C$14="Yes",IF(COUNTBLANK('Capacity summary'!$H28:$BG28)&lt;52,IF('Capacity summary'!X28&lt;&gt;"",IF(LOWER('Capacity summary'!X28)="x",$BI116*X116,VALUE('Capacity summary'!X28)),0),X116*$BI116),X116*$BI116),0)</f>
        <v>0</v>
      </c>
      <c r="CB116" s="5">
        <f ca="1">IF($BI116&lt;&gt;"",IF('Capacity summary'!$C$14="Yes",IF(COUNTBLANK('Capacity summary'!$H28:$BG28)&lt;52,IF('Capacity summary'!Y28&lt;&gt;"",IF(LOWER('Capacity summary'!Y28)="x",$BI116*Y116,VALUE('Capacity summary'!Y28)),0),Y116*$BI116),Y116*$BI116),0)</f>
        <v>0</v>
      </c>
      <c r="CC116" s="5">
        <f ca="1">IF($BI116&lt;&gt;"",IF('Capacity summary'!$C$14="Yes",IF(COUNTBLANK('Capacity summary'!$H28:$BG28)&lt;52,IF('Capacity summary'!Z28&lt;&gt;"",IF(LOWER('Capacity summary'!Z28)="x",$BI116*Z116,VALUE('Capacity summary'!Z28)),0),Z116*$BI116),Z116*$BI116),0)</f>
        <v>0</v>
      </c>
      <c r="CD116" s="5">
        <f ca="1">IF($BI116&lt;&gt;"",IF('Capacity summary'!$C$14="Yes",IF(COUNTBLANK('Capacity summary'!$H28:$BG28)&lt;52,IF('Capacity summary'!AA28&lt;&gt;"",IF(LOWER('Capacity summary'!AA28)="x",$BI116*AA116,VALUE('Capacity summary'!AA28)),0),AA116*$BI116),AA116*$BI116),0)</f>
        <v>0</v>
      </c>
      <c r="CE116" s="5">
        <f ca="1">IF($BI116&lt;&gt;"",IF('Capacity summary'!$C$14="Yes",IF(COUNTBLANK('Capacity summary'!$H28:$BG28)&lt;52,IF('Capacity summary'!AB28&lt;&gt;"",IF(LOWER('Capacity summary'!AB28)="x",$BI116*AB116,VALUE('Capacity summary'!AB28)),0),AB116*$BI116),AB116*$BI116),0)</f>
        <v>0</v>
      </c>
      <c r="CF116" s="5">
        <f ca="1">IF($BI116&lt;&gt;"",IF('Capacity summary'!$C$14="Yes",IF(COUNTBLANK('Capacity summary'!$H28:$BG28)&lt;52,IF('Capacity summary'!AC28&lt;&gt;"",IF(LOWER('Capacity summary'!AC28)="x",$BI116*AC116,VALUE('Capacity summary'!AC28)),0),AC116*$BI116),AC116*$BI116),0)</f>
        <v>0</v>
      </c>
      <c r="CG116" s="5">
        <f ca="1">IF($BI116&lt;&gt;"",IF('Capacity summary'!$C$14="Yes",IF(COUNTBLANK('Capacity summary'!$H28:$BG28)&lt;52,IF('Capacity summary'!AD28&lt;&gt;"",IF(LOWER('Capacity summary'!AD28)="x",$BI116*AD116,VALUE('Capacity summary'!AD28)),0),AD116*$BI116),AD116*$BI116),0)</f>
        <v>0</v>
      </c>
      <c r="CH116" s="5">
        <f ca="1">IF($BI116&lt;&gt;"",IF('Capacity summary'!$C$14="Yes",IF(COUNTBLANK('Capacity summary'!$H28:$BG28)&lt;52,IF('Capacity summary'!AE28&lt;&gt;"",IF(LOWER('Capacity summary'!AE28)="x",$BI116*AE116,VALUE('Capacity summary'!AE28)),0),AE116*$BI116),AE116*$BI116),0)</f>
        <v>0</v>
      </c>
      <c r="CI116" s="5">
        <f ca="1">IF($BI116&lt;&gt;"",IF('Capacity summary'!$C$14="Yes",IF(COUNTBLANK('Capacity summary'!$H28:$BG28)&lt;52,IF('Capacity summary'!AF28&lt;&gt;"",IF(LOWER('Capacity summary'!AF28)="x",$BI116*AF116,VALUE('Capacity summary'!AF28)),0),AF116*$BI116),AF116*$BI116),0)</f>
        <v>0</v>
      </c>
      <c r="CJ116" s="5">
        <f ca="1">IF($BI116&lt;&gt;"",IF('Capacity summary'!$C$14="Yes",IF(COUNTBLANK('Capacity summary'!$H28:$BG28)&lt;52,IF('Capacity summary'!AG28&lt;&gt;"",IF(LOWER('Capacity summary'!AG28)="x",$BI116*AG116,VALUE('Capacity summary'!AG28)),0),AG116*$BI116),AG116*$BI116),0)</f>
        <v>0</v>
      </c>
      <c r="CK116" s="5">
        <f ca="1">IF($BI116&lt;&gt;"",IF('Capacity summary'!$C$14="Yes",IF(COUNTBLANK('Capacity summary'!$H28:$BG28)&lt;52,IF('Capacity summary'!AH28&lt;&gt;"",IF(LOWER('Capacity summary'!AH28)="x",$BI116*AH116,VALUE('Capacity summary'!AH28)),0),AH116*$BI116),AH116*$BI116),0)</f>
        <v>0</v>
      </c>
      <c r="CL116" s="5">
        <f ca="1">IF($BI116&lt;&gt;"",IF('Capacity summary'!$C$14="Yes",IF(COUNTBLANK('Capacity summary'!$H28:$BG28)&lt;52,IF('Capacity summary'!AI28&lt;&gt;"",IF(LOWER('Capacity summary'!AI28)="x",$BI116*AI116,VALUE('Capacity summary'!AI28)),0),AI116*$BI116),AI116*$BI116),0)</f>
        <v>0</v>
      </c>
      <c r="CM116" s="5">
        <f ca="1">IF($BI116&lt;&gt;"",IF('Capacity summary'!$C$14="Yes",IF(COUNTBLANK('Capacity summary'!$H28:$BG28)&lt;52,IF('Capacity summary'!AJ28&lt;&gt;"",IF(LOWER('Capacity summary'!AJ28)="x",$BI116*AJ116,VALUE('Capacity summary'!AJ28)),0),AJ116*$BI116),AJ116*$BI116),0)</f>
        <v>0</v>
      </c>
      <c r="CN116" s="5">
        <f ca="1">IF($BI116&lt;&gt;"",IF('Capacity summary'!$C$14="Yes",IF(COUNTBLANK('Capacity summary'!$H28:$BG28)&lt;52,IF('Capacity summary'!AK28&lt;&gt;"",IF(LOWER('Capacity summary'!AK28)="x",$BI116*AK116,VALUE('Capacity summary'!AK28)),0),AK116*$BI116),AK116*$BI116),0)</f>
        <v>0</v>
      </c>
      <c r="CO116" s="5">
        <f ca="1">IF($BI116&lt;&gt;"",IF('Capacity summary'!$C$14="Yes",IF(COUNTBLANK('Capacity summary'!$H28:$BG28)&lt;52,IF('Capacity summary'!AL28&lt;&gt;"",IF(LOWER('Capacity summary'!AL28)="x",$BI116*AL116,VALUE('Capacity summary'!AL28)),0),AL116*$BI116),AL116*$BI116),0)</f>
        <v>0</v>
      </c>
      <c r="CP116" s="5">
        <f ca="1">IF($BI116&lt;&gt;"",IF('Capacity summary'!$C$14="Yes",IF(COUNTBLANK('Capacity summary'!$H28:$BG28)&lt;52,IF('Capacity summary'!AM28&lt;&gt;"",IF(LOWER('Capacity summary'!AM28)="x",$BI116*AM116,VALUE('Capacity summary'!AM28)),0),AM116*$BI116),AM116*$BI116),0)</f>
        <v>0</v>
      </c>
      <c r="CQ116" s="5">
        <f ca="1">IF($BI116&lt;&gt;"",IF('Capacity summary'!$C$14="Yes",IF(COUNTBLANK('Capacity summary'!$H28:$BG28)&lt;52,IF('Capacity summary'!AN28&lt;&gt;"",IF(LOWER('Capacity summary'!AN28)="x",$BI116*AN116,VALUE('Capacity summary'!AN28)),0),AN116*$BI116),AN116*$BI116),0)</f>
        <v>0</v>
      </c>
      <c r="CR116" s="5">
        <f ca="1">IF($BI116&lt;&gt;"",IF('Capacity summary'!$C$14="Yes",IF(COUNTBLANK('Capacity summary'!$H28:$BG28)&lt;52,IF('Capacity summary'!AO28&lt;&gt;"",IF(LOWER('Capacity summary'!AO28)="x",$BI116*AO116,VALUE('Capacity summary'!AO28)),0),AO116*$BI116),AO116*$BI116),0)</f>
        <v>0</v>
      </c>
      <c r="CS116" s="5">
        <f ca="1">IF($BI116&lt;&gt;"",IF('Capacity summary'!$C$14="Yes",IF(COUNTBLANK('Capacity summary'!$H28:$BG28)&lt;52,IF('Capacity summary'!AP28&lt;&gt;"",IF(LOWER('Capacity summary'!AP28)="x",$BI116*AP116,VALUE('Capacity summary'!AP28)),0),AP116*$BI116),AP116*$BI116),0)</f>
        <v>0</v>
      </c>
      <c r="CT116" s="5">
        <f ca="1">IF($BI116&lt;&gt;"",IF('Capacity summary'!$C$14="Yes",IF(COUNTBLANK('Capacity summary'!$H28:$BG28)&lt;52,IF('Capacity summary'!AQ28&lt;&gt;"",IF(LOWER('Capacity summary'!AQ28)="x",$BI116*AQ116,VALUE('Capacity summary'!AQ28)),0),AQ116*$BI116),AQ116*$BI116),0)</f>
        <v>0</v>
      </c>
      <c r="CU116" s="5">
        <f ca="1">IF($BI116&lt;&gt;"",IF('Capacity summary'!$C$14="Yes",IF(COUNTBLANK('Capacity summary'!$H28:$BG28)&lt;52,IF('Capacity summary'!AR28&lt;&gt;"",IF(LOWER('Capacity summary'!AR28)="x",$BI116*AR116,VALUE('Capacity summary'!AR28)),0),AR116*$BI116),AR116*$BI116),0)</f>
        <v>0</v>
      </c>
      <c r="CV116" s="5">
        <f ca="1">IF($BI116&lt;&gt;"",IF('Capacity summary'!$C$14="Yes",IF(COUNTBLANK('Capacity summary'!$H28:$BG28)&lt;52,IF('Capacity summary'!AS28&lt;&gt;"",IF(LOWER('Capacity summary'!AS28)="x",$BI116*AS116,VALUE('Capacity summary'!AS28)),0),AS116*$BI116),AS116*$BI116),0)</f>
        <v>0</v>
      </c>
      <c r="CW116" s="5">
        <f ca="1">IF($BI116&lt;&gt;"",IF('Capacity summary'!$C$14="Yes",IF(COUNTBLANK('Capacity summary'!$H28:$BG28)&lt;52,IF('Capacity summary'!AT28&lt;&gt;"",IF(LOWER('Capacity summary'!AT28)="x",$BI116*AT116,VALUE('Capacity summary'!AT28)),0),AT116*$BI116),AT116*$BI116),0)</f>
        <v>0</v>
      </c>
      <c r="CX116" s="5">
        <f ca="1">IF($BI116&lt;&gt;"",IF('Capacity summary'!$C$14="Yes",IF(COUNTBLANK('Capacity summary'!$H28:$BG28)&lt;52,IF('Capacity summary'!AU28&lt;&gt;"",IF(LOWER('Capacity summary'!AU28)="x",$BI116*AU116,VALUE('Capacity summary'!AU28)),0),AU116*$BI116),AU116*$BI116),0)</f>
        <v>0</v>
      </c>
      <c r="CY116" s="5">
        <f ca="1">IF($BI116&lt;&gt;"",IF('Capacity summary'!$C$14="Yes",IF(COUNTBLANK('Capacity summary'!$H28:$BG28)&lt;52,IF('Capacity summary'!AV28&lt;&gt;"",IF(LOWER('Capacity summary'!AV28)="x",$BI116*AV116,VALUE('Capacity summary'!AV28)),0),AV116*$BI116),AV116*$BI116),0)</f>
        <v>0</v>
      </c>
      <c r="CZ116" s="5">
        <f ca="1">IF($BI116&lt;&gt;"",IF('Capacity summary'!$C$14="Yes",IF(COUNTBLANK('Capacity summary'!$H28:$BG28)&lt;52,IF('Capacity summary'!AW28&lt;&gt;"",IF(LOWER('Capacity summary'!AW28)="x",$BI116*AW116,VALUE('Capacity summary'!AW28)),0),AW116*$BI116),AW116*$BI116),0)</f>
        <v>0</v>
      </c>
      <c r="DA116" s="5">
        <f ca="1">IF($BI116&lt;&gt;"",IF('Capacity summary'!$C$14="Yes",IF(COUNTBLANK('Capacity summary'!$H28:$BG28)&lt;52,IF('Capacity summary'!AX28&lt;&gt;"",IF(LOWER('Capacity summary'!AX28)="x",$BI116*AX116,VALUE('Capacity summary'!AX28)),0),AX116*$BI116),AX116*$BI116),0)</f>
        <v>0</v>
      </c>
      <c r="DB116" s="5">
        <f ca="1">IF($BI116&lt;&gt;"",IF('Capacity summary'!$C$14="Yes",IF(COUNTBLANK('Capacity summary'!$H28:$BG28)&lt;52,IF('Capacity summary'!AY28&lt;&gt;"",IF(LOWER('Capacity summary'!AY28)="x",$BI116*AY116,VALUE('Capacity summary'!AY28)),0),AY116*$BI116),AY116*$BI116),0)</f>
        <v>0</v>
      </c>
      <c r="DC116" s="5">
        <f ca="1">IF($BI116&lt;&gt;"",IF('Capacity summary'!$C$14="Yes",IF(COUNTBLANK('Capacity summary'!$H28:$BG28)&lt;52,IF('Capacity summary'!AZ28&lt;&gt;"",IF(LOWER('Capacity summary'!AZ28)="x",$BI116*AZ116,VALUE('Capacity summary'!AZ28)),0),AZ116*$BI116),AZ116*$BI116),0)</f>
        <v>0</v>
      </c>
      <c r="DD116" s="5">
        <f ca="1">IF($BI116&lt;&gt;"",IF('Capacity summary'!$C$14="Yes",IF(COUNTBLANK('Capacity summary'!$H28:$BG28)&lt;52,IF('Capacity summary'!BA28&lt;&gt;"",IF(LOWER('Capacity summary'!BA28)="x",$BI116*BA116,VALUE('Capacity summary'!BA28)),0),BA116*$BI116),BA116*$BI116),0)</f>
        <v>0</v>
      </c>
      <c r="DE116" s="5">
        <f ca="1">IF($BI116&lt;&gt;"",IF('Capacity summary'!$C$14="Yes",IF(COUNTBLANK('Capacity summary'!$H28:$BG28)&lt;52,IF('Capacity summary'!BB28&lt;&gt;"",IF(LOWER('Capacity summary'!BB28)="x",$BI116*BB116,VALUE('Capacity summary'!BB28)),0),BB116*$BI116),BB116*$BI116),0)</f>
        <v>0</v>
      </c>
      <c r="DF116" s="5">
        <f ca="1">IF($BI116&lt;&gt;"",IF('Capacity summary'!$C$14="Yes",IF(COUNTBLANK('Capacity summary'!$H28:$BG28)&lt;52,IF('Capacity summary'!BC28&lt;&gt;"",IF(LOWER('Capacity summary'!BC28)="x",$BI116*BC116,VALUE('Capacity summary'!BC28)),0),BC116*$BI116),BC116*$BI116),0)</f>
        <v>0</v>
      </c>
      <c r="DG116" s="5">
        <f ca="1">IF($BI116&lt;&gt;"",IF('Capacity summary'!$C$14="Yes",IF(COUNTBLANK('Capacity summary'!$H28:$BG28)&lt;52,IF('Capacity summary'!BD28&lt;&gt;"",IF(LOWER('Capacity summary'!BD28)="x",$BI116*BD116,VALUE('Capacity summary'!BD28)),0),BD116*$BI116),BD116*$BI116),0)</f>
        <v>0</v>
      </c>
      <c r="DH116" s="5">
        <f ca="1">IF($BI116&lt;&gt;"",IF('Capacity summary'!$C$14="Yes",IF(COUNTBLANK('Capacity summary'!$H28:$BG28)&lt;52,IF('Capacity summary'!BE28&lt;&gt;"",IF(LOWER('Capacity summary'!BE28)="x",$BI116*BE116,VALUE('Capacity summary'!BE28)),0),BE116*$BI116),BE116*$BI116),0)</f>
        <v>0</v>
      </c>
      <c r="DI116" s="5">
        <f ca="1">IF($BI116&lt;&gt;"",IF('Capacity summary'!$C$14="Yes",IF(COUNTBLANK('Capacity summary'!$H28:$BG28)&lt;52,IF('Capacity summary'!BF28&lt;&gt;"",IF(LOWER('Capacity summary'!BF28)="x",$BI116*BF116,VALUE('Capacity summary'!BF28)),0),BF116*$BI116),BF116*$BI116),0)</f>
        <v>0</v>
      </c>
      <c r="DJ116" s="5">
        <f ca="1">IF($BI116&lt;&gt;"",IF('Capacity summary'!$C$14="Yes",IF(COUNTBLANK('Capacity summary'!$H28:$BG28)&lt;52,IF('Capacity summary'!BG28&lt;&gt;"",IF(LOWER('Capacity summary'!BG28)="x",$BI116*BG116,VALUE('Capacity summary'!BG28)),0),BG116*$BI116),BG116*$BI116),0)</f>
        <v>0</v>
      </c>
      <c r="DK116" s="5">
        <f t="shared" ca="1" si="6"/>
        <v>0</v>
      </c>
    </row>
    <row r="117" spans="3:115" x14ac:dyDescent="0.25">
      <c r="C117" s="67" t="str">
        <f>ROW(A6)&amp;". "&amp;Capacity!N22</f>
        <v>6. a</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 ca="1">IF(ROW(A6)&lt;=Capacity!$M$16,IF('Capacity summary'!$C$14="No",SUM(H117:BG117),'Capacity summary'!$E29),0)</f>
        <v>52</v>
      </c>
      <c r="BI117" s="67">
        <f ca="1">IF(BH117&gt;0,IF(BH117&lt;Capacity!Q22,Capacity!R22,Capacity!T22/'Capacity calculation (hide)'!BH117),"")</f>
        <v>0</v>
      </c>
      <c r="BJ117" s="5"/>
      <c r="BK117" s="5">
        <f ca="1">IF($BI117&lt;&gt;"",IF('Capacity summary'!$C$14="Yes",IF(COUNTBLANK('Capacity summary'!$H29:$BG29)&lt;52,IF('Capacity summary'!H29&lt;&gt;"",IF(LOWER('Capacity summary'!H29)="x",$BI117*H117,VALUE('Capacity summary'!H29)),0),H117*$BI117),H117*$BI117),0)</f>
        <v>0</v>
      </c>
      <c r="BL117" s="5">
        <f ca="1">IF($BI117&lt;&gt;"",IF('Capacity summary'!$C$14="Yes",IF(COUNTBLANK('Capacity summary'!$H29:$BG29)&lt;52,IF('Capacity summary'!I29&lt;&gt;"",IF(LOWER('Capacity summary'!I29)="x",$BI117*I117,VALUE('Capacity summary'!I29)),0),I117*$BI117),I117*$BI117),0)</f>
        <v>0</v>
      </c>
      <c r="BM117" s="5">
        <f ca="1">IF($BI117&lt;&gt;"",IF('Capacity summary'!$C$14="Yes",IF(COUNTBLANK('Capacity summary'!$H29:$BG29)&lt;52,IF('Capacity summary'!J29&lt;&gt;"",IF(LOWER('Capacity summary'!J29)="x",$BI117*J117,VALUE('Capacity summary'!J29)),0),J117*$BI117),J117*$BI117),0)</f>
        <v>0</v>
      </c>
      <c r="BN117" s="5">
        <f ca="1">IF($BI117&lt;&gt;"",IF('Capacity summary'!$C$14="Yes",IF(COUNTBLANK('Capacity summary'!$H29:$BG29)&lt;52,IF('Capacity summary'!K29&lt;&gt;"",IF(LOWER('Capacity summary'!K29)="x",$BI117*K117,VALUE('Capacity summary'!K29)),0),K117*$BI117),K117*$BI117),0)</f>
        <v>0</v>
      </c>
      <c r="BO117" s="5">
        <f ca="1">IF($BI117&lt;&gt;"",IF('Capacity summary'!$C$14="Yes",IF(COUNTBLANK('Capacity summary'!$H29:$BG29)&lt;52,IF('Capacity summary'!L29&lt;&gt;"",IF(LOWER('Capacity summary'!L29)="x",$BI117*L117,VALUE('Capacity summary'!L29)),0),L117*$BI117),L117*$BI117),0)</f>
        <v>0</v>
      </c>
      <c r="BP117" s="5">
        <f ca="1">IF($BI117&lt;&gt;"",IF('Capacity summary'!$C$14="Yes",IF(COUNTBLANK('Capacity summary'!$H29:$BG29)&lt;52,IF('Capacity summary'!M29&lt;&gt;"",IF(LOWER('Capacity summary'!M29)="x",$BI117*M117,VALUE('Capacity summary'!M29)),0),M117*$BI117),M117*$BI117),0)</f>
        <v>0</v>
      </c>
      <c r="BQ117" s="5">
        <f ca="1">IF($BI117&lt;&gt;"",IF('Capacity summary'!$C$14="Yes",IF(COUNTBLANK('Capacity summary'!$H29:$BG29)&lt;52,IF('Capacity summary'!N29&lt;&gt;"",IF(LOWER('Capacity summary'!N29)="x",$BI117*N117,VALUE('Capacity summary'!N29)),0),N117*$BI117),N117*$BI117),0)</f>
        <v>0</v>
      </c>
      <c r="BR117" s="5">
        <f ca="1">IF($BI117&lt;&gt;"",IF('Capacity summary'!$C$14="Yes",IF(COUNTBLANK('Capacity summary'!$H29:$BG29)&lt;52,IF('Capacity summary'!O29&lt;&gt;"",IF(LOWER('Capacity summary'!O29)="x",$BI117*O117,VALUE('Capacity summary'!O29)),0),O117*$BI117),O117*$BI117),0)</f>
        <v>0</v>
      </c>
      <c r="BS117" s="5">
        <f ca="1">IF($BI117&lt;&gt;"",IF('Capacity summary'!$C$14="Yes",IF(COUNTBLANK('Capacity summary'!$H29:$BG29)&lt;52,IF('Capacity summary'!P29&lt;&gt;"",IF(LOWER('Capacity summary'!P29)="x",$BI117*P117,VALUE('Capacity summary'!P29)),0),P117*$BI117),P117*$BI117),0)</f>
        <v>0</v>
      </c>
      <c r="BT117" s="5">
        <f ca="1">IF($BI117&lt;&gt;"",IF('Capacity summary'!$C$14="Yes",IF(COUNTBLANK('Capacity summary'!$H29:$BG29)&lt;52,IF('Capacity summary'!Q29&lt;&gt;"",IF(LOWER('Capacity summary'!Q29)="x",$BI117*Q117,VALUE('Capacity summary'!Q29)),0),Q117*$BI117),Q117*$BI117),0)</f>
        <v>0</v>
      </c>
      <c r="BU117" s="5">
        <f ca="1">IF($BI117&lt;&gt;"",IF('Capacity summary'!$C$14="Yes",IF(COUNTBLANK('Capacity summary'!$H29:$BG29)&lt;52,IF('Capacity summary'!R29&lt;&gt;"",IF(LOWER('Capacity summary'!R29)="x",$BI117*R117,VALUE('Capacity summary'!R29)),0),R117*$BI117),R117*$BI117),0)</f>
        <v>0</v>
      </c>
      <c r="BV117" s="5">
        <f ca="1">IF($BI117&lt;&gt;"",IF('Capacity summary'!$C$14="Yes",IF(COUNTBLANK('Capacity summary'!$H29:$BG29)&lt;52,IF('Capacity summary'!S29&lt;&gt;"",IF(LOWER('Capacity summary'!S29)="x",$BI117*S117,VALUE('Capacity summary'!S29)),0),S117*$BI117),S117*$BI117),0)</f>
        <v>0</v>
      </c>
      <c r="BW117" s="5">
        <f ca="1">IF($BI117&lt;&gt;"",IF('Capacity summary'!$C$14="Yes",IF(COUNTBLANK('Capacity summary'!$H29:$BG29)&lt;52,IF('Capacity summary'!T29&lt;&gt;"",IF(LOWER('Capacity summary'!T29)="x",$BI117*T117,VALUE('Capacity summary'!T29)),0),T117*$BI117),T117*$BI117),0)</f>
        <v>0</v>
      </c>
      <c r="BX117" s="5">
        <f ca="1">IF($BI117&lt;&gt;"",IF('Capacity summary'!$C$14="Yes",IF(COUNTBLANK('Capacity summary'!$H29:$BG29)&lt;52,IF('Capacity summary'!U29&lt;&gt;"",IF(LOWER('Capacity summary'!U29)="x",$BI117*U117,VALUE('Capacity summary'!U29)),0),U117*$BI117),U117*$BI117),0)</f>
        <v>0</v>
      </c>
      <c r="BY117" s="5">
        <f ca="1">IF($BI117&lt;&gt;"",IF('Capacity summary'!$C$14="Yes",IF(COUNTBLANK('Capacity summary'!$H29:$BG29)&lt;52,IF('Capacity summary'!V29&lt;&gt;"",IF(LOWER('Capacity summary'!V29)="x",$BI117*V117,VALUE('Capacity summary'!V29)),0),V117*$BI117),V117*$BI117),0)</f>
        <v>0</v>
      </c>
      <c r="BZ117" s="5">
        <f ca="1">IF($BI117&lt;&gt;"",IF('Capacity summary'!$C$14="Yes",IF(COUNTBLANK('Capacity summary'!$H29:$BG29)&lt;52,IF('Capacity summary'!W29&lt;&gt;"",IF(LOWER('Capacity summary'!W29)="x",$BI117*W117,VALUE('Capacity summary'!W29)),0),W117*$BI117),W117*$BI117),0)</f>
        <v>0</v>
      </c>
      <c r="CA117" s="5">
        <f ca="1">IF($BI117&lt;&gt;"",IF('Capacity summary'!$C$14="Yes",IF(COUNTBLANK('Capacity summary'!$H29:$BG29)&lt;52,IF('Capacity summary'!X29&lt;&gt;"",IF(LOWER('Capacity summary'!X29)="x",$BI117*X117,VALUE('Capacity summary'!X29)),0),X117*$BI117),X117*$BI117),0)</f>
        <v>0</v>
      </c>
      <c r="CB117" s="5">
        <f ca="1">IF($BI117&lt;&gt;"",IF('Capacity summary'!$C$14="Yes",IF(COUNTBLANK('Capacity summary'!$H29:$BG29)&lt;52,IF('Capacity summary'!Y29&lt;&gt;"",IF(LOWER('Capacity summary'!Y29)="x",$BI117*Y117,VALUE('Capacity summary'!Y29)),0),Y117*$BI117),Y117*$BI117),0)</f>
        <v>0</v>
      </c>
      <c r="CC117" s="5">
        <f ca="1">IF($BI117&lt;&gt;"",IF('Capacity summary'!$C$14="Yes",IF(COUNTBLANK('Capacity summary'!$H29:$BG29)&lt;52,IF('Capacity summary'!Z29&lt;&gt;"",IF(LOWER('Capacity summary'!Z29)="x",$BI117*Z117,VALUE('Capacity summary'!Z29)),0),Z117*$BI117),Z117*$BI117),0)</f>
        <v>0</v>
      </c>
      <c r="CD117" s="5">
        <f ca="1">IF($BI117&lt;&gt;"",IF('Capacity summary'!$C$14="Yes",IF(COUNTBLANK('Capacity summary'!$H29:$BG29)&lt;52,IF('Capacity summary'!AA29&lt;&gt;"",IF(LOWER('Capacity summary'!AA29)="x",$BI117*AA117,VALUE('Capacity summary'!AA29)),0),AA117*$BI117),AA117*$BI117),0)</f>
        <v>0</v>
      </c>
      <c r="CE117" s="5">
        <f ca="1">IF($BI117&lt;&gt;"",IF('Capacity summary'!$C$14="Yes",IF(COUNTBLANK('Capacity summary'!$H29:$BG29)&lt;52,IF('Capacity summary'!AB29&lt;&gt;"",IF(LOWER('Capacity summary'!AB29)="x",$BI117*AB117,VALUE('Capacity summary'!AB29)),0),AB117*$BI117),AB117*$BI117),0)</f>
        <v>0</v>
      </c>
      <c r="CF117" s="5">
        <f ca="1">IF($BI117&lt;&gt;"",IF('Capacity summary'!$C$14="Yes",IF(COUNTBLANK('Capacity summary'!$H29:$BG29)&lt;52,IF('Capacity summary'!AC29&lt;&gt;"",IF(LOWER('Capacity summary'!AC29)="x",$BI117*AC117,VALUE('Capacity summary'!AC29)),0),AC117*$BI117),AC117*$BI117),0)</f>
        <v>0</v>
      </c>
      <c r="CG117" s="5">
        <f ca="1">IF($BI117&lt;&gt;"",IF('Capacity summary'!$C$14="Yes",IF(COUNTBLANK('Capacity summary'!$H29:$BG29)&lt;52,IF('Capacity summary'!AD29&lt;&gt;"",IF(LOWER('Capacity summary'!AD29)="x",$BI117*AD117,VALUE('Capacity summary'!AD29)),0),AD117*$BI117),AD117*$BI117),0)</f>
        <v>0</v>
      </c>
      <c r="CH117" s="5">
        <f ca="1">IF($BI117&lt;&gt;"",IF('Capacity summary'!$C$14="Yes",IF(COUNTBLANK('Capacity summary'!$H29:$BG29)&lt;52,IF('Capacity summary'!AE29&lt;&gt;"",IF(LOWER('Capacity summary'!AE29)="x",$BI117*AE117,VALUE('Capacity summary'!AE29)),0),AE117*$BI117),AE117*$BI117),0)</f>
        <v>0</v>
      </c>
      <c r="CI117" s="5">
        <f ca="1">IF($BI117&lt;&gt;"",IF('Capacity summary'!$C$14="Yes",IF(COUNTBLANK('Capacity summary'!$H29:$BG29)&lt;52,IF('Capacity summary'!AF29&lt;&gt;"",IF(LOWER('Capacity summary'!AF29)="x",$BI117*AF117,VALUE('Capacity summary'!AF29)),0),AF117*$BI117),AF117*$BI117),0)</f>
        <v>0</v>
      </c>
      <c r="CJ117" s="5">
        <f ca="1">IF($BI117&lt;&gt;"",IF('Capacity summary'!$C$14="Yes",IF(COUNTBLANK('Capacity summary'!$H29:$BG29)&lt;52,IF('Capacity summary'!AG29&lt;&gt;"",IF(LOWER('Capacity summary'!AG29)="x",$BI117*AG117,VALUE('Capacity summary'!AG29)),0),AG117*$BI117),AG117*$BI117),0)</f>
        <v>0</v>
      </c>
      <c r="CK117" s="5">
        <f ca="1">IF($BI117&lt;&gt;"",IF('Capacity summary'!$C$14="Yes",IF(COUNTBLANK('Capacity summary'!$H29:$BG29)&lt;52,IF('Capacity summary'!AH29&lt;&gt;"",IF(LOWER('Capacity summary'!AH29)="x",$BI117*AH117,VALUE('Capacity summary'!AH29)),0),AH117*$BI117),AH117*$BI117),0)</f>
        <v>0</v>
      </c>
      <c r="CL117" s="5">
        <f ca="1">IF($BI117&lt;&gt;"",IF('Capacity summary'!$C$14="Yes",IF(COUNTBLANK('Capacity summary'!$H29:$BG29)&lt;52,IF('Capacity summary'!AI29&lt;&gt;"",IF(LOWER('Capacity summary'!AI29)="x",$BI117*AI117,VALUE('Capacity summary'!AI29)),0),AI117*$BI117),AI117*$BI117),0)</f>
        <v>0</v>
      </c>
      <c r="CM117" s="5">
        <f ca="1">IF($BI117&lt;&gt;"",IF('Capacity summary'!$C$14="Yes",IF(COUNTBLANK('Capacity summary'!$H29:$BG29)&lt;52,IF('Capacity summary'!AJ29&lt;&gt;"",IF(LOWER('Capacity summary'!AJ29)="x",$BI117*AJ117,VALUE('Capacity summary'!AJ29)),0),AJ117*$BI117),AJ117*$BI117),0)</f>
        <v>0</v>
      </c>
      <c r="CN117" s="5">
        <f ca="1">IF($BI117&lt;&gt;"",IF('Capacity summary'!$C$14="Yes",IF(COUNTBLANK('Capacity summary'!$H29:$BG29)&lt;52,IF('Capacity summary'!AK29&lt;&gt;"",IF(LOWER('Capacity summary'!AK29)="x",$BI117*AK117,VALUE('Capacity summary'!AK29)),0),AK117*$BI117),AK117*$BI117),0)</f>
        <v>0</v>
      </c>
      <c r="CO117" s="5">
        <f ca="1">IF($BI117&lt;&gt;"",IF('Capacity summary'!$C$14="Yes",IF(COUNTBLANK('Capacity summary'!$H29:$BG29)&lt;52,IF('Capacity summary'!AL29&lt;&gt;"",IF(LOWER('Capacity summary'!AL29)="x",$BI117*AL117,VALUE('Capacity summary'!AL29)),0),AL117*$BI117),AL117*$BI117),0)</f>
        <v>0</v>
      </c>
      <c r="CP117" s="5">
        <f ca="1">IF($BI117&lt;&gt;"",IF('Capacity summary'!$C$14="Yes",IF(COUNTBLANK('Capacity summary'!$H29:$BG29)&lt;52,IF('Capacity summary'!AM29&lt;&gt;"",IF(LOWER('Capacity summary'!AM29)="x",$BI117*AM117,VALUE('Capacity summary'!AM29)),0),AM117*$BI117),AM117*$BI117),0)</f>
        <v>0</v>
      </c>
      <c r="CQ117" s="5">
        <f ca="1">IF($BI117&lt;&gt;"",IF('Capacity summary'!$C$14="Yes",IF(COUNTBLANK('Capacity summary'!$H29:$BG29)&lt;52,IF('Capacity summary'!AN29&lt;&gt;"",IF(LOWER('Capacity summary'!AN29)="x",$BI117*AN117,VALUE('Capacity summary'!AN29)),0),AN117*$BI117),AN117*$BI117),0)</f>
        <v>0</v>
      </c>
      <c r="CR117" s="5">
        <f ca="1">IF($BI117&lt;&gt;"",IF('Capacity summary'!$C$14="Yes",IF(COUNTBLANK('Capacity summary'!$H29:$BG29)&lt;52,IF('Capacity summary'!AO29&lt;&gt;"",IF(LOWER('Capacity summary'!AO29)="x",$BI117*AO117,VALUE('Capacity summary'!AO29)),0),AO117*$BI117),AO117*$BI117),0)</f>
        <v>0</v>
      </c>
      <c r="CS117" s="5">
        <f ca="1">IF($BI117&lt;&gt;"",IF('Capacity summary'!$C$14="Yes",IF(COUNTBLANK('Capacity summary'!$H29:$BG29)&lt;52,IF('Capacity summary'!AP29&lt;&gt;"",IF(LOWER('Capacity summary'!AP29)="x",$BI117*AP117,VALUE('Capacity summary'!AP29)),0),AP117*$BI117),AP117*$BI117),0)</f>
        <v>0</v>
      </c>
      <c r="CT117" s="5">
        <f ca="1">IF($BI117&lt;&gt;"",IF('Capacity summary'!$C$14="Yes",IF(COUNTBLANK('Capacity summary'!$H29:$BG29)&lt;52,IF('Capacity summary'!AQ29&lt;&gt;"",IF(LOWER('Capacity summary'!AQ29)="x",$BI117*AQ117,VALUE('Capacity summary'!AQ29)),0),AQ117*$BI117),AQ117*$BI117),0)</f>
        <v>0</v>
      </c>
      <c r="CU117" s="5">
        <f ca="1">IF($BI117&lt;&gt;"",IF('Capacity summary'!$C$14="Yes",IF(COUNTBLANK('Capacity summary'!$H29:$BG29)&lt;52,IF('Capacity summary'!AR29&lt;&gt;"",IF(LOWER('Capacity summary'!AR29)="x",$BI117*AR117,VALUE('Capacity summary'!AR29)),0),AR117*$BI117),AR117*$BI117),0)</f>
        <v>0</v>
      </c>
      <c r="CV117" s="5">
        <f ca="1">IF($BI117&lt;&gt;"",IF('Capacity summary'!$C$14="Yes",IF(COUNTBLANK('Capacity summary'!$H29:$BG29)&lt;52,IF('Capacity summary'!AS29&lt;&gt;"",IF(LOWER('Capacity summary'!AS29)="x",$BI117*AS117,VALUE('Capacity summary'!AS29)),0),AS117*$BI117),AS117*$BI117),0)</f>
        <v>0</v>
      </c>
      <c r="CW117" s="5">
        <f ca="1">IF($BI117&lt;&gt;"",IF('Capacity summary'!$C$14="Yes",IF(COUNTBLANK('Capacity summary'!$H29:$BG29)&lt;52,IF('Capacity summary'!AT29&lt;&gt;"",IF(LOWER('Capacity summary'!AT29)="x",$BI117*AT117,VALUE('Capacity summary'!AT29)),0),AT117*$BI117),AT117*$BI117),0)</f>
        <v>0</v>
      </c>
      <c r="CX117" s="5">
        <f ca="1">IF($BI117&lt;&gt;"",IF('Capacity summary'!$C$14="Yes",IF(COUNTBLANK('Capacity summary'!$H29:$BG29)&lt;52,IF('Capacity summary'!AU29&lt;&gt;"",IF(LOWER('Capacity summary'!AU29)="x",$BI117*AU117,VALUE('Capacity summary'!AU29)),0),AU117*$BI117),AU117*$BI117),0)</f>
        <v>0</v>
      </c>
      <c r="CY117" s="5">
        <f ca="1">IF($BI117&lt;&gt;"",IF('Capacity summary'!$C$14="Yes",IF(COUNTBLANK('Capacity summary'!$H29:$BG29)&lt;52,IF('Capacity summary'!AV29&lt;&gt;"",IF(LOWER('Capacity summary'!AV29)="x",$BI117*AV117,VALUE('Capacity summary'!AV29)),0),AV117*$BI117),AV117*$BI117),0)</f>
        <v>0</v>
      </c>
      <c r="CZ117" s="5">
        <f ca="1">IF($BI117&lt;&gt;"",IF('Capacity summary'!$C$14="Yes",IF(COUNTBLANK('Capacity summary'!$H29:$BG29)&lt;52,IF('Capacity summary'!AW29&lt;&gt;"",IF(LOWER('Capacity summary'!AW29)="x",$BI117*AW117,VALUE('Capacity summary'!AW29)),0),AW117*$BI117),AW117*$BI117),0)</f>
        <v>0</v>
      </c>
      <c r="DA117" s="5">
        <f ca="1">IF($BI117&lt;&gt;"",IF('Capacity summary'!$C$14="Yes",IF(COUNTBLANK('Capacity summary'!$H29:$BG29)&lt;52,IF('Capacity summary'!AX29&lt;&gt;"",IF(LOWER('Capacity summary'!AX29)="x",$BI117*AX117,VALUE('Capacity summary'!AX29)),0),AX117*$BI117),AX117*$BI117),0)</f>
        <v>0</v>
      </c>
      <c r="DB117" s="5">
        <f ca="1">IF($BI117&lt;&gt;"",IF('Capacity summary'!$C$14="Yes",IF(COUNTBLANK('Capacity summary'!$H29:$BG29)&lt;52,IF('Capacity summary'!AY29&lt;&gt;"",IF(LOWER('Capacity summary'!AY29)="x",$BI117*AY117,VALUE('Capacity summary'!AY29)),0),AY117*$BI117),AY117*$BI117),0)</f>
        <v>0</v>
      </c>
      <c r="DC117" s="5">
        <f ca="1">IF($BI117&lt;&gt;"",IF('Capacity summary'!$C$14="Yes",IF(COUNTBLANK('Capacity summary'!$H29:$BG29)&lt;52,IF('Capacity summary'!AZ29&lt;&gt;"",IF(LOWER('Capacity summary'!AZ29)="x",$BI117*AZ117,VALUE('Capacity summary'!AZ29)),0),AZ117*$BI117),AZ117*$BI117),0)</f>
        <v>0</v>
      </c>
      <c r="DD117" s="5">
        <f ca="1">IF($BI117&lt;&gt;"",IF('Capacity summary'!$C$14="Yes",IF(COUNTBLANK('Capacity summary'!$H29:$BG29)&lt;52,IF('Capacity summary'!BA29&lt;&gt;"",IF(LOWER('Capacity summary'!BA29)="x",$BI117*BA117,VALUE('Capacity summary'!BA29)),0),BA117*$BI117),BA117*$BI117),0)</f>
        <v>0</v>
      </c>
      <c r="DE117" s="5">
        <f ca="1">IF($BI117&lt;&gt;"",IF('Capacity summary'!$C$14="Yes",IF(COUNTBLANK('Capacity summary'!$H29:$BG29)&lt;52,IF('Capacity summary'!BB29&lt;&gt;"",IF(LOWER('Capacity summary'!BB29)="x",$BI117*BB117,VALUE('Capacity summary'!BB29)),0),BB117*$BI117),BB117*$BI117),0)</f>
        <v>0</v>
      </c>
      <c r="DF117" s="5">
        <f ca="1">IF($BI117&lt;&gt;"",IF('Capacity summary'!$C$14="Yes",IF(COUNTBLANK('Capacity summary'!$H29:$BG29)&lt;52,IF('Capacity summary'!BC29&lt;&gt;"",IF(LOWER('Capacity summary'!BC29)="x",$BI117*BC117,VALUE('Capacity summary'!BC29)),0),BC117*$BI117),BC117*$BI117),0)</f>
        <v>0</v>
      </c>
      <c r="DG117" s="5">
        <f ca="1">IF($BI117&lt;&gt;"",IF('Capacity summary'!$C$14="Yes",IF(COUNTBLANK('Capacity summary'!$H29:$BG29)&lt;52,IF('Capacity summary'!BD29&lt;&gt;"",IF(LOWER('Capacity summary'!BD29)="x",$BI117*BD117,VALUE('Capacity summary'!BD29)),0),BD117*$BI117),BD117*$BI117),0)</f>
        <v>0</v>
      </c>
      <c r="DH117" s="5">
        <f ca="1">IF($BI117&lt;&gt;"",IF('Capacity summary'!$C$14="Yes",IF(COUNTBLANK('Capacity summary'!$H29:$BG29)&lt;52,IF('Capacity summary'!BE29&lt;&gt;"",IF(LOWER('Capacity summary'!BE29)="x",$BI117*BE117,VALUE('Capacity summary'!BE29)),0),BE117*$BI117),BE117*$BI117),0)</f>
        <v>0</v>
      </c>
      <c r="DI117" s="5">
        <f ca="1">IF($BI117&lt;&gt;"",IF('Capacity summary'!$C$14="Yes",IF(COUNTBLANK('Capacity summary'!$H29:$BG29)&lt;52,IF('Capacity summary'!BF29&lt;&gt;"",IF(LOWER('Capacity summary'!BF29)="x",$BI117*BF117,VALUE('Capacity summary'!BF29)),0),BF117*$BI117),BF117*$BI117),0)</f>
        <v>0</v>
      </c>
      <c r="DJ117" s="5">
        <f ca="1">IF($BI117&lt;&gt;"",IF('Capacity summary'!$C$14="Yes",IF(COUNTBLANK('Capacity summary'!$H29:$BG29)&lt;52,IF('Capacity summary'!BG29&lt;&gt;"",IF(LOWER('Capacity summary'!BG29)="x",$BI117*BG117,VALUE('Capacity summary'!BG29)),0),BG117*$BI117),BG117*$BI117),0)</f>
        <v>0</v>
      </c>
      <c r="DK117" s="5">
        <f t="shared" ca="1" si="6"/>
        <v>0</v>
      </c>
    </row>
    <row r="118" spans="3:115" x14ac:dyDescent="0.25">
      <c r="C118" s="67" t="str">
        <f>ROW(A7)&amp;". "&amp;Capacity!N23</f>
        <v>7. a</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 ca="1">IF(ROW(A7)&lt;=Capacity!$M$16,IF('Capacity summary'!$C$14="No",SUM(H118:BG118),'Capacity summary'!$E30),0)</f>
        <v>52</v>
      </c>
      <c r="BI118" s="67">
        <f ca="1">IF(BH118&gt;0,IF(BH118&lt;Capacity!Q23,Capacity!R23,Capacity!T23/'Capacity calculation (hide)'!BH118),"")</f>
        <v>0</v>
      </c>
      <c r="BJ118" s="5"/>
      <c r="BK118" s="5">
        <f ca="1">IF($BI118&lt;&gt;"",IF('Capacity summary'!$C$14="Yes",IF(COUNTBLANK('Capacity summary'!$H30:$BG30)&lt;52,IF('Capacity summary'!H30&lt;&gt;"",IF(LOWER('Capacity summary'!H30)="x",$BI118*H118,VALUE('Capacity summary'!H30)),0),H118*$BI118),H118*$BI118),0)</f>
        <v>0</v>
      </c>
      <c r="BL118" s="5">
        <f ca="1">IF($BI118&lt;&gt;"",IF('Capacity summary'!$C$14="Yes",IF(COUNTBLANK('Capacity summary'!$H30:$BG30)&lt;52,IF('Capacity summary'!I30&lt;&gt;"",IF(LOWER('Capacity summary'!I30)="x",$BI118*I118,VALUE('Capacity summary'!I30)),0),I118*$BI118),I118*$BI118),0)</f>
        <v>0</v>
      </c>
      <c r="BM118" s="5">
        <f ca="1">IF($BI118&lt;&gt;"",IF('Capacity summary'!$C$14="Yes",IF(COUNTBLANK('Capacity summary'!$H30:$BG30)&lt;52,IF('Capacity summary'!J30&lt;&gt;"",IF(LOWER('Capacity summary'!J30)="x",$BI118*J118,VALUE('Capacity summary'!J30)),0),J118*$BI118),J118*$BI118),0)</f>
        <v>0</v>
      </c>
      <c r="BN118" s="5">
        <f ca="1">IF($BI118&lt;&gt;"",IF('Capacity summary'!$C$14="Yes",IF(COUNTBLANK('Capacity summary'!$H30:$BG30)&lt;52,IF('Capacity summary'!K30&lt;&gt;"",IF(LOWER('Capacity summary'!K30)="x",$BI118*K118,VALUE('Capacity summary'!K30)),0),K118*$BI118),K118*$BI118),0)</f>
        <v>0</v>
      </c>
      <c r="BO118" s="5">
        <f ca="1">IF($BI118&lt;&gt;"",IF('Capacity summary'!$C$14="Yes",IF(COUNTBLANK('Capacity summary'!$H30:$BG30)&lt;52,IF('Capacity summary'!L30&lt;&gt;"",IF(LOWER('Capacity summary'!L30)="x",$BI118*L118,VALUE('Capacity summary'!L30)),0),L118*$BI118),L118*$BI118),0)</f>
        <v>0</v>
      </c>
      <c r="BP118" s="5">
        <f ca="1">IF($BI118&lt;&gt;"",IF('Capacity summary'!$C$14="Yes",IF(COUNTBLANK('Capacity summary'!$H30:$BG30)&lt;52,IF('Capacity summary'!M30&lt;&gt;"",IF(LOWER('Capacity summary'!M30)="x",$BI118*M118,VALUE('Capacity summary'!M30)),0),M118*$BI118),M118*$BI118),0)</f>
        <v>0</v>
      </c>
      <c r="BQ118" s="5">
        <f ca="1">IF($BI118&lt;&gt;"",IF('Capacity summary'!$C$14="Yes",IF(COUNTBLANK('Capacity summary'!$H30:$BG30)&lt;52,IF('Capacity summary'!N30&lt;&gt;"",IF(LOWER('Capacity summary'!N30)="x",$BI118*N118,VALUE('Capacity summary'!N30)),0),N118*$BI118),N118*$BI118),0)</f>
        <v>0</v>
      </c>
      <c r="BR118" s="5">
        <f ca="1">IF($BI118&lt;&gt;"",IF('Capacity summary'!$C$14="Yes",IF(COUNTBLANK('Capacity summary'!$H30:$BG30)&lt;52,IF('Capacity summary'!O30&lt;&gt;"",IF(LOWER('Capacity summary'!O30)="x",$BI118*O118,VALUE('Capacity summary'!O30)),0),O118*$BI118),O118*$BI118),0)</f>
        <v>0</v>
      </c>
      <c r="BS118" s="5">
        <f ca="1">IF($BI118&lt;&gt;"",IF('Capacity summary'!$C$14="Yes",IF(COUNTBLANK('Capacity summary'!$H30:$BG30)&lt;52,IF('Capacity summary'!P30&lt;&gt;"",IF(LOWER('Capacity summary'!P30)="x",$BI118*P118,VALUE('Capacity summary'!P30)),0),P118*$BI118),P118*$BI118),0)</f>
        <v>0</v>
      </c>
      <c r="BT118" s="5">
        <f ca="1">IF($BI118&lt;&gt;"",IF('Capacity summary'!$C$14="Yes",IF(COUNTBLANK('Capacity summary'!$H30:$BG30)&lt;52,IF('Capacity summary'!Q30&lt;&gt;"",IF(LOWER('Capacity summary'!Q30)="x",$BI118*Q118,VALUE('Capacity summary'!Q30)),0),Q118*$BI118),Q118*$BI118),0)</f>
        <v>0</v>
      </c>
      <c r="BU118" s="5">
        <f ca="1">IF($BI118&lt;&gt;"",IF('Capacity summary'!$C$14="Yes",IF(COUNTBLANK('Capacity summary'!$H30:$BG30)&lt;52,IF('Capacity summary'!R30&lt;&gt;"",IF(LOWER('Capacity summary'!R30)="x",$BI118*R118,VALUE('Capacity summary'!R30)),0),R118*$BI118),R118*$BI118),0)</f>
        <v>0</v>
      </c>
      <c r="BV118" s="5">
        <f ca="1">IF($BI118&lt;&gt;"",IF('Capacity summary'!$C$14="Yes",IF(COUNTBLANK('Capacity summary'!$H30:$BG30)&lt;52,IF('Capacity summary'!S30&lt;&gt;"",IF(LOWER('Capacity summary'!S30)="x",$BI118*S118,VALUE('Capacity summary'!S30)),0),S118*$BI118),S118*$BI118),0)</f>
        <v>0</v>
      </c>
      <c r="BW118" s="5">
        <f ca="1">IF($BI118&lt;&gt;"",IF('Capacity summary'!$C$14="Yes",IF(COUNTBLANK('Capacity summary'!$H30:$BG30)&lt;52,IF('Capacity summary'!T30&lt;&gt;"",IF(LOWER('Capacity summary'!T30)="x",$BI118*T118,VALUE('Capacity summary'!T30)),0),T118*$BI118),T118*$BI118),0)</f>
        <v>0</v>
      </c>
      <c r="BX118" s="5">
        <f ca="1">IF($BI118&lt;&gt;"",IF('Capacity summary'!$C$14="Yes",IF(COUNTBLANK('Capacity summary'!$H30:$BG30)&lt;52,IF('Capacity summary'!U30&lt;&gt;"",IF(LOWER('Capacity summary'!U30)="x",$BI118*U118,VALUE('Capacity summary'!U30)),0),U118*$BI118),U118*$BI118),0)</f>
        <v>0</v>
      </c>
      <c r="BY118" s="5">
        <f ca="1">IF($BI118&lt;&gt;"",IF('Capacity summary'!$C$14="Yes",IF(COUNTBLANK('Capacity summary'!$H30:$BG30)&lt;52,IF('Capacity summary'!V30&lt;&gt;"",IF(LOWER('Capacity summary'!V30)="x",$BI118*V118,VALUE('Capacity summary'!V30)),0),V118*$BI118),V118*$BI118),0)</f>
        <v>0</v>
      </c>
      <c r="BZ118" s="5">
        <f ca="1">IF($BI118&lt;&gt;"",IF('Capacity summary'!$C$14="Yes",IF(COUNTBLANK('Capacity summary'!$H30:$BG30)&lt;52,IF('Capacity summary'!W30&lt;&gt;"",IF(LOWER('Capacity summary'!W30)="x",$BI118*W118,VALUE('Capacity summary'!W30)),0),W118*$BI118),W118*$BI118),0)</f>
        <v>0</v>
      </c>
      <c r="CA118" s="5">
        <f ca="1">IF($BI118&lt;&gt;"",IF('Capacity summary'!$C$14="Yes",IF(COUNTBLANK('Capacity summary'!$H30:$BG30)&lt;52,IF('Capacity summary'!X30&lt;&gt;"",IF(LOWER('Capacity summary'!X30)="x",$BI118*X118,VALUE('Capacity summary'!X30)),0),X118*$BI118),X118*$BI118),0)</f>
        <v>0</v>
      </c>
      <c r="CB118" s="5">
        <f ca="1">IF($BI118&lt;&gt;"",IF('Capacity summary'!$C$14="Yes",IF(COUNTBLANK('Capacity summary'!$H30:$BG30)&lt;52,IF('Capacity summary'!Y30&lt;&gt;"",IF(LOWER('Capacity summary'!Y30)="x",$BI118*Y118,VALUE('Capacity summary'!Y30)),0),Y118*$BI118),Y118*$BI118),0)</f>
        <v>0</v>
      </c>
      <c r="CC118" s="5">
        <f ca="1">IF($BI118&lt;&gt;"",IF('Capacity summary'!$C$14="Yes",IF(COUNTBLANK('Capacity summary'!$H30:$BG30)&lt;52,IF('Capacity summary'!Z30&lt;&gt;"",IF(LOWER('Capacity summary'!Z30)="x",$BI118*Z118,VALUE('Capacity summary'!Z30)),0),Z118*$BI118),Z118*$BI118),0)</f>
        <v>0</v>
      </c>
      <c r="CD118" s="5">
        <f ca="1">IF($BI118&lt;&gt;"",IF('Capacity summary'!$C$14="Yes",IF(COUNTBLANK('Capacity summary'!$H30:$BG30)&lt;52,IF('Capacity summary'!AA30&lt;&gt;"",IF(LOWER('Capacity summary'!AA30)="x",$BI118*AA118,VALUE('Capacity summary'!AA30)),0),AA118*$BI118),AA118*$BI118),0)</f>
        <v>0</v>
      </c>
      <c r="CE118" s="5">
        <f ca="1">IF($BI118&lt;&gt;"",IF('Capacity summary'!$C$14="Yes",IF(COUNTBLANK('Capacity summary'!$H30:$BG30)&lt;52,IF('Capacity summary'!AB30&lt;&gt;"",IF(LOWER('Capacity summary'!AB30)="x",$BI118*AB118,VALUE('Capacity summary'!AB30)),0),AB118*$BI118),AB118*$BI118),0)</f>
        <v>0</v>
      </c>
      <c r="CF118" s="5">
        <f ca="1">IF($BI118&lt;&gt;"",IF('Capacity summary'!$C$14="Yes",IF(COUNTBLANK('Capacity summary'!$H30:$BG30)&lt;52,IF('Capacity summary'!AC30&lt;&gt;"",IF(LOWER('Capacity summary'!AC30)="x",$BI118*AC118,VALUE('Capacity summary'!AC30)),0),AC118*$BI118),AC118*$BI118),0)</f>
        <v>0</v>
      </c>
      <c r="CG118" s="5">
        <f ca="1">IF($BI118&lt;&gt;"",IF('Capacity summary'!$C$14="Yes",IF(COUNTBLANK('Capacity summary'!$H30:$BG30)&lt;52,IF('Capacity summary'!AD30&lt;&gt;"",IF(LOWER('Capacity summary'!AD30)="x",$BI118*AD118,VALUE('Capacity summary'!AD30)),0),AD118*$BI118),AD118*$BI118),0)</f>
        <v>0</v>
      </c>
      <c r="CH118" s="5">
        <f ca="1">IF($BI118&lt;&gt;"",IF('Capacity summary'!$C$14="Yes",IF(COUNTBLANK('Capacity summary'!$H30:$BG30)&lt;52,IF('Capacity summary'!AE30&lt;&gt;"",IF(LOWER('Capacity summary'!AE30)="x",$BI118*AE118,VALUE('Capacity summary'!AE30)),0),AE118*$BI118),AE118*$BI118),0)</f>
        <v>0</v>
      </c>
      <c r="CI118" s="5">
        <f ca="1">IF($BI118&lt;&gt;"",IF('Capacity summary'!$C$14="Yes",IF(COUNTBLANK('Capacity summary'!$H30:$BG30)&lt;52,IF('Capacity summary'!AF30&lt;&gt;"",IF(LOWER('Capacity summary'!AF30)="x",$BI118*AF118,VALUE('Capacity summary'!AF30)),0),AF118*$BI118),AF118*$BI118),0)</f>
        <v>0</v>
      </c>
      <c r="CJ118" s="5">
        <f ca="1">IF($BI118&lt;&gt;"",IF('Capacity summary'!$C$14="Yes",IF(COUNTBLANK('Capacity summary'!$H30:$BG30)&lt;52,IF('Capacity summary'!AG30&lt;&gt;"",IF(LOWER('Capacity summary'!AG30)="x",$BI118*AG118,VALUE('Capacity summary'!AG30)),0),AG118*$BI118),AG118*$BI118),0)</f>
        <v>0</v>
      </c>
      <c r="CK118" s="5">
        <f ca="1">IF($BI118&lt;&gt;"",IF('Capacity summary'!$C$14="Yes",IF(COUNTBLANK('Capacity summary'!$H30:$BG30)&lt;52,IF('Capacity summary'!AH30&lt;&gt;"",IF(LOWER('Capacity summary'!AH30)="x",$BI118*AH118,VALUE('Capacity summary'!AH30)),0),AH118*$BI118),AH118*$BI118),0)</f>
        <v>0</v>
      </c>
      <c r="CL118" s="5">
        <f ca="1">IF($BI118&lt;&gt;"",IF('Capacity summary'!$C$14="Yes",IF(COUNTBLANK('Capacity summary'!$H30:$BG30)&lt;52,IF('Capacity summary'!AI30&lt;&gt;"",IF(LOWER('Capacity summary'!AI30)="x",$BI118*AI118,VALUE('Capacity summary'!AI30)),0),AI118*$BI118),AI118*$BI118),0)</f>
        <v>0</v>
      </c>
      <c r="CM118" s="5">
        <f ca="1">IF($BI118&lt;&gt;"",IF('Capacity summary'!$C$14="Yes",IF(COUNTBLANK('Capacity summary'!$H30:$BG30)&lt;52,IF('Capacity summary'!AJ30&lt;&gt;"",IF(LOWER('Capacity summary'!AJ30)="x",$BI118*AJ118,VALUE('Capacity summary'!AJ30)),0),AJ118*$BI118),AJ118*$BI118),0)</f>
        <v>0</v>
      </c>
      <c r="CN118" s="5">
        <f ca="1">IF($BI118&lt;&gt;"",IF('Capacity summary'!$C$14="Yes",IF(COUNTBLANK('Capacity summary'!$H30:$BG30)&lt;52,IF('Capacity summary'!AK30&lt;&gt;"",IF(LOWER('Capacity summary'!AK30)="x",$BI118*AK118,VALUE('Capacity summary'!AK30)),0),AK118*$BI118),AK118*$BI118),0)</f>
        <v>0</v>
      </c>
      <c r="CO118" s="5">
        <f ca="1">IF($BI118&lt;&gt;"",IF('Capacity summary'!$C$14="Yes",IF(COUNTBLANK('Capacity summary'!$H30:$BG30)&lt;52,IF('Capacity summary'!AL30&lt;&gt;"",IF(LOWER('Capacity summary'!AL30)="x",$BI118*AL118,VALUE('Capacity summary'!AL30)),0),AL118*$BI118),AL118*$BI118),0)</f>
        <v>0</v>
      </c>
      <c r="CP118" s="5">
        <f ca="1">IF($BI118&lt;&gt;"",IF('Capacity summary'!$C$14="Yes",IF(COUNTBLANK('Capacity summary'!$H30:$BG30)&lt;52,IF('Capacity summary'!AM30&lt;&gt;"",IF(LOWER('Capacity summary'!AM30)="x",$BI118*AM118,VALUE('Capacity summary'!AM30)),0),AM118*$BI118),AM118*$BI118),0)</f>
        <v>0</v>
      </c>
      <c r="CQ118" s="5">
        <f ca="1">IF($BI118&lt;&gt;"",IF('Capacity summary'!$C$14="Yes",IF(COUNTBLANK('Capacity summary'!$H30:$BG30)&lt;52,IF('Capacity summary'!AN30&lt;&gt;"",IF(LOWER('Capacity summary'!AN30)="x",$BI118*AN118,VALUE('Capacity summary'!AN30)),0),AN118*$BI118),AN118*$BI118),0)</f>
        <v>0</v>
      </c>
      <c r="CR118" s="5">
        <f ca="1">IF($BI118&lt;&gt;"",IF('Capacity summary'!$C$14="Yes",IF(COUNTBLANK('Capacity summary'!$H30:$BG30)&lt;52,IF('Capacity summary'!AO30&lt;&gt;"",IF(LOWER('Capacity summary'!AO30)="x",$BI118*AO118,VALUE('Capacity summary'!AO30)),0),AO118*$BI118),AO118*$BI118),0)</f>
        <v>0</v>
      </c>
      <c r="CS118" s="5">
        <f ca="1">IF($BI118&lt;&gt;"",IF('Capacity summary'!$C$14="Yes",IF(COUNTBLANK('Capacity summary'!$H30:$BG30)&lt;52,IF('Capacity summary'!AP30&lt;&gt;"",IF(LOWER('Capacity summary'!AP30)="x",$BI118*AP118,VALUE('Capacity summary'!AP30)),0),AP118*$BI118),AP118*$BI118),0)</f>
        <v>0</v>
      </c>
      <c r="CT118" s="5">
        <f ca="1">IF($BI118&lt;&gt;"",IF('Capacity summary'!$C$14="Yes",IF(COUNTBLANK('Capacity summary'!$H30:$BG30)&lt;52,IF('Capacity summary'!AQ30&lt;&gt;"",IF(LOWER('Capacity summary'!AQ30)="x",$BI118*AQ118,VALUE('Capacity summary'!AQ30)),0),AQ118*$BI118),AQ118*$BI118),0)</f>
        <v>0</v>
      </c>
      <c r="CU118" s="5">
        <f ca="1">IF($BI118&lt;&gt;"",IF('Capacity summary'!$C$14="Yes",IF(COUNTBLANK('Capacity summary'!$H30:$BG30)&lt;52,IF('Capacity summary'!AR30&lt;&gt;"",IF(LOWER('Capacity summary'!AR30)="x",$BI118*AR118,VALUE('Capacity summary'!AR30)),0),AR118*$BI118),AR118*$BI118),0)</f>
        <v>0</v>
      </c>
      <c r="CV118" s="5">
        <f ca="1">IF($BI118&lt;&gt;"",IF('Capacity summary'!$C$14="Yes",IF(COUNTBLANK('Capacity summary'!$H30:$BG30)&lt;52,IF('Capacity summary'!AS30&lt;&gt;"",IF(LOWER('Capacity summary'!AS30)="x",$BI118*AS118,VALUE('Capacity summary'!AS30)),0),AS118*$BI118),AS118*$BI118),0)</f>
        <v>0</v>
      </c>
      <c r="CW118" s="5">
        <f ca="1">IF($BI118&lt;&gt;"",IF('Capacity summary'!$C$14="Yes",IF(COUNTBLANK('Capacity summary'!$H30:$BG30)&lt;52,IF('Capacity summary'!AT30&lt;&gt;"",IF(LOWER('Capacity summary'!AT30)="x",$BI118*AT118,VALUE('Capacity summary'!AT30)),0),AT118*$BI118),AT118*$BI118),0)</f>
        <v>0</v>
      </c>
      <c r="CX118" s="5">
        <f ca="1">IF($BI118&lt;&gt;"",IF('Capacity summary'!$C$14="Yes",IF(COUNTBLANK('Capacity summary'!$H30:$BG30)&lt;52,IF('Capacity summary'!AU30&lt;&gt;"",IF(LOWER('Capacity summary'!AU30)="x",$BI118*AU118,VALUE('Capacity summary'!AU30)),0),AU118*$BI118),AU118*$BI118),0)</f>
        <v>0</v>
      </c>
      <c r="CY118" s="5">
        <f ca="1">IF($BI118&lt;&gt;"",IF('Capacity summary'!$C$14="Yes",IF(COUNTBLANK('Capacity summary'!$H30:$BG30)&lt;52,IF('Capacity summary'!AV30&lt;&gt;"",IF(LOWER('Capacity summary'!AV30)="x",$BI118*AV118,VALUE('Capacity summary'!AV30)),0),AV118*$BI118),AV118*$BI118),0)</f>
        <v>0</v>
      </c>
      <c r="CZ118" s="5">
        <f ca="1">IF($BI118&lt;&gt;"",IF('Capacity summary'!$C$14="Yes",IF(COUNTBLANK('Capacity summary'!$H30:$BG30)&lt;52,IF('Capacity summary'!AW30&lt;&gt;"",IF(LOWER('Capacity summary'!AW30)="x",$BI118*AW118,VALUE('Capacity summary'!AW30)),0),AW118*$BI118),AW118*$BI118),0)</f>
        <v>0</v>
      </c>
      <c r="DA118" s="5">
        <f ca="1">IF($BI118&lt;&gt;"",IF('Capacity summary'!$C$14="Yes",IF(COUNTBLANK('Capacity summary'!$H30:$BG30)&lt;52,IF('Capacity summary'!AX30&lt;&gt;"",IF(LOWER('Capacity summary'!AX30)="x",$BI118*AX118,VALUE('Capacity summary'!AX30)),0),AX118*$BI118),AX118*$BI118),0)</f>
        <v>0</v>
      </c>
      <c r="DB118" s="5">
        <f ca="1">IF($BI118&lt;&gt;"",IF('Capacity summary'!$C$14="Yes",IF(COUNTBLANK('Capacity summary'!$H30:$BG30)&lt;52,IF('Capacity summary'!AY30&lt;&gt;"",IF(LOWER('Capacity summary'!AY30)="x",$BI118*AY118,VALUE('Capacity summary'!AY30)),0),AY118*$BI118),AY118*$BI118),0)</f>
        <v>0</v>
      </c>
      <c r="DC118" s="5">
        <f ca="1">IF($BI118&lt;&gt;"",IF('Capacity summary'!$C$14="Yes",IF(COUNTBLANK('Capacity summary'!$H30:$BG30)&lt;52,IF('Capacity summary'!AZ30&lt;&gt;"",IF(LOWER('Capacity summary'!AZ30)="x",$BI118*AZ118,VALUE('Capacity summary'!AZ30)),0),AZ118*$BI118),AZ118*$BI118),0)</f>
        <v>0</v>
      </c>
      <c r="DD118" s="5">
        <f ca="1">IF($BI118&lt;&gt;"",IF('Capacity summary'!$C$14="Yes",IF(COUNTBLANK('Capacity summary'!$H30:$BG30)&lt;52,IF('Capacity summary'!BA30&lt;&gt;"",IF(LOWER('Capacity summary'!BA30)="x",$BI118*BA118,VALUE('Capacity summary'!BA30)),0),BA118*$BI118),BA118*$BI118),0)</f>
        <v>0</v>
      </c>
      <c r="DE118" s="5">
        <f ca="1">IF($BI118&lt;&gt;"",IF('Capacity summary'!$C$14="Yes",IF(COUNTBLANK('Capacity summary'!$H30:$BG30)&lt;52,IF('Capacity summary'!BB30&lt;&gt;"",IF(LOWER('Capacity summary'!BB30)="x",$BI118*BB118,VALUE('Capacity summary'!BB30)),0),BB118*$BI118),BB118*$BI118),0)</f>
        <v>0</v>
      </c>
      <c r="DF118" s="5">
        <f ca="1">IF($BI118&lt;&gt;"",IF('Capacity summary'!$C$14="Yes",IF(COUNTBLANK('Capacity summary'!$H30:$BG30)&lt;52,IF('Capacity summary'!BC30&lt;&gt;"",IF(LOWER('Capacity summary'!BC30)="x",$BI118*BC118,VALUE('Capacity summary'!BC30)),0),BC118*$BI118),BC118*$BI118),0)</f>
        <v>0</v>
      </c>
      <c r="DG118" s="5">
        <f ca="1">IF($BI118&lt;&gt;"",IF('Capacity summary'!$C$14="Yes",IF(COUNTBLANK('Capacity summary'!$H30:$BG30)&lt;52,IF('Capacity summary'!BD30&lt;&gt;"",IF(LOWER('Capacity summary'!BD30)="x",$BI118*BD118,VALUE('Capacity summary'!BD30)),0),BD118*$BI118),BD118*$BI118),0)</f>
        <v>0</v>
      </c>
      <c r="DH118" s="5">
        <f ca="1">IF($BI118&lt;&gt;"",IF('Capacity summary'!$C$14="Yes",IF(COUNTBLANK('Capacity summary'!$H30:$BG30)&lt;52,IF('Capacity summary'!BE30&lt;&gt;"",IF(LOWER('Capacity summary'!BE30)="x",$BI118*BE118,VALUE('Capacity summary'!BE30)),0),BE118*$BI118),BE118*$BI118),0)</f>
        <v>0</v>
      </c>
      <c r="DI118" s="5">
        <f ca="1">IF($BI118&lt;&gt;"",IF('Capacity summary'!$C$14="Yes",IF(COUNTBLANK('Capacity summary'!$H30:$BG30)&lt;52,IF('Capacity summary'!BF30&lt;&gt;"",IF(LOWER('Capacity summary'!BF30)="x",$BI118*BF118,VALUE('Capacity summary'!BF30)),0),BF118*$BI118),BF118*$BI118),0)</f>
        <v>0</v>
      </c>
      <c r="DJ118" s="5">
        <f ca="1">IF($BI118&lt;&gt;"",IF('Capacity summary'!$C$14="Yes",IF(COUNTBLANK('Capacity summary'!$H30:$BG30)&lt;52,IF('Capacity summary'!BG30&lt;&gt;"",IF(LOWER('Capacity summary'!BG30)="x",$BI118*BG118,VALUE('Capacity summary'!BG30)),0),BG118*$BI118),BG118*$BI118),0)</f>
        <v>0</v>
      </c>
      <c r="DK118" s="5">
        <f t="shared" ca="1" si="6"/>
        <v>0</v>
      </c>
    </row>
    <row r="119" spans="3:115" x14ac:dyDescent="0.25">
      <c r="C119" s="67" t="str">
        <f>ROW(A8)&amp;". "&amp;Capacity!N24</f>
        <v>8. a</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 ca="1">IF(ROW(A8)&lt;=Capacity!$M$16,IF('Capacity summary'!$C$14="No",SUM(H119:BG119),'Capacity summary'!$E31),0)</f>
        <v>52</v>
      </c>
      <c r="BI119" s="67">
        <f ca="1">IF(BH119&gt;0,IF(BH119&lt;Capacity!Q24,Capacity!R24,Capacity!T24/'Capacity calculation (hide)'!BH119),"")</f>
        <v>0</v>
      </c>
      <c r="BJ119" s="5"/>
      <c r="BK119" s="5">
        <f ca="1">IF($BI119&lt;&gt;"",IF('Capacity summary'!$C$14="Yes",IF(COUNTBLANK('Capacity summary'!$H31:$BG31)&lt;52,IF('Capacity summary'!H31&lt;&gt;"",IF(LOWER('Capacity summary'!H31)="x",$BI119*H119,VALUE('Capacity summary'!H31)),0),H119*$BI119),H119*$BI119),0)</f>
        <v>0</v>
      </c>
      <c r="BL119" s="5">
        <f ca="1">IF($BI119&lt;&gt;"",IF('Capacity summary'!$C$14="Yes",IF(COUNTBLANK('Capacity summary'!$H31:$BG31)&lt;52,IF('Capacity summary'!I31&lt;&gt;"",IF(LOWER('Capacity summary'!I31)="x",$BI119*I119,VALUE('Capacity summary'!I31)),0),I119*$BI119),I119*$BI119),0)</f>
        <v>0</v>
      </c>
      <c r="BM119" s="5">
        <f ca="1">IF($BI119&lt;&gt;"",IF('Capacity summary'!$C$14="Yes",IF(COUNTBLANK('Capacity summary'!$H31:$BG31)&lt;52,IF('Capacity summary'!J31&lt;&gt;"",IF(LOWER('Capacity summary'!J31)="x",$BI119*J119,VALUE('Capacity summary'!J31)),0),J119*$BI119),J119*$BI119),0)</f>
        <v>0</v>
      </c>
      <c r="BN119" s="5">
        <f ca="1">IF($BI119&lt;&gt;"",IF('Capacity summary'!$C$14="Yes",IF(COUNTBLANK('Capacity summary'!$H31:$BG31)&lt;52,IF('Capacity summary'!K31&lt;&gt;"",IF(LOWER('Capacity summary'!K31)="x",$BI119*K119,VALUE('Capacity summary'!K31)),0),K119*$BI119),K119*$BI119),0)</f>
        <v>0</v>
      </c>
      <c r="BO119" s="5">
        <f ca="1">IF($BI119&lt;&gt;"",IF('Capacity summary'!$C$14="Yes",IF(COUNTBLANK('Capacity summary'!$H31:$BG31)&lt;52,IF('Capacity summary'!L31&lt;&gt;"",IF(LOWER('Capacity summary'!L31)="x",$BI119*L119,VALUE('Capacity summary'!L31)),0),L119*$BI119),L119*$BI119),0)</f>
        <v>0</v>
      </c>
      <c r="BP119" s="5">
        <f ca="1">IF($BI119&lt;&gt;"",IF('Capacity summary'!$C$14="Yes",IF(COUNTBLANK('Capacity summary'!$H31:$BG31)&lt;52,IF('Capacity summary'!M31&lt;&gt;"",IF(LOWER('Capacity summary'!M31)="x",$BI119*M119,VALUE('Capacity summary'!M31)),0),M119*$BI119),M119*$BI119),0)</f>
        <v>0</v>
      </c>
      <c r="BQ119" s="5">
        <f ca="1">IF($BI119&lt;&gt;"",IF('Capacity summary'!$C$14="Yes",IF(COUNTBLANK('Capacity summary'!$H31:$BG31)&lt;52,IF('Capacity summary'!N31&lt;&gt;"",IF(LOWER('Capacity summary'!N31)="x",$BI119*N119,VALUE('Capacity summary'!N31)),0),N119*$BI119),N119*$BI119),0)</f>
        <v>0</v>
      </c>
      <c r="BR119" s="5">
        <f ca="1">IF($BI119&lt;&gt;"",IF('Capacity summary'!$C$14="Yes",IF(COUNTBLANK('Capacity summary'!$H31:$BG31)&lt;52,IF('Capacity summary'!O31&lt;&gt;"",IF(LOWER('Capacity summary'!O31)="x",$BI119*O119,VALUE('Capacity summary'!O31)),0),O119*$BI119),O119*$BI119),0)</f>
        <v>0</v>
      </c>
      <c r="BS119" s="5">
        <f ca="1">IF($BI119&lt;&gt;"",IF('Capacity summary'!$C$14="Yes",IF(COUNTBLANK('Capacity summary'!$H31:$BG31)&lt;52,IF('Capacity summary'!P31&lt;&gt;"",IF(LOWER('Capacity summary'!P31)="x",$BI119*P119,VALUE('Capacity summary'!P31)),0),P119*$BI119),P119*$BI119),0)</f>
        <v>0</v>
      </c>
      <c r="BT119" s="5">
        <f ca="1">IF($BI119&lt;&gt;"",IF('Capacity summary'!$C$14="Yes",IF(COUNTBLANK('Capacity summary'!$H31:$BG31)&lt;52,IF('Capacity summary'!Q31&lt;&gt;"",IF(LOWER('Capacity summary'!Q31)="x",$BI119*Q119,VALUE('Capacity summary'!Q31)),0),Q119*$BI119),Q119*$BI119),0)</f>
        <v>0</v>
      </c>
      <c r="BU119" s="5">
        <f ca="1">IF($BI119&lt;&gt;"",IF('Capacity summary'!$C$14="Yes",IF(COUNTBLANK('Capacity summary'!$H31:$BG31)&lt;52,IF('Capacity summary'!R31&lt;&gt;"",IF(LOWER('Capacity summary'!R31)="x",$BI119*R119,VALUE('Capacity summary'!R31)),0),R119*$BI119),R119*$BI119),0)</f>
        <v>0</v>
      </c>
      <c r="BV119" s="5">
        <f ca="1">IF($BI119&lt;&gt;"",IF('Capacity summary'!$C$14="Yes",IF(COUNTBLANK('Capacity summary'!$H31:$BG31)&lt;52,IF('Capacity summary'!S31&lt;&gt;"",IF(LOWER('Capacity summary'!S31)="x",$BI119*S119,VALUE('Capacity summary'!S31)),0),S119*$BI119),S119*$BI119),0)</f>
        <v>0</v>
      </c>
      <c r="BW119" s="5">
        <f ca="1">IF($BI119&lt;&gt;"",IF('Capacity summary'!$C$14="Yes",IF(COUNTBLANK('Capacity summary'!$H31:$BG31)&lt;52,IF('Capacity summary'!T31&lt;&gt;"",IF(LOWER('Capacity summary'!T31)="x",$BI119*T119,VALUE('Capacity summary'!T31)),0),T119*$BI119),T119*$BI119),0)</f>
        <v>0</v>
      </c>
      <c r="BX119" s="5">
        <f ca="1">IF($BI119&lt;&gt;"",IF('Capacity summary'!$C$14="Yes",IF(COUNTBLANK('Capacity summary'!$H31:$BG31)&lt;52,IF('Capacity summary'!U31&lt;&gt;"",IF(LOWER('Capacity summary'!U31)="x",$BI119*U119,VALUE('Capacity summary'!U31)),0),U119*$BI119),U119*$BI119),0)</f>
        <v>0</v>
      </c>
      <c r="BY119" s="5">
        <f ca="1">IF($BI119&lt;&gt;"",IF('Capacity summary'!$C$14="Yes",IF(COUNTBLANK('Capacity summary'!$H31:$BG31)&lt;52,IF('Capacity summary'!V31&lt;&gt;"",IF(LOWER('Capacity summary'!V31)="x",$BI119*V119,VALUE('Capacity summary'!V31)),0),V119*$BI119),V119*$BI119),0)</f>
        <v>0</v>
      </c>
      <c r="BZ119" s="5">
        <f ca="1">IF($BI119&lt;&gt;"",IF('Capacity summary'!$C$14="Yes",IF(COUNTBLANK('Capacity summary'!$H31:$BG31)&lt;52,IF('Capacity summary'!W31&lt;&gt;"",IF(LOWER('Capacity summary'!W31)="x",$BI119*W119,VALUE('Capacity summary'!W31)),0),W119*$BI119),W119*$BI119),0)</f>
        <v>0</v>
      </c>
      <c r="CA119" s="5">
        <f ca="1">IF($BI119&lt;&gt;"",IF('Capacity summary'!$C$14="Yes",IF(COUNTBLANK('Capacity summary'!$H31:$BG31)&lt;52,IF('Capacity summary'!X31&lt;&gt;"",IF(LOWER('Capacity summary'!X31)="x",$BI119*X119,VALUE('Capacity summary'!X31)),0),X119*$BI119),X119*$BI119),0)</f>
        <v>0</v>
      </c>
      <c r="CB119" s="5">
        <f ca="1">IF($BI119&lt;&gt;"",IF('Capacity summary'!$C$14="Yes",IF(COUNTBLANK('Capacity summary'!$H31:$BG31)&lt;52,IF('Capacity summary'!Y31&lt;&gt;"",IF(LOWER('Capacity summary'!Y31)="x",$BI119*Y119,VALUE('Capacity summary'!Y31)),0),Y119*$BI119),Y119*$BI119),0)</f>
        <v>0</v>
      </c>
      <c r="CC119" s="5">
        <f ca="1">IF($BI119&lt;&gt;"",IF('Capacity summary'!$C$14="Yes",IF(COUNTBLANK('Capacity summary'!$H31:$BG31)&lt;52,IF('Capacity summary'!Z31&lt;&gt;"",IF(LOWER('Capacity summary'!Z31)="x",$BI119*Z119,VALUE('Capacity summary'!Z31)),0),Z119*$BI119),Z119*$BI119),0)</f>
        <v>0</v>
      </c>
      <c r="CD119" s="5">
        <f ca="1">IF($BI119&lt;&gt;"",IF('Capacity summary'!$C$14="Yes",IF(COUNTBLANK('Capacity summary'!$H31:$BG31)&lt;52,IF('Capacity summary'!AA31&lt;&gt;"",IF(LOWER('Capacity summary'!AA31)="x",$BI119*AA119,VALUE('Capacity summary'!AA31)),0),AA119*$BI119),AA119*$BI119),0)</f>
        <v>0</v>
      </c>
      <c r="CE119" s="5">
        <f ca="1">IF($BI119&lt;&gt;"",IF('Capacity summary'!$C$14="Yes",IF(COUNTBLANK('Capacity summary'!$H31:$BG31)&lt;52,IF('Capacity summary'!AB31&lt;&gt;"",IF(LOWER('Capacity summary'!AB31)="x",$BI119*AB119,VALUE('Capacity summary'!AB31)),0),AB119*$BI119),AB119*$BI119),0)</f>
        <v>0</v>
      </c>
      <c r="CF119" s="5">
        <f ca="1">IF($BI119&lt;&gt;"",IF('Capacity summary'!$C$14="Yes",IF(COUNTBLANK('Capacity summary'!$H31:$BG31)&lt;52,IF('Capacity summary'!AC31&lt;&gt;"",IF(LOWER('Capacity summary'!AC31)="x",$BI119*AC119,VALUE('Capacity summary'!AC31)),0),AC119*$BI119),AC119*$BI119),0)</f>
        <v>0</v>
      </c>
      <c r="CG119" s="5">
        <f ca="1">IF($BI119&lt;&gt;"",IF('Capacity summary'!$C$14="Yes",IF(COUNTBLANK('Capacity summary'!$H31:$BG31)&lt;52,IF('Capacity summary'!AD31&lt;&gt;"",IF(LOWER('Capacity summary'!AD31)="x",$BI119*AD119,VALUE('Capacity summary'!AD31)),0),AD119*$BI119),AD119*$BI119),0)</f>
        <v>0</v>
      </c>
      <c r="CH119" s="5">
        <f ca="1">IF($BI119&lt;&gt;"",IF('Capacity summary'!$C$14="Yes",IF(COUNTBLANK('Capacity summary'!$H31:$BG31)&lt;52,IF('Capacity summary'!AE31&lt;&gt;"",IF(LOWER('Capacity summary'!AE31)="x",$BI119*AE119,VALUE('Capacity summary'!AE31)),0),AE119*$BI119),AE119*$BI119),0)</f>
        <v>0</v>
      </c>
      <c r="CI119" s="5">
        <f ca="1">IF($BI119&lt;&gt;"",IF('Capacity summary'!$C$14="Yes",IF(COUNTBLANK('Capacity summary'!$H31:$BG31)&lt;52,IF('Capacity summary'!AF31&lt;&gt;"",IF(LOWER('Capacity summary'!AF31)="x",$BI119*AF119,VALUE('Capacity summary'!AF31)),0),AF119*$BI119),AF119*$BI119),0)</f>
        <v>0</v>
      </c>
      <c r="CJ119" s="5">
        <f ca="1">IF($BI119&lt;&gt;"",IF('Capacity summary'!$C$14="Yes",IF(COUNTBLANK('Capacity summary'!$H31:$BG31)&lt;52,IF('Capacity summary'!AG31&lt;&gt;"",IF(LOWER('Capacity summary'!AG31)="x",$BI119*AG119,VALUE('Capacity summary'!AG31)),0),AG119*$BI119),AG119*$BI119),0)</f>
        <v>0</v>
      </c>
      <c r="CK119" s="5">
        <f ca="1">IF($BI119&lt;&gt;"",IF('Capacity summary'!$C$14="Yes",IF(COUNTBLANK('Capacity summary'!$H31:$BG31)&lt;52,IF('Capacity summary'!AH31&lt;&gt;"",IF(LOWER('Capacity summary'!AH31)="x",$BI119*AH119,VALUE('Capacity summary'!AH31)),0),AH119*$BI119),AH119*$BI119),0)</f>
        <v>0</v>
      </c>
      <c r="CL119" s="5">
        <f ca="1">IF($BI119&lt;&gt;"",IF('Capacity summary'!$C$14="Yes",IF(COUNTBLANK('Capacity summary'!$H31:$BG31)&lt;52,IF('Capacity summary'!AI31&lt;&gt;"",IF(LOWER('Capacity summary'!AI31)="x",$BI119*AI119,VALUE('Capacity summary'!AI31)),0),AI119*$BI119),AI119*$BI119),0)</f>
        <v>0</v>
      </c>
      <c r="CM119" s="5">
        <f ca="1">IF($BI119&lt;&gt;"",IF('Capacity summary'!$C$14="Yes",IF(COUNTBLANK('Capacity summary'!$H31:$BG31)&lt;52,IF('Capacity summary'!AJ31&lt;&gt;"",IF(LOWER('Capacity summary'!AJ31)="x",$BI119*AJ119,VALUE('Capacity summary'!AJ31)),0),AJ119*$BI119),AJ119*$BI119),0)</f>
        <v>0</v>
      </c>
      <c r="CN119" s="5">
        <f ca="1">IF($BI119&lt;&gt;"",IF('Capacity summary'!$C$14="Yes",IF(COUNTBLANK('Capacity summary'!$H31:$BG31)&lt;52,IF('Capacity summary'!AK31&lt;&gt;"",IF(LOWER('Capacity summary'!AK31)="x",$BI119*AK119,VALUE('Capacity summary'!AK31)),0),AK119*$BI119),AK119*$BI119),0)</f>
        <v>0</v>
      </c>
      <c r="CO119" s="5">
        <f ca="1">IF($BI119&lt;&gt;"",IF('Capacity summary'!$C$14="Yes",IF(COUNTBLANK('Capacity summary'!$H31:$BG31)&lt;52,IF('Capacity summary'!AL31&lt;&gt;"",IF(LOWER('Capacity summary'!AL31)="x",$BI119*AL119,VALUE('Capacity summary'!AL31)),0),AL119*$BI119),AL119*$BI119),0)</f>
        <v>0</v>
      </c>
      <c r="CP119" s="5">
        <f ca="1">IF($BI119&lt;&gt;"",IF('Capacity summary'!$C$14="Yes",IF(COUNTBLANK('Capacity summary'!$H31:$BG31)&lt;52,IF('Capacity summary'!AM31&lt;&gt;"",IF(LOWER('Capacity summary'!AM31)="x",$BI119*AM119,VALUE('Capacity summary'!AM31)),0),AM119*$BI119),AM119*$BI119),0)</f>
        <v>0</v>
      </c>
      <c r="CQ119" s="5">
        <f ca="1">IF($BI119&lt;&gt;"",IF('Capacity summary'!$C$14="Yes",IF(COUNTBLANK('Capacity summary'!$H31:$BG31)&lt;52,IF('Capacity summary'!AN31&lt;&gt;"",IF(LOWER('Capacity summary'!AN31)="x",$BI119*AN119,VALUE('Capacity summary'!AN31)),0),AN119*$BI119),AN119*$BI119),0)</f>
        <v>0</v>
      </c>
      <c r="CR119" s="5">
        <f ca="1">IF($BI119&lt;&gt;"",IF('Capacity summary'!$C$14="Yes",IF(COUNTBLANK('Capacity summary'!$H31:$BG31)&lt;52,IF('Capacity summary'!AO31&lt;&gt;"",IF(LOWER('Capacity summary'!AO31)="x",$BI119*AO119,VALUE('Capacity summary'!AO31)),0),AO119*$BI119),AO119*$BI119),0)</f>
        <v>0</v>
      </c>
      <c r="CS119" s="5">
        <f ca="1">IF($BI119&lt;&gt;"",IF('Capacity summary'!$C$14="Yes",IF(COUNTBLANK('Capacity summary'!$H31:$BG31)&lt;52,IF('Capacity summary'!AP31&lt;&gt;"",IF(LOWER('Capacity summary'!AP31)="x",$BI119*AP119,VALUE('Capacity summary'!AP31)),0),AP119*$BI119),AP119*$BI119),0)</f>
        <v>0</v>
      </c>
      <c r="CT119" s="5">
        <f ca="1">IF($BI119&lt;&gt;"",IF('Capacity summary'!$C$14="Yes",IF(COUNTBLANK('Capacity summary'!$H31:$BG31)&lt;52,IF('Capacity summary'!AQ31&lt;&gt;"",IF(LOWER('Capacity summary'!AQ31)="x",$BI119*AQ119,VALUE('Capacity summary'!AQ31)),0),AQ119*$BI119),AQ119*$BI119),0)</f>
        <v>0</v>
      </c>
      <c r="CU119" s="5">
        <f ca="1">IF($BI119&lt;&gt;"",IF('Capacity summary'!$C$14="Yes",IF(COUNTBLANK('Capacity summary'!$H31:$BG31)&lt;52,IF('Capacity summary'!AR31&lt;&gt;"",IF(LOWER('Capacity summary'!AR31)="x",$BI119*AR119,VALUE('Capacity summary'!AR31)),0),AR119*$BI119),AR119*$BI119),0)</f>
        <v>0</v>
      </c>
      <c r="CV119" s="5">
        <f ca="1">IF($BI119&lt;&gt;"",IF('Capacity summary'!$C$14="Yes",IF(COUNTBLANK('Capacity summary'!$H31:$BG31)&lt;52,IF('Capacity summary'!AS31&lt;&gt;"",IF(LOWER('Capacity summary'!AS31)="x",$BI119*AS119,VALUE('Capacity summary'!AS31)),0),AS119*$BI119),AS119*$BI119),0)</f>
        <v>0</v>
      </c>
      <c r="CW119" s="5">
        <f ca="1">IF($BI119&lt;&gt;"",IF('Capacity summary'!$C$14="Yes",IF(COUNTBLANK('Capacity summary'!$H31:$BG31)&lt;52,IF('Capacity summary'!AT31&lt;&gt;"",IF(LOWER('Capacity summary'!AT31)="x",$BI119*AT119,VALUE('Capacity summary'!AT31)),0),AT119*$BI119),AT119*$BI119),0)</f>
        <v>0</v>
      </c>
      <c r="CX119" s="5">
        <f ca="1">IF($BI119&lt;&gt;"",IF('Capacity summary'!$C$14="Yes",IF(COUNTBLANK('Capacity summary'!$H31:$BG31)&lt;52,IF('Capacity summary'!AU31&lt;&gt;"",IF(LOWER('Capacity summary'!AU31)="x",$BI119*AU119,VALUE('Capacity summary'!AU31)),0),AU119*$BI119),AU119*$BI119),0)</f>
        <v>0</v>
      </c>
      <c r="CY119" s="5">
        <f ca="1">IF($BI119&lt;&gt;"",IF('Capacity summary'!$C$14="Yes",IF(COUNTBLANK('Capacity summary'!$H31:$BG31)&lt;52,IF('Capacity summary'!AV31&lt;&gt;"",IF(LOWER('Capacity summary'!AV31)="x",$BI119*AV119,VALUE('Capacity summary'!AV31)),0),AV119*$BI119),AV119*$BI119),0)</f>
        <v>0</v>
      </c>
      <c r="CZ119" s="5">
        <f ca="1">IF($BI119&lt;&gt;"",IF('Capacity summary'!$C$14="Yes",IF(COUNTBLANK('Capacity summary'!$H31:$BG31)&lt;52,IF('Capacity summary'!AW31&lt;&gt;"",IF(LOWER('Capacity summary'!AW31)="x",$BI119*AW119,VALUE('Capacity summary'!AW31)),0),AW119*$BI119),AW119*$BI119),0)</f>
        <v>0</v>
      </c>
      <c r="DA119" s="5">
        <f ca="1">IF($BI119&lt;&gt;"",IF('Capacity summary'!$C$14="Yes",IF(COUNTBLANK('Capacity summary'!$H31:$BG31)&lt;52,IF('Capacity summary'!AX31&lt;&gt;"",IF(LOWER('Capacity summary'!AX31)="x",$BI119*AX119,VALUE('Capacity summary'!AX31)),0),AX119*$BI119),AX119*$BI119),0)</f>
        <v>0</v>
      </c>
      <c r="DB119" s="5">
        <f ca="1">IF($BI119&lt;&gt;"",IF('Capacity summary'!$C$14="Yes",IF(COUNTBLANK('Capacity summary'!$H31:$BG31)&lt;52,IF('Capacity summary'!AY31&lt;&gt;"",IF(LOWER('Capacity summary'!AY31)="x",$BI119*AY119,VALUE('Capacity summary'!AY31)),0),AY119*$BI119),AY119*$BI119),0)</f>
        <v>0</v>
      </c>
      <c r="DC119" s="5">
        <f ca="1">IF($BI119&lt;&gt;"",IF('Capacity summary'!$C$14="Yes",IF(COUNTBLANK('Capacity summary'!$H31:$BG31)&lt;52,IF('Capacity summary'!AZ31&lt;&gt;"",IF(LOWER('Capacity summary'!AZ31)="x",$BI119*AZ119,VALUE('Capacity summary'!AZ31)),0),AZ119*$BI119),AZ119*$BI119),0)</f>
        <v>0</v>
      </c>
      <c r="DD119" s="5">
        <f ca="1">IF($BI119&lt;&gt;"",IF('Capacity summary'!$C$14="Yes",IF(COUNTBLANK('Capacity summary'!$H31:$BG31)&lt;52,IF('Capacity summary'!BA31&lt;&gt;"",IF(LOWER('Capacity summary'!BA31)="x",$BI119*BA119,VALUE('Capacity summary'!BA31)),0),BA119*$BI119),BA119*$BI119),0)</f>
        <v>0</v>
      </c>
      <c r="DE119" s="5">
        <f ca="1">IF($BI119&lt;&gt;"",IF('Capacity summary'!$C$14="Yes",IF(COUNTBLANK('Capacity summary'!$H31:$BG31)&lt;52,IF('Capacity summary'!BB31&lt;&gt;"",IF(LOWER('Capacity summary'!BB31)="x",$BI119*BB119,VALUE('Capacity summary'!BB31)),0),BB119*$BI119),BB119*$BI119),0)</f>
        <v>0</v>
      </c>
      <c r="DF119" s="5">
        <f ca="1">IF($BI119&lt;&gt;"",IF('Capacity summary'!$C$14="Yes",IF(COUNTBLANK('Capacity summary'!$H31:$BG31)&lt;52,IF('Capacity summary'!BC31&lt;&gt;"",IF(LOWER('Capacity summary'!BC31)="x",$BI119*BC119,VALUE('Capacity summary'!BC31)),0),BC119*$BI119),BC119*$BI119),0)</f>
        <v>0</v>
      </c>
      <c r="DG119" s="5">
        <f ca="1">IF($BI119&lt;&gt;"",IF('Capacity summary'!$C$14="Yes",IF(COUNTBLANK('Capacity summary'!$H31:$BG31)&lt;52,IF('Capacity summary'!BD31&lt;&gt;"",IF(LOWER('Capacity summary'!BD31)="x",$BI119*BD119,VALUE('Capacity summary'!BD31)),0),BD119*$BI119),BD119*$BI119),0)</f>
        <v>0</v>
      </c>
      <c r="DH119" s="5">
        <f ca="1">IF($BI119&lt;&gt;"",IF('Capacity summary'!$C$14="Yes",IF(COUNTBLANK('Capacity summary'!$H31:$BG31)&lt;52,IF('Capacity summary'!BE31&lt;&gt;"",IF(LOWER('Capacity summary'!BE31)="x",$BI119*BE119,VALUE('Capacity summary'!BE31)),0),BE119*$BI119),BE119*$BI119),0)</f>
        <v>0</v>
      </c>
      <c r="DI119" s="5">
        <f ca="1">IF($BI119&lt;&gt;"",IF('Capacity summary'!$C$14="Yes",IF(COUNTBLANK('Capacity summary'!$H31:$BG31)&lt;52,IF('Capacity summary'!BF31&lt;&gt;"",IF(LOWER('Capacity summary'!BF31)="x",$BI119*BF119,VALUE('Capacity summary'!BF31)),0),BF119*$BI119),BF119*$BI119),0)</f>
        <v>0</v>
      </c>
      <c r="DJ119" s="5">
        <f ca="1">IF($BI119&lt;&gt;"",IF('Capacity summary'!$C$14="Yes",IF(COUNTBLANK('Capacity summary'!$H31:$BG31)&lt;52,IF('Capacity summary'!BG31&lt;&gt;"",IF(LOWER('Capacity summary'!BG31)="x",$BI119*BG119,VALUE('Capacity summary'!BG31)),0),BG119*$BI119),BG119*$BI119),0)</f>
        <v>0</v>
      </c>
      <c r="DK119" s="5">
        <f t="shared" ca="1" si="6"/>
        <v>0</v>
      </c>
    </row>
    <row r="120" spans="3:115" x14ac:dyDescent="0.25">
      <c r="C120" s="67" t="str">
        <f>ROW(A9)&amp;". "&amp;Capacity!N25</f>
        <v>9. a</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 ca="1">IF(ROW(A9)&lt;=Capacity!$M$16,IF('Capacity summary'!$C$14="No",SUM(H120:BG120),'Capacity summary'!$E32),0)</f>
        <v>52</v>
      </c>
      <c r="BI120" s="67">
        <f ca="1">IF(BH120&gt;0,IF(BH120&lt;Capacity!Q25,Capacity!R25,Capacity!T25/'Capacity calculation (hide)'!BH120),"")</f>
        <v>0</v>
      </c>
      <c r="BJ120" s="5"/>
      <c r="BK120" s="5">
        <f ca="1">IF($BI120&lt;&gt;"",IF('Capacity summary'!$C$14="Yes",IF(COUNTBLANK('Capacity summary'!$H32:$BG32)&lt;52,IF('Capacity summary'!H32&lt;&gt;"",IF(LOWER('Capacity summary'!H32)="x",$BI120*H120,VALUE('Capacity summary'!H32)),0),H120*$BI120),H120*$BI120),0)</f>
        <v>0</v>
      </c>
      <c r="BL120" s="5">
        <f ca="1">IF($BI120&lt;&gt;"",IF('Capacity summary'!$C$14="Yes",IF(COUNTBLANK('Capacity summary'!$H32:$BG32)&lt;52,IF('Capacity summary'!I32&lt;&gt;"",IF(LOWER('Capacity summary'!I32)="x",$BI120*I120,VALUE('Capacity summary'!I32)),0),I120*$BI120),I120*$BI120),0)</f>
        <v>0</v>
      </c>
      <c r="BM120" s="5">
        <f ca="1">IF($BI120&lt;&gt;"",IF('Capacity summary'!$C$14="Yes",IF(COUNTBLANK('Capacity summary'!$H32:$BG32)&lt;52,IF('Capacity summary'!J32&lt;&gt;"",IF(LOWER('Capacity summary'!J32)="x",$BI120*J120,VALUE('Capacity summary'!J32)),0),J120*$BI120),J120*$BI120),0)</f>
        <v>0</v>
      </c>
      <c r="BN120" s="5">
        <f ca="1">IF($BI120&lt;&gt;"",IF('Capacity summary'!$C$14="Yes",IF(COUNTBLANK('Capacity summary'!$H32:$BG32)&lt;52,IF('Capacity summary'!K32&lt;&gt;"",IF(LOWER('Capacity summary'!K32)="x",$BI120*K120,VALUE('Capacity summary'!K32)),0),K120*$BI120),K120*$BI120),0)</f>
        <v>0</v>
      </c>
      <c r="BO120" s="5">
        <f ca="1">IF($BI120&lt;&gt;"",IF('Capacity summary'!$C$14="Yes",IF(COUNTBLANK('Capacity summary'!$H32:$BG32)&lt;52,IF('Capacity summary'!L32&lt;&gt;"",IF(LOWER('Capacity summary'!L32)="x",$BI120*L120,VALUE('Capacity summary'!L32)),0),L120*$BI120),L120*$BI120),0)</f>
        <v>0</v>
      </c>
      <c r="BP120" s="5">
        <f ca="1">IF($BI120&lt;&gt;"",IF('Capacity summary'!$C$14="Yes",IF(COUNTBLANK('Capacity summary'!$H32:$BG32)&lt;52,IF('Capacity summary'!M32&lt;&gt;"",IF(LOWER('Capacity summary'!M32)="x",$BI120*M120,VALUE('Capacity summary'!M32)),0),M120*$BI120),M120*$BI120),0)</f>
        <v>0</v>
      </c>
      <c r="BQ120" s="5">
        <f ca="1">IF($BI120&lt;&gt;"",IF('Capacity summary'!$C$14="Yes",IF(COUNTBLANK('Capacity summary'!$H32:$BG32)&lt;52,IF('Capacity summary'!N32&lt;&gt;"",IF(LOWER('Capacity summary'!N32)="x",$BI120*N120,VALUE('Capacity summary'!N32)),0),N120*$BI120),N120*$BI120),0)</f>
        <v>0</v>
      </c>
      <c r="BR120" s="5">
        <f ca="1">IF($BI120&lt;&gt;"",IF('Capacity summary'!$C$14="Yes",IF(COUNTBLANK('Capacity summary'!$H32:$BG32)&lt;52,IF('Capacity summary'!O32&lt;&gt;"",IF(LOWER('Capacity summary'!O32)="x",$BI120*O120,VALUE('Capacity summary'!O32)),0),O120*$BI120),O120*$BI120),0)</f>
        <v>0</v>
      </c>
      <c r="BS120" s="5">
        <f ca="1">IF($BI120&lt;&gt;"",IF('Capacity summary'!$C$14="Yes",IF(COUNTBLANK('Capacity summary'!$H32:$BG32)&lt;52,IF('Capacity summary'!P32&lt;&gt;"",IF(LOWER('Capacity summary'!P32)="x",$BI120*P120,VALUE('Capacity summary'!P32)),0),P120*$BI120),P120*$BI120),0)</f>
        <v>0</v>
      </c>
      <c r="BT120" s="5">
        <f ca="1">IF($BI120&lt;&gt;"",IF('Capacity summary'!$C$14="Yes",IF(COUNTBLANK('Capacity summary'!$H32:$BG32)&lt;52,IF('Capacity summary'!Q32&lt;&gt;"",IF(LOWER('Capacity summary'!Q32)="x",$BI120*Q120,VALUE('Capacity summary'!Q32)),0),Q120*$BI120),Q120*$BI120),0)</f>
        <v>0</v>
      </c>
      <c r="BU120" s="5">
        <f ca="1">IF($BI120&lt;&gt;"",IF('Capacity summary'!$C$14="Yes",IF(COUNTBLANK('Capacity summary'!$H32:$BG32)&lt;52,IF('Capacity summary'!R32&lt;&gt;"",IF(LOWER('Capacity summary'!R32)="x",$BI120*R120,VALUE('Capacity summary'!R32)),0),R120*$BI120),R120*$BI120),0)</f>
        <v>0</v>
      </c>
      <c r="BV120" s="5">
        <f ca="1">IF($BI120&lt;&gt;"",IF('Capacity summary'!$C$14="Yes",IF(COUNTBLANK('Capacity summary'!$H32:$BG32)&lt;52,IF('Capacity summary'!S32&lt;&gt;"",IF(LOWER('Capacity summary'!S32)="x",$BI120*S120,VALUE('Capacity summary'!S32)),0),S120*$BI120),S120*$BI120),0)</f>
        <v>0</v>
      </c>
      <c r="BW120" s="5">
        <f ca="1">IF($BI120&lt;&gt;"",IF('Capacity summary'!$C$14="Yes",IF(COUNTBLANK('Capacity summary'!$H32:$BG32)&lt;52,IF('Capacity summary'!T32&lt;&gt;"",IF(LOWER('Capacity summary'!T32)="x",$BI120*T120,VALUE('Capacity summary'!T32)),0),T120*$BI120),T120*$BI120),0)</f>
        <v>0</v>
      </c>
      <c r="BX120" s="5">
        <f ca="1">IF($BI120&lt;&gt;"",IF('Capacity summary'!$C$14="Yes",IF(COUNTBLANK('Capacity summary'!$H32:$BG32)&lt;52,IF('Capacity summary'!U32&lt;&gt;"",IF(LOWER('Capacity summary'!U32)="x",$BI120*U120,VALUE('Capacity summary'!U32)),0),U120*$BI120),U120*$BI120),0)</f>
        <v>0</v>
      </c>
      <c r="BY120" s="5">
        <f ca="1">IF($BI120&lt;&gt;"",IF('Capacity summary'!$C$14="Yes",IF(COUNTBLANK('Capacity summary'!$H32:$BG32)&lt;52,IF('Capacity summary'!V32&lt;&gt;"",IF(LOWER('Capacity summary'!V32)="x",$BI120*V120,VALUE('Capacity summary'!V32)),0),V120*$BI120),V120*$BI120),0)</f>
        <v>0</v>
      </c>
      <c r="BZ120" s="5">
        <f ca="1">IF($BI120&lt;&gt;"",IF('Capacity summary'!$C$14="Yes",IF(COUNTBLANK('Capacity summary'!$H32:$BG32)&lt;52,IF('Capacity summary'!W32&lt;&gt;"",IF(LOWER('Capacity summary'!W32)="x",$BI120*W120,VALUE('Capacity summary'!W32)),0),W120*$BI120),W120*$BI120),0)</f>
        <v>0</v>
      </c>
      <c r="CA120" s="5">
        <f ca="1">IF($BI120&lt;&gt;"",IF('Capacity summary'!$C$14="Yes",IF(COUNTBLANK('Capacity summary'!$H32:$BG32)&lt;52,IF('Capacity summary'!X32&lt;&gt;"",IF(LOWER('Capacity summary'!X32)="x",$BI120*X120,VALUE('Capacity summary'!X32)),0),X120*$BI120),X120*$BI120),0)</f>
        <v>0</v>
      </c>
      <c r="CB120" s="5">
        <f ca="1">IF($BI120&lt;&gt;"",IF('Capacity summary'!$C$14="Yes",IF(COUNTBLANK('Capacity summary'!$H32:$BG32)&lt;52,IF('Capacity summary'!Y32&lt;&gt;"",IF(LOWER('Capacity summary'!Y32)="x",$BI120*Y120,VALUE('Capacity summary'!Y32)),0),Y120*$BI120),Y120*$BI120),0)</f>
        <v>0</v>
      </c>
      <c r="CC120" s="5">
        <f ca="1">IF($BI120&lt;&gt;"",IF('Capacity summary'!$C$14="Yes",IF(COUNTBLANK('Capacity summary'!$H32:$BG32)&lt;52,IF('Capacity summary'!Z32&lt;&gt;"",IF(LOWER('Capacity summary'!Z32)="x",$BI120*Z120,VALUE('Capacity summary'!Z32)),0),Z120*$BI120),Z120*$BI120),0)</f>
        <v>0</v>
      </c>
      <c r="CD120" s="5">
        <f ca="1">IF($BI120&lt;&gt;"",IF('Capacity summary'!$C$14="Yes",IF(COUNTBLANK('Capacity summary'!$H32:$BG32)&lt;52,IF('Capacity summary'!AA32&lt;&gt;"",IF(LOWER('Capacity summary'!AA32)="x",$BI120*AA120,VALUE('Capacity summary'!AA32)),0),AA120*$BI120),AA120*$BI120),0)</f>
        <v>0</v>
      </c>
      <c r="CE120" s="5">
        <f ca="1">IF($BI120&lt;&gt;"",IF('Capacity summary'!$C$14="Yes",IF(COUNTBLANK('Capacity summary'!$H32:$BG32)&lt;52,IF('Capacity summary'!AB32&lt;&gt;"",IF(LOWER('Capacity summary'!AB32)="x",$BI120*AB120,VALUE('Capacity summary'!AB32)),0),AB120*$BI120),AB120*$BI120),0)</f>
        <v>0</v>
      </c>
      <c r="CF120" s="5">
        <f ca="1">IF($BI120&lt;&gt;"",IF('Capacity summary'!$C$14="Yes",IF(COUNTBLANK('Capacity summary'!$H32:$BG32)&lt;52,IF('Capacity summary'!AC32&lt;&gt;"",IF(LOWER('Capacity summary'!AC32)="x",$BI120*AC120,VALUE('Capacity summary'!AC32)),0),AC120*$BI120),AC120*$BI120),0)</f>
        <v>0</v>
      </c>
      <c r="CG120" s="5">
        <f ca="1">IF($BI120&lt;&gt;"",IF('Capacity summary'!$C$14="Yes",IF(COUNTBLANK('Capacity summary'!$H32:$BG32)&lt;52,IF('Capacity summary'!AD32&lt;&gt;"",IF(LOWER('Capacity summary'!AD32)="x",$BI120*AD120,VALUE('Capacity summary'!AD32)),0),AD120*$BI120),AD120*$BI120),0)</f>
        <v>0</v>
      </c>
      <c r="CH120" s="5">
        <f ca="1">IF($BI120&lt;&gt;"",IF('Capacity summary'!$C$14="Yes",IF(COUNTBLANK('Capacity summary'!$H32:$BG32)&lt;52,IF('Capacity summary'!AE32&lt;&gt;"",IF(LOWER('Capacity summary'!AE32)="x",$BI120*AE120,VALUE('Capacity summary'!AE32)),0),AE120*$BI120),AE120*$BI120),0)</f>
        <v>0</v>
      </c>
      <c r="CI120" s="5">
        <f ca="1">IF($BI120&lt;&gt;"",IF('Capacity summary'!$C$14="Yes",IF(COUNTBLANK('Capacity summary'!$H32:$BG32)&lt;52,IF('Capacity summary'!AF32&lt;&gt;"",IF(LOWER('Capacity summary'!AF32)="x",$BI120*AF120,VALUE('Capacity summary'!AF32)),0),AF120*$BI120),AF120*$BI120),0)</f>
        <v>0</v>
      </c>
      <c r="CJ120" s="5">
        <f ca="1">IF($BI120&lt;&gt;"",IF('Capacity summary'!$C$14="Yes",IF(COUNTBLANK('Capacity summary'!$H32:$BG32)&lt;52,IF('Capacity summary'!AG32&lt;&gt;"",IF(LOWER('Capacity summary'!AG32)="x",$BI120*AG120,VALUE('Capacity summary'!AG32)),0),AG120*$BI120),AG120*$BI120),0)</f>
        <v>0</v>
      </c>
      <c r="CK120" s="5">
        <f ca="1">IF($BI120&lt;&gt;"",IF('Capacity summary'!$C$14="Yes",IF(COUNTBLANK('Capacity summary'!$H32:$BG32)&lt;52,IF('Capacity summary'!AH32&lt;&gt;"",IF(LOWER('Capacity summary'!AH32)="x",$BI120*AH120,VALUE('Capacity summary'!AH32)),0),AH120*$BI120),AH120*$BI120),0)</f>
        <v>0</v>
      </c>
      <c r="CL120" s="5">
        <f ca="1">IF($BI120&lt;&gt;"",IF('Capacity summary'!$C$14="Yes",IF(COUNTBLANK('Capacity summary'!$H32:$BG32)&lt;52,IF('Capacity summary'!AI32&lt;&gt;"",IF(LOWER('Capacity summary'!AI32)="x",$BI120*AI120,VALUE('Capacity summary'!AI32)),0),AI120*$BI120),AI120*$BI120),0)</f>
        <v>0</v>
      </c>
      <c r="CM120" s="5">
        <f ca="1">IF($BI120&lt;&gt;"",IF('Capacity summary'!$C$14="Yes",IF(COUNTBLANK('Capacity summary'!$H32:$BG32)&lt;52,IF('Capacity summary'!AJ32&lt;&gt;"",IF(LOWER('Capacity summary'!AJ32)="x",$BI120*AJ120,VALUE('Capacity summary'!AJ32)),0),AJ120*$BI120),AJ120*$BI120),0)</f>
        <v>0</v>
      </c>
      <c r="CN120" s="5">
        <f ca="1">IF($BI120&lt;&gt;"",IF('Capacity summary'!$C$14="Yes",IF(COUNTBLANK('Capacity summary'!$H32:$BG32)&lt;52,IF('Capacity summary'!AK32&lt;&gt;"",IF(LOWER('Capacity summary'!AK32)="x",$BI120*AK120,VALUE('Capacity summary'!AK32)),0),AK120*$BI120),AK120*$BI120),0)</f>
        <v>0</v>
      </c>
      <c r="CO120" s="5">
        <f ca="1">IF($BI120&lt;&gt;"",IF('Capacity summary'!$C$14="Yes",IF(COUNTBLANK('Capacity summary'!$H32:$BG32)&lt;52,IF('Capacity summary'!AL32&lt;&gt;"",IF(LOWER('Capacity summary'!AL32)="x",$BI120*AL120,VALUE('Capacity summary'!AL32)),0),AL120*$BI120),AL120*$BI120),0)</f>
        <v>0</v>
      </c>
      <c r="CP120" s="5">
        <f ca="1">IF($BI120&lt;&gt;"",IF('Capacity summary'!$C$14="Yes",IF(COUNTBLANK('Capacity summary'!$H32:$BG32)&lt;52,IF('Capacity summary'!AM32&lt;&gt;"",IF(LOWER('Capacity summary'!AM32)="x",$BI120*AM120,VALUE('Capacity summary'!AM32)),0),AM120*$BI120),AM120*$BI120),0)</f>
        <v>0</v>
      </c>
      <c r="CQ120" s="5">
        <f ca="1">IF($BI120&lt;&gt;"",IF('Capacity summary'!$C$14="Yes",IF(COUNTBLANK('Capacity summary'!$H32:$BG32)&lt;52,IF('Capacity summary'!AN32&lt;&gt;"",IF(LOWER('Capacity summary'!AN32)="x",$BI120*AN120,VALUE('Capacity summary'!AN32)),0),AN120*$BI120),AN120*$BI120),0)</f>
        <v>0</v>
      </c>
      <c r="CR120" s="5">
        <f ca="1">IF($BI120&lt;&gt;"",IF('Capacity summary'!$C$14="Yes",IF(COUNTBLANK('Capacity summary'!$H32:$BG32)&lt;52,IF('Capacity summary'!AO32&lt;&gt;"",IF(LOWER('Capacity summary'!AO32)="x",$BI120*AO120,VALUE('Capacity summary'!AO32)),0),AO120*$BI120),AO120*$BI120),0)</f>
        <v>0</v>
      </c>
      <c r="CS120" s="5">
        <f ca="1">IF($BI120&lt;&gt;"",IF('Capacity summary'!$C$14="Yes",IF(COUNTBLANK('Capacity summary'!$H32:$BG32)&lt;52,IF('Capacity summary'!AP32&lt;&gt;"",IF(LOWER('Capacity summary'!AP32)="x",$BI120*AP120,VALUE('Capacity summary'!AP32)),0),AP120*$BI120),AP120*$BI120),0)</f>
        <v>0</v>
      </c>
      <c r="CT120" s="5">
        <f ca="1">IF($BI120&lt;&gt;"",IF('Capacity summary'!$C$14="Yes",IF(COUNTBLANK('Capacity summary'!$H32:$BG32)&lt;52,IF('Capacity summary'!AQ32&lt;&gt;"",IF(LOWER('Capacity summary'!AQ32)="x",$BI120*AQ120,VALUE('Capacity summary'!AQ32)),0),AQ120*$BI120),AQ120*$BI120),0)</f>
        <v>0</v>
      </c>
      <c r="CU120" s="5">
        <f ca="1">IF($BI120&lt;&gt;"",IF('Capacity summary'!$C$14="Yes",IF(COUNTBLANK('Capacity summary'!$H32:$BG32)&lt;52,IF('Capacity summary'!AR32&lt;&gt;"",IF(LOWER('Capacity summary'!AR32)="x",$BI120*AR120,VALUE('Capacity summary'!AR32)),0),AR120*$BI120),AR120*$BI120),0)</f>
        <v>0</v>
      </c>
      <c r="CV120" s="5">
        <f ca="1">IF($BI120&lt;&gt;"",IF('Capacity summary'!$C$14="Yes",IF(COUNTBLANK('Capacity summary'!$H32:$BG32)&lt;52,IF('Capacity summary'!AS32&lt;&gt;"",IF(LOWER('Capacity summary'!AS32)="x",$BI120*AS120,VALUE('Capacity summary'!AS32)),0),AS120*$BI120),AS120*$BI120),0)</f>
        <v>0</v>
      </c>
      <c r="CW120" s="5">
        <f ca="1">IF($BI120&lt;&gt;"",IF('Capacity summary'!$C$14="Yes",IF(COUNTBLANK('Capacity summary'!$H32:$BG32)&lt;52,IF('Capacity summary'!AT32&lt;&gt;"",IF(LOWER('Capacity summary'!AT32)="x",$BI120*AT120,VALUE('Capacity summary'!AT32)),0),AT120*$BI120),AT120*$BI120),0)</f>
        <v>0</v>
      </c>
      <c r="CX120" s="5">
        <f ca="1">IF($BI120&lt;&gt;"",IF('Capacity summary'!$C$14="Yes",IF(COUNTBLANK('Capacity summary'!$H32:$BG32)&lt;52,IF('Capacity summary'!AU32&lt;&gt;"",IF(LOWER('Capacity summary'!AU32)="x",$BI120*AU120,VALUE('Capacity summary'!AU32)),0),AU120*$BI120),AU120*$BI120),0)</f>
        <v>0</v>
      </c>
      <c r="CY120" s="5">
        <f ca="1">IF($BI120&lt;&gt;"",IF('Capacity summary'!$C$14="Yes",IF(COUNTBLANK('Capacity summary'!$H32:$BG32)&lt;52,IF('Capacity summary'!AV32&lt;&gt;"",IF(LOWER('Capacity summary'!AV32)="x",$BI120*AV120,VALUE('Capacity summary'!AV32)),0),AV120*$BI120),AV120*$BI120),0)</f>
        <v>0</v>
      </c>
      <c r="CZ120" s="5">
        <f ca="1">IF($BI120&lt;&gt;"",IF('Capacity summary'!$C$14="Yes",IF(COUNTBLANK('Capacity summary'!$H32:$BG32)&lt;52,IF('Capacity summary'!AW32&lt;&gt;"",IF(LOWER('Capacity summary'!AW32)="x",$BI120*AW120,VALUE('Capacity summary'!AW32)),0),AW120*$BI120),AW120*$BI120),0)</f>
        <v>0</v>
      </c>
      <c r="DA120" s="5">
        <f ca="1">IF($BI120&lt;&gt;"",IF('Capacity summary'!$C$14="Yes",IF(COUNTBLANK('Capacity summary'!$H32:$BG32)&lt;52,IF('Capacity summary'!AX32&lt;&gt;"",IF(LOWER('Capacity summary'!AX32)="x",$BI120*AX120,VALUE('Capacity summary'!AX32)),0),AX120*$BI120),AX120*$BI120),0)</f>
        <v>0</v>
      </c>
      <c r="DB120" s="5">
        <f ca="1">IF($BI120&lt;&gt;"",IF('Capacity summary'!$C$14="Yes",IF(COUNTBLANK('Capacity summary'!$H32:$BG32)&lt;52,IF('Capacity summary'!AY32&lt;&gt;"",IF(LOWER('Capacity summary'!AY32)="x",$BI120*AY120,VALUE('Capacity summary'!AY32)),0),AY120*$BI120),AY120*$BI120),0)</f>
        <v>0</v>
      </c>
      <c r="DC120" s="5">
        <f ca="1">IF($BI120&lt;&gt;"",IF('Capacity summary'!$C$14="Yes",IF(COUNTBLANK('Capacity summary'!$H32:$BG32)&lt;52,IF('Capacity summary'!AZ32&lt;&gt;"",IF(LOWER('Capacity summary'!AZ32)="x",$BI120*AZ120,VALUE('Capacity summary'!AZ32)),0),AZ120*$BI120),AZ120*$BI120),0)</f>
        <v>0</v>
      </c>
      <c r="DD120" s="5">
        <f ca="1">IF($BI120&lt;&gt;"",IF('Capacity summary'!$C$14="Yes",IF(COUNTBLANK('Capacity summary'!$H32:$BG32)&lt;52,IF('Capacity summary'!BA32&lt;&gt;"",IF(LOWER('Capacity summary'!BA32)="x",$BI120*BA120,VALUE('Capacity summary'!BA32)),0),BA120*$BI120),BA120*$BI120),0)</f>
        <v>0</v>
      </c>
      <c r="DE120" s="5">
        <f ca="1">IF($BI120&lt;&gt;"",IF('Capacity summary'!$C$14="Yes",IF(COUNTBLANK('Capacity summary'!$H32:$BG32)&lt;52,IF('Capacity summary'!BB32&lt;&gt;"",IF(LOWER('Capacity summary'!BB32)="x",$BI120*BB120,VALUE('Capacity summary'!BB32)),0),BB120*$BI120),BB120*$BI120),0)</f>
        <v>0</v>
      </c>
      <c r="DF120" s="5">
        <f ca="1">IF($BI120&lt;&gt;"",IF('Capacity summary'!$C$14="Yes",IF(COUNTBLANK('Capacity summary'!$H32:$BG32)&lt;52,IF('Capacity summary'!BC32&lt;&gt;"",IF(LOWER('Capacity summary'!BC32)="x",$BI120*BC120,VALUE('Capacity summary'!BC32)),0),BC120*$BI120),BC120*$BI120),0)</f>
        <v>0</v>
      </c>
      <c r="DG120" s="5">
        <f ca="1">IF($BI120&lt;&gt;"",IF('Capacity summary'!$C$14="Yes",IF(COUNTBLANK('Capacity summary'!$H32:$BG32)&lt;52,IF('Capacity summary'!BD32&lt;&gt;"",IF(LOWER('Capacity summary'!BD32)="x",$BI120*BD120,VALUE('Capacity summary'!BD32)),0),BD120*$BI120),BD120*$BI120),0)</f>
        <v>0</v>
      </c>
      <c r="DH120" s="5">
        <f ca="1">IF($BI120&lt;&gt;"",IF('Capacity summary'!$C$14="Yes",IF(COUNTBLANK('Capacity summary'!$H32:$BG32)&lt;52,IF('Capacity summary'!BE32&lt;&gt;"",IF(LOWER('Capacity summary'!BE32)="x",$BI120*BE120,VALUE('Capacity summary'!BE32)),0),BE120*$BI120),BE120*$BI120),0)</f>
        <v>0</v>
      </c>
      <c r="DI120" s="5">
        <f ca="1">IF($BI120&lt;&gt;"",IF('Capacity summary'!$C$14="Yes",IF(COUNTBLANK('Capacity summary'!$H32:$BG32)&lt;52,IF('Capacity summary'!BF32&lt;&gt;"",IF(LOWER('Capacity summary'!BF32)="x",$BI120*BF120,VALUE('Capacity summary'!BF32)),0),BF120*$BI120),BF120*$BI120),0)</f>
        <v>0</v>
      </c>
      <c r="DJ120" s="5">
        <f ca="1">IF($BI120&lt;&gt;"",IF('Capacity summary'!$C$14="Yes",IF(COUNTBLANK('Capacity summary'!$H32:$BG32)&lt;52,IF('Capacity summary'!BG32&lt;&gt;"",IF(LOWER('Capacity summary'!BG32)="x",$BI120*BG120,VALUE('Capacity summary'!BG32)),0),BG120*$BI120),BG120*$BI120),0)</f>
        <v>0</v>
      </c>
      <c r="DK120" s="5">
        <f t="shared" ca="1"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1114</v>
      </c>
      <c r="BK214">
        <f ca="1">SUMIFS(BK$112:BK$211,Capacity!$V$17:$V$116,"X")</f>
        <v>0</v>
      </c>
      <c r="BL214" s="67">
        <f ca="1">SUMIFS(BL$112:BL$211,Capacity!$V$17:$V$116,"X")</f>
        <v>0</v>
      </c>
      <c r="BM214" s="67">
        <f ca="1">SUMIFS(BM$112:BM$211,Capacity!$V$17:$V$116,"X")</f>
        <v>0</v>
      </c>
      <c r="BN214" s="67">
        <f ca="1">SUMIFS(BN$112:BN$211,Capacity!$V$17:$V$116,"X")</f>
        <v>0</v>
      </c>
      <c r="BO214" s="67">
        <f ca="1">SUMIFS(BO$112:BO$211,Capacity!$V$17:$V$116,"X")</f>
        <v>0</v>
      </c>
      <c r="BP214" s="67">
        <f ca="1">SUMIFS(BP$112:BP$211,Capacity!$V$17:$V$116,"X")</f>
        <v>0</v>
      </c>
      <c r="BQ214" s="67">
        <f ca="1">SUMIFS(BQ$112:BQ$211,Capacity!$V$17:$V$116,"X")</f>
        <v>0</v>
      </c>
      <c r="BR214" s="67">
        <f ca="1">SUMIFS(BR$112:BR$211,Capacity!$V$17:$V$116,"X")</f>
        <v>0</v>
      </c>
      <c r="BS214" s="67">
        <f ca="1">SUMIFS(BS$112:BS$211,Capacity!$V$17:$V$116,"X")</f>
        <v>0</v>
      </c>
      <c r="BT214" s="67">
        <f ca="1">SUMIFS(BT$112:BT$211,Capacity!$V$17:$V$116,"X")</f>
        <v>0</v>
      </c>
      <c r="BU214" s="67">
        <f ca="1">SUMIFS(BU$112:BU$211,Capacity!$V$17:$V$116,"X")</f>
        <v>0</v>
      </c>
      <c r="BV214" s="67">
        <f ca="1">SUMIFS(BV$112:BV$211,Capacity!$V$17:$V$116,"X")</f>
        <v>0</v>
      </c>
      <c r="BW214" s="67">
        <f ca="1">SUMIFS(BW$112:BW$211,Capacity!$V$17:$V$116,"X")</f>
        <v>0</v>
      </c>
      <c r="BX214" s="67">
        <f ca="1">SUMIFS(BX$112:BX$211,Capacity!$V$17:$V$116,"X")</f>
        <v>0</v>
      </c>
      <c r="BY214" s="67">
        <f ca="1">SUMIFS(BY$112:BY$211,Capacity!$V$17:$V$116,"X")</f>
        <v>0</v>
      </c>
      <c r="BZ214" s="67">
        <f ca="1">SUMIFS(BZ$112:BZ$211,Capacity!$V$17:$V$116,"X")</f>
        <v>0</v>
      </c>
      <c r="CA214" s="67">
        <f ca="1">SUMIFS(CA$112:CA$211,Capacity!$V$17:$V$116,"X")</f>
        <v>0</v>
      </c>
      <c r="CB214" s="67">
        <f ca="1">SUMIFS(CB$112:CB$211,Capacity!$V$17:$V$116,"X")</f>
        <v>0</v>
      </c>
      <c r="CC214" s="67">
        <f ca="1">SUMIFS(CC$112:CC$211,Capacity!$V$17:$V$116,"X")</f>
        <v>0</v>
      </c>
      <c r="CD214" s="67">
        <f ca="1">SUMIFS(CD$112:CD$211,Capacity!$V$17:$V$116,"X")</f>
        <v>0</v>
      </c>
      <c r="CE214" s="67">
        <f ca="1">SUMIFS(CE$112:CE$211,Capacity!$V$17:$V$116,"X")</f>
        <v>0</v>
      </c>
      <c r="CF214" s="67">
        <f ca="1">SUMIFS(CF$112:CF$211,Capacity!$V$17:$V$116,"X")</f>
        <v>0</v>
      </c>
      <c r="CG214" s="67">
        <f ca="1">SUMIFS(CG$112:CG$211,Capacity!$V$17:$V$116,"X")</f>
        <v>0</v>
      </c>
      <c r="CH214" s="67">
        <f ca="1">SUMIFS(CH$112:CH$211,Capacity!$V$17:$V$116,"X")</f>
        <v>0</v>
      </c>
      <c r="CI214" s="67">
        <f ca="1">SUMIFS(CI$112:CI$211,Capacity!$V$17:$V$116,"X")</f>
        <v>0</v>
      </c>
      <c r="CJ214" s="67">
        <f ca="1">SUMIFS(CJ$112:CJ$211,Capacity!$V$17:$V$116,"X")</f>
        <v>0</v>
      </c>
      <c r="CK214" s="67">
        <f ca="1">SUMIFS(CK$112:CK$211,Capacity!$V$17:$V$116,"X")</f>
        <v>0</v>
      </c>
      <c r="CL214" s="67">
        <f ca="1">SUMIFS(CL$112:CL$211,Capacity!$V$17:$V$116,"X")</f>
        <v>0</v>
      </c>
      <c r="CM214" s="67">
        <f ca="1">SUMIFS(CM$112:CM$211,Capacity!$V$17:$V$116,"X")</f>
        <v>0</v>
      </c>
      <c r="CN214" s="67">
        <f ca="1">SUMIFS(CN$112:CN$211,Capacity!$V$17:$V$116,"X")</f>
        <v>0</v>
      </c>
      <c r="CO214" s="67">
        <f ca="1">SUMIFS(CO$112:CO$211,Capacity!$V$17:$V$116,"X")</f>
        <v>0</v>
      </c>
      <c r="CP214" s="67">
        <f ca="1">SUMIFS(CP$112:CP$211,Capacity!$V$17:$V$116,"X")</f>
        <v>0</v>
      </c>
      <c r="CQ214" s="67">
        <f ca="1">SUMIFS(CQ$112:CQ$211,Capacity!$V$17:$V$116,"X")</f>
        <v>0</v>
      </c>
      <c r="CR214" s="67">
        <f ca="1">SUMIFS(CR$112:CR$211,Capacity!$V$17:$V$116,"X")</f>
        <v>0</v>
      </c>
      <c r="CS214" s="67">
        <f ca="1">SUMIFS(CS$112:CS$211,Capacity!$V$17:$V$116,"X")</f>
        <v>0</v>
      </c>
      <c r="CT214" s="67">
        <f ca="1">SUMIFS(CT$112:CT$211,Capacity!$V$17:$V$116,"X")</f>
        <v>0</v>
      </c>
      <c r="CU214" s="67">
        <f ca="1">SUMIFS(CU$112:CU$211,Capacity!$V$17:$V$116,"X")</f>
        <v>0</v>
      </c>
      <c r="CV214" s="67">
        <f ca="1">SUMIFS(CV$112:CV$211,Capacity!$V$17:$V$116,"X")</f>
        <v>0</v>
      </c>
      <c r="CW214" s="67">
        <f ca="1">SUMIFS(CW$112:CW$211,Capacity!$V$17:$V$116,"X")</f>
        <v>0</v>
      </c>
      <c r="CX214" s="67">
        <f ca="1">SUMIFS(CX$112:CX$211,Capacity!$V$17:$V$116,"X")</f>
        <v>0</v>
      </c>
      <c r="CY214" s="67">
        <f ca="1">SUMIFS(CY$112:CY$211,Capacity!$V$17:$V$116,"X")</f>
        <v>0</v>
      </c>
      <c r="CZ214" s="67">
        <f ca="1">SUMIFS(CZ$112:CZ$211,Capacity!$V$17:$V$116,"X")</f>
        <v>0</v>
      </c>
      <c r="DA214" s="67">
        <f ca="1">SUMIFS(DA$112:DA$211,Capacity!$V$17:$V$116,"X")</f>
        <v>0</v>
      </c>
      <c r="DB214" s="67">
        <f ca="1">SUMIFS(DB$112:DB$211,Capacity!$V$17:$V$116,"X")</f>
        <v>0</v>
      </c>
      <c r="DC214" s="67">
        <f ca="1">SUMIFS(DC$112:DC$211,Capacity!$V$17:$V$116,"X")</f>
        <v>0</v>
      </c>
      <c r="DD214" s="67">
        <f ca="1">SUMIFS(DD$112:DD$211,Capacity!$V$17:$V$116,"X")</f>
        <v>0</v>
      </c>
      <c r="DE214" s="67">
        <f ca="1">SUMIFS(DE$112:DE$211,Capacity!$V$17:$V$116,"X")</f>
        <v>0</v>
      </c>
      <c r="DF214" s="67">
        <f ca="1">SUMIFS(DF$112:DF$211,Capacity!$V$17:$V$116,"X")</f>
        <v>0</v>
      </c>
      <c r="DG214" s="67">
        <f ca="1">SUMIFS(DG$112:DG$211,Capacity!$V$17:$V$116,"X")</f>
        <v>0</v>
      </c>
      <c r="DH214" s="67">
        <f ca="1">SUMIFS(DH$112:DH$211,Capacity!$V$17:$V$116,"X")</f>
        <v>0</v>
      </c>
      <c r="DI214" s="67">
        <f ca="1">SUMIFS(DI$112:DI$211,Capacity!$V$17:$V$116,"X")</f>
        <v>0</v>
      </c>
      <c r="DJ214" s="67">
        <f ca="1">SUMIFS(DJ$112:DJ$211,Capacity!$V$17:$V$116,"X")</f>
        <v>0</v>
      </c>
      <c r="DK214" s="67">
        <f ca="1">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4" t="s">
        <v>87</v>
      </c>
      <c r="D2" s="386"/>
      <c r="F2" s="240" t="str">
        <f ca="1">"On aggregate, 1 patient = "&amp;TEXT('Demand background (hide)'!$BN$16,"#.#")&amp;" "&amp;Setup!$I$17</f>
        <v>On aggregate, 1 patient = 1. Patients</v>
      </c>
    </row>
    <row r="3" spans="1:12" x14ac:dyDescent="0.25">
      <c r="A3" t="s">
        <v>328</v>
      </c>
      <c r="C3" s="409">
        <v>52</v>
      </c>
      <c r="D3" s="386"/>
      <c r="F3" s="353" t="s">
        <v>326</v>
      </c>
    </row>
    <row r="4" spans="1:12" x14ac:dyDescent="0.25">
      <c r="A4" t="s">
        <v>14</v>
      </c>
      <c r="C4" s="384" t="s">
        <v>23</v>
      </c>
      <c r="D4" s="386"/>
    </row>
    <row r="5" spans="1:12" x14ac:dyDescent="0.25">
      <c r="K5" s="72"/>
    </row>
    <row r="6" spans="1:12" ht="14.4" thickBot="1" x14ac:dyDescent="0.3">
      <c r="A6" s="102" t="s">
        <v>309</v>
      </c>
      <c r="B6" s="103"/>
      <c r="C6" s="103"/>
      <c r="D6" s="9"/>
      <c r="E6" s="426" t="s">
        <v>346</v>
      </c>
      <c r="F6" s="426"/>
      <c r="G6" s="63" t="s">
        <v>87</v>
      </c>
      <c r="H6" s="9" t="s">
        <v>88</v>
      </c>
      <c r="I6" s="9"/>
      <c r="K6" s="72"/>
    </row>
    <row r="7" spans="1:12" ht="15" thickBot="1" x14ac:dyDescent="0.35">
      <c r="A7" s="10"/>
      <c r="B7" s="11"/>
      <c r="C7" s="11"/>
      <c r="D7" s="9"/>
      <c r="E7" s="427" t="s">
        <v>214</v>
      </c>
      <c r="F7" s="419"/>
      <c r="G7" s="412" t="e">
        <v>#N/A</v>
      </c>
      <c r="H7" s="422" t="e">
        <f ca="1">'Parameters calculator (hide)'!B25</f>
        <v>#N/A</v>
      </c>
      <c r="I7" s="9"/>
    </row>
    <row r="8" spans="1:12" ht="14.4" thickBot="1" x14ac:dyDescent="0.3">
      <c r="A8" s="11"/>
      <c r="B8" s="11"/>
      <c r="C8" s="11"/>
      <c r="D8" s="12"/>
      <c r="E8" s="13"/>
      <c r="F8" s="14"/>
      <c r="G8" s="413"/>
      <c r="H8" s="423"/>
      <c r="I8" s="9"/>
    </row>
    <row r="9" spans="1:12" ht="14.4" thickBot="1" x14ac:dyDescent="0.3">
      <c r="A9" s="85" t="s">
        <v>338</v>
      </c>
      <c r="B9" s="414" t="str">
        <f ca="1">TEXT('Parameters calculator (hide)'!B19,"#,#")</f>
        <v/>
      </c>
      <c r="C9" s="11"/>
      <c r="D9" s="12"/>
      <c r="E9" s="9"/>
      <c r="F9" s="9"/>
      <c r="G9" s="9"/>
      <c r="H9" s="9"/>
      <c r="I9" s="9"/>
    </row>
    <row r="10" spans="1:12" ht="14.4" thickBot="1" x14ac:dyDescent="0.3">
      <c r="A10" s="242" t="str">
        <f>"("&amp;$C$4&amp;")"</f>
        <v>(Points)</v>
      </c>
      <c r="B10" s="415"/>
      <c r="C10" s="15"/>
      <c r="D10" s="16"/>
      <c r="E10" s="416" t="s">
        <v>348</v>
      </c>
      <c r="F10" s="417"/>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18" t="s">
        <v>89</v>
      </c>
      <c r="F11" s="419"/>
      <c r="G11" s="420" t="e">
        <v>#N/A</v>
      </c>
      <c r="H11" s="422" t="e">
        <f ca="1">'Parameters calculator (hide)'!C25</f>
        <v>#N/A</v>
      </c>
      <c r="I11" s="9"/>
    </row>
    <row r="12" spans="1:12" ht="14.4" thickBot="1" x14ac:dyDescent="0.3">
      <c r="A12" s="91" t="str">
        <f ca="1">"normalised to "&amp;TEXT('Parameters calculator (hide)'!$B$18,"#")&amp;" wks"</f>
        <v>normalised to 52 wks</v>
      </c>
      <c r="B12" s="11"/>
      <c r="C12" s="17"/>
      <c r="D12" s="9"/>
      <c r="E12" s="18"/>
      <c r="F12" s="14"/>
      <c r="G12" s="421"/>
      <c r="H12" s="423"/>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4" t="s">
        <v>373</v>
      </c>
      <c r="D15" s="425"/>
      <c r="E15" s="20"/>
      <c r="F15" s="428" t="s">
        <v>399</v>
      </c>
      <c r="G15" s="428"/>
      <c r="H15" s="20"/>
      <c r="I15" s="64" t="s">
        <v>87</v>
      </c>
      <c r="J15" s="20" t="s">
        <v>88</v>
      </c>
      <c r="K15" s="20"/>
      <c r="L15" s="20"/>
    </row>
    <row r="16" spans="1:12" ht="14.4" thickBot="1" x14ac:dyDescent="0.3">
      <c r="B16" s="20"/>
      <c r="C16" s="431" t="e">
        <f ca="1">IF(B9-H7-H11+J16&lt;0, 0, B9-H7-H11+J16)</f>
        <v>#VALUE!</v>
      </c>
      <c r="D16" s="432"/>
      <c r="E16" s="20"/>
      <c r="F16" s="20" t="s">
        <v>92</v>
      </c>
      <c r="G16" s="20"/>
      <c r="H16" s="20"/>
      <c r="I16" s="435" t="e">
        <f>'Parameters calculator (hide)'!$H$24</f>
        <v>#N/A</v>
      </c>
      <c r="J16" s="437" t="e">
        <f ca="1">'Parameters calculator (hide)'!H25</f>
        <v>#N/A</v>
      </c>
      <c r="K16" s="20"/>
      <c r="L16" s="20"/>
    </row>
    <row r="17" spans="1:13" ht="14.4" thickBot="1" x14ac:dyDescent="0.3">
      <c r="B17" s="20"/>
      <c r="C17" s="433"/>
      <c r="D17" s="434"/>
      <c r="E17" s="22"/>
      <c r="F17" s="23"/>
      <c r="G17" s="23"/>
      <c r="H17" s="23"/>
      <c r="I17" s="436"/>
      <c r="J17" s="438"/>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9" t="s">
        <v>347</v>
      </c>
      <c r="F20" s="439"/>
      <c r="G20" s="64" t="s">
        <v>87</v>
      </c>
      <c r="H20" s="25" t="s">
        <v>88</v>
      </c>
      <c r="I20" s="25"/>
      <c r="J20" s="25"/>
      <c r="K20" s="26"/>
      <c r="L20" s="20"/>
    </row>
    <row r="21" spans="1:13" ht="14.4" thickBot="1" x14ac:dyDescent="0.3">
      <c r="B21" s="20"/>
      <c r="C21" s="20"/>
      <c r="D21" s="28"/>
      <c r="E21" s="440" t="s">
        <v>93</v>
      </c>
      <c r="F21" s="441"/>
      <c r="G21" s="412" t="e">
        <v>#N/A</v>
      </c>
      <c r="H21" s="422" t="e">
        <f ca="1">'Parameters calculator (hide)'!E25</f>
        <v>#N/A</v>
      </c>
      <c r="I21" s="29"/>
      <c r="J21" s="29"/>
      <c r="K21" s="21"/>
      <c r="L21" s="20"/>
    </row>
    <row r="22" spans="1:13" ht="14.4" thickBot="1" x14ac:dyDescent="0.3">
      <c r="B22" s="90"/>
      <c r="C22" s="26"/>
      <c r="D22" s="23"/>
      <c r="E22" s="23"/>
      <c r="F22" s="24"/>
      <c r="G22" s="413"/>
      <c r="H22" s="423"/>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8" t="s">
        <v>372</v>
      </c>
      <c r="B25" s="31"/>
      <c r="C25" s="32"/>
      <c r="D25" s="31"/>
      <c r="E25" s="31"/>
      <c r="F25" s="31"/>
      <c r="G25" s="31"/>
      <c r="H25" s="31"/>
      <c r="I25" s="32"/>
      <c r="J25" s="31"/>
      <c r="K25" s="31"/>
    </row>
    <row r="26" spans="1:13" ht="14.4" thickBot="1" x14ac:dyDescent="0.3">
      <c r="A26" s="408"/>
      <c r="B26" s="410" t="e">
        <f ca="1">'Parameters calculator (hide)'!B27</f>
        <v>#N/A</v>
      </c>
      <c r="C26" s="33"/>
      <c r="D26" s="31"/>
      <c r="E26" s="31"/>
      <c r="F26" s="31"/>
      <c r="G26" s="92"/>
      <c r="H26" s="31"/>
      <c r="I26" s="32" t="s">
        <v>87</v>
      </c>
      <c r="J26" s="31" t="s">
        <v>88</v>
      </c>
      <c r="K26" s="31"/>
    </row>
    <row r="27" spans="1:13" ht="14.4" thickBot="1" x14ac:dyDescent="0.3">
      <c r="A27" s="243" t="str">
        <f>"("&amp;$C$4&amp;")"</f>
        <v>(Points)</v>
      </c>
      <c r="B27" s="411"/>
      <c r="C27" s="31"/>
      <c r="D27" s="31"/>
      <c r="E27" s="31"/>
      <c r="F27" s="83" t="s">
        <v>400</v>
      </c>
      <c r="G27" s="92"/>
      <c r="H27" s="31"/>
      <c r="I27" s="412" t="e">
        <v>#N/A</v>
      </c>
      <c r="J27" s="429" t="e">
        <f ca="1">'Parameters calculator (hide)'!F25</f>
        <v>#N/A</v>
      </c>
      <c r="K27" s="31"/>
    </row>
    <row r="28" spans="1:13" ht="14.4" thickBot="1" x14ac:dyDescent="0.3">
      <c r="A28" s="83"/>
      <c r="B28" s="31"/>
      <c r="C28" s="31"/>
      <c r="D28" s="31"/>
      <c r="E28" s="31"/>
      <c r="F28" s="31" t="s">
        <v>95</v>
      </c>
      <c r="G28" s="31"/>
      <c r="H28" s="31"/>
      <c r="I28" s="413"/>
      <c r="J28" s="430"/>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t="e">
        <f>Parameters!$G$7</f>
        <v>#N/A</v>
      </c>
      <c r="C21" s="84" t="e">
        <f>Parameters!$G$11</f>
        <v>#N/A</v>
      </c>
      <c r="D21" s="47"/>
      <c r="E21" s="84" t="e">
        <f>Parameters!$G$21</f>
        <v>#N/A</v>
      </c>
      <c r="F21" s="84" t="e">
        <f>Parameters!$I$27</f>
        <v>#N/A</v>
      </c>
      <c r="G21" s="47"/>
      <c r="H21" s="84" t="e">
        <f>1-F21</f>
        <v>#N/A</v>
      </c>
      <c r="M21" s="67" t="s">
        <v>393</v>
      </c>
    </row>
    <row r="22" spans="1:13" s="67" customFormat="1" x14ac:dyDescent="0.25">
      <c r="A22" s="67" t="s">
        <v>335</v>
      </c>
      <c r="B22" s="5" t="e">
        <f ca="1">Parameters!$H$7</f>
        <v>#N/A</v>
      </c>
      <c r="C22" s="5" t="e">
        <f ca="1">Parameters!$H$11</f>
        <v>#N/A</v>
      </c>
      <c r="E22" s="5" t="e">
        <f ca="1">Parameters!$H$21</f>
        <v>#N/A</v>
      </c>
      <c r="F22" s="5" t="e">
        <f ca="1">Parameters!$J$27</f>
        <v>#N/A</v>
      </c>
      <c r="H22" s="5" t="e">
        <f ca="1">E22-F22</f>
        <v>#N/A</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t="e">
        <f ca="1">IF($B$34=2,IF(E22=0,0,IFERROR(F22/E22,NA())),I16)</f>
        <v>#N/A</v>
      </c>
      <c r="G24" s="47"/>
      <c r="H24" s="84" t="e">
        <f>IF(Parameters!$C$2="%",'Parameters calculator (hide)'!$H$21,1-F24)</f>
        <v>#N/A</v>
      </c>
    </row>
    <row r="25" spans="1:13" x14ac:dyDescent="0.25">
      <c r="A25" t="s">
        <v>333</v>
      </c>
      <c r="B25" s="5" t="e">
        <f ca="1">IFERROR(B19*B21,NA())</f>
        <v>#N/A</v>
      </c>
      <c r="C25" s="5" t="e">
        <f ca="1">IFERROR((B19*(1-B21)*C21),NA())</f>
        <v>#N/A</v>
      </c>
      <c r="D25" s="67"/>
      <c r="E25" s="5" t="e">
        <f ca="1">IFERROR(B19*(1-B21)*E21,NA())</f>
        <v>#N/A</v>
      </c>
      <c r="F25" s="5" t="e">
        <f ca="1">IFERROR(E25*F21,NA())</f>
        <v>#N/A</v>
      </c>
      <c r="G25" s="67"/>
      <c r="H25" s="5" t="e">
        <f ca="1">E25-F25</f>
        <v>#N/A</v>
      </c>
    </row>
    <row r="27" spans="1:13" x14ac:dyDescent="0.25">
      <c r="A27" t="s">
        <v>340</v>
      </c>
      <c r="B27" t="e">
        <f ca="1">IF(Parameters!$C$2="Volume",B19-B22-C22+H22-E22,B19-B25-C25+H25-E25)</f>
        <v>#N/A</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t="e">
        <f ca="1">IF(B34=1,I16,F24)</f>
        <v>#N/A</v>
      </c>
      <c r="C46" s="146" t="e">
        <f ca="1">B46*B45</f>
        <v>#N/A</v>
      </c>
      <c r="E46" s="146"/>
      <c r="G46" s="146"/>
      <c r="H46" s="67"/>
    </row>
    <row r="47" spans="1:13" x14ac:dyDescent="0.25">
      <c r="A47" t="s">
        <v>406</v>
      </c>
      <c r="B47" s="100" t="e">
        <f ca="1">IF(B34=1,1-I16,1-F24)</f>
        <v>#N/A</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29"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42" t="s">
        <v>884</v>
      </c>
      <c r="C4" s="442"/>
      <c r="D4" s="442"/>
      <c r="E4" s="442"/>
    </row>
    <row r="6" spans="2:21" x14ac:dyDescent="0.25">
      <c r="B6" s="2" t="s">
        <v>304</v>
      </c>
    </row>
    <row r="7" spans="2:21" x14ac:dyDescent="0.25">
      <c r="B7" t="s">
        <v>489</v>
      </c>
      <c r="C7" s="153" t="s">
        <v>421</v>
      </c>
    </row>
    <row r="8" spans="2:21" x14ac:dyDescent="0.25">
      <c r="B8" t="s">
        <v>490</v>
      </c>
      <c r="C8" s="153" t="s">
        <v>19</v>
      </c>
    </row>
    <row r="12" spans="2:21" x14ac:dyDescent="0.25">
      <c r="B12" s="325" t="s">
        <v>426</v>
      </c>
      <c r="C12" s="67"/>
    </row>
    <row r="13" spans="2:21" x14ac:dyDescent="0.25">
      <c r="B13" s="336">
        <f>Capacity!C3</f>
        <v>43892</v>
      </c>
    </row>
    <row r="17" spans="2:16" s="82" customFormat="1" x14ac:dyDescent="0.25">
      <c r="B17" s="329" t="s">
        <v>946</v>
      </c>
    </row>
    <row r="18" spans="2:16" x14ac:dyDescent="0.25">
      <c r="B18" s="330" t="s">
        <v>22</v>
      </c>
    </row>
    <row r="23" spans="2:16" x14ac:dyDescent="0.25">
      <c r="B23" s="2" t="s">
        <v>493</v>
      </c>
    </row>
    <row r="24" spans="2:16" x14ac:dyDescent="0.25">
      <c r="B24" s="161" t="s">
        <v>20</v>
      </c>
      <c r="D24" s="449" t="str">
        <f ca="1">"On aggregate, 1 patient = "&amp;TEXT('Demand background (hide)'!$BN$16,"#.#")&amp;" "&amp;Setup!$I$17</f>
        <v>On aggregate, 1 patient = 1. Patients</v>
      </c>
      <c r="E24" s="449"/>
      <c r="F24" s="449"/>
      <c r="G24" s="449"/>
      <c r="H24" s="449"/>
      <c r="I24" s="449"/>
      <c r="J24" s="449"/>
      <c r="K24" s="449"/>
      <c r="P24" s="170" t="s">
        <v>500</v>
      </c>
    </row>
    <row r="26" spans="2:16" s="67" customFormat="1" x14ac:dyDescent="0.25"/>
    <row r="27" spans="2:16" s="67" customFormat="1" x14ac:dyDescent="0.25">
      <c r="B27" s="443" t="s">
        <v>302</v>
      </c>
      <c r="C27" s="443"/>
      <c r="D27" s="280" t="s">
        <v>497</v>
      </c>
      <c r="E27" s="280" t="s">
        <v>128</v>
      </c>
    </row>
    <row r="28" spans="2:16" s="67" customFormat="1" x14ac:dyDescent="0.25">
      <c r="B28" s="444" t="s">
        <v>1238</v>
      </c>
      <c r="C28" s="444"/>
      <c r="D28" s="275" t="str">
        <f ca="1">IFERROR('Summary Calculations (hide)'!N70,"")</f>
        <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4" t="s">
        <v>1239</v>
      </c>
      <c r="C29" s="444"/>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5" t="s">
        <v>503</v>
      </c>
      <c r="C30" s="446"/>
      <c r="D30" s="354" t="str">
        <f ca="1">IFERROR('Summary Calculations (hide)'!X70,"")</f>
        <v/>
      </c>
      <c r="E30" s="354" t="str">
        <f ca="1">IFERROR('Summary Calculations (hide)'!X71,"")</f>
        <v/>
      </c>
    </row>
    <row r="31" spans="2:16" s="67" customFormat="1" x14ac:dyDescent="0.25">
      <c r="B31" s="144" t="s">
        <v>303</v>
      </c>
      <c r="C31" s="142"/>
    </row>
    <row r="32" spans="2:16" s="67" customFormat="1" x14ac:dyDescent="0.25">
      <c r="B32" s="447" t="s">
        <v>495</v>
      </c>
      <c r="C32" s="448"/>
      <c r="D32" s="275">
        <f ca="1">IFERROR('Summary Calculations (hide)'!R70,"")</f>
        <v>0</v>
      </c>
      <c r="E32" s="275">
        <f ca="1">IFERROR('Summary Calculations (hide)'!R71,"")</f>
        <v>0</v>
      </c>
      <c r="H32" s="5"/>
    </row>
    <row r="33" spans="2:21" s="67" customFormat="1" x14ac:dyDescent="0.25">
      <c r="B33" s="447" t="s">
        <v>496</v>
      </c>
      <c r="C33" s="448"/>
      <c r="D33" s="275">
        <f ca="1">IFERROR('Summary Calculations (hide)'!S70,"")</f>
        <v>0</v>
      </c>
      <c r="E33" s="275">
        <f ca="1">IFERROR('Summary Calculations (hide)'!S71,"")</f>
        <v>0</v>
      </c>
    </row>
    <row r="34" spans="2:21" s="67" customFormat="1" x14ac:dyDescent="0.25">
      <c r="B34" s="144" t="s">
        <v>929</v>
      </c>
    </row>
    <row r="35" spans="2:21" s="67" customFormat="1" x14ac:dyDescent="0.25">
      <c r="B35" s="447" t="s">
        <v>928</v>
      </c>
      <c r="C35" s="448"/>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2" t="str">
        <f>"Current waiting list vs Estimated sustainable waiting list ("&amp;C8&amp;")"</f>
        <v>Current waiting list vs Estimated sustainable waiting list (Patients)</v>
      </c>
      <c r="C38" s="442"/>
      <c r="D38" s="442"/>
      <c r="E38" s="442"/>
      <c r="F38" s="442"/>
      <c r="G38" s="442"/>
      <c r="H38" s="442"/>
    </row>
    <row r="40" spans="2:21" x14ac:dyDescent="0.25">
      <c r="B40" s="453" t="s">
        <v>489</v>
      </c>
      <c r="C40" s="453"/>
      <c r="D40" s="391" t="s">
        <v>249</v>
      </c>
      <c r="E40" s="392"/>
    </row>
    <row r="41" spans="2:21" x14ac:dyDescent="0.25">
      <c r="B41" s="349" t="str">
        <f>IF(AND(LEFT(Demand!C8,1)="H",'Demand adjustments for Covid'!F9="No"),"","WL predictions are disabled when forecast demand or Covid adjustments are enabled.")</f>
        <v>WL predictions are disabled when forecast demand or Covid adjustments are enabled.</v>
      </c>
    </row>
    <row r="42" spans="2:21" x14ac:dyDescent="0.25">
      <c r="B42" s="452" t="s">
        <v>1140</v>
      </c>
      <c r="C42" s="452"/>
      <c r="D42" s="331">
        <v>0</v>
      </c>
    </row>
    <row r="43" spans="2:21" x14ac:dyDescent="0.25">
      <c r="B43" s="452" t="s">
        <v>1141</v>
      </c>
      <c r="C43" s="452"/>
      <c r="D43" s="331">
        <v>0</v>
      </c>
    </row>
    <row r="49" spans="2:4" x14ac:dyDescent="0.25">
      <c r="B49" s="137" t="s">
        <v>305</v>
      </c>
      <c r="C49" s="450">
        <f ca="1">'Parameters calculator (hide)'!H67</f>
        <v>0</v>
      </c>
      <c r="D49" s="450"/>
    </row>
    <row r="50" spans="2:4" x14ac:dyDescent="0.25">
      <c r="B50" s="138" t="s">
        <v>306</v>
      </c>
      <c r="C50" s="451" t="str">
        <f ca="1">IFERROR(TEXT('Parameters calculator (hide)'!H66,"#,#")&amp;" - "&amp;TEXT('Parameters calculator (hide)'!I66,"#,#"),"")</f>
        <v/>
      </c>
      <c r="D50" s="451"/>
    </row>
    <row r="53" spans="2:4" x14ac:dyDescent="0.25">
      <c r="B53" s="20" t="s">
        <v>307</v>
      </c>
      <c r="C53" s="451" t="str">
        <f ca="1">IFERROR('Parameters calculator (hide)'!H69,"")</f>
        <v/>
      </c>
      <c r="D53" s="451"/>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0j4ZcpIg+gkze/urE9XVRmJOoBF/SBiHhDOjDX5ZsgBdHa9mPxY7zSvTkpyne8k14D30juWQgjvAurmCQjOPg==" saltValue="1RCEVO3p849ZnjNugsdxo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1173</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1243</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t="e">
        <f ca="1">'Parameters calculator (hide)'!B47</f>
        <v>#N/A</v>
      </c>
      <c r="J7" s="67" t="e">
        <f ca="1">IF(Planning!C18="",'Summary Calculations (hide)'!I7,1-Planning!C18)</f>
        <v>#N/A</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4" t="e">
        <f ca="1">AVERAGE(M15:M67)/IF(Summary!$C$8&lt;&gt;"Patients",1,$I$9)</f>
        <v>#N/A</v>
      </c>
      <c r="N70" s="104" t="e">
        <f ca="1">AVERAGE(N15:N67)/IF(Summary!$C$8&lt;&gt;"Patients",1,$I$9)</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t="e">
        <f ca="1">'Summary Calculations (hide)'!I7</f>
        <v>#N/A</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7">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7">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7">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7">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7">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7">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4">
        <f>Capacity!C3</f>
        <v>43892</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1"/>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1234</v>
      </c>
      <c r="D12" s="352"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52" t="str">
        <f>IF(C11&lt;&gt;"","New value","")</f>
        <v/>
      </c>
      <c r="D13" s="352"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0"/>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0"/>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0"/>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0"/>
      <c r="D18" s="308" t="e">
        <f ca="1">'Parameters calculator (hide)'!B46</f>
        <v>#N/A</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01" t="s">
        <v>512</v>
      </c>
      <c r="C22" s="402" t="s">
        <v>511</v>
      </c>
      <c r="D22" s="402"/>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03"/>
      <c r="C23" s="404"/>
      <c r="D23" s="404"/>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1247</v>
      </c>
      <c r="V26" s="155" t="s">
        <v>1247</v>
      </c>
      <c r="W26" s="155" t="s">
        <v>1247</v>
      </c>
      <c r="X26" s="155" t="s">
        <v>1247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1247</v>
      </c>
      <c r="AY27" s="158" t="s">
        <v>1247</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ytVIKDabJRbNawm+Pcs/1/yQuWW1pmzbfrbJ9NR/Q67Gkd8mJghu1cDa54uCWxn8myXQwJHlP0ict7GPnceNg==" saltValue="C5/v7VFffXVk3fb/rOUqQw==" spinCount="100000" sheet="1" objects="1" scenarios="1"/>
  <mergeCells count="2">
    <mergeCell ref="B22:B24"/>
    <mergeCell ref="C22:D23"/>
  </mergeCells>
  <conditionalFormatting sqref="F25:BE123 B25:D123">
    <cfRule type="expression" dxfId="26" priority="4">
      <formula>IF($B25="",FALSE,TRUE)</formula>
    </cfRule>
  </conditionalFormatting>
  <conditionalFormatting sqref="C26:C123">
    <cfRule type="expression" dxfId="25" priority="3">
      <formula>IF($B26&lt;&gt;"",TRUE,FALSE)</formula>
    </cfRule>
  </conditionalFormatting>
  <conditionalFormatting sqref="B14:D18 B10:D10 B11:C12 D12:D13">
    <cfRule type="expression" dxfId="24" priority="2">
      <formula>IF($C$8="No",TRUE, FALSE)</formula>
    </cfRule>
  </conditionalFormatting>
  <conditionalFormatting sqref="C13">
    <cfRule type="expression" dxfId="23"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43899</v>
      </c>
      <c r="B5" s="67">
        <f t="shared" ref="B5:B55" ca="1" si="0">IF(WEEKNUM(A5)=53,1,WEEKNUM(A5))</f>
        <v>11</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t="e">
        <f ca="1">'Parameters calculator (hide)'!B46</f>
        <v>#N/A</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t="e">
        <f ca="1">'Parameters calculator (hide)'!B47</f>
        <v>#N/A</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2020-07-27T23:25:05Z</dcterms:modified>
</cp:coreProperties>
</file>