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2000" windowHeight="6075"/>
  </bookViews>
  <sheets>
    <sheet name="Population Predicted Demand" sheetId="1" r:id="rId1"/>
    <sheet name="Weekly Predicted Demand" sheetId="3" r:id="rId2"/>
    <sheet name="Resourcing " sheetId="7" r:id="rId3"/>
  </sheets>
  <definedNames>
    <definedName name="_xlnm.Print_Area" localSheetId="0">'Population Predicted Demand'!$B$5:$M$42</definedName>
    <definedName name="_xlnm.Print_Area" localSheetId="2">'Resourcing '!$B$2:$K$11</definedName>
    <definedName name="_xlnm.Print_Area" localSheetId="1">'Weekly Predicted Demand'!$A$4:$AR$11</definedName>
  </definedNames>
  <calcPr calcId="145621"/>
</workbook>
</file>

<file path=xl/calcChain.xml><?xml version="1.0" encoding="utf-8"?>
<calcChain xmlns="http://schemas.openxmlformats.org/spreadsheetml/2006/main">
  <c r="AH10" i="3" l="1"/>
  <c r="J10" i="3"/>
  <c r="R10" i="3"/>
  <c r="AB6" i="3"/>
  <c r="AB8" i="3" s="1"/>
  <c r="AC6" i="3" s="1"/>
  <c r="AC8" i="3" s="1"/>
  <c r="AD6" i="3" s="1"/>
  <c r="AD8" i="3" s="1"/>
  <c r="AE6" i="3" s="1"/>
  <c r="AE8" i="3" s="1"/>
  <c r="AF6" i="3" s="1"/>
  <c r="AF8" i="3" s="1"/>
  <c r="AG6" i="3" s="1"/>
  <c r="AG8" i="3" s="1"/>
  <c r="AH6" i="3" s="1"/>
  <c r="AH8" i="3" s="1"/>
  <c r="Z10" i="3"/>
  <c r="E6" i="1"/>
  <c r="E9" i="1" s="1"/>
  <c r="E11" i="1" s="1"/>
  <c r="D6" i="1"/>
  <c r="D9" i="1" s="1"/>
  <c r="D11" i="1" s="1"/>
  <c r="D8" i="3" l="1"/>
  <c r="C6" i="1" l="1"/>
  <c r="C9" i="1" s="1"/>
  <c r="C11" i="1" s="1"/>
  <c r="C10" i="7" l="1"/>
  <c r="E6" i="3" l="1"/>
  <c r="E8" i="3" s="1"/>
  <c r="AI6" i="3" s="1"/>
  <c r="F6" i="3" l="1"/>
  <c r="F8" i="3" s="1"/>
  <c r="G6" i="3" l="1"/>
  <c r="G8" i="3" s="1"/>
  <c r="AK6" i="3" s="1"/>
  <c r="AJ6" i="3"/>
  <c r="H6" i="3"/>
  <c r="H8" i="3" s="1"/>
  <c r="AL6" i="3" s="1"/>
  <c r="I6" i="3" l="1"/>
  <c r="I8" i="3" s="1"/>
  <c r="AM6" i="3" s="1"/>
  <c r="J6" i="3" l="1"/>
  <c r="J8" i="3" s="1"/>
  <c r="C13" i="7" s="1"/>
  <c r="D13" i="7" s="1"/>
  <c r="AN6" i="3" l="1"/>
  <c r="L6" i="3"/>
  <c r="L8" i="3" s="1"/>
  <c r="AO6" i="3" s="1"/>
  <c r="E13" i="7" l="1"/>
  <c r="F13" i="7" s="1"/>
  <c r="M6" i="3"/>
  <c r="M8" i="3" s="1"/>
  <c r="AP6" i="3" l="1"/>
  <c r="N6" i="3"/>
  <c r="N8" i="3" s="1"/>
  <c r="AQ6" i="3" l="1"/>
  <c r="O6" i="3"/>
  <c r="O8" i="3" s="1"/>
  <c r="P6" i="3" l="1"/>
  <c r="P8" i="3" s="1"/>
  <c r="AR6" i="3"/>
  <c r="Q6" i="3" l="1"/>
  <c r="Q8" i="3" s="1"/>
  <c r="AS6" i="3"/>
  <c r="AT6" i="3" l="1"/>
  <c r="R6" i="3"/>
  <c r="R8" i="3" s="1"/>
  <c r="T6" i="3" l="1"/>
  <c r="T8" i="3" s="1"/>
  <c r="AV6" i="3" s="1"/>
  <c r="C14" i="7"/>
  <c r="D14" i="7" s="1"/>
  <c r="AU6" i="3"/>
  <c r="U6" i="3" l="1"/>
  <c r="U8" i="3" s="1"/>
  <c r="E14" i="7" l="1"/>
  <c r="F14" i="7" s="1"/>
  <c r="AW6" i="3"/>
  <c r="V6" i="3"/>
  <c r="V8" i="3" s="1"/>
  <c r="AX6" i="3" l="1"/>
  <c r="W6" i="3"/>
  <c r="W8" i="3" s="1"/>
  <c r="X6" i="3" l="1"/>
  <c r="X8" i="3" s="1"/>
  <c r="AY6" i="3"/>
  <c r="AZ6" i="3" l="1"/>
  <c r="Y6" i="3"/>
  <c r="Y8" i="3" s="1"/>
  <c r="BA6" i="3" l="1"/>
  <c r="Z6" i="3"/>
  <c r="Z8" i="3" s="1"/>
  <c r="C15" i="7" l="1"/>
  <c r="D15" i="7" s="1"/>
  <c r="BB6" i="3"/>
  <c r="BC6" i="3" l="1"/>
  <c r="E15" i="7"/>
  <c r="F15" i="7" s="1"/>
  <c r="BD6" i="3" l="1"/>
  <c r="BE6" i="3" l="1"/>
  <c r="BF6" i="3" l="1"/>
  <c r="BG6" i="3" l="1"/>
  <c r="BH6" i="3" l="1"/>
  <c r="C16" i="7" l="1"/>
  <c r="D16" i="7" s="1"/>
  <c r="E16" i="7" s="1"/>
  <c r="F16" i="7" s="1"/>
  <c r="BI6" i="3"/>
</calcChain>
</file>

<file path=xl/sharedStrings.xml><?xml version="1.0" encoding="utf-8"?>
<sst xmlns="http://schemas.openxmlformats.org/spreadsheetml/2006/main" count="39" uniqueCount="29">
  <si>
    <t>Week 2</t>
  </si>
  <si>
    <t>Week 3</t>
  </si>
  <si>
    <t>Week 4</t>
  </si>
  <si>
    <t>Week 5</t>
  </si>
  <si>
    <t>WTE required @ 37.5 hrs</t>
  </si>
  <si>
    <t>Patients</t>
  </si>
  <si>
    <t>Spread</t>
  </si>
  <si>
    <t>Growth</t>
  </si>
  <si>
    <t>What is the exponential growth rate of patients based on the evidence?</t>
  </si>
  <si>
    <t>number of new patients</t>
  </si>
  <si>
    <t xml:space="preserve"> Week 3</t>
  </si>
  <si>
    <t>Current contacts per week for this service</t>
  </si>
  <si>
    <t>Expected patients to be seen</t>
  </si>
  <si>
    <t>Current staffing</t>
  </si>
  <si>
    <t>BAU + Covid contacts</t>
  </si>
  <si>
    <t>Model @ 1 visit per patient a week</t>
  </si>
  <si>
    <t>Required contacts (BAU) per week</t>
  </si>
  <si>
    <t>WTE required @ estimated sickness + headroom, indirect and non clinical at 24%</t>
  </si>
  <si>
    <t>What is our estimated demand for this population?</t>
  </si>
  <si>
    <t>Prediction 1</t>
  </si>
  <si>
    <t>Prediction 2</t>
  </si>
  <si>
    <t>Description</t>
  </si>
  <si>
    <t>Prediction 3</t>
  </si>
  <si>
    <t>Expected volume of patients impacted over the age of 60</t>
  </si>
  <si>
    <t>Expected that 10% of patients that will require hospital treatment</t>
  </si>
  <si>
    <t xml:space="preserve">Number of people within a population </t>
  </si>
  <si>
    <t>Number of people within the population over the age of 60</t>
  </si>
  <si>
    <t>Estimated %age that have contracted the virus</t>
  </si>
  <si>
    <t>hrs required (assumed 60 mins per contact incl. travel)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</si>
</sst>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9" fontId="5" fillId="0" borderId="0" xfId="0" applyNumberFormat="1" applyFont="1"/>
    <xf numFmtId="0" fontId="4" fillId="2" borderId="0" xfId="0" applyFont="1" applyFill="1"/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Border="1"/>
    <xf numFmtId="165" fontId="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/>
    </xf>
    <xf numFmtId="0" fontId="0" fillId="0" borderId="0" xfId="0" applyFont="1"/>
    <xf numFmtId="165" fontId="3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165" fontId="4" fillId="2" borderId="0" xfId="0" applyNumberFormat="1" applyFont="1" applyFill="1"/>
    <xf numFmtId="0" fontId="7" fillId="0" borderId="0" xfId="0" applyFont="1"/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43" fontId="6" fillId="0" borderId="0" xfId="0" applyNumberFormat="1" applyFont="1"/>
    <xf numFmtId="9" fontId="6" fillId="0" borderId="2" xfId="2" applyFont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165" fontId="6" fillId="2" borderId="1" xfId="1" applyNumberFormat="1" applyFont="1" applyFill="1" applyBorder="1" applyAlignment="1">
      <alignment horizontal="center" vertical="center"/>
    </xf>
    <xf numFmtId="165" fontId="6" fillId="0" borderId="1" xfId="1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left" vertical="center"/>
    </xf>
    <xf numFmtId="9" fontId="8" fillId="0" borderId="0" xfId="0" applyNumberFormat="1" applyFont="1" applyAlignment="1">
      <alignment horizontal="left" vertical="center"/>
    </xf>
    <xf numFmtId="0" fontId="8" fillId="0" borderId="0" xfId="0" applyFont="1"/>
    <xf numFmtId="165" fontId="6" fillId="0" borderId="0" xfId="1" applyNumberFormat="1" applyFont="1"/>
    <xf numFmtId="43" fontId="6" fillId="0" borderId="0" xfId="1" applyFont="1"/>
    <xf numFmtId="0" fontId="6" fillId="0" borderId="2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/>
    <xf numFmtId="0" fontId="7" fillId="2" borderId="2" xfId="0" applyFont="1" applyFill="1" applyBorder="1" applyAlignment="1">
      <alignment horizontal="center" vertical="center"/>
    </xf>
    <xf numFmtId="165" fontId="2" fillId="0" borderId="0" xfId="1" applyNumberFormat="1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/>
    <xf numFmtId="9" fontId="6" fillId="2" borderId="0" xfId="2" applyFont="1" applyFill="1"/>
    <xf numFmtId="9" fontId="6" fillId="2" borderId="0" xfId="2" applyFont="1" applyFill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43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9" fontId="6" fillId="2" borderId="0" xfId="0" applyNumberFormat="1" applyFont="1" applyFill="1"/>
    <xf numFmtId="165" fontId="6" fillId="2" borderId="0" xfId="1" applyNumberFormat="1" applyFont="1" applyFill="1" applyAlignment="1">
      <alignment horizontal="left" vertical="center"/>
    </xf>
    <xf numFmtId="43" fontId="6" fillId="2" borderId="0" xfId="0" applyNumberFormat="1" applyFont="1" applyFill="1"/>
    <xf numFmtId="1" fontId="6" fillId="2" borderId="0" xfId="0" applyNumberFormat="1" applyFont="1" applyFill="1" applyAlignment="1">
      <alignment horizontal="center" vertical="center"/>
    </xf>
    <xf numFmtId="0" fontId="6" fillId="2" borderId="1" xfId="0" applyFont="1" applyFill="1" applyBorder="1"/>
    <xf numFmtId="0" fontId="3" fillId="3" borderId="0" xfId="0" applyFont="1" applyFill="1"/>
    <xf numFmtId="166" fontId="7" fillId="2" borderId="0" xfId="0" applyNumberFormat="1" applyFont="1" applyFill="1" applyAlignment="1">
      <alignment horizontal="center" vertical="center"/>
    </xf>
    <xf numFmtId="165" fontId="7" fillId="2" borderId="1" xfId="1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 readingOrder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F17"/>
  <sheetViews>
    <sheetView showGridLines="0" tabSelected="1" zoomScale="90" zoomScaleNormal="90" workbookViewId="0">
      <selection activeCell="B17" sqref="B17"/>
    </sheetView>
  </sheetViews>
  <sheetFormatPr defaultRowHeight="15" x14ac:dyDescent="0.25"/>
  <cols>
    <col min="1" max="1" width="9.140625" style="1"/>
    <col min="2" max="2" width="60.5703125" style="1" bestFit="1" customWidth="1"/>
    <col min="3" max="5" width="13.140625" style="1" bestFit="1" customWidth="1"/>
    <col min="6" max="6" width="18.7109375" style="1" bestFit="1" customWidth="1"/>
    <col min="7" max="7" width="4.28515625" style="1" customWidth="1"/>
    <col min="8" max="8" width="49.140625" style="1" bestFit="1" customWidth="1"/>
    <col min="9" max="9" width="48" style="1" bestFit="1" customWidth="1"/>
    <col min="10" max="10" width="12.140625" style="1" bestFit="1" customWidth="1"/>
    <col min="11" max="11" width="30.42578125" style="1" bestFit="1" customWidth="1"/>
    <col min="12" max="12" width="18.42578125" style="1" bestFit="1" customWidth="1"/>
    <col min="13" max="13" width="45" style="1" bestFit="1" customWidth="1"/>
    <col min="14" max="15" width="9.140625" style="1"/>
    <col min="16" max="16" width="9.85546875" style="1" bestFit="1" customWidth="1"/>
    <col min="17" max="16384" width="9.140625" style="1"/>
  </cols>
  <sheetData>
    <row r="1" spans="2:6" x14ac:dyDescent="0.25">
      <c r="F1" s="2"/>
    </row>
    <row r="2" spans="2:6" ht="18.75" customHeight="1" x14ac:dyDescent="0.25">
      <c r="B2" s="55" t="s">
        <v>18</v>
      </c>
      <c r="F2" s="2"/>
    </row>
    <row r="3" spans="2:6" x14ac:dyDescent="0.25">
      <c r="F3" s="2"/>
    </row>
    <row r="4" spans="2:6" x14ac:dyDescent="0.25">
      <c r="B4" s="10" t="s">
        <v>21</v>
      </c>
      <c r="C4" s="10" t="s">
        <v>19</v>
      </c>
      <c r="D4" s="10" t="s">
        <v>20</v>
      </c>
      <c r="E4" s="10" t="s">
        <v>22</v>
      </c>
      <c r="F4" s="2"/>
    </row>
    <row r="5" spans="2:6" x14ac:dyDescent="0.25">
      <c r="B5" s="34" t="s">
        <v>25</v>
      </c>
      <c r="C5" s="26">
        <v>400000</v>
      </c>
      <c r="D5" s="26">
        <v>400000</v>
      </c>
      <c r="E5" s="26">
        <v>400000</v>
      </c>
      <c r="F5" s="2"/>
    </row>
    <row r="6" spans="2:6" x14ac:dyDescent="0.25">
      <c r="B6" s="34" t="s">
        <v>26</v>
      </c>
      <c r="C6" s="26">
        <f>C5*20%</f>
        <v>80000</v>
      </c>
      <c r="D6" s="26">
        <f>D5*20%</f>
        <v>80000</v>
      </c>
      <c r="E6" s="26">
        <f>E5*20%</f>
        <v>80000</v>
      </c>
      <c r="F6" s="2"/>
    </row>
    <row r="7" spans="2:6" s="9" customFormat="1" x14ac:dyDescent="0.25">
      <c r="B7" s="35"/>
      <c r="C7" s="36"/>
      <c r="D7" s="36"/>
      <c r="E7" s="36"/>
    </row>
    <row r="8" spans="2:6" x14ac:dyDescent="0.25">
      <c r="B8" s="34" t="s">
        <v>27</v>
      </c>
      <c r="C8" s="24">
        <v>0.5</v>
      </c>
      <c r="D8" s="24">
        <v>0.6</v>
      </c>
      <c r="E8" s="24">
        <v>0.7</v>
      </c>
      <c r="F8" s="2"/>
    </row>
    <row r="9" spans="2:6" x14ac:dyDescent="0.25">
      <c r="B9" s="34" t="s">
        <v>23</v>
      </c>
      <c r="C9" s="26">
        <f>C8*C6</f>
        <v>40000</v>
      </c>
      <c r="D9" s="26">
        <f>D8*D6</f>
        <v>48000</v>
      </c>
      <c r="E9" s="26">
        <f>E8*E6</f>
        <v>56000</v>
      </c>
      <c r="F9" s="2"/>
    </row>
    <row r="10" spans="2:6" customFormat="1" x14ac:dyDescent="0.25">
      <c r="B10" s="13"/>
      <c r="C10" s="32"/>
      <c r="D10" s="32"/>
      <c r="E10" s="32"/>
    </row>
    <row r="11" spans="2:6" x14ac:dyDescent="0.25">
      <c r="B11" s="34" t="s">
        <v>24</v>
      </c>
      <c r="C11" s="26">
        <f>C9*10%</f>
        <v>4000</v>
      </c>
      <c r="D11" s="26">
        <f>D9*10%</f>
        <v>4800</v>
      </c>
      <c r="E11" s="26">
        <f>E9*10%</f>
        <v>5600</v>
      </c>
      <c r="F11" s="2"/>
    </row>
    <row r="12" spans="2:6" x14ac:dyDescent="0.25">
      <c r="B12" s="6"/>
      <c r="C12" s="6"/>
      <c r="D12" s="6"/>
      <c r="E12" s="6"/>
      <c r="F12" s="2"/>
    </row>
    <row r="13" spans="2:6" x14ac:dyDescent="0.25">
      <c r="C13" s="38"/>
      <c r="D13" s="7"/>
      <c r="E13" s="7"/>
      <c r="F13" s="2"/>
    </row>
    <row r="14" spans="2:6" x14ac:dyDescent="0.25">
      <c r="F14" s="2"/>
    </row>
    <row r="15" spans="2:6" x14ac:dyDescent="0.25">
      <c r="B15" s="8"/>
      <c r="C15" s="7"/>
      <c r="D15" s="7"/>
      <c r="E15" s="7"/>
      <c r="F15" s="2"/>
    </row>
    <row r="16" spans="2:6" x14ac:dyDescent="0.25">
      <c r="F16" s="2"/>
    </row>
    <row r="17" spans="3:6" x14ac:dyDescent="0.25">
      <c r="C17" s="3"/>
      <c r="D17" s="3"/>
      <c r="E17" s="3"/>
      <c r="F17" s="2"/>
    </row>
  </sheetData>
  <pageMargins left="0.70866141732283472" right="0.70866141732283472" top="0.74803149606299213" bottom="0.74803149606299213" header="0.31496062992125984" footer="0.31496062992125984"/>
  <pageSetup paperSize="9" scale="64" fitToWidth="2" fitToHeight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A2:DA11"/>
  <sheetViews>
    <sheetView showGridLines="0" topLeftCell="A3" zoomScale="90" zoomScaleNormal="90" workbookViewId="0">
      <selection activeCell="P34" sqref="P34"/>
    </sheetView>
  </sheetViews>
  <sheetFormatPr defaultColWidth="8.7109375" defaultRowHeight="15" x14ac:dyDescent="0.25"/>
  <cols>
    <col min="1" max="1" width="5.140625" style="13" bestFit="1" customWidth="1"/>
    <col min="2" max="2" width="2.85546875" style="13" customWidth="1"/>
    <col min="3" max="3" width="17.140625" style="13" customWidth="1"/>
    <col min="4" max="10" width="4.7109375" style="18" bestFit="1" customWidth="1"/>
    <col min="11" max="11" width="1.7109375" style="13" customWidth="1"/>
    <col min="12" max="18" width="4.7109375" style="13" bestFit="1" customWidth="1"/>
    <col min="19" max="19" width="1.85546875" style="13" customWidth="1"/>
    <col min="20" max="20" width="4.7109375" style="13" bestFit="1" customWidth="1"/>
    <col min="21" max="26" width="5.7109375" style="13" bestFit="1" customWidth="1"/>
    <col min="27" max="27" width="1.42578125" style="13" customWidth="1"/>
    <col min="28" max="31" width="5.7109375" style="13" bestFit="1" customWidth="1"/>
    <col min="32" max="34" width="7.28515625" style="13" bestFit="1" customWidth="1"/>
    <col min="35" max="51" width="8.85546875" style="13" bestFit="1" customWidth="1"/>
    <col min="52" max="75" width="9.28515625" style="13" bestFit="1" customWidth="1"/>
    <col min="76" max="82" width="10.5703125" style="13" bestFit="1" customWidth="1"/>
    <col min="83" max="84" width="3.42578125" style="13" bestFit="1" customWidth="1"/>
    <col min="85" max="85" width="5.85546875" style="13" bestFit="1" customWidth="1"/>
    <col min="86" max="145" width="8.85546875" style="13" bestFit="1" customWidth="1"/>
    <col min="146" max="16384" width="8.7109375" style="13"/>
  </cols>
  <sheetData>
    <row r="2" spans="1:105" ht="17.25" customHeight="1" x14ac:dyDescent="0.25">
      <c r="C2" s="17" t="s">
        <v>8</v>
      </c>
    </row>
    <row r="3" spans="1:105" s="14" customFormat="1" x14ac:dyDescent="0.25">
      <c r="A3" s="13"/>
      <c r="B3" s="13"/>
      <c r="C3" s="13"/>
      <c r="D3" s="18"/>
      <c r="E3" s="18"/>
      <c r="F3" s="18"/>
      <c r="G3" s="18"/>
      <c r="H3" s="18"/>
      <c r="I3" s="18"/>
      <c r="J3" s="18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105" s="4" customFormat="1" x14ac:dyDescent="0.25">
      <c r="A4" s="13"/>
      <c r="B4" s="13"/>
      <c r="C4" s="13"/>
      <c r="D4" s="37" t="s">
        <v>0</v>
      </c>
      <c r="E4" s="37"/>
      <c r="F4" s="37"/>
      <c r="G4" s="37"/>
      <c r="H4" s="37"/>
      <c r="I4" s="37"/>
      <c r="J4" s="37"/>
      <c r="K4" s="13"/>
      <c r="L4" s="37" t="s">
        <v>1</v>
      </c>
      <c r="M4" s="37"/>
      <c r="N4" s="37"/>
      <c r="O4" s="37"/>
      <c r="P4" s="37"/>
      <c r="Q4" s="37"/>
      <c r="R4" s="37"/>
      <c r="S4" s="13"/>
      <c r="T4" s="37" t="s">
        <v>2</v>
      </c>
      <c r="U4" s="37"/>
      <c r="V4" s="37"/>
      <c r="W4" s="37"/>
      <c r="X4" s="37"/>
      <c r="Y4" s="37"/>
      <c r="Z4" s="37"/>
      <c r="AA4" s="13"/>
      <c r="AB4" s="37" t="s">
        <v>3</v>
      </c>
      <c r="AC4" s="37"/>
      <c r="AD4" s="37"/>
      <c r="AE4" s="37"/>
      <c r="AF4" s="37"/>
      <c r="AG4" s="37"/>
      <c r="AH4" s="37"/>
      <c r="AO4" s="4" t="s">
        <v>10</v>
      </c>
      <c r="AV4" s="4" t="s">
        <v>2</v>
      </c>
      <c r="BC4" s="4" t="s">
        <v>3</v>
      </c>
    </row>
    <row r="5" spans="1:105" s="11" customFormat="1" x14ac:dyDescent="0.25">
      <c r="A5" s="15"/>
      <c r="B5" s="15"/>
      <c r="C5" s="15"/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15"/>
      <c r="L5" s="5">
        <v>1</v>
      </c>
      <c r="M5" s="5">
        <v>2</v>
      </c>
      <c r="N5" s="5">
        <v>3</v>
      </c>
      <c r="O5" s="5">
        <v>4</v>
      </c>
      <c r="P5" s="5">
        <v>5</v>
      </c>
      <c r="Q5" s="5">
        <v>6</v>
      </c>
      <c r="R5" s="5">
        <v>7</v>
      </c>
      <c r="S5" s="15"/>
      <c r="T5" s="5">
        <v>1</v>
      </c>
      <c r="U5" s="5">
        <v>2</v>
      </c>
      <c r="V5" s="5">
        <v>3</v>
      </c>
      <c r="W5" s="5">
        <v>4</v>
      </c>
      <c r="X5" s="5">
        <v>5</v>
      </c>
      <c r="Y5" s="5">
        <v>6</v>
      </c>
      <c r="Z5" s="5">
        <v>7</v>
      </c>
      <c r="AA5" s="15"/>
      <c r="AB5" s="5">
        <v>1</v>
      </c>
      <c r="AC5" s="5">
        <v>2</v>
      </c>
      <c r="AD5" s="5">
        <v>3</v>
      </c>
      <c r="AE5" s="5">
        <v>4</v>
      </c>
      <c r="AF5" s="5">
        <v>5</v>
      </c>
      <c r="AG5" s="5">
        <v>6</v>
      </c>
      <c r="AH5" s="5">
        <v>7</v>
      </c>
      <c r="AI5" s="11">
        <v>2</v>
      </c>
      <c r="AJ5" s="11">
        <v>3</v>
      </c>
      <c r="AK5" s="11">
        <v>4</v>
      </c>
      <c r="AL5" s="11">
        <v>5</v>
      </c>
      <c r="AM5" s="11">
        <v>6</v>
      </c>
      <c r="AN5" s="11">
        <v>7</v>
      </c>
      <c r="AO5" s="11">
        <v>8</v>
      </c>
      <c r="AP5" s="11">
        <v>9</v>
      </c>
      <c r="AQ5" s="11">
        <v>10</v>
      </c>
      <c r="AR5" s="11">
        <v>11</v>
      </c>
      <c r="AS5" s="11">
        <v>12</v>
      </c>
      <c r="AT5" s="11">
        <v>13</v>
      </c>
      <c r="AU5" s="11">
        <v>14</v>
      </c>
      <c r="AV5" s="11">
        <v>15</v>
      </c>
      <c r="AW5" s="11">
        <v>16</v>
      </c>
      <c r="AX5" s="11">
        <v>17</v>
      </c>
      <c r="AY5" s="11">
        <v>18</v>
      </c>
      <c r="AZ5" s="11">
        <v>19</v>
      </c>
      <c r="BA5" s="11">
        <v>20</v>
      </c>
      <c r="BB5" s="11">
        <v>21</v>
      </c>
      <c r="BC5" s="11">
        <v>22</v>
      </c>
      <c r="BD5" s="11">
        <v>23</v>
      </c>
      <c r="BE5" s="11">
        <v>24</v>
      </c>
      <c r="BF5" s="11">
        <v>25</v>
      </c>
      <c r="BG5" s="11">
        <v>26</v>
      </c>
      <c r="BH5" s="11">
        <v>27</v>
      </c>
      <c r="BI5" s="11">
        <v>28</v>
      </c>
    </row>
    <row r="6" spans="1:105" s="4" customFormat="1" x14ac:dyDescent="0.25">
      <c r="A6" s="13"/>
      <c r="B6" s="13"/>
      <c r="C6" s="19" t="s">
        <v>5</v>
      </c>
      <c r="D6" s="20">
        <v>2</v>
      </c>
      <c r="E6" s="20">
        <f>D8</f>
        <v>2.56</v>
      </c>
      <c r="F6" s="20">
        <f t="shared" ref="F6:I6" si="0">E8</f>
        <v>3.2768000000000002</v>
      </c>
      <c r="G6" s="20">
        <f t="shared" si="0"/>
        <v>4.1943040000000007</v>
      </c>
      <c r="H6" s="20">
        <f t="shared" si="0"/>
        <v>5.368709120000001</v>
      </c>
      <c r="I6" s="20">
        <f t="shared" si="0"/>
        <v>6.8719476736000011</v>
      </c>
      <c r="J6" s="20">
        <f>I8</f>
        <v>8.7960930222080016</v>
      </c>
      <c r="K6" s="13"/>
      <c r="L6" s="21">
        <f>J8</f>
        <v>11.258999068426242</v>
      </c>
      <c r="M6" s="22">
        <f>L8</f>
        <v>14.41151880758559</v>
      </c>
      <c r="N6" s="22">
        <f t="shared" ref="N6:O6" si="1">M8</f>
        <v>18.446744073709556</v>
      </c>
      <c r="O6" s="22">
        <f t="shared" si="1"/>
        <v>23.611832414348232</v>
      </c>
      <c r="P6" s="22">
        <f>O8</f>
        <v>30.223145490365738</v>
      </c>
      <c r="Q6" s="22">
        <f>P8</f>
        <v>38.685626227668145</v>
      </c>
      <c r="R6" s="22">
        <f>Q8</f>
        <v>49.517601571415227</v>
      </c>
      <c r="S6" s="13"/>
      <c r="T6" s="21">
        <f>R8</f>
        <v>63.38253001141149</v>
      </c>
      <c r="U6" s="22">
        <f>T8</f>
        <v>81.129638414606703</v>
      </c>
      <c r="V6" s="22">
        <f t="shared" ref="V6:Y6" si="2">U8</f>
        <v>103.84593717069659</v>
      </c>
      <c r="W6" s="22">
        <f t="shared" si="2"/>
        <v>132.92279957849163</v>
      </c>
      <c r="X6" s="22">
        <f>W8</f>
        <v>170.14118346046931</v>
      </c>
      <c r="Y6" s="22">
        <f t="shared" si="2"/>
        <v>217.78071482940072</v>
      </c>
      <c r="Z6" s="22">
        <f>Y8</f>
        <v>278.75931498163294</v>
      </c>
      <c r="AA6" s="13"/>
      <c r="AB6" s="21">
        <f>Z8</f>
        <v>356.81192317649015</v>
      </c>
      <c r="AC6" s="22">
        <f>AB8</f>
        <v>456.71926166590742</v>
      </c>
      <c r="AD6" s="22">
        <f t="shared" ref="AD6" si="3">AC8</f>
        <v>584.60065493236152</v>
      </c>
      <c r="AE6" s="22">
        <f t="shared" ref="AE6" si="4">AD8</f>
        <v>748.28883831342273</v>
      </c>
      <c r="AF6" s="22">
        <f>AE8</f>
        <v>957.80971304118111</v>
      </c>
      <c r="AG6" s="22">
        <f t="shared" ref="AG6" si="5">AF8</f>
        <v>1225.9964326927118</v>
      </c>
      <c r="AH6" s="22">
        <f>AG8</f>
        <v>1569.2754338466711</v>
      </c>
      <c r="AI6" s="16">
        <f>E8</f>
        <v>3.2768000000000002</v>
      </c>
      <c r="AJ6" s="16">
        <f>F8</f>
        <v>4.1943040000000007</v>
      </c>
      <c r="AK6" s="16">
        <f>G8</f>
        <v>5.368709120000001</v>
      </c>
      <c r="AL6" s="16">
        <f>H8</f>
        <v>6.8719476736000011</v>
      </c>
      <c r="AM6" s="16">
        <f>I8</f>
        <v>8.7960930222080016</v>
      </c>
      <c r="AN6" s="16">
        <f>J8</f>
        <v>11.258999068426242</v>
      </c>
      <c r="AO6" s="16">
        <f>L8</f>
        <v>14.41151880758559</v>
      </c>
      <c r="AP6" s="16">
        <f>M8</f>
        <v>18.446744073709556</v>
      </c>
      <c r="AQ6" s="16">
        <f>N8</f>
        <v>23.611832414348232</v>
      </c>
      <c r="AR6" s="16">
        <f>O8</f>
        <v>30.223145490365738</v>
      </c>
      <c r="AS6" s="16">
        <f>P8</f>
        <v>38.685626227668145</v>
      </c>
      <c r="AT6" s="16">
        <f>Q8</f>
        <v>49.517601571415227</v>
      </c>
      <c r="AU6" s="16">
        <f>R8</f>
        <v>63.38253001141149</v>
      </c>
      <c r="AV6" s="16">
        <f>T8</f>
        <v>81.129638414606703</v>
      </c>
      <c r="AW6" s="16">
        <f>U8</f>
        <v>103.84593717069659</v>
      </c>
      <c r="AX6" s="16">
        <f>V8</f>
        <v>132.92279957849163</v>
      </c>
      <c r="AY6" s="16">
        <f>W8</f>
        <v>170.14118346046931</v>
      </c>
      <c r="AZ6" s="16">
        <f>X8</f>
        <v>217.78071482940072</v>
      </c>
      <c r="BA6" s="16">
        <f>Y8</f>
        <v>278.75931498163294</v>
      </c>
      <c r="BB6" s="16">
        <f>Z8</f>
        <v>356.81192317649015</v>
      </c>
      <c r="BC6" s="16" t="e">
        <f>#REF!</f>
        <v>#REF!</v>
      </c>
      <c r="BD6" s="16" t="e">
        <f>#REF!</f>
        <v>#REF!</v>
      </c>
      <c r="BE6" s="16" t="e">
        <f>#REF!</f>
        <v>#REF!</v>
      </c>
      <c r="BF6" s="16" t="e">
        <f>#REF!</f>
        <v>#REF!</v>
      </c>
      <c r="BG6" s="16" t="e">
        <f>#REF!</f>
        <v>#REF!</v>
      </c>
      <c r="BH6" s="16" t="e">
        <f>#REF!</f>
        <v>#REF!</v>
      </c>
      <c r="BI6" s="16" t="e">
        <f>#REF!</f>
        <v>#REF!</v>
      </c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</row>
    <row r="7" spans="1:105" x14ac:dyDescent="0.25">
      <c r="B7" s="23"/>
      <c r="C7" s="19" t="s">
        <v>7</v>
      </c>
      <c r="D7" s="24">
        <v>0.28000000000000003</v>
      </c>
      <c r="E7" s="24">
        <v>0.28000000000000003</v>
      </c>
      <c r="F7" s="24">
        <v>0.28000000000000003</v>
      </c>
      <c r="G7" s="24">
        <v>0.28000000000000003</v>
      </c>
      <c r="H7" s="24">
        <v>0.28000000000000003</v>
      </c>
      <c r="I7" s="24">
        <v>0.28000000000000003</v>
      </c>
      <c r="J7" s="24">
        <v>0.28000000000000003</v>
      </c>
      <c r="L7" s="25">
        <v>0.28000000000000003</v>
      </c>
      <c r="M7" s="25">
        <v>0.28000000000000003</v>
      </c>
      <c r="N7" s="25">
        <v>0.28000000000000003</v>
      </c>
      <c r="O7" s="25">
        <v>0.28000000000000003</v>
      </c>
      <c r="P7" s="25">
        <v>0.28000000000000003</v>
      </c>
      <c r="Q7" s="25">
        <v>0.28000000000000003</v>
      </c>
      <c r="R7" s="25">
        <v>0.28000000000000003</v>
      </c>
      <c r="T7" s="25">
        <v>0.28000000000000003</v>
      </c>
      <c r="U7" s="25">
        <v>0.28000000000000003</v>
      </c>
      <c r="V7" s="25">
        <v>0.28000000000000003</v>
      </c>
      <c r="W7" s="25">
        <v>0.28000000000000003</v>
      </c>
      <c r="X7" s="25">
        <v>0.28000000000000003</v>
      </c>
      <c r="Y7" s="25">
        <v>0.28000000000000003</v>
      </c>
      <c r="Z7" s="25">
        <v>0.28000000000000003</v>
      </c>
      <c r="AB7" s="25">
        <v>0.28000000000000003</v>
      </c>
      <c r="AC7" s="25">
        <v>0.28000000000000003</v>
      </c>
      <c r="AD7" s="25">
        <v>0.28000000000000003</v>
      </c>
      <c r="AE7" s="25">
        <v>0.28000000000000003</v>
      </c>
      <c r="AF7" s="25">
        <v>0.28000000000000003</v>
      </c>
      <c r="AG7" s="25">
        <v>0.28000000000000003</v>
      </c>
      <c r="AH7" s="25">
        <v>0.28000000000000003</v>
      </c>
    </row>
    <row r="8" spans="1:105" x14ac:dyDescent="0.25">
      <c r="C8" s="19" t="s">
        <v>6</v>
      </c>
      <c r="D8" s="26">
        <f>D6*(100%+D7)</f>
        <v>2.56</v>
      </c>
      <c r="E8" s="26">
        <f>E6*(100%+E7)</f>
        <v>3.2768000000000002</v>
      </c>
      <c r="F8" s="26">
        <f t="shared" ref="F8:I8" si="6">F6*(100%+F7)</f>
        <v>4.1943040000000007</v>
      </c>
      <c r="G8" s="26">
        <f t="shared" si="6"/>
        <v>5.368709120000001</v>
      </c>
      <c r="H8" s="26">
        <f t="shared" si="6"/>
        <v>6.8719476736000011</v>
      </c>
      <c r="I8" s="26">
        <f t="shared" si="6"/>
        <v>8.7960930222080016</v>
      </c>
      <c r="J8" s="26">
        <f>J6*(100%+J7)</f>
        <v>11.258999068426242</v>
      </c>
      <c r="L8" s="27">
        <f>L6*(100%+L7)</f>
        <v>14.41151880758559</v>
      </c>
      <c r="M8" s="28">
        <f>M6*(100%+M7)</f>
        <v>18.446744073709556</v>
      </c>
      <c r="N8" s="28">
        <f t="shared" ref="N8:P8" si="7">N6*(100%+N7)</f>
        <v>23.611832414348232</v>
      </c>
      <c r="O8" s="28">
        <f t="shared" si="7"/>
        <v>30.223145490365738</v>
      </c>
      <c r="P8" s="28">
        <f t="shared" si="7"/>
        <v>38.685626227668145</v>
      </c>
      <c r="Q8" s="28">
        <f>Q6*(100%+Q7)</f>
        <v>49.517601571415227</v>
      </c>
      <c r="R8" s="28">
        <f>R6*(100%+R7)</f>
        <v>63.38253001141149</v>
      </c>
      <c r="T8" s="27">
        <f>T6*(100%+T7)</f>
        <v>81.129638414606703</v>
      </c>
      <c r="U8" s="28">
        <f t="shared" ref="U8:Z8" si="8">U6*(100%+U7)</f>
        <v>103.84593717069659</v>
      </c>
      <c r="V8" s="28">
        <f t="shared" si="8"/>
        <v>132.92279957849163</v>
      </c>
      <c r="W8" s="28">
        <f t="shared" si="8"/>
        <v>170.14118346046931</v>
      </c>
      <c r="X8" s="28">
        <f t="shared" si="8"/>
        <v>217.78071482940072</v>
      </c>
      <c r="Y8" s="28">
        <f t="shared" si="8"/>
        <v>278.75931498163294</v>
      </c>
      <c r="Z8" s="28">
        <f t="shared" si="8"/>
        <v>356.81192317649015</v>
      </c>
      <c r="AB8" s="27">
        <f>AB6*(100%+AB7)</f>
        <v>456.71926166590742</v>
      </c>
      <c r="AC8" s="28">
        <f t="shared" ref="AC8:AH8" si="9">AC6*(100%+AC7)</f>
        <v>584.60065493236152</v>
      </c>
      <c r="AD8" s="28">
        <f t="shared" si="9"/>
        <v>748.28883831342273</v>
      </c>
      <c r="AE8" s="28">
        <f t="shared" si="9"/>
        <v>957.80971304118111</v>
      </c>
      <c r="AF8" s="28">
        <f t="shared" si="9"/>
        <v>1225.9964326927118</v>
      </c>
      <c r="AG8" s="28">
        <f t="shared" si="9"/>
        <v>1569.2754338466711</v>
      </c>
      <c r="AH8" s="28">
        <f t="shared" si="9"/>
        <v>2008.6725553237391</v>
      </c>
    </row>
    <row r="9" spans="1:105" x14ac:dyDescent="0.25">
      <c r="AJ9" s="17"/>
      <c r="AT9" s="17"/>
    </row>
    <row r="10" spans="1:105" x14ac:dyDescent="0.25">
      <c r="C10" s="29" t="s">
        <v>9</v>
      </c>
      <c r="D10" s="13"/>
      <c r="E10" s="13"/>
      <c r="F10" s="13"/>
      <c r="G10" s="13"/>
      <c r="H10" s="13"/>
      <c r="I10" s="13"/>
      <c r="J10" s="28">
        <f>J6</f>
        <v>8.7960930222080016</v>
      </c>
      <c r="K10" s="30"/>
      <c r="R10" s="28">
        <f>R6-J10</f>
        <v>40.721508549207229</v>
      </c>
      <c r="S10" s="30"/>
      <c r="Z10" s="28">
        <f>Z6-R10</f>
        <v>238.03780643242573</v>
      </c>
      <c r="AA10" s="30"/>
      <c r="AB10" s="31"/>
      <c r="AC10" s="32"/>
      <c r="AE10" s="33"/>
      <c r="AF10" s="33"/>
      <c r="AG10" s="33"/>
      <c r="AH10" s="28">
        <f>AH6-Z10</f>
        <v>1331.2376274142455</v>
      </c>
    </row>
    <row r="11" spans="1:105" x14ac:dyDescent="0.25">
      <c r="D11" s="13"/>
      <c r="E11" s="13"/>
      <c r="F11" s="13"/>
      <c r="G11" s="13"/>
      <c r="H11" s="13"/>
      <c r="I11" s="13"/>
      <c r="J11" s="31"/>
    </row>
  </sheetData>
  <mergeCells count="4">
    <mergeCell ref="D4:J4"/>
    <mergeCell ref="L4:R4"/>
    <mergeCell ref="T4:Z4"/>
    <mergeCell ref="AB4:AH4"/>
  </mergeCells>
  <pageMargins left="0.70866141732283472" right="0.70866141732283472" top="0.74803149606299213" bottom="0.74803149606299213" header="0.31496062992125984" footer="0.31496062992125984"/>
  <pageSetup paperSize="9" scale="53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2:K19"/>
  <sheetViews>
    <sheetView showGridLines="0" zoomScale="80" zoomScaleNormal="80" workbookViewId="0">
      <selection activeCell="D24" sqref="D24"/>
    </sheetView>
  </sheetViews>
  <sheetFormatPr defaultColWidth="8.7109375" defaultRowHeight="15" x14ac:dyDescent="0.25"/>
  <cols>
    <col min="1" max="1" width="8.7109375" style="40"/>
    <col min="2" max="2" width="38.85546875" style="40" bestFit="1" customWidth="1"/>
    <col min="3" max="3" width="20.28515625" style="45" bestFit="1" customWidth="1"/>
    <col min="4" max="4" width="50.85546875" style="45" bestFit="1" customWidth="1"/>
    <col min="5" max="5" width="23.7109375" style="45" bestFit="1" customWidth="1"/>
    <col min="6" max="6" width="75" style="45" bestFit="1" customWidth="1"/>
    <col min="7" max="7" width="78.42578125" style="40" bestFit="1" customWidth="1"/>
    <col min="8" max="8" width="33.140625" style="40" customWidth="1"/>
    <col min="9" max="9" width="84.85546875" style="40" bestFit="1" customWidth="1"/>
    <col min="10" max="10" width="44.85546875" style="40" bestFit="1" customWidth="1"/>
    <col min="11" max="11" width="45" style="40" bestFit="1" customWidth="1"/>
    <col min="12" max="13" width="8.7109375" style="40"/>
    <col min="14" max="14" width="9.85546875" style="40" bestFit="1" customWidth="1"/>
    <col min="15" max="16384" width="8.7109375" style="40"/>
  </cols>
  <sheetData>
    <row r="2" spans="2:11" x14ac:dyDescent="0.25">
      <c r="B2" s="51" t="s">
        <v>12</v>
      </c>
      <c r="C2" s="52"/>
      <c r="D2" s="39"/>
      <c r="H2" s="41"/>
    </row>
    <row r="3" spans="2:11" x14ac:dyDescent="0.25">
      <c r="B3" s="50" t="s">
        <v>0</v>
      </c>
      <c r="C3" s="53">
        <v>23</v>
      </c>
      <c r="D3" s="42"/>
    </row>
    <row r="4" spans="2:11" x14ac:dyDescent="0.25">
      <c r="B4" s="50" t="s">
        <v>1</v>
      </c>
      <c r="C4" s="53">
        <v>104</v>
      </c>
      <c r="D4" s="43"/>
    </row>
    <row r="5" spans="2:11" x14ac:dyDescent="0.25">
      <c r="B5" s="50" t="s">
        <v>2</v>
      </c>
      <c r="C5" s="53">
        <v>587</v>
      </c>
      <c r="D5" s="43"/>
    </row>
    <row r="6" spans="2:11" x14ac:dyDescent="0.25">
      <c r="B6" s="50" t="s">
        <v>3</v>
      </c>
      <c r="C6" s="53">
        <v>3304</v>
      </c>
      <c r="D6" s="44"/>
    </row>
    <row r="8" spans="2:11" x14ac:dyDescent="0.25">
      <c r="B8" s="51" t="s">
        <v>11</v>
      </c>
      <c r="C8" s="53">
        <v>3500</v>
      </c>
    </row>
    <row r="9" spans="2:11" x14ac:dyDescent="0.25">
      <c r="B9" s="51" t="s">
        <v>16</v>
      </c>
      <c r="C9" s="53">
        <v>1750</v>
      </c>
    </row>
    <row r="10" spans="2:11" x14ac:dyDescent="0.25">
      <c r="B10" s="51" t="s">
        <v>13</v>
      </c>
      <c r="C10" s="53">
        <f>112</f>
        <v>112</v>
      </c>
    </row>
    <row r="11" spans="2:11" x14ac:dyDescent="0.25">
      <c r="I11" s="46"/>
    </row>
    <row r="12" spans="2:11" x14ac:dyDescent="0.25">
      <c r="B12" s="54" t="s">
        <v>15</v>
      </c>
      <c r="C12" s="54" t="s">
        <v>14</v>
      </c>
      <c r="D12" s="54" t="s">
        <v>28</v>
      </c>
      <c r="E12" s="54" t="s">
        <v>4</v>
      </c>
      <c r="F12" s="54" t="s">
        <v>17</v>
      </c>
      <c r="J12" s="45"/>
      <c r="K12" s="45"/>
    </row>
    <row r="13" spans="2:11" x14ac:dyDescent="0.25">
      <c r="B13" s="50" t="s">
        <v>0</v>
      </c>
      <c r="C13" s="21">
        <f>$C$9+C3</f>
        <v>1773</v>
      </c>
      <c r="D13" s="27">
        <f>C13*60/60</f>
        <v>1773</v>
      </c>
      <c r="E13" s="21">
        <f>D13/37.5</f>
        <v>47.28</v>
      </c>
      <c r="F13" s="21">
        <f>E13*124%</f>
        <v>58.627200000000002</v>
      </c>
      <c r="J13" s="47"/>
      <c r="K13" s="48"/>
    </row>
    <row r="14" spans="2:11" x14ac:dyDescent="0.25">
      <c r="B14" s="50" t="s">
        <v>1</v>
      </c>
      <c r="C14" s="21">
        <f>$C$9+C4</f>
        <v>1854</v>
      </c>
      <c r="D14" s="27">
        <f>C14*60/60</f>
        <v>1854</v>
      </c>
      <c r="E14" s="21">
        <f>D14/37.5</f>
        <v>49.44</v>
      </c>
      <c r="F14" s="21">
        <f>E14*124%</f>
        <v>61.305599999999998</v>
      </c>
      <c r="J14" s="47"/>
      <c r="K14" s="48"/>
    </row>
    <row r="15" spans="2:11" x14ac:dyDescent="0.25">
      <c r="B15" s="50" t="s">
        <v>2</v>
      </c>
      <c r="C15" s="21">
        <f>$C$9+C5</f>
        <v>2337</v>
      </c>
      <c r="D15" s="27">
        <f>C15*60/60</f>
        <v>2337</v>
      </c>
      <c r="E15" s="21">
        <f>D15/37.5</f>
        <v>62.32</v>
      </c>
      <c r="F15" s="21">
        <f>E15*124%</f>
        <v>77.276799999999994</v>
      </c>
      <c r="J15" s="47"/>
      <c r="K15" s="48"/>
    </row>
    <row r="16" spans="2:11" x14ac:dyDescent="0.25">
      <c r="B16" s="50" t="s">
        <v>3</v>
      </c>
      <c r="C16" s="21">
        <f>$C$9+C6</f>
        <v>5054</v>
      </c>
      <c r="D16" s="27">
        <f>C16*60/60</f>
        <v>5054</v>
      </c>
      <c r="E16" s="21">
        <f>D16/37.5</f>
        <v>134.77333333333334</v>
      </c>
      <c r="F16" s="21">
        <f>E16*124%</f>
        <v>167.11893333333333</v>
      </c>
      <c r="J16" s="47"/>
      <c r="K16" s="43"/>
    </row>
    <row r="18" spans="2:3" x14ac:dyDescent="0.25">
      <c r="B18" s="45"/>
    </row>
    <row r="19" spans="2:3" x14ac:dyDescent="0.25">
      <c r="B19" s="45"/>
      <c r="C19" s="49"/>
    </row>
  </sheetData>
  <pageMargins left="0.70866141732283472" right="0.70866141732283472" top="0.74803149606299213" bottom="0.74803149606299213" header="0.31496062992125984" footer="0.31496062992125984"/>
  <pageSetup paperSize="9" scale="53" fitToWidth="2" fitToHeight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Population Predicted Demand</vt:lpstr>
      <vt:lpstr>Weekly Predicted Demand</vt:lpstr>
      <vt:lpstr>Resourcing </vt:lpstr>
      <vt:lpstr>'Population Predicted Demand'!Print_Area</vt:lpstr>
      <vt:lpstr>'Resourcing '!Print_Area</vt:lpstr>
      <vt:lpstr>'Weekly Predicted Demand'!Print_Area</vt:lpstr>
    </vt:vector>
  </TitlesOfParts>
  <Company>CLCH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Patel</dc:creator>
  <cp:lastModifiedBy>Zubair Patel</cp:lastModifiedBy>
  <cp:lastPrinted>2020-03-12T13:30:32Z</cp:lastPrinted>
  <dcterms:created xsi:type="dcterms:W3CDTF">2020-03-12T09:22:10Z</dcterms:created>
  <dcterms:modified xsi:type="dcterms:W3CDTF">2020-04-08T19:56:41Z</dcterms:modified>
</cp:coreProperties>
</file>